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E:\Promotion\Paper4_all docs\"/>
    </mc:Choice>
  </mc:AlternateContent>
  <xr:revisionPtr revIDLastSave="0" documentId="13_ncr:1_{572E80F3-7BDC-4CAE-9AED-ECAE74C3727C}" xr6:coauthVersionLast="47" xr6:coauthVersionMax="47" xr10:uidLastSave="{00000000-0000-0000-0000-000000000000}"/>
  <bookViews>
    <workbookView xWindow="-110" yWindow="-110" windowWidth="19420" windowHeight="10300" tabRatio="923" firstSheet="58" activeTab="66" xr2:uid="{00000000-000D-0000-FFFF-FFFF00000000}"/>
  </bookViews>
  <sheets>
    <sheet name="HPC M CT" sheetId="18" r:id="rId1"/>
    <sheet name="HPC M CC" sheetId="19" r:id="rId2"/>
    <sheet name="HPMCAS CT" sheetId="16" r:id="rId3"/>
    <sheet name="HPMCAS CC" sheetId="17" r:id="rId4"/>
    <sheet name="CMC linear CT" sheetId="4" r:id="rId5"/>
    <sheet name="CMC linear CC" sheetId="5" r:id="rId6"/>
    <sheet name="Copovidon CT" sheetId="6" r:id="rId7"/>
    <sheet name="Copovidon CC" sheetId="76" r:id="rId8"/>
    <sheet name="ethyl cellulose CT" sheetId="8" r:id="rId9"/>
    <sheet name="ethyl cellulose CC" sheetId="9" r:id="rId10"/>
    <sheet name="hydroxyethyl cellulose CT" sheetId="10" r:id="rId11"/>
    <sheet name="hydroxyethyl cellulose CC" sheetId="11" r:id="rId12"/>
    <sheet name="Methocel E5 LV CT" sheetId="12" r:id="rId13"/>
    <sheet name="Methocel E5 LV CC" sheetId="13" r:id="rId14"/>
    <sheet name="Methocel K100M CT" sheetId="14" r:id="rId15"/>
    <sheet name="Methocel K100M CC" sheetId="15" r:id="rId16"/>
    <sheet name="Polysorbat 80 CT" sheetId="28" r:id="rId17"/>
    <sheet name="Polysorbat 80 CC" sheetId="29" r:id="rId18"/>
    <sheet name="Macrogol 6000 CT" sheetId="26" r:id="rId19"/>
    <sheet name="Macrogol 6000 CC" sheetId="27" r:id="rId20"/>
    <sheet name="MCC CT" sheetId="24" r:id="rId21"/>
    <sheet name="MCC CC" sheetId="25" r:id="rId22"/>
    <sheet name="Methyl cellulose CT" sheetId="22" r:id="rId23"/>
    <sheet name="Methyl cellulose CC" sheetId="23" r:id="rId24"/>
    <sheet name="Eudragit L 100-55 CT" sheetId="20" r:id="rId25"/>
    <sheet name="Eudragit L 100-55 CC" sheetId="21" r:id="rId26"/>
    <sheet name="PVP CT" sheetId="32" r:id="rId27"/>
    <sheet name="PVP CC" sheetId="74" r:id="rId28"/>
    <sheet name="PVA CT" sheetId="30" r:id="rId29"/>
    <sheet name="PVA CC" sheetId="31" r:id="rId30"/>
    <sheet name="a lactose monohydrate CT" sheetId="36" r:id="rId31"/>
    <sheet name="a lactose monohydrate CC" sheetId="35" r:id="rId32"/>
    <sheet name="starch 1500 CT" sheetId="38" r:id="rId33"/>
    <sheet name="starch 1500 CC" sheetId="37" r:id="rId34"/>
    <sheet name="tartaric acid CT" sheetId="40" r:id="rId35"/>
    <sheet name="tartaric acid CC" sheetId="39" r:id="rId36"/>
    <sheet name="magnesium stearate CT" sheetId="42" r:id="rId37"/>
    <sheet name="magnesium stearate CC" sheetId="41" r:id="rId38"/>
    <sheet name="mannitol CT" sheetId="44" r:id="rId39"/>
    <sheet name="mannitol CC" sheetId="43" r:id="rId40"/>
    <sheet name="glycerol CT" sheetId="46" r:id="rId41"/>
    <sheet name="glycerol CC" sheetId="45" r:id="rId42"/>
    <sheet name="sorbitol CT" sheetId="48" r:id="rId43"/>
    <sheet name="sorbitol CC" sheetId="47" r:id="rId44"/>
    <sheet name="Eudragit E PO CT" sheetId="50" r:id="rId45"/>
    <sheet name="Eudragit E PO CC" sheetId="49" r:id="rId46"/>
    <sheet name="crosslinked CMC CT" sheetId="52" r:id="rId47"/>
    <sheet name="crosslinked CMC CC" sheetId="51" r:id="rId48"/>
    <sheet name="Crospovidone CT" sheetId="54" r:id="rId49"/>
    <sheet name="crospovidone CC" sheetId="75" r:id="rId50"/>
    <sheet name="dextrose monohydrate CT" sheetId="55" r:id="rId51"/>
    <sheet name="dextrose monohydrate CC" sheetId="56" r:id="rId52"/>
    <sheet name="sodium starch glycolate CT" sheetId="57" r:id="rId53"/>
    <sheet name="sodium starch glycolate CC" sheetId="58" r:id="rId54"/>
    <sheet name="sodium lauryl sulfate CT" sheetId="59" r:id="rId55"/>
    <sheet name="sodium lauryl sulfate CC" sheetId="67" r:id="rId56"/>
    <sheet name="sodium stearyl fumarate CT" sheetId="61" r:id="rId57"/>
    <sheet name="sodium stearyl fumarate CC" sheetId="62" r:id="rId58"/>
    <sheet name="sucraloseCT" sheetId="63" r:id="rId59"/>
    <sheet name="sucraloseCC" sheetId="70" r:id="rId60"/>
    <sheet name="L-arginineCT" sheetId="65" r:id="rId61"/>
    <sheet name="L-arginineCC" sheetId="66" r:id="rId62"/>
    <sheet name="citric acidTT" sheetId="69" r:id="rId63"/>
    <sheet name="citric acidCC" sheetId="68" r:id="rId64"/>
    <sheet name="Sucrose CT" sheetId="73" r:id="rId65"/>
    <sheet name="Sucrose CC" sheetId="72" r:id="rId66"/>
    <sheet name="Excipient Selection Guide" sheetId="77" r:id="rId67"/>
  </sheets>
  <externalReferences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</externalReferences>
  <definedNames>
    <definedName name="Air" localSheetId="31">#REF!</definedName>
    <definedName name="Air" localSheetId="30">#REF!</definedName>
    <definedName name="Air" localSheetId="63">#REF!</definedName>
    <definedName name="Air" localSheetId="62">#REF!</definedName>
    <definedName name="Air" localSheetId="6">#REF!</definedName>
    <definedName name="Air" localSheetId="48">#REF!</definedName>
    <definedName name="Air" localSheetId="47">#REF!</definedName>
    <definedName name="Air" localSheetId="46">#REF!</definedName>
    <definedName name="Air" localSheetId="51">#REF!</definedName>
    <definedName name="Air" localSheetId="50">#REF!</definedName>
    <definedName name="Air" localSheetId="9">#REF!</definedName>
    <definedName name="Air" localSheetId="8">#REF!</definedName>
    <definedName name="Air" localSheetId="45">#REF!</definedName>
    <definedName name="Air" localSheetId="44">#REF!</definedName>
    <definedName name="Air" localSheetId="25">#REF!</definedName>
    <definedName name="Air" localSheetId="24">#REF!</definedName>
    <definedName name="Air" localSheetId="41">#REF!</definedName>
    <definedName name="Air" localSheetId="40">#REF!</definedName>
    <definedName name="Air" localSheetId="1">#REF!</definedName>
    <definedName name="Air" localSheetId="0">#REF!</definedName>
    <definedName name="Air" localSheetId="3">#REF!</definedName>
    <definedName name="Air" localSheetId="2">#REF!</definedName>
    <definedName name="Air" localSheetId="11">#REF!</definedName>
    <definedName name="Air" localSheetId="10">#REF!</definedName>
    <definedName name="Air" localSheetId="61">#REF!</definedName>
    <definedName name="Air" localSheetId="60">#REF!</definedName>
    <definedName name="Air" localSheetId="19">#REF!</definedName>
    <definedName name="Air" localSheetId="18">#REF!</definedName>
    <definedName name="Air" localSheetId="37">#REF!</definedName>
    <definedName name="Air" localSheetId="36">#REF!</definedName>
    <definedName name="Air" localSheetId="39">#REF!</definedName>
    <definedName name="Air" localSheetId="38">#REF!</definedName>
    <definedName name="Air" localSheetId="21">#REF!</definedName>
    <definedName name="Air" localSheetId="20">#REF!</definedName>
    <definedName name="Air" localSheetId="13">#REF!</definedName>
    <definedName name="Air" localSheetId="12">#REF!</definedName>
    <definedName name="Air" localSheetId="15">#REF!</definedName>
    <definedName name="Air" localSheetId="14">#REF!</definedName>
    <definedName name="Air" localSheetId="23">#REF!</definedName>
    <definedName name="Air" localSheetId="22">#REF!</definedName>
    <definedName name="Air" localSheetId="17">#REF!</definedName>
    <definedName name="Air" localSheetId="16">#REF!</definedName>
    <definedName name="Air" localSheetId="29">#REF!</definedName>
    <definedName name="Air" localSheetId="28">#REF!</definedName>
    <definedName name="Air" localSheetId="26">#REF!</definedName>
    <definedName name="Air" localSheetId="55">#REF!</definedName>
    <definedName name="Air" localSheetId="54">#REF!</definedName>
    <definedName name="Air" localSheetId="53">#REF!</definedName>
    <definedName name="Air" localSheetId="52">#REF!</definedName>
    <definedName name="Air" localSheetId="57">#REF!</definedName>
    <definedName name="Air" localSheetId="56">#REF!</definedName>
    <definedName name="Air" localSheetId="43">#REF!</definedName>
    <definedName name="Air" localSheetId="42">#REF!</definedName>
    <definedName name="Air" localSheetId="33">#REF!</definedName>
    <definedName name="Air" localSheetId="32">#REF!</definedName>
    <definedName name="Air" localSheetId="59">#REF!</definedName>
    <definedName name="Air" localSheetId="58">#REF!</definedName>
    <definedName name="Air" localSheetId="65">#REF!</definedName>
    <definedName name="Air" localSheetId="64">#REF!</definedName>
    <definedName name="Air" localSheetId="35">#REF!</definedName>
    <definedName name="Air" localSheetId="34">#REF!</definedName>
    <definedName name="Air">#REF!</definedName>
    <definedName name="ChemName" localSheetId="31">"alpha lactose monohydrate"</definedName>
    <definedName name="ChemName" localSheetId="30">"alpha lactose monohydrate"</definedName>
    <definedName name="ChemName" localSheetId="63">"citric acid"</definedName>
    <definedName name="ChemName" localSheetId="62">"citric acid"</definedName>
    <definedName name="ChemName" localSheetId="7">"NVP"</definedName>
    <definedName name="ChemName" localSheetId="6">"Copovidone"</definedName>
    <definedName name="ChemName" localSheetId="49">"2-pyrrolidone"</definedName>
    <definedName name="ChemName" localSheetId="48">"crospovidone"</definedName>
    <definedName name="ChemName" localSheetId="47">"crosslinked CMC"</definedName>
    <definedName name="ChemName" localSheetId="46">"crosslinked CMC"</definedName>
    <definedName name="ChemName" localSheetId="51">"dextrose monohydrate"</definedName>
    <definedName name="ChemName" localSheetId="50">"dextrose monohydrate"</definedName>
    <definedName name="ChemName" localSheetId="9">"ethyl cellulose 2p4 DS"</definedName>
    <definedName name="ChemName" localSheetId="8">"ethyl cellulose 2p4 DS"</definedName>
    <definedName name="ChemName" localSheetId="45">"eudragit E PO"</definedName>
    <definedName name="ChemName" localSheetId="44">"eudragit E PO"</definedName>
    <definedName name="ChemName" localSheetId="25">"MAA-co-EA "</definedName>
    <definedName name="ChemName" localSheetId="24">"MAA-co-EA "</definedName>
    <definedName name="ChemName" localSheetId="41">"glycerol"</definedName>
    <definedName name="ChemName" localSheetId="40">"glycerol"</definedName>
    <definedName name="ChemName" localSheetId="1">"hydroxypropyl cellulose"</definedName>
    <definedName name="ChemName" localSheetId="0">"hydroxypropyl cellulose"</definedName>
    <definedName name="ChemName" localSheetId="3">"HPMCAS"</definedName>
    <definedName name="ChemName" localSheetId="2">"HPMCAS"</definedName>
    <definedName name="ChemName" localSheetId="11">"HEC 2p5 MS"</definedName>
    <definedName name="ChemName" localSheetId="10">"HEC 2p5 MS"</definedName>
    <definedName name="ChemName" localSheetId="61">"L-arginine"</definedName>
    <definedName name="ChemName" localSheetId="60">"L-arginine"</definedName>
    <definedName name="ChemName" localSheetId="19">"Polyethylene glycol"</definedName>
    <definedName name="ChemName" localSheetId="18">"Polyethylene glycol"</definedName>
    <definedName name="ChemName" localSheetId="37">"magnesium stearate"</definedName>
    <definedName name="ChemName" localSheetId="36">"magnesium stearate"</definedName>
    <definedName name="ChemName" localSheetId="39">"mannitol excipient"</definedName>
    <definedName name="ChemName" localSheetId="38">"mannitol excipient"</definedName>
    <definedName name="ChemName" localSheetId="21">"microcrystalline cellulose"</definedName>
    <definedName name="ChemName" localSheetId="20">"microcrystalline cellulose"</definedName>
    <definedName name="ChemName" localSheetId="13">"HPMC E grade"</definedName>
    <definedName name="ChemName" localSheetId="12">"HPMC E grade"</definedName>
    <definedName name="ChemName" localSheetId="15">"HPMC K grade"</definedName>
    <definedName name="ChemName" localSheetId="14">"HPMC K grade"</definedName>
    <definedName name="ChemName" localSheetId="23">"Methyl Cellulose"</definedName>
    <definedName name="ChemName" localSheetId="22">"Methyl Cellulose"</definedName>
    <definedName name="ChemName" localSheetId="17">"Polysorbate 80, Tween 80"</definedName>
    <definedName name="ChemName" localSheetId="16">"Polysorbate 80, Tween 80"</definedName>
    <definedName name="ChemName" localSheetId="29">"Polyvinyl alcohol"</definedName>
    <definedName name="ChemName" localSheetId="28">"Polyvinyl alcohol"</definedName>
    <definedName name="ChemName" localSheetId="27">"hydrogen peroxide"</definedName>
    <definedName name="ChemName" localSheetId="26">"PVP"</definedName>
    <definedName name="ChemName" localSheetId="55">"SLS"</definedName>
    <definedName name="ChemName" localSheetId="54">"SLS"</definedName>
    <definedName name="ChemName" localSheetId="53">"sodium starch glycolate"</definedName>
    <definedName name="ChemName" localSheetId="52">"sodium starch glycolate"</definedName>
    <definedName name="ChemName" localSheetId="57">"sodium stearyl fumarate"</definedName>
    <definedName name="ChemName" localSheetId="56">"sodium stearyl fumarate"</definedName>
    <definedName name="ChemName" localSheetId="43">"sorbitol excipient"</definedName>
    <definedName name="ChemName" localSheetId="42">"sorbitol excipient"</definedName>
    <definedName name="ChemName" localSheetId="33">"starch 1500"</definedName>
    <definedName name="ChemName" localSheetId="32">"starch 1500"</definedName>
    <definedName name="ChemName" localSheetId="59">"sucralose"</definedName>
    <definedName name="ChemName" localSheetId="58">"sucralose"</definedName>
    <definedName name="ChemName" localSheetId="65">"sucrose"</definedName>
    <definedName name="ChemName" localSheetId="64">"sucrose"</definedName>
    <definedName name="ChemName" localSheetId="35">"tartaric acid"</definedName>
    <definedName name="ChemName" localSheetId="34">"tartaric acid"</definedName>
    <definedName name="ChemName">"carboxymethylcellulose"</definedName>
    <definedName name="coalO2" localSheetId="31">[1]EnergyUSCan!$D$91</definedName>
    <definedName name="coalO2" localSheetId="30">[1]EnergyUSCan!$D$91</definedName>
    <definedName name="coalO2" localSheetId="63">[2]EnergyUSCan!$D$91</definedName>
    <definedName name="coalO2" localSheetId="62">[2]EnergyUSCan!$D$91</definedName>
    <definedName name="coalO2" localSheetId="7">[3]EnergyUSCan!$D$91</definedName>
    <definedName name="coalO2" localSheetId="6">[4]EnergyUSCan!$D$91</definedName>
    <definedName name="coalO2" localSheetId="49">[5]EnergyUSCan!$D$91</definedName>
    <definedName name="coalO2" localSheetId="48">[6]EnergyUSCan!$D$91</definedName>
    <definedName name="coalO2" localSheetId="47">[7]EnergyUSCan!$D$91</definedName>
    <definedName name="coalO2" localSheetId="46">[7]EnergyUSCan!$D$91</definedName>
    <definedName name="coalO2" localSheetId="51">[8]EnergyUSCan!$D$91</definedName>
    <definedName name="coalO2" localSheetId="50">[8]EnergyUSCan!$D$91</definedName>
    <definedName name="coalO2" localSheetId="9">[9]EnergyUSCan!$D$91</definedName>
    <definedName name="coalO2" localSheetId="8">[9]EnergyUSCan!$D$91</definedName>
    <definedName name="coalO2" localSheetId="45">[10]EnergyUSCan!$D$91</definedName>
    <definedName name="coalO2" localSheetId="44">[10]EnergyUSCan!$D$91</definedName>
    <definedName name="coalO2" localSheetId="25">[11]EnergyUSCan!$D$91</definedName>
    <definedName name="coalO2" localSheetId="24">[11]EnergyUSCan!$D$91</definedName>
    <definedName name="coalO2" localSheetId="41">[12]EnergyUSCan!$D$91</definedName>
    <definedName name="coalO2" localSheetId="40">[12]EnergyUSCan!$D$91</definedName>
    <definedName name="coalO2" localSheetId="1">[13]EnergyUSCan!$D$91</definedName>
    <definedName name="coalO2" localSheetId="0">[13]EnergyUSCan!$D$91</definedName>
    <definedName name="coalO2" localSheetId="3">[14]EnergyUSCan!$D$91</definedName>
    <definedName name="coalO2" localSheetId="2">[14]EnergyUSCan!$D$91</definedName>
    <definedName name="coalO2" localSheetId="11">[15]EnergyUSCan!$D$91</definedName>
    <definedName name="coalO2" localSheetId="10">[15]EnergyUSCan!$D$91</definedName>
    <definedName name="coalO2" localSheetId="61">[16]EnergyUSCan!$D$91</definedName>
    <definedName name="coalO2" localSheetId="60">[16]EnergyUSCan!$D$91</definedName>
    <definedName name="coalO2" localSheetId="19">[17]EnergyUSCan!$D$91</definedName>
    <definedName name="coalO2" localSheetId="18">[17]EnergyUSCan!$D$91</definedName>
    <definedName name="coalO2" localSheetId="37">[18]EnergyUSCan!$D$91</definedName>
    <definedName name="coalO2" localSheetId="36">[18]EnergyUSCan!$D$91</definedName>
    <definedName name="coalO2" localSheetId="39">[19]EnergyUSCan!$D$91</definedName>
    <definedName name="coalO2" localSheetId="38">[19]EnergyUSCan!$D$91</definedName>
    <definedName name="coalO2" localSheetId="21">[20]EnergyUSCan!$D$91</definedName>
    <definedName name="coalO2" localSheetId="20">[20]EnergyUSCan!$D$91</definedName>
    <definedName name="coalO2" localSheetId="13">[21]EnergyUSCan!$D$91</definedName>
    <definedName name="coalO2" localSheetId="12">[21]EnergyUSCan!$D$91</definedName>
    <definedName name="coalO2" localSheetId="15">[22]EnergyUSCan!$D$91</definedName>
    <definedName name="coalO2" localSheetId="14">[22]EnergyUSCan!$D$91</definedName>
    <definedName name="coalO2" localSheetId="23">[23]EnergyUSCan!$D$91</definedName>
    <definedName name="coalO2" localSheetId="22">[23]EnergyUSCan!$D$91</definedName>
    <definedName name="coalO2" localSheetId="17">[24]EnergyUSCan!$D$91</definedName>
    <definedName name="coalO2" localSheetId="16">[24]EnergyUSCan!$D$91</definedName>
    <definedName name="coalO2" localSheetId="29">[25]EnergyUSCan!$D$91</definedName>
    <definedName name="coalO2" localSheetId="28">[25]EnergyUSCan!$D$91</definedName>
    <definedName name="coalO2" localSheetId="27">[26]EnergyUSCan!$D$91</definedName>
    <definedName name="coalO2" localSheetId="26">[27]EnergyUSCan!$D$91</definedName>
    <definedName name="coalO2" localSheetId="55">[28]EnergyUSCan!$D$91</definedName>
    <definedName name="coalO2" localSheetId="54">[29]EnergyUSCan!$D$91</definedName>
    <definedName name="coalO2" localSheetId="53">[30]EnergyUSCan!$D$91</definedName>
    <definedName name="coalO2" localSheetId="52">[30]EnergyUSCan!$D$91</definedName>
    <definedName name="coalO2" localSheetId="57">[29]EnergyUSCan!$D$91</definedName>
    <definedName name="coalO2" localSheetId="56">[29]EnergyUSCan!$D$91</definedName>
    <definedName name="coalO2" localSheetId="43">[31]EnergyUSCan!$D$91</definedName>
    <definedName name="coalO2" localSheetId="42">[31]EnergyUSCan!$D$91</definedName>
    <definedName name="coalO2" localSheetId="33">[32]EnergyUSCan!$D$91</definedName>
    <definedName name="coalO2" localSheetId="32">[32]EnergyUSCan!$D$91</definedName>
    <definedName name="coalO2" localSheetId="59">[33]EnergyUSCan!$D$91</definedName>
    <definedName name="coalO2" localSheetId="58">[16]EnergyUSCan!$D$91</definedName>
    <definedName name="coalO2" localSheetId="65">[29]EnergyUSCan!$D$91</definedName>
    <definedName name="coalO2" localSheetId="64">[29]EnergyUSCan!$D$91</definedName>
    <definedName name="coalO2" localSheetId="35">[34]EnergyUSCan!$D$91</definedName>
    <definedName name="coalO2" localSheetId="34">[34]EnergyUSCan!$D$91</definedName>
    <definedName name="coalO2">[35]EnergyUSCan!$D$91</definedName>
    <definedName name="EnergiesToExport" localSheetId="31">#REF!</definedName>
    <definedName name="EnergiesToExport" localSheetId="30">#REF!</definedName>
    <definedName name="EnergiesToExport" localSheetId="63">#REF!</definedName>
    <definedName name="EnergiesToExport" localSheetId="62">#REF!</definedName>
    <definedName name="EnergiesToExport" localSheetId="6">#REF!</definedName>
    <definedName name="EnergiesToExport" localSheetId="48">#REF!</definedName>
    <definedName name="EnergiesToExport" localSheetId="47">#REF!</definedName>
    <definedName name="EnergiesToExport" localSheetId="46">#REF!</definedName>
    <definedName name="EnergiesToExport" localSheetId="51">#REF!</definedName>
    <definedName name="EnergiesToExport" localSheetId="50">#REF!</definedName>
    <definedName name="EnergiesToExport" localSheetId="9">#REF!</definedName>
    <definedName name="EnergiesToExport" localSheetId="8">#REF!</definedName>
    <definedName name="EnergiesToExport" localSheetId="45">#REF!</definedName>
    <definedName name="EnergiesToExport" localSheetId="44">#REF!</definedName>
    <definedName name="EnergiesToExport" localSheetId="25">#REF!</definedName>
    <definedName name="EnergiesToExport" localSheetId="24">#REF!</definedName>
    <definedName name="EnergiesToExport" localSheetId="41">#REF!</definedName>
    <definedName name="EnergiesToExport" localSheetId="40">#REF!</definedName>
    <definedName name="EnergiesToExport" localSheetId="1">#REF!</definedName>
    <definedName name="EnergiesToExport" localSheetId="0">#REF!</definedName>
    <definedName name="EnergiesToExport" localSheetId="3">#REF!</definedName>
    <definedName name="EnergiesToExport" localSheetId="2">#REF!</definedName>
    <definedName name="EnergiesToExport" localSheetId="11">#REF!</definedName>
    <definedName name="EnergiesToExport" localSheetId="10">#REF!</definedName>
    <definedName name="EnergiesToExport" localSheetId="61">#REF!</definedName>
    <definedName name="EnergiesToExport" localSheetId="60">#REF!</definedName>
    <definedName name="EnergiesToExport" localSheetId="19">#REF!</definedName>
    <definedName name="EnergiesToExport" localSheetId="18">#REF!</definedName>
    <definedName name="EnergiesToExport" localSheetId="37">#REF!</definedName>
    <definedName name="EnergiesToExport" localSheetId="36">#REF!</definedName>
    <definedName name="EnergiesToExport" localSheetId="39">#REF!</definedName>
    <definedName name="EnergiesToExport" localSheetId="38">#REF!</definedName>
    <definedName name="EnergiesToExport" localSheetId="21">#REF!</definedName>
    <definedName name="EnergiesToExport" localSheetId="20">#REF!</definedName>
    <definedName name="EnergiesToExport" localSheetId="13">#REF!</definedName>
    <definedName name="EnergiesToExport" localSheetId="12">#REF!</definedName>
    <definedName name="EnergiesToExport" localSheetId="15">#REF!</definedName>
    <definedName name="EnergiesToExport" localSheetId="14">#REF!</definedName>
    <definedName name="EnergiesToExport" localSheetId="23">#REF!</definedName>
    <definedName name="EnergiesToExport" localSheetId="22">#REF!</definedName>
    <definedName name="EnergiesToExport" localSheetId="17">#REF!</definedName>
    <definedName name="EnergiesToExport" localSheetId="16">#REF!</definedName>
    <definedName name="EnergiesToExport" localSheetId="29">#REF!</definedName>
    <definedName name="EnergiesToExport" localSheetId="28">#REF!</definedName>
    <definedName name="EnergiesToExport" localSheetId="26">#REF!</definedName>
    <definedName name="EnergiesToExport" localSheetId="55">#REF!</definedName>
    <definedName name="EnergiesToExport" localSheetId="54">#REF!</definedName>
    <definedName name="EnergiesToExport" localSheetId="53">#REF!</definedName>
    <definedName name="EnergiesToExport" localSheetId="52">#REF!</definedName>
    <definedName name="EnergiesToExport" localSheetId="57">#REF!</definedName>
    <definedName name="EnergiesToExport" localSheetId="56">#REF!</definedName>
    <definedName name="EnergiesToExport" localSheetId="43">#REF!</definedName>
    <definedName name="EnergiesToExport" localSheetId="42">#REF!</definedName>
    <definedName name="EnergiesToExport" localSheetId="33">#REF!</definedName>
    <definedName name="EnergiesToExport" localSheetId="32">#REF!</definedName>
    <definedName name="EnergiesToExport" localSheetId="59">#REF!</definedName>
    <definedName name="EnergiesToExport" localSheetId="58">#REF!</definedName>
    <definedName name="EnergiesToExport" localSheetId="65">#REF!</definedName>
    <definedName name="EnergiesToExport" localSheetId="64">#REF!</definedName>
    <definedName name="EnergiesToExport" localSheetId="35">#REF!</definedName>
    <definedName name="EnergiesToExport" localSheetId="34">#REF!</definedName>
    <definedName name="EnergiesToExport">#REF!</definedName>
    <definedName name="gas_o2" localSheetId="31">#REF!</definedName>
    <definedName name="gas_o2" localSheetId="30">#REF!</definedName>
    <definedName name="gas_o2" localSheetId="63">#REF!</definedName>
    <definedName name="gas_o2" localSheetId="62">#REF!</definedName>
    <definedName name="gas_o2" localSheetId="6">#REF!</definedName>
    <definedName name="gas_o2" localSheetId="48">#REF!</definedName>
    <definedName name="gas_o2" localSheetId="47">#REF!</definedName>
    <definedName name="gas_o2" localSheetId="46">#REF!</definedName>
    <definedName name="gas_o2" localSheetId="51">#REF!</definedName>
    <definedName name="gas_o2" localSheetId="50">#REF!</definedName>
    <definedName name="gas_o2" localSheetId="9">#REF!</definedName>
    <definedName name="gas_o2" localSheetId="8">#REF!</definedName>
    <definedName name="gas_o2" localSheetId="45">#REF!</definedName>
    <definedName name="gas_o2" localSheetId="44">#REF!</definedName>
    <definedName name="gas_o2" localSheetId="25">#REF!</definedName>
    <definedName name="gas_o2" localSheetId="24">#REF!</definedName>
    <definedName name="gas_o2" localSheetId="41">#REF!</definedName>
    <definedName name="gas_o2" localSheetId="40">#REF!</definedName>
    <definedName name="gas_o2" localSheetId="1">#REF!</definedName>
    <definedName name="gas_o2" localSheetId="0">#REF!</definedName>
    <definedName name="gas_o2" localSheetId="3">#REF!</definedName>
    <definedName name="gas_o2" localSheetId="2">#REF!</definedName>
    <definedName name="gas_o2" localSheetId="11">#REF!</definedName>
    <definedName name="gas_o2" localSheetId="10">#REF!</definedName>
    <definedName name="gas_o2" localSheetId="61">#REF!</definedName>
    <definedName name="gas_o2" localSheetId="60">#REF!</definedName>
    <definedName name="gas_o2" localSheetId="19">#REF!</definedName>
    <definedName name="gas_o2" localSheetId="18">#REF!</definedName>
    <definedName name="gas_o2" localSheetId="37">#REF!</definedName>
    <definedName name="gas_o2" localSheetId="36">#REF!</definedName>
    <definedName name="gas_o2" localSheetId="39">#REF!</definedName>
    <definedName name="gas_o2" localSheetId="38">#REF!</definedName>
    <definedName name="gas_o2" localSheetId="21">#REF!</definedName>
    <definedName name="gas_o2" localSheetId="20">#REF!</definedName>
    <definedName name="gas_o2" localSheetId="13">#REF!</definedName>
    <definedName name="gas_o2" localSheetId="12">#REF!</definedName>
    <definedName name="gas_o2" localSheetId="15">#REF!</definedName>
    <definedName name="gas_o2" localSheetId="14">#REF!</definedName>
    <definedName name="gas_o2" localSheetId="23">#REF!</definedName>
    <definedName name="gas_o2" localSheetId="22">#REF!</definedName>
    <definedName name="gas_o2" localSheetId="17">#REF!</definedName>
    <definedName name="gas_o2" localSheetId="16">#REF!</definedName>
    <definedName name="gas_o2" localSheetId="29">#REF!</definedName>
    <definedName name="gas_o2" localSheetId="28">#REF!</definedName>
    <definedName name="gas_o2" localSheetId="26">#REF!</definedName>
    <definedName name="gas_o2" localSheetId="55">#REF!</definedName>
    <definedName name="gas_o2" localSheetId="54">#REF!</definedName>
    <definedName name="gas_o2" localSheetId="53">#REF!</definedName>
    <definedName name="gas_o2" localSheetId="52">#REF!</definedName>
    <definedName name="gas_o2" localSheetId="57">#REF!</definedName>
    <definedName name="gas_o2" localSheetId="56">#REF!</definedName>
    <definedName name="gas_o2" localSheetId="43">#REF!</definedName>
    <definedName name="gas_o2" localSheetId="42">#REF!</definedName>
    <definedName name="gas_o2" localSheetId="33">#REF!</definedName>
    <definedName name="gas_o2" localSheetId="32">#REF!</definedName>
    <definedName name="gas_o2" localSheetId="59">#REF!</definedName>
    <definedName name="gas_o2" localSheetId="58">#REF!</definedName>
    <definedName name="gas_o2" localSheetId="65">#REF!</definedName>
    <definedName name="gas_o2" localSheetId="64">#REF!</definedName>
    <definedName name="gas_o2" localSheetId="35">#REF!</definedName>
    <definedName name="gas_o2" localSheetId="34">#REF!</definedName>
    <definedName name="gas_o2">#REF!</definedName>
    <definedName name="gasO2" localSheetId="31">[1]EnergyUSCan!$D$93</definedName>
    <definedName name="gasO2" localSheetId="30">[1]EnergyUSCan!$D$93</definedName>
    <definedName name="gasO2" localSheetId="63">[2]EnergyUSCan!$D$93</definedName>
    <definedName name="gasO2" localSheetId="62">[2]EnergyUSCan!$D$93</definedName>
    <definedName name="gasO2" localSheetId="7">[3]EnergyUSCan!$D$93</definedName>
    <definedName name="gasO2" localSheetId="6">[4]EnergyUSCan!$D$93</definedName>
    <definedName name="gasO2" localSheetId="49">[5]EnergyUSCan!$D$93</definedName>
    <definedName name="gasO2" localSheetId="48">[6]EnergyUSCan!$D$93</definedName>
    <definedName name="gasO2" localSheetId="47">[7]EnergyUSCan!$D$93</definedName>
    <definedName name="gasO2" localSheetId="46">[7]EnergyUSCan!$D$93</definedName>
    <definedName name="gasO2" localSheetId="51">[8]EnergyUSCan!$D$93</definedName>
    <definedName name="gasO2" localSheetId="50">[8]EnergyUSCan!$D$93</definedName>
    <definedName name="gasO2" localSheetId="9">[9]EnergyUSCan!$D$93</definedName>
    <definedName name="gasO2" localSheetId="8">[9]EnergyUSCan!$D$93</definedName>
    <definedName name="gasO2" localSheetId="45">[10]EnergyUSCan!$D$93</definedName>
    <definedName name="gasO2" localSheetId="44">[10]EnergyUSCan!$D$93</definedName>
    <definedName name="gasO2" localSheetId="25">[11]EnergyUSCan!$D$93</definedName>
    <definedName name="gasO2" localSheetId="24">[11]EnergyUSCan!$D$93</definedName>
    <definedName name="gasO2" localSheetId="41">[12]EnergyUSCan!$D$93</definedName>
    <definedName name="gasO2" localSheetId="40">[12]EnergyUSCan!$D$93</definedName>
    <definedName name="gasO2" localSheetId="1">[13]EnergyUSCan!$D$93</definedName>
    <definedName name="gasO2" localSheetId="0">[13]EnergyUSCan!$D$93</definedName>
    <definedName name="gasO2" localSheetId="3">[14]EnergyUSCan!$D$93</definedName>
    <definedName name="gasO2" localSheetId="2">[14]EnergyUSCan!$D$93</definedName>
    <definedName name="gasO2" localSheetId="11">[15]EnergyUSCan!$D$93</definedName>
    <definedName name="gasO2" localSheetId="10">[15]EnergyUSCan!$D$93</definedName>
    <definedName name="gasO2" localSheetId="61">[16]EnergyUSCan!$D$93</definedName>
    <definedName name="gasO2" localSheetId="60">[16]EnergyUSCan!$D$93</definedName>
    <definedName name="gasO2" localSheetId="19">[17]EnergyUSCan!$D$93</definedName>
    <definedName name="gasO2" localSheetId="18">[17]EnergyUSCan!$D$93</definedName>
    <definedName name="gasO2" localSheetId="37">[18]EnergyUSCan!$D$93</definedName>
    <definedName name="gasO2" localSheetId="36">[18]EnergyUSCan!$D$93</definedName>
    <definedName name="gasO2" localSheetId="39">[19]EnergyUSCan!$D$93</definedName>
    <definedName name="gasO2" localSheetId="38">[19]EnergyUSCan!$D$93</definedName>
    <definedName name="gasO2" localSheetId="21">[20]EnergyUSCan!$D$93</definedName>
    <definedName name="gasO2" localSheetId="20">[20]EnergyUSCan!$D$93</definedName>
    <definedName name="gasO2" localSheetId="13">[21]EnergyUSCan!$D$93</definedName>
    <definedName name="gasO2" localSheetId="12">[21]EnergyUSCan!$D$93</definedName>
    <definedName name="gasO2" localSheetId="15">[22]EnergyUSCan!$D$93</definedName>
    <definedName name="gasO2" localSheetId="14">[22]EnergyUSCan!$D$93</definedName>
    <definedName name="gasO2" localSheetId="23">[23]EnergyUSCan!$D$93</definedName>
    <definedName name="gasO2" localSheetId="22">[23]EnergyUSCan!$D$93</definedName>
    <definedName name="gasO2" localSheetId="17">[24]EnergyUSCan!$D$93</definedName>
    <definedName name="gasO2" localSheetId="16">[24]EnergyUSCan!$D$93</definedName>
    <definedName name="gasO2" localSheetId="29">[25]EnergyUSCan!$D$93</definedName>
    <definedName name="gasO2" localSheetId="28">[25]EnergyUSCan!$D$93</definedName>
    <definedName name="gasO2" localSheetId="27">[26]EnergyUSCan!$D$93</definedName>
    <definedName name="gasO2" localSheetId="26">[27]EnergyUSCan!$D$93</definedName>
    <definedName name="gasO2" localSheetId="55">[28]EnergyUSCan!$D$93</definedName>
    <definedName name="gasO2" localSheetId="54">[29]EnergyUSCan!$D$93</definedName>
    <definedName name="gasO2" localSheetId="53">[30]EnergyUSCan!$D$93</definedName>
    <definedName name="gasO2" localSheetId="52">[30]EnergyUSCan!$D$93</definedName>
    <definedName name="gasO2" localSheetId="57">[29]EnergyUSCan!$D$93</definedName>
    <definedName name="gasO2" localSheetId="56">[29]EnergyUSCan!$D$93</definedName>
    <definedName name="gasO2" localSheetId="43">[31]EnergyUSCan!$D$93</definedName>
    <definedName name="gasO2" localSheetId="42">[31]EnergyUSCan!$D$93</definedName>
    <definedName name="gasO2" localSheetId="33">[32]EnergyUSCan!$D$93</definedName>
    <definedName name="gasO2" localSheetId="32">[32]EnergyUSCan!$D$93</definedName>
    <definedName name="gasO2" localSheetId="59">[33]EnergyUSCan!$D$93</definedName>
    <definedName name="gasO2" localSheetId="58">[16]EnergyUSCan!$D$93</definedName>
    <definedName name="gasO2" localSheetId="65">[29]EnergyUSCan!$D$93</definedName>
    <definedName name="gasO2" localSheetId="64">[29]EnergyUSCan!$D$93</definedName>
    <definedName name="gasO2" localSheetId="35">[34]EnergyUSCan!$D$93</definedName>
    <definedName name="gasO2" localSheetId="34">[34]EnergyUSCan!$D$93</definedName>
    <definedName name="gasO2">[35]EnergyUSCan!$D$93</definedName>
    <definedName name="LCIAValues" localSheetId="31">#REF!</definedName>
    <definedName name="LCIAValues" localSheetId="30">#REF!</definedName>
    <definedName name="LCIAValues" localSheetId="63">#REF!</definedName>
    <definedName name="LCIAValues" localSheetId="62">#REF!</definedName>
    <definedName name="LCIAValues" localSheetId="6">#REF!</definedName>
    <definedName name="LCIAValues" localSheetId="48">#REF!</definedName>
    <definedName name="LCIAValues" localSheetId="47">#REF!</definedName>
    <definedName name="LCIAValues" localSheetId="46">#REF!</definedName>
    <definedName name="LCIAValues" localSheetId="51">#REF!</definedName>
    <definedName name="LCIAValues" localSheetId="50">#REF!</definedName>
    <definedName name="LCIAValues" localSheetId="9">#REF!</definedName>
    <definedName name="LCIAValues" localSheetId="8">#REF!</definedName>
    <definedName name="LCIAValues" localSheetId="45">#REF!</definedName>
    <definedName name="LCIAValues" localSheetId="44">#REF!</definedName>
    <definedName name="LCIAValues" localSheetId="25">#REF!</definedName>
    <definedName name="LCIAValues" localSheetId="24">#REF!</definedName>
    <definedName name="LCIAValues" localSheetId="41">#REF!</definedName>
    <definedName name="LCIAValues" localSheetId="40">#REF!</definedName>
    <definedName name="LCIAValues" localSheetId="1">#REF!</definedName>
    <definedName name="LCIAValues" localSheetId="0">#REF!</definedName>
    <definedName name="LCIAValues" localSheetId="3">#REF!</definedName>
    <definedName name="LCIAValues" localSheetId="2">#REF!</definedName>
    <definedName name="LCIAValues" localSheetId="11">#REF!</definedName>
    <definedName name="LCIAValues" localSheetId="10">#REF!</definedName>
    <definedName name="LCIAValues" localSheetId="61">#REF!</definedName>
    <definedName name="LCIAValues" localSheetId="60">#REF!</definedName>
    <definedName name="LCIAValues" localSheetId="19">#REF!</definedName>
    <definedName name="LCIAValues" localSheetId="18">#REF!</definedName>
    <definedName name="LCIAValues" localSheetId="37">#REF!</definedName>
    <definedName name="LCIAValues" localSheetId="36">#REF!</definedName>
    <definedName name="LCIAValues" localSheetId="39">#REF!</definedName>
    <definedName name="LCIAValues" localSheetId="38">#REF!</definedName>
    <definedName name="LCIAValues" localSheetId="21">#REF!</definedName>
    <definedName name="LCIAValues" localSheetId="20">#REF!</definedName>
    <definedName name="LCIAValues" localSheetId="13">#REF!</definedName>
    <definedName name="LCIAValues" localSheetId="12">#REF!</definedName>
    <definedName name="LCIAValues" localSheetId="15">#REF!</definedName>
    <definedName name="LCIAValues" localSheetId="14">#REF!</definedName>
    <definedName name="LCIAValues" localSheetId="23">#REF!</definedName>
    <definedName name="LCIAValues" localSheetId="22">#REF!</definedName>
    <definedName name="LCIAValues" localSheetId="17">#REF!</definedName>
    <definedName name="LCIAValues" localSheetId="16">#REF!</definedName>
    <definedName name="LCIAValues" localSheetId="29">#REF!</definedName>
    <definedName name="LCIAValues" localSheetId="28">#REF!</definedName>
    <definedName name="LCIAValues" localSheetId="26">#REF!</definedName>
    <definedName name="LCIAValues" localSheetId="55">#REF!</definedName>
    <definedName name="LCIAValues" localSheetId="54">#REF!</definedName>
    <definedName name="LCIAValues" localSheetId="53">#REF!</definedName>
    <definedName name="LCIAValues" localSheetId="52">#REF!</definedName>
    <definedName name="LCIAValues" localSheetId="57">#REF!</definedName>
    <definedName name="LCIAValues" localSheetId="56">#REF!</definedName>
    <definedName name="LCIAValues" localSheetId="43">#REF!</definedName>
    <definedName name="LCIAValues" localSheetId="42">#REF!</definedName>
    <definedName name="LCIAValues" localSheetId="33">#REF!</definedName>
    <definedName name="LCIAValues" localSheetId="32">#REF!</definedName>
    <definedName name="LCIAValues" localSheetId="59">#REF!</definedName>
    <definedName name="LCIAValues" localSheetId="58">#REF!</definedName>
    <definedName name="LCIAValues" localSheetId="65">#REF!</definedName>
    <definedName name="LCIAValues" localSheetId="64">#REF!</definedName>
    <definedName name="LCIAValues" localSheetId="35">#REF!</definedName>
    <definedName name="LCIAValues" localSheetId="34">#REF!</definedName>
    <definedName name="LCIAValues">#REF!</definedName>
    <definedName name="oil_o2" localSheetId="31">#REF!</definedName>
    <definedName name="oil_o2" localSheetId="30">#REF!</definedName>
    <definedName name="oil_o2" localSheetId="63">#REF!</definedName>
    <definedName name="oil_o2" localSheetId="62">#REF!</definedName>
    <definedName name="oil_o2" localSheetId="6">#REF!</definedName>
    <definedName name="oil_o2" localSheetId="48">#REF!</definedName>
    <definedName name="oil_o2" localSheetId="47">#REF!</definedName>
    <definedName name="oil_o2" localSheetId="46">#REF!</definedName>
    <definedName name="oil_o2" localSheetId="51">#REF!</definedName>
    <definedName name="oil_o2" localSheetId="50">#REF!</definedName>
    <definedName name="oil_o2" localSheetId="9">#REF!</definedName>
    <definedName name="oil_o2" localSheetId="8">#REF!</definedName>
    <definedName name="oil_o2" localSheetId="45">#REF!</definedName>
    <definedName name="oil_o2" localSheetId="44">#REF!</definedName>
    <definedName name="oil_o2" localSheetId="25">#REF!</definedName>
    <definedName name="oil_o2" localSheetId="24">#REF!</definedName>
    <definedName name="oil_o2" localSheetId="41">#REF!</definedName>
    <definedName name="oil_o2" localSheetId="40">#REF!</definedName>
    <definedName name="oil_o2" localSheetId="1">#REF!</definedName>
    <definedName name="oil_o2" localSheetId="0">#REF!</definedName>
    <definedName name="oil_o2" localSheetId="3">#REF!</definedName>
    <definedName name="oil_o2" localSheetId="2">#REF!</definedName>
    <definedName name="oil_o2" localSheetId="11">#REF!</definedName>
    <definedName name="oil_o2" localSheetId="10">#REF!</definedName>
    <definedName name="oil_o2" localSheetId="61">#REF!</definedName>
    <definedName name="oil_o2" localSheetId="60">#REF!</definedName>
    <definedName name="oil_o2" localSheetId="19">#REF!</definedName>
    <definedName name="oil_o2" localSheetId="18">#REF!</definedName>
    <definedName name="oil_o2" localSheetId="37">#REF!</definedName>
    <definedName name="oil_o2" localSheetId="36">#REF!</definedName>
    <definedName name="oil_o2" localSheetId="39">#REF!</definedName>
    <definedName name="oil_o2" localSheetId="38">#REF!</definedName>
    <definedName name="oil_o2" localSheetId="21">#REF!</definedName>
    <definedName name="oil_o2" localSheetId="20">#REF!</definedName>
    <definedName name="oil_o2" localSheetId="13">#REF!</definedName>
    <definedName name="oil_o2" localSheetId="12">#REF!</definedName>
    <definedName name="oil_o2" localSheetId="15">#REF!</definedName>
    <definedName name="oil_o2" localSheetId="14">#REF!</definedName>
    <definedName name="oil_o2" localSheetId="23">#REF!</definedName>
    <definedName name="oil_o2" localSheetId="22">#REF!</definedName>
    <definedName name="oil_o2" localSheetId="17">#REF!</definedName>
    <definedName name="oil_o2" localSheetId="16">#REF!</definedName>
    <definedName name="oil_o2" localSheetId="29">#REF!</definedName>
    <definedName name="oil_o2" localSheetId="28">#REF!</definedName>
    <definedName name="oil_o2" localSheetId="26">#REF!</definedName>
    <definedName name="oil_o2" localSheetId="55">#REF!</definedName>
    <definedName name="oil_o2" localSheetId="54">#REF!</definedName>
    <definedName name="oil_o2" localSheetId="53">#REF!</definedName>
    <definedName name="oil_o2" localSheetId="52">#REF!</definedName>
    <definedName name="oil_o2" localSheetId="57">#REF!</definedName>
    <definedName name="oil_o2" localSheetId="56">#REF!</definedName>
    <definedName name="oil_o2" localSheetId="43">#REF!</definedName>
    <definedName name="oil_o2" localSheetId="42">#REF!</definedName>
    <definedName name="oil_o2" localSheetId="33">#REF!</definedName>
    <definedName name="oil_o2" localSheetId="32">#REF!</definedName>
    <definedName name="oil_o2" localSheetId="59">#REF!</definedName>
    <definedName name="oil_o2" localSheetId="58">#REF!</definedName>
    <definedName name="oil_o2" localSheetId="65">#REF!</definedName>
    <definedName name="oil_o2" localSheetId="64">#REF!</definedName>
    <definedName name="oil_o2" localSheetId="35">#REF!</definedName>
    <definedName name="oil_o2" localSheetId="34">#REF!</definedName>
    <definedName name="oil_o2">#REF!</definedName>
    <definedName name="oilO2" localSheetId="31">[1]EnergyUSCan!$D$92</definedName>
    <definedName name="oilO2" localSheetId="30">[1]EnergyUSCan!$D$92</definedName>
    <definedName name="oilO2" localSheetId="63">[2]EnergyUSCan!$D$92</definedName>
    <definedName name="oilO2" localSheetId="62">[2]EnergyUSCan!$D$92</definedName>
    <definedName name="oilO2" localSheetId="7">[3]EnergyUSCan!$D$92</definedName>
    <definedName name="oilO2" localSheetId="6">[4]EnergyUSCan!$D$92</definedName>
    <definedName name="oilO2" localSheetId="49">[5]EnergyUSCan!$D$92</definedName>
    <definedName name="oilO2" localSheetId="48">[6]EnergyUSCan!$D$92</definedName>
    <definedName name="oilO2" localSheetId="47">[7]EnergyUSCan!$D$92</definedName>
    <definedName name="oilO2" localSheetId="46">[7]EnergyUSCan!$D$92</definedName>
    <definedName name="oilO2" localSheetId="51">[8]EnergyUSCan!$D$92</definedName>
    <definedName name="oilO2" localSheetId="50">[8]EnergyUSCan!$D$92</definedName>
    <definedName name="oilO2" localSheetId="9">[9]EnergyUSCan!$D$92</definedName>
    <definedName name="oilO2" localSheetId="8">[9]EnergyUSCan!$D$92</definedName>
    <definedName name="oilO2" localSheetId="45">[10]EnergyUSCan!$D$92</definedName>
    <definedName name="oilO2" localSheetId="44">[10]EnergyUSCan!$D$92</definedName>
    <definedName name="oilO2" localSheetId="25">[11]EnergyUSCan!$D$92</definedName>
    <definedName name="oilO2" localSheetId="24">[11]EnergyUSCan!$D$92</definedName>
    <definedName name="oilO2" localSheetId="41">[12]EnergyUSCan!$D$92</definedName>
    <definedName name="oilO2" localSheetId="40">[12]EnergyUSCan!$D$92</definedName>
    <definedName name="oilO2" localSheetId="1">[13]EnergyUSCan!$D$92</definedName>
    <definedName name="oilO2" localSheetId="0">[13]EnergyUSCan!$D$92</definedName>
    <definedName name="oilO2" localSheetId="3">[14]EnergyUSCan!$D$92</definedName>
    <definedName name="oilO2" localSheetId="2">[14]EnergyUSCan!$D$92</definedName>
    <definedName name="oilO2" localSheetId="11">[15]EnergyUSCan!$D$92</definedName>
    <definedName name="oilO2" localSheetId="10">[15]EnergyUSCan!$D$92</definedName>
    <definedName name="oilO2" localSheetId="61">[16]EnergyUSCan!$D$92</definedName>
    <definedName name="oilO2" localSheetId="60">[16]EnergyUSCan!$D$92</definedName>
    <definedName name="oilO2" localSheetId="19">[17]EnergyUSCan!$D$92</definedName>
    <definedName name="oilO2" localSheetId="18">[17]EnergyUSCan!$D$92</definedName>
    <definedName name="oilO2" localSheetId="37">[18]EnergyUSCan!$D$92</definedName>
    <definedName name="oilO2" localSheetId="36">[18]EnergyUSCan!$D$92</definedName>
    <definedName name="oilO2" localSheetId="39">[19]EnergyUSCan!$D$92</definedName>
    <definedName name="oilO2" localSheetId="38">[19]EnergyUSCan!$D$92</definedName>
    <definedName name="oilO2" localSheetId="21">[20]EnergyUSCan!$D$92</definedName>
    <definedName name="oilO2" localSheetId="20">[20]EnergyUSCan!$D$92</definedName>
    <definedName name="oilO2" localSheetId="13">[21]EnergyUSCan!$D$92</definedName>
    <definedName name="oilO2" localSheetId="12">[21]EnergyUSCan!$D$92</definedName>
    <definedName name="oilO2" localSheetId="15">[22]EnergyUSCan!$D$92</definedName>
    <definedName name="oilO2" localSheetId="14">[22]EnergyUSCan!$D$92</definedName>
    <definedName name="oilO2" localSheetId="23">[23]EnergyUSCan!$D$92</definedName>
    <definedName name="oilO2" localSheetId="22">[23]EnergyUSCan!$D$92</definedName>
    <definedName name="oilO2" localSheetId="17">[24]EnergyUSCan!$D$92</definedName>
    <definedName name="oilO2" localSheetId="16">[24]EnergyUSCan!$D$92</definedName>
    <definedName name="oilO2" localSheetId="29">[25]EnergyUSCan!$D$92</definedName>
    <definedName name="oilO2" localSheetId="28">[25]EnergyUSCan!$D$92</definedName>
    <definedName name="oilO2" localSheetId="27">[26]EnergyUSCan!$D$92</definedName>
    <definedName name="oilO2" localSheetId="26">[27]EnergyUSCan!$D$92</definedName>
    <definedName name="oilO2" localSheetId="55">[28]EnergyUSCan!$D$92</definedName>
    <definedName name="oilO2" localSheetId="54">[29]EnergyUSCan!$D$92</definedName>
    <definedName name="oilO2" localSheetId="53">[30]EnergyUSCan!$D$92</definedName>
    <definedName name="oilO2" localSheetId="52">[30]EnergyUSCan!$D$92</definedName>
    <definedName name="oilO2" localSheetId="57">[29]EnergyUSCan!$D$92</definedName>
    <definedName name="oilO2" localSheetId="56">[29]EnergyUSCan!$D$92</definedName>
    <definedName name="oilO2" localSheetId="43">[31]EnergyUSCan!$D$92</definedName>
    <definedName name="oilO2" localSheetId="42">[31]EnergyUSCan!$D$92</definedName>
    <definedName name="oilO2" localSheetId="33">[32]EnergyUSCan!$D$92</definedName>
    <definedName name="oilO2" localSheetId="32">[32]EnergyUSCan!$D$92</definedName>
    <definedName name="oilO2" localSheetId="59">[33]EnergyUSCan!$D$92</definedName>
    <definedName name="oilO2" localSheetId="58">[16]EnergyUSCan!$D$92</definedName>
    <definedName name="oilO2" localSheetId="65">[29]EnergyUSCan!$D$92</definedName>
    <definedName name="oilO2" localSheetId="64">[29]EnergyUSCan!$D$92</definedName>
    <definedName name="oilO2" localSheetId="35">[34]EnergyUSCan!$D$92</definedName>
    <definedName name="oilO2" localSheetId="34">[34]EnergyUSCan!$D$92</definedName>
    <definedName name="oilO2">[35]EnergyUSCan!$D$92</definedName>
    <definedName name="ResultsHeadings">#REF!</definedName>
    <definedName name="ResultsLookup">#REF!</definedName>
    <definedName name="TestRange" localSheetId="31">#REF!</definedName>
    <definedName name="TestRange" localSheetId="30">#REF!</definedName>
    <definedName name="TestRange" localSheetId="63">#REF!</definedName>
    <definedName name="TestRange" localSheetId="62">#REF!</definedName>
    <definedName name="TestRange" localSheetId="6">#REF!</definedName>
    <definedName name="TestRange" localSheetId="48">#REF!</definedName>
    <definedName name="TestRange" localSheetId="47">#REF!</definedName>
    <definedName name="TestRange" localSheetId="46">#REF!</definedName>
    <definedName name="TestRange" localSheetId="51">#REF!</definedName>
    <definedName name="TestRange" localSheetId="50">#REF!</definedName>
    <definedName name="TestRange" localSheetId="9">#REF!</definedName>
    <definedName name="TestRange" localSheetId="8">#REF!</definedName>
    <definedName name="TestRange" localSheetId="45">#REF!</definedName>
    <definedName name="TestRange" localSheetId="44">#REF!</definedName>
    <definedName name="TestRange" localSheetId="25">#REF!</definedName>
    <definedName name="TestRange" localSheetId="24">#REF!</definedName>
    <definedName name="TestRange" localSheetId="41">#REF!</definedName>
    <definedName name="TestRange" localSheetId="40">#REF!</definedName>
    <definedName name="TestRange" localSheetId="1">#REF!</definedName>
    <definedName name="TestRange" localSheetId="0">#REF!</definedName>
    <definedName name="TestRange" localSheetId="3">#REF!</definedName>
    <definedName name="TestRange" localSheetId="2">#REF!</definedName>
    <definedName name="TestRange" localSheetId="11">#REF!</definedName>
    <definedName name="TestRange" localSheetId="10">#REF!</definedName>
    <definedName name="TestRange" localSheetId="61">#REF!</definedName>
    <definedName name="TestRange" localSheetId="60">#REF!</definedName>
    <definedName name="TestRange" localSheetId="19">#REF!</definedName>
    <definedName name="TestRange" localSheetId="18">#REF!</definedName>
    <definedName name="TestRange" localSheetId="37">#REF!</definedName>
    <definedName name="TestRange" localSheetId="36">#REF!</definedName>
    <definedName name="TestRange" localSheetId="39">#REF!</definedName>
    <definedName name="TestRange" localSheetId="38">#REF!</definedName>
    <definedName name="TestRange" localSheetId="21">#REF!</definedName>
    <definedName name="TestRange" localSheetId="20">#REF!</definedName>
    <definedName name="TestRange" localSheetId="13">#REF!</definedName>
    <definedName name="TestRange" localSheetId="12">#REF!</definedName>
    <definedName name="TestRange" localSheetId="15">#REF!</definedName>
    <definedName name="TestRange" localSheetId="14">#REF!</definedName>
    <definedName name="TestRange" localSheetId="23">#REF!</definedName>
    <definedName name="TestRange" localSheetId="22">#REF!</definedName>
    <definedName name="TestRange" localSheetId="17">#REF!</definedName>
    <definedName name="TestRange" localSheetId="16">#REF!</definedName>
    <definedName name="TestRange" localSheetId="29">#REF!</definedName>
    <definedName name="TestRange" localSheetId="28">#REF!</definedName>
    <definedName name="TestRange" localSheetId="26">#REF!</definedName>
    <definedName name="TestRange" localSheetId="55">#REF!</definedName>
    <definedName name="TestRange" localSheetId="54">#REF!</definedName>
    <definedName name="TestRange" localSheetId="53">#REF!</definedName>
    <definedName name="TestRange" localSheetId="52">#REF!</definedName>
    <definedName name="TestRange" localSheetId="57">#REF!</definedName>
    <definedName name="TestRange" localSheetId="56">#REF!</definedName>
    <definedName name="TestRange" localSheetId="43">#REF!</definedName>
    <definedName name="TestRange" localSheetId="42">#REF!</definedName>
    <definedName name="TestRange" localSheetId="33">#REF!</definedName>
    <definedName name="TestRange" localSheetId="32">#REF!</definedName>
    <definedName name="TestRange" localSheetId="59">#REF!</definedName>
    <definedName name="TestRange" localSheetId="58">#REF!</definedName>
    <definedName name="TestRange" localSheetId="65">#REF!</definedName>
    <definedName name="TestRange" localSheetId="64">#REF!</definedName>
    <definedName name="TestRange" localSheetId="35">#REF!</definedName>
    <definedName name="TestRange" localSheetId="34">#REF!</definedName>
    <definedName name="TestRange">#REF!</definedName>
    <definedName name="teststring">"7446-09-5"</definedName>
    <definedName name="tName">"23-34-5"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6" i="77" l="1"/>
  <c r="V46" i="77" s="1"/>
  <c r="S46" i="77"/>
  <c r="Q46" i="77"/>
  <c r="O46" i="77"/>
  <c r="M46" i="77"/>
  <c r="K46" i="77"/>
  <c r="W46" i="77" s="1"/>
  <c r="I46" i="77"/>
  <c r="G46" i="77"/>
  <c r="E46" i="77"/>
  <c r="U45" i="77"/>
  <c r="S45" i="77"/>
  <c r="Q45" i="77"/>
  <c r="O45" i="77"/>
  <c r="M45" i="77"/>
  <c r="K45" i="77"/>
  <c r="I45" i="77"/>
  <c r="W45" i="77" s="1"/>
  <c r="G45" i="77"/>
  <c r="E45" i="77"/>
  <c r="U44" i="77"/>
  <c r="V44" i="77" s="1"/>
  <c r="S44" i="77"/>
  <c r="Q44" i="77"/>
  <c r="O44" i="77"/>
  <c r="M44" i="77"/>
  <c r="K44" i="77"/>
  <c r="I44" i="77"/>
  <c r="G44" i="77"/>
  <c r="E44" i="77"/>
  <c r="U43" i="77"/>
  <c r="V43" i="77" s="1"/>
  <c r="S43" i="77"/>
  <c r="Q43" i="77"/>
  <c r="O43" i="77"/>
  <c r="M43" i="77"/>
  <c r="K43" i="77"/>
  <c r="I43" i="77"/>
  <c r="G43" i="77"/>
  <c r="E43" i="77"/>
  <c r="U42" i="77"/>
  <c r="V42" i="77" s="1"/>
  <c r="S42" i="77"/>
  <c r="Q42" i="77"/>
  <c r="O42" i="77"/>
  <c r="M42" i="77"/>
  <c r="K42" i="77"/>
  <c r="I42" i="77"/>
  <c r="G42" i="77"/>
  <c r="E42" i="77"/>
  <c r="U41" i="77"/>
  <c r="S41" i="77"/>
  <c r="Q41" i="77"/>
  <c r="O41" i="77"/>
  <c r="M41" i="77"/>
  <c r="K41" i="77"/>
  <c r="I41" i="77"/>
  <c r="G41" i="77"/>
  <c r="E41" i="77"/>
  <c r="U40" i="77"/>
  <c r="S40" i="77"/>
  <c r="Q40" i="77"/>
  <c r="O40" i="77"/>
  <c r="M40" i="77"/>
  <c r="K40" i="77"/>
  <c r="I40" i="77"/>
  <c r="G40" i="77"/>
  <c r="E40" i="77"/>
  <c r="U39" i="77"/>
  <c r="S39" i="77"/>
  <c r="Q39" i="77"/>
  <c r="O39" i="77"/>
  <c r="M39" i="77"/>
  <c r="K39" i="77"/>
  <c r="I39" i="77"/>
  <c r="G39" i="77"/>
  <c r="E39" i="77"/>
  <c r="U38" i="77"/>
  <c r="V38" i="77" s="1"/>
  <c r="S38" i="77"/>
  <c r="Q38" i="77"/>
  <c r="O38" i="77"/>
  <c r="M38" i="77"/>
  <c r="K38" i="77"/>
  <c r="I38" i="77"/>
  <c r="G38" i="77"/>
  <c r="E38" i="77"/>
  <c r="U37" i="77"/>
  <c r="V37" i="77" s="1"/>
  <c r="S37" i="77"/>
  <c r="Q37" i="77"/>
  <c r="O37" i="77"/>
  <c r="M37" i="77"/>
  <c r="K37" i="77"/>
  <c r="I37" i="77"/>
  <c r="G37" i="77"/>
  <c r="W37" i="77" s="1"/>
  <c r="E37" i="77"/>
  <c r="U36" i="77"/>
  <c r="S36" i="77"/>
  <c r="Q36" i="77"/>
  <c r="O36" i="77"/>
  <c r="M36" i="77"/>
  <c r="K36" i="77"/>
  <c r="I36" i="77"/>
  <c r="G36" i="77"/>
  <c r="E36" i="77"/>
  <c r="U35" i="77"/>
  <c r="S35" i="77"/>
  <c r="Q35" i="77"/>
  <c r="O35" i="77"/>
  <c r="M35" i="77"/>
  <c r="K35" i="77"/>
  <c r="I35" i="77"/>
  <c r="G35" i="77"/>
  <c r="E35" i="77"/>
  <c r="U34" i="77"/>
  <c r="V34" i="77" s="1"/>
  <c r="S34" i="77"/>
  <c r="Q34" i="77"/>
  <c r="O34" i="77"/>
  <c r="M34" i="77"/>
  <c r="K34" i="77"/>
  <c r="W34" i="77" s="1"/>
  <c r="I34" i="77"/>
  <c r="G34" i="77"/>
  <c r="E34" i="77"/>
  <c r="U32" i="77"/>
  <c r="S32" i="77"/>
  <c r="Q32" i="77"/>
  <c r="O32" i="77"/>
  <c r="M32" i="77"/>
  <c r="K32" i="77"/>
  <c r="I32" i="77"/>
  <c r="G32" i="77"/>
  <c r="E32" i="77"/>
  <c r="U31" i="77"/>
  <c r="V31" i="77" s="1"/>
  <c r="S31" i="77"/>
  <c r="Q31" i="77"/>
  <c r="O31" i="77"/>
  <c r="M31" i="77"/>
  <c r="K31" i="77"/>
  <c r="I31" i="77"/>
  <c r="G31" i="77"/>
  <c r="E31" i="77"/>
  <c r="U29" i="77"/>
  <c r="V29" i="77" s="1"/>
  <c r="S29" i="77"/>
  <c r="Q29" i="77"/>
  <c r="O29" i="77"/>
  <c r="M29" i="77"/>
  <c r="K29" i="77"/>
  <c r="I29" i="77"/>
  <c r="G29" i="77"/>
  <c r="E29" i="77"/>
  <c r="U28" i="77"/>
  <c r="V28" i="77" s="1"/>
  <c r="S28" i="77"/>
  <c r="Q28" i="77"/>
  <c r="O28" i="77"/>
  <c r="M28" i="77"/>
  <c r="K28" i="77"/>
  <c r="I28" i="77"/>
  <c r="G28" i="77"/>
  <c r="E28" i="77"/>
  <c r="U26" i="77"/>
  <c r="V26" i="77" s="1"/>
  <c r="W26" i="77" s="1"/>
  <c r="S26" i="77"/>
  <c r="Q26" i="77"/>
  <c r="O26" i="77"/>
  <c r="M26" i="77"/>
  <c r="K26" i="77"/>
  <c r="I26" i="77"/>
  <c r="G26" i="77"/>
  <c r="E26" i="77"/>
  <c r="U25" i="77"/>
  <c r="S25" i="77"/>
  <c r="Q25" i="77"/>
  <c r="O25" i="77"/>
  <c r="M25" i="77"/>
  <c r="K25" i="77"/>
  <c r="I25" i="77"/>
  <c r="G25" i="77"/>
  <c r="E25" i="77"/>
  <c r="U23" i="77"/>
  <c r="V23" i="77" s="1"/>
  <c r="S23" i="77"/>
  <c r="Q23" i="77"/>
  <c r="O23" i="77"/>
  <c r="M23" i="77"/>
  <c r="K23" i="77"/>
  <c r="I23" i="77"/>
  <c r="G23" i="77"/>
  <c r="E23" i="77"/>
  <c r="U22" i="77"/>
  <c r="V22" i="77" s="1"/>
  <c r="S22" i="77"/>
  <c r="Q22" i="77"/>
  <c r="O22" i="77"/>
  <c r="M22" i="77"/>
  <c r="K22" i="77"/>
  <c r="I22" i="77"/>
  <c r="G22" i="77"/>
  <c r="E22" i="77"/>
  <c r="U21" i="77"/>
  <c r="V21" i="77" s="1"/>
  <c r="S21" i="77"/>
  <c r="Q21" i="77"/>
  <c r="W21" i="77" s="1"/>
  <c r="O21" i="77"/>
  <c r="M21" i="77"/>
  <c r="K21" i="77"/>
  <c r="I21" i="77"/>
  <c r="G21" i="77"/>
  <c r="E21" i="77"/>
  <c r="U20" i="77"/>
  <c r="S20" i="77"/>
  <c r="Q20" i="77"/>
  <c r="O20" i="77"/>
  <c r="M20" i="77"/>
  <c r="K20" i="77"/>
  <c r="I20" i="77"/>
  <c r="G20" i="77"/>
  <c r="E20" i="77"/>
  <c r="U18" i="77"/>
  <c r="S18" i="77"/>
  <c r="Q18" i="77"/>
  <c r="O18" i="77"/>
  <c r="M18" i="77"/>
  <c r="K18" i="77"/>
  <c r="I18" i="77"/>
  <c r="G18" i="77"/>
  <c r="E18" i="77"/>
  <c r="U17" i="77"/>
  <c r="V17" i="77" s="1"/>
  <c r="S17" i="77"/>
  <c r="Q17" i="77"/>
  <c r="O17" i="77"/>
  <c r="M17" i="77"/>
  <c r="K17" i="77"/>
  <c r="W17" i="77" s="1"/>
  <c r="I17" i="77"/>
  <c r="G17" i="77"/>
  <c r="E17" i="77"/>
  <c r="U16" i="77"/>
  <c r="S16" i="77"/>
  <c r="Q16" i="77"/>
  <c r="O16" i="77"/>
  <c r="M16" i="77"/>
  <c r="K16" i="77"/>
  <c r="I16" i="77"/>
  <c r="G16" i="77"/>
  <c r="E16" i="77"/>
  <c r="U15" i="77"/>
  <c r="V15" i="77" s="1"/>
  <c r="S15" i="77"/>
  <c r="Q15" i="77"/>
  <c r="O15" i="77"/>
  <c r="M15" i="77"/>
  <c r="K15" i="77"/>
  <c r="I15" i="77"/>
  <c r="G15" i="77"/>
  <c r="E15" i="77"/>
  <c r="U14" i="77"/>
  <c r="V14" i="77" s="1"/>
  <c r="S14" i="77"/>
  <c r="Q14" i="77"/>
  <c r="O14" i="77"/>
  <c r="M14" i="77"/>
  <c r="K14" i="77"/>
  <c r="I14" i="77"/>
  <c r="G14" i="77"/>
  <c r="E14" i="77"/>
  <c r="U13" i="77"/>
  <c r="V13" i="77" s="1"/>
  <c r="S13" i="77"/>
  <c r="Q13" i="77"/>
  <c r="O13" i="77"/>
  <c r="M13" i="77"/>
  <c r="K13" i="77"/>
  <c r="I13" i="77"/>
  <c r="G13" i="77"/>
  <c r="E13" i="77"/>
  <c r="U12" i="77"/>
  <c r="V12" i="77" s="1"/>
  <c r="W12" i="77" s="1"/>
  <c r="S12" i="77"/>
  <c r="Q12" i="77"/>
  <c r="O12" i="77"/>
  <c r="M12" i="77"/>
  <c r="K12" i="77"/>
  <c r="I12" i="77"/>
  <c r="G12" i="77"/>
  <c r="E12" i="77"/>
  <c r="V11" i="77"/>
  <c r="W11" i="77" s="1"/>
  <c r="U11" i="77"/>
  <c r="S11" i="77"/>
  <c r="Q11" i="77"/>
  <c r="O11" i="77"/>
  <c r="M11" i="77"/>
  <c r="K11" i="77"/>
  <c r="I11" i="77"/>
  <c r="G11" i="77"/>
  <c r="E11" i="77"/>
  <c r="U10" i="77"/>
  <c r="V25" i="77" s="1"/>
  <c r="W25" i="77" s="1"/>
  <c r="S10" i="77"/>
  <c r="Q10" i="77"/>
  <c r="O10" i="77"/>
  <c r="M10" i="77"/>
  <c r="K10" i="77"/>
  <c r="I10" i="77"/>
  <c r="G10" i="77"/>
  <c r="E10" i="77"/>
  <c r="U9" i="77"/>
  <c r="V9" i="77" s="1"/>
  <c r="W9" i="77" s="1"/>
  <c r="S9" i="77"/>
  <c r="Q9" i="77"/>
  <c r="O9" i="77"/>
  <c r="M9" i="77"/>
  <c r="K9" i="77"/>
  <c r="I9" i="77"/>
  <c r="G9" i="77"/>
  <c r="E9" i="77"/>
  <c r="U8" i="77"/>
  <c r="V8" i="77" s="1"/>
  <c r="S8" i="77"/>
  <c r="Q8" i="77"/>
  <c r="W8" i="77" s="1"/>
  <c r="O8" i="77"/>
  <c r="M8" i="77"/>
  <c r="K8" i="77"/>
  <c r="I8" i="77"/>
  <c r="G8" i="77"/>
  <c r="E8" i="77"/>
  <c r="U7" i="77"/>
  <c r="V7" i="77" s="1"/>
  <c r="S7" i="77"/>
  <c r="Q7" i="77"/>
  <c r="O7" i="77"/>
  <c r="W7" i="77" s="1"/>
  <c r="M7" i="77"/>
  <c r="K7" i="77"/>
  <c r="I7" i="77"/>
  <c r="G7" i="77"/>
  <c r="E7" i="77"/>
  <c r="U6" i="77"/>
  <c r="V6" i="77" s="1"/>
  <c r="S6" i="77"/>
  <c r="Q6" i="77"/>
  <c r="O6" i="77"/>
  <c r="M6" i="77"/>
  <c r="K6" i="77"/>
  <c r="I6" i="77"/>
  <c r="G6" i="77"/>
  <c r="E6" i="77"/>
  <c r="U5" i="77"/>
  <c r="V45" i="77" s="1"/>
  <c r="S5" i="77"/>
  <c r="Q5" i="77"/>
  <c r="O5" i="77"/>
  <c r="M5" i="77"/>
  <c r="K5" i="77"/>
  <c r="I5" i="77"/>
  <c r="G5" i="77"/>
  <c r="E5" i="77"/>
  <c r="U4" i="77"/>
  <c r="S4" i="77"/>
  <c r="Q4" i="77"/>
  <c r="O4" i="77"/>
  <c r="M4" i="77"/>
  <c r="K4" i="77"/>
  <c r="I4" i="77"/>
  <c r="G4" i="77"/>
  <c r="E4" i="77"/>
  <c r="D6" i="72"/>
  <c r="D7" i="72"/>
  <c r="B6" i="72"/>
  <c r="D6" i="68"/>
  <c r="D7" i="68"/>
  <c r="B6" i="68"/>
  <c r="D6" i="66"/>
  <c r="D7" i="66"/>
  <c r="B6" i="66"/>
  <c r="D6" i="70"/>
  <c r="D7" i="70"/>
  <c r="B6" i="70"/>
  <c r="D7" i="62"/>
  <c r="D6" i="62"/>
  <c r="B6" i="62"/>
  <c r="D6" i="58"/>
  <c r="D7" i="58"/>
  <c r="B6" i="58"/>
  <c r="D6" i="56"/>
  <c r="D7" i="56"/>
  <c r="B6" i="56"/>
  <c r="D6" i="51"/>
  <c r="D7" i="51"/>
  <c r="B6" i="51"/>
  <c r="D6" i="47"/>
  <c r="D7" i="47"/>
  <c r="B6" i="47"/>
  <c r="D7" i="43"/>
  <c r="D6" i="43"/>
  <c r="B6" i="43"/>
  <c r="D6" i="41"/>
  <c r="D7" i="41"/>
  <c r="B6" i="41"/>
  <c r="D6" i="37"/>
  <c r="D7" i="37"/>
  <c r="B6" i="37"/>
  <c r="D6" i="35"/>
  <c r="D7" i="35"/>
  <c r="B6" i="35"/>
  <c r="D6" i="21"/>
  <c r="D7" i="21"/>
  <c r="B6" i="21"/>
  <c r="D7" i="23"/>
  <c r="D6" i="23"/>
  <c r="B6" i="23"/>
  <c r="D7" i="25"/>
  <c r="D6" i="25"/>
  <c r="B6" i="25"/>
  <c r="D7" i="29"/>
  <c r="D6" i="29"/>
  <c r="B6" i="29"/>
  <c r="B6" i="11"/>
  <c r="D6" i="11"/>
  <c r="D7" i="11"/>
  <c r="B6" i="9"/>
  <c r="D6" i="9"/>
  <c r="D7" i="9"/>
  <c r="B6" i="5"/>
  <c r="D6" i="5"/>
  <c r="D7" i="5"/>
  <c r="B6" i="17"/>
  <c r="D6" i="17"/>
  <c r="D7" i="17"/>
  <c r="B6" i="19"/>
  <c r="D6" i="19"/>
  <c r="D7" i="19"/>
  <c r="B6" i="15"/>
  <c r="D6" i="15"/>
  <c r="B6" i="13"/>
  <c r="D6" i="13"/>
  <c r="D7" i="13"/>
  <c r="D7" i="15"/>
  <c r="W18" i="77" l="1"/>
  <c r="W35" i="77"/>
  <c r="W43" i="77"/>
  <c r="W15" i="77"/>
  <c r="W29" i="77"/>
  <c r="W20" i="77"/>
  <c r="W22" i="77"/>
  <c r="W42" i="77"/>
  <c r="W44" i="77"/>
  <c r="W14" i="77"/>
  <c r="W23" i="77"/>
  <c r="W36" i="77"/>
  <c r="W6" i="77"/>
  <c r="W13" i="77"/>
  <c r="W28" i="77"/>
  <c r="W38" i="77"/>
  <c r="W31" i="77"/>
  <c r="V18" i="77"/>
  <c r="V35" i="77"/>
  <c r="V32" i="77"/>
  <c r="W32" i="77" s="1"/>
  <c r="V4" i="77"/>
  <c r="W4" i="77" s="1"/>
  <c r="V41" i="77"/>
  <c r="W41" i="77" s="1"/>
  <c r="V40" i="77"/>
  <c r="W40" i="77" s="1"/>
  <c r="V10" i="77"/>
  <c r="W10" i="77" s="1"/>
  <c r="V39" i="77"/>
  <c r="W39" i="77" s="1"/>
  <c r="V20" i="77"/>
  <c r="V36" i="77"/>
  <c r="V5" i="77"/>
  <c r="W5" i="77" s="1"/>
  <c r="V16" i="77"/>
  <c r="W16" i="77" s="1"/>
  <c r="Y4" i="47"/>
  <c r="R4" i="47"/>
  <c r="K4" i="47"/>
  <c r="D4" i="47"/>
  <c r="AF4" i="45"/>
  <c r="Y4" i="45"/>
  <c r="R4" i="45"/>
  <c r="K4" i="45"/>
  <c r="D4" i="45"/>
  <c r="D4" i="43"/>
  <c r="K4" i="43"/>
  <c r="R4" i="43"/>
  <c r="Y4" i="43"/>
  <c r="AF4" i="43"/>
  <c r="AF4" i="41"/>
  <c r="Y4" i="41"/>
  <c r="R4" i="41"/>
  <c r="K4" i="41"/>
  <c r="D4" i="41"/>
  <c r="AF4" i="39"/>
  <c r="Y4" i="39"/>
  <c r="R4" i="39"/>
  <c r="K4" i="39"/>
  <c r="D4" i="39"/>
  <c r="AF4" i="37"/>
  <c r="R4" i="37"/>
  <c r="K4" i="37"/>
  <c r="D4" i="3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A158BF75-E693-4E06-9A8D-E56A33704E63}">
      <text>
        <r>
          <rPr>
            <sz val="11"/>
            <color indexed="81"/>
            <rFont val="Tahoma"/>
            <family val="2"/>
          </rPr>
          <t xml:space="preserve">Gtg name: hydroxypropyl cellulose MS 3_x000D_
Gtg type:= normal_x000D_
Finalized:= T_x000D_
FileName:= ES_V4_hydroxypropyl cellulose MS 3_2024-05-08_21-46.pdf_x000D_
</t>
        </r>
      </text>
    </comment>
    <comment ref="B4" authorId="0" shapeId="0" xr:uid="{AED41FB6-D2B1-4E4E-82C3-325480D3B294}">
      <text>
        <r>
          <rPr>
            <sz val="11"/>
            <color indexed="81"/>
            <rFont val="Tahoma"/>
            <family val="2"/>
          </rPr>
          <t xml:space="preserve">Gtg name: acetic acid from methanol and carbon dioxide_x000D_
Gtg type:= normal_x000D_
Finalized:= T_x000D_
FileName:= ExecSum_V4_acetic acid from methanol and carbon dioxide_64-19-7_2010-06-25_2010-06-26_00-06_1.pdf_x000D_
</t>
        </r>
      </text>
    </comment>
    <comment ref="C4" authorId="0" shapeId="0" xr:uid="{8C5CAA9B-C8E6-41C5-A42D-5E91DA4F871C}">
      <text>
        <r>
          <rPr>
            <sz val="11"/>
            <color indexed="81"/>
            <rFont val="Tahoma"/>
            <family val="2"/>
          </rPr>
          <t xml:space="preserve">Gtg name: carbon monoxide and hydrogen from steam co2 reforming of natural gas_x000D_
Gtg type:= normal_x000D_
Finalized:= I_x000D_
FileName:= ExecSum_V1_carbon monoxide and hydrogen from steam co2 reforming of natural gas_630-08-0_2010-07-04_2010-07-10_10-54.pdf_x000D_
</t>
        </r>
      </text>
    </comment>
    <comment ref="D4" authorId="0" shapeId="0" xr:uid="{65FE1680-B8D3-47DE-A76F-9C4F8F9CA490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E4" authorId="0" shapeId="0" xr:uid="{A83B5B91-8941-4A8E-8A87-B5D7D345A9CE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4" authorId="0" shapeId="0" xr:uid="{700E8681-D513-45AD-B728-37B18C910A2A}">
      <text/>
    </comment>
    <comment ref="F6" authorId="0" shapeId="0" xr:uid="{7630F22D-032D-4850-A16E-67AE690835A6}">
      <text/>
    </comment>
    <comment ref="E8" authorId="0" shapeId="0" xr:uid="{D78526D2-1D44-48CB-9E53-C080E065E7BA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8" authorId="0" shapeId="0" xr:uid="{B54A7427-81D2-4CD3-8364-AA6A4399CEF4}">
      <text/>
    </comment>
    <comment ref="E10" authorId="0" shapeId="0" xr:uid="{472F430C-4494-4619-8775-623CECDD4189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10" authorId="0" shapeId="0" xr:uid="{8323E407-546E-48C4-B26A-1A1E540E4337}">
      <text/>
    </comment>
    <comment ref="E12" authorId="0" shapeId="0" xr:uid="{41FA008B-0FA2-4050-97B3-335C727B9861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2" authorId="0" shapeId="0" xr:uid="{E903DB63-FAC6-4069-8310-B28A12A4542B}">
      <text/>
    </comment>
    <comment ref="D14" authorId="0" shapeId="0" xr:uid="{3372AD71-DCBA-4628-B9EB-655E666CB634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14" authorId="0" shapeId="0" xr:uid="{7FC84524-758A-4D5D-BEEC-27CC47234028}">
      <text/>
    </comment>
    <comment ref="E16" authorId="0" shapeId="0" xr:uid="{8E3147D4-C967-46E3-ABDB-069B08B416C6}">
      <text/>
    </comment>
    <comment ref="D18" authorId="0" shapeId="0" xr:uid="{DEDF4605-937F-42BE-95D0-646B8ECCD4B3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8" authorId="0" shapeId="0" xr:uid="{8A84E3A5-CDF3-4137-A376-A60F106427AF}">
      <text/>
    </comment>
    <comment ref="C20" authorId="0" shapeId="0" xr:uid="{E7C93A46-3202-46B6-8C1A-4BD9570CA246}">
      <text>
        <r>
          <rPr>
            <sz val="11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D20" authorId="0" shapeId="0" xr:uid="{FB610509-3000-4E9F-9191-A395C51194A5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20" authorId="0" shapeId="0" xr:uid="{E3F13146-F193-4052-A882-DCF4369ED739}">
      <text/>
    </comment>
    <comment ref="E22" authorId="0" shapeId="0" xr:uid="{BD890117-D56E-4DDB-A76D-352C80F96E80}">
      <text/>
    </comment>
    <comment ref="D24" authorId="0" shapeId="0" xr:uid="{4B82F65F-AA95-4C5B-A7A1-CC1D7813B315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24" authorId="0" shapeId="0" xr:uid="{FB0B508B-4F91-4E41-9E7C-2A6B0CAED438}">
      <text/>
    </comment>
    <comment ref="D26" authorId="0" shapeId="0" xr:uid="{74C39E9D-1F6B-4D3D-91E2-191D6F0E977F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26" authorId="0" shapeId="0" xr:uid="{A6346C4C-BE5E-40F6-8300-EA6F05E17746}">
      <text/>
    </comment>
    <comment ref="B28" authorId="0" shapeId="0" xr:uid="{E728CCE7-2406-44FB-A583-89553EAAF61D}">
      <text>
        <r>
          <rPr>
            <sz val="11"/>
            <color indexed="81"/>
            <rFont val="Tahoma"/>
            <family val="2"/>
          </rPr>
          <t xml:space="preserve">Gtg name: cellulose _x000D_
Gtg type:= placeholder_x000D_
Finalized:= T_x000D_
FileName:= noExecSum.pdf_x000D_
</t>
        </r>
      </text>
    </comment>
    <comment ref="C28" authorId="0" shapeId="0" xr:uid="{2EBFB609-3F73-4FBE-BEF9-F56A0304B20A}">
      <text>
        <r>
          <rPr>
            <sz val="11"/>
            <color indexed="81"/>
            <rFont val="Tahoma"/>
            <family val="2"/>
          </rPr>
          <t xml:space="preserve">Gtg name: SW Dissolving Pulp Ace_x000D_
Gtg type:= normal_x000D_
Finalized:= T_x000D_
FileName:= ES_V4_SW Dissolving Pulp Ace_2023-08-31_11-39.pdf_x000D_
</t>
        </r>
      </text>
    </comment>
    <comment ref="D28" authorId="0" shapeId="0" xr:uid="{80B0DB23-8FC7-4980-AB82-51FD67C5750C}">
      <text>
        <r>
          <rPr>
            <sz val="11"/>
            <color indexed="81"/>
            <rFont val="Tahoma"/>
            <family val="2"/>
          </rPr>
          <t xml:space="preserve">Gtg name: SW tree harvest and transport_x000D_
Gtg type:= normal_x000D_
Finalized:= T_x000D_
FileName:= ES_V4_SW tree harvest and transport_2023-08-31_11-40.pdf_x000D_
</t>
        </r>
      </text>
    </comment>
    <comment ref="E28" authorId="0" shapeId="0" xr:uid="{B2DC17D1-68C8-4C74-9DEE-D81C0F89AB5D}">
      <text/>
    </comment>
    <comment ref="E30" authorId="0" shapeId="0" xr:uid="{FCA062C1-561F-423E-B007-3DAAA50DA918}">
      <text>
        <r>
          <rPr>
            <sz val="11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30" authorId="0" shapeId="0" xr:uid="{25224FA6-5A59-47D4-BB78-307E1FE141E6}">
      <text>
        <r>
          <rPr>
            <sz val="11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30" authorId="0" shapeId="0" xr:uid="{C428B3B0-AE7E-4EA8-9C91-B6DDBAFDFCD5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30" authorId="0" shapeId="0" xr:uid="{4BB2813F-92C8-479B-946D-9C15EFFF7E63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30" authorId="0" shapeId="0" xr:uid="{F3513236-1652-4CB2-AFA1-1D2F86CC2D47}">
      <text/>
    </comment>
    <comment ref="I32" authorId="0" shapeId="0" xr:uid="{2F90D2C0-EDAA-4347-9F8C-40AF646EF016}">
      <text/>
    </comment>
    <comment ref="H34" authorId="0" shapeId="0" xr:uid="{A7D634C3-518A-49C9-815C-E83D6972046B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34" authorId="0" shapeId="0" xr:uid="{350032BC-749E-4C5F-AB24-CFFD300A1399}">
      <text/>
    </comment>
    <comment ref="H36" authorId="0" shapeId="0" xr:uid="{5B8BDDC7-20C6-4A38-90BE-C1EABCC5C5BB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36" authorId="0" shapeId="0" xr:uid="{21EAFDA3-7AFA-484E-99D3-CEDB185885AE}">
      <text/>
    </comment>
    <comment ref="H38" authorId="0" shapeId="0" xr:uid="{FA722D2E-D7C2-4367-8B06-1A99D647C772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38" authorId="0" shapeId="0" xr:uid="{32C5FFE7-057D-4DBA-94C1-828B990A8CFB}">
      <text/>
    </comment>
    <comment ref="G40" authorId="0" shapeId="0" xr:uid="{FDB7D85F-BBE8-41F7-8547-07EBFF64BFEA}">
      <text>
        <r>
          <rPr>
            <sz val="11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40" authorId="0" shapeId="0" xr:uid="{C948F654-BE2E-4B93-967B-1FA5AFDBBE5A}">
      <text>
        <r>
          <rPr>
            <sz val="11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40" authorId="0" shapeId="0" xr:uid="{95910AC0-8DF3-47FF-B611-BFF354E11672}">
      <text/>
    </comment>
    <comment ref="H42" authorId="0" shapeId="0" xr:uid="{E14B143D-6E4C-48A3-9B57-D04A1F106A8F}">
      <text>
        <r>
          <rPr>
            <sz val="11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42" authorId="0" shapeId="0" xr:uid="{656F90A5-B555-41EE-ACBA-558FD39B571B}">
      <text>
        <r>
          <rPr>
            <sz val="11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42" authorId="0" shapeId="0" xr:uid="{B6DC7FEE-4759-4C6B-8C3D-314FD8C3A7A7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42" authorId="0" shapeId="0" xr:uid="{375A59DF-98FC-42E5-9515-EE25406917E0}">
      <text/>
    </comment>
    <comment ref="J44" authorId="0" shapeId="0" xr:uid="{2899AA12-9508-4FDE-AA3C-FC8B09983B2A}">
      <text>
        <r>
          <rPr>
            <sz val="11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44" authorId="0" shapeId="0" xr:uid="{436A748D-10A1-4023-9C9B-6DE16D41A9F2}">
      <text/>
    </comment>
    <comment ref="J46" authorId="0" shapeId="0" xr:uid="{0DBD2189-89B8-4AC0-AC90-6EA0C59ACD78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46" authorId="0" shapeId="0" xr:uid="{AC64DDDF-A1AA-4BBC-B07D-949A1F984169}">
      <text/>
    </comment>
    <comment ref="I48" authorId="0" shapeId="0" xr:uid="{26D869D1-D809-4D19-8326-9C20B51EEAEE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48" authorId="0" shapeId="0" xr:uid="{4642EE9F-450F-43F2-92CE-618F8009FC90}">
      <text/>
    </comment>
    <comment ref="H50" authorId="0" shapeId="0" xr:uid="{47FA70B1-49CD-424C-B655-C0DE10085F7D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50" authorId="0" shapeId="0" xr:uid="{24CF61F2-5DDB-433A-A221-FC117B14588F}">
      <text/>
    </comment>
    <comment ref="E52" authorId="0" shapeId="0" xr:uid="{895F8359-0F1E-452B-A2F4-F4E3CA1A5750}">
      <text>
        <r>
          <rPr>
            <sz val="11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52" authorId="0" shapeId="0" xr:uid="{7521EEBE-0DC8-42E1-9356-630012F26E5E}">
      <text>
        <r>
          <rPr>
            <sz val="11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52" authorId="0" shapeId="0" xr:uid="{D133249F-979D-4CCA-877D-07A0F89C9D79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52" authorId="0" shapeId="0" xr:uid="{71F91E7E-69CD-4A38-9480-1C4CC8B504D5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52" authorId="0" shapeId="0" xr:uid="{AEB91018-1A52-4E2C-84BB-67A472F218D1}">
      <text/>
    </comment>
    <comment ref="I54" authorId="0" shapeId="0" xr:uid="{98685945-3B39-4E05-9187-5AB68B6523CE}">
      <text/>
    </comment>
    <comment ref="H56" authorId="0" shapeId="0" xr:uid="{95955F03-FFD0-4EE0-A1DC-843B3D239C7E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56" authorId="0" shapeId="0" xr:uid="{4500434B-702C-4A87-A4BB-638496968956}">
      <text/>
    </comment>
    <comment ref="H58" authorId="0" shapeId="0" xr:uid="{4C95A679-E03C-482D-8E23-1C8BED3D17A9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58" authorId="0" shapeId="0" xr:uid="{984CFFBF-862A-4913-AE01-55507F61FE58}">
      <text/>
    </comment>
    <comment ref="H60" authorId="0" shapeId="0" xr:uid="{46E4AC06-AC6D-4A44-A184-9205CE23ADDF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60" authorId="0" shapeId="0" xr:uid="{BC12C414-7C23-4EA2-9A27-BA1C73A7FB56}">
      <text/>
    </comment>
    <comment ref="G62" authorId="0" shapeId="0" xr:uid="{A5AB0915-C8AD-4AB8-AA7A-62BA9ECAE423}">
      <text>
        <r>
          <rPr>
            <sz val="11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62" authorId="0" shapeId="0" xr:uid="{9F9625C9-EBE2-4E65-8885-05464472539F}">
      <text>
        <r>
          <rPr>
            <sz val="11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62" authorId="0" shapeId="0" xr:uid="{A12EC9B0-E660-45D7-B629-BEE96DE8ECF8}">
      <text/>
    </comment>
    <comment ref="H64" authorId="0" shapeId="0" xr:uid="{F453579E-7519-4149-9F48-91DD27114EC1}">
      <text>
        <r>
          <rPr>
            <sz val="11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64" authorId="0" shapeId="0" xr:uid="{5345FDA4-9555-421D-BF93-365584DC83A0}">
      <text>
        <r>
          <rPr>
            <sz val="11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64" authorId="0" shapeId="0" xr:uid="{DA150CBE-0BA6-4328-80B4-0D612B185AF0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64" authorId="0" shapeId="0" xr:uid="{42321C40-4E3D-4A22-9433-9D1658927A05}">
      <text/>
    </comment>
    <comment ref="J66" authorId="0" shapeId="0" xr:uid="{66A4F989-B66D-4D44-9EE6-4262D111C475}">
      <text>
        <r>
          <rPr>
            <sz val="11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66" authorId="0" shapeId="0" xr:uid="{09F9F8F9-9D40-454F-B737-98C3CEE6DA0E}">
      <text/>
    </comment>
    <comment ref="J68" authorId="0" shapeId="0" xr:uid="{1F086F97-0181-4267-84BD-4FE513387782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68" authorId="0" shapeId="0" xr:uid="{6BFADEE0-E2CA-4B52-8583-FCB4BDD5CEAF}">
      <text/>
    </comment>
    <comment ref="I70" authorId="0" shapeId="0" xr:uid="{BC7C80CF-0CEA-4F98-9902-1FD785EA4D56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70" authorId="0" shapeId="0" xr:uid="{C6CCB39E-D1DC-4AAF-8136-BFD17D0301F4}">
      <text/>
    </comment>
    <comment ref="H72" authorId="0" shapeId="0" xr:uid="{AA38DB17-A19E-4178-B34C-A905B0558841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72" authorId="0" shapeId="0" xr:uid="{9DA69416-60CF-4C20-ACD3-FFBD08222B98}">
      <text/>
    </comment>
    <comment ref="E74" authorId="0" shapeId="0" xr:uid="{6AC280B3-5B78-4432-88F2-0AE6D71C7D01}">
      <text>
        <r>
          <rPr>
            <sz val="11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F74" authorId="0" shapeId="0" xr:uid="{E681A635-4868-495F-88B9-930992A628FE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74" authorId="0" shapeId="0" xr:uid="{E887F1B5-EC4D-415C-AC31-10A22EDDC838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74" authorId="0" shapeId="0" xr:uid="{B78E0891-072C-4AD5-97D9-2BACC239A0C2}">
      <text/>
    </comment>
    <comment ref="H76" authorId="0" shapeId="0" xr:uid="{F272BED6-4540-47F7-B33F-5B02F29D5FCD}">
      <text/>
    </comment>
    <comment ref="G78" authorId="0" shapeId="0" xr:uid="{796F15FD-9040-49EB-92F6-68E2F56897C6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78" authorId="0" shapeId="0" xr:uid="{0F719C69-13B3-455C-92B2-53BF34E84F3F}">
      <text/>
    </comment>
    <comment ref="G80" authorId="0" shapeId="0" xr:uid="{ED2C41F7-B406-4BFD-A81E-3A03A8B65F3B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80" authorId="0" shapeId="0" xr:uid="{DC65AB78-F809-4DCF-95C9-B0A9ACA6AFD7}">
      <text/>
    </comment>
    <comment ref="G82" authorId="0" shapeId="0" xr:uid="{66DCA1C2-734D-4ADD-A21D-434A4DB9CC19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82" authorId="0" shapeId="0" xr:uid="{DDD12E22-A902-4996-80DD-DABB76EBDCCD}">
      <text/>
    </comment>
    <comment ref="F84" authorId="0" shapeId="0" xr:uid="{1F18F669-04E5-4EA4-A01B-F69FB7A15839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84" authorId="0" shapeId="0" xr:uid="{FBDA9853-9EB6-4EAB-9E19-D3CAA1E4DB16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84" authorId="0" shapeId="0" xr:uid="{556759AE-05FC-4459-8256-1F4F6CA4658C}">
      <text/>
    </comment>
    <comment ref="H86" authorId="0" shapeId="0" xr:uid="{28410EE6-5255-4C3E-8A4F-02D7EBE15B6F}">
      <text/>
    </comment>
    <comment ref="G88" authorId="0" shapeId="0" xr:uid="{8A490D07-2E48-4A51-A289-A1080D91068D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88" authorId="0" shapeId="0" xr:uid="{694FF477-3E40-4DD7-8DB1-E47A54B01648}">
      <text/>
    </comment>
    <comment ref="G90" authorId="0" shapeId="0" xr:uid="{3465FF23-7C99-47DE-983D-CEA0F80A7FE9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90" authorId="0" shapeId="0" xr:uid="{63ED217F-989F-45EE-99DD-5A9C5328EA78}">
      <text/>
    </comment>
    <comment ref="G92" authorId="0" shapeId="0" xr:uid="{69CD9C54-CCDA-4D2F-9700-131CF3AE1816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92" authorId="0" shapeId="0" xr:uid="{63BD0208-37E1-4329-9956-ED51E4535092}">
      <text/>
    </comment>
    <comment ref="D94" authorId="0" shapeId="0" xr:uid="{24831A54-BBA4-40F5-8D04-DA8580B6BFFD}">
      <text>
        <r>
          <rPr>
            <sz val="11"/>
            <color indexed="81"/>
            <rFont val="Tahoma"/>
            <family val="2"/>
          </rPr>
          <t xml:space="preserve">Gtg name: calcium monoxide (lime)_x000D_
Gtg type:= normal_x000D_
Finalized:= T_x000D_
FileName:= ExecSum_V4_calcium monoxide (lime)_1305-78-8_2010-06-28_2010-06-28_12-57.pdf_x000D_
</t>
        </r>
      </text>
    </comment>
    <comment ref="E94" authorId="0" shapeId="0" xr:uid="{1B7A4874-BF9D-40C9-A77A-B7E497FC96B1}">
      <text>
        <r>
          <rPr>
            <sz val="11"/>
            <color indexed="81"/>
            <rFont val="Tahoma"/>
            <family val="2"/>
          </rPr>
          <t xml:space="preserve">Gtg name: calcium carbonate (limestone) as mined_x000D_
Gtg type:= normal_x000D_
Finalized:= T_x000D_
FileName:= ExecSum_V4_calcium carbonate (limestone) as mined_471-34-1_2010-10-28_2010-10-28_13-30.pdf_x000D_
</t>
        </r>
      </text>
    </comment>
    <comment ref="F94" authorId="0" shapeId="0" xr:uid="{5A443D32-AB48-4174-9D35-4A564E7AEC2D}">
      <text/>
    </comment>
    <comment ref="D96" authorId="0" shapeId="0" xr:uid="{3AB45EED-5078-4AB6-BC32-131D31922C15}">
      <text>
        <r>
          <rPr>
            <sz val="11"/>
            <color indexed="81"/>
            <rFont val="Tahoma"/>
            <family val="2"/>
          </rPr>
          <t xml:space="preserve">Gtg name: hydrogen peroxide 65 wtPct_x000D_
Gtg type:= normal_x000D_
Finalized:= T_x000D_
FileName:= ES_V1_hydrogen peroxide 65 wtPct_2016-09-09_12-45.pdf_x000D_
</t>
        </r>
      </text>
    </comment>
    <comment ref="E96" authorId="0" shapeId="0" xr:uid="{ABF5B5D8-9A3F-48B4-946E-E3A54FE01A19}">
      <text>
        <r>
          <rPr>
            <sz val="11"/>
            <color indexed="81"/>
            <rFont val="Tahoma"/>
            <family val="2"/>
          </rPr>
          <t xml:space="preserve">Gtg name: BTX (benzene, toluene, and xylenes)_x000D_
Gtg type:= normal_x000D_
Finalized:= T_x000D_
FileName:= ES_V4_BTX (benzene, toluene, and xylenes)_2016-09-09_15-59.pdf_x000D_
</t>
        </r>
      </text>
    </comment>
    <comment ref="F96" authorId="0" shapeId="0" xr:uid="{60F1B17D-B504-4DB9-B8CB-D0AFA618DE90}">
      <text>
        <r>
          <rPr>
            <sz val="11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G96" authorId="0" shapeId="0" xr:uid="{81784BE4-8B98-4794-BF47-FD22C1EA31F8}">
      <text>
        <r>
          <rPr>
            <sz val="11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H96" authorId="0" shapeId="0" xr:uid="{B07D58D8-FB36-4174-80B9-2D1EE7F8992C}">
      <text/>
    </comment>
    <comment ref="H98" authorId="0" shapeId="0" xr:uid="{74741451-3301-4E88-B6E4-05EBFBE7DD2F}">
      <text/>
    </comment>
    <comment ref="F100" authorId="0" shapeId="0" xr:uid="{5F9D71E3-1C1E-42DF-870F-7A508DA33374}">
      <text>
        <r>
          <rPr>
            <sz val="11"/>
            <color indexed="81"/>
            <rFont val="Tahoma"/>
            <family val="2"/>
          </rPr>
          <t xml:space="preserve">Gtg name: reformate (hydrotreating and reforming of straight-run distillate)_x000D_
Gtg type:= normal_x000D_
Finalized:= T_x000D_
FileName:= ExecSum_V4_reformate (hydrotreating and reforming of straight-run distillate)_UIDNaphthaReformate_2010-06-19_2010-06-24_12-14.pdf_x000D_
</t>
        </r>
      </text>
    </comment>
    <comment ref="G100" authorId="0" shapeId="0" xr:uid="{AD33A92E-0644-477F-9BDC-27A93E05A4ED}">
      <text>
        <r>
          <rPr>
            <sz val="11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H100" authorId="0" shapeId="0" xr:uid="{0330C903-67E1-4FBA-AB5A-5B28848F9892}">
      <text/>
    </comment>
    <comment ref="H102" authorId="0" shapeId="0" xr:uid="{A1AEDB57-7D2C-4585-AEC5-B155FFB9CD4E}">
      <text/>
    </comment>
    <comment ref="E104" authorId="0" shapeId="0" xr:uid="{4EF8E569-0199-4CD4-B0EC-87D5FA780D64}">
      <text>
        <r>
          <rPr>
            <sz val="11"/>
            <color indexed="81"/>
            <rFont val="Tahoma"/>
            <family val="2"/>
          </rPr>
          <t xml:space="preserve">Gtg name: hydrogen proxy from SMR_x000D_
Gtg type:= placeholder_x000D_
Finalized:= T_x000D_
FileName:= noExecSum.pdf_x000D_
</t>
        </r>
      </text>
    </comment>
    <comment ref="F104" authorId="0" shapeId="0" xr:uid="{43BB68C6-276F-4F6E-A241-3ACFC9B5D1F3}">
      <text>
        <r>
          <rPr>
            <sz val="11"/>
            <color indexed="81"/>
            <rFont val="Tahoma"/>
            <family val="2"/>
          </rPr>
          <t xml:space="preserve">Gtg name: hydrogen from SMR nat gas_x000D_
Gtg type:= normal_x000D_
Finalized:= T_x000D_
FileName:= ES_V4_hydrogen from SMR nat gas_2020-07-20_15-08.pdf_x000D_
</t>
        </r>
      </text>
    </comment>
    <comment ref="G104" authorId="0" shapeId="0" xr:uid="{A5A88572-A4B4-4EC0-957D-3965D543B293}">
      <text>
        <r>
          <rPr>
            <sz val="11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H104" authorId="0" shapeId="0" xr:uid="{AC784102-66BA-402B-9FD7-4A9307109853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104" authorId="0" shapeId="0" xr:uid="{EC20F79B-DF7D-498A-8771-6EC697F8C1D8}">
      <text/>
    </comment>
    <comment ref="I106" authorId="0" shapeId="0" xr:uid="{42F17B37-0595-4269-B5EF-C3D6E14EDD3D}">
      <text/>
    </comment>
    <comment ref="G108" authorId="0" shapeId="0" xr:uid="{F970D16C-5BA5-4ABC-A4EF-B8D30BB05CBF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08" authorId="0" shapeId="0" xr:uid="{A8F486A3-DFCF-4372-ACC0-B62FCE75F160}">
      <text/>
    </comment>
    <comment ref="G110" authorId="0" shapeId="0" xr:uid="{951061DB-DAE9-44DF-AC01-DB6F6DC2D790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10" authorId="0" shapeId="0" xr:uid="{668BDE3F-1BCB-4B63-A3C1-5E2147CF1E66}">
      <text/>
    </comment>
    <comment ref="E112" authorId="0" shapeId="0" xr:uid="{11E440FB-6E97-4119-BB9A-C1383B9D70EF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112" authorId="0" shapeId="0" xr:uid="{8CAFB85E-E73E-4FAA-94EE-6B4E0BFEFDB4}">
      <text/>
    </comment>
    <comment ref="D114" authorId="0" shapeId="0" xr:uid="{F4FB26A6-1629-4958-9879-2C14E721E1EF}">
      <text>
        <r>
          <rPr>
            <sz val="11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E114" authorId="0" shapeId="0" xr:uid="{7F333CB3-5428-42AC-88DE-C550C858111E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114" authorId="0" shapeId="0" xr:uid="{763616EE-3491-486E-A81C-A90B3CCD698A}">
      <text/>
    </comment>
    <comment ref="F116" authorId="0" shapeId="0" xr:uid="{2A57490C-F98F-4426-AFD2-3FA3416F603C}">
      <text/>
    </comment>
    <comment ref="D118" authorId="0" shapeId="0" xr:uid="{BB77CC4B-DD9D-415A-81FF-1C4A5D86AE27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118" authorId="0" shapeId="0" xr:uid="{CBADBDD6-B2D1-4BAE-8402-8480CC0C3ACB}">
      <text/>
    </comment>
    <comment ref="D120" authorId="0" shapeId="0" xr:uid="{C2940D35-E312-4F76-B6EB-864838BAC25B}">
      <text>
        <r>
          <rPr>
            <sz val="11"/>
            <color indexed="81"/>
            <rFont val="Tahoma"/>
            <family val="2"/>
          </rPr>
          <t xml:space="preserve">Gtg name: Sodium Chlorate _x000D_
Gtg type:= normal_x000D_
Finalized:= T_x000D_
FileName:= ES_V4_Sodium Chlorate _2023-09-06_13-33.pdf_x000D_
</t>
        </r>
      </text>
    </comment>
    <comment ref="E120" authorId="0" shapeId="0" xr:uid="{B630AD8D-FEE8-44CC-8CBE-2AE69CEE393F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120" authorId="0" shapeId="0" xr:uid="{76176DA3-7E05-406F-B83C-C8CB3C7D3FD9}">
      <text/>
    </comment>
    <comment ref="D122" authorId="0" shapeId="0" xr:uid="{60798DC5-5B2E-4886-B76D-52523F3C54D9}">
      <text>
        <r>
          <rPr>
            <sz val="11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E122" authorId="0" shapeId="0" xr:uid="{F04998C3-0183-48D0-AE80-7E040EFE0DED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122" authorId="0" shapeId="0" xr:uid="{13D42081-B609-436E-8F3C-29848E339D2F}">
      <text/>
    </comment>
    <comment ref="E124" authorId="0" shapeId="0" xr:uid="{DCB1749A-3B0F-45E2-9BD5-8458B8355827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24" authorId="0" shapeId="0" xr:uid="{0ADD5E20-D7F8-4FFE-B2E8-27644F4F2EBE}">
      <text/>
    </comment>
    <comment ref="D126" authorId="0" shapeId="0" xr:uid="{669818DE-5152-4CCB-A0C3-7B13200ED5D2}">
      <text>
        <r>
          <rPr>
            <sz val="11"/>
            <color indexed="81"/>
            <rFont val="Tahoma"/>
            <family val="2"/>
          </rPr>
          <t xml:space="preserve">Gtg name: boric acid from borax (tincal) and sulfuric acid_x000D_
Gtg type:= normal_x000D_
Finalized:= T_x000D_
FileName:= ExecSum_V2_boric acid from borax (tincal) and sulfuric acid_10043-35-3_2010-07-22_2010-07-23_00-08.pdf_x000D_
</t>
        </r>
      </text>
    </comment>
    <comment ref="E126" authorId="0" shapeId="0" xr:uid="{B75E2DB9-0333-4CE4-B928-3D3F01E14AAF}">
      <text>
        <r>
          <rPr>
            <sz val="11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F126" authorId="0" shapeId="0" xr:uid="{53AD1CB4-7F09-48BF-8B39-971E4BB13F03}">
      <text>
        <r>
          <rPr>
            <sz val="11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G126" authorId="0" shapeId="0" xr:uid="{77D3BF49-484D-4854-ACC9-0C9C06469D9A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26" authorId="0" shapeId="0" xr:uid="{5261F276-550A-47E7-B656-2958EDCB8E51}">
      <text/>
    </comment>
    <comment ref="G128" authorId="0" shapeId="0" xr:uid="{CD608740-FCD9-493C-955D-8783637B5104}">
      <text>
        <r>
          <rPr>
            <sz val="11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H128" authorId="0" shapeId="0" xr:uid="{094EE45C-8DA5-4BB6-ACF7-471270FD33A4}">
      <text/>
    </comment>
    <comment ref="G130" authorId="0" shapeId="0" xr:uid="{95453F90-AB98-4D89-8607-84512C7876C8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30" authorId="0" shapeId="0" xr:uid="{D00B665F-39E5-4E7C-B888-9B1FE83164B1}">
      <text/>
    </comment>
    <comment ref="F132" authorId="0" shapeId="0" xr:uid="{AF5D3977-9C5C-43AF-8CAE-0E4D625CE56F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32" authorId="0" shapeId="0" xr:uid="{ED73C27F-AE11-47E5-9325-65DAA5FA8C15}">
      <text/>
    </comment>
    <comment ref="E134" authorId="0" shapeId="0" xr:uid="{380066F8-2BBE-4312-A8FA-9EE76D2F2CE7}">
      <text>
        <r>
          <rPr>
            <sz val="11"/>
            <color indexed="81"/>
            <rFont val="Tahoma"/>
            <family val="2"/>
          </rPr>
          <t xml:space="preserve">Gtg name: borax refining (purification of run of mine ore)_x000D_
Gtg type:= normal_x000D_
Finalized:= T_x000D_
FileName:= ExecSum_V4_borax refining (purification of run of mine ore)_1303-96-4_2009-08-01_2010-07-22_23-32.pdf_x000D_
</t>
        </r>
      </text>
    </comment>
    <comment ref="F134" authorId="0" shapeId="0" xr:uid="{33FB0488-3F76-465A-A2AC-74FABCA84DFD}">
      <text>
        <r>
          <rPr>
            <sz val="11"/>
            <color indexed="81"/>
            <rFont val="Tahoma"/>
            <family val="2"/>
          </rPr>
          <t xml:space="preserve">Gtg name: borax mine, production of b2o3 as tincal and kernite ores_x000D_
Gtg type:= normal_x000D_
Finalized:= T_x000D_
FileName:= ExecSum_V4_borax mine, production of b2o3 as tincal and kernite ores_UIDB2O3inTincalOre_2009-08-01_2010-07-22_20-03.pdf_x000D_
</t>
        </r>
      </text>
    </comment>
    <comment ref="G134" authorId="0" shapeId="0" xr:uid="{454305DE-BB61-4C68-BE93-86A2326EFE8B}">
      <text/>
    </comment>
    <comment ref="D136" authorId="0" shapeId="0" xr:uid="{9145193E-F7E8-44B4-A40D-068783C59659}">
      <text>
        <r>
          <rPr>
            <sz val="11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E136" authorId="0" shapeId="0" xr:uid="{D97ED761-BBEA-4F7B-AA6E-5E1BBFAE28E8}">
      <text>
        <r>
          <rPr>
            <sz val="11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F136" authorId="0" shapeId="0" xr:uid="{3952F9CF-7AA1-4EA3-8FAB-5EFE3BDC8E93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136" authorId="0" shapeId="0" xr:uid="{B3BBFB2B-1C98-4E20-B948-2430E5BB4FFF}">
      <text/>
    </comment>
    <comment ref="F138" authorId="0" shapeId="0" xr:uid="{C6632FCD-B1AF-4F6F-A7D6-F563223D62CC}">
      <text>
        <r>
          <rPr>
            <sz val="11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G138" authorId="0" shapeId="0" xr:uid="{53B01A3D-5492-4427-B2B1-32603FA13A77}">
      <text/>
    </comment>
    <comment ref="F140" authorId="0" shapeId="0" xr:uid="{0A89C9D6-D8C7-4710-802A-3A9528A98A62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40" authorId="0" shapeId="0" xr:uid="{32CD5555-AE3F-440F-910B-254AC7834C35}">
      <text/>
    </comment>
    <comment ref="E142" authorId="0" shapeId="0" xr:uid="{338EA9AF-41CA-4FFA-AD58-47AD102967AA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42" authorId="0" shapeId="0" xr:uid="{ED8A9BC3-3827-449E-909B-4796646BB01B}">
      <text/>
    </comment>
    <comment ref="B144" authorId="0" shapeId="0" xr:uid="{AB772159-28B4-4162-B2B9-1C6A26EFA2A3}">
      <text>
        <r>
          <rPr>
            <sz val="11"/>
            <color indexed="81"/>
            <rFont val="Tahoma"/>
            <family val="2"/>
          </rPr>
          <t xml:space="preserve">Gtg name: Propylene oxide_x000D_
Gtg type:= normal_x000D_
Finalized:= T_x000D_
FileName:= ES_V4_Propylene oxide_2014-05-22_11-34_1.pdf_x000D_
</t>
        </r>
      </text>
    </comment>
    <comment ref="C144" authorId="0" shapeId="0" xr:uid="{4675B5D5-DC29-40FB-BF9F-5DBA97D90C92}">
      <text>
        <r>
          <rPr>
            <sz val="11"/>
            <color indexed="81"/>
            <rFont val="Tahoma"/>
            <family val="2"/>
          </rPr>
          <t xml:space="preserve">Gtg name: ethylene glycol_x000D_
Gtg type:= normal_x000D_
Finalized:= T_x000D_
FileName:= ES_V4_ethylene glycol_2011-01-28_10-11.pdf_x000D_
</t>
        </r>
      </text>
    </comment>
    <comment ref="D144" authorId="0" shapeId="0" xr:uid="{90A7A3E7-FCF2-483E-A7E4-70B0FCAD5231}">
      <text>
        <r>
          <rPr>
            <sz val="11"/>
            <color indexed="81"/>
            <rFont val="Tahoma"/>
            <family val="2"/>
          </rPr>
          <t xml:space="preserve">Gtg name: ethylene oxide_x000D_
Gtg type:= normal_x000D_
Finalized:= T_x000D_
FileName:= ES_V1_ethylene oxide_2011-01-28_10-24.pdf_x000D_
</t>
        </r>
      </text>
    </comment>
    <comment ref="E144" authorId="0" shapeId="0" xr:uid="{34186480-679E-480D-ABF3-6F10FC8283E7}">
      <text>
        <r>
          <rPr>
            <sz val="11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F144" authorId="0" shapeId="0" xr:uid="{67660000-7F97-4BD0-A976-CB90FE967918}">
      <text>
        <r>
          <rPr>
            <sz val="11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G144" authorId="0" shapeId="0" xr:uid="{C85A1BE3-ECBC-4BF2-B74D-96CFC558EA4A}">
      <text/>
    </comment>
    <comment ref="G146" authorId="0" shapeId="0" xr:uid="{BDE1FE8B-21C7-421F-B156-3911F90344FF}">
      <text/>
    </comment>
    <comment ref="E148" authorId="0" shapeId="0" xr:uid="{79968816-94B5-4629-AB60-5B951D1EC104}">
      <text>
        <r>
          <rPr>
            <sz val="11"/>
            <color indexed="81"/>
            <rFont val="Tahoma"/>
            <family val="2"/>
          </rPr>
          <t xml:space="preserve">Gtg name: oxygen, nitrogen, and argon (gas phase from air distillation)_x000D_
Gtg type:= normal_x000D_
Finalized:= T_x000D_
FileName:= ExecSum_V4_oxygen, nitrogen, and argon (gas phase from air distillation)_7782-44-7_2010-06-25_2010-06-25_11-17_1.pdf_x000D_
</t>
        </r>
      </text>
    </comment>
    <comment ref="F148" authorId="0" shapeId="0" xr:uid="{D9FD6628-9D04-48D5-96C6-A135A3B3DCC2}">
      <text/>
    </comment>
    <comment ref="D150" authorId="0" shapeId="0" xr:uid="{FD68E039-F96B-4002-8FE1-9610917F0E7B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50" authorId="0" shapeId="0" xr:uid="{8F907A5C-04DE-4729-9D3A-5155B4F7BE68}">
      <text/>
    </comment>
    <comment ref="C152" authorId="0" shapeId="0" xr:uid="{4E78597A-2A13-4F01-BFDC-C751DFB69CDA}">
      <text>
        <r>
          <rPr>
            <sz val="11"/>
            <color indexed="81"/>
            <rFont val="Tahoma"/>
            <family val="2"/>
          </rPr>
          <t xml:space="preserve">Gtg name: Hypochlorous acid_x000D_
Gtg type:= normal_x000D_
Finalized:= T_x000D_
FileName:= ES_V4_Hypochlorous acid_2016-09-08_16-14.pdf_x000D_
</t>
        </r>
      </text>
    </comment>
    <comment ref="D152" authorId="0" shapeId="0" xr:uid="{AA58BF28-9DBD-461F-A2DF-F1C95B7BCA00}">
      <text>
        <r>
          <rPr>
            <sz val="11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E152" authorId="0" shapeId="0" xr:uid="{15E33EA4-B5B9-4D5D-9F90-68CA0AE29CD2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152" authorId="0" shapeId="0" xr:uid="{9EA23FE6-B804-493E-B254-6DFF1F2FC4D9}">
      <text/>
    </comment>
    <comment ref="E154" authorId="0" shapeId="0" xr:uid="{FB4A3455-52BA-4FFF-B1DE-8C06C93075CA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54" authorId="0" shapeId="0" xr:uid="{C692E0FD-3A9E-44A3-B5E6-9646961F0229}">
      <text/>
    </comment>
    <comment ref="D156" authorId="0" shapeId="0" xr:uid="{47D1690F-34A9-45BD-8273-2960FF4EC0A9}">
      <text>
        <r>
          <rPr>
            <sz val="11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E156" authorId="0" shapeId="0" xr:uid="{1EA4EA43-95E8-4ACD-81F8-995E82DDA5D5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156" authorId="0" shapeId="0" xr:uid="{90943ECA-D00F-422C-B420-F983BBA7E49F}">
      <text/>
    </comment>
    <comment ref="E158" authorId="0" shapeId="0" xr:uid="{D261877C-5A5B-4D69-A4F2-10791210DB47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58" authorId="0" shapeId="0" xr:uid="{9B432A20-BEE5-42A8-8873-E01441146B16}">
      <text/>
    </comment>
    <comment ref="C160" authorId="0" shapeId="0" xr:uid="{F6FA2238-3ED7-407A-A7C9-F5ED4788A4F9}">
      <text>
        <r>
          <rPr>
            <sz val="11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D160" authorId="0" shapeId="0" xr:uid="{1C205EDA-E823-4361-9BF4-EBC1479A36D0}">
      <text>
        <r>
          <rPr>
            <sz val="11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E160" authorId="0" shapeId="0" xr:uid="{6C92FBF8-5034-4826-94A8-DB4F8E817DF5}">
      <text/>
    </comment>
    <comment ref="E162" authorId="0" shapeId="0" xr:uid="{1A3DFEE7-3A36-47D7-A2BB-501C973A2290}">
      <text/>
    </comment>
    <comment ref="C164" authorId="0" shapeId="0" xr:uid="{20FF3B22-A9EE-4824-A5D9-9C173E22FD0F}">
      <text>
        <r>
          <rPr>
            <sz val="11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D164" authorId="0" shapeId="0" xr:uid="{148A64BA-5995-4585-A338-9E93A059ADB5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E164" authorId="0" shapeId="0" xr:uid="{CDFD39FC-D9B8-4C28-9D5B-DF38DADE0733}">
      <text/>
    </comment>
    <comment ref="D166" authorId="0" shapeId="0" xr:uid="{D2EBA9DB-9DCD-41E8-92A1-A27A7A438871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66" authorId="0" shapeId="0" xr:uid="{12AD38E6-1B5D-49CF-9EF5-25E28647781E}">
      <text/>
    </comment>
    <comment ref="B168" authorId="0" shapeId="0" xr:uid="{9A85854B-39DC-4896-A9CF-F96BA5E0CD04}">
      <text>
        <r>
          <rPr>
            <sz val="11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C168" authorId="0" shapeId="0" xr:uid="{5D03AE5F-EF7D-45F4-AAFD-058B607ECDFF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D168" authorId="0" shapeId="0" xr:uid="{8474437B-1A37-4DD7-9F00-233464E085D9}">
      <text/>
    </comment>
    <comment ref="C170" authorId="0" shapeId="0" xr:uid="{005EDD3A-4391-40F4-821A-B829CF383A87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170" authorId="0" shapeId="0" xr:uid="{DB5A14EB-CBC6-47AD-A0BE-595DFF15F11D}">
      <text/>
    </comment>
    <comment ref="B172" authorId="0" shapeId="0" xr:uid="{0BBED888-B4A3-43AF-912D-B92C38660F48}">
      <text>
        <r>
          <rPr>
            <sz val="11"/>
            <color indexed="81"/>
            <rFont val="Tahoma"/>
            <family val="2"/>
          </rPr>
          <t xml:space="preserve">Gtg name: tert-butanol_x000D_
Gtg type:= normal_x000D_
Finalized:= T_x000D_
FileName:= ES_V4_tert-butanol_2014-06-16_13-17.pdf_x000D_
</t>
        </r>
      </text>
    </comment>
    <comment ref="C172" authorId="0" shapeId="0" xr:uid="{1746A083-FEBA-4314-88FF-B64FC4516CDF}">
      <text>
        <r>
          <rPr>
            <sz val="11"/>
            <color indexed="81"/>
            <rFont val="Tahoma"/>
            <family val="2"/>
          </rPr>
          <t xml:space="preserve">Gtg name: isobutylene_x000D_
Gtg type:= normal_x000D_
Finalized:= T_x000D_
FileName:= ES_V4_isobutylene_2014-06-16_14-03.pdf_x000D_
</t>
        </r>
      </text>
    </comment>
    <comment ref="D172" authorId="0" shapeId="0" xr:uid="{D6BB3D11-29B4-4DFF-8269-E9268EC80A24}">
      <text>
        <r>
          <rPr>
            <sz val="11"/>
            <color indexed="81"/>
            <rFont val="Tahoma"/>
            <family val="2"/>
          </rPr>
          <t xml:space="preserve">Gtg name: 1,3-butadiene from mixed C4 stream_x000D_
Gtg type:= normal_x000D_
Finalized:= T_x000D_
FileName:= ExecSum_V4_1,3-butadiene from mixed C4 stream_106-99-0_2010-06-25_2010-06-25_22-43_1.pdf_x000D_
</t>
        </r>
      </text>
    </comment>
    <comment ref="E172" authorId="0" shapeId="0" xr:uid="{19A80CEC-C085-491B-8C13-2301C8C83065}">
      <text>
        <r>
          <rPr>
            <sz val="11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F172" authorId="0" shapeId="0" xr:uid="{58FCEEAC-E21C-4C02-BAA3-10F8B5C2194F}">
      <text>
        <r>
          <rPr>
            <sz val="11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G172" authorId="0" shapeId="0" xr:uid="{E3E1C5BB-D7BF-4958-AC5D-CEDFADE35903}">
      <text/>
    </comment>
    <comment ref="G174" authorId="0" shapeId="0" xr:uid="{67674948-E800-4F27-B359-8C7D9C33A101}">
      <text/>
    </comment>
    <comment ref="E176" authorId="0" shapeId="0" xr:uid="{FB39F7BF-68AC-4400-8F87-A62F4D07154E}">
      <text>
        <r>
          <rPr>
            <sz val="11"/>
            <color indexed="81"/>
            <rFont val="Tahoma"/>
            <family val="2"/>
          </rPr>
          <t xml:space="preserve">Gtg name: hydrogen proxy from SMR_x000D_
Gtg type:= placeholder_x000D_
Finalized:= T_x000D_
FileName:= noExecSum.pdf_x000D_
</t>
        </r>
      </text>
    </comment>
    <comment ref="F176" authorId="0" shapeId="0" xr:uid="{83BA9A87-D2C2-4323-B25B-4E6D37E3CA8A}">
      <text>
        <r>
          <rPr>
            <sz val="11"/>
            <color indexed="81"/>
            <rFont val="Tahoma"/>
            <family val="2"/>
          </rPr>
          <t xml:space="preserve">Gtg name: hydrogen from SMR nat gas_x000D_
Gtg type:= normal_x000D_
Finalized:= T_x000D_
FileName:= ES_V4_hydrogen from SMR nat gas_2020-07-20_15-08.pdf_x000D_
</t>
        </r>
      </text>
    </comment>
    <comment ref="G176" authorId="0" shapeId="0" xr:uid="{EBA270A5-8722-43B7-A91C-3B411BEC9532}">
      <text>
        <r>
          <rPr>
            <sz val="11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H176" authorId="0" shapeId="0" xr:uid="{8267925D-7ACC-4B3C-ADAD-90BB390FC1A2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176" authorId="0" shapeId="0" xr:uid="{91947E5E-7EAA-490C-86DA-2C6DB9981292}">
      <text/>
    </comment>
    <comment ref="I178" authorId="0" shapeId="0" xr:uid="{DE90BF9A-DF91-463F-8EBE-6E71A2636EEA}">
      <text/>
    </comment>
    <comment ref="G180" authorId="0" shapeId="0" xr:uid="{861B7E84-9218-4F67-8316-11266A5BB550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80" authorId="0" shapeId="0" xr:uid="{AFD0FF4D-E8FE-412F-837B-EC2BDCF36506}">
      <text/>
    </comment>
    <comment ref="G182" authorId="0" shapeId="0" xr:uid="{6A04154B-3291-4616-B28C-2FC78CB07154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82" authorId="0" shapeId="0" xr:uid="{82FFD7D0-7D1F-4BC3-9A17-086029A030E8}">
      <text/>
    </comment>
    <comment ref="C184" authorId="0" shapeId="0" xr:uid="{E613C723-B2B9-49A8-AEC9-A0AD9094AB17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184" authorId="0" shapeId="0" xr:uid="{028A6478-6FBC-4AD9-8BBC-926891554EA6}">
      <text/>
    </comment>
    <comment ref="B186" authorId="0" shapeId="0" xr:uid="{8621FB49-11C3-4741-9F58-3EDB4C02BCFA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C186" authorId="0" shapeId="0" xr:uid="{7BA31D85-B037-4063-B35C-7B51AEDC2AF5}">
      <text/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14A36770-473F-4388-A5F1-AFDFC46DC160}">
      <text>
        <r>
          <rPr>
            <sz val="11"/>
            <color indexed="81"/>
            <rFont val="Tahoma"/>
            <family val="2"/>
          </rPr>
          <t xml:space="preserve">Gtg name: Polyethylene Glycol 6000_x000D_
Gtg type:= normal_x000D_
Finalized:= T_x000D_
FileName:= ES_V4_Polyethylene Glycol 6000_2024-05-08_21-49.pdf_x000D_
</t>
        </r>
      </text>
    </comment>
    <comment ref="B4" authorId="0" shapeId="0" xr:uid="{8B404CD6-A093-43CA-97C5-AE5C7A4E6689}">
      <text>
        <r>
          <rPr>
            <sz val="11"/>
            <color indexed="81"/>
            <rFont val="Tahoma"/>
            <family val="2"/>
          </rPr>
          <t xml:space="preserve">Gtg name: ethylene glycol_x000D_
Gtg type:= normal_x000D_
Finalized:= T_x000D_
FileName:= ES_V4_ethylene glycol_2011-01-28_10-11.pdf_x000D_
</t>
        </r>
      </text>
    </comment>
    <comment ref="C4" authorId="0" shapeId="0" xr:uid="{2A0AAC34-8840-4628-B929-C51EF157E861}">
      <text>
        <r>
          <rPr>
            <sz val="11"/>
            <color indexed="81"/>
            <rFont val="Tahoma"/>
            <family val="2"/>
          </rPr>
          <t xml:space="preserve">Gtg name: ethylene oxide_x000D_
Gtg type:= normal_x000D_
Finalized:= T_x000D_
FileName:= ES_V1_ethylene oxide_2011-01-28_10-24.pdf_x000D_
</t>
        </r>
      </text>
    </comment>
    <comment ref="D4" authorId="0" shapeId="0" xr:uid="{9364B3B1-2B4C-415F-8D6F-BFDD6411A8F6}">
      <text>
        <r>
          <rPr>
            <sz val="11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E4" authorId="0" shapeId="0" xr:uid="{778C4581-CBDC-486C-B72D-983729D61815}">
      <text>
        <r>
          <rPr>
            <sz val="11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F4" authorId="0" shapeId="0" xr:uid="{7E6CD359-7083-4C04-8FC0-2380CB7BFFE2}">
      <text/>
    </comment>
    <comment ref="F6" authorId="0" shapeId="0" xr:uid="{53CDA4FC-EA46-4D16-BB92-58CE74AA1DDA}">
      <text/>
    </comment>
    <comment ref="D8" authorId="0" shapeId="0" xr:uid="{2BA9B90D-843C-471E-9810-5691CB371ABA}">
      <text>
        <r>
          <rPr>
            <sz val="11"/>
            <color indexed="81"/>
            <rFont val="Tahoma"/>
            <family val="2"/>
          </rPr>
          <t xml:space="preserve">Gtg name: oxygen, nitrogen, and argon (gas phase from air distillation)_x000D_
Gtg type:= normal_x000D_
Finalized:= T_x000D_
FileName:= ExecSum_V4_oxygen, nitrogen, and argon (gas phase from air distillation)_7782-44-7_2010-06-25_2010-06-25_11-17_1.pdf_x000D_
</t>
        </r>
      </text>
    </comment>
    <comment ref="E8" authorId="0" shapeId="0" xr:uid="{8A7DB9DE-71FC-4797-BB6E-83A8BC14D98F}">
      <text/>
    </comment>
    <comment ref="C10" authorId="0" shapeId="0" xr:uid="{E932919D-B3C0-403E-B13A-6B1BBD135C2A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10" authorId="0" shapeId="0" xr:uid="{02442A69-F50D-42E5-BAD1-F7FB4F65DA24}">
      <text/>
    </comment>
    <comment ref="B12" authorId="0" shapeId="0" xr:uid="{CA93A7BF-0059-42C7-A88A-690ADB377DAD}">
      <text>
        <r>
          <rPr>
            <sz val="11"/>
            <color indexed="81"/>
            <rFont val="Tahoma"/>
            <family val="2"/>
          </rPr>
          <t xml:space="preserve">Gtg name: ethylene oxide_x000D_
Gtg type:= normal_x000D_
Finalized:= T_x000D_
FileName:= ES_V1_ethylene oxide_2011-01-28_10-24.pdf_x000D_
</t>
        </r>
      </text>
    </comment>
    <comment ref="C12" authorId="0" shapeId="0" xr:uid="{78F95CFE-4796-4F8A-8FB5-99589972238A}">
      <text>
        <r>
          <rPr>
            <sz val="11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D12" authorId="0" shapeId="0" xr:uid="{1B3D4C51-78B4-4C79-87E8-5C6D7CA6F986}">
      <text>
        <r>
          <rPr>
            <sz val="11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E12" authorId="0" shapeId="0" xr:uid="{31A8A504-94E6-486E-A8F6-1BAC9A3947E8}">
      <text/>
    </comment>
    <comment ref="E14" authorId="0" shapeId="0" xr:uid="{EDDF1736-E507-4AD8-A3F6-4617A9613CA2}">
      <text/>
    </comment>
    <comment ref="C16" authorId="0" shapeId="0" xr:uid="{32649753-957A-4C88-BFCC-BDA39DEE74D0}">
      <text>
        <r>
          <rPr>
            <sz val="11"/>
            <color indexed="81"/>
            <rFont val="Tahoma"/>
            <family val="2"/>
          </rPr>
          <t xml:space="preserve">Gtg name: oxygen, nitrogen, and argon (gas phase from air distillation)_x000D_
Gtg type:= normal_x000D_
Finalized:= T_x000D_
FileName:= ExecSum_V4_oxygen, nitrogen, and argon (gas phase from air distillation)_7782-44-7_2010-06-25_2010-06-25_11-17_1.pdf_x000D_
</t>
        </r>
      </text>
    </comment>
    <comment ref="D16" authorId="0" shapeId="0" xr:uid="{90DA81A8-AC1F-4997-B29B-555354A1D370}">
      <text/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3C65D497-008F-40F2-B3DC-8B55D445CB9D}">
      <text>
        <r>
          <rPr>
            <sz val="11"/>
            <color indexed="81"/>
            <rFont val="Tahoma"/>
            <family val="2"/>
          </rPr>
          <t xml:space="preserve">Gtg name: microcrystalline cellulose_x000D_
Gtg type:= normal_x000D_
Finalized:= T_x000D_
FileName:= ES_V4_microcrystalline cellulose_2024-05-08_21-48.pdf_x000D_
</t>
        </r>
      </text>
    </comment>
    <comment ref="B4" authorId="0" shapeId="0" xr:uid="{ED50F8A5-A79C-4B14-82B4-ACC0349ABFAE}">
      <text>
        <r>
          <rPr>
            <sz val="11"/>
            <color indexed="81"/>
            <rFont val="Tahoma"/>
            <family val="2"/>
          </rPr>
          <t xml:space="preserve">Gtg name: CaOH and CaCO3 HP_x000D_
Gtg type:= normal_x000D_
Finalized:= T_x000D_
FileName:= ES_V1_CaOH and CaCO3 HP_2013-11-01_10-58.pdf_x000D_
</t>
        </r>
      </text>
    </comment>
    <comment ref="C4" authorId="0" shapeId="0" xr:uid="{83CE6F30-19AA-4984-A175-1976D4116F31}">
      <text>
        <r>
          <rPr>
            <sz val="11"/>
            <color indexed="81"/>
            <rFont val="Tahoma"/>
            <family val="2"/>
          </rPr>
          <t xml:space="preserve">Gtg name: calcium carbonate (limestone) as mined_x000D_
Gtg type:= normal_x000D_
Finalized:= T_x000D_
FileName:= ExecSum_V4_calcium carbonate (limestone) as mined_471-34-1_2010-10-28_2010-10-28_13-30.pdf_x000D_
</t>
        </r>
      </text>
    </comment>
    <comment ref="D4" authorId="0" shapeId="0" xr:uid="{6CEF3067-9943-4AF2-BA3C-28E2AA4AA117}">
      <text/>
    </comment>
    <comment ref="C6" authorId="0" shapeId="0" xr:uid="{D4B12F23-C122-4899-BB23-19296719903C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D6" authorId="0" shapeId="0" xr:uid="{83F6FB80-A3D9-4C08-95BD-390EF0666361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6" authorId="0" shapeId="0" xr:uid="{EC571939-E70B-4253-9213-C07C05A99ABC}">
      <text/>
    </comment>
    <comment ref="E8" authorId="0" shapeId="0" xr:uid="{3E84635B-BD8B-4573-B74C-E6EAF806FA58}">
      <text/>
    </comment>
    <comment ref="D10" authorId="0" shapeId="0" xr:uid="{04019A0C-5D47-4D6D-B144-0878BF4EBC09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10" authorId="0" shapeId="0" xr:uid="{AE3B1A46-BAD9-4A91-B97C-C5554463BC71}">
      <text/>
    </comment>
    <comment ref="D12" authorId="0" shapeId="0" xr:uid="{EC02F001-B87B-4BE2-A763-F0D63FA2307F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12" authorId="0" shapeId="0" xr:uid="{DF056979-60FA-497F-B4C4-A3C9E1D3FE38}">
      <text/>
    </comment>
    <comment ref="D14" authorId="0" shapeId="0" xr:uid="{EF93C4EE-51AF-4306-8BC3-70A017EB605A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4" authorId="0" shapeId="0" xr:uid="{C1E5D34E-5B9F-4710-BDD0-620ADB525031}">
      <text/>
    </comment>
    <comment ref="C16" authorId="0" shapeId="0" xr:uid="{9BD82E00-B56A-4AF6-8E79-E1BA1D5C4B50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16" authorId="0" shapeId="0" xr:uid="{53A274FB-8B59-4E8A-BDE9-4A9898D5CB21}">
      <text/>
    </comment>
    <comment ref="B18" authorId="0" shapeId="0" xr:uid="{8C7973AF-264E-42B2-B35C-A469BC098FC7}">
      <text>
        <r>
          <rPr>
            <sz val="11"/>
            <color indexed="81"/>
            <rFont val="Tahoma"/>
            <family val="2"/>
          </rPr>
          <t xml:space="preserve">Gtg name: cellulose _x000D_
Gtg type:= placeholder_x000D_
Finalized:= T_x000D_
FileName:= noExecSum.pdf_x000D_
</t>
        </r>
      </text>
    </comment>
    <comment ref="C18" authorId="0" shapeId="0" xr:uid="{D5C5ADD2-0CFA-4474-9D56-F4FF641DCF96}">
      <text>
        <r>
          <rPr>
            <sz val="11"/>
            <color indexed="81"/>
            <rFont val="Tahoma"/>
            <family val="2"/>
          </rPr>
          <t xml:space="preserve">Gtg name: SW Dissolving Pulp Ace_x000D_
Gtg type:= normal_x000D_
Finalized:= T_x000D_
FileName:= ES_V4_SW Dissolving Pulp Ace_2023-08-31_11-39.pdf_x000D_
</t>
        </r>
      </text>
    </comment>
    <comment ref="D18" authorId="0" shapeId="0" xr:uid="{D2430692-B8EE-4BA7-9FFE-23F22B427CD5}">
      <text>
        <r>
          <rPr>
            <sz val="11"/>
            <color indexed="81"/>
            <rFont val="Tahoma"/>
            <family val="2"/>
          </rPr>
          <t xml:space="preserve">Gtg name: SW tree harvest and transport_x000D_
Gtg type:= normal_x000D_
Finalized:= T_x000D_
FileName:= ES_V4_SW tree harvest and transport_2023-08-31_11-40.pdf_x000D_
</t>
        </r>
      </text>
    </comment>
    <comment ref="E18" authorId="0" shapeId="0" xr:uid="{04533384-6CAA-4642-9DE0-8A3B0EB48344}">
      <text/>
    </comment>
    <comment ref="E20" authorId="0" shapeId="0" xr:uid="{28FA5CC4-5168-4DEA-A0E8-8AF21D0BDD90}">
      <text>
        <r>
          <rPr>
            <sz val="11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20" authorId="0" shapeId="0" xr:uid="{C3FDDDCA-91C1-4394-986C-06419378C7F8}">
      <text>
        <r>
          <rPr>
            <sz val="11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20" authorId="0" shapeId="0" xr:uid="{D46A3F32-CECE-4045-A76E-5DF4E1E5ED42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20" authorId="0" shapeId="0" xr:uid="{5F30C599-F87F-453D-A83A-D84C7F0AE55E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20" authorId="0" shapeId="0" xr:uid="{89A6880B-F7AD-414F-9C5D-361AE6284B0E}">
      <text/>
    </comment>
    <comment ref="I22" authorId="0" shapeId="0" xr:uid="{C4813CE5-972C-4634-96B3-71C49132759F}">
      <text/>
    </comment>
    <comment ref="H24" authorId="0" shapeId="0" xr:uid="{A6FE9764-51B1-463B-AEFE-8632ECFBB087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24" authorId="0" shapeId="0" xr:uid="{485B2766-B724-47EE-8AC6-C263C5926BFD}">
      <text/>
    </comment>
    <comment ref="H26" authorId="0" shapeId="0" xr:uid="{7C6E1C0D-08B6-4E56-A075-537BC4A90F3B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26" authorId="0" shapeId="0" xr:uid="{59727D1B-EF07-4B34-ACA8-EE9734F3B127}">
      <text/>
    </comment>
    <comment ref="H28" authorId="0" shapeId="0" xr:uid="{31576D8C-4150-4487-98CB-2CE45D9BD4AD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28" authorId="0" shapeId="0" xr:uid="{EB50B316-A2C6-4831-8CE9-1B5BADAFC568}">
      <text/>
    </comment>
    <comment ref="G30" authorId="0" shapeId="0" xr:uid="{C3E436C6-4CAC-437B-A112-C576B72E0429}">
      <text>
        <r>
          <rPr>
            <sz val="11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30" authorId="0" shapeId="0" xr:uid="{175B1D5B-6567-4100-856D-CA7FF8EE7B97}">
      <text>
        <r>
          <rPr>
            <sz val="11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30" authorId="0" shapeId="0" xr:uid="{A3290C70-39C9-46E3-A1C2-B375025B8868}">
      <text/>
    </comment>
    <comment ref="H32" authorId="0" shapeId="0" xr:uid="{20E82FA3-875D-42EF-B5EE-9DBAA5D4EAB2}">
      <text>
        <r>
          <rPr>
            <sz val="11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32" authorId="0" shapeId="0" xr:uid="{59F8FE50-C030-4E31-A90E-436F80985DD9}">
      <text>
        <r>
          <rPr>
            <sz val="11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32" authorId="0" shapeId="0" xr:uid="{6CC58C69-07D3-4F0E-AF51-3C14AB74C10A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32" authorId="0" shapeId="0" xr:uid="{E7B1DF6D-FBB4-436A-A5EA-9ADFDCF3D466}">
      <text/>
    </comment>
    <comment ref="J34" authorId="0" shapeId="0" xr:uid="{AFE2662A-409A-4759-914A-8C8CE00A4E87}">
      <text>
        <r>
          <rPr>
            <sz val="11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34" authorId="0" shapeId="0" xr:uid="{9588D766-55E6-4940-AD8B-113FA6846725}">
      <text/>
    </comment>
    <comment ref="J36" authorId="0" shapeId="0" xr:uid="{B8A4C6E4-4DCB-4CEA-B0C9-406D6E392203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36" authorId="0" shapeId="0" xr:uid="{B1EE9958-A5F8-4A47-B178-A5867DBB411B}">
      <text/>
    </comment>
    <comment ref="I38" authorId="0" shapeId="0" xr:uid="{B70529C9-A310-4104-B387-A7CA23CE77D3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38" authorId="0" shapeId="0" xr:uid="{0893AE1F-9F4D-4705-9249-E80250CB4989}">
      <text/>
    </comment>
    <comment ref="H40" authorId="0" shapeId="0" xr:uid="{6C95C5D0-585F-48F7-857E-E2B3D8EFC3B4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40" authorId="0" shapeId="0" xr:uid="{B09877FC-E7A1-4C66-983B-A00CEC03623E}">
      <text/>
    </comment>
    <comment ref="E42" authorId="0" shapeId="0" xr:uid="{6897C584-7EFC-4479-8D76-786D3C516D1E}">
      <text>
        <r>
          <rPr>
            <sz val="11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42" authorId="0" shapeId="0" xr:uid="{AB816063-5E04-4511-853E-07A2A31D2B6F}">
      <text>
        <r>
          <rPr>
            <sz val="11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42" authorId="0" shapeId="0" xr:uid="{EF64EEB7-908A-4E5A-BDD7-0C3205A48990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42" authorId="0" shapeId="0" xr:uid="{B7FDAC2F-3775-4786-B277-3CFB258244C2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42" authorId="0" shapeId="0" xr:uid="{71AA10E0-B560-49A6-8BE7-35897CCFFB11}">
      <text/>
    </comment>
    <comment ref="I44" authorId="0" shapeId="0" xr:uid="{594953C0-3DB4-428C-BBB2-AAB93C157346}">
      <text/>
    </comment>
    <comment ref="H46" authorId="0" shapeId="0" xr:uid="{27B2EA9A-15C3-4B23-8997-8A75182085D3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46" authorId="0" shapeId="0" xr:uid="{50BF1EBB-0A57-4D5E-8D2A-ACF37AE05F8A}">
      <text/>
    </comment>
    <comment ref="H48" authorId="0" shapeId="0" xr:uid="{D6792188-21FF-4005-B8C4-ACA765C0A86A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48" authorId="0" shapeId="0" xr:uid="{A9639EE9-0B22-4638-86C6-251AFCC944A2}">
      <text/>
    </comment>
    <comment ref="H50" authorId="0" shapeId="0" xr:uid="{C7F27FD2-3602-4B6F-BC5F-78841F581B94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50" authorId="0" shapeId="0" xr:uid="{B50709BB-0F70-4221-815C-C3CC45D078F3}">
      <text/>
    </comment>
    <comment ref="G52" authorId="0" shapeId="0" xr:uid="{A414B613-2C9D-4F1B-BF8E-E299BDD91F53}">
      <text>
        <r>
          <rPr>
            <sz val="11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52" authorId="0" shapeId="0" xr:uid="{143C7510-BD66-4E8C-913A-AE9E0E6A483D}">
      <text>
        <r>
          <rPr>
            <sz val="11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52" authorId="0" shapeId="0" xr:uid="{C0B85FF6-A693-4518-A6FE-0BE018E38B51}">
      <text/>
    </comment>
    <comment ref="H54" authorId="0" shapeId="0" xr:uid="{89B5FCA9-9BC6-4411-AAC3-DA785E001D0D}">
      <text>
        <r>
          <rPr>
            <sz val="11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54" authorId="0" shapeId="0" xr:uid="{8FE20D66-E420-42B7-A2D1-C20BAD0D5666}">
      <text>
        <r>
          <rPr>
            <sz val="11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54" authorId="0" shapeId="0" xr:uid="{C508104F-89BA-429C-BC7F-81C058276262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54" authorId="0" shapeId="0" xr:uid="{8404CDC5-FAE2-4393-A124-62C9718DCD42}">
      <text/>
    </comment>
    <comment ref="J56" authorId="0" shapeId="0" xr:uid="{921A69FD-6DE9-404E-AECE-9EF42C0A3583}">
      <text>
        <r>
          <rPr>
            <sz val="11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56" authorId="0" shapeId="0" xr:uid="{C522BCEE-66E1-4CB6-9EBA-8338F612EEB9}">
      <text/>
    </comment>
    <comment ref="J58" authorId="0" shapeId="0" xr:uid="{3A3DED92-46DD-4FFB-8F29-0D7D4D8143B7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58" authorId="0" shapeId="0" xr:uid="{B5588389-7A23-4B90-BFDF-6586DD688429}">
      <text/>
    </comment>
    <comment ref="I60" authorId="0" shapeId="0" xr:uid="{C3045DB8-829F-4A29-AA3F-C663C10FEC28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60" authorId="0" shapeId="0" xr:uid="{0A1062CA-4816-4B83-A343-A044446EB67B}">
      <text/>
    </comment>
    <comment ref="H62" authorId="0" shapeId="0" xr:uid="{FFD08E0D-034F-4B44-BCC3-6C078A8D8450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62" authorId="0" shapeId="0" xr:uid="{87BE120D-CD7A-4821-BDFA-0C4BCCEEFC76}">
      <text/>
    </comment>
    <comment ref="E64" authorId="0" shapeId="0" xr:uid="{EA1112E7-7058-4AEF-A2DB-BBB9A74D5C58}">
      <text>
        <r>
          <rPr>
            <sz val="11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F64" authorId="0" shapeId="0" xr:uid="{942D48DE-A3DF-466A-98FF-A31EF5F4310A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64" authorId="0" shapeId="0" xr:uid="{444D877D-4F1B-4300-AED4-305C2FF5FC78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64" authorId="0" shapeId="0" xr:uid="{5AEBFB25-7C22-493C-8C3A-43AEAF1F857C}">
      <text/>
    </comment>
    <comment ref="H66" authorId="0" shapeId="0" xr:uid="{A67C3ADD-472D-498A-88EA-0C608FAD1ECF}">
      <text/>
    </comment>
    <comment ref="G68" authorId="0" shapeId="0" xr:uid="{6076805C-B61E-46DB-ABB7-5D9F398FCA57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68" authorId="0" shapeId="0" xr:uid="{8C62B163-98AD-4A01-81C1-682EDEF8F6B7}">
      <text/>
    </comment>
    <comment ref="G70" authorId="0" shapeId="0" xr:uid="{ED05D596-F531-4144-B393-562C66000528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70" authorId="0" shapeId="0" xr:uid="{C65E600D-720B-438F-B155-D9F75B1733F4}">
      <text/>
    </comment>
    <comment ref="G72" authorId="0" shapeId="0" xr:uid="{F2AE1827-38D2-43D0-BE69-870161920EE4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72" authorId="0" shapeId="0" xr:uid="{0951FBBB-BA8C-4D7E-A1A3-09C9E7025F18}">
      <text/>
    </comment>
    <comment ref="F74" authorId="0" shapeId="0" xr:uid="{E35B786A-6CD1-4A9D-896D-E007DCC5AEC5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74" authorId="0" shapeId="0" xr:uid="{FAFBB0AB-4C37-4D42-8AF0-D46107D67383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74" authorId="0" shapeId="0" xr:uid="{F655569E-7660-4129-8A59-1C87D1BE4EDF}">
      <text/>
    </comment>
    <comment ref="H76" authorId="0" shapeId="0" xr:uid="{0A62B3A4-61E5-49B4-A009-20EE6C51748D}">
      <text/>
    </comment>
    <comment ref="G78" authorId="0" shapeId="0" xr:uid="{4BE00D14-3A57-4085-921B-6A21CE730269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78" authorId="0" shapeId="0" xr:uid="{030EA2E5-E33C-49CA-A2AF-2B76040F12C6}">
      <text/>
    </comment>
    <comment ref="G80" authorId="0" shapeId="0" xr:uid="{1EEBEFAC-0ACB-4505-BBC3-9224C241921A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80" authorId="0" shapeId="0" xr:uid="{B0B2D92C-4555-453B-9621-A7374D4D8516}">
      <text/>
    </comment>
    <comment ref="G82" authorId="0" shapeId="0" xr:uid="{7EA785A9-E998-42F0-BAD2-46374A6526FB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82" authorId="0" shapeId="0" xr:uid="{E6696820-3340-4334-A453-3D2C7F77571C}">
      <text/>
    </comment>
    <comment ref="D84" authorId="0" shapeId="0" xr:uid="{8E6E3ADB-276B-425C-B93D-AE1525BC1E90}">
      <text>
        <r>
          <rPr>
            <sz val="11"/>
            <color indexed="81"/>
            <rFont val="Tahoma"/>
            <family val="2"/>
          </rPr>
          <t xml:space="preserve">Gtg name: calcium monoxide (lime)_x000D_
Gtg type:= normal_x000D_
Finalized:= T_x000D_
FileName:= ExecSum_V4_calcium monoxide (lime)_1305-78-8_2010-06-28_2010-06-28_12-57.pdf_x000D_
</t>
        </r>
      </text>
    </comment>
    <comment ref="E84" authorId="0" shapeId="0" xr:uid="{2D484466-21C4-4273-BA59-24B6B3C01C06}">
      <text>
        <r>
          <rPr>
            <sz val="11"/>
            <color indexed="81"/>
            <rFont val="Tahoma"/>
            <family val="2"/>
          </rPr>
          <t xml:space="preserve">Gtg name: calcium carbonate (limestone) as mined_x000D_
Gtg type:= normal_x000D_
Finalized:= T_x000D_
FileName:= ExecSum_V4_calcium carbonate (limestone) as mined_471-34-1_2010-10-28_2010-10-28_13-30.pdf_x000D_
</t>
        </r>
      </text>
    </comment>
    <comment ref="F84" authorId="0" shapeId="0" xr:uid="{A5EA1C47-4E34-42C4-8773-B563D9200B2F}">
      <text/>
    </comment>
    <comment ref="D86" authorId="0" shapeId="0" xr:uid="{F891AE4A-7030-4419-BF73-4ECF8C945CFD}">
      <text>
        <r>
          <rPr>
            <sz val="11"/>
            <color indexed="81"/>
            <rFont val="Tahoma"/>
            <family val="2"/>
          </rPr>
          <t xml:space="preserve">Gtg name: hydrogen peroxide 65 wtPct_x000D_
Gtg type:= normal_x000D_
Finalized:= T_x000D_
FileName:= ES_V1_hydrogen peroxide 65 wtPct_2016-09-09_12-45.pdf_x000D_
</t>
        </r>
      </text>
    </comment>
    <comment ref="E86" authorId="0" shapeId="0" xr:uid="{DE161589-EAE9-4265-838C-0FB4C2AE7638}">
      <text>
        <r>
          <rPr>
            <sz val="11"/>
            <color indexed="81"/>
            <rFont val="Tahoma"/>
            <family val="2"/>
          </rPr>
          <t xml:space="preserve">Gtg name: BTX (benzene, toluene, and xylenes)_x000D_
Gtg type:= normal_x000D_
Finalized:= T_x000D_
FileName:= ES_V4_BTX (benzene, toluene, and xylenes)_2016-09-09_15-59.pdf_x000D_
</t>
        </r>
      </text>
    </comment>
    <comment ref="F86" authorId="0" shapeId="0" xr:uid="{D7AEE39E-1467-4648-9E09-1A0B034A497F}">
      <text>
        <r>
          <rPr>
            <sz val="11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G86" authorId="0" shapeId="0" xr:uid="{4EBC3D3F-EAA7-4D20-970E-CEE25A01241E}">
      <text>
        <r>
          <rPr>
            <sz val="11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H86" authorId="0" shapeId="0" xr:uid="{A6F669EE-CF1B-4BC6-942F-252CA9E60D44}">
      <text/>
    </comment>
    <comment ref="H88" authorId="0" shapeId="0" xr:uid="{3248112A-1694-4D05-B338-F7EAEB5B4371}">
      <text/>
    </comment>
    <comment ref="F90" authorId="0" shapeId="0" xr:uid="{30AB4B51-C43B-4E0C-832C-4021394955CE}">
      <text>
        <r>
          <rPr>
            <sz val="11"/>
            <color indexed="81"/>
            <rFont val="Tahoma"/>
            <family val="2"/>
          </rPr>
          <t xml:space="preserve">Gtg name: reformate (hydrotreating and reforming of straight-run distillate)_x000D_
Gtg type:= normal_x000D_
Finalized:= T_x000D_
FileName:= ExecSum_V4_reformate (hydrotreating and reforming of straight-run distillate)_UIDNaphthaReformate_2010-06-19_2010-06-24_12-14.pdf_x000D_
</t>
        </r>
      </text>
    </comment>
    <comment ref="G90" authorId="0" shapeId="0" xr:uid="{9B3C55DB-C004-4A54-B8C9-750FA735D97F}">
      <text>
        <r>
          <rPr>
            <sz val="11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H90" authorId="0" shapeId="0" xr:uid="{77111458-6F3D-4921-BC44-DEAA4BBBD887}">
      <text/>
    </comment>
    <comment ref="H92" authorId="0" shapeId="0" xr:uid="{EC9C45A7-78BC-4FCD-9300-0224D2BAA982}">
      <text/>
    </comment>
    <comment ref="E94" authorId="0" shapeId="0" xr:uid="{66F448F8-7003-47BA-867E-E29B2B969966}">
      <text>
        <r>
          <rPr>
            <sz val="11"/>
            <color indexed="81"/>
            <rFont val="Tahoma"/>
            <family val="2"/>
          </rPr>
          <t xml:space="preserve">Gtg name: hydrogen proxy from SMR_x000D_
Gtg type:= placeholder_x000D_
Finalized:= T_x000D_
FileName:= noExecSum.pdf_x000D_
</t>
        </r>
      </text>
    </comment>
    <comment ref="F94" authorId="0" shapeId="0" xr:uid="{BF0FCACE-2602-47C9-B6F1-53567DE05CA3}">
      <text>
        <r>
          <rPr>
            <sz val="11"/>
            <color indexed="81"/>
            <rFont val="Tahoma"/>
            <family val="2"/>
          </rPr>
          <t xml:space="preserve">Gtg name: hydrogen from SMR nat gas_x000D_
Gtg type:= normal_x000D_
Finalized:= T_x000D_
FileName:= ES_V4_hydrogen from SMR nat gas_2020-07-20_15-08.pdf_x000D_
</t>
        </r>
      </text>
    </comment>
    <comment ref="G94" authorId="0" shapeId="0" xr:uid="{F1E2E0F6-61C3-4CCA-A80D-1DFD6207B9A8}">
      <text>
        <r>
          <rPr>
            <sz val="11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H94" authorId="0" shapeId="0" xr:uid="{1491AB74-A1A7-4281-A221-3F8FFE04A47B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94" authorId="0" shapeId="0" xr:uid="{BC25E9C6-97CE-4D62-9D26-201554BA1166}">
      <text/>
    </comment>
    <comment ref="I96" authorId="0" shapeId="0" xr:uid="{962608B8-2D09-4C9D-984B-B88C988CA185}">
      <text/>
    </comment>
    <comment ref="G98" authorId="0" shapeId="0" xr:uid="{DCF55DB3-7088-4A73-8E51-B617274E2A10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98" authorId="0" shapeId="0" xr:uid="{46BCE37B-8187-4DEC-BF7B-13906BB7B8D1}">
      <text/>
    </comment>
    <comment ref="G100" authorId="0" shapeId="0" xr:uid="{19CA8F56-5F57-43F3-AFCE-F715648A645A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00" authorId="0" shapeId="0" xr:uid="{76F7DBB4-4B7E-4BA2-A36C-AEA76E4CEDDC}">
      <text/>
    </comment>
    <comment ref="E102" authorId="0" shapeId="0" xr:uid="{09303C45-749B-4A77-8BC1-F4ACB8538283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102" authorId="0" shapeId="0" xr:uid="{74BBCE01-C031-4F1B-AC3A-006B8A39CACF}">
      <text/>
    </comment>
    <comment ref="D104" authorId="0" shapeId="0" xr:uid="{1D3DB0D5-7D9F-4EDB-A24B-054FACABD02B}">
      <text>
        <r>
          <rPr>
            <sz val="11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E104" authorId="0" shapeId="0" xr:uid="{C37A101D-2BC4-4FD1-B10D-587543B57B19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104" authorId="0" shapeId="0" xr:uid="{288A27A8-BBE1-4854-B255-743991A71391}">
      <text/>
    </comment>
    <comment ref="F106" authorId="0" shapeId="0" xr:uid="{842705FD-F72B-49D5-82BE-55057B2C237C}">
      <text/>
    </comment>
    <comment ref="D108" authorId="0" shapeId="0" xr:uid="{8842CA4D-6315-464B-AA27-67746F6E0B42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108" authorId="0" shapeId="0" xr:uid="{0AB2C1FF-8A0B-4D8F-923C-236F783A76E0}">
      <text/>
    </comment>
    <comment ref="D110" authorId="0" shapeId="0" xr:uid="{A6DD64E6-C0DE-413C-87FF-B6D07F767908}">
      <text>
        <r>
          <rPr>
            <sz val="11"/>
            <color indexed="81"/>
            <rFont val="Tahoma"/>
            <family val="2"/>
          </rPr>
          <t xml:space="preserve">Gtg name: Sodium Chlorate _x000D_
Gtg type:= normal_x000D_
Finalized:= T_x000D_
FileName:= ES_V4_Sodium Chlorate _2023-09-06_13-33.pdf_x000D_
</t>
        </r>
      </text>
    </comment>
    <comment ref="E110" authorId="0" shapeId="0" xr:uid="{4962FA98-FD89-4D77-ABA5-D40AEFAAFC42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110" authorId="0" shapeId="0" xr:uid="{E6A37168-3D74-4AAE-B23D-5A93AC006206}">
      <text/>
    </comment>
    <comment ref="D112" authorId="0" shapeId="0" xr:uid="{F9681C83-B420-4A56-B477-1723A95D18EF}">
      <text>
        <r>
          <rPr>
            <sz val="11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E112" authorId="0" shapeId="0" xr:uid="{43F9146B-9E23-466A-BDA9-DF96BF70F55C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112" authorId="0" shapeId="0" xr:uid="{9F5C1CCE-0307-4968-A089-40CCE12F8B53}">
      <text/>
    </comment>
    <comment ref="E114" authorId="0" shapeId="0" xr:uid="{CA9AF6AB-817F-4114-9BAC-D7185CDB9357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14" authorId="0" shapeId="0" xr:uid="{D609AB31-C72F-4557-A95E-37511D65266C}">
      <text/>
    </comment>
    <comment ref="D116" authorId="0" shapeId="0" xr:uid="{7FFCC195-F0A2-4421-8CFF-A996228BEA6B}">
      <text>
        <r>
          <rPr>
            <sz val="11"/>
            <color indexed="81"/>
            <rFont val="Tahoma"/>
            <family val="2"/>
          </rPr>
          <t xml:space="preserve">Gtg name: boric acid from borax (tincal) and sulfuric acid_x000D_
Gtg type:= normal_x000D_
Finalized:= T_x000D_
FileName:= ExecSum_V2_boric acid from borax (tincal) and sulfuric acid_10043-35-3_2010-07-22_2010-07-23_00-08.pdf_x000D_
</t>
        </r>
      </text>
    </comment>
    <comment ref="E116" authorId="0" shapeId="0" xr:uid="{1D148359-D01D-4C47-AECF-FAB28AB042F2}">
      <text>
        <r>
          <rPr>
            <sz val="11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F116" authorId="0" shapeId="0" xr:uid="{08BA10FA-ED04-4FAA-91FF-EF381678C59A}">
      <text>
        <r>
          <rPr>
            <sz val="11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G116" authorId="0" shapeId="0" xr:uid="{8DECF9EF-E55A-47B4-91AD-10559CE1C138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16" authorId="0" shapeId="0" xr:uid="{F7068915-D623-477B-B194-1CD364442446}">
      <text/>
    </comment>
    <comment ref="G118" authorId="0" shapeId="0" xr:uid="{4D5117B7-D69F-420A-AB71-D5C927992495}">
      <text>
        <r>
          <rPr>
            <sz val="11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H118" authorId="0" shapeId="0" xr:uid="{5975016E-87F5-488B-8B3D-46FAEE18216A}">
      <text/>
    </comment>
    <comment ref="G120" authorId="0" shapeId="0" xr:uid="{1139EA1F-610E-4C81-971A-113088A02409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20" authorId="0" shapeId="0" xr:uid="{734B0587-83C6-4338-945E-D7587F5E0B2E}">
      <text/>
    </comment>
    <comment ref="F122" authorId="0" shapeId="0" xr:uid="{2A3C687E-CA96-459A-9CD7-A97A10BAED8D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22" authorId="0" shapeId="0" xr:uid="{E4C6138B-950F-4D47-A4E1-6C2BBBFD08E9}">
      <text/>
    </comment>
    <comment ref="E124" authorId="0" shapeId="0" xr:uid="{72E95116-B5C9-4793-88C0-3EA8BFA87831}">
      <text>
        <r>
          <rPr>
            <sz val="11"/>
            <color indexed="81"/>
            <rFont val="Tahoma"/>
            <family val="2"/>
          </rPr>
          <t xml:space="preserve">Gtg name: borax refining (purification of run of mine ore)_x000D_
Gtg type:= normal_x000D_
Finalized:= T_x000D_
FileName:= ExecSum_V4_borax refining (purification of run of mine ore)_1303-96-4_2009-08-01_2010-07-22_23-32.pdf_x000D_
</t>
        </r>
      </text>
    </comment>
    <comment ref="F124" authorId="0" shapeId="0" xr:uid="{B5CC1D7E-9429-4E15-928E-CC1C0D8D1250}">
      <text>
        <r>
          <rPr>
            <sz val="11"/>
            <color indexed="81"/>
            <rFont val="Tahoma"/>
            <family val="2"/>
          </rPr>
          <t xml:space="preserve">Gtg name: borax mine, production of b2o3 as tincal and kernite ores_x000D_
Gtg type:= normal_x000D_
Finalized:= T_x000D_
FileName:= ExecSum_V4_borax mine, production of b2o3 as tincal and kernite ores_UIDB2O3inTincalOre_2009-08-01_2010-07-22_20-03.pdf_x000D_
</t>
        </r>
      </text>
    </comment>
    <comment ref="G124" authorId="0" shapeId="0" xr:uid="{0FC81FB4-05B4-46E7-B35C-D87AC56F7D2D}">
      <text/>
    </comment>
    <comment ref="D126" authorId="0" shapeId="0" xr:uid="{B966E27B-D78B-41EB-BB98-DCF09CECB951}">
      <text>
        <r>
          <rPr>
            <sz val="11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E126" authorId="0" shapeId="0" xr:uid="{E45DCF35-EC0A-4BA1-997D-0828D858DF65}">
      <text>
        <r>
          <rPr>
            <sz val="11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F126" authorId="0" shapeId="0" xr:uid="{C4D7C765-30CF-47A6-9E42-2CE62B9AFDBF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126" authorId="0" shapeId="0" xr:uid="{25C24BBF-8181-4C81-B5C9-D276ADBE7A21}">
      <text/>
    </comment>
    <comment ref="F128" authorId="0" shapeId="0" xr:uid="{EE8845C5-4688-46A9-8511-D66DF58A010A}">
      <text>
        <r>
          <rPr>
            <sz val="11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G128" authorId="0" shapeId="0" xr:uid="{1D4C98EC-8A5C-48D9-9853-0A8B71E0189D}">
      <text/>
    </comment>
    <comment ref="F130" authorId="0" shapeId="0" xr:uid="{BC8E0833-A903-4C6C-8673-0FAE747D40C9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30" authorId="0" shapeId="0" xr:uid="{E3E12FF0-3433-4AFC-B689-4EC0FD8968FD}">
      <text/>
    </comment>
    <comment ref="E132" authorId="0" shapeId="0" xr:uid="{9C7C19CD-E7DC-46F3-8332-72FC87707658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32" authorId="0" shapeId="0" xr:uid="{039B6C20-CC7D-4863-98CB-79DCF2C3837C}">
      <text/>
    </comment>
    <comment ref="B134" authorId="0" shapeId="0" xr:uid="{87C2CDE9-D88F-4B66-B1D5-DB69B03D97C4}">
      <text>
        <r>
          <rPr>
            <sz val="11"/>
            <color indexed="81"/>
            <rFont val="Tahoma"/>
            <family val="2"/>
          </rPr>
          <t xml:space="preserve">Gtg name: hydrogen chloride with vinyl chloride from direct chlorination_x000D_
Gtg type:= normal_x000D_
Finalized:= T_x000D_
FileName:= ExecSum_V4_hydrogen chloride with vinyl chloride from direct chlorination_7647-01-0_2010-06-28_2010-06-28_18-06.pdf_x000D_
</t>
        </r>
      </text>
    </comment>
    <comment ref="C134" authorId="0" shapeId="0" xr:uid="{B55BCF67-D4E7-43FC-8E72-72A1B30788B3}">
      <text>
        <r>
          <rPr>
            <sz val="11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D134" authorId="0" shapeId="0" xr:uid="{FC71CF9E-1E9E-4EDA-AFBC-F5298AD69019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E134" authorId="0" shapeId="0" xr:uid="{D843E1A8-FC6D-40A3-A802-0C35F3505052}">
      <text/>
    </comment>
    <comment ref="D136" authorId="0" shapeId="0" xr:uid="{EF3A3E5C-85D6-4586-9522-8A1CC4C860A0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36" authorId="0" shapeId="0" xr:uid="{7CF25226-7C71-4113-800D-0FE70C3496EF}">
      <text/>
    </comment>
    <comment ref="C138" authorId="0" shapeId="0" xr:uid="{90893DBB-99DD-4694-93BC-88C5BB5B7AE5}">
      <text>
        <r>
          <rPr>
            <sz val="11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D138" authorId="0" shapeId="0" xr:uid="{F2256DDD-D1A3-4E64-AD69-BC833A32F64E}">
      <text>
        <r>
          <rPr>
            <sz val="11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E138" authorId="0" shapeId="0" xr:uid="{8C835336-F4E9-40C2-90E6-88C8EEC7EEDA}">
      <text/>
    </comment>
    <comment ref="E140" authorId="0" shapeId="0" xr:uid="{24F71E8A-DE13-4921-881C-9F27CC5AA95C}">
      <text/>
    </comment>
    <comment ref="B142" authorId="0" shapeId="0" xr:uid="{111F0478-F85F-43A8-958C-FFA6C8AFCA17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C142" authorId="0" shapeId="0" xr:uid="{9C107873-1370-4AD8-BA98-7784BE29AEEB}">
      <text/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4757EBD2-063E-48A1-86CD-C12758CE7886}">
      <text>
        <r>
          <rPr>
            <sz val="11"/>
            <color indexed="81"/>
            <rFont val="Tahoma"/>
            <family val="2"/>
          </rPr>
          <t xml:space="preserve">Gtg name: Methocel A_x000D_
Gtg type:= normal_x000D_
Finalized:= T_x000D_
FileName:= ES_V4_Methocel A_2024-05-08_21-48.pdf_x000D_
</t>
        </r>
      </text>
    </comment>
    <comment ref="B4" authorId="0" shapeId="0" xr:uid="{581F67CD-0157-4C2C-815D-5FA681983CDF}">
      <text>
        <r>
          <rPr>
            <sz val="11"/>
            <color indexed="81"/>
            <rFont val="Tahoma"/>
            <family val="2"/>
          </rPr>
          <t xml:space="preserve">Gtg name: cellulose _x000D_
Gtg type:= placeholder_x000D_
Finalized:= T_x000D_
FileName:= noExecSum.pdf_x000D_
</t>
        </r>
      </text>
    </comment>
    <comment ref="C4" authorId="0" shapeId="0" xr:uid="{51FF1F82-A0DB-47F7-8C85-C92DECE390E8}">
      <text>
        <r>
          <rPr>
            <sz val="11"/>
            <color indexed="81"/>
            <rFont val="Tahoma"/>
            <family val="2"/>
          </rPr>
          <t xml:space="preserve">Gtg name: SW Dissolving Pulp Ace_x000D_
Gtg type:= normal_x000D_
Finalized:= T_x000D_
FileName:= ES_V4_SW Dissolving Pulp Ace_2023-08-31_11-39.pdf_x000D_
</t>
        </r>
      </text>
    </comment>
    <comment ref="D4" authorId="0" shapeId="0" xr:uid="{EE782B38-0328-4B4D-8417-CE856CB5E453}">
      <text>
        <r>
          <rPr>
            <sz val="11"/>
            <color indexed="81"/>
            <rFont val="Tahoma"/>
            <family val="2"/>
          </rPr>
          <t xml:space="preserve">Gtg name: SW tree harvest and transport_x000D_
Gtg type:= normal_x000D_
Finalized:= T_x000D_
FileName:= ES_V4_SW tree harvest and transport_2023-08-31_11-40.pdf_x000D_
</t>
        </r>
      </text>
    </comment>
    <comment ref="E4" authorId="0" shapeId="0" xr:uid="{C0F4B445-8AA3-4C6A-8503-95A147A44DD4}">
      <text/>
    </comment>
    <comment ref="E6" authorId="0" shapeId="0" xr:uid="{49E4B28F-C323-4DC1-9576-17125D4BF45C}">
      <text>
        <r>
          <rPr>
            <sz val="11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6" authorId="0" shapeId="0" xr:uid="{9666072D-6AE2-4EA4-AA9E-7463AF1D9F06}">
      <text>
        <r>
          <rPr>
            <sz val="11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6" authorId="0" shapeId="0" xr:uid="{70AF56AD-F77F-4905-81B7-3EC692B0276F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6" authorId="0" shapeId="0" xr:uid="{BDFCB9C7-B83C-48A8-8A27-920B9A2C3F2A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6" authorId="0" shapeId="0" xr:uid="{E285FAAC-AC89-46CF-8EE7-36FFD8FA48F0}">
      <text/>
    </comment>
    <comment ref="I8" authorId="0" shapeId="0" xr:uid="{EA8D9C70-8B33-4C47-A510-C2CABE06995A}">
      <text/>
    </comment>
    <comment ref="H10" authorId="0" shapeId="0" xr:uid="{58BE38E6-4533-4A68-A886-A506A5F3AAF6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10" authorId="0" shapeId="0" xr:uid="{CE074F0B-8E75-4B99-9CBE-DD533638FDFE}">
      <text/>
    </comment>
    <comment ref="H12" authorId="0" shapeId="0" xr:uid="{A7589324-630E-4579-9092-EE1FCDC5DF06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12" authorId="0" shapeId="0" xr:uid="{21039699-8284-4F1D-9BA0-4675E3827656}">
      <text/>
    </comment>
    <comment ref="H14" authorId="0" shapeId="0" xr:uid="{739EAA76-71C7-4267-A673-2D7FEC344E0B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14" authorId="0" shapeId="0" xr:uid="{934D6F5B-2AA1-43FD-9C45-B32BA3557CEF}">
      <text/>
    </comment>
    <comment ref="G16" authorId="0" shapeId="0" xr:uid="{CEFD237E-4C41-4244-ADCB-94CF42FF3C69}">
      <text>
        <r>
          <rPr>
            <sz val="11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16" authorId="0" shapeId="0" xr:uid="{BCFC07EB-B5D8-431A-85CA-4AB10BF8804F}">
      <text>
        <r>
          <rPr>
            <sz val="11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16" authorId="0" shapeId="0" xr:uid="{3CDEBA30-3969-47D8-877E-6532359A0B75}">
      <text/>
    </comment>
    <comment ref="H18" authorId="0" shapeId="0" xr:uid="{8B4FE75D-0040-4857-90CF-2A98073E8F22}">
      <text>
        <r>
          <rPr>
            <sz val="11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18" authorId="0" shapeId="0" xr:uid="{5612DFFC-3D52-4216-A034-060B301173F8}">
      <text>
        <r>
          <rPr>
            <sz val="11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18" authorId="0" shapeId="0" xr:uid="{D61F96B2-9BF9-40DE-A9F3-378E0AA2F3EF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18" authorId="0" shapeId="0" xr:uid="{9C853636-DF8E-4A62-86DB-BC8B1C2F7FF9}">
      <text/>
    </comment>
    <comment ref="J20" authorId="0" shapeId="0" xr:uid="{AB5CBAFB-6B19-4675-ACF8-C73B167C2949}">
      <text>
        <r>
          <rPr>
            <sz val="11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20" authorId="0" shapeId="0" xr:uid="{117D1CC6-7520-4492-BE2F-A614211B9909}">
      <text/>
    </comment>
    <comment ref="J22" authorId="0" shapeId="0" xr:uid="{E1F0DA25-9826-4D6C-9CC3-AC78A3ECE149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22" authorId="0" shapeId="0" xr:uid="{A46D2B58-18BC-45DE-974B-EE7EACCBDA5F}">
      <text/>
    </comment>
    <comment ref="I24" authorId="0" shapeId="0" xr:uid="{6F3A43CF-A991-4F08-B52D-F8FC5D5FF5EC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24" authorId="0" shapeId="0" xr:uid="{1EAE26AD-67DB-40EA-B966-ACAA46B610D3}">
      <text/>
    </comment>
    <comment ref="H26" authorId="0" shapeId="0" xr:uid="{88F328DA-4A6B-4F60-8FBE-8276186F7E93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26" authorId="0" shapeId="0" xr:uid="{18C54A24-8CAF-4785-90B7-81289834E3B7}">
      <text/>
    </comment>
    <comment ref="E28" authorId="0" shapeId="0" xr:uid="{7F6F7811-1E32-4549-B140-681764F06B7F}">
      <text>
        <r>
          <rPr>
            <sz val="11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28" authorId="0" shapeId="0" xr:uid="{3DBEEA77-24DE-482B-A2D8-C09C9929F962}">
      <text>
        <r>
          <rPr>
            <sz val="11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28" authorId="0" shapeId="0" xr:uid="{D9263FC4-8326-43E6-9EDC-8E1E3262585E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28" authorId="0" shapeId="0" xr:uid="{B8789FD6-7412-495A-B57E-B57F94220158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28" authorId="0" shapeId="0" xr:uid="{2B879CF2-E365-41C2-B466-3463FF00F4D3}">
      <text/>
    </comment>
    <comment ref="I30" authorId="0" shapeId="0" xr:uid="{2F2836D8-37F9-4D20-BCB7-8A4F6D3C46DD}">
      <text/>
    </comment>
    <comment ref="H32" authorId="0" shapeId="0" xr:uid="{3F04C129-9ADB-42CE-960F-CA4C9D189867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32" authorId="0" shapeId="0" xr:uid="{DFD9845C-D4A7-4C30-B127-D458A6804C75}">
      <text/>
    </comment>
    <comment ref="H34" authorId="0" shapeId="0" xr:uid="{6523841D-D28C-40DD-91E7-310CBF77BB3C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34" authorId="0" shapeId="0" xr:uid="{556A3AE6-B8CD-4CE8-8E4A-4B0DCB3A9E6D}">
      <text/>
    </comment>
    <comment ref="H36" authorId="0" shapeId="0" xr:uid="{A3003645-EE42-48D9-81A4-6E48F4C55E8B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36" authorId="0" shapeId="0" xr:uid="{2ADD8DC7-042E-460E-82CF-EFEA5A95B5BF}">
      <text/>
    </comment>
    <comment ref="G38" authorId="0" shapeId="0" xr:uid="{F2BB4FD7-F224-4311-B99F-422921AABAE4}">
      <text>
        <r>
          <rPr>
            <sz val="11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38" authorId="0" shapeId="0" xr:uid="{9CFCC574-E510-4637-B7EA-D156E6883575}">
      <text>
        <r>
          <rPr>
            <sz val="11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38" authorId="0" shapeId="0" xr:uid="{32A4EDA3-A266-4D0B-B87E-BEAB78A88A82}">
      <text/>
    </comment>
    <comment ref="H40" authorId="0" shapeId="0" xr:uid="{AB99163F-E576-4406-912C-DA585AD28B5F}">
      <text>
        <r>
          <rPr>
            <sz val="11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40" authorId="0" shapeId="0" xr:uid="{4B91BB2C-1BD0-41BF-A801-F3F65B622222}">
      <text>
        <r>
          <rPr>
            <sz val="11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40" authorId="0" shapeId="0" xr:uid="{44726BAB-3D63-4D39-AF7A-555723A7A3FF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40" authorId="0" shapeId="0" xr:uid="{6C328BA7-8C2A-4599-BA34-3C85BD19402A}">
      <text/>
    </comment>
    <comment ref="J42" authorId="0" shapeId="0" xr:uid="{10F59EAC-18E1-4884-AE1B-5CEE14813AE9}">
      <text>
        <r>
          <rPr>
            <sz val="11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42" authorId="0" shapeId="0" xr:uid="{732D2A35-BD41-4C35-B125-D71B85A8086C}">
      <text/>
    </comment>
    <comment ref="J44" authorId="0" shapeId="0" xr:uid="{C5631477-22C6-449E-B978-8CCC913B9700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44" authorId="0" shapeId="0" xr:uid="{95EE7F40-2E24-4E5E-BA4E-3BC2E30DC571}">
      <text/>
    </comment>
    <comment ref="I46" authorId="0" shapeId="0" xr:uid="{27BED665-E20A-4FF1-9206-07B9A1BC569D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46" authorId="0" shapeId="0" xr:uid="{06CC063B-BCEC-493F-ACAF-0DC85746159C}">
      <text/>
    </comment>
    <comment ref="H48" authorId="0" shapeId="0" xr:uid="{177ADEC4-7FF6-491A-A2F9-0A82B0E0E650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48" authorId="0" shapeId="0" xr:uid="{8405648B-A1F2-4C57-8A2A-C220BC15B9BE}">
      <text/>
    </comment>
    <comment ref="E50" authorId="0" shapeId="0" xr:uid="{3F40C7AB-DDF2-4EEF-AF0E-D1EA8D23FBCB}">
      <text>
        <r>
          <rPr>
            <sz val="11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F50" authorId="0" shapeId="0" xr:uid="{A0641C1D-A08F-4F40-965D-9028E623FB72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50" authorId="0" shapeId="0" xr:uid="{AC05D993-17E3-4C5E-85B4-1CA739B19914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50" authorId="0" shapeId="0" xr:uid="{F924FFF7-62DE-4625-8ADD-2625F32318A3}">
      <text/>
    </comment>
    <comment ref="H52" authorId="0" shapeId="0" xr:uid="{371B7973-EA4E-44CD-817A-581D8EBEC5EB}">
      <text/>
    </comment>
    <comment ref="G54" authorId="0" shapeId="0" xr:uid="{F20283D1-FE71-4779-A831-26CEBC508D3F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54" authorId="0" shapeId="0" xr:uid="{338E7EAF-AEAE-4777-82FA-5CB0A5065F1C}">
      <text/>
    </comment>
    <comment ref="G56" authorId="0" shapeId="0" xr:uid="{969AC221-59C6-43A2-B6AB-D83D500B3CF0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56" authorId="0" shapeId="0" xr:uid="{91B4CADD-0698-400D-825B-6D679A1FAA05}">
      <text/>
    </comment>
    <comment ref="G58" authorId="0" shapeId="0" xr:uid="{4B87E0F8-0775-4840-AE50-AD60080295F1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58" authorId="0" shapeId="0" xr:uid="{406DAB7B-2FE6-453B-923F-0FD9B2AA2E33}">
      <text/>
    </comment>
    <comment ref="F60" authorId="0" shapeId="0" xr:uid="{3CAC015A-85CE-4440-A277-40A434EE8219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60" authorId="0" shapeId="0" xr:uid="{18AFD3F1-F21A-428B-BC46-4B37623C6C2A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60" authorId="0" shapeId="0" xr:uid="{6052A6BC-5049-4676-B9C0-7717C31B859F}">
      <text/>
    </comment>
    <comment ref="H62" authorId="0" shapeId="0" xr:uid="{349189E8-291D-40A2-BA49-74C22C2242C1}">
      <text/>
    </comment>
    <comment ref="G64" authorId="0" shapeId="0" xr:uid="{E9519806-1289-430E-B709-AABE948C1D17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64" authorId="0" shapeId="0" xr:uid="{A3EB6DFD-DAB9-48EE-9E8F-E4BEAA819AC1}">
      <text/>
    </comment>
    <comment ref="G66" authorId="0" shapeId="0" xr:uid="{A8F7EB60-9D2F-4FE6-A55D-E639296C5C68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66" authorId="0" shapeId="0" xr:uid="{B70AF097-5807-4728-8FB7-A49C3E4AD010}">
      <text/>
    </comment>
    <comment ref="G68" authorId="0" shapeId="0" xr:uid="{558D8185-950B-4CBC-9405-49FB2894DA50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68" authorId="0" shapeId="0" xr:uid="{FC37880E-43E2-423E-ABF4-B25F6C445DA5}">
      <text/>
    </comment>
    <comment ref="D70" authorId="0" shapeId="0" xr:uid="{0C69E8BE-E301-4920-85D3-E149A0EF29BE}">
      <text>
        <r>
          <rPr>
            <sz val="11"/>
            <color indexed="81"/>
            <rFont val="Tahoma"/>
            <family val="2"/>
          </rPr>
          <t xml:space="preserve">Gtg name: calcium monoxide (lime)_x000D_
Gtg type:= normal_x000D_
Finalized:= T_x000D_
FileName:= ExecSum_V4_calcium monoxide (lime)_1305-78-8_2010-06-28_2010-06-28_12-57.pdf_x000D_
</t>
        </r>
      </text>
    </comment>
    <comment ref="E70" authorId="0" shapeId="0" xr:uid="{247CD3E1-E5E9-4251-8F47-D6CA54F6CD90}">
      <text>
        <r>
          <rPr>
            <sz val="11"/>
            <color indexed="81"/>
            <rFont val="Tahoma"/>
            <family val="2"/>
          </rPr>
          <t xml:space="preserve">Gtg name: calcium carbonate (limestone) as mined_x000D_
Gtg type:= normal_x000D_
Finalized:= T_x000D_
FileName:= ExecSum_V4_calcium carbonate (limestone) as mined_471-34-1_2010-10-28_2010-10-28_13-30.pdf_x000D_
</t>
        </r>
      </text>
    </comment>
    <comment ref="F70" authorId="0" shapeId="0" xr:uid="{7B6CA0E8-38DC-4C02-B8D2-81ACC6426636}">
      <text/>
    </comment>
    <comment ref="D72" authorId="0" shapeId="0" xr:uid="{93E66FB7-06DF-427A-9213-028D3F3E2328}">
      <text>
        <r>
          <rPr>
            <sz val="11"/>
            <color indexed="81"/>
            <rFont val="Tahoma"/>
            <family val="2"/>
          </rPr>
          <t xml:space="preserve">Gtg name: hydrogen peroxide 65 wtPct_x000D_
Gtg type:= normal_x000D_
Finalized:= T_x000D_
FileName:= ES_V1_hydrogen peroxide 65 wtPct_2016-09-09_12-45.pdf_x000D_
</t>
        </r>
      </text>
    </comment>
    <comment ref="E72" authorId="0" shapeId="0" xr:uid="{0280D42B-6C6B-4D92-983D-28C0AA7D0AC8}">
      <text>
        <r>
          <rPr>
            <sz val="11"/>
            <color indexed="81"/>
            <rFont val="Tahoma"/>
            <family val="2"/>
          </rPr>
          <t xml:space="preserve">Gtg name: BTX (benzene, toluene, and xylenes)_x000D_
Gtg type:= normal_x000D_
Finalized:= T_x000D_
FileName:= ES_V4_BTX (benzene, toluene, and xylenes)_2016-09-09_15-59.pdf_x000D_
</t>
        </r>
      </text>
    </comment>
    <comment ref="F72" authorId="0" shapeId="0" xr:uid="{E6786485-281C-4F78-A185-738CAF1878D9}">
      <text>
        <r>
          <rPr>
            <sz val="11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G72" authorId="0" shapeId="0" xr:uid="{38AD1B61-7E31-407C-B2B4-EA773E988C95}">
      <text>
        <r>
          <rPr>
            <sz val="11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H72" authorId="0" shapeId="0" xr:uid="{AE276936-A5C9-4F83-8E17-339A050C27D3}">
      <text/>
    </comment>
    <comment ref="H74" authorId="0" shapeId="0" xr:uid="{95A0321B-5385-4CD3-AE51-1770AB100704}">
      <text/>
    </comment>
    <comment ref="F76" authorId="0" shapeId="0" xr:uid="{7CC7826F-E854-490A-8E1B-736387C2EDAE}">
      <text>
        <r>
          <rPr>
            <sz val="11"/>
            <color indexed="81"/>
            <rFont val="Tahoma"/>
            <family val="2"/>
          </rPr>
          <t xml:space="preserve">Gtg name: reformate (hydrotreating and reforming of straight-run distillate)_x000D_
Gtg type:= normal_x000D_
Finalized:= T_x000D_
FileName:= ExecSum_V4_reformate (hydrotreating and reforming of straight-run distillate)_UIDNaphthaReformate_2010-06-19_2010-06-24_12-14.pdf_x000D_
</t>
        </r>
      </text>
    </comment>
    <comment ref="G76" authorId="0" shapeId="0" xr:uid="{5CF380E5-C370-4C0C-88EF-4CD5F6BFEDAF}">
      <text>
        <r>
          <rPr>
            <sz val="11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H76" authorId="0" shapeId="0" xr:uid="{E41F9D4B-67E2-4969-A602-390D33879E4D}">
      <text/>
    </comment>
    <comment ref="H78" authorId="0" shapeId="0" xr:uid="{E65F8C48-6DDE-42BD-932B-3FA34DA21629}">
      <text/>
    </comment>
    <comment ref="E80" authorId="0" shapeId="0" xr:uid="{52F3BC3F-4C97-495C-8D5C-BD9F9E091D88}">
      <text>
        <r>
          <rPr>
            <sz val="11"/>
            <color indexed="81"/>
            <rFont val="Tahoma"/>
            <family val="2"/>
          </rPr>
          <t xml:space="preserve">Gtg name: hydrogen proxy from SMR_x000D_
Gtg type:= placeholder_x000D_
Finalized:= T_x000D_
FileName:= noExecSum.pdf_x000D_
</t>
        </r>
      </text>
    </comment>
    <comment ref="F80" authorId="0" shapeId="0" xr:uid="{E4FA141B-C3FF-4D59-890C-FACC248415DF}">
      <text>
        <r>
          <rPr>
            <sz val="11"/>
            <color indexed="81"/>
            <rFont val="Tahoma"/>
            <family val="2"/>
          </rPr>
          <t xml:space="preserve">Gtg name: hydrogen from SMR nat gas_x000D_
Gtg type:= normal_x000D_
Finalized:= T_x000D_
FileName:= ES_V4_hydrogen from SMR nat gas_2020-07-20_15-08.pdf_x000D_
</t>
        </r>
      </text>
    </comment>
    <comment ref="G80" authorId="0" shapeId="0" xr:uid="{7E0F13AE-9DEA-4434-A8C1-E1F06D2C77D5}">
      <text>
        <r>
          <rPr>
            <sz val="11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H80" authorId="0" shapeId="0" xr:uid="{07FEA57F-4D09-4EB4-A81F-F9AF6CB54C78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80" authorId="0" shapeId="0" xr:uid="{69C8B871-8E14-4172-B603-1E0423539954}">
      <text/>
    </comment>
    <comment ref="I82" authorId="0" shapeId="0" xr:uid="{15AC7509-ACB3-49DA-BFD4-3BC9A8D1ADA2}">
      <text/>
    </comment>
    <comment ref="G84" authorId="0" shapeId="0" xr:uid="{D3158FA5-3988-46E2-A48D-9DAED529201E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84" authorId="0" shapeId="0" xr:uid="{99C19248-191D-4964-8DC9-BA2F601B1D38}">
      <text/>
    </comment>
    <comment ref="G86" authorId="0" shapeId="0" xr:uid="{22639AFE-A806-43E6-996F-449888029D45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86" authorId="0" shapeId="0" xr:uid="{2D53DF2D-12CB-4ABB-9BE3-A4FF805EAA2C}">
      <text/>
    </comment>
    <comment ref="E88" authorId="0" shapeId="0" xr:uid="{84B1E072-8243-446B-94D1-D7C4B4D89294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88" authorId="0" shapeId="0" xr:uid="{2F3DEE57-9626-4E79-A3A9-45B3489E0A8C}">
      <text/>
    </comment>
    <comment ref="D90" authorId="0" shapeId="0" xr:uid="{DD6EE7C9-D43E-4436-88F2-2BD1644B2304}">
      <text>
        <r>
          <rPr>
            <sz val="11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E90" authorId="0" shapeId="0" xr:uid="{A87D519F-D7A6-41AA-BF1D-9FA4DD887966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90" authorId="0" shapeId="0" xr:uid="{DC90D54D-A2DB-4593-A6A1-AEA541D84A87}">
      <text/>
    </comment>
    <comment ref="F92" authorId="0" shapeId="0" xr:uid="{C0EB3CD5-E8AE-411C-A031-02A14419FF14}">
      <text/>
    </comment>
    <comment ref="D94" authorId="0" shapeId="0" xr:uid="{4EB255F7-0657-4ADD-AD23-DB3628E60ACC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94" authorId="0" shapeId="0" xr:uid="{F0B2903C-7FCD-450D-81EB-D57D7386060A}">
      <text/>
    </comment>
    <comment ref="D96" authorId="0" shapeId="0" xr:uid="{820D6E6D-448A-40D6-A833-E7B4BD0411CA}">
      <text>
        <r>
          <rPr>
            <sz val="11"/>
            <color indexed="81"/>
            <rFont val="Tahoma"/>
            <family val="2"/>
          </rPr>
          <t xml:space="preserve">Gtg name: Sodium Chlorate _x000D_
Gtg type:= normal_x000D_
Finalized:= T_x000D_
FileName:= ES_V4_Sodium Chlorate _2023-09-06_13-33.pdf_x000D_
</t>
        </r>
      </text>
    </comment>
    <comment ref="E96" authorId="0" shapeId="0" xr:uid="{186D85E9-9226-4AD3-97F9-582A4BAABD83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96" authorId="0" shapeId="0" xr:uid="{58397FC5-FDEF-45B5-9DF2-98A60B52B666}">
      <text/>
    </comment>
    <comment ref="D98" authorId="0" shapeId="0" xr:uid="{C2F7D9AE-E84A-41DA-9A43-984A4E68CD1A}">
      <text>
        <r>
          <rPr>
            <sz val="11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E98" authorId="0" shapeId="0" xr:uid="{539E47AE-E3FB-484C-946F-1DB1D5695ED6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98" authorId="0" shapeId="0" xr:uid="{190D3AE8-E016-4A09-80BE-8C762ED1F445}">
      <text/>
    </comment>
    <comment ref="E100" authorId="0" shapeId="0" xr:uid="{6EE492EE-6EB8-4112-835E-5E0423F81DEE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00" authorId="0" shapeId="0" xr:uid="{F01E183F-13DE-4C6F-B288-0CA7F69A9430}">
      <text/>
    </comment>
    <comment ref="D102" authorId="0" shapeId="0" xr:uid="{1269C19A-5AF9-4D40-B46F-7699CCAF763E}">
      <text>
        <r>
          <rPr>
            <sz val="11"/>
            <color indexed="81"/>
            <rFont val="Tahoma"/>
            <family val="2"/>
          </rPr>
          <t xml:space="preserve">Gtg name: boric acid from borax (tincal) and sulfuric acid_x000D_
Gtg type:= normal_x000D_
Finalized:= T_x000D_
FileName:= ExecSum_V2_boric acid from borax (tincal) and sulfuric acid_10043-35-3_2010-07-22_2010-07-23_00-08.pdf_x000D_
</t>
        </r>
      </text>
    </comment>
    <comment ref="E102" authorId="0" shapeId="0" xr:uid="{7BFD2ACA-41BB-4677-A119-17CA252203B5}">
      <text>
        <r>
          <rPr>
            <sz val="11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F102" authorId="0" shapeId="0" xr:uid="{9D2C9953-1AED-49C8-B716-99AB508C6230}">
      <text>
        <r>
          <rPr>
            <sz val="11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G102" authorId="0" shapeId="0" xr:uid="{20B7B5D6-86BA-42CD-8E4D-6203324CC33F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02" authorId="0" shapeId="0" xr:uid="{645B0E16-F13E-49CE-8A20-4464BDB07E38}">
      <text/>
    </comment>
    <comment ref="G104" authorId="0" shapeId="0" xr:uid="{472BBE37-C03D-4123-9ABB-88C11E9EDFFD}">
      <text>
        <r>
          <rPr>
            <sz val="11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H104" authorId="0" shapeId="0" xr:uid="{1074A172-D26A-48F2-9C32-E8C8053764B8}">
      <text/>
    </comment>
    <comment ref="G106" authorId="0" shapeId="0" xr:uid="{3708DDCE-7ED9-40ED-8B91-AF3814B6AC18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06" authorId="0" shapeId="0" xr:uid="{DE6BBD34-7914-47DD-806A-CB8A90A13068}">
      <text/>
    </comment>
    <comment ref="F108" authorId="0" shapeId="0" xr:uid="{42061433-D2BF-4912-A5D6-5C7AA5C80B39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08" authorId="0" shapeId="0" xr:uid="{86CAFD6A-514F-4A37-A676-EAD4E92B0342}">
      <text/>
    </comment>
    <comment ref="E110" authorId="0" shapeId="0" xr:uid="{884098D8-DBFD-4F5C-A4D0-2674A7237F40}">
      <text>
        <r>
          <rPr>
            <sz val="11"/>
            <color indexed="81"/>
            <rFont val="Tahoma"/>
            <family val="2"/>
          </rPr>
          <t xml:space="preserve">Gtg name: borax refining (purification of run of mine ore)_x000D_
Gtg type:= normal_x000D_
Finalized:= T_x000D_
FileName:= ExecSum_V4_borax refining (purification of run of mine ore)_1303-96-4_2009-08-01_2010-07-22_23-32.pdf_x000D_
</t>
        </r>
      </text>
    </comment>
    <comment ref="F110" authorId="0" shapeId="0" xr:uid="{9D5927FA-20CB-4E20-821B-5688C11E40A3}">
      <text>
        <r>
          <rPr>
            <sz val="11"/>
            <color indexed="81"/>
            <rFont val="Tahoma"/>
            <family val="2"/>
          </rPr>
          <t xml:space="preserve">Gtg name: borax mine, production of b2o3 as tincal and kernite ores_x000D_
Gtg type:= normal_x000D_
Finalized:= T_x000D_
FileName:= ExecSum_V4_borax mine, production of b2o3 as tincal and kernite ores_UIDB2O3inTincalOre_2009-08-01_2010-07-22_20-03.pdf_x000D_
</t>
        </r>
      </text>
    </comment>
    <comment ref="G110" authorId="0" shapeId="0" xr:uid="{82CD95A4-F181-496D-8214-21FD5789A93A}">
      <text/>
    </comment>
    <comment ref="D112" authorId="0" shapeId="0" xr:uid="{51215269-ECE1-4572-9589-4BAB176CDA1E}">
      <text>
        <r>
          <rPr>
            <sz val="11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E112" authorId="0" shapeId="0" xr:uid="{75297927-36D3-4B7A-87B1-7D327A68220C}">
      <text>
        <r>
          <rPr>
            <sz val="11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F112" authorId="0" shapeId="0" xr:uid="{78350B46-9938-4CA9-80F7-974BD207F904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112" authorId="0" shapeId="0" xr:uid="{562F36BC-DA80-429C-B81D-AC0FE495F715}">
      <text/>
    </comment>
    <comment ref="F114" authorId="0" shapeId="0" xr:uid="{A3620878-3231-4C36-B721-38CA9CFC735B}">
      <text>
        <r>
          <rPr>
            <sz val="11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G114" authorId="0" shapeId="0" xr:uid="{AF37C5FE-E22B-4E28-AE4F-1D6F7F332330}">
      <text/>
    </comment>
    <comment ref="F116" authorId="0" shapeId="0" xr:uid="{F2C0BCF4-A561-4168-985C-AD82F38CD30F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16" authorId="0" shapeId="0" xr:uid="{5354669E-AE5C-441E-9FE1-F2939386406A}">
      <text/>
    </comment>
    <comment ref="E118" authorId="0" shapeId="0" xr:uid="{CC7F1F5E-62E4-4740-92F6-913B62D696F0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18" authorId="0" shapeId="0" xr:uid="{0ACBA428-F37A-4D84-AD9F-E36E74952C74}">
      <text/>
    </comment>
    <comment ref="B120" authorId="0" shapeId="0" xr:uid="{8102BB11-D41F-44FD-B7CB-6AC3EFC59CB9}">
      <text>
        <r>
          <rPr>
            <sz val="11"/>
            <color indexed="81"/>
            <rFont val="Tahoma"/>
            <family val="2"/>
          </rPr>
          <t xml:space="preserve">Gtg name: methyl chloride_x000D_
Gtg type:= normal_x000D_
Finalized:= T_x000D_
FileName:= ES_V4_methyl chloride_2013-11-26_06-59.pdf_x000D_
</t>
        </r>
      </text>
    </comment>
    <comment ref="C120" authorId="0" shapeId="0" xr:uid="{49CE1F36-FE72-4FFE-AA87-EF63C0E505D8}">
      <text>
        <r>
          <rPr>
            <sz val="11"/>
            <color indexed="81"/>
            <rFont val="Tahoma"/>
            <family val="2"/>
          </rPr>
          <t xml:space="preserve">Gtg name: hydrogen chloride with vinyl chloride from direct chlorination_x000D_
Gtg type:= normal_x000D_
Finalized:= T_x000D_
FileName:= ExecSum_V4_hydrogen chloride with vinyl chloride from direct chlorination_7647-01-0_2010-06-28_2010-06-28_18-06.pdf_x000D_
</t>
        </r>
      </text>
    </comment>
    <comment ref="D120" authorId="0" shapeId="0" xr:uid="{2570B37B-C90C-46CB-BA08-84E5AD26B5CB}">
      <text>
        <r>
          <rPr>
            <sz val="11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E120" authorId="0" shapeId="0" xr:uid="{7E9B68BE-ADE8-4E44-A684-02164E4C981E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120" authorId="0" shapeId="0" xr:uid="{905F6AD3-BF06-4D6A-BE3D-7C34F8F0D092}">
      <text/>
    </comment>
    <comment ref="E122" authorId="0" shapeId="0" xr:uid="{B6480398-09AD-40CF-8B33-0EAD06053491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22" authorId="0" shapeId="0" xr:uid="{F74AD167-4064-4E70-98C6-53A7FE8C45FF}">
      <text/>
    </comment>
    <comment ref="D124" authorId="0" shapeId="0" xr:uid="{087E8488-C7C3-4259-9FEC-5756A004BD65}">
      <text>
        <r>
          <rPr>
            <sz val="11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E124" authorId="0" shapeId="0" xr:uid="{AA37572E-254C-4C83-A802-AADEC7FCFA35}">
      <text>
        <r>
          <rPr>
            <sz val="11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F124" authorId="0" shapeId="0" xr:uid="{363A895E-30D6-4C7A-A0BA-A3DA174CD0A7}">
      <text/>
    </comment>
    <comment ref="F126" authorId="0" shapeId="0" xr:uid="{595BE480-F7A7-4824-9EFA-DB5C164570A7}">
      <text/>
    </comment>
    <comment ref="C128" authorId="0" shapeId="0" xr:uid="{BCBC63FE-3342-4967-A808-46DAC544DAD9}">
      <text>
        <r>
          <rPr>
            <sz val="11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D128" authorId="0" shapeId="0" xr:uid="{1BEAB728-3C6B-4C00-B7E3-BA8103CFE318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128" authorId="0" shapeId="0" xr:uid="{2680B792-C453-400F-895E-8E308C337400}">
      <text/>
    </comment>
    <comment ref="E130" authorId="0" shapeId="0" xr:uid="{A7F8F483-B376-4FD2-9A41-C626B55C89A4}">
      <text/>
    </comment>
    <comment ref="D132" authorId="0" shapeId="0" xr:uid="{085E4D54-9CE5-46EA-BA8F-2C60B7948C4F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132" authorId="0" shapeId="0" xr:uid="{7DB30324-833F-4F25-A14D-792098CCBF56}">
      <text/>
    </comment>
    <comment ref="D134" authorId="0" shapeId="0" xr:uid="{BC81C57F-4072-4F71-BFE2-5536916FA6BB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34" authorId="0" shapeId="0" xr:uid="{A960EE75-BB31-4175-82F8-F890AAB5A3A4}">
      <text/>
    </comment>
    <comment ref="B136" authorId="0" shapeId="0" xr:uid="{11ED0A37-1A0B-4F80-8D6A-594CC3C2E49D}">
      <text>
        <r>
          <rPr>
            <sz val="11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C136" authorId="0" shapeId="0" xr:uid="{B80ADA08-EC2D-4809-8894-C20D41AC3B4A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D136" authorId="0" shapeId="0" xr:uid="{3F678A17-9EF3-4ADF-90C9-6AE0075DFEB2}">
      <text/>
    </comment>
    <comment ref="C138" authorId="0" shapeId="0" xr:uid="{AE08421B-CE4B-4022-BF90-C0DC9930F578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138" authorId="0" shapeId="0" xr:uid="{B9EE5ED3-6A51-4C4C-B392-045C0FD50D43}">
      <text/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9D7CB197-0E1C-4BE6-89FA-B5DA5DF7748C}">
      <text>
        <r>
          <rPr>
            <sz val="9"/>
            <color indexed="81"/>
            <rFont val="Tahoma"/>
            <family val="2"/>
          </rPr>
          <t xml:space="preserve">Gtg name: Eudragit L 100 55 _x000D_
Gtg type:= normal_x000D_
Finalized:= T_x000D_
FileName:= ES_V4_Eudragit L 100 55 _2023-04-05_14-16.pdf_x000D_
</t>
        </r>
      </text>
    </comment>
    <comment ref="B4" authorId="0" shapeId="0" xr:uid="{82038689-2CC1-4239-BF7D-515A56D9B84E}">
      <text>
        <r>
          <rPr>
            <sz val="9"/>
            <color indexed="81"/>
            <rFont val="Tahoma"/>
            <family val="2"/>
          </rPr>
          <t xml:space="preserve">Gtg name: Ethyl Acrylate_x000D_
Gtg type:= normal_x000D_
Finalized:= T_x000D_
FileName:= ES_V3_Ethyl Acrylate_2022-06-23_11-57.pdf_x000D_
</t>
        </r>
      </text>
    </comment>
    <comment ref="C4" authorId="0" shapeId="0" xr:uid="{B2D65753-1C1A-4BD2-BA88-209806D56AD7}">
      <text>
        <r>
          <rPr>
            <sz val="9"/>
            <color indexed="81"/>
            <rFont val="Tahoma"/>
            <family val="2"/>
          </rPr>
          <t xml:space="preserve">Gtg name: acrylic acid_x000D_
Gtg type:= normal_x000D_
Finalized:= T_x000D_
FileName:= ES_V4_acrylic acid_2020-02-25_14-11.pdf_x000D_
</t>
        </r>
      </text>
    </comment>
    <comment ref="D4" authorId="0" shapeId="0" xr:uid="{F5A40FC9-5BAB-4704-A366-77D4F4E3730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4" authorId="0" shapeId="0" xr:uid="{227BC07E-28D4-46AB-82E0-E8DB916AC92A}">
      <text/>
    </comment>
    <comment ref="D6" authorId="0" shapeId="0" xr:uid="{002FB92A-5F53-4485-997D-F8E430A82567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E6" authorId="0" shapeId="0" xr:uid="{910B406A-06F8-478A-8EE4-E4C2D6321CF8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F6" authorId="0" shapeId="0" xr:uid="{052E0437-8E97-48C4-B956-319A5A2D0BF4}">
      <text/>
    </comment>
    <comment ref="F8" authorId="0" shapeId="0" xr:uid="{72CA856E-E1B6-4627-99F2-E0306DA45C90}">
      <text/>
    </comment>
    <comment ref="C10" authorId="0" shapeId="0" xr:uid="{3A8AE9BF-BB8F-4154-9D82-232202FF52E2}">
      <text>
        <r>
          <rPr>
            <sz val="9"/>
            <color indexed="81"/>
            <rFont val="Tahoma"/>
            <family val="2"/>
          </rPr>
          <t xml:space="preserve">Gtg name: ethanol_x000D_
Gtg type:= normal_x000D_
Finalized:= T_x000D_
FileName:= ES_V4_ethanol_2016-09-08_13-36.pdf_x000D_
</t>
        </r>
      </text>
    </comment>
    <comment ref="D10" authorId="0" shapeId="0" xr:uid="{48360D2D-7CE0-4C44-92AB-CC7E17D4160A}">
      <text>
        <r>
          <rPr>
            <sz val="9"/>
            <color indexed="81"/>
            <rFont val="Tahoma"/>
            <family val="2"/>
          </rPr>
          <t xml:space="preserve">Gtg name: Corn_x000D_
Gtg type:= normal_x000D_
Finalized:= T_x000D_
FileName:= ES_V4_Corn_2011-09-08_06-41.pdf_x000D_
</t>
        </r>
      </text>
    </comment>
    <comment ref="E10" authorId="0" shapeId="0" xr:uid="{186B2E2E-C06D-46E7-999B-2CBF9292E265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10" authorId="0" shapeId="0" xr:uid="{5773AD93-5799-4676-AE54-559DA4A9172B}">
      <text>
        <r>
          <rPr>
            <sz val="9"/>
            <color indexed="81"/>
            <rFont val="Tahoma"/>
            <family val="2"/>
          </rPr>
          <t xml:space="preserve">Gtg name: potassium chloride from sylvinite ore_x000D_
Gtg type:= normal_x000D_
Finalized:= T_x000D_
FileName:= ExecSum_V4_potassium chloride from sylvinite ore_7447-40-7_2010-07-24_2010-07-24_17-44_1.pdf_x000D_
</t>
        </r>
      </text>
    </comment>
    <comment ref="G10" authorId="0" shapeId="0" xr:uid="{B96EBCB5-E191-46A3-933E-7EF484F35D98}">
      <text>
        <r>
          <rPr>
            <sz val="9"/>
            <color indexed="81"/>
            <rFont val="Tahoma"/>
            <family val="2"/>
          </rPr>
          <t xml:space="preserve">Gtg name: sylvinite ore mining_x000D_
Gtg type:= normal_x000D_
Finalized:= T_x000D_
FileName:= ExecSum_V4_sylvinite ore mining_UIDSylviniteOre_2010-07-24_2010-07-24_17-55.pdf_x000D_
</t>
        </r>
      </text>
    </comment>
    <comment ref="H10" authorId="0" shapeId="0" xr:uid="{ECFD9605-E2DF-4D2E-AC81-DDB5A955F86B}">
      <text/>
    </comment>
    <comment ref="E12" authorId="0" shapeId="0" xr:uid="{8CE99D65-12AF-4D71-AB45-D89477DFF2A9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12" authorId="0" shapeId="0" xr:uid="{6B003824-CC54-4C1A-9FD8-BC5F547786C7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12" authorId="0" shapeId="0" xr:uid="{E26E509B-006F-4451-A5DF-232D0E89DCBA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12" authorId="0" shapeId="0" xr:uid="{8DDF8A63-BA0D-4E5B-BD2A-6E490A7F1D37}">
      <text/>
    </comment>
    <comment ref="H14" authorId="0" shapeId="0" xr:uid="{51FFDAF1-3601-475D-BECF-0CF561AB97F8}">
      <text/>
    </comment>
    <comment ref="G16" authorId="0" shapeId="0" xr:uid="{B455F602-3999-475D-90CB-8E61B74B795C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6" authorId="0" shapeId="0" xr:uid="{69B7BD1E-9898-4023-9816-B6180EC01910}">
      <text/>
    </comment>
    <comment ref="G18" authorId="0" shapeId="0" xr:uid="{29438263-6BEF-433B-A605-CC8054E90A71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8" authorId="0" shapeId="0" xr:uid="{EA51A07F-1A9C-4A67-A941-6D9497DE5FBB}">
      <text/>
    </comment>
    <comment ref="G20" authorId="0" shapeId="0" xr:uid="{E4ECB196-425F-4717-BF5B-FF89A4A404F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20" authorId="0" shapeId="0" xr:uid="{EE7CC923-5AA0-4394-BB26-F08F4E1BBD34}">
      <text/>
    </comment>
    <comment ref="F22" authorId="0" shapeId="0" xr:uid="{9AD93078-09A5-481B-B34B-CE70FABA729F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G22" authorId="0" shapeId="0" xr:uid="{A7348BFE-2658-4D54-B0F1-77671B3B0345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H22" authorId="0" shapeId="0" xr:uid="{CD5910C3-767F-4EEC-B686-784B3645C4F0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I22" authorId="0" shapeId="0" xr:uid="{EEC4EDE6-7CF0-49A9-9061-4D785BE9BA35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22" authorId="0" shapeId="0" xr:uid="{E59F821D-771E-4295-A0D8-5B36BBB9E2E0}">
      <text/>
    </comment>
    <comment ref="J24" authorId="0" shapeId="0" xr:uid="{7CFD4407-6891-46B9-A072-B438E377C5CD}">
      <text/>
    </comment>
    <comment ref="I26" authorId="0" shapeId="0" xr:uid="{9F8E2727-FFD9-4290-AAD8-70C80ECFFEA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26" authorId="0" shapeId="0" xr:uid="{D33B5928-73BC-46C9-9D05-F7D78947E408}">
      <text/>
    </comment>
    <comment ref="I28" authorId="0" shapeId="0" xr:uid="{DF19D4D2-EF5D-45BD-84E3-ACB5032D1F4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28" authorId="0" shapeId="0" xr:uid="{7D6F136A-5030-4812-8A32-60D70189AECC}">
      <text/>
    </comment>
    <comment ref="I30" authorId="0" shapeId="0" xr:uid="{9933393C-CF30-4715-BD29-49C4548370E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30" authorId="0" shapeId="0" xr:uid="{B12BA88D-AB33-4FA3-B024-7836E59279B9}">
      <text/>
    </comment>
    <comment ref="H32" authorId="0" shapeId="0" xr:uid="{9D9445F5-A5C6-48B1-8C2E-0E2F84EA5D04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I32" authorId="0" shapeId="0" xr:uid="{E9560D42-ABDC-4A5A-898E-CED7EA2BA2B6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J32" authorId="0" shapeId="0" xr:uid="{F77E8D96-1E4F-4CFA-AF99-42BF2FCC46C2}">
      <text/>
    </comment>
    <comment ref="I34" authorId="0" shapeId="0" xr:uid="{218B6BB8-1F0B-4939-8410-F05485878B1B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J34" authorId="0" shapeId="0" xr:uid="{167CCF97-2A5A-46B6-BEC9-88B718BEED1D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K34" authorId="0" shapeId="0" xr:uid="{042DA523-AFF3-4988-A503-CD3A301692F5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34" authorId="0" shapeId="0" xr:uid="{7098305B-AD17-492A-8160-F29AFD44385C}">
      <text/>
    </comment>
    <comment ref="K36" authorId="0" shapeId="0" xr:uid="{842F0E78-9822-4345-820B-8B69986E1E1A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L36" authorId="0" shapeId="0" xr:uid="{F90FB4D3-CD73-4A7C-8546-B36BB3EF1381}">
      <text/>
    </comment>
    <comment ref="K38" authorId="0" shapeId="0" xr:uid="{C71D631D-67FC-48DC-808A-41D6B2A6F54B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38" authorId="0" shapeId="0" xr:uid="{9EA11836-1B20-4ACE-AF58-333E431E206E}">
      <text/>
    </comment>
    <comment ref="J40" authorId="0" shapeId="0" xr:uid="{202C777E-60C5-46EE-BCC9-8F851CD701D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40" authorId="0" shapeId="0" xr:uid="{C94BE518-A1F7-4251-84DD-614E321EE191}">
      <text/>
    </comment>
    <comment ref="I42" authorId="0" shapeId="0" xr:uid="{7F2A97ED-0495-44D0-9DFE-A05C25DCD9E6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42" authorId="0" shapeId="0" xr:uid="{84543504-B6A0-4A97-AA03-F7C14F3B096C}">
      <text/>
    </comment>
    <comment ref="F44" authorId="0" shapeId="0" xr:uid="{14E09671-B49B-4F58-9B06-BCB931BD96A6}">
      <text>
        <r>
          <rPr>
            <sz val="9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G44" authorId="0" shapeId="0" xr:uid="{9135E74A-3839-4C6F-B1F4-DE4E6777D716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44" authorId="0" shapeId="0" xr:uid="{225EEF91-CAB7-490A-95E3-902260C1A268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44" authorId="0" shapeId="0" xr:uid="{CBBF2212-D1F5-4C5F-8797-21C3AF5225A5}">
      <text/>
    </comment>
    <comment ref="I46" authorId="0" shapeId="0" xr:uid="{3C17F379-8E02-4D53-801E-5BD32F434DD8}">
      <text/>
    </comment>
    <comment ref="H48" authorId="0" shapeId="0" xr:uid="{1274EBC2-29F0-4C0A-B86F-1CD765AC73F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48" authorId="0" shapeId="0" xr:uid="{D5FC54C9-C4BA-4137-9DF4-FFAF1DF8A9B0}">
      <text/>
    </comment>
    <comment ref="H50" authorId="0" shapeId="0" xr:uid="{E9614CF2-E260-43C4-B4F4-0E498E3C3E5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50" authorId="0" shapeId="0" xr:uid="{7D87DB63-BBFE-4981-9222-0DC4A36B4221}">
      <text/>
    </comment>
    <comment ref="H52" authorId="0" shapeId="0" xr:uid="{DAF79045-BB7D-45A5-8282-43A429BC122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52" authorId="0" shapeId="0" xr:uid="{53E3D50F-9574-4BE8-A7A5-17904F56B731}">
      <text/>
    </comment>
    <comment ref="G54" authorId="0" shapeId="0" xr:uid="{946F1F32-61E0-4D1C-B08B-B21A5E075BF6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54" authorId="0" shapeId="0" xr:uid="{8CFEE451-44BF-421B-B7EC-383CD9260400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54" authorId="0" shapeId="0" xr:uid="{89D05BB8-0656-4993-A4AA-FEEE90D7D5E3}">
      <text/>
    </comment>
    <comment ref="I56" authorId="0" shapeId="0" xr:uid="{286E9373-41AD-4CE5-ADB0-FFED12628AD4}">
      <text/>
    </comment>
    <comment ref="H58" authorId="0" shapeId="0" xr:uid="{A80BD67C-32C1-4C3E-8323-1CA1D300659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58" authorId="0" shapeId="0" xr:uid="{C3DD069C-D4D9-40A2-9DFC-57C667EBA131}">
      <text/>
    </comment>
    <comment ref="H60" authorId="0" shapeId="0" xr:uid="{F84D15ED-706F-40D9-BC47-2A867AC6D6D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60" authorId="0" shapeId="0" xr:uid="{3EA44F33-95F2-48C1-BD26-A37DD1C2500C}">
      <text/>
    </comment>
    <comment ref="H62" authorId="0" shapeId="0" xr:uid="{4AB31AE5-7BEE-4CF8-BB63-54645FB6055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62" authorId="0" shapeId="0" xr:uid="{38C695F8-E151-43DF-93ED-635B0D69D30C}">
      <text/>
    </comment>
    <comment ref="E64" authorId="0" shapeId="0" xr:uid="{482264EA-8315-4421-AEF9-2F6E201E4F29}">
      <text>
        <r>
          <rPr>
            <sz val="9"/>
            <color indexed="81"/>
            <rFont val="Tahoma"/>
            <family val="2"/>
          </rPr>
          <t xml:space="preserve">Gtg name: P in fertilizer_x000D_
Gtg type:= normal_x000D_
Finalized:= T_x000D_
FileName:= ES_V4_P in fertilizer_2016-12-15_20-59.pdf_x000D_
</t>
        </r>
      </text>
    </comment>
    <comment ref="F64" authorId="0" shapeId="0" xr:uid="{86D589F8-E83C-4C42-AC20-0C628AA730B7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G64" authorId="0" shapeId="0" xr:uid="{1F2B9768-CA0A-4215-9942-D001A24ED0E0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H64" authorId="0" shapeId="0" xr:uid="{CA2710FA-39D0-47BA-91CF-1EE951D7D8A1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I64" authorId="0" shapeId="0" xr:uid="{7B2DE733-657A-433F-9CEE-138A2AFF5710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64" authorId="0" shapeId="0" xr:uid="{9A91895D-C994-400E-BF20-3F6375196EDA}">
      <text/>
    </comment>
    <comment ref="J66" authorId="0" shapeId="0" xr:uid="{25B5B0E1-D060-4C77-B2AB-1496ECC75F73}">
      <text/>
    </comment>
    <comment ref="I68" authorId="0" shapeId="0" xr:uid="{B544F233-35E8-44E5-AF90-FA1B114787D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68" authorId="0" shapeId="0" xr:uid="{1866C5D1-5985-490A-B8F2-3B11343185A9}">
      <text/>
    </comment>
    <comment ref="I70" authorId="0" shapeId="0" xr:uid="{BA34378C-4EEC-491E-A409-712441DB4EBB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70" authorId="0" shapeId="0" xr:uid="{3ECB728B-EEC1-4040-AB45-DB11926BA18F}">
      <text/>
    </comment>
    <comment ref="I72" authorId="0" shapeId="0" xr:uid="{9FD5F14A-7B11-4FEC-B5C8-2126929F2CE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72" authorId="0" shapeId="0" xr:uid="{14C146AA-C17F-4B9E-8E4E-C5B836DC9177}">
      <text/>
    </comment>
    <comment ref="H74" authorId="0" shapeId="0" xr:uid="{7D28ADF7-15B5-46F8-B4B1-5BE6AC66EC83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I74" authorId="0" shapeId="0" xr:uid="{5D96776D-F9E2-4382-8E81-FD7525D0A6E6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J74" authorId="0" shapeId="0" xr:uid="{5619D28A-50EF-4C57-9D2E-BBE13F32EC28}">
      <text/>
    </comment>
    <comment ref="I76" authorId="0" shapeId="0" xr:uid="{E1A70E33-089E-4FC3-B7C3-92F3C202C2C9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J76" authorId="0" shapeId="0" xr:uid="{78E9E0E7-9246-460D-A64E-45BD5DE6DD3B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K76" authorId="0" shapeId="0" xr:uid="{E7311F7B-9533-40CD-8C29-75C4F21D0D0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76" authorId="0" shapeId="0" xr:uid="{812E2EDD-1CB2-46DD-8600-F054E0743BBB}">
      <text/>
    </comment>
    <comment ref="K78" authorId="0" shapeId="0" xr:uid="{1785B8D5-0A34-4ACC-A076-00B43E92AF53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L78" authorId="0" shapeId="0" xr:uid="{C64B7838-23CC-498C-AD47-406E125F36C7}">
      <text/>
    </comment>
    <comment ref="K80" authorId="0" shapeId="0" xr:uid="{C82B9687-0088-4761-90C3-F2E1D891E35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80" authorId="0" shapeId="0" xr:uid="{D8348B7B-060C-4864-BD7C-0C73DE01C7F8}">
      <text/>
    </comment>
    <comment ref="J82" authorId="0" shapeId="0" xr:uid="{5EA5F150-07A8-48CF-9DB1-B6D411A8C7B6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82" authorId="0" shapeId="0" xr:uid="{50CE1C37-5A8B-43EE-AC48-78AD7FC5F0E7}">
      <text/>
    </comment>
    <comment ref="I84" authorId="0" shapeId="0" xr:uid="{173B0DCD-984B-4864-829A-9B4049DB0B4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84" authorId="0" shapeId="0" xr:uid="{D960428E-B882-4471-9C6D-824BEC48BE6B}">
      <text/>
    </comment>
    <comment ref="D86" authorId="0" shapeId="0" xr:uid="{85EE0B84-E8E3-45D2-89C7-DB28E5D2EAA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86" authorId="0" shapeId="0" xr:uid="{0340D070-330C-4AFC-A6BB-A11E38059305}">
      <text/>
    </comment>
    <comment ref="B88" authorId="0" shapeId="0" xr:uid="{5F91E82E-C2C8-4300-B856-7DAEBEAAE1B4}">
      <text>
        <r>
          <rPr>
            <sz val="9"/>
            <color indexed="81"/>
            <rFont val="Tahoma"/>
            <family val="2"/>
          </rPr>
          <t xml:space="preserve">Gtg name: methacrylic acid_x000D_
Gtg type:= normal_x000D_
Finalized:= T_x000D_
FileName:= ES_V4_methacrylic acid_2018-05-01_18-31.pdf_x000D_
</t>
        </r>
      </text>
    </comment>
    <comment ref="C88" authorId="0" shapeId="0" xr:uid="{011629C1-1088-4751-8D02-FEEBDCDEADB4}">
      <text>
        <r>
          <rPr>
            <sz val="9"/>
            <color indexed="81"/>
            <rFont val="Tahoma"/>
            <family val="2"/>
          </rPr>
          <t xml:space="preserve">Gtg name: Acetone Cyanohydrin_x000D_
Gtg type:= normal_x000D_
Finalized:= T_x000D_
FileName:= ES_V3_Acetone Cyanohydrin_2022-05-18_15-17.pdf_x000D_
</t>
        </r>
      </text>
    </comment>
    <comment ref="D88" authorId="0" shapeId="0" xr:uid="{5B017BA0-6E69-476E-B369-C5FEC88163A7}">
      <text>
        <r>
          <rPr>
            <sz val="9"/>
            <color indexed="81"/>
            <rFont val="Tahoma"/>
            <family val="2"/>
          </rPr>
          <t xml:space="preserve">Gtg name: acetone and phenol_x000D_
Gtg type:= normal_x000D_
Finalized:= T_x000D_
FileName:= ES_V4_acetone and phenol_2016-10-20_10-02.pdf_x000D_
</t>
        </r>
      </text>
    </comment>
    <comment ref="E88" authorId="0" shapeId="0" xr:uid="{3828099D-3CCF-4E50-8B15-22C26DF1FFE0}">
      <text>
        <r>
          <rPr>
            <sz val="9"/>
            <color indexed="81"/>
            <rFont val="Tahoma"/>
            <family val="2"/>
          </rPr>
          <t xml:space="preserve">Gtg name: _x000D_
Gtg type:= normal_x000D_
Finalized:= T_x000D_
FileName:= noExecSum.pdf_x000D_
</t>
        </r>
      </text>
    </comment>
    <comment ref="F88" authorId="0" shapeId="0" xr:uid="{584FD533-9FF8-466B-8BB6-08177123AA85}">
      <text/>
    </comment>
    <comment ref="E90" authorId="0" shapeId="0" xr:uid="{A367AB13-6FA7-47A2-9CA8-1E4EEA75190A}">
      <text>
        <r>
          <rPr>
            <sz val="9"/>
            <color indexed="81"/>
            <rFont val="Tahoma"/>
            <family val="2"/>
          </rPr>
          <t xml:space="preserve">Gtg name: Cumene_x000D_
Gtg type:= normal_x000D_
Finalized:= T_x000D_
FileName:= ES_V4_Cumene_2011-09-09_10-16.pdf_x000D_
</t>
        </r>
      </text>
    </comment>
    <comment ref="F90" authorId="0" shapeId="0" xr:uid="{6A5DD667-9914-4035-A41A-A29621BA4CB5}">
      <text>
        <r>
          <rPr>
            <sz val="9"/>
            <color indexed="81"/>
            <rFont val="Tahoma"/>
            <family val="2"/>
          </rPr>
          <t xml:space="preserve">Gtg name: BTX (benzene, toluene, and xylenes)_x000D_
Gtg type:= normal_x000D_
Finalized:= T_x000D_
FileName:= ES_V4_BTX (benzene, toluene, and xylenes)_2016-09-09_15-59.pdf_x000D_
</t>
        </r>
      </text>
    </comment>
    <comment ref="G90" authorId="0" shapeId="0" xr:uid="{43AA7356-BBE3-4107-9F21-A13E75D59940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H90" authorId="0" shapeId="0" xr:uid="{85096FEF-B27C-495C-BE41-13CFB58D25C3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I90" authorId="0" shapeId="0" xr:uid="{8B6A9BBE-2518-47C3-8CF3-E367D11837FE}">
      <text/>
    </comment>
    <comment ref="I92" authorId="0" shapeId="0" xr:uid="{26868C6C-0995-4C27-9EB3-7796B2A39575}">
      <text/>
    </comment>
    <comment ref="G94" authorId="0" shapeId="0" xr:uid="{A6D78310-0E65-45CA-BBF7-CC84772D202B}">
      <text>
        <r>
          <rPr>
            <sz val="9"/>
            <color indexed="81"/>
            <rFont val="Tahoma"/>
            <family val="2"/>
          </rPr>
          <t xml:space="preserve">Gtg name: reformate (hydrotreating and reforming of straight-run distillate)_x000D_
Gtg type:= normal_x000D_
Finalized:= T_x000D_
FileName:= ExecSum_V4_reformate (hydrotreating and reforming of straight-run distillate)_UIDNaphthaReformate_2010-06-19_2010-06-24_12-14.pdf_x000D_
</t>
        </r>
      </text>
    </comment>
    <comment ref="H94" authorId="0" shapeId="0" xr:uid="{1AD171F8-E241-44A1-9A9F-776C0734B45E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I94" authorId="0" shapeId="0" xr:uid="{A4292609-3936-4D7F-92A8-F397FBC57DE7}">
      <text/>
    </comment>
    <comment ref="I96" authorId="0" shapeId="0" xr:uid="{F61965A1-B8FB-4443-862C-4B71FDFC69F4}">
      <text/>
    </comment>
    <comment ref="F98" authorId="0" shapeId="0" xr:uid="{7F4B0665-C947-44E0-B698-0B434C53CB7D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98" authorId="0" shapeId="0" xr:uid="{5A9DA21F-C62A-4730-A56D-7B8426C2DB23}">
      <text/>
    </comment>
    <comment ref="G100" authorId="0" shapeId="0" xr:uid="{3CD4A66E-477A-44F7-AA61-A8B0F3124FC0}">
      <text/>
    </comment>
    <comment ref="F102" authorId="0" shapeId="0" xr:uid="{D9273B99-8956-4623-9166-1ECA286919A8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G102" authorId="0" shapeId="0" xr:uid="{94C4DE9A-990B-4C81-B91D-A97A84097224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H102" authorId="0" shapeId="0" xr:uid="{8347C8A2-1925-4653-B9DB-3B0932D9606E}">
      <text/>
    </comment>
    <comment ref="H104" authorId="0" shapeId="0" xr:uid="{B55478D0-64C0-4782-8C34-6CDAA7C78932}">
      <text/>
    </comment>
    <comment ref="E106" authorId="0" shapeId="0" xr:uid="{1D67E829-9F3C-4E51-B037-F00E37843645}">
      <text>
        <r>
          <rPr>
            <sz val="9"/>
            <color indexed="81"/>
            <rFont val="Tahoma"/>
            <family val="2"/>
          </rPr>
          <t xml:space="preserve">Gtg name: hydrogen proxy from SMR_x000D_
Gtg type:= placeholder_x000D_
Finalized:= T_x000D_
FileName:= noExecSum.pdf_x000D_
</t>
        </r>
      </text>
    </comment>
    <comment ref="F106" authorId="0" shapeId="0" xr:uid="{699CEDA5-BC7B-496D-B4E9-24B94D1DABFE}">
      <text>
        <r>
          <rPr>
            <sz val="9"/>
            <color indexed="81"/>
            <rFont val="Tahoma"/>
            <family val="2"/>
          </rPr>
          <t xml:space="preserve">Gtg name: hydrogen from SMR nat gas_x000D_
Gtg type:= normal_x000D_
Finalized:= T_x000D_
FileName:= ES_V4_hydrogen from SMR nat gas_2020-07-20_15-08.pdf_x000D_
</t>
        </r>
      </text>
    </comment>
    <comment ref="G106" authorId="0" shapeId="0" xr:uid="{E58FA2BB-D6BB-4882-9B54-F56E6B886E9B}">
      <text>
        <r>
          <rPr>
            <sz val="9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H106" authorId="0" shapeId="0" xr:uid="{DE76A1D3-1DFF-4C14-955B-557B381FBDBE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106" authorId="0" shapeId="0" xr:uid="{AAFAC79C-4D8B-449B-BF30-619C64BCFDF1}">
      <text/>
    </comment>
    <comment ref="I108" authorId="0" shapeId="0" xr:uid="{EA360A0A-E20C-418E-8848-2D91EAE565E5}">
      <text/>
    </comment>
    <comment ref="G110" authorId="0" shapeId="0" xr:uid="{810CA0AD-2C70-4804-B4F3-121E4FD6307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10" authorId="0" shapeId="0" xr:uid="{7713FFE7-7B8C-41E6-97C2-B6370FFBE903}">
      <text/>
    </comment>
    <comment ref="G112" authorId="0" shapeId="0" xr:uid="{25F3B715-9B58-40BB-87C8-0E091370BD7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12" authorId="0" shapeId="0" xr:uid="{174FDACD-C932-443F-AC58-E339B4590A3A}">
      <text/>
    </comment>
    <comment ref="D114" authorId="0" shapeId="0" xr:uid="{085C3D4F-C973-4A79-87C7-41FA1D676CAD}">
      <text>
        <r>
          <rPr>
            <sz val="9"/>
            <color indexed="81"/>
            <rFont val="Tahoma"/>
            <family val="2"/>
          </rPr>
          <t xml:space="preserve">Gtg name: hydrogen cyanide from ammonia, oxygen, and natural gas_x000D_
Gtg type:= normal_x000D_
Finalized:= T_x000D_
FileName:= ES_V3_hydrogen cyanide from ammonia, oxygen, and natural gas_2013-07-22_12-27.pdf_x000D_
</t>
        </r>
      </text>
    </comment>
    <comment ref="E114" authorId="0" shapeId="0" xr:uid="{2C72E3A8-A7D5-4BD3-AFAB-F4C9529EABB8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F114" authorId="0" shapeId="0" xr:uid="{FE87696D-1C05-407B-A96C-C4CA0CEF8FB6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114" authorId="0" shapeId="0" xr:uid="{D7823458-8DB7-46A0-9E92-F3B1652237EE}">
      <text/>
    </comment>
    <comment ref="G116" authorId="0" shapeId="0" xr:uid="{55AEE8CD-78B8-4DE8-A903-6B945296222D}">
      <text/>
    </comment>
    <comment ref="F118" authorId="0" shapeId="0" xr:uid="{592CBAC7-ECC4-49C8-8B42-AD6D632C0E3B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118" authorId="0" shapeId="0" xr:uid="{C80E7451-9801-435A-93F7-5FE66450C19F}">
      <text/>
    </comment>
    <comment ref="F120" authorId="0" shapeId="0" xr:uid="{C13B9837-00D5-4359-8854-2827E1738621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120" authorId="0" shapeId="0" xr:uid="{A66AC608-AC96-4C81-9257-037EFE798AF0}">
      <text/>
    </comment>
    <comment ref="F122" authorId="0" shapeId="0" xr:uid="{3FD534DD-6392-44EA-86F6-7F938B9C957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22" authorId="0" shapeId="0" xr:uid="{717CACE4-BB8A-4D75-9320-8B66C89E36BC}">
      <text/>
    </comment>
    <comment ref="E124" authorId="0" shapeId="0" xr:uid="{C92E0B74-39C8-4D05-9BFC-53D8D72A0786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124" authorId="0" shapeId="0" xr:uid="{06CFC42A-E0E1-4738-ACD4-30EF381600F6}">
      <text/>
    </comment>
    <comment ref="F126" authorId="0" shapeId="0" xr:uid="{4B4AD2AE-94A3-4312-8DE4-B7E89DF28912}">
      <text/>
    </comment>
    <comment ref="E128" authorId="0" shapeId="0" xr:uid="{6D2AF306-735B-4F4A-806C-628E42D3A23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128" authorId="0" shapeId="0" xr:uid="{57B9E25B-CE15-42D8-BEBA-33F16AB27753}">
      <text/>
    </comment>
    <comment ref="C130" authorId="0" shapeId="0" xr:uid="{001FE04E-005B-4309-8768-BAC077B10ABD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D130" authorId="0" shapeId="0" xr:uid="{78CDBDA9-1DE5-48D3-BAE3-F620532BF3F9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130" authorId="0" shapeId="0" xr:uid="{4088FC2D-D887-457A-B44A-97666AFFDFA2}">
      <text/>
    </comment>
    <comment ref="E132" authorId="0" shapeId="0" xr:uid="{B0057463-A145-46CF-883D-AF4B929E7991}">
      <text/>
    </comment>
    <comment ref="D134" authorId="0" shapeId="0" xr:uid="{D9A34533-0E1C-49A6-9025-E22D229372F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134" authorId="0" shapeId="0" xr:uid="{F656DAB3-CE80-451B-9195-F5CBB841ECA2}">
      <text/>
    </comment>
    <comment ref="D136" authorId="0" shapeId="0" xr:uid="{27F401F4-0418-42C9-8D99-05FDBA7AAF8B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136" authorId="0" shapeId="0" xr:uid="{03E67B2E-84B0-4D47-B058-E33A0C65316A}">
      <text/>
    </comment>
    <comment ref="D138" authorId="0" shapeId="0" xr:uid="{1C36DAE4-8D88-40D6-9A04-5FA3DBF6C41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38" authorId="0" shapeId="0" xr:uid="{67FF816D-2CA9-4BFF-BDB6-994F02282548}">
      <text/>
    </comment>
    <comment ref="C140" authorId="0" shapeId="0" xr:uid="{A07F4810-2769-4FAC-9BD8-840EEE277D72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D140" authorId="0" shapeId="0" xr:uid="{6C29EA66-600E-489E-94DD-70047E34663D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E140" authorId="0" shapeId="0" xr:uid="{91DF480E-EABF-4636-A1A4-E82E935E02F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140" authorId="0" shapeId="0" xr:uid="{FB59CB3D-C227-4DA4-B68B-9CAD46895B6C}">
      <text/>
    </comment>
    <comment ref="E142" authorId="0" shapeId="0" xr:uid="{7123EF0C-5742-4277-AE27-2B82B05AD68F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F142" authorId="0" shapeId="0" xr:uid="{D7D88656-E2B5-4247-B004-A5E3DFF0EEF9}">
      <text/>
    </comment>
    <comment ref="E144" authorId="0" shapeId="0" xr:uid="{83591930-3EAA-4BA7-AEEF-80D723ADCBBB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44" authorId="0" shapeId="0" xr:uid="{51B6FD25-7130-41FC-A889-8A5D2E2BDF77}">
      <text/>
    </comment>
    <comment ref="D146" authorId="0" shapeId="0" xr:uid="{DE7D6F4D-3C12-4779-818C-0EFC1576643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46" authorId="0" shapeId="0" xr:uid="{D2AE328C-70A0-4FA6-8E6A-4E2B4DC34F3B}">
      <text/>
    </comment>
    <comment ref="C148" authorId="0" shapeId="0" xr:uid="{0A7F6F3C-553E-42F1-9EF0-212676FD5CE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148" authorId="0" shapeId="0" xr:uid="{7D1BB4D4-C54E-4975-9F41-887A98D603B9}">
      <text/>
    </comment>
    <comment ref="B150" authorId="0" shapeId="0" xr:uid="{A80F9F68-2C55-4C1A-AF08-9881C3058B0F}">
      <text>
        <r>
          <rPr>
            <sz val="9"/>
            <color indexed="81"/>
            <rFont val="Tahoma"/>
            <family val="2"/>
          </rPr>
          <t xml:space="preserve">Gtg name: Polysorbate 80_x000D_
Gtg type:= normal_x000D_
Finalized:= T_x000D_
FileName:= ES_V4_Polysorbate 80_2024-02-02_08-33.pdf_x000D_
</t>
        </r>
      </text>
    </comment>
    <comment ref="C150" authorId="0" shapeId="0" xr:uid="{FEE747F6-904F-46B1-BAC4-5642545CC12F}">
      <text>
        <r>
          <rPr>
            <sz val="9"/>
            <color indexed="81"/>
            <rFont val="Tahoma"/>
            <family val="2"/>
          </rPr>
          <t xml:space="preserve">Gtg name: ethylene oxide_x000D_
Gtg type:= normal_x000D_
Finalized:= T_x000D_
FileName:= ES_V1_ethylene oxide_2011-01-28_10-24.pdf_x000D_
</t>
        </r>
      </text>
    </comment>
    <comment ref="D150" authorId="0" shapeId="0" xr:uid="{17B9D910-DD54-4527-911B-F6BECE1AA4D7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E150" authorId="0" shapeId="0" xr:uid="{D56A06D9-5554-4C74-99DD-9198990B6762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F150" authorId="0" shapeId="0" xr:uid="{A8B5A118-AE87-4AB7-B22B-626D877E6FB4}">
      <text/>
    </comment>
    <comment ref="F152" authorId="0" shapeId="0" xr:uid="{87FC662F-88DD-4CDB-980C-B31BED5F78D4}">
      <text/>
    </comment>
    <comment ref="D154" authorId="0" shapeId="0" xr:uid="{8EA016B6-F6E1-43B6-AF9B-23DAB3371485}">
      <text>
        <r>
          <rPr>
            <sz val="9"/>
            <color indexed="81"/>
            <rFont val="Tahoma"/>
            <family val="2"/>
          </rPr>
          <t xml:space="preserve">Gtg name: oxygen, nitrogen, and argon (gas phase from air distillation)_x000D_
Gtg type:= normal_x000D_
Finalized:= T_x000D_
FileName:= ExecSum_V4_oxygen, nitrogen, and argon (gas phase from air distillation)_7782-44-7_2010-06-25_2010-06-25_11-17_1.pdf_x000D_
</t>
        </r>
      </text>
    </comment>
    <comment ref="E154" authorId="0" shapeId="0" xr:uid="{098B07E2-199A-42EC-8352-5A4BC71557F2}">
      <text/>
    </comment>
    <comment ref="C156" authorId="0" shapeId="0" xr:uid="{A7AC0075-2794-4F05-ACE0-03162C943496}">
      <text>
        <r>
          <rPr>
            <sz val="9"/>
            <color indexed="81"/>
            <rFont val="Tahoma"/>
            <family val="2"/>
          </rPr>
          <t xml:space="preserve">Gtg name: Sorbitan Monooleate_x000D_
Gtg type:= normal_x000D_
Finalized:= T_x000D_
FileName:= ES_V4_Sorbitan Monooleate_2024-02-05_09-46.pdf_x000D_
</t>
        </r>
      </text>
    </comment>
    <comment ref="D156" authorId="0" shapeId="0" xr:uid="{BDC7B21A-B77F-4665-B9C7-D49989EBA991}">
      <text>
        <r>
          <rPr>
            <sz val="9"/>
            <color indexed="81"/>
            <rFont val="Tahoma"/>
            <family val="2"/>
          </rPr>
          <t xml:space="preserve">Gtg name: Palmitic acid_x000D_
Gtg type:= normal_x000D_
Finalized:= T_x000D_
FileName:= ES_V4_Palmitic acid_2023-10-19_11-04.pdf_x000D_
</t>
        </r>
      </text>
    </comment>
    <comment ref="E156" authorId="0" shapeId="0" xr:uid="{D29B27B3-E30C-4157-B092-E0FA6A540D3B}">
      <text>
        <r>
          <rPr>
            <sz val="9"/>
            <color indexed="81"/>
            <rFont val="Tahoma"/>
            <family val="2"/>
          </rPr>
          <t xml:space="preserve">Gtg name: palm oil hydrolysis_x000D_
Gtg type:= normal_x000D_
Finalized:= T_x000D_
FileName:= ES_V4_palm oil hydrolysis_2023-10-19_08-30.pdf_x000D_
</t>
        </r>
      </text>
    </comment>
    <comment ref="F156" authorId="0" shapeId="0" xr:uid="{534D4284-A01B-4FA2-8F87-A15DC8453DFF}">
      <text>
        <r>
          <rPr>
            <sz val="9"/>
            <color indexed="81"/>
            <rFont val="Tahoma"/>
            <family val="2"/>
          </rPr>
          <t xml:space="preserve">Gtg name: Palm Oil_x000D_
Gtg type:= normal_x000D_
Finalized:= T_x000D_
FileName:= ES_V4_Palm Oil_2023-10-19_11-08.pdf_x000D_
</t>
        </r>
      </text>
    </comment>
    <comment ref="G156" authorId="0" shapeId="0" xr:uid="{653C447D-C14E-4C60-9BDA-744D13F0F2CC}">
      <text>
        <r>
          <rPr>
            <sz val="9"/>
            <color indexed="81"/>
            <rFont val="Tahoma"/>
            <family val="2"/>
          </rPr>
          <t xml:space="preserve">Gtg name: FFB Milling_x000D_
Gtg type:= normal_x000D_
Finalized:= T_x000D_
FileName:= ES_V4_FFB Milling_2023-10-24_11-17.pdf_x000D_
</t>
        </r>
      </text>
    </comment>
    <comment ref="H156" authorId="0" shapeId="0" xr:uid="{D9E48A87-30D0-4E75-8A70-ED49811A8FDD}">
      <text>
        <r>
          <rPr>
            <sz val="9"/>
            <color indexed="81"/>
            <rFont val="Tahoma"/>
            <family val="2"/>
          </rPr>
          <t xml:space="preserve">Gtg name: Fresh Fruit Bunches_x000D_
Gtg type:= normal_x000D_
Finalized:= T_x000D_
FileName:= ES_V4_Fresh Fruit Bunches_2023-12-01_08-15.pdf_x000D_
</t>
        </r>
      </text>
    </comment>
    <comment ref="I156" authorId="0" shapeId="0" xr:uid="{A64BEB5D-8DA6-4953-99E1-42DC7DD11F8F}">
      <text/>
    </comment>
    <comment ref="I158" authorId="0" shapeId="0" xr:uid="{97926263-DA62-455C-B0A0-2E30C8749160}">
      <text>
        <r>
          <rPr>
            <sz val="9"/>
            <color indexed="81"/>
            <rFont val="Tahoma"/>
            <family val="2"/>
          </rPr>
          <t xml:space="preserve">Gtg name: Dolomite (calcined)_x000D_
Gtg type:= normal_x000D_
Finalized:= T_x000D_
FileName:= ES_V4_Dolomite (calcined)_2014-11-05_11-01.pdf_x000D_
</t>
        </r>
      </text>
    </comment>
    <comment ref="J158" authorId="0" shapeId="0" xr:uid="{C8CBA9D9-AFE8-46C9-974A-853F02C14EA4}">
      <text>
        <r>
          <rPr>
            <sz val="9"/>
            <color indexed="81"/>
            <rFont val="Tahoma"/>
            <family val="2"/>
          </rPr>
          <t xml:space="preserve">Gtg name: dolomite ore (at calcination)_x000D_
Gtg type:= normal_x000D_
Finalized:= T_x000D_
FileName:= ES_V4_dolomite ore (at calcination)_2014-11-04_17-32.pdf_x000D_
</t>
        </r>
      </text>
    </comment>
    <comment ref="K158" authorId="0" shapeId="0" xr:uid="{358ECE93-D2DF-4EA4-B762-698394882139}">
      <text/>
    </comment>
    <comment ref="I160" authorId="0" shapeId="0" xr:uid="{E013FA4A-7652-4345-8CD8-16ABF898357A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J160" authorId="0" shapeId="0" xr:uid="{F4CB94FF-9780-4B33-A9DE-2BBC411B3C20}">
      <text>
        <r>
          <rPr>
            <sz val="9"/>
            <color indexed="81"/>
            <rFont val="Tahoma"/>
            <family val="2"/>
          </rPr>
          <t xml:space="preserve">Gtg name: potassium chloride from sylvinite ore_x000D_
Gtg type:= normal_x000D_
Finalized:= T_x000D_
FileName:= ExecSum_V4_potassium chloride from sylvinite ore_7447-40-7_2010-07-24_2010-07-24_17-44_1.pdf_x000D_
</t>
        </r>
      </text>
    </comment>
    <comment ref="K160" authorId="0" shapeId="0" xr:uid="{1A221417-8189-4900-BB2A-78ABDD7CA6EE}">
      <text>
        <r>
          <rPr>
            <sz val="9"/>
            <color indexed="81"/>
            <rFont val="Tahoma"/>
            <family val="2"/>
          </rPr>
          <t xml:space="preserve">Gtg name: sylvinite ore mining_x000D_
Gtg type:= normal_x000D_
Finalized:= T_x000D_
FileName:= ExecSum_V4_sylvinite ore mining_UIDSylviniteOre_2010-07-24_2010-07-24_17-55.pdf_x000D_
</t>
        </r>
      </text>
    </comment>
    <comment ref="L160" authorId="0" shapeId="0" xr:uid="{86608ADF-207C-43CE-9B58-004A485FC317}">
      <text/>
    </comment>
    <comment ref="I162" authorId="0" shapeId="0" xr:uid="{255D90F7-A9BC-467A-8AC0-0D9CBA5B73CF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J162" authorId="0" shapeId="0" xr:uid="{BAAE64AA-0FE2-41E9-B22F-F2EB40C55202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K162" authorId="0" shapeId="0" xr:uid="{6A26E69C-EAC3-4AC9-9ABF-1697043BDD74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L162" authorId="0" shapeId="0" xr:uid="{1932DB33-1230-48EF-BADB-EAC1DB8AC09A}">
      <text/>
    </comment>
    <comment ref="L164" authorId="0" shapeId="0" xr:uid="{D5CD7913-D0D2-4E13-B24F-F65548F3E660}">
      <text/>
    </comment>
    <comment ref="K166" authorId="0" shapeId="0" xr:uid="{937AC2F0-F227-4621-A237-EBD54B5ACD0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166" authorId="0" shapeId="0" xr:uid="{CBF208A0-977E-491E-9824-F26EAB807F5E}">
      <text/>
    </comment>
    <comment ref="K168" authorId="0" shapeId="0" xr:uid="{1CBE5083-2B6D-47AD-8714-9856CE3ED56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168" authorId="0" shapeId="0" xr:uid="{4C96FA6B-BAF0-4EE4-B9EF-3BE76FB45B61}">
      <text/>
    </comment>
    <comment ref="K170" authorId="0" shapeId="0" xr:uid="{E62DEF7F-8C74-4DB6-84AF-1E2371D56AD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170" authorId="0" shapeId="0" xr:uid="{AD4DC46D-DB78-4841-A8B6-CEBA05CE6558}">
      <text/>
    </comment>
    <comment ref="J172" authorId="0" shapeId="0" xr:uid="{4D51A431-7883-4118-8921-4EE369E4F6FD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K172" authorId="0" shapeId="0" xr:uid="{9EC04DFE-369B-4727-BFE9-824A1333CC37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L172" authorId="0" shapeId="0" xr:uid="{AB03D758-D949-4402-AC25-9B26E7BCF75E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M172" authorId="0" shapeId="0" xr:uid="{5689E9A0-6CF6-4260-8D9E-8076FD84B69A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N172" authorId="0" shapeId="0" xr:uid="{9BD07E4D-70C2-4E92-AC0D-08FAD3ECCD68}">
      <text/>
    </comment>
    <comment ref="N174" authorId="0" shapeId="0" xr:uid="{191532AF-4FE8-47A9-9A98-2AFD277BED54}">
      <text/>
    </comment>
    <comment ref="M176" authorId="0" shapeId="0" xr:uid="{6B6D85D8-804D-45E1-8F70-C58D7DC398C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N176" authorId="0" shapeId="0" xr:uid="{6AF01606-04F9-4A6A-AE64-56BC7191D5B4}">
      <text/>
    </comment>
    <comment ref="M178" authorId="0" shapeId="0" xr:uid="{B47C77CF-0643-4AFB-89D7-36E6102B7455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N178" authorId="0" shapeId="0" xr:uid="{7D9253DE-DDF5-4BEC-9386-811B612AF577}">
      <text/>
    </comment>
    <comment ref="M180" authorId="0" shapeId="0" xr:uid="{38440EAF-91D4-4E4D-B4A2-CF6B86321D6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N180" authorId="0" shapeId="0" xr:uid="{E2ECFBB0-245D-4A40-8EF1-02866A7FCCBB}">
      <text/>
    </comment>
    <comment ref="L182" authorId="0" shapeId="0" xr:uid="{86B713F0-A144-4744-BE7E-22CE38500856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M182" authorId="0" shapeId="0" xr:uid="{736F0B04-4E62-49AD-B03A-41D74AEE4202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N182" authorId="0" shapeId="0" xr:uid="{DB197709-662A-4DCA-B4D0-9747B6B8040F}">
      <text/>
    </comment>
    <comment ref="M184" authorId="0" shapeId="0" xr:uid="{2C6AAECD-4406-4596-A800-D1DB950EF588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N184" authorId="0" shapeId="0" xr:uid="{F294489F-D0E1-404E-9186-33C1817D1F1D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O184" authorId="0" shapeId="0" xr:uid="{04DE96DB-AE64-46F4-A533-B25991F94AA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P184" authorId="0" shapeId="0" xr:uid="{92BD609B-5369-459C-9B2C-0C421C529E17}">
      <text/>
    </comment>
    <comment ref="O186" authorId="0" shapeId="0" xr:uid="{E32CEF71-63C3-4052-9CA9-614D502F51B1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P186" authorId="0" shapeId="0" xr:uid="{648AD243-2D67-4C13-812E-D323C91922FD}">
      <text/>
    </comment>
    <comment ref="O188" authorId="0" shapeId="0" xr:uid="{D7505173-97A3-4F6F-964D-6AC224185A6B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P188" authorId="0" shapeId="0" xr:uid="{2CD33635-22D0-4F65-892A-40AB315B0B25}">
      <text/>
    </comment>
    <comment ref="N190" authorId="0" shapeId="0" xr:uid="{94F7D152-826F-42A8-8ACC-4A62F576506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O190" authorId="0" shapeId="0" xr:uid="{40414B5E-C210-4690-9375-2690870D8A0D}">
      <text/>
    </comment>
    <comment ref="M192" authorId="0" shapeId="0" xr:uid="{9D457C62-95D3-4A41-AB2B-AFBE729881D6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N192" authorId="0" shapeId="0" xr:uid="{F0A1A8D5-C0DD-4772-BC9D-A5C77CAF2990}">
      <text/>
    </comment>
    <comment ref="J194" authorId="0" shapeId="0" xr:uid="{933EDDF4-9EE8-4C97-95E8-A3FC17CE84ED}">
      <text>
        <r>
          <rPr>
            <sz val="9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K194" authorId="0" shapeId="0" xr:uid="{0242CE9F-092B-4B8A-9243-A10F8EE86D6D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L194" authorId="0" shapeId="0" xr:uid="{2C7B6D66-539D-4325-8CB8-5FFB45CFFA31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M194" authorId="0" shapeId="0" xr:uid="{77FEB7EE-D71D-44C3-9C52-A2B5A7518982}">
      <text/>
    </comment>
    <comment ref="M196" authorId="0" shapeId="0" xr:uid="{796E1604-DB16-4215-B239-6BF472D37495}">
      <text/>
    </comment>
    <comment ref="L198" authorId="0" shapeId="0" xr:uid="{58874079-9640-4EBE-82F2-FA12F3E0651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M198" authorId="0" shapeId="0" xr:uid="{23560DF2-DFF5-4158-8BB7-7B9AF3051EA6}">
      <text/>
    </comment>
    <comment ref="L200" authorId="0" shapeId="0" xr:uid="{269D792D-5717-40CC-9924-1D35B3F70F9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M200" authorId="0" shapeId="0" xr:uid="{0F53609D-9E81-4452-A198-D65EE61FA755}">
      <text/>
    </comment>
    <comment ref="L202" authorId="0" shapeId="0" xr:uid="{672CE497-85F7-439D-9CA4-9361DB17BAE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M202" authorId="0" shapeId="0" xr:uid="{5C3B9BA0-2067-46E9-954E-8C0A96C51E31}">
      <text/>
    </comment>
    <comment ref="K204" authorId="0" shapeId="0" xr:uid="{4C24E2BA-EFA4-467A-8249-2D6BC114F438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L204" authorId="0" shapeId="0" xr:uid="{7839F67D-0520-4371-9103-5CEAEEC24207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M204" authorId="0" shapeId="0" xr:uid="{04FABE13-AEAE-443E-A0A2-BEEE9BA581B8}">
      <text/>
    </comment>
    <comment ref="M206" authorId="0" shapeId="0" xr:uid="{0714ED9F-52A6-447C-8197-260FCD4CF778}">
      <text/>
    </comment>
    <comment ref="L208" authorId="0" shapeId="0" xr:uid="{A51BF971-A418-4247-B0B8-6F4166CF5C5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M208" authorId="0" shapeId="0" xr:uid="{90B631F2-9F67-40B8-B80C-80DC5A1F9ACC}">
      <text/>
    </comment>
    <comment ref="L210" authorId="0" shapeId="0" xr:uid="{D28896DC-23EE-4D30-A3C2-F7981CE69726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M210" authorId="0" shapeId="0" xr:uid="{82B87552-614E-48BC-8213-3DAB030146BC}">
      <text/>
    </comment>
    <comment ref="L212" authorId="0" shapeId="0" xr:uid="{AA4AB584-D963-45A0-A762-2E4A3594DD7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M212" authorId="0" shapeId="0" xr:uid="{E905C5BC-1106-4A83-8D75-E2B43D0C7BE9}">
      <text/>
    </comment>
    <comment ref="I214" authorId="0" shapeId="0" xr:uid="{C391992D-0301-4480-BB03-C1D49FDD7A51}">
      <text>
        <r>
          <rPr>
            <sz val="9"/>
            <color indexed="81"/>
            <rFont val="Tahoma"/>
            <family val="2"/>
          </rPr>
          <t xml:space="preserve">Gtg name: P in fertilizer_x000D_
Gtg type:= normal_x000D_
Finalized:= T_x000D_
FileName:= ES_V4_P in fertilizer_2016-12-15_20-59.pdf_x000D_
</t>
        </r>
      </text>
    </comment>
    <comment ref="J214" authorId="0" shapeId="0" xr:uid="{15BED8E8-13DB-48AC-8D1C-ADFCFDA4CF07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K214" authorId="0" shapeId="0" xr:uid="{502425E8-7151-4DCF-A89A-5E01A6B7F4BC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L214" authorId="0" shapeId="0" xr:uid="{52A62AC8-C3D8-4CC8-A280-FE745E738943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M214" authorId="0" shapeId="0" xr:uid="{382599A2-6BB4-48FE-8E27-5C515739AE32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N214" authorId="0" shapeId="0" xr:uid="{B3B3D7A6-8E8A-45D2-93E1-18DC13425405}">
      <text/>
    </comment>
    <comment ref="N216" authorId="0" shapeId="0" xr:uid="{68ECD8D5-B24F-4860-8A23-54EADF0E23E7}">
      <text/>
    </comment>
    <comment ref="M218" authorId="0" shapeId="0" xr:uid="{76173FB5-8C30-44DE-B9C5-00C13DF6B22C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N218" authorId="0" shapeId="0" xr:uid="{D47C3D0C-CD7B-48A4-8F25-D8C4C1D9DEF7}">
      <text/>
    </comment>
    <comment ref="M220" authorId="0" shapeId="0" xr:uid="{F1A13637-3B01-46B3-9504-CC8439D0C2AE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N220" authorId="0" shapeId="0" xr:uid="{9656F3FE-FC8B-407D-A24C-58A1E5EE0598}">
      <text/>
    </comment>
    <comment ref="M222" authorId="0" shapeId="0" xr:uid="{8911B4BF-2978-47DD-A08B-DAAC00F843E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N222" authorId="0" shapeId="0" xr:uid="{692A9CC1-247B-45B6-AE29-3BFB9D78DCF4}">
      <text/>
    </comment>
    <comment ref="L224" authorId="0" shapeId="0" xr:uid="{C5F3CF0A-F433-4466-8266-1C8A65A280F0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M224" authorId="0" shapeId="0" xr:uid="{F7ABA2C9-98FD-479C-8F51-1DCF855E6CE1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N224" authorId="0" shapeId="0" xr:uid="{4C3ABE16-4AA1-44F3-8884-620741375338}">
      <text/>
    </comment>
    <comment ref="M226" authorId="0" shapeId="0" xr:uid="{1FF70AE8-9863-4291-8FE5-D2D69FB2842F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N226" authorId="0" shapeId="0" xr:uid="{D39823B4-85D3-445F-9416-BBE11E78462F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O226" authorId="0" shapeId="0" xr:uid="{FEA6C7BD-2FBE-4465-AE0F-C93DD174090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P226" authorId="0" shapeId="0" xr:uid="{54A2B4F5-6C52-4AA3-A948-95E8FE245442}">
      <text/>
    </comment>
    <comment ref="O228" authorId="0" shapeId="0" xr:uid="{012CD52C-8DBB-4D44-9773-97D8C0FD113B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P228" authorId="0" shapeId="0" xr:uid="{45E1BE89-0DF1-4CED-89E8-656726271953}">
      <text/>
    </comment>
    <comment ref="O230" authorId="0" shapeId="0" xr:uid="{3B344DD9-04C7-40DA-AD6D-49AE1978F2B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P230" authorId="0" shapeId="0" xr:uid="{BB447EDF-7F4C-4661-9BF5-EB8B69C8EA0B}">
      <text/>
    </comment>
    <comment ref="N232" authorId="0" shapeId="0" xr:uid="{FA18EE02-14B1-4EF0-AFD7-9AD219FC88F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O232" authorId="0" shapeId="0" xr:uid="{4E501CE9-9B95-4831-9260-A7EB2A64DC9B}">
      <text/>
    </comment>
    <comment ref="M234" authorId="0" shapeId="0" xr:uid="{22962AB2-E431-483F-8690-83D76277A37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N234" authorId="0" shapeId="0" xr:uid="{0C020B91-074F-452D-AB3B-39D5BE0D2A1E}">
      <text/>
    </comment>
    <comment ref="F236" authorId="0" shapeId="0" xr:uid="{9D2F2237-BC3B-4E2B-9CF2-E8ED3CA70DA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236" authorId="0" shapeId="0" xr:uid="{5220D937-3135-4F4A-B348-C63C23D80091}">
      <text/>
    </comment>
    <comment ref="D238" authorId="0" shapeId="0" xr:uid="{80174734-5638-4466-8E4A-F975DE5663F0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E238" authorId="0" shapeId="0" xr:uid="{B75466E4-C485-4C51-9755-3C401AC61A2A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238" authorId="0" shapeId="0" xr:uid="{8DB43FAA-C5EE-44EB-8286-986F684EC687}">
      <text/>
    </comment>
    <comment ref="E240" authorId="0" shapeId="0" xr:uid="{AC88C907-D504-4ACB-B8B2-B2A8C066AF2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240" authorId="0" shapeId="0" xr:uid="{5D971A64-E098-46A3-9CAD-9C4D9961B5F7}">
      <text/>
    </comment>
    <comment ref="D242" authorId="0" shapeId="0" xr:uid="{EB95F8B5-87E4-4B12-A81B-747ABE9CDB34}">
      <text>
        <r>
          <rPr>
            <sz val="9"/>
            <color indexed="81"/>
            <rFont val="Tahoma"/>
            <family val="2"/>
          </rPr>
          <t xml:space="preserve">Gtg name: Sorbitan_x000D_
Gtg type:= normal_x000D_
Finalized:= T_x000D_
FileName:= ES_V4_Sorbitan_2024-02-06_16-53.pdf_x000D_
</t>
        </r>
      </text>
    </comment>
    <comment ref="E242" authorId="0" shapeId="0" xr:uid="{6D3F8B99-AD3A-471B-897E-99454A348B84}">
      <text>
        <r>
          <rPr>
            <sz val="9"/>
            <color indexed="81"/>
            <rFont val="Tahoma"/>
            <family val="2"/>
          </rPr>
          <t xml:space="preserve">Gtg name: Sorbitol_x000D_
Gtg type:= normal_x000D_
Finalized:= T_x000D_
FileName:= ES_V4_Sorbitol_2024-03-25_16-37.pdf_x000D_
</t>
        </r>
      </text>
    </comment>
    <comment ref="F242" authorId="0" shapeId="0" xr:uid="{B1F74B7F-6CE4-4411-A2A6-34EE160DE0B1}">
      <text>
        <r>
          <rPr>
            <sz val="9"/>
            <color indexed="81"/>
            <rFont val="Tahoma"/>
            <family val="2"/>
          </rPr>
          <t xml:space="preserve">Gtg name: Fructose-Dextrose syrup_x000D_
Gtg type:= normal_x000D_
Finalized:= T_x000D_
FileName:= ES_V4_Fructose-Dextrose syrup_2012-04-22_15-48.pdf_x000D_
</t>
        </r>
      </text>
    </comment>
    <comment ref="G242" authorId="0" shapeId="0" xr:uid="{026DDC73-FAFF-4225-9AFD-164983DAB378}">
      <text>
        <r>
          <rPr>
            <sz val="9"/>
            <color indexed="81"/>
            <rFont val="Tahoma"/>
            <family val="2"/>
          </rPr>
          <t xml:space="preserve">Gtg name: dextrose syrup 35wtpctdb_x000D_
Gtg type:= normal_x000D_
Finalized:= T_x000D_
FileName:= ES_V4_dextrose syrup 35wtpctdb_2011-09-21_08-10.pdf_x000D_
</t>
        </r>
      </text>
    </comment>
    <comment ref="H242" authorId="0" shapeId="0" xr:uid="{E2BCC3C9-9B92-4C87-B99B-968498F88FBD}">
      <text>
        <r>
          <rPr>
            <sz val="9"/>
            <color indexed="81"/>
            <rFont val="Tahoma"/>
            <family val="2"/>
          </rPr>
          <t xml:space="preserve">Gtg name: CaOH and CaCO3 HP_x000D_
Gtg type:= normal_x000D_
Finalized:= T_x000D_
FileName:= ES_V1_CaOH and CaCO3 HP_2013-11-01_10-58.pdf_x000D_
</t>
        </r>
      </text>
    </comment>
    <comment ref="I242" authorId="0" shapeId="0" xr:uid="{977CED99-D762-443A-ACEE-6D491901D2C9}">
      <text>
        <r>
          <rPr>
            <sz val="9"/>
            <color indexed="81"/>
            <rFont val="Tahoma"/>
            <family val="2"/>
          </rPr>
          <t xml:space="preserve">Gtg name: calcium carbonate (limestone) as mined_x000D_
Gtg type:= normal_x000D_
Finalized:= T_x000D_
FileName:= ExecSum_V4_calcium carbonate (limestone) as mined_471-34-1_2010-10-28_2010-10-28_13-30.pdf_x000D_
</t>
        </r>
      </text>
    </comment>
    <comment ref="J242" authorId="0" shapeId="0" xr:uid="{EBB7EA4F-A0B6-48B9-81A9-B1E66B84A16E}">
      <text/>
    </comment>
    <comment ref="I244" authorId="0" shapeId="0" xr:uid="{0E24A8E7-BAE3-4D52-8401-48493FBDB977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J244" authorId="0" shapeId="0" xr:uid="{F145F685-3F58-439B-8732-B2ED75E0892C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K244" authorId="0" shapeId="0" xr:uid="{593051C7-EFD7-4911-874E-82BDE608B5E1}">
      <text/>
    </comment>
    <comment ref="K246" authorId="0" shapeId="0" xr:uid="{8A8153A2-2DD4-48B8-A292-A96D1E3D4A26}">
      <text/>
    </comment>
    <comment ref="J248" authorId="0" shapeId="0" xr:uid="{1FDC8A11-10E5-4D6E-A572-CC6D52614F4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248" authorId="0" shapeId="0" xr:uid="{38BB1E15-B2B4-47A1-8708-CCD766DBAC4D}">
      <text/>
    </comment>
    <comment ref="J250" authorId="0" shapeId="0" xr:uid="{3A24A3DF-836B-4BD0-B775-97F90D17C091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250" authorId="0" shapeId="0" xr:uid="{10647AB6-14D8-4920-B0BF-5FFAA5321802}">
      <text/>
    </comment>
    <comment ref="J252" authorId="0" shapeId="0" xr:uid="{36AA5DB9-CF1F-4A8A-8AD4-7C54DD44F55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252" authorId="0" shapeId="0" xr:uid="{BA880C8C-FB01-4E9B-B617-819A411CA6FB}">
      <text/>
    </comment>
    <comment ref="I254" authorId="0" shapeId="0" xr:uid="{8F057C11-9DBB-463B-87A4-FBEE86330D9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254" authorId="0" shapeId="0" xr:uid="{1EC925FA-FE19-45A7-8586-CC0764C63078}">
      <text/>
    </comment>
    <comment ref="H256" authorId="0" shapeId="0" xr:uid="{56464847-8C9B-48DB-BDFB-49499549BD59}">
      <text>
        <r>
          <rPr>
            <sz val="9"/>
            <color indexed="81"/>
            <rFont val="Tahoma"/>
            <family val="2"/>
          </rPr>
          <t xml:space="preserve">Gtg name: corn starch by wet mill_x000D_
Gtg type:= normal_x000D_
Finalized:= T_x000D_
FileName:= ES_V4_corn starch by wet mill_2016-09-01_18-40.pdf_x000D_
</t>
        </r>
      </text>
    </comment>
    <comment ref="I256" authorId="0" shapeId="0" xr:uid="{95C89F8C-F4D1-49AA-A371-9507EBA6E1C3}">
      <text>
        <r>
          <rPr>
            <sz val="9"/>
            <color indexed="81"/>
            <rFont val="Tahoma"/>
            <family val="2"/>
          </rPr>
          <t xml:space="preserve">Gtg name: Corn_x000D_
Gtg type:= normal_x000D_
Finalized:= T_x000D_
FileName:= ES_V4_Corn_2011-09-08_06-41.pdf_x000D_
</t>
        </r>
      </text>
    </comment>
    <comment ref="J256" authorId="0" shapeId="0" xr:uid="{715F07BA-320A-4E69-A903-106D2F9DFC56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K256" authorId="0" shapeId="0" xr:uid="{97A91C04-35C4-4843-847D-4D39D86F125F}">
      <text>
        <r>
          <rPr>
            <sz val="9"/>
            <color indexed="81"/>
            <rFont val="Tahoma"/>
            <family val="2"/>
          </rPr>
          <t xml:space="preserve">Gtg name: potassium chloride from sylvinite ore_x000D_
Gtg type:= normal_x000D_
Finalized:= T_x000D_
FileName:= ExecSum_V4_potassium chloride from sylvinite ore_7447-40-7_2010-07-24_2010-07-24_17-44_1.pdf_x000D_
</t>
        </r>
      </text>
    </comment>
    <comment ref="L256" authorId="0" shapeId="0" xr:uid="{EE3D783B-B1D1-4607-9D57-7E52DE6D3D6C}">
      <text>
        <r>
          <rPr>
            <sz val="9"/>
            <color indexed="81"/>
            <rFont val="Tahoma"/>
            <family val="2"/>
          </rPr>
          <t xml:space="preserve">Gtg name: sylvinite ore mining_x000D_
Gtg type:= normal_x000D_
Finalized:= T_x000D_
FileName:= ExecSum_V4_sylvinite ore mining_UIDSylviniteOre_2010-07-24_2010-07-24_17-55.pdf_x000D_
</t>
        </r>
      </text>
    </comment>
    <comment ref="M256" authorId="0" shapeId="0" xr:uid="{37CD9B74-EACA-4F62-850A-987BFC09AE40}">
      <text/>
    </comment>
    <comment ref="J258" authorId="0" shapeId="0" xr:uid="{0A1A34B2-6C6F-45EF-9F36-2CD465A77B6C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K258" authorId="0" shapeId="0" xr:uid="{1A46AE61-0605-4BB9-8A05-354D6619BA07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L258" authorId="0" shapeId="0" xr:uid="{0CCB9794-DFA9-4D60-A869-6CA7C80267A2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M258" authorId="0" shapeId="0" xr:uid="{332D0010-56A3-4CAC-82BF-7074A059F4D9}">
      <text/>
    </comment>
    <comment ref="M260" authorId="0" shapeId="0" xr:uid="{A8824354-8864-4874-9A48-207752710042}">
      <text/>
    </comment>
    <comment ref="L262" authorId="0" shapeId="0" xr:uid="{18C11ECD-5834-4FB6-AD9C-E1A5CED8EDB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M262" authorId="0" shapeId="0" xr:uid="{C2E8A251-3FCA-4733-97BF-09258DD54FFC}">
      <text/>
    </comment>
    <comment ref="L264" authorId="0" shapeId="0" xr:uid="{20BC99E1-9C8F-4EDC-9A9A-8AE227B71B9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M264" authorId="0" shapeId="0" xr:uid="{D529BDB3-F4CA-4B1A-A5D8-752741B60710}">
      <text/>
    </comment>
    <comment ref="L266" authorId="0" shapeId="0" xr:uid="{487B8472-03BF-4921-AC8D-9D0E5691294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M266" authorId="0" shapeId="0" xr:uid="{F05CFE64-3E75-4EBB-82B1-864E83813D81}">
      <text/>
    </comment>
    <comment ref="K268" authorId="0" shapeId="0" xr:uid="{E2466436-5259-4E10-ACEB-5D378CB4B9BD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L268" authorId="0" shapeId="0" xr:uid="{FAAAF323-8C4D-4DF3-831A-60A88BE457ED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M268" authorId="0" shapeId="0" xr:uid="{EDA88C57-B756-4DC4-8C70-9864174FAF1A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N268" authorId="0" shapeId="0" xr:uid="{C5A0D658-F87A-439F-A847-B86D49CB9CDB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O268" authorId="0" shapeId="0" xr:uid="{16F69AD0-FD6A-42B9-ADE4-912E71401F5B}">
      <text/>
    </comment>
    <comment ref="O270" authorId="0" shapeId="0" xr:uid="{793CBD53-73A3-4658-B852-A33381BCC319}">
      <text/>
    </comment>
    <comment ref="N272" authorId="0" shapeId="0" xr:uid="{F58F994C-5426-488B-9878-16C061341261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O272" authorId="0" shapeId="0" xr:uid="{7279AED0-2DAF-493E-A870-9CE1A3B29C9A}">
      <text/>
    </comment>
    <comment ref="N274" authorId="0" shapeId="0" xr:uid="{CDFC544C-F2A7-456F-B0FD-0E9945F2097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O274" authorId="0" shapeId="0" xr:uid="{6F010EE1-A885-4250-A1D2-1C1F949C19FC}">
      <text/>
    </comment>
    <comment ref="N276" authorId="0" shapeId="0" xr:uid="{48C041D9-9C6B-4185-AD08-A1557419DDC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O276" authorId="0" shapeId="0" xr:uid="{2B9D4A7C-6C36-4629-A50F-FB72CAC4ECE2}">
      <text/>
    </comment>
    <comment ref="M278" authorId="0" shapeId="0" xr:uid="{4B374506-BF3D-4EF0-993C-9EDDBE94C2FF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N278" authorId="0" shapeId="0" xr:uid="{2BCB22FB-AA15-415F-935D-DF23CB956D18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O278" authorId="0" shapeId="0" xr:uid="{40B91F2C-969E-419E-B209-60B9142285C4}">
      <text/>
    </comment>
    <comment ref="N280" authorId="0" shapeId="0" xr:uid="{9FE1A054-7E23-44BF-9FF4-BEBB2674A941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O280" authorId="0" shapeId="0" xr:uid="{06B4BE0F-BEC8-4BE6-87C2-967575FB130C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P280" authorId="0" shapeId="0" xr:uid="{7D8B8180-84CE-498A-A539-229DBC9D4CE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Q280" authorId="0" shapeId="0" xr:uid="{5F6C909E-33B5-4DD4-8274-D9F70E2C60C8}">
      <text/>
    </comment>
    <comment ref="P282" authorId="0" shapeId="0" xr:uid="{A3E2B250-F1C0-42A3-89F8-25CF711D532A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Q282" authorId="0" shapeId="0" xr:uid="{E7FF5CBD-546E-48CD-9DF5-0CC98224A695}">
      <text/>
    </comment>
    <comment ref="P284" authorId="0" shapeId="0" xr:uid="{48251A7D-251E-49CD-9C0F-9F3A24E7076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Q284" authorId="0" shapeId="0" xr:uid="{1CE79FAB-B39D-4725-B6F2-B5CA800C7AE2}">
      <text/>
    </comment>
    <comment ref="O286" authorId="0" shapeId="0" xr:uid="{3F5CB842-600B-4CB4-978C-319F5BD0A41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P286" authorId="0" shapeId="0" xr:uid="{62780932-1F87-4B1A-87A3-20B4410AF0C2}">
      <text/>
    </comment>
    <comment ref="N288" authorId="0" shapeId="0" xr:uid="{CDDA8FA7-8D38-487D-8406-7B72AAB0B95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O288" authorId="0" shapeId="0" xr:uid="{954747C8-691B-439C-B173-80338C2FDEF5}">
      <text/>
    </comment>
    <comment ref="K290" authorId="0" shapeId="0" xr:uid="{8D6F2094-9CA7-4EEF-8041-6EBBBD02D981}">
      <text>
        <r>
          <rPr>
            <sz val="9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L290" authorId="0" shapeId="0" xr:uid="{C5A41DE1-916B-446E-99D4-277D1C9B2EE8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M290" authorId="0" shapeId="0" xr:uid="{08963438-9027-40AF-90A0-BE75C6039DE7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N290" authorId="0" shapeId="0" xr:uid="{DF41CEC7-5921-4139-9F15-5446D9EC9EB4}">
      <text/>
    </comment>
    <comment ref="N292" authorId="0" shapeId="0" xr:uid="{A0A10281-6B86-40D7-8AFC-692C33D59477}">
      <text/>
    </comment>
    <comment ref="M294" authorId="0" shapeId="0" xr:uid="{19BAF17E-B355-4E96-BC6F-596E1D3303C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N294" authorId="0" shapeId="0" xr:uid="{58B824A7-2B6E-4F58-8CFA-5C98EE671476}">
      <text/>
    </comment>
    <comment ref="M296" authorId="0" shapeId="0" xr:uid="{C5AF1D00-593D-4AF8-81F5-9831B8A16B2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N296" authorId="0" shapeId="0" xr:uid="{8C510E4E-E800-433B-ACAF-348C581054E7}">
      <text/>
    </comment>
    <comment ref="M298" authorId="0" shapeId="0" xr:uid="{A400C4FF-A0E1-47E6-B403-BECC77030D2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N298" authorId="0" shapeId="0" xr:uid="{08F2A9C1-5188-4012-92D1-EE5602FB68BA}">
      <text/>
    </comment>
    <comment ref="L300" authorId="0" shapeId="0" xr:uid="{AAFDCD78-ED0D-4E5A-B436-D3B1E6F5C45D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M300" authorId="0" shapeId="0" xr:uid="{8EC1713D-E983-4821-A7E8-C56B4FCE04B9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N300" authorId="0" shapeId="0" xr:uid="{121239B1-9F99-4DB2-8B83-498DFB98FB59}">
      <text/>
    </comment>
    <comment ref="N302" authorId="0" shapeId="0" xr:uid="{90F4D5F5-68D5-468E-8654-3B870E1938E7}">
      <text/>
    </comment>
    <comment ref="M304" authorId="0" shapeId="0" xr:uid="{6719B8F4-3C15-4D2F-B936-B0E8EB744ACC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N304" authorId="0" shapeId="0" xr:uid="{B8757D66-6146-4AC2-8BAF-0CBA21442B7E}">
      <text/>
    </comment>
    <comment ref="M306" authorId="0" shapeId="0" xr:uid="{BC6308CB-FF88-415E-9BEF-B08B2B9B0891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N306" authorId="0" shapeId="0" xr:uid="{697C8F38-DFF3-4727-BB03-AC1E545D5B50}">
      <text/>
    </comment>
    <comment ref="M308" authorId="0" shapeId="0" xr:uid="{BA369395-CBBB-41B5-B145-8186C06D87EB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N308" authorId="0" shapeId="0" xr:uid="{DCB66ED7-0840-4C7C-9447-7C3473833282}">
      <text/>
    </comment>
    <comment ref="J310" authorId="0" shapeId="0" xr:uid="{012212D4-1859-4106-96C8-1DFB0CE8F7A2}">
      <text>
        <r>
          <rPr>
            <sz val="9"/>
            <color indexed="81"/>
            <rFont val="Tahoma"/>
            <family val="2"/>
          </rPr>
          <t xml:space="preserve">Gtg name: P in fertilizer_x000D_
Gtg type:= normal_x000D_
Finalized:= T_x000D_
FileName:= ES_V4_P in fertilizer_2016-12-15_20-59.pdf_x000D_
</t>
        </r>
      </text>
    </comment>
    <comment ref="K310" authorId="0" shapeId="0" xr:uid="{90B5CAE6-EC99-4E1A-A46E-3242F8668474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L310" authorId="0" shapeId="0" xr:uid="{0BAB8895-679D-4ACD-8C6B-D75221D5DC66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M310" authorId="0" shapeId="0" xr:uid="{82FD56D0-E811-444A-9D17-AD7CAFEF2CA0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N310" authorId="0" shapeId="0" xr:uid="{AD54CC1E-3757-4329-B4CD-6FF682B3B20E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O310" authorId="0" shapeId="0" xr:uid="{E54A5A44-D0A4-49C7-B331-48B2427259D3}">
      <text/>
    </comment>
    <comment ref="O312" authorId="0" shapeId="0" xr:uid="{CF06F11A-2E24-4786-9C82-9FDA3700C71E}">
      <text/>
    </comment>
    <comment ref="N314" authorId="0" shapeId="0" xr:uid="{C93FEB36-A334-4096-84CC-24B4798E5274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O314" authorId="0" shapeId="0" xr:uid="{6459D400-29C9-4A13-85A6-9F496737ACC8}">
      <text/>
    </comment>
    <comment ref="N316" authorId="0" shapeId="0" xr:uid="{C458A3B6-5C1D-48C1-8104-00B1951AF8D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O316" authorId="0" shapeId="0" xr:uid="{7C6752B3-926B-487D-A918-5CC69E71B2C6}">
      <text/>
    </comment>
    <comment ref="N318" authorId="0" shapeId="0" xr:uid="{E2A37D8A-C49A-4F64-BFFF-3E68A060CD6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O318" authorId="0" shapeId="0" xr:uid="{57882587-7E8F-46ED-A495-0D083BABB6B1}">
      <text/>
    </comment>
    <comment ref="M320" authorId="0" shapeId="0" xr:uid="{41380FB3-7F65-41A7-B349-BE6D17691950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N320" authorId="0" shapeId="0" xr:uid="{77744D41-7402-4A93-AE3F-E00F06B87B4F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O320" authorId="0" shapeId="0" xr:uid="{5057E3D2-A4F1-429C-8D3F-D0A7D48ECAC3}">
      <text/>
    </comment>
    <comment ref="N322" authorId="0" shapeId="0" xr:uid="{5CD51BA7-5202-4736-8C50-4CE2DA07BE33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O322" authorId="0" shapeId="0" xr:uid="{C95E0894-D7F3-4F4B-B8AC-43F54212614F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P322" authorId="0" shapeId="0" xr:uid="{EECBE6C2-F93C-4F0C-81B3-60DB2AF40B84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Q322" authorId="0" shapeId="0" xr:uid="{1C1E8DB9-A875-4213-BCF0-B0F0523DC486}">
      <text/>
    </comment>
    <comment ref="P324" authorId="0" shapeId="0" xr:uid="{C73064AF-50E2-46B8-A4EA-525A89F9BAE8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Q324" authorId="0" shapeId="0" xr:uid="{6D907526-A513-46CA-91F7-0A88C73CC913}">
      <text/>
    </comment>
    <comment ref="P326" authorId="0" shapeId="0" xr:uid="{226A0790-9A8B-4186-A500-0817279D7B0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Q326" authorId="0" shapeId="0" xr:uid="{9CDEB79E-1EBE-4E91-8FAB-EBCC0BBE1ECB}">
      <text/>
    </comment>
    <comment ref="O328" authorId="0" shapeId="0" xr:uid="{F7C6735C-87CA-45A7-BB97-6980EC65C8C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P328" authorId="0" shapeId="0" xr:uid="{3CF2CDCA-2D8C-4905-8D56-88046C96EED0}">
      <text/>
    </comment>
    <comment ref="N330" authorId="0" shapeId="0" xr:uid="{B8EE3F22-C9AE-40DB-AFE1-F40B074F72B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O330" authorId="0" shapeId="0" xr:uid="{65E43F2A-DBA5-4AE8-8BBC-53EDB5738E30}">
      <text/>
    </comment>
    <comment ref="H332" authorId="0" shapeId="0" xr:uid="{C78A029A-A9C8-4F1E-AFB3-D1BB92E56269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332" authorId="0" shapeId="0" xr:uid="{4C4A1E8B-B743-4EE2-BA1A-EF4C46FF3ECA}">
      <text/>
    </comment>
    <comment ref="F334" authorId="0" shapeId="0" xr:uid="{3F86F777-045C-451F-A4C1-63B014D7222C}">
      <text>
        <r>
          <rPr>
            <sz val="9"/>
            <color indexed="81"/>
            <rFont val="Tahoma"/>
            <family val="2"/>
          </rPr>
          <t xml:space="preserve">Gtg name: hydrogen proxy from SMR_x000D_
Gtg type:= placeholder_x000D_
Finalized:= T_x000D_
FileName:= noExecSum.pdf_x000D_
</t>
        </r>
      </text>
    </comment>
    <comment ref="G334" authorId="0" shapeId="0" xr:uid="{9F70E9E7-802E-472A-9B57-83E2DFCA9465}">
      <text>
        <r>
          <rPr>
            <sz val="9"/>
            <color indexed="81"/>
            <rFont val="Tahoma"/>
            <family val="2"/>
          </rPr>
          <t xml:space="preserve">Gtg name: hydrogen from SMR nat gas_x000D_
Gtg type:= normal_x000D_
Finalized:= T_x000D_
FileName:= ES_V4_hydrogen from SMR nat gas_2020-07-20_15-08.pdf_x000D_
</t>
        </r>
      </text>
    </comment>
    <comment ref="H334" authorId="0" shapeId="0" xr:uid="{0099036D-DE1E-45C1-A246-20CC5B7D244D}">
      <text>
        <r>
          <rPr>
            <sz val="9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I334" authorId="0" shapeId="0" xr:uid="{687FBE9E-54B7-400E-A97B-EFDBFFD45E42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334" authorId="0" shapeId="0" xr:uid="{521D225F-8796-4790-94A2-0ED5A65CDD8A}">
      <text/>
    </comment>
    <comment ref="J336" authorId="0" shapeId="0" xr:uid="{45C63C79-1866-4216-8A5F-3B2A782F1EB7}">
      <text/>
    </comment>
    <comment ref="H338" authorId="0" shapeId="0" xr:uid="{6C1283C9-A5D3-4C1F-B3AC-8BA49A24F74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338" authorId="0" shapeId="0" xr:uid="{66A4D7F3-C3D2-45CE-8D30-31757318051C}">
      <text/>
    </comment>
    <comment ref="H340" authorId="0" shapeId="0" xr:uid="{EED16C8B-CA87-417F-A314-3BDA6CC7E60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340" authorId="0" shapeId="0" xr:uid="{CDBBB769-AFA1-4B42-BE80-2DC342F156DA}">
      <text/>
    </comment>
    <comment ref="D342" authorId="0" shapeId="0" xr:uid="{109C3D24-DEB7-4843-A2E2-DBA6F853310D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E342" authorId="0" shapeId="0" xr:uid="{FBAADEA8-4C72-4278-8427-68C0ECD7C98F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F342" authorId="0" shapeId="0" xr:uid="{369C7544-1D57-4E77-A47A-C4BB53C8031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342" authorId="0" shapeId="0" xr:uid="{9CDBDC8F-6F16-46C6-A406-089C2F18B38B}">
      <text/>
    </comment>
    <comment ref="F344" authorId="0" shapeId="0" xr:uid="{F50A2EFD-A3F2-4D62-A2F5-F6EF73254F8E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G344" authorId="0" shapeId="0" xr:uid="{02F6C601-91F1-454B-8EF2-5E1549DE12A5}">
      <text/>
    </comment>
    <comment ref="F346" authorId="0" shapeId="0" xr:uid="{2B8458F8-6520-4C5F-A83F-144829F8C6D7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346" authorId="0" shapeId="0" xr:uid="{40EB5307-35D8-458E-BF03-04BDA106D8DC}">
      <text/>
    </comment>
    <comment ref="E348" authorId="0" shapeId="0" xr:uid="{7E903A23-28B8-460C-B883-41941147605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348" authorId="0" shapeId="0" xr:uid="{F45E9E48-353D-421A-85E6-EFB5B6A8B388}">
      <text/>
    </comment>
    <comment ref="B350" authorId="0" shapeId="0" xr:uid="{228DFA6C-DB1A-4D57-8DFF-82C5E25690E2}">
      <text>
        <r>
          <rPr>
            <sz val="9"/>
            <color indexed="81"/>
            <rFont val="Tahoma"/>
            <family val="2"/>
          </rPr>
          <t xml:space="preserve">Gtg name: SDS_x000D_
Gtg type:= proxy_x000D_
Finalized:= T_x000D_
FileName:= noExecSum.pdf_x000D_
</t>
        </r>
      </text>
    </comment>
    <comment ref="C350" authorId="0" shapeId="0" xr:uid="{D0863244-97EB-40E1-A13E-EC303842D6D2}">
      <text>
        <r>
          <rPr>
            <sz val="9"/>
            <color indexed="81"/>
            <rFont val="Tahoma"/>
            <family val="2"/>
          </rPr>
          <t xml:space="preserve">Gtg name: sodium alcohol sulfate_x000D_
Gtg type:= normal_x000D_
Finalized:= O_x000D_
FileName:= ES_V1_sodium alcohol sulfate_2022-04-08_09-15.pdf_x000D_
</t>
        </r>
      </text>
    </comment>
    <comment ref="D350" authorId="0" shapeId="0" xr:uid="{DCA36D6B-DF35-46EF-BB78-AAA052E4E3A8}">
      <text>
        <r>
          <rPr>
            <sz val="9"/>
            <color indexed="81"/>
            <rFont val="Tahoma"/>
            <family val="2"/>
          </rPr>
          <t xml:space="preserve">Gtg name: 1-octanol and coproducts_x000D_
Gtg type:= normal_x000D_
Finalized:= T_x000D_
FileName:= ES_V4_1-octanol and coproducts_2016-11-10_15-07.pdf_x000D_
</t>
        </r>
      </text>
    </comment>
    <comment ref="E350" authorId="0" shapeId="0" xr:uid="{E280DC0F-8B25-410C-81AA-F9D3B5E7479C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F350" authorId="0" shapeId="0" xr:uid="{D255CF56-5A4F-44D5-B031-CA627C8C7084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G350" authorId="0" shapeId="0" xr:uid="{40888DEC-CA96-4C5D-BBA1-FF0F7580D368}">
      <text/>
    </comment>
    <comment ref="G352" authorId="0" shapeId="0" xr:uid="{F7F04BD3-A49B-4B94-AA4A-FD148DDE8E73}">
      <text/>
    </comment>
    <comment ref="E354" authorId="0" shapeId="0" xr:uid="{3E7DADAD-36A6-4385-976B-A97423CA2361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354" authorId="0" shapeId="0" xr:uid="{B14AFEC4-AD6F-40ED-8BE4-4A09D0EA3497}">
      <text/>
    </comment>
    <comment ref="E356" authorId="0" shapeId="0" xr:uid="{04DA0D9B-85F0-410F-8D98-EFDE83A5F4EA}">
      <text>
        <r>
          <rPr>
            <sz val="9"/>
            <color indexed="81"/>
            <rFont val="Tahoma"/>
            <family val="2"/>
          </rPr>
          <t xml:space="preserve">Gtg name: triethylaluminum_x000D_
Gtg type:= normal_x000D_
Finalized:= T_x000D_
FileName:= ES_V4_triethylaluminum_2016-11-10_15-48.pdf_x000D_
</t>
        </r>
      </text>
    </comment>
    <comment ref="F356" authorId="0" shapeId="0" xr:uid="{8B678F97-0110-4885-AE9E-5FE88D7AF073}">
      <text>
        <r>
          <rPr>
            <sz val="9"/>
            <color indexed="81"/>
            <rFont val="Tahoma"/>
            <family val="2"/>
          </rPr>
          <t xml:space="preserve">Gtg name: aluminum solid from liquid placeholder_x000D_
Gtg type:= placeholder_x000D_
Finalized:= T_x000D_
FileName:= ExecSum_V4_aluminum solid from liquid placeholder_7429-90-5_2010-09-29_2010-09-29_11-17.pdf_x000D_
</t>
        </r>
      </text>
    </comment>
    <comment ref="G356" authorId="0" shapeId="0" xr:uid="{2289B22E-653E-47D6-9D9A-2476326FB52E}">
      <text>
        <r>
          <rPr>
            <sz val="9"/>
            <color indexed="81"/>
            <rFont val="Tahoma"/>
            <family val="2"/>
          </rPr>
          <t xml:space="preserve">Gtg name: aluminum from Hall Heroult cell_x000D_
Gtg type:= normal_x000D_
Finalized:= T_x000D_
FileName:= ExecSum_V4_aluminum from Hall Heroult cell_UIDHHCellAluminum_2010-09-25_2010-09-25_12-22.pdf_x000D_
</t>
        </r>
      </text>
    </comment>
    <comment ref="H356" authorId="0" shapeId="0" xr:uid="{E8A4C38D-5D03-4106-968E-1BBCDE27ADF4}">
      <text>
        <r>
          <rPr>
            <sz val="9"/>
            <color indexed="81"/>
            <rFont val="Tahoma"/>
            <family val="2"/>
          </rPr>
          <t xml:space="preserve">Gtg name: aluminum oxide from Bayer process, metallurgical grade_x000D_
Gtg type:= normal_x000D_
Finalized:= T_x000D_
FileName:= ExecSum_V4_aluminum oxide from Bayer process, metallurgical grade_1344-28-1_2010-10-01_2010-10-01_06-27.pdf_x000D_
</t>
        </r>
      </text>
    </comment>
    <comment ref="I356" authorId="0" shapeId="0" xr:uid="{AD2206AB-CE58-4FA8-8C18-EC76B9BA7662}">
      <text>
        <r>
          <rPr>
            <sz val="9"/>
            <color indexed="81"/>
            <rFont val="Tahoma"/>
            <family val="2"/>
          </rPr>
          <t xml:space="preserve">Gtg name: Bauxite shipping to US port for Bayer_x000D_
Gtg type:= normal_x000D_
Finalized:= T_x000D_
FileName:= noExecSum.pdf_x000D_
</t>
        </r>
      </text>
    </comment>
    <comment ref="J356" authorId="0" shapeId="0" xr:uid="{1E96A3C1-2DCD-4AF6-AB13-826A8C70CEC7}">
      <text>
        <r>
          <rPr>
            <sz val="9"/>
            <color indexed="81"/>
            <rFont val="Tahoma"/>
            <family val="2"/>
          </rPr>
          <t xml:space="preserve">Gtg name: bauxite mining_x000D_
Gtg type:= normal_x000D_
Finalized:= T_x000D_
FileName:= ExecSum_V4_bauxite mining_UIDBauxiteAtMine_2010-09-25_2010-09-25_13-09.pdf_x000D_
</t>
        </r>
      </text>
    </comment>
    <comment ref="K356" authorId="0" shapeId="0" xr:uid="{8C289349-C7C3-4037-86DC-FBBC1A2DEB75}">
      <text/>
    </comment>
    <comment ref="I358" authorId="0" shapeId="0" xr:uid="{3995184C-291D-49FC-94B8-625894278743}">
      <text>
        <r>
          <rPr>
            <sz val="9"/>
            <color indexed="81"/>
            <rFont val="Tahoma"/>
            <family val="2"/>
          </rPr>
          <t xml:space="preserve">Gtg name: calcium monoxide (lime)_x000D_
Gtg type:= normal_x000D_
Finalized:= T_x000D_
FileName:= ExecSum_V4_calcium monoxide (lime)_1305-78-8_2010-06-28_2010-06-28_12-57.pdf_x000D_
</t>
        </r>
      </text>
    </comment>
    <comment ref="J358" authorId="0" shapeId="0" xr:uid="{96844ED9-99E8-41E4-9EEF-F4C23C963372}">
      <text>
        <r>
          <rPr>
            <sz val="9"/>
            <color indexed="81"/>
            <rFont val="Tahoma"/>
            <family val="2"/>
          </rPr>
          <t xml:space="preserve">Gtg name: calcium carbonate (limestone) as mined_x000D_
Gtg type:= normal_x000D_
Finalized:= T_x000D_
FileName:= ExecSum_V4_calcium carbonate (limestone) as mined_471-34-1_2010-10-28_2010-10-28_13-30.pdf_x000D_
</t>
        </r>
      </text>
    </comment>
    <comment ref="K358" authorId="0" shapeId="0" xr:uid="{82067945-BD3F-476E-8CEA-04A76C4C9F74}">
      <text/>
    </comment>
    <comment ref="I360" authorId="0" shapeId="0" xr:uid="{19321A15-3A52-4627-A4B7-91A68D2C002C}">
      <text/>
    </comment>
    <comment ref="I362" authorId="0" shapeId="0" xr:uid="{CDBBF095-D1AF-4530-9A58-18FBE7BF1810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J362" authorId="0" shapeId="0" xr:uid="{02F53C35-43E1-4EB3-B8A9-03361E838FE8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K362" authorId="0" shapeId="0" xr:uid="{AB550212-9D2A-4DE4-BC26-B04DAD6A58B8}">
      <text/>
    </comment>
    <comment ref="J364" authorId="0" shapeId="0" xr:uid="{8AA2DAA1-F4AF-4D4F-AE42-9F82DB9C659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364" authorId="0" shapeId="0" xr:uid="{3CF1BFAC-F10C-4178-934B-E7A22155E232}">
      <text/>
    </comment>
    <comment ref="H366" authorId="0" shapeId="0" xr:uid="{160D0071-68E7-4281-BCF3-40F812439FEA}">
      <text>
        <r>
          <rPr>
            <sz val="9"/>
            <color indexed="81"/>
            <rFont val="Tahoma"/>
            <family val="2"/>
          </rPr>
          <t xml:space="preserve">Gtg name: Manufactured carbon used as anodes for Hall Heroult cell_x000D_
Gtg type:= normal_x000D_
Finalized:= T_x000D_
FileName:= ExecSum_V4_Manufactured carbon used as anodes for Hall Heroult cell_UIDAmorphManCarb_2010-06-28_2010-06-28_19-52.pdf_x000D_
</t>
        </r>
      </text>
    </comment>
    <comment ref="I366" authorId="0" shapeId="0" xr:uid="{D1CFDADF-4855-42EC-A789-B10DAF92EF83}">
      <text>
        <r>
          <rPr>
            <sz val="9"/>
            <color indexed="81"/>
            <rFont val="Tahoma"/>
            <family val="2"/>
          </rPr>
          <t xml:space="preserve">Gtg name: coke, metallurgical_x000D_
Gtg type:= normal_x000D_
Finalized:= T_x000D_
FileName:= ES_V4_coke, metallurgical_2014-04-02_16-02.pdf_x000D_
</t>
        </r>
      </text>
    </comment>
    <comment ref="J366" authorId="0" shapeId="0" xr:uid="{901C80B0-B8C9-4AA6-981D-15DEF119FE9D}">
      <text>
        <r>
          <rPr>
            <sz val="9"/>
            <color indexed="81"/>
            <rFont val="Tahoma"/>
            <family val="2"/>
          </rPr>
          <t xml:space="preserve">Gtg name: coal mining_x000D_
Gtg type:= placeholder_x000D_
Finalized:= T_x000D_
FileName:= ExecSum_V4_coal mining_UIDCoal_2010-06-28_2010-06-29_15-53.pdf_x000D_
</t>
        </r>
      </text>
    </comment>
    <comment ref="K366" authorId="0" shapeId="0" xr:uid="{07D74CC0-EB4E-4462-890A-C566D79B1A4B}">
      <text/>
    </comment>
    <comment ref="J368" authorId="0" shapeId="0" xr:uid="{1560A68A-DB5A-4ACA-88A9-14338E861EF7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K368" authorId="0" shapeId="0" xr:uid="{EFB98388-27C2-4F4A-BA06-FC38472AE05B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L368" authorId="0" shapeId="0" xr:uid="{8CC8F7FF-4826-484C-9587-AB6D125F87D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M368" authorId="0" shapeId="0" xr:uid="{C562935C-414C-4545-84CD-C794E02FC590}">
      <text/>
    </comment>
    <comment ref="L370" authorId="0" shapeId="0" xr:uid="{FB8BA977-4E13-4054-82AC-7562030594AD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M370" authorId="0" shapeId="0" xr:uid="{037BA7AC-7E4D-4207-AC76-84174FD61315}">
      <text/>
    </comment>
    <comment ref="L372" authorId="0" shapeId="0" xr:uid="{538FB7B6-CB5B-4EEB-B6F7-1C7200DFC96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M372" authorId="0" shapeId="0" xr:uid="{8CC24C35-BFEB-4843-BDA1-58F8F0BD1C1C}">
      <text/>
    </comment>
    <comment ref="K374" authorId="0" shapeId="0" xr:uid="{4730983B-4E75-4C61-BF8D-3899C031818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374" authorId="0" shapeId="0" xr:uid="{8F615534-DF58-4374-A3FE-01ACE7614A87}">
      <text/>
    </comment>
    <comment ref="I376" authorId="0" shapeId="0" xr:uid="{793DE8AE-B05D-4143-9897-0D3E4362F03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376" authorId="0" shapeId="0" xr:uid="{B65AB0FB-D4DB-43EC-96C1-E2CCFD1DDAF8}">
      <text/>
    </comment>
    <comment ref="I378" authorId="0" shapeId="0" xr:uid="{A972A088-5D6D-4916-BA03-2E685C1CC5D2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J378" authorId="0" shapeId="0" xr:uid="{C3E95DA1-5D43-49DE-A055-F246D5A22A3F}">
      <text/>
    </comment>
    <comment ref="F380" authorId="0" shapeId="0" xr:uid="{8266A163-D147-4AA7-9A88-C3403DC12B53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G380" authorId="0" shapeId="0" xr:uid="{5CD4909A-4870-49F1-B7BA-D91F4D457CC9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H380" authorId="0" shapeId="0" xr:uid="{45749470-5674-4F9D-B1DC-DE4BCAEF43AC}">
      <text/>
    </comment>
    <comment ref="H382" authorId="0" shapeId="0" xr:uid="{9F452ABF-B5DA-4B61-B8CB-C23C12170982}">
      <text/>
    </comment>
    <comment ref="F384" authorId="0" shapeId="0" xr:uid="{A0B075D8-6D98-4DFD-A291-C6D762AAC828}">
      <text>
        <r>
          <rPr>
            <sz val="9"/>
            <color indexed="81"/>
            <rFont val="Tahoma"/>
            <family val="2"/>
          </rPr>
          <t xml:space="preserve">Gtg name: hydrogen proxy from SMR_x000D_
Gtg type:= placeholder_x000D_
Finalized:= T_x000D_
FileName:= noExecSum.pdf_x000D_
</t>
        </r>
      </text>
    </comment>
    <comment ref="G384" authorId="0" shapeId="0" xr:uid="{E29D1480-0ED7-4B32-81D9-4C3D1C3D1CAE}">
      <text>
        <r>
          <rPr>
            <sz val="9"/>
            <color indexed="81"/>
            <rFont val="Tahoma"/>
            <family val="2"/>
          </rPr>
          <t xml:space="preserve">Gtg name: hydrogen from SMR nat gas_x000D_
Gtg type:= normal_x000D_
Finalized:= T_x000D_
FileName:= ES_V4_hydrogen from SMR nat gas_2020-07-20_15-08.pdf_x000D_
</t>
        </r>
      </text>
    </comment>
    <comment ref="H384" authorId="0" shapeId="0" xr:uid="{9CAC903E-E95A-44EC-84B4-45D6A63D27D1}">
      <text>
        <r>
          <rPr>
            <sz val="9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I384" authorId="0" shapeId="0" xr:uid="{FA3A29E3-A870-4827-A705-9FCFF8B6B8BC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384" authorId="0" shapeId="0" xr:uid="{6099BD7D-5BA9-4481-8EBF-EB0DF949E7DA}">
      <text/>
    </comment>
    <comment ref="J386" authorId="0" shapeId="0" xr:uid="{8EDE1C9A-1FA1-40EF-A26E-1CBAB4D00F97}">
      <text/>
    </comment>
    <comment ref="H388" authorId="0" shapeId="0" xr:uid="{6EA4AFB7-2FA8-470E-B561-AC075789880B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388" authorId="0" shapeId="0" xr:uid="{288A0D9F-1619-411A-AD4E-AD0CA851A92E}">
      <text/>
    </comment>
    <comment ref="H390" authorId="0" shapeId="0" xr:uid="{EB6EDFE6-D55D-4A01-ADF1-EDB6A4C3770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390" authorId="0" shapeId="0" xr:uid="{3A0C9CA5-13CD-4209-94FD-1D4287E69075}">
      <text/>
    </comment>
    <comment ref="E392" authorId="0" shapeId="0" xr:uid="{07F0B125-7ADA-4F34-BCF2-49EAEAFD488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392" authorId="0" shapeId="0" xr:uid="{35649FE7-321A-4759-9523-64EAA2695248}">
      <text/>
    </comment>
    <comment ref="D394" authorId="0" shapeId="0" xr:uid="{BD40EC3B-E6C4-4B2E-ACFB-CCADC511ED4A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E394" authorId="0" shapeId="0" xr:uid="{0B7F013F-A73F-4A06-89F7-20FE76FF860A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394" authorId="0" shapeId="0" xr:uid="{0E93BCDE-1496-4461-B37A-C67BE02ED56D}">
      <text/>
    </comment>
    <comment ref="E396" authorId="0" shapeId="0" xr:uid="{AFD431D0-5E11-431D-89C7-8D1D1C63B2B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396" authorId="0" shapeId="0" xr:uid="{C4D74975-F6E8-4EE3-8A99-D6A019DAC582}">
      <text/>
    </comment>
    <comment ref="D398" authorId="0" shapeId="0" xr:uid="{F074E8BC-51D0-40EB-892D-4C93E552F8C5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E398" authorId="0" shapeId="0" xr:uid="{82A77A88-18C3-413A-AE46-CDAFBFC6410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398" authorId="0" shapeId="0" xr:uid="{90188016-F660-4C5F-9F8A-59767DC1661E}">
      <text/>
    </comment>
    <comment ref="E400" authorId="0" shapeId="0" xr:uid="{0F747529-9BAE-413F-B112-B56A3F2303B2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F400" authorId="0" shapeId="0" xr:uid="{922689B9-3BC1-404A-B0E4-8A9DCF5D4B05}">
      <text/>
    </comment>
    <comment ref="E402" authorId="0" shapeId="0" xr:uid="{5B5EC8DC-B0AD-41F0-92D7-B6254F83E765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402" authorId="0" shapeId="0" xr:uid="{1C326023-F2D2-4298-8582-ADCCBC8214F1}">
      <text/>
    </comment>
    <comment ref="B404" authorId="0" shapeId="0" xr:uid="{9C1474D5-730B-45D7-9DA8-40BA949542C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C404" authorId="0" shapeId="0" xr:uid="{CF58E252-B121-4FAD-A010-1933F9CF2472}">
      <text/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65F19012-01B7-4676-ADDC-BA06701BE435}">
      <text>
        <r>
          <rPr>
            <sz val="9"/>
            <color indexed="81"/>
            <rFont val="Tahoma"/>
            <family val="2"/>
          </rPr>
          <t xml:space="preserve">Gtg name: PVP_x000D_
Gtg type:= normal_x000D_
Finalized:= T_x000D_
FileName:= ES_V4_PVP_2023-02-06_14-03.pdf_x000D_
</t>
        </r>
      </text>
    </comment>
    <comment ref="B4" authorId="0" shapeId="0" xr:uid="{7A14FC88-176A-45D0-B9C5-F3481F1436B5}">
      <text>
        <r>
          <rPr>
            <sz val="9"/>
            <color indexed="81"/>
            <rFont val="Tahoma"/>
            <family val="2"/>
          </rPr>
          <t xml:space="preserve">Gtg name: Ammonium hydroxide 29wt pct_x000D_
Gtg type:= normal_x000D_
Finalized:= T_x000D_
FileName:= ES_V2_Ammonium hydroxide 29wt pct_2016-09-09_17-48.pdf_x000D_
</t>
        </r>
      </text>
    </comment>
    <comment ref="C4" authorId="0" shapeId="0" xr:uid="{528AF0BC-4284-4DEE-A21C-BA1CB0A05C81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D4" authorId="0" shapeId="0" xr:uid="{9F9192FA-5B10-4460-A835-75B7033B5726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4" authorId="0" shapeId="0" xr:uid="{F7607859-8EF2-4D63-8F09-118AAFD7947F}">
      <text/>
    </comment>
    <comment ref="E6" authorId="0" shapeId="0" xr:uid="{2019947F-FD9C-49F4-9DAC-0A510EB09B26}">
      <text/>
    </comment>
    <comment ref="D8" authorId="0" shapeId="0" xr:uid="{8AE930E7-DB13-47B0-AAA3-83FFF264F7D6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8" authorId="0" shapeId="0" xr:uid="{219E9AE5-A9BA-46CA-83B0-C34F9BD90EE3}">
      <text/>
    </comment>
    <comment ref="D10" authorId="0" shapeId="0" xr:uid="{C764EAF5-ABD2-4639-89DC-B0D453731C6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10" authorId="0" shapeId="0" xr:uid="{D92C70DC-8500-44FA-9BED-1285A48A5238}">
      <text/>
    </comment>
    <comment ref="D12" authorId="0" shapeId="0" xr:uid="{4CE4F44E-67F5-4E53-AF62-42F79506F29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2" authorId="0" shapeId="0" xr:uid="{163B9487-BE14-404E-A84D-852E0B940BFA}">
      <text/>
    </comment>
    <comment ref="C14" authorId="0" shapeId="0" xr:uid="{C72A43C7-A482-4D9A-B5EF-F485C328EBA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14" authorId="0" shapeId="0" xr:uid="{229CC2E1-B895-4CDC-9332-520320CC2A82}">
      <text/>
    </comment>
    <comment ref="B16" authorId="0" shapeId="0" xr:uid="{97EE6C63-96DE-4853-9743-B4B86B24325B}">
      <text>
        <r>
          <rPr>
            <sz val="9"/>
            <color indexed="81"/>
            <rFont val="Tahoma"/>
            <family val="2"/>
          </rPr>
          <t xml:space="preserve">Gtg name: hydrogen peroxide 65 wtPct_x000D_
Gtg type:= normal_x000D_
Finalized:= T_x000D_
FileName:= ES_V1_hydrogen peroxide 65 wtPct_2016-09-09_12-45.pdf_x000D_
</t>
        </r>
      </text>
    </comment>
    <comment ref="C16" authorId="0" shapeId="0" xr:uid="{367942F5-669C-449C-B2B8-CBD6DA52F833}">
      <text>
        <r>
          <rPr>
            <sz val="9"/>
            <color indexed="81"/>
            <rFont val="Tahoma"/>
            <family val="2"/>
          </rPr>
          <t xml:space="preserve">Gtg name: BTX (benzene, toluene, and xylenes)_x000D_
Gtg type:= normal_x000D_
Finalized:= T_x000D_
FileName:= ES_V4_BTX (benzene, toluene, and xylenes)_2016-09-09_15-59.pdf_x000D_
</t>
        </r>
      </text>
    </comment>
    <comment ref="D16" authorId="0" shapeId="0" xr:uid="{5DACF574-2B74-4257-993E-752DFF0DB51A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E16" authorId="0" shapeId="0" xr:uid="{458D6656-4A38-4F50-9E1A-40012A310209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F16" authorId="0" shapeId="0" xr:uid="{777DE7D6-CF57-42EB-A22B-FE581D0D6C07}">
      <text/>
    </comment>
    <comment ref="F18" authorId="0" shapeId="0" xr:uid="{AC6AA609-9FAA-4315-8322-AB4FA53F7D52}">
      <text/>
    </comment>
    <comment ref="D20" authorId="0" shapeId="0" xr:uid="{6869E797-7A2A-44AF-BACE-B508B4ECAC57}">
      <text>
        <r>
          <rPr>
            <sz val="9"/>
            <color indexed="81"/>
            <rFont val="Tahoma"/>
            <family val="2"/>
          </rPr>
          <t xml:space="preserve">Gtg name: reformate (hydrotreating and reforming of straight-run distillate)_x000D_
Gtg type:= normal_x000D_
Finalized:= T_x000D_
FileName:= ExecSum_V4_reformate (hydrotreating and reforming of straight-run distillate)_UIDNaphthaReformate_2010-06-19_2010-06-24_12-14.pdf_x000D_
</t>
        </r>
      </text>
    </comment>
    <comment ref="E20" authorId="0" shapeId="0" xr:uid="{0E53679B-3152-4FB5-9C96-D9CEF850F7B5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F20" authorId="0" shapeId="0" xr:uid="{D9A2445D-FB03-4430-8A6D-55A366023D5E}">
      <text/>
    </comment>
    <comment ref="F22" authorId="0" shapeId="0" xr:uid="{4A6C5FDE-BFF1-4FA9-A8E5-B2DAC3128AEC}">
      <text/>
    </comment>
    <comment ref="C24" authorId="0" shapeId="0" xr:uid="{18DEFE72-6233-4A34-A128-0780CF2CB186}">
      <text>
        <r>
          <rPr>
            <sz val="9"/>
            <color indexed="81"/>
            <rFont val="Tahoma"/>
            <family val="2"/>
          </rPr>
          <t xml:space="preserve">Gtg name: hydrogen proxy from SMR_x000D_
Gtg type:= placeholder_x000D_
Finalized:= T_x000D_
FileName:= noExecSum.pdf_x000D_
</t>
        </r>
      </text>
    </comment>
    <comment ref="D24" authorId="0" shapeId="0" xr:uid="{18C359CC-E69F-4C6D-8DE3-CC4ED263CFF8}">
      <text>
        <r>
          <rPr>
            <sz val="9"/>
            <color indexed="81"/>
            <rFont val="Tahoma"/>
            <family val="2"/>
          </rPr>
          <t xml:space="preserve">Gtg name: hydrogen from SMR nat gas_x000D_
Gtg type:= normal_x000D_
Finalized:= T_x000D_
FileName:= ES_V4_hydrogen from SMR nat gas_2020-07-20_15-08.pdf_x000D_
</t>
        </r>
      </text>
    </comment>
    <comment ref="E24" authorId="0" shapeId="0" xr:uid="{A6763E2A-4F21-4D1B-80DC-7B6B756C0720}">
      <text>
        <r>
          <rPr>
            <sz val="9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F24" authorId="0" shapeId="0" xr:uid="{AF4EFEB6-F137-496E-9CE4-0C5A51C6F5BE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24" authorId="0" shapeId="0" xr:uid="{DE9211C2-E1E1-43A1-8A45-C6399D9FA649}">
      <text/>
    </comment>
    <comment ref="G26" authorId="0" shapeId="0" xr:uid="{801EBCD3-CC4B-4D80-85B9-D9CE6C412805}">
      <text/>
    </comment>
    <comment ref="E28" authorId="0" shapeId="0" xr:uid="{F7EBE954-0D9F-489D-97B4-C2B199C24335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28" authorId="0" shapeId="0" xr:uid="{ACA0037A-FA74-4486-A5B5-BF0A9BC82B64}">
      <text/>
    </comment>
    <comment ref="E30" authorId="0" shapeId="0" xr:uid="{A92701FD-F287-4CA1-A9C7-6C2E548FE7D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30" authorId="0" shapeId="0" xr:uid="{B6D4A194-3825-45E6-8D9D-0695098AA41F}">
      <text/>
    </comment>
    <comment ref="C32" authorId="0" shapeId="0" xr:uid="{9F9494DF-E3BA-4210-A09B-82C942B6A11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D32" authorId="0" shapeId="0" xr:uid="{C3DFEB30-17DA-4342-80BB-362D89D403D4}">
      <text/>
    </comment>
    <comment ref="B34" authorId="0" shapeId="0" xr:uid="{935ADF29-0EAE-41AD-9C32-9B2A322F7FF0}">
      <text>
        <r>
          <rPr>
            <sz val="9"/>
            <color indexed="81"/>
            <rFont val="Tahoma"/>
            <family val="2"/>
          </rPr>
          <t xml:space="preserve">Gtg name: N-vinylpyrrolidone_x000D_
Gtg type:= normal_x000D_
Finalized:= T_x000D_
FileName:= ES_V4_N-vinylpyrrolidone_2022-03-08_14-03.pdf_x000D_
</t>
        </r>
      </text>
    </comment>
    <comment ref="C34" authorId="0" shapeId="0" xr:uid="{E3E59FE0-9576-4B3A-B671-524768986A5D}">
      <text>
        <r>
          <rPr>
            <sz val="9"/>
            <color indexed="81"/>
            <rFont val="Tahoma"/>
            <family val="2"/>
          </rPr>
          <t xml:space="preserve">Gtg name: 2-Pyrrolidone_x000D_
Gtg type:= normal_x000D_
Finalized:= T_x000D_
FileName:= ES_V4_2-Pyrrolidone_2022-03-08_14-18.pdf_x000D_
</t>
        </r>
      </text>
    </comment>
    <comment ref="D34" authorId="0" shapeId="0" xr:uid="{CBB8000F-ED56-4782-932A-453EA86AF635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E34" authorId="0" shapeId="0" xr:uid="{DF6C7F9F-3B83-4F41-B59D-AB5A987DC5A7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34" authorId="0" shapeId="0" xr:uid="{8396F79F-4DFD-48B2-B56D-8DC53D3D4638}">
      <text/>
    </comment>
    <comment ref="F36" authorId="0" shapeId="0" xr:uid="{A6234B3E-71E0-4D71-B976-6CC86A4F0337}">
      <text/>
    </comment>
    <comment ref="E38" authorId="0" shapeId="0" xr:uid="{7893B6F1-BBFB-449D-8A78-457B9894B5D1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38" authorId="0" shapeId="0" xr:uid="{2557E9B1-EABB-4D78-9DEE-2738ED66CBD4}">
      <text/>
    </comment>
    <comment ref="E40" authorId="0" shapeId="0" xr:uid="{CA8632F7-0384-4D67-B1F6-9AA66ADFA936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40" authorId="0" shapeId="0" xr:uid="{8EA02271-8E60-4B9F-AEEA-991D616424B8}">
      <text/>
    </comment>
    <comment ref="E42" authorId="0" shapeId="0" xr:uid="{8FF63DC7-C402-4A94-B457-A0A73BB0979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42" authorId="0" shapeId="0" xr:uid="{C1F9BDED-BA06-4598-958B-623EEB931A5D}">
      <text/>
    </comment>
    <comment ref="D44" authorId="0" shapeId="0" xr:uid="{4C2599AC-8C82-41BB-A67D-57031A14A265}">
      <text>
        <r>
          <rPr>
            <sz val="9"/>
            <color indexed="81"/>
            <rFont val="Tahoma"/>
            <family val="2"/>
          </rPr>
          <t xml:space="preserve">Gtg name: g-butyrolactone_x000D_
Gtg type:= normal_x000D_
Finalized:= T_x000D_
FileName:= ES_V1_g-butyrolactone_2016-09-01_17-43.pdf_x000D_
</t>
        </r>
      </text>
    </comment>
    <comment ref="E44" authorId="0" shapeId="0" xr:uid="{97C41168-B080-4BE3-ABD1-3FBCD55A0020}">
      <text>
        <r>
          <rPr>
            <sz val="9"/>
            <color indexed="81"/>
            <rFont val="Tahoma"/>
            <family val="2"/>
          </rPr>
          <t xml:space="preserve">Gtg name: 1,4-butanediol from 2-butyne-1,4-diol_x000D_
Gtg type:= normal_x000D_
Finalized:= T_x000D_
FileName:= ExecSum_V1_1,4-butanediol from 2-butyne-1,4-diol_110-63-4_2010-06-26_2010-06-26_15-05.pdf_x000D_
</t>
        </r>
      </text>
    </comment>
    <comment ref="F44" authorId="0" shapeId="0" xr:uid="{4DE2C812-A0B7-4163-91F9-2649B183268D}">
      <text>
        <r>
          <rPr>
            <sz val="9"/>
            <color indexed="81"/>
            <rFont val="Tahoma"/>
            <family val="2"/>
          </rPr>
          <t xml:space="preserve">Gtg name: 2 butyne -1,4-diol_x000D_
Gtg type:= normal_x000D_
Finalized:= T_x000D_
FileName:= ExecSum_V1_2 butyne -1,4-diol_110-65-6_2010-06-26_2010-06-26_20-21.pdf_x000D_
</t>
        </r>
      </text>
    </comment>
    <comment ref="G44" authorId="0" shapeId="0" xr:uid="{B9EF67DB-7CA1-412A-8735-C426D290CAAC}">
      <text>
        <r>
          <rPr>
            <sz val="9"/>
            <color indexed="81"/>
            <rFont val="Tahoma"/>
            <family val="2"/>
          </rPr>
          <t xml:space="preserve">Gtg name: acetylene from natural gas_x000D_
Gtg type:= normal_x000D_
Finalized:= T_x000D_
FileName:= ExecSum_V4_acetylene from natural gas_74-86-2_2010-07-10_2010-07-10_10-18.pdf_x000D_
</t>
        </r>
      </text>
    </comment>
    <comment ref="H44" authorId="0" shapeId="0" xr:uid="{DF36C1DF-4566-4F82-8F40-179370E2C6EB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44" authorId="0" shapeId="0" xr:uid="{EBD8AEBB-A2A9-47FA-9DD8-8A994D6A04A7}">
      <text/>
    </comment>
    <comment ref="I46" authorId="0" shapeId="0" xr:uid="{8E476E4D-A70A-4201-81B5-F8E5FBDECDB4}">
      <text/>
    </comment>
    <comment ref="H48" authorId="0" shapeId="0" xr:uid="{BEAF3F28-57AB-46C2-B86C-5AD0B3EFEC77}">
      <text>
        <r>
          <rPr>
            <sz val="9"/>
            <color indexed="81"/>
            <rFont val="Tahoma"/>
            <family val="2"/>
          </rPr>
          <t xml:space="preserve">Gtg name: oxygen, nitrogen, and argon (gas phase from air distillation)_x000D_
Gtg type:= normal_x000D_
Finalized:= T_x000D_
FileName:= ExecSum_V4_oxygen, nitrogen, and argon (gas phase from air distillation)_7782-44-7_2010-06-25_2010-06-25_11-17_1.pdf_x000D_
</t>
        </r>
      </text>
    </comment>
    <comment ref="I48" authorId="0" shapeId="0" xr:uid="{E16B217A-3338-4489-844F-402297E7D3E9}">
      <text/>
    </comment>
    <comment ref="G50" authorId="0" shapeId="0" xr:uid="{8274EF81-F7F2-4777-8C42-8C4F2A582DC3}">
      <text>
        <r>
          <rPr>
            <sz val="9"/>
            <color indexed="81"/>
            <rFont val="Tahoma"/>
            <family val="2"/>
          </rPr>
          <t xml:space="preserve">Gtg name: formaldehyde from formox_x000D_
Gtg type:= normal_x000D_
Finalized:= T_x000D_
FileName:= ES_V4_formaldehyde from formox_2023-01-10_10-40.pdf_x000D_
</t>
        </r>
      </text>
    </comment>
    <comment ref="H50" authorId="0" shapeId="0" xr:uid="{2CC91BD0-1FAE-4385-B695-A640CC1885FB}">
      <text>
        <r>
          <rPr>
            <sz val="9"/>
            <color indexed="81"/>
            <rFont val="Tahoma"/>
            <family val="2"/>
          </rPr>
          <t xml:space="preserve">Gtg name: Ammonium hydroxide 29wt pct_x000D_
Gtg type:= normal_x000D_
Finalized:= T_x000D_
FileName:= ES_V2_Ammonium hydroxide 29wt pct_2016-09-09_17-48.pdf_x000D_
</t>
        </r>
      </text>
    </comment>
    <comment ref="I50" authorId="0" shapeId="0" xr:uid="{94133565-85BB-470B-8274-2B75CC7600C9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J50" authorId="0" shapeId="0" xr:uid="{6BD13871-9D07-4250-ACEC-DDC8AFBFC339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K50" authorId="0" shapeId="0" xr:uid="{38322315-46D3-4AD9-9568-EDD12C0489E5}">
      <text/>
    </comment>
    <comment ref="K52" authorId="0" shapeId="0" xr:uid="{4196ECA8-4DF4-4037-BD00-544FA2003AAE}">
      <text/>
    </comment>
    <comment ref="J54" authorId="0" shapeId="0" xr:uid="{5430E660-3B9B-4C3E-A975-14A58D21833E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54" authorId="0" shapeId="0" xr:uid="{BD753FBA-9AB9-4FCA-9C74-3E97C7E63581}">
      <text/>
    </comment>
    <comment ref="J56" authorId="0" shapeId="0" xr:uid="{E3044F09-22BF-411A-87D4-F421DA73BD94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56" authorId="0" shapeId="0" xr:uid="{8E92B71B-6F53-4B69-9E2E-B36FCF5CD440}">
      <text/>
    </comment>
    <comment ref="J58" authorId="0" shapeId="0" xr:uid="{79714460-48E5-45C5-B7BE-396E5CA3AC6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58" authorId="0" shapeId="0" xr:uid="{C567935F-D4C0-4A16-B871-DC72A76CA53A}">
      <text/>
    </comment>
    <comment ref="I60" authorId="0" shapeId="0" xr:uid="{2A3B44CE-0E3E-46B8-A695-8B23D036E74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60" authorId="0" shapeId="0" xr:uid="{490B9FF3-A64F-4B9B-B121-58C6D74D2356}">
      <text/>
    </comment>
    <comment ref="H62" authorId="0" shapeId="0" xr:uid="{730D61F5-25C5-4F24-9B8C-A6BBB2716298}">
      <text>
        <r>
          <rPr>
            <sz val="9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I62" authorId="0" shapeId="0" xr:uid="{B7ADBA51-309F-42CD-8E20-17ACE0923174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62" authorId="0" shapeId="0" xr:uid="{72F6C611-DA5B-49BE-8F35-7F810F45CFA9}">
      <text/>
    </comment>
    <comment ref="J64" authorId="0" shapeId="0" xr:uid="{7C1BADE7-F27D-4E28-912F-46A02857E960}">
      <text/>
    </comment>
    <comment ref="I66" authorId="0" shapeId="0" xr:uid="{F9CDBAA5-34CE-437E-8403-CA344E9FD75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66" authorId="0" shapeId="0" xr:uid="{EC0E9CB7-BC6A-4737-AF52-23712CBEB477}">
      <text/>
    </comment>
    <comment ref="I68" authorId="0" shapeId="0" xr:uid="{0C442C1D-08BB-4B98-BA2C-6F977951534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68" authorId="0" shapeId="0" xr:uid="{719ECDD4-8694-4734-A0B6-61D784FE9586}">
      <text/>
    </comment>
    <comment ref="H70" authorId="0" shapeId="0" xr:uid="{66B207CA-1A8A-451C-9AB7-581FB934A50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70" authorId="0" shapeId="0" xr:uid="{DB0FE51B-8AF0-4CD9-9647-121B163C12B8}">
      <text/>
    </comment>
    <comment ref="H72" authorId="0" shapeId="0" xr:uid="{3D6D4079-11B3-4814-B4A6-59DDD22218E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72" authorId="0" shapeId="0" xr:uid="{9A1A3496-6E7A-4E12-8462-F06025E2F7CF}">
      <text/>
    </comment>
    <comment ref="F74" authorId="0" shapeId="0" xr:uid="{BF3BEAE5-702D-40CD-9157-B5D6FCD6FB9C}">
      <text>
        <r>
          <rPr>
            <sz val="9"/>
            <color indexed="81"/>
            <rFont val="Tahoma"/>
            <family val="2"/>
          </rPr>
          <t xml:space="preserve">Gtg name: hydrogen proxy from SMR_x000D_
Gtg type:= placeholder_x000D_
Finalized:= T_x000D_
FileName:= noExecSum.pdf_x000D_
</t>
        </r>
      </text>
    </comment>
    <comment ref="G74" authorId="0" shapeId="0" xr:uid="{323B9945-E0A1-4A6A-9894-04FD44EF24B0}">
      <text>
        <r>
          <rPr>
            <sz val="9"/>
            <color indexed="81"/>
            <rFont val="Tahoma"/>
            <family val="2"/>
          </rPr>
          <t xml:space="preserve">Gtg name: hydrogen from SMR nat gas_x000D_
Gtg type:= normal_x000D_
Finalized:= T_x000D_
FileName:= ES_V4_hydrogen from SMR nat gas_2020-07-20_15-08.pdf_x000D_
</t>
        </r>
      </text>
    </comment>
    <comment ref="H74" authorId="0" shapeId="0" xr:uid="{7EDB486B-D7DC-4B9A-B84B-69A7D53B0E32}">
      <text>
        <r>
          <rPr>
            <sz val="9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I74" authorId="0" shapeId="0" xr:uid="{C0A6FBD5-67E4-4566-9359-F106B53573AB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74" authorId="0" shapeId="0" xr:uid="{696DC598-42B1-49CA-A1A8-99369417DF38}">
      <text/>
    </comment>
    <comment ref="J76" authorId="0" shapeId="0" xr:uid="{9C802DFC-CF45-4BF6-A7A8-DC5002159DFF}">
      <text/>
    </comment>
    <comment ref="H78" authorId="0" shapeId="0" xr:uid="{0695ED5F-74D3-4F8B-94B8-5A4AD20288F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78" authorId="0" shapeId="0" xr:uid="{4E38A330-6CBA-45AA-9FAE-8AF6E6D3D7DD}">
      <text/>
    </comment>
    <comment ref="H80" authorId="0" shapeId="0" xr:uid="{2B766DAB-77AC-4D5A-9C72-5F2764FC413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80" authorId="0" shapeId="0" xr:uid="{CD94E125-7BA4-4D83-B35D-F5F62714DD84}">
      <text/>
    </comment>
    <comment ref="D82" authorId="0" shapeId="0" xr:uid="{0A82A939-2201-4A9A-B917-EF571D629175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82" authorId="0" shapeId="0" xr:uid="{E3348FE3-4E5B-4AD7-844B-E37EAD17A64E}">
      <text/>
    </comment>
    <comment ref="C84" authorId="0" shapeId="0" xr:uid="{589CB2FB-AF69-4F39-90E4-2EB3250A8AAA}">
      <text>
        <r>
          <rPr>
            <sz val="9"/>
            <color indexed="81"/>
            <rFont val="Tahoma"/>
            <family val="2"/>
          </rPr>
          <t xml:space="preserve">Gtg name: acetylene from natural gas_x000D_
Gtg type:= normal_x000D_
Finalized:= T_x000D_
FileName:= ExecSum_V4_acetylene from natural gas_74-86-2_2010-07-10_2010-07-10_10-18.pdf_x000D_
</t>
        </r>
      </text>
    </comment>
    <comment ref="D84" authorId="0" shapeId="0" xr:uid="{2E7B9AB6-33B1-457C-B322-FC95C4348266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84" authorId="0" shapeId="0" xr:uid="{E9D607B0-F1B8-4210-8848-30380681DC81}">
      <text/>
    </comment>
    <comment ref="E86" authorId="0" shapeId="0" xr:uid="{C4F8F74F-3C40-42AB-9684-6A1BF24B2349}">
      <text/>
    </comment>
    <comment ref="D88" authorId="0" shapeId="0" xr:uid="{3F21DF54-2724-4B49-863E-8F0F378728BF}">
      <text>
        <r>
          <rPr>
            <sz val="9"/>
            <color indexed="81"/>
            <rFont val="Tahoma"/>
            <family val="2"/>
          </rPr>
          <t xml:space="preserve">Gtg name: oxygen, nitrogen, and argon (gas phase from air distillation)_x000D_
Gtg type:= normal_x000D_
Finalized:= T_x000D_
FileName:= ExecSum_V4_oxygen, nitrogen, and argon (gas phase from air distillation)_7782-44-7_2010-06-25_2010-06-25_11-17_1.pdf_x000D_
</t>
        </r>
      </text>
    </comment>
    <comment ref="E88" authorId="0" shapeId="0" xr:uid="{B24B1904-7E72-43FA-B2FD-6B29CA9A749C}">
      <text/>
    </comment>
    <comment ref="C90" authorId="0" shapeId="0" xr:uid="{C01C8A63-78CD-4E0D-B3FA-67E2889FE96B}">
      <text>
        <r>
          <rPr>
            <sz val="9"/>
            <color indexed="81"/>
            <rFont val="Tahoma"/>
            <family val="2"/>
          </rPr>
          <t xml:space="preserve">Gtg name: Potassium hydroxide in sol_x000D_
Gtg type:= normal_x000D_
Finalized:= T_x000D_
FileName:= ES_V4_Potassium hydroxide in sol_2011-09-09_15-25_1.pdf_x000D_
</t>
        </r>
      </text>
    </comment>
    <comment ref="D90" authorId="0" shapeId="0" xr:uid="{61DDDDEC-6082-4A2F-A24A-0FFE961E23C2}">
      <text>
        <r>
          <rPr>
            <sz val="9"/>
            <color indexed="81"/>
            <rFont val="Tahoma"/>
            <family val="2"/>
          </rPr>
          <t xml:space="preserve">Gtg name: potassium chloride from sylvinite ore_x000D_
Gtg type:= normal_x000D_
Finalized:= T_x000D_
FileName:= ExecSum_V4_potassium chloride from sylvinite ore_7447-40-7_2010-07-24_2010-07-24_17-44_1.pdf_x000D_
</t>
        </r>
      </text>
    </comment>
    <comment ref="E90" authorId="0" shapeId="0" xr:uid="{1480260C-AF07-4BA6-A5DB-3285C575DABF}">
      <text>
        <r>
          <rPr>
            <sz val="9"/>
            <color indexed="81"/>
            <rFont val="Tahoma"/>
            <family val="2"/>
          </rPr>
          <t xml:space="preserve">Gtg name: sylvinite ore mining_x000D_
Gtg type:= normal_x000D_
Finalized:= T_x000D_
FileName:= ExecSum_V4_sylvinite ore mining_UIDSylviniteOre_2010-07-24_2010-07-24_17-55.pdf_x000D_
</t>
        </r>
      </text>
    </comment>
    <comment ref="F90" authorId="0" shapeId="0" xr:uid="{4C4CDEFA-2516-4569-93BD-31A0EB50BD0B}">
      <text/>
    </comment>
    <comment ref="D92" authorId="0" shapeId="0" xr:uid="{893C269F-8A96-4321-9680-68C8CB63062B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92" authorId="0" shapeId="0" xr:uid="{DAF5E764-8233-4F4E-8C8C-4C383142F9D9}">
      <text/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26FEE81D-31DB-4CE1-AFB0-92173BA61302}">
      <text>
        <r>
          <rPr>
            <sz val="11"/>
            <color indexed="81"/>
            <rFont val="Tahoma"/>
            <family val="2"/>
          </rPr>
          <t xml:space="preserve">Gtg name: polyvinyl alcohol_x000D_
Gtg type:= normal_x000D_
Finalized:= T_x000D_
FileName:= ES_V4_polyvinyl alcohol_2024-05-08_21-51.pdf_x000D_
</t>
        </r>
      </text>
    </comment>
    <comment ref="B4" authorId="0" shapeId="0" xr:uid="{20E4D4FF-0EDE-4CB6-9342-063604451181}">
      <text>
        <r>
          <rPr>
            <sz val="11"/>
            <color indexed="81"/>
            <rFont val="Tahoma"/>
            <family val="2"/>
          </rPr>
          <t xml:space="preserve">Gtg name: acetic acid from methanol and carbon dioxide_x000D_
Gtg type:= normal_x000D_
Finalized:= T_x000D_
FileName:= ExecSum_V4_acetic acid from methanol and carbon dioxide_64-19-7_2010-06-25_2010-06-26_00-06_1.pdf_x000D_
</t>
        </r>
      </text>
    </comment>
    <comment ref="C4" authorId="0" shapeId="0" xr:uid="{D87F6345-FF47-4066-B8AC-52C50D570215}">
      <text>
        <r>
          <rPr>
            <sz val="11"/>
            <color indexed="81"/>
            <rFont val="Tahoma"/>
            <family val="2"/>
          </rPr>
          <t xml:space="preserve">Gtg name: carbon monoxide and hydrogen from steam co2 reforming of natural gas_x000D_
Gtg type:= normal_x000D_
Finalized:= I_x000D_
FileName:= ExecSum_V1_carbon monoxide and hydrogen from steam co2 reforming of natural gas_630-08-0_2010-07-04_2010-07-10_10-54.pdf_x000D_
</t>
        </r>
      </text>
    </comment>
    <comment ref="D4" authorId="0" shapeId="0" xr:uid="{82A85B17-B6BE-430A-94C2-A07E6DBEFD3A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E4" authorId="0" shapeId="0" xr:uid="{56B76B5E-AF20-4C71-82C6-F4966366621A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4" authorId="0" shapeId="0" xr:uid="{85215A56-FB6D-4F6D-9C17-BB6952CF654B}">
      <text/>
    </comment>
    <comment ref="F6" authorId="0" shapeId="0" xr:uid="{03FD9DB4-C862-4258-8E5D-988034587385}">
      <text/>
    </comment>
    <comment ref="E8" authorId="0" shapeId="0" xr:uid="{664309F4-ECC9-474F-B567-4ED1BB454D72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8" authorId="0" shapeId="0" xr:uid="{2EF98CCA-5178-46D6-A931-35F7B19196DC}">
      <text/>
    </comment>
    <comment ref="E10" authorId="0" shapeId="0" xr:uid="{95591420-9806-49E3-B2BF-62A027E32F25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10" authorId="0" shapeId="0" xr:uid="{F94173B7-642B-4D3F-A4B1-80479B8CC442}">
      <text/>
    </comment>
    <comment ref="E12" authorId="0" shapeId="0" xr:uid="{A39CEA1A-62FF-473A-83C2-E0CB387F0E45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2" authorId="0" shapeId="0" xr:uid="{2425D83F-F072-481C-87E4-5D1F607AA55E}">
      <text/>
    </comment>
    <comment ref="D14" authorId="0" shapeId="0" xr:uid="{D5F959E0-4215-4D56-B6C4-615C23684502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14" authorId="0" shapeId="0" xr:uid="{DD055069-F272-4F10-BF2C-A7F6101B73FC}">
      <text/>
    </comment>
    <comment ref="E16" authorId="0" shapeId="0" xr:uid="{EF9D2703-9518-4A9B-A0D1-19B001F7C338}">
      <text/>
    </comment>
    <comment ref="D18" authorId="0" shapeId="0" xr:uid="{A4A3CF61-AC13-457C-BC59-A35B2E08FB5E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8" authorId="0" shapeId="0" xr:uid="{A8A3690C-87A4-4E54-9C58-E438789C5BAF}">
      <text/>
    </comment>
    <comment ref="C20" authorId="0" shapeId="0" xr:uid="{5199255C-BD08-4939-A2FA-276C18370D89}">
      <text>
        <r>
          <rPr>
            <sz val="11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D20" authorId="0" shapeId="0" xr:uid="{55D44C72-87F0-4C62-8568-B4756AD4A581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20" authorId="0" shapeId="0" xr:uid="{7F7F0A46-DC50-473B-A109-72E2408AA0F4}">
      <text/>
    </comment>
    <comment ref="E22" authorId="0" shapeId="0" xr:uid="{F1E40F9D-C962-4DA2-A523-DA46B42CAEC0}">
      <text/>
    </comment>
    <comment ref="D24" authorId="0" shapeId="0" xr:uid="{3E9B3AA5-EB0C-49E6-9A4C-F2F439D0981D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24" authorId="0" shapeId="0" xr:uid="{EDBBC3FC-4BD3-467D-83A9-9B6D12D5347F}">
      <text/>
    </comment>
    <comment ref="D26" authorId="0" shapeId="0" xr:uid="{0622A4CA-28DD-4463-9CB9-DA8022F3BC1F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26" authorId="0" shapeId="0" xr:uid="{DEBA99B2-A36C-4DD0-A297-530F0D37CFCF}">
      <text/>
    </comment>
    <comment ref="B28" authorId="0" shapeId="0" xr:uid="{7EDBF73D-17CA-4793-9C80-E5A3D8109FED}">
      <text>
        <r>
          <rPr>
            <sz val="11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C28" authorId="0" shapeId="0" xr:uid="{4867FAAD-C246-4650-84E9-755CE88ECBCD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D28" authorId="0" shapeId="0" xr:uid="{4C3EA312-2A73-4868-8D7B-04D1F4853DBD}">
      <text/>
    </comment>
    <comment ref="D30" authorId="0" shapeId="0" xr:uid="{8F66D7CD-1A63-4E2C-B65B-6D9D65E0215A}">
      <text/>
    </comment>
    <comment ref="C32" authorId="0" shapeId="0" xr:uid="{2806AC8D-F512-4418-94D4-F5C410CF1E41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D32" authorId="0" shapeId="0" xr:uid="{167A3AED-CD29-4809-AD96-6F8B6AF69576}">
      <text/>
    </comment>
    <comment ref="C34" authorId="0" shapeId="0" xr:uid="{2BF2AEEB-BC72-419D-AA25-E2A91639693A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34" authorId="0" shapeId="0" xr:uid="{4345FBBC-2EF6-46E2-AF36-00BE93F98928}">
      <text/>
    </comment>
    <comment ref="B36" authorId="0" shapeId="0" xr:uid="{B6C76FE7-DD54-41F4-B0D8-F0DB6C087843}">
      <text>
        <r>
          <rPr>
            <sz val="11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C36" authorId="0" shapeId="0" xr:uid="{B9A532A1-F4D2-4B33-ABF7-E62438773AE0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D36" authorId="0" shapeId="0" xr:uid="{C0DF3EAA-5529-42E2-B695-34BD99C88611}">
      <text/>
    </comment>
    <comment ref="C38" authorId="0" shapeId="0" xr:uid="{9EC72A69-B72C-4037-ADEA-6C027E97D32E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38" authorId="0" shapeId="0" xr:uid="{73CE741B-D42E-4996-A07C-68779A49DB45}">
      <text/>
    </comment>
    <comment ref="B40" authorId="0" shapeId="0" xr:uid="{CEF82A81-A839-406A-B9DF-7DCFFFC75DE4}">
      <text>
        <r>
          <rPr>
            <sz val="11"/>
            <color indexed="81"/>
            <rFont val="Tahoma"/>
            <family val="2"/>
          </rPr>
          <t xml:space="preserve">Gtg name: Vinyl Acetate_x000D_
Gtg type:= normal_x000D_
Finalized:= O_x000D_
FileName:= ES_V0_gtg-name_2013-04-12_12-38.pdf_x000D_
</t>
        </r>
      </text>
    </comment>
    <comment ref="C40" authorId="0" shapeId="0" xr:uid="{D9584DCC-4B86-4302-827B-BECB6CECA30A}">
      <text>
        <r>
          <rPr>
            <sz val="11"/>
            <color indexed="81"/>
            <rFont val="Tahoma"/>
            <family val="2"/>
          </rPr>
          <t xml:space="preserve">Gtg name: acetic acid from methanol and carbon dioxide_x000D_
Gtg type:= normal_x000D_
Finalized:= T_x000D_
FileName:= ExecSum_V4_acetic acid from methanol and carbon dioxide_64-19-7_2010-06-25_2010-06-26_00-06_1.pdf_x000D_
</t>
        </r>
      </text>
    </comment>
    <comment ref="D40" authorId="0" shapeId="0" xr:uid="{7603E09D-0BBB-4CCB-AC8F-E5C0EEF1C564}">
      <text>
        <r>
          <rPr>
            <sz val="11"/>
            <color indexed="81"/>
            <rFont val="Tahoma"/>
            <family val="2"/>
          </rPr>
          <t xml:space="preserve">Gtg name: carbon monoxide and hydrogen from steam co2 reforming of natural gas_x000D_
Gtg type:= normal_x000D_
Finalized:= I_x000D_
FileName:= ExecSum_V1_carbon monoxide and hydrogen from steam co2 reforming of natural gas_630-08-0_2010-07-04_2010-07-10_10-54.pdf_x000D_
</t>
        </r>
      </text>
    </comment>
    <comment ref="E40" authorId="0" shapeId="0" xr:uid="{B3C3FAFF-B162-4E55-9643-2E7BE992F599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F40" authorId="0" shapeId="0" xr:uid="{56C099C5-3229-449F-A529-DB375ECEFC20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40" authorId="0" shapeId="0" xr:uid="{4465B348-22BC-4EA9-A397-8122A10870D9}">
      <text/>
    </comment>
    <comment ref="G42" authorId="0" shapeId="0" xr:uid="{CF29FD41-7F9C-47F2-AAB2-9CB884DA71B4}">
      <text/>
    </comment>
    <comment ref="F44" authorId="0" shapeId="0" xr:uid="{71BC9EEE-A503-4CF0-AF2F-5DB08F72D3E7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44" authorId="0" shapeId="0" xr:uid="{C8C568D5-C8E5-40FE-9743-F3FF70120985}">
      <text/>
    </comment>
    <comment ref="F46" authorId="0" shapeId="0" xr:uid="{926341FD-948E-46F7-9280-6BAEFB6BE731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46" authorId="0" shapeId="0" xr:uid="{46423908-6223-4356-8ED0-485161108023}">
      <text/>
    </comment>
    <comment ref="F48" authorId="0" shapeId="0" xr:uid="{767CB151-8EA3-4F5E-A4A5-83566EC092BD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48" authorId="0" shapeId="0" xr:uid="{9E761C1A-F66E-42FF-98B7-EA5BD1000734}">
      <text/>
    </comment>
    <comment ref="E50" authorId="0" shapeId="0" xr:uid="{692F8E53-CFDF-4F7B-BB51-EFAF7FAB1DCF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50" authorId="0" shapeId="0" xr:uid="{1214CEA6-F19D-4A41-A22E-5D7E05E7E090}">
      <text/>
    </comment>
    <comment ref="F52" authorId="0" shapeId="0" xr:uid="{109787F4-BEDE-4B4A-97D9-5F131548C1EC}">
      <text/>
    </comment>
    <comment ref="E54" authorId="0" shapeId="0" xr:uid="{B7E83B34-14BA-483C-9F18-1B581FF4C516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54" authorId="0" shapeId="0" xr:uid="{68B8EE34-EC9E-462C-9AB6-9C0EDE38A5A0}">
      <text/>
    </comment>
    <comment ref="D56" authorId="0" shapeId="0" xr:uid="{B3F869FF-A271-4774-AC41-A953DB0F97B4}">
      <text>
        <r>
          <rPr>
            <sz val="11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E56" authorId="0" shapeId="0" xr:uid="{5145D6E0-1DED-4592-8C9B-152A55A7D9A4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56" authorId="0" shapeId="0" xr:uid="{39E37BC3-8E3D-42C7-87B1-D4525CD457B0}">
      <text/>
    </comment>
    <comment ref="F58" authorId="0" shapeId="0" xr:uid="{C5097CE1-C05D-40B0-8EEB-4FCF83E14418}">
      <text/>
    </comment>
    <comment ref="E60" authorId="0" shapeId="0" xr:uid="{C4AEDF12-C91C-436B-9670-7D03F84E2541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60" authorId="0" shapeId="0" xr:uid="{75D26FBE-6FD3-4C6C-98CC-A326561EABC9}">
      <text/>
    </comment>
    <comment ref="E62" authorId="0" shapeId="0" xr:uid="{4583791E-0655-420F-821A-EF9DCA93C09F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62" authorId="0" shapeId="0" xr:uid="{2BE1A8E7-429E-4A4F-AC9E-11F3B46DFA7B}">
      <text/>
    </comment>
    <comment ref="C64" authorId="0" shapeId="0" xr:uid="{D5E65E69-3C00-48AF-B5FD-A7036EEB01AC}">
      <text>
        <r>
          <rPr>
            <sz val="11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D64" authorId="0" shapeId="0" xr:uid="{814A33C6-BC67-410F-A986-1C9FA175C883}">
      <text>
        <r>
          <rPr>
            <sz val="11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E64" authorId="0" shapeId="0" xr:uid="{7C391A87-5BB1-480B-9D06-F01F956EF427}">
      <text/>
    </comment>
    <comment ref="E66" authorId="0" shapeId="0" xr:uid="{AE0D3A76-BE21-4F01-8715-F5014A78484A}">
      <text/>
    </comment>
    <comment ref="C68" authorId="0" shapeId="0" xr:uid="{AFD37770-D695-4601-BA87-D6A5A0851F58}">
      <text>
        <r>
          <rPr>
            <sz val="11"/>
            <color indexed="81"/>
            <rFont val="Tahoma"/>
            <family val="2"/>
          </rPr>
          <t xml:space="preserve">Gtg name: oxygen, nitrogen, and argon (gas phase from air distillation)_x000D_
Gtg type:= normal_x000D_
Finalized:= T_x000D_
FileName:= ExecSum_V4_oxygen, nitrogen, and argon (gas phase from air distillation)_7782-44-7_2010-06-25_2010-06-25_11-17_1.pdf_x000D_
</t>
        </r>
      </text>
    </comment>
    <comment ref="D68" authorId="0" shapeId="0" xr:uid="{74637BDB-600C-4478-B6C3-29DE2A8B83B5}">
      <text/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4B5B1B12-7E76-49B4-883D-B16F544FB1A0}">
      <text>
        <r>
          <rPr>
            <sz val="9"/>
            <color indexed="81"/>
            <rFont val="Tahoma"/>
            <family val="2"/>
          </rPr>
          <t xml:space="preserve">Gtg name: lactose_x000D_
Gtg type:= normal_x000D_
Finalized:= T_x000D_
FileName:= ES_V4_lactose_2024-07-22_17-46.pdf_x000D_
</t>
        </r>
      </text>
    </comment>
    <comment ref="B4" authorId="0" shapeId="0" xr:uid="{FA860BAB-09A1-4C21-9A77-F0BB6C0724EA}">
      <text>
        <r>
          <rPr>
            <sz val="9"/>
            <color indexed="81"/>
            <rFont val="Tahoma"/>
            <family val="2"/>
          </rPr>
          <t xml:space="preserve">Gtg name: whey permeate_x000D_
Gtg type:= normal_x000D_
Finalized:= T_x000D_
FileName:= ES_V4_whey permeate_2023-12-28_11-03.pdf_x000D_
</t>
        </r>
      </text>
    </comment>
    <comment ref="C4" authorId="0" shapeId="0" xr:uid="{DEC08090-ADAD-40E9-9576-FD6D5E967C7E}">
      <text>
        <r>
          <rPr>
            <sz val="9"/>
            <color indexed="81"/>
            <rFont val="Tahoma"/>
            <family val="2"/>
          </rPr>
          <t xml:space="preserve">Gtg name: casein, cream, and whey_x000D_
Gtg type:= normal_x000D_
Finalized:= T_x000D_
FileName:= noExecSum.pdf_x000D_
</t>
        </r>
      </text>
    </comment>
    <comment ref="D4" authorId="0" shapeId="0" xr:uid="{4BC49F87-B26F-418C-8326-283D97863000}">
      <text>
        <r>
          <rPr>
            <sz val="9"/>
            <color indexed="81"/>
            <rFont val="Tahoma"/>
            <family val="2"/>
          </rPr>
          <t xml:space="preserve">Gtg name: milk_x000D_
Gtg type:= normal_x000D_
Finalized:= T_x000D_
FileName:= ES_V3_milk_2013-10-18_18-17_1.pdf_x000D_
</t>
        </r>
      </text>
    </comment>
    <comment ref="E4" authorId="0" shapeId="0" xr:uid="{94D0D25B-8702-4EBD-A420-335D28518C4E}">
      <text>
        <r>
          <rPr>
            <sz val="9"/>
            <color indexed="81"/>
            <rFont val="Tahoma"/>
            <family val="2"/>
          </rPr>
          <t xml:space="preserve">Gtg name: Corn_x000D_
Gtg type:= normal_x000D_
Finalized:= T_x000D_
FileName:= ES_V4_Corn_2011-09-08_06-41.pdf_x000D_
</t>
        </r>
      </text>
    </comment>
    <comment ref="F4" authorId="0" shapeId="0" xr:uid="{AE39EF0F-A3CC-46CF-ACE7-9C6269C81906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G4" authorId="0" shapeId="0" xr:uid="{72C15912-7782-4966-B6C1-23D0CEC50871}">
      <text>
        <r>
          <rPr>
            <sz val="9"/>
            <color indexed="81"/>
            <rFont val="Tahoma"/>
            <family val="2"/>
          </rPr>
          <t xml:space="preserve">Gtg name: potassium chloride from sylvinite ore_x000D_
Gtg type:= normal_x000D_
Finalized:= T_x000D_
FileName:= ExecSum_V4_potassium chloride from sylvinite ore_7447-40-7_2010-07-24_2010-07-24_17-44_1.pdf_x000D_
</t>
        </r>
      </text>
    </comment>
    <comment ref="H4" authorId="0" shapeId="0" xr:uid="{A0175B91-487B-4032-9EB3-73559F35A2D0}">
      <text>
        <r>
          <rPr>
            <sz val="9"/>
            <color indexed="81"/>
            <rFont val="Tahoma"/>
            <family val="2"/>
          </rPr>
          <t xml:space="preserve">Gtg name: sylvinite ore mining_x000D_
Gtg type:= normal_x000D_
Finalized:= T_x000D_
FileName:= ExecSum_V4_sylvinite ore mining_UIDSylviniteOre_2010-07-24_2010-07-24_17-55.pdf_x000D_
</t>
        </r>
      </text>
    </comment>
    <comment ref="I4" authorId="0" shapeId="0" xr:uid="{032F2200-1AFE-45A4-9E16-F570D93CD4F8}">
      <text/>
    </comment>
    <comment ref="F6" authorId="0" shapeId="0" xr:uid="{1D2D00CA-C319-4D4B-ADB5-C566ACFDBA85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G6" authorId="0" shapeId="0" xr:uid="{A32489D6-197D-4801-9B6A-E98F292A7DB0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6" authorId="0" shapeId="0" xr:uid="{D28034FE-06D4-4B41-9EE1-EB32437316D5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6" authorId="0" shapeId="0" xr:uid="{1BD4106F-DFF8-4018-8DCA-48028C361A49}">
      <text/>
    </comment>
    <comment ref="I8" authorId="0" shapeId="0" xr:uid="{3BA9EE8F-7DE3-4084-B722-7907FDFA3D9D}">
      <text/>
    </comment>
    <comment ref="H10" authorId="0" shapeId="0" xr:uid="{8FDF339E-40D4-4C2D-9C4A-2B2B07617994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10" authorId="0" shapeId="0" xr:uid="{42D0C3A2-434B-48A4-8EB8-49E59DABE4C0}">
      <text/>
    </comment>
    <comment ref="H12" authorId="0" shapeId="0" xr:uid="{ECFD0667-510B-477A-8C35-93F29E77684E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12" authorId="0" shapeId="0" xr:uid="{91EF652F-40CB-4EC0-9F72-E496B5B3043A}">
      <text/>
    </comment>
    <comment ref="H14" authorId="0" shapeId="0" xr:uid="{F69FEE46-BC3D-44D4-8631-5B1919F4F51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14" authorId="0" shapeId="0" xr:uid="{333EE303-B614-4EEA-820D-1C6B2F360E3C}">
      <text/>
    </comment>
    <comment ref="G16" authorId="0" shapeId="0" xr:uid="{B3DF0357-E531-449D-B5ED-957CCA9B2BC7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H16" authorId="0" shapeId="0" xr:uid="{C55DC130-8A81-44CE-A513-468D17D01A0F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I16" authorId="0" shapeId="0" xr:uid="{50F85B3F-E6B4-4D96-AC19-D3ED47F66D16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J16" authorId="0" shapeId="0" xr:uid="{8925C1EE-F73A-4200-8986-CAC8F596BD4B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K16" authorId="0" shapeId="0" xr:uid="{A77A6424-DB04-403B-BEC7-3B6001696F21}">
      <text/>
    </comment>
    <comment ref="K18" authorId="0" shapeId="0" xr:uid="{383E6D69-42D5-4EA3-89B5-6CC5C8802817}">
      <text/>
    </comment>
    <comment ref="J20" authorId="0" shapeId="0" xr:uid="{4F5A0243-9C8A-41E7-BFFD-0A2D057B481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20" authorId="0" shapeId="0" xr:uid="{A1AD85AC-1673-4326-B826-5BD58D794153}">
      <text/>
    </comment>
    <comment ref="J22" authorId="0" shapeId="0" xr:uid="{CF08920C-7E0A-49C6-ABB1-61E96ED946B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22" authorId="0" shapeId="0" xr:uid="{97C38767-B606-4742-96D3-CA9C818EF50A}">
      <text/>
    </comment>
    <comment ref="J24" authorId="0" shapeId="0" xr:uid="{78B4BE68-6D72-4E38-AB35-5D4C94F54605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24" authorId="0" shapeId="0" xr:uid="{C87C9698-DF38-4F83-8440-37480476F19B}">
      <text/>
    </comment>
    <comment ref="I26" authorId="0" shapeId="0" xr:uid="{D17BE763-181E-4B33-B6B1-6690394C0778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J26" authorId="0" shapeId="0" xr:uid="{E9725680-9DEE-48A3-B924-F2D9636B769F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K26" authorId="0" shapeId="0" xr:uid="{6804A1CA-D4D6-4960-ABF3-E1F99698D143}">
      <text/>
    </comment>
    <comment ref="J28" authorId="0" shapeId="0" xr:uid="{F554A8BB-8543-4006-A195-5396B2DCC87C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K28" authorId="0" shapeId="0" xr:uid="{4BB2A114-EB80-42C4-AB16-4D1FEF80D9AE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L28" authorId="0" shapeId="0" xr:uid="{3AA3C60A-6768-4A9A-A794-7AB13123FA1E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M28" authorId="0" shapeId="0" xr:uid="{CA78FCA8-E0E1-43D7-8E61-BAF387470CFA}">
      <text/>
    </comment>
    <comment ref="L30" authorId="0" shapeId="0" xr:uid="{DF0C982C-DE37-4946-A112-84665F8569E1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M30" authorId="0" shapeId="0" xr:uid="{437BF6E5-CE3F-45C0-ACFC-C28875DA0B32}">
      <text/>
    </comment>
    <comment ref="L32" authorId="0" shapeId="0" xr:uid="{091FD396-6D08-44FB-9677-4B7935D791C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M32" authorId="0" shapeId="0" xr:uid="{91617662-8778-4D9B-8F3A-3BC5226EBC42}">
      <text/>
    </comment>
    <comment ref="K34" authorId="0" shapeId="0" xr:uid="{2490099E-9E02-4C8C-B4C5-ACA33F3DC4D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34" authorId="0" shapeId="0" xr:uid="{AB74EEF7-8027-472A-B62F-40E364D6836E}">
      <text/>
    </comment>
    <comment ref="J36" authorId="0" shapeId="0" xr:uid="{0A1B51AB-506A-4400-B8F6-DAE5156A0EF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36" authorId="0" shapeId="0" xr:uid="{40DD870E-DAE3-4DAC-BF6F-610512DC486C}">
      <text/>
    </comment>
    <comment ref="G38" authorId="0" shapeId="0" xr:uid="{5D5D2446-4471-427E-8669-82B515CE17E4}">
      <text>
        <r>
          <rPr>
            <sz val="9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H38" authorId="0" shapeId="0" xr:uid="{A6329E55-0FEC-4D55-932C-105611B81D64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I38" authorId="0" shapeId="0" xr:uid="{26C52F2A-9596-4F63-9F9F-C5EC5D572F59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38" authorId="0" shapeId="0" xr:uid="{24560547-4EDA-4C17-A7DE-4C1108CEC4B4}">
      <text/>
    </comment>
    <comment ref="J40" authorId="0" shapeId="0" xr:uid="{F5C11ED4-96ED-466F-A2F3-61E4C9DE8398}">
      <text/>
    </comment>
    <comment ref="I42" authorId="0" shapeId="0" xr:uid="{A6764E85-3BC2-4E41-B037-FC5991F6ED7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42" authorId="0" shapeId="0" xr:uid="{C8D01204-EB5C-4A09-A155-627F7A248C5E}">
      <text/>
    </comment>
    <comment ref="I44" authorId="0" shapeId="0" xr:uid="{FEA7E39D-E460-4F03-8563-B0F82CA4566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44" authorId="0" shapeId="0" xr:uid="{216D54B0-E9C1-46BB-9287-7ACF1E595502}">
      <text/>
    </comment>
    <comment ref="I46" authorId="0" shapeId="0" xr:uid="{163F275F-F6FB-4C3C-9899-4902F241F5E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46" authorId="0" shapeId="0" xr:uid="{D5BFE5DE-0378-4923-804E-E67EBEB05ADF}">
      <text/>
    </comment>
    <comment ref="H48" authorId="0" shapeId="0" xr:uid="{EF3D7D93-CE63-4479-BE78-956563F2C3CC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I48" authorId="0" shapeId="0" xr:uid="{EC011BA9-949D-4C21-A710-7E26EB25A5D4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48" authorId="0" shapeId="0" xr:uid="{3ADD757C-EA67-47BE-8359-FEBFD0007461}">
      <text/>
    </comment>
    <comment ref="J50" authorId="0" shapeId="0" xr:uid="{266DCF4C-106E-49DD-9FD7-43A2C8433ACC}">
      <text/>
    </comment>
    <comment ref="I52" authorId="0" shapeId="0" xr:uid="{A4E6993C-6BE4-4E9D-891D-CBD27715F21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52" authorId="0" shapeId="0" xr:uid="{22A708DD-2104-462C-9D9A-00C6C4244A6A}">
      <text/>
    </comment>
    <comment ref="I54" authorId="0" shapeId="0" xr:uid="{64FED1C5-1198-49ED-B2F9-27DD941EF4DE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54" authorId="0" shapeId="0" xr:uid="{EB196C2D-710B-4CF3-A1AF-80CAD299B149}">
      <text/>
    </comment>
    <comment ref="I56" authorId="0" shapeId="0" xr:uid="{06F50757-BFF3-49D3-84F2-DA603B16AC5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56" authorId="0" shapeId="0" xr:uid="{7AE43397-019F-410F-A1A7-011404B4E072}">
      <text/>
    </comment>
    <comment ref="F58" authorId="0" shapeId="0" xr:uid="{DDE21C57-6817-468A-90A1-8889A4F68139}">
      <text>
        <r>
          <rPr>
            <sz val="9"/>
            <color indexed="81"/>
            <rFont val="Tahoma"/>
            <family val="2"/>
          </rPr>
          <t xml:space="preserve">Gtg name: P in fertilizer_x000D_
Gtg type:= normal_x000D_
Finalized:= T_x000D_
FileName:= ES_V4_P in fertilizer_2016-12-15_20-59.pdf_x000D_
</t>
        </r>
      </text>
    </comment>
    <comment ref="G58" authorId="0" shapeId="0" xr:uid="{4C44237A-CBBC-4116-AF69-6582B7A7E216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H58" authorId="0" shapeId="0" xr:uid="{B2D4F1AA-5B12-404A-AF0E-D57082E7B58C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I58" authorId="0" shapeId="0" xr:uid="{C033EB48-17AE-44BC-9052-7349B2AEBBC8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J58" authorId="0" shapeId="0" xr:uid="{CBE719D6-CD68-40B1-89EA-E44004FD33F9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K58" authorId="0" shapeId="0" xr:uid="{6DE90771-8544-4AAE-80C1-430E9B826ECF}">
      <text/>
    </comment>
    <comment ref="K60" authorId="0" shapeId="0" xr:uid="{8A8728B1-5BEA-4A6D-9573-90D8F7CC8EA6}">
      <text/>
    </comment>
    <comment ref="J62" authorId="0" shapeId="0" xr:uid="{162E137D-5FBB-43B5-B45E-C956FE2FFCB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62" authorId="0" shapeId="0" xr:uid="{961DB5D0-84BE-4C24-9745-4C5582A65BFC}">
      <text/>
    </comment>
    <comment ref="J64" authorId="0" shapeId="0" xr:uid="{C555D110-F142-4B3B-A474-39D83D01AAB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64" authorId="0" shapeId="0" xr:uid="{02CF5723-C464-47A3-B52D-336655A35686}">
      <text/>
    </comment>
    <comment ref="J66" authorId="0" shapeId="0" xr:uid="{F28B7AF8-BC12-48A0-B76A-5949F4314E49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66" authorId="0" shapeId="0" xr:uid="{001571CA-B382-44EB-8A24-2BF930466684}">
      <text/>
    </comment>
    <comment ref="I68" authorId="0" shapeId="0" xr:uid="{A2781D62-2FEA-4379-AF09-200001702855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J68" authorId="0" shapeId="0" xr:uid="{F0948EAD-7D3A-4069-AE29-0935F6C1CA37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K68" authorId="0" shapeId="0" xr:uid="{23E62E5F-73F1-4C73-B611-4BCE928C64E3}">
      <text/>
    </comment>
    <comment ref="J70" authorId="0" shapeId="0" xr:uid="{F9F0273C-65F9-4816-A443-0156E792F7F7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K70" authorId="0" shapeId="0" xr:uid="{919C8C49-83B7-4115-AA53-569E7781ECAB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L70" authorId="0" shapeId="0" xr:uid="{E73D5864-DD6E-405D-9C5C-1D1445A3881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M70" authorId="0" shapeId="0" xr:uid="{B8294BE2-247D-42E0-89B8-2D641F4C1086}">
      <text/>
    </comment>
    <comment ref="L72" authorId="0" shapeId="0" xr:uid="{38B2C709-A19B-4062-9C31-673578DD52B0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M72" authorId="0" shapeId="0" xr:uid="{7CFAE9F8-9E73-4A11-ACDA-E17A7720EF4A}">
      <text/>
    </comment>
    <comment ref="L74" authorId="0" shapeId="0" xr:uid="{162A3590-EB61-48A7-914C-F43A7418CFD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M74" authorId="0" shapeId="0" xr:uid="{67D90DEE-1748-4FFD-A601-ACDEECA55D24}">
      <text/>
    </comment>
    <comment ref="K76" authorId="0" shapeId="0" xr:uid="{A71D036D-4B56-43FF-999C-8B8794038C4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76" authorId="0" shapeId="0" xr:uid="{BCF36718-5F9C-43BE-ABE0-A9460D049FBE}">
      <text/>
    </comment>
    <comment ref="J78" authorId="0" shapeId="0" xr:uid="{29FE8E27-859B-4626-8E56-F85CF7984336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78" authorId="0" shapeId="0" xr:uid="{522B27A5-BB5B-4650-8534-CE9B8A364A1D}">
      <text/>
    </comment>
    <comment ref="E80" authorId="0" shapeId="0" xr:uid="{1DB23D47-013E-4E50-9E20-973227129224}">
      <text>
        <r>
          <rPr>
            <sz val="9"/>
            <color indexed="81"/>
            <rFont val="Tahoma"/>
            <family val="2"/>
          </rPr>
          <t xml:space="preserve">Gtg name: cotton_x000D_
Gtg type:= normal_x000D_
Finalized:= T_x000D_
FileName:= ES_V4_cotton_2014-01-06_12-01.pdf_x000D_
</t>
        </r>
      </text>
    </comment>
    <comment ref="F80" authorId="0" shapeId="0" xr:uid="{CB99BEA6-997D-4D6A-A5E8-87B9E05668D2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G80" authorId="0" shapeId="0" xr:uid="{5E5831EF-4DE5-4964-9918-C8B79F7AC8AC}">
      <text>
        <r>
          <rPr>
            <sz val="9"/>
            <color indexed="81"/>
            <rFont val="Tahoma"/>
            <family val="2"/>
          </rPr>
          <t xml:space="preserve">Gtg name: potassium chloride from sylvinite ore_x000D_
Gtg type:= normal_x000D_
Finalized:= T_x000D_
FileName:= ExecSum_V4_potassium chloride from sylvinite ore_7447-40-7_2010-07-24_2010-07-24_17-44_1.pdf_x000D_
</t>
        </r>
      </text>
    </comment>
    <comment ref="H80" authorId="0" shapeId="0" xr:uid="{AE743C2A-0AEF-443E-8025-8FA6F25D345A}">
      <text>
        <r>
          <rPr>
            <sz val="9"/>
            <color indexed="81"/>
            <rFont val="Tahoma"/>
            <family val="2"/>
          </rPr>
          <t xml:space="preserve">Gtg name: sylvinite ore mining_x000D_
Gtg type:= normal_x000D_
Finalized:= T_x000D_
FileName:= ExecSum_V4_sylvinite ore mining_UIDSylviniteOre_2010-07-24_2010-07-24_17-55.pdf_x000D_
</t>
        </r>
      </text>
    </comment>
    <comment ref="I80" authorId="0" shapeId="0" xr:uid="{6767BEB2-4443-40A5-AF59-0026A16542DE}">
      <text/>
    </comment>
    <comment ref="F82" authorId="0" shapeId="0" xr:uid="{41F2BE98-23C9-4356-A368-9744AB951AF2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G82" authorId="0" shapeId="0" xr:uid="{C2AE3F76-CD48-482B-A8CF-2EE4FE6876E8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82" authorId="0" shapeId="0" xr:uid="{E7921FB9-139B-41E3-9F19-D6989D6EAC47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82" authorId="0" shapeId="0" xr:uid="{017AC4B5-F493-406E-B1D2-11BEC07FF050}">
      <text/>
    </comment>
    <comment ref="I84" authorId="0" shapeId="0" xr:uid="{BFF36A4B-3BCB-42BA-9EA4-649EE023A142}">
      <text/>
    </comment>
    <comment ref="H86" authorId="0" shapeId="0" xr:uid="{E50359BA-D15F-4D78-999A-0CDEDBBC74F5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86" authorId="0" shapeId="0" xr:uid="{8C098B03-558F-4970-9331-12F29B4DA7D4}">
      <text/>
    </comment>
    <comment ref="H88" authorId="0" shapeId="0" xr:uid="{B8A91EB2-E828-4E4A-8CE5-6F35CDF2D7CE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88" authorId="0" shapeId="0" xr:uid="{52F7AE4C-3ED1-4E81-87A9-9F279B287FFA}">
      <text/>
    </comment>
    <comment ref="H90" authorId="0" shapeId="0" xr:uid="{956975DC-BA4D-4A3F-BFE7-3A38DFC31B9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90" authorId="0" shapeId="0" xr:uid="{26694D6F-BC01-458E-BAA5-05CF696C2BC9}">
      <text/>
    </comment>
    <comment ref="G92" authorId="0" shapeId="0" xr:uid="{4EFAD418-D0CD-4B93-B343-AAD550CBF8D6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H92" authorId="0" shapeId="0" xr:uid="{0EED5BBB-8958-40BA-AD2B-2DEE74E63F4F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I92" authorId="0" shapeId="0" xr:uid="{63E98E03-8090-4184-AF9D-1B668DBB59C7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J92" authorId="0" shapeId="0" xr:uid="{561A4856-3213-4837-8AD3-00228AA81219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K92" authorId="0" shapeId="0" xr:uid="{3A49B164-7C22-487C-A97A-2AB505952BF7}">
      <text/>
    </comment>
    <comment ref="K94" authorId="0" shapeId="0" xr:uid="{DD1D84F1-3A1B-4A26-9D51-EA4B0F1C2EBD}">
      <text/>
    </comment>
    <comment ref="J96" authorId="0" shapeId="0" xr:uid="{90D914AF-848D-473F-98F9-CDD747E3B53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96" authorId="0" shapeId="0" xr:uid="{4252802B-74CC-4FB8-B87E-4E2F67112CBA}">
      <text/>
    </comment>
    <comment ref="J98" authorId="0" shapeId="0" xr:uid="{7DDB0583-CD21-424E-8CC2-3FDC383D65FC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98" authorId="0" shapeId="0" xr:uid="{1545449C-B616-440F-B4B6-F589048B177F}">
      <text/>
    </comment>
    <comment ref="J100" authorId="0" shapeId="0" xr:uid="{DF19C8C5-0E9C-43D1-844E-48543C0E6B8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100" authorId="0" shapeId="0" xr:uid="{489D3AD8-6EF3-4F8B-AB55-987C1FAFF5B6}">
      <text/>
    </comment>
    <comment ref="I102" authorId="0" shapeId="0" xr:uid="{A810E694-19A2-420F-81AF-4FD8391A6883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J102" authorId="0" shapeId="0" xr:uid="{E5BEC6E4-28DB-4794-82F3-A24C2EB51A31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K102" authorId="0" shapeId="0" xr:uid="{27862EDA-0DF1-4F21-8C08-7EEDBFF18A38}">
      <text/>
    </comment>
    <comment ref="J104" authorId="0" shapeId="0" xr:uid="{BEE1D2F3-88E3-46EE-8FE5-7D98D00015B3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K104" authorId="0" shapeId="0" xr:uid="{8689F6AF-BB82-469F-BB56-AD863A860A03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L104" authorId="0" shapeId="0" xr:uid="{56D7DB74-66F0-47FD-B39E-2BEAB2AAC586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M104" authorId="0" shapeId="0" xr:uid="{90318773-B55E-4260-BA32-C7278695D33F}">
      <text/>
    </comment>
    <comment ref="L106" authorId="0" shapeId="0" xr:uid="{D6027098-2856-4B82-957C-B2136599AFF4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M106" authorId="0" shapeId="0" xr:uid="{B46E78CC-C2E9-410B-98FD-8F43138A8E1A}">
      <text/>
    </comment>
    <comment ref="L108" authorId="0" shapeId="0" xr:uid="{EBC7817B-576C-42CE-98E7-775B1BC8C67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M108" authorId="0" shapeId="0" xr:uid="{CD3702D4-C6DA-4554-9AF2-6EAD15A1A35E}">
      <text/>
    </comment>
    <comment ref="K110" authorId="0" shapeId="0" xr:uid="{DFCB0FE5-1C0E-483C-8C22-66EF6188C41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110" authorId="0" shapeId="0" xr:uid="{85C189DC-EBB0-4AB3-B27F-5E5EB7FAE6DB}">
      <text/>
    </comment>
    <comment ref="J112" authorId="0" shapeId="0" xr:uid="{9D176F72-FDC2-45B6-AF6F-D425F0D9E6F5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112" authorId="0" shapeId="0" xr:uid="{05019F91-5153-4799-8F6A-1955837C7D96}">
      <text/>
    </comment>
    <comment ref="G114" authorId="0" shapeId="0" xr:uid="{5C1A992E-FC1E-4F97-8A82-BEBC66696CB5}">
      <text>
        <r>
          <rPr>
            <sz val="9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H114" authorId="0" shapeId="0" xr:uid="{B31D0F06-45E0-4926-9A1B-646D80F74F1E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I114" authorId="0" shapeId="0" xr:uid="{AACCCCD0-06BD-4E2C-A2D3-D0823BB0EBC8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114" authorId="0" shapeId="0" xr:uid="{1CBB640C-2815-4751-B7F8-C7B25F97A8A7}">
      <text/>
    </comment>
    <comment ref="J116" authorId="0" shapeId="0" xr:uid="{4087867D-E3DD-42EE-8E04-9500F96FE0AF}">
      <text/>
    </comment>
    <comment ref="I118" authorId="0" shapeId="0" xr:uid="{BFF842E2-F828-4005-A75E-B5BF592A83EE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118" authorId="0" shapeId="0" xr:uid="{BA12CA88-3C96-453D-99F6-C20C044C118E}">
      <text/>
    </comment>
    <comment ref="I120" authorId="0" shapeId="0" xr:uid="{20CF97C1-20DA-4918-AB5C-886673F5B57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120" authorId="0" shapeId="0" xr:uid="{8DDECE2F-3E86-4F52-9BAE-85898E282F24}">
      <text/>
    </comment>
    <comment ref="I122" authorId="0" shapeId="0" xr:uid="{12BABEE3-06FE-433F-9D1A-F81FDF309E37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122" authorId="0" shapeId="0" xr:uid="{0D8F265A-C153-4526-9F8F-2C808EB9198D}">
      <text/>
    </comment>
    <comment ref="H124" authorId="0" shapeId="0" xr:uid="{CF45F60C-4F72-4CC9-83A1-4556BC324E37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I124" authorId="0" shapeId="0" xr:uid="{58A1D1AF-892A-4DD7-83BB-8972017DFB5E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124" authorId="0" shapeId="0" xr:uid="{81873272-2B9D-45DE-85C8-1FC18C03D902}">
      <text/>
    </comment>
    <comment ref="J126" authorId="0" shapeId="0" xr:uid="{A28CE448-7788-4BAF-8001-815BB4B06297}">
      <text/>
    </comment>
    <comment ref="I128" authorId="0" shapeId="0" xr:uid="{49433025-9FD5-43EA-BBBE-D09F4FE99D56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128" authorId="0" shapeId="0" xr:uid="{FEDF40DD-431B-46AB-8AA4-3E49814D7277}">
      <text/>
    </comment>
    <comment ref="I130" authorId="0" shapeId="0" xr:uid="{B9C39110-E658-4C25-8057-E58DA0C0C25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130" authorId="0" shapeId="0" xr:uid="{72CEA30C-B5E3-44ED-9309-8FE1FF14CBD0}">
      <text/>
    </comment>
    <comment ref="I132" authorId="0" shapeId="0" xr:uid="{2FE81B83-6378-49E5-ADCE-ED8E9D693C2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132" authorId="0" shapeId="0" xr:uid="{185B6996-47A9-4233-AD68-09A56DC02B8B}">
      <text/>
    </comment>
    <comment ref="F134" authorId="0" shapeId="0" xr:uid="{79EDBAAB-90C0-44D6-BC3B-40F82B152357}">
      <text>
        <r>
          <rPr>
            <sz val="9"/>
            <color indexed="81"/>
            <rFont val="Tahoma"/>
            <family val="2"/>
          </rPr>
          <t xml:space="preserve">Gtg name: P in fertilizer_x000D_
Gtg type:= normal_x000D_
Finalized:= T_x000D_
FileName:= ES_V4_P in fertilizer_2016-12-15_20-59.pdf_x000D_
</t>
        </r>
      </text>
    </comment>
    <comment ref="G134" authorId="0" shapeId="0" xr:uid="{40EC487A-DBCB-498A-B76B-A24EA2CCC663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H134" authorId="0" shapeId="0" xr:uid="{3114A034-BABA-468D-A2DC-1E789109D826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I134" authorId="0" shapeId="0" xr:uid="{2E391D82-9EF4-4C7F-9FE7-760A22C0909A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J134" authorId="0" shapeId="0" xr:uid="{BC595789-C4F5-4FEE-AF8F-A79D1C75ED67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K134" authorId="0" shapeId="0" xr:uid="{BAFA2D8E-9928-40D0-9BC6-CD10AD60B120}">
      <text/>
    </comment>
    <comment ref="K136" authorId="0" shapeId="0" xr:uid="{2BF884EA-99D2-4A92-988B-86E2FE97C599}">
      <text/>
    </comment>
    <comment ref="J138" authorId="0" shapeId="0" xr:uid="{92E242D2-B7DD-4998-AADB-42949B0451DB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138" authorId="0" shapeId="0" xr:uid="{FEB35294-2473-4B7D-91B2-F7C62904BDDF}">
      <text/>
    </comment>
    <comment ref="J140" authorId="0" shapeId="0" xr:uid="{32A4F414-8E44-455E-84F9-3B3CD72C9FF5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140" authorId="0" shapeId="0" xr:uid="{3AFF8499-0E74-4AED-8337-67EA9B5BB673}">
      <text/>
    </comment>
    <comment ref="J142" authorId="0" shapeId="0" xr:uid="{7CC5C178-1D3D-4C1B-9270-1BC3C15D2D05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142" authorId="0" shapeId="0" xr:uid="{1CB4EE1B-B081-442D-AC0C-A404513576D7}">
      <text/>
    </comment>
    <comment ref="I144" authorId="0" shapeId="0" xr:uid="{56CF85FF-A285-432A-AB68-190B7220EE6B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J144" authorId="0" shapeId="0" xr:uid="{66392C28-BF1D-440E-8F67-BE5A9DAB26EA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K144" authorId="0" shapeId="0" xr:uid="{89AC9345-20A2-4EE3-8ECD-668A43C68209}">
      <text/>
    </comment>
    <comment ref="J146" authorId="0" shapeId="0" xr:uid="{3A4F38EA-B444-4330-99B8-E565601B8BF5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K146" authorId="0" shapeId="0" xr:uid="{D974D7EC-39D8-47C0-8729-3061812D1932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L146" authorId="0" shapeId="0" xr:uid="{14F7A414-70B7-4414-8716-4F9632D9138E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M146" authorId="0" shapeId="0" xr:uid="{14D39C48-F5EB-4BE7-B727-1F92CC532A7A}">
      <text/>
    </comment>
    <comment ref="L148" authorId="0" shapeId="0" xr:uid="{BA946CA2-CB37-4A23-BF0E-DC389AA23453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M148" authorId="0" shapeId="0" xr:uid="{E70BF6E8-C44C-48EA-9C0B-6B3320187D36}">
      <text/>
    </comment>
    <comment ref="L150" authorId="0" shapeId="0" xr:uid="{CC812BF2-A1D0-4504-B1F9-45891117210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M150" authorId="0" shapeId="0" xr:uid="{65268CBD-88F9-4367-814A-CAC0BF86FFDA}">
      <text/>
    </comment>
    <comment ref="K152" authorId="0" shapeId="0" xr:uid="{0A481F6B-C83F-4289-A753-86DD04DA8BD7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152" authorId="0" shapeId="0" xr:uid="{4EB15817-E46C-4387-B1DF-7F68BFA0B711}">
      <text/>
    </comment>
    <comment ref="J154" authorId="0" shapeId="0" xr:uid="{599282BF-9C12-4C46-B211-693789412095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154" authorId="0" shapeId="0" xr:uid="{2FABD8A0-33D7-4C66-A053-31CF30337D7A}">
      <text/>
    </comment>
    <comment ref="E156" authorId="0" shapeId="0" xr:uid="{E4B5CC1C-9C4C-41BD-A341-F1F203385CB4}">
      <text>
        <r>
          <rPr>
            <sz val="9"/>
            <color indexed="81"/>
            <rFont val="Tahoma"/>
            <family val="2"/>
          </rPr>
          <t xml:space="preserve">Gtg name: soybean oil and meal_x000D_
Gtg type:= normal_x000D_
Finalized:= T_x000D_
FileName:= ES_V4_soybean oil and meal_2012-12-05_12-58.pdf_x000D_
</t>
        </r>
      </text>
    </comment>
    <comment ref="F156" authorId="0" shapeId="0" xr:uid="{ED073D16-07DD-4F31-9D69-D1BD0CCBAAEA}">
      <text>
        <r>
          <rPr>
            <sz val="9"/>
            <color indexed="81"/>
            <rFont val="Tahoma"/>
            <family val="2"/>
          </rPr>
          <t xml:space="preserve">Gtg name: n-hexane_x000D_
Gtg type:= normal_x000D_
Finalized:= T_x000D_
FileName:= ES_V4_n-hexane_2013-10-24_09-52.pdf_x000D_
</t>
        </r>
      </text>
    </comment>
    <comment ref="G156" authorId="0" shapeId="0" xr:uid="{3E66CC10-2714-41BA-B4B8-590011375A3B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H156" authorId="0" shapeId="0" xr:uid="{7209498A-991E-4746-BA8F-A866A9ADDC37}">
      <text/>
    </comment>
    <comment ref="H158" authorId="0" shapeId="0" xr:uid="{760E72A4-7311-47EF-9BB9-4794B98BC8F3}">
      <text/>
    </comment>
    <comment ref="F160" authorId="0" shapeId="0" xr:uid="{58B45893-3D62-466E-A404-2573FB384154}">
      <text>
        <r>
          <rPr>
            <sz val="9"/>
            <color indexed="81"/>
            <rFont val="Tahoma"/>
            <family val="2"/>
          </rPr>
          <t xml:space="preserve">Gtg name: soybean_x000D_
Gtg type:= normal_x000D_
Finalized:= T_x000D_
FileName:= ES_V4_soybean_2014-01-03_20-04.pdf_x000D_
</t>
        </r>
      </text>
    </comment>
    <comment ref="G160" authorId="0" shapeId="0" xr:uid="{C7074096-ED4C-487C-BC21-B9041CC40D72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H160" authorId="0" shapeId="0" xr:uid="{C2EFD3EE-9DDB-4ECF-85C6-1C4CE4251681}">
      <text>
        <r>
          <rPr>
            <sz val="9"/>
            <color indexed="81"/>
            <rFont val="Tahoma"/>
            <family val="2"/>
          </rPr>
          <t xml:space="preserve">Gtg name: potassium chloride from sylvinite ore_x000D_
Gtg type:= normal_x000D_
Finalized:= T_x000D_
FileName:= ExecSum_V4_potassium chloride from sylvinite ore_7447-40-7_2010-07-24_2010-07-24_17-44_1.pdf_x000D_
</t>
        </r>
      </text>
    </comment>
    <comment ref="I160" authorId="0" shapeId="0" xr:uid="{91778B21-F2BA-4D71-BC18-3E73601CE71D}">
      <text>
        <r>
          <rPr>
            <sz val="9"/>
            <color indexed="81"/>
            <rFont val="Tahoma"/>
            <family val="2"/>
          </rPr>
          <t xml:space="preserve">Gtg name: sylvinite ore mining_x000D_
Gtg type:= normal_x000D_
Finalized:= T_x000D_
FileName:= ExecSum_V4_sylvinite ore mining_UIDSylviniteOre_2010-07-24_2010-07-24_17-55.pdf_x000D_
</t>
        </r>
      </text>
    </comment>
    <comment ref="J160" authorId="0" shapeId="0" xr:uid="{02F39095-8AAC-45F4-B998-E50B5EE647BA}">
      <text/>
    </comment>
    <comment ref="G162" authorId="0" shapeId="0" xr:uid="{E871293F-F0E1-4FE1-B478-45E5B2AA3AEE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H162" authorId="0" shapeId="0" xr:uid="{42F20761-2EE7-499A-87B3-316757414585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I162" authorId="0" shapeId="0" xr:uid="{2BC5F3EF-9F85-44CF-883C-07133E9A36BA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162" authorId="0" shapeId="0" xr:uid="{5C6F1052-2B5D-481B-80E5-0674644B1CBF}">
      <text/>
    </comment>
    <comment ref="J164" authorId="0" shapeId="0" xr:uid="{8C3B0FA8-3124-4309-A612-545E81C57EB7}">
      <text/>
    </comment>
    <comment ref="I166" authorId="0" shapeId="0" xr:uid="{2C258DBA-0988-45E0-95D7-9FDB82840CE4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166" authorId="0" shapeId="0" xr:uid="{58701004-26CD-49F3-B419-215B17BF5635}">
      <text/>
    </comment>
    <comment ref="I168" authorId="0" shapeId="0" xr:uid="{019C54FC-0FAE-4D35-9C30-0BEDD568CC8B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168" authorId="0" shapeId="0" xr:uid="{17DE1E3B-27AF-474E-934D-7BEEF14DF074}">
      <text/>
    </comment>
    <comment ref="I170" authorId="0" shapeId="0" xr:uid="{D3103D5C-F57A-45AA-A094-72CAB4736AE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170" authorId="0" shapeId="0" xr:uid="{7335BD94-168A-41FB-A094-7731A6E8D56F}">
      <text/>
    </comment>
    <comment ref="H172" authorId="0" shapeId="0" xr:uid="{68F8CB7D-FD4C-468B-A39B-DD2C9C15182F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I172" authorId="0" shapeId="0" xr:uid="{F8415B1C-426C-4C14-8CF4-B96290989C7B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J172" authorId="0" shapeId="0" xr:uid="{922681BE-1C35-4A99-8C43-900C30AF28DD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K172" authorId="0" shapeId="0" xr:uid="{C5F771B5-95C0-4F1E-B48D-ECC614D0603F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L172" authorId="0" shapeId="0" xr:uid="{9B4786AE-5C35-4010-B5C7-91090850FEC7}">
      <text/>
    </comment>
    <comment ref="L174" authorId="0" shapeId="0" xr:uid="{871FDBAC-D627-4A95-B568-BB6764EF3B16}">
      <text/>
    </comment>
    <comment ref="K176" authorId="0" shapeId="0" xr:uid="{4D3824BA-1DAF-4D40-A9B2-A98DB7BFAEE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176" authorId="0" shapeId="0" xr:uid="{185C7F35-3E77-47D6-97E5-E1C0B12760AB}">
      <text/>
    </comment>
    <comment ref="K178" authorId="0" shapeId="0" xr:uid="{595EE73D-3124-40E4-B703-4B3BFAE0FE4B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178" authorId="0" shapeId="0" xr:uid="{EB51DE55-1028-4E72-AE0F-201CF58FC026}">
      <text/>
    </comment>
    <comment ref="K180" authorId="0" shapeId="0" xr:uid="{F0D51496-3FF4-40F9-8F4E-07FFA5BFD6E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180" authorId="0" shapeId="0" xr:uid="{E56024C6-A7E6-4F04-92B6-F8FFE55F7885}">
      <text/>
    </comment>
    <comment ref="J182" authorId="0" shapeId="0" xr:uid="{32956B12-50DF-4A22-8F5F-9FAD60DC3A2C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K182" authorId="0" shapeId="0" xr:uid="{C6E2650A-4FE8-4D6C-BED7-956D4BC9A535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L182" authorId="0" shapeId="0" xr:uid="{3BBD3F0E-33C2-4CFD-A976-16769C588EB3}">
      <text/>
    </comment>
    <comment ref="K184" authorId="0" shapeId="0" xr:uid="{7C3EE5A4-A959-47DE-A55D-5C99C939FF27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L184" authorId="0" shapeId="0" xr:uid="{2F32BC9E-8C34-477E-9547-9059968AC29D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M184" authorId="0" shapeId="0" xr:uid="{FEED89C9-2819-4DEA-81B0-510947F766D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N184" authorId="0" shapeId="0" xr:uid="{53CC9624-2637-4C0E-8073-4CD1E0F4484F}">
      <text/>
    </comment>
    <comment ref="M186" authorId="0" shapeId="0" xr:uid="{808212DA-B4EA-4231-A757-92E9ED2FD8CF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N186" authorId="0" shapeId="0" xr:uid="{FB93C2B9-7E08-4A3C-A6F5-566162C56D26}">
      <text/>
    </comment>
    <comment ref="M188" authorId="0" shapeId="0" xr:uid="{984A4196-0B59-4061-AFF7-BC97E5B0BBA5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N188" authorId="0" shapeId="0" xr:uid="{8F1217EF-52F0-43A3-9310-45F3F33ECDC7}">
      <text/>
    </comment>
    <comment ref="L190" authorId="0" shapeId="0" xr:uid="{5AEAA206-BB99-47FA-BE8F-E88AEE1D75D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M190" authorId="0" shapeId="0" xr:uid="{AA1EDD6E-AEEA-443B-B39F-E3BE3F464357}">
      <text/>
    </comment>
    <comment ref="K192" authorId="0" shapeId="0" xr:uid="{5ED723CE-12CE-4C46-95C5-874389C68FA9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192" authorId="0" shapeId="0" xr:uid="{89959DDC-D2E0-45C7-8C85-089F3277E00E}">
      <text/>
    </comment>
    <comment ref="H194" authorId="0" shapeId="0" xr:uid="{5B214911-FB33-43AB-83D4-5485CE180CA0}">
      <text>
        <r>
          <rPr>
            <sz val="9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I194" authorId="0" shapeId="0" xr:uid="{73AC405F-97C0-42F6-A00B-A2DB99B212F1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J194" authorId="0" shapeId="0" xr:uid="{577525A6-0C72-40B1-AEB7-36CC63886736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K194" authorId="0" shapeId="0" xr:uid="{D358F7F6-6F4C-4887-8389-A1354238FE0B}">
      <text/>
    </comment>
    <comment ref="K196" authorId="0" shapeId="0" xr:uid="{23B173F9-BC85-4043-9D3A-2DC919DF8212}">
      <text/>
    </comment>
    <comment ref="J198" authorId="0" shapeId="0" xr:uid="{929C980E-03D0-40DE-905C-FBA4708AC02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198" authorId="0" shapeId="0" xr:uid="{77AFF141-C2FD-4016-A543-B7CD653C777A}">
      <text/>
    </comment>
    <comment ref="J200" authorId="0" shapeId="0" xr:uid="{07E7DC71-78E9-434C-8C2F-89E6049F2E1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200" authorId="0" shapeId="0" xr:uid="{05E883E7-7DED-48A4-947E-C11118246794}">
      <text/>
    </comment>
    <comment ref="J202" authorId="0" shapeId="0" xr:uid="{EABF8BEC-313B-40B8-9B4C-3E1CF8CF703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202" authorId="0" shapeId="0" xr:uid="{8FF9AD76-BD31-4297-9F53-D510ECA416CC}">
      <text/>
    </comment>
    <comment ref="I204" authorId="0" shapeId="0" xr:uid="{C9EC9F8D-522D-4692-BDE5-FE4B9D5AE500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J204" authorId="0" shapeId="0" xr:uid="{D821F072-D8C1-41D6-AE28-4E5854EAE5F0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K204" authorId="0" shapeId="0" xr:uid="{7F91D9D3-7488-4F36-8667-73265645DB5B}">
      <text/>
    </comment>
    <comment ref="K206" authorId="0" shapeId="0" xr:uid="{1AD2D0F5-9BC7-42BB-BABB-C72E38EDBFA6}">
      <text/>
    </comment>
    <comment ref="J208" authorId="0" shapeId="0" xr:uid="{5987375C-3CBF-4AE9-80B9-9360E01E039B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208" authorId="0" shapeId="0" xr:uid="{0CDA2584-DF6C-4F34-9524-FFD7177E6443}">
      <text/>
    </comment>
    <comment ref="J210" authorId="0" shapeId="0" xr:uid="{AE959157-7B62-4681-810C-0118A4A3453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210" authorId="0" shapeId="0" xr:uid="{377E227B-7B0B-4A6F-A447-557989CA8954}">
      <text/>
    </comment>
    <comment ref="J212" authorId="0" shapeId="0" xr:uid="{3119E369-021A-46FE-BE3D-B981C61A941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212" authorId="0" shapeId="0" xr:uid="{9EF4423F-31C8-49C5-9DFF-B195C9ACED38}">
      <text/>
    </comment>
    <comment ref="G214" authorId="0" shapeId="0" xr:uid="{832BE442-EF03-4A26-A066-DBA5AD113CF5}">
      <text>
        <r>
          <rPr>
            <sz val="9"/>
            <color indexed="81"/>
            <rFont val="Tahoma"/>
            <family val="2"/>
          </rPr>
          <t xml:space="preserve">Gtg name: P in fertilizer_x000D_
Gtg type:= normal_x000D_
Finalized:= T_x000D_
FileName:= ES_V4_P in fertilizer_2016-12-15_20-59.pdf_x000D_
</t>
        </r>
      </text>
    </comment>
    <comment ref="H214" authorId="0" shapeId="0" xr:uid="{7E903080-3C6C-4F58-898E-0C0F059160CD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I214" authorId="0" shapeId="0" xr:uid="{055BCCDD-0ED0-45C4-B444-90F7DFC2E4C6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J214" authorId="0" shapeId="0" xr:uid="{E977CF6F-A939-4E49-A9FD-D4D9D31E67FD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K214" authorId="0" shapeId="0" xr:uid="{9AB57A50-C793-4377-99C0-412A8FBE4EA4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L214" authorId="0" shapeId="0" xr:uid="{B2481088-AB75-47B4-803F-FF5A1A0BE596}">
      <text/>
    </comment>
    <comment ref="L216" authorId="0" shapeId="0" xr:uid="{A5D3C4D2-1088-45AD-915D-FDF213E18478}">
      <text/>
    </comment>
    <comment ref="K218" authorId="0" shapeId="0" xr:uid="{211B8079-BEBA-4417-BA65-1C2F5C15569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218" authorId="0" shapeId="0" xr:uid="{F28539C1-ED1E-44EA-85E6-F69EB8F583FE}">
      <text/>
    </comment>
    <comment ref="K220" authorId="0" shapeId="0" xr:uid="{A714F837-EE7C-4877-AF87-A510008A438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220" authorId="0" shapeId="0" xr:uid="{13A4DA1D-BC5F-416D-AF40-F2E222762B5E}">
      <text/>
    </comment>
    <comment ref="K222" authorId="0" shapeId="0" xr:uid="{962EDB5F-1C3E-4EC7-8DC8-FF142F55A79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222" authorId="0" shapeId="0" xr:uid="{D910AAA3-92FC-4AEB-8E7B-9F071151F3D9}">
      <text/>
    </comment>
    <comment ref="J224" authorId="0" shapeId="0" xr:uid="{1F1A2096-718C-4EBA-8F07-B0FD0C8EA73F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K224" authorId="0" shapeId="0" xr:uid="{0A39A5D8-5E8B-4B72-99B2-C206131AAA95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L224" authorId="0" shapeId="0" xr:uid="{9D4BA197-8DE9-46BA-A7A8-C3EDBAC78E93}">
      <text/>
    </comment>
    <comment ref="K226" authorId="0" shapeId="0" xr:uid="{F0918FCF-7E2A-4CBE-81FB-DDDFF45E8D27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L226" authorId="0" shapeId="0" xr:uid="{51488AFC-21BE-4F24-9317-5AA2C4BF7DDC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M226" authorId="0" shapeId="0" xr:uid="{C6522854-21B3-4184-B3D4-FD4D63F9FFDB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N226" authorId="0" shapeId="0" xr:uid="{68A84F3C-49BA-42B7-A7C3-E09413A34146}">
      <text/>
    </comment>
    <comment ref="M228" authorId="0" shapeId="0" xr:uid="{EF8CECFE-77F0-499C-A4E0-56ED22B72CAD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N228" authorId="0" shapeId="0" xr:uid="{64CF9094-2E6F-4169-8650-6BADE04CB38E}">
      <text/>
    </comment>
    <comment ref="M230" authorId="0" shapeId="0" xr:uid="{EC9BEA28-F9B9-4AA2-A438-91DFE25D096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N230" authorId="0" shapeId="0" xr:uid="{76701A48-150F-46EA-A42A-AA163ADC797F}">
      <text/>
    </comment>
    <comment ref="L232" authorId="0" shapeId="0" xr:uid="{D233AC95-E181-474D-A4A3-945BFF47A676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M232" authorId="0" shapeId="0" xr:uid="{7B6C73A7-7337-4FA5-A140-1044D92E9222}">
      <text/>
    </comment>
    <comment ref="K234" authorId="0" shapeId="0" xr:uid="{95E6581D-965E-4D86-BF36-9BC61DD1326B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234" authorId="0" shapeId="0" xr:uid="{BC1497C8-692F-4323-856B-83D30C5F6C3D}">
      <text/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23BCBF2A-9E50-4C74-B85E-356ABA567698}">
      <text>
        <r>
          <rPr>
            <sz val="9"/>
            <color indexed="81"/>
            <rFont val="Tahoma"/>
            <family val="2"/>
          </rPr>
          <t xml:space="preserve">Gtg name: corn starch 1500_x000D_
Gtg type:= normal_x000D_
Finalized:= T_x000D_
FileName:= ES_V4_corn starch 1500_2024-06-12_17-28.pdf_x000D_
</t>
        </r>
      </text>
    </comment>
    <comment ref="B4" authorId="0" shapeId="0" xr:uid="{B4251E63-1A01-4119-9E6E-2B4C53913D19}">
      <text>
        <r>
          <rPr>
            <sz val="9"/>
            <color indexed="81"/>
            <rFont val="Tahoma"/>
            <family val="2"/>
          </rPr>
          <t xml:space="preserve">Gtg name: corn starch by wet mill_x000D_
Gtg type:= normal_x000D_
Finalized:= T_x000D_
FileName:= ES_V4_corn starch by wet mill_2016-09-01_18-40.pdf_x000D_
</t>
        </r>
      </text>
    </comment>
    <comment ref="C4" authorId="0" shapeId="0" xr:uid="{7315EEE0-6DB2-49BF-833F-103E7358E04A}">
      <text>
        <r>
          <rPr>
            <sz val="9"/>
            <color indexed="81"/>
            <rFont val="Tahoma"/>
            <family val="2"/>
          </rPr>
          <t xml:space="preserve">Gtg name: Corn_x000D_
Gtg type:= normal_x000D_
Finalized:= T_x000D_
FileName:= ES_V4_Corn_2011-09-08_06-41.pdf_x000D_
</t>
        </r>
      </text>
    </comment>
    <comment ref="D4" authorId="0" shapeId="0" xr:uid="{44767609-56A6-4170-A582-F1B4F1E4A65F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E4" authorId="0" shapeId="0" xr:uid="{446B5553-6523-4326-B206-2E623CE50B3C}">
      <text>
        <r>
          <rPr>
            <sz val="9"/>
            <color indexed="81"/>
            <rFont val="Tahoma"/>
            <family val="2"/>
          </rPr>
          <t xml:space="preserve">Gtg name: potassium chloride from sylvinite ore_x000D_
Gtg type:= normal_x000D_
Finalized:= T_x000D_
FileName:= ExecSum_V4_potassium chloride from sylvinite ore_7447-40-7_2010-07-24_2010-07-24_17-44_1.pdf_x000D_
</t>
        </r>
      </text>
    </comment>
    <comment ref="F4" authorId="0" shapeId="0" xr:uid="{BBF627B3-23EF-4CE3-9742-ABEAADA20A8A}">
      <text>
        <r>
          <rPr>
            <sz val="9"/>
            <color indexed="81"/>
            <rFont val="Tahoma"/>
            <family val="2"/>
          </rPr>
          <t xml:space="preserve">Gtg name: sylvinite ore mining_x000D_
Gtg type:= normal_x000D_
Finalized:= T_x000D_
FileName:= ExecSum_V4_sylvinite ore mining_UIDSylviniteOre_2010-07-24_2010-07-24_17-55.pdf_x000D_
</t>
        </r>
      </text>
    </comment>
    <comment ref="G4" authorId="0" shapeId="0" xr:uid="{6E8FF3B2-61A9-4FA1-A3AA-58DE9D11C6C9}">
      <text/>
    </comment>
    <comment ref="D6" authorId="0" shapeId="0" xr:uid="{1EC2FD89-958B-4D26-94F4-6F3D371E6E21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E6" authorId="0" shapeId="0" xr:uid="{41C4E762-E0ED-43B9-8568-58BBC31A8CA5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F6" authorId="0" shapeId="0" xr:uid="{B4403BE3-6AED-430E-B064-69FA0E5D1FB3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6" authorId="0" shapeId="0" xr:uid="{9098B474-F9ED-496B-A7A0-8A4D8F12106B}">
      <text/>
    </comment>
    <comment ref="G8" authorId="0" shapeId="0" xr:uid="{3CF83037-96B7-4178-98B1-2B6C030986DD}">
      <text/>
    </comment>
    <comment ref="F10" authorId="0" shapeId="0" xr:uid="{B45BC6F6-84F3-4AE4-A1FB-2D55284DBE7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10" authorId="0" shapeId="0" xr:uid="{6F358B07-75AB-4DD2-A01C-1FB9515A6FA3}">
      <text/>
    </comment>
    <comment ref="F12" authorId="0" shapeId="0" xr:uid="{685C0756-4160-4EAE-B5C5-F45ED6B9019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12" authorId="0" shapeId="0" xr:uid="{DEA00827-3853-49C1-8A10-F147CB189C86}">
      <text/>
    </comment>
    <comment ref="F14" authorId="0" shapeId="0" xr:uid="{B58482FF-2801-437B-A733-7FBF8AB01179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4" authorId="0" shapeId="0" xr:uid="{C36C31E3-3528-40F3-8339-447527D30DDD}">
      <text/>
    </comment>
    <comment ref="E16" authorId="0" shapeId="0" xr:uid="{3DC6CF3F-C8A7-4C6B-81C8-BC3791B9F291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16" authorId="0" shapeId="0" xr:uid="{6C41C963-2C7D-450C-9762-0DF744FA6040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16" authorId="0" shapeId="0" xr:uid="{31DB95F5-C2D6-45B7-94CA-2C56E82038AE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16" authorId="0" shapeId="0" xr:uid="{7BD90DC9-3045-40A3-877B-3228C8646B89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16" authorId="0" shapeId="0" xr:uid="{B1B3100E-B010-484D-BBBC-B710EC6259D6}">
      <text/>
    </comment>
    <comment ref="I18" authorId="0" shapeId="0" xr:uid="{A20E1B10-4647-4EBC-9C17-3EC38CF0E8A5}">
      <text/>
    </comment>
    <comment ref="H20" authorId="0" shapeId="0" xr:uid="{DC78ABF5-6046-4003-9038-4AEDDE9E293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20" authorId="0" shapeId="0" xr:uid="{70968514-9CF4-4B61-B828-70E2513B569A}">
      <text/>
    </comment>
    <comment ref="H22" authorId="0" shapeId="0" xr:uid="{D1562A15-8BB7-494F-AAFA-31E66F27CA8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22" authorId="0" shapeId="0" xr:uid="{D548EABB-5CA5-437A-81FB-E99E19CD3675}">
      <text/>
    </comment>
    <comment ref="H24" authorId="0" shapeId="0" xr:uid="{7FC86B15-53BE-4B70-B626-0C1B69F1B11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24" authorId="0" shapeId="0" xr:uid="{1C63E331-1C02-49D1-B402-6B664A651A81}">
      <text/>
    </comment>
    <comment ref="G26" authorId="0" shapeId="0" xr:uid="{7ECE66C3-1C40-4565-BE1F-0A9DA568DB8C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26" authorId="0" shapeId="0" xr:uid="{0B7B9027-9A11-4FA6-AC41-2B36D8D18737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26" authorId="0" shapeId="0" xr:uid="{F92C69FA-D1FF-4050-8F2C-0057696D982E}">
      <text/>
    </comment>
    <comment ref="H28" authorId="0" shapeId="0" xr:uid="{0912E64D-8D90-463E-B747-46CE066721B7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28" authorId="0" shapeId="0" xr:uid="{AFBBAAF8-6024-4760-AD43-B2DC9DE1FF92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28" authorId="0" shapeId="0" xr:uid="{062C901F-156A-4FBA-97F7-E6856C7F4D0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28" authorId="0" shapeId="0" xr:uid="{18CB1C0E-62BB-4CD9-835C-9017B2A42F53}">
      <text/>
    </comment>
    <comment ref="J30" authorId="0" shapeId="0" xr:uid="{0D7102CE-71D6-43ED-A8C9-D62482A8E7C9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30" authorId="0" shapeId="0" xr:uid="{F9E43CB2-D7B7-4311-9DC7-2EEF34A467CC}">
      <text/>
    </comment>
    <comment ref="J32" authorId="0" shapeId="0" xr:uid="{49FFFA9C-E0AF-468C-A833-0B650A15199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32" authorId="0" shapeId="0" xr:uid="{5CB0371D-2DAF-44A7-BDDC-51526B2FEEF9}">
      <text/>
    </comment>
    <comment ref="I34" authorId="0" shapeId="0" xr:uid="{81EA7F76-DE51-434A-A62E-14B76C0F94A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34" authorId="0" shapeId="0" xr:uid="{DF899AB1-2819-4E30-950B-495319D036CF}">
      <text/>
    </comment>
    <comment ref="H36" authorId="0" shapeId="0" xr:uid="{89DD3ED3-E0D4-451F-95E8-818AFE30165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36" authorId="0" shapeId="0" xr:uid="{722A405B-3470-437E-8485-CB6A8EBB85F5}">
      <text/>
    </comment>
    <comment ref="E38" authorId="0" shapeId="0" xr:uid="{5321BE8F-6170-4481-91F2-F0AB3A1374DC}">
      <text>
        <r>
          <rPr>
            <sz val="9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F38" authorId="0" shapeId="0" xr:uid="{E268E470-092C-4DCE-BB79-1C3AF97E7C73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38" authorId="0" shapeId="0" xr:uid="{BDD0DB29-2688-4288-9DDB-33038D53E5A4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38" authorId="0" shapeId="0" xr:uid="{3A935212-9802-467D-B182-A8BFB9DE0E0B}">
      <text/>
    </comment>
    <comment ref="H40" authorId="0" shapeId="0" xr:uid="{D3A3BEF4-9BDB-4ACC-BCA0-49E21C4DC3B1}">
      <text/>
    </comment>
    <comment ref="G42" authorId="0" shapeId="0" xr:uid="{A9874B84-4026-458D-866A-C0DA6769263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42" authorId="0" shapeId="0" xr:uid="{D6FE06C0-862E-4354-8125-9E3599181AB4}">
      <text/>
    </comment>
    <comment ref="G44" authorId="0" shapeId="0" xr:uid="{8294EAD2-8456-4470-8D54-2D87516A9E94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44" authorId="0" shapeId="0" xr:uid="{2955ED86-CCAC-4612-BAF0-10C6026ED355}">
      <text/>
    </comment>
    <comment ref="G46" authorId="0" shapeId="0" xr:uid="{311A40A9-EACA-42AA-B343-5CD25AA1AC6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46" authorId="0" shapeId="0" xr:uid="{8306560F-FAFE-4AE1-97EC-663CA50841AF}">
      <text/>
    </comment>
    <comment ref="F48" authorId="0" shapeId="0" xr:uid="{E7967CD1-E643-4C47-AB50-A58855D69DD0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48" authorId="0" shapeId="0" xr:uid="{02FA3E30-E6D5-4E32-99B0-F48A4E9E59E8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48" authorId="0" shapeId="0" xr:uid="{491AF2D6-368E-4898-A80E-FE8EA1FEE9BD}">
      <text/>
    </comment>
    <comment ref="H50" authorId="0" shapeId="0" xr:uid="{500F66B9-3AE0-4EB0-B9E3-D53FE6D422C9}">
      <text/>
    </comment>
    <comment ref="G52" authorId="0" shapeId="0" xr:uid="{F61BC7EF-ED97-469A-83CF-E27EE46D613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52" authorId="0" shapeId="0" xr:uid="{9C9D0465-628A-4EFC-A9A9-6D9671AB1712}">
      <text/>
    </comment>
    <comment ref="G54" authorId="0" shapeId="0" xr:uid="{88172132-7949-460D-BE66-6B0DC25EFC1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54" authorId="0" shapeId="0" xr:uid="{A6D620FE-FAF1-4350-872F-BD0756EF14AA}">
      <text/>
    </comment>
    <comment ref="G56" authorId="0" shapeId="0" xr:uid="{87A0D4C7-615A-4FED-920D-A8AE4F2EC4F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56" authorId="0" shapeId="0" xr:uid="{6223DA73-3BAD-45F0-8BB5-0A22FEA90E3A}">
      <text/>
    </comment>
    <comment ref="D58" authorId="0" shapeId="0" xr:uid="{E8C2DB0D-0CFB-4499-9752-0EFBD491C0AE}">
      <text>
        <r>
          <rPr>
            <sz val="9"/>
            <color indexed="81"/>
            <rFont val="Tahoma"/>
            <family val="2"/>
          </rPr>
          <t xml:space="preserve">Gtg name: P in fertilizer_x000D_
Gtg type:= normal_x000D_
Finalized:= T_x000D_
FileName:= ES_V4_P in fertilizer_2016-12-15_20-59.pdf_x000D_
</t>
        </r>
      </text>
    </comment>
    <comment ref="E58" authorId="0" shapeId="0" xr:uid="{84248D7C-6441-43A2-A802-1569406BC5B4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58" authorId="0" shapeId="0" xr:uid="{B0151C72-4587-42B0-B9CE-F5BA8BC201EA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58" authorId="0" shapeId="0" xr:uid="{56BB19A4-B93A-4A83-B8C7-2937C2EABDE9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58" authorId="0" shapeId="0" xr:uid="{5ABC49A9-FBA3-4EE4-82C7-A8D8A29E75EF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58" authorId="0" shapeId="0" xr:uid="{13DCA49E-97E0-4874-A45B-8F2BC1F998B4}">
      <text/>
    </comment>
    <comment ref="I60" authorId="0" shapeId="0" xr:uid="{DDA19774-B056-468F-B92B-BBACBEFE5BB6}">
      <text/>
    </comment>
    <comment ref="H62" authorId="0" shapeId="0" xr:uid="{489E10C3-942B-4CC2-972C-3370153A656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62" authorId="0" shapeId="0" xr:uid="{DE959DDC-F0B6-4AA6-BE15-F1412FF8A7A3}">
      <text/>
    </comment>
    <comment ref="H64" authorId="0" shapeId="0" xr:uid="{DE09176C-CD2E-40B0-B70D-BA7D14244E2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64" authorId="0" shapeId="0" xr:uid="{798F6825-F907-4707-9AE7-700A30EB877A}">
      <text/>
    </comment>
    <comment ref="H66" authorId="0" shapeId="0" xr:uid="{96744CA4-F425-417F-BED5-3A1B731A936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66" authorId="0" shapeId="0" xr:uid="{77729C67-1B67-4926-85BC-D7116E80CAE5}">
      <text/>
    </comment>
    <comment ref="G68" authorId="0" shapeId="0" xr:uid="{E0CDCC01-DEB1-46B2-89E5-537A81BEB344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68" authorId="0" shapeId="0" xr:uid="{EB7396C5-0F33-4D39-8DFB-0059E9DC074C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68" authorId="0" shapeId="0" xr:uid="{1FAAF837-A038-4FC3-A5A1-9F75A2825DD8}">
      <text/>
    </comment>
    <comment ref="H70" authorId="0" shapeId="0" xr:uid="{2CBC8784-0D0F-4345-8AEB-B38717EFF4D4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70" authorId="0" shapeId="0" xr:uid="{8EB26A59-9041-41CE-BA2E-ACA9C8D41B02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70" authorId="0" shapeId="0" xr:uid="{C60BFA6D-7B33-4E39-B792-4A3BF2402714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70" authorId="0" shapeId="0" xr:uid="{1266421F-4F75-4C9E-B393-11EDBAD75561}">
      <text/>
    </comment>
    <comment ref="J72" authorId="0" shapeId="0" xr:uid="{C0A85F96-AD97-4A89-9B69-AF417347DABE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72" authorId="0" shapeId="0" xr:uid="{D497F3D4-BAB7-4A17-A92D-C103FEC91558}">
      <text/>
    </comment>
    <comment ref="J74" authorId="0" shapeId="0" xr:uid="{B31AF45A-C936-467F-9AD7-F1738B67BD4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74" authorId="0" shapeId="0" xr:uid="{32C5739A-BE89-4F4D-B470-E2DF85DC62FE}">
      <text/>
    </comment>
    <comment ref="I76" authorId="0" shapeId="0" xr:uid="{F9E6E808-023F-4ADA-8570-A367F65A34B7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76" authorId="0" shapeId="0" xr:uid="{2B233A13-CF64-48F0-979B-5328C6031A7D}">
      <text/>
    </comment>
    <comment ref="H78" authorId="0" shapeId="0" xr:uid="{2ACF27A7-9A68-4763-92C3-354640EADC8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78" authorId="0" shapeId="0" xr:uid="{2D9350AA-3444-42CC-BD69-C2C2C556128C}">
      <text/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8B934F3C-8318-4187-9554-CDB40274A3E2}">
      <text>
        <r>
          <rPr>
            <sz val="9"/>
            <color indexed="81"/>
            <rFont val="Tahoma"/>
            <family val="2"/>
          </rPr>
          <t xml:space="preserve">Gtg name: tartaric acid_x000D_
Gtg type:= normal_x000D_
Finalized:= T_x000D_
FileName:= ES_V4_tartaric acid_2024-03-26_08-07.pdf_x000D_
</t>
        </r>
      </text>
    </comment>
    <comment ref="B4" authorId="0" shapeId="0" xr:uid="{D02802D3-BA67-4F12-9EC1-32E88BFB97A8}">
      <text>
        <r>
          <rPr>
            <sz val="9"/>
            <color indexed="81"/>
            <rFont val="Tahoma"/>
            <family val="2"/>
          </rPr>
          <t xml:space="preserve">Gtg name: Calcium Chloride_x000D_
Gtg type:= normal_x000D_
Finalized:= O_x000D_
FileName:= ES_V2_Calcium Chloride_2022-05-19_13-21.pdf_x000D_
</t>
        </r>
      </text>
    </comment>
    <comment ref="C4" authorId="0" shapeId="0" xr:uid="{77EBCF5F-132A-44D8-8139-91F0843A939F}">
      <text/>
    </comment>
    <comment ref="C6" authorId="0" shapeId="0" xr:uid="{11E6F511-8A81-4522-A914-4742559C291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6" authorId="0" shapeId="0" xr:uid="{4D1E25C1-E9CC-4FEC-B0CF-03846298F6F7}">
      <text/>
    </comment>
    <comment ref="B8" authorId="0" shapeId="0" xr:uid="{5E1E38C3-1572-43DD-8324-FD8FF247932B}">
      <text>
        <r>
          <rPr>
            <sz val="9"/>
            <color indexed="81"/>
            <rFont val="Tahoma"/>
            <family val="2"/>
          </rPr>
          <t xml:space="preserve">Gtg name: CaOH and CaCO3 HP_x000D_
Gtg type:= normal_x000D_
Finalized:= T_x000D_
FileName:= ES_V1_CaOH and CaCO3 HP_2013-11-01_10-58.pdf_x000D_
</t>
        </r>
      </text>
    </comment>
    <comment ref="C8" authorId="0" shapeId="0" xr:uid="{4307DEC1-B676-4CA1-9860-95727080F667}">
      <text>
        <r>
          <rPr>
            <sz val="9"/>
            <color indexed="81"/>
            <rFont val="Tahoma"/>
            <family val="2"/>
          </rPr>
          <t xml:space="preserve">Gtg name: calcium carbonate (limestone) as mined_x000D_
Gtg type:= normal_x000D_
Finalized:= T_x000D_
FileName:= ExecSum_V4_calcium carbonate (limestone) as mined_471-34-1_2010-10-28_2010-10-28_13-30.pdf_x000D_
</t>
        </r>
      </text>
    </comment>
    <comment ref="D8" authorId="0" shapeId="0" xr:uid="{050C3874-D65A-4792-97DB-11FE618D66D0}">
      <text/>
    </comment>
    <comment ref="C10" authorId="0" shapeId="0" xr:uid="{9F44743B-0ABE-4D1C-8221-571D14ED422B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D10" authorId="0" shapeId="0" xr:uid="{77A38726-A07A-4B5D-B6E2-D983F3D94627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10" authorId="0" shapeId="0" xr:uid="{D3F88927-8640-43DD-997E-6D089022A2A0}">
      <text/>
    </comment>
    <comment ref="E12" authorId="0" shapeId="0" xr:uid="{CB6D50A1-E5F7-4147-8422-C105A5E46A33}">
      <text/>
    </comment>
    <comment ref="D14" authorId="0" shapeId="0" xr:uid="{91AB188C-09B0-4B13-84AE-6A043E1EA96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14" authorId="0" shapeId="0" xr:uid="{87AF1208-F2C4-427C-9421-0BFE659D83F7}">
      <text/>
    </comment>
    <comment ref="D16" authorId="0" shapeId="0" xr:uid="{58F0DAE4-4830-4065-B545-0C6B88A3B5C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16" authorId="0" shapeId="0" xr:uid="{03780C26-0B06-4E65-8D1D-D34ACDA89473}">
      <text/>
    </comment>
    <comment ref="D18" authorId="0" shapeId="0" xr:uid="{64BF1C57-D265-498D-8491-A5175A91F4A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8" authorId="0" shapeId="0" xr:uid="{7ECBB701-9926-4EF6-93FA-8073F4B8C7DC}">
      <text/>
    </comment>
    <comment ref="C20" authorId="0" shapeId="0" xr:uid="{075D5FD0-90C3-4204-A5E4-A68C8827C397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20" authorId="0" shapeId="0" xr:uid="{8000A84A-20D2-496C-9ACE-DF3050653C32}">
      <text/>
    </comment>
    <comment ref="B22" authorId="0" shapeId="0" xr:uid="{16171A9F-8DD6-42DA-A3D6-341E77AA7F91}">
      <text>
        <r>
          <rPr>
            <sz val="9"/>
            <color indexed="81"/>
            <rFont val="Tahoma"/>
            <family val="2"/>
          </rPr>
          <t xml:space="preserve">Gtg name: lees delivery from collection_x000D_
Gtg type:= placeholder_x000D_
Finalized:= O_x000D_
FileName:= ES_V0_lees delivery from collection_2022-05-06_11-48.pdf_x000D_
</t>
        </r>
      </text>
    </comment>
    <comment ref="C22" authorId="0" shapeId="0" xr:uid="{6968BDF7-737B-49D7-B634-9805985153A7}">
      <text/>
    </comment>
    <comment ref="B24" authorId="0" shapeId="0" xr:uid="{282763F0-2C6F-4988-861C-526AB53B88B6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C24" authorId="0" shapeId="0" xr:uid="{2BD2F26F-EC92-41FE-9BC7-B685D8806611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D24" authorId="0" shapeId="0" xr:uid="{95DE51AF-D890-4BBE-95DC-81E1B3D9F37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24" authorId="0" shapeId="0" xr:uid="{95427429-0859-4071-962B-721B63746856}">
      <text/>
    </comment>
    <comment ref="D26" authorId="0" shapeId="0" xr:uid="{90BE1BED-CF4F-4E3F-A05C-ABD570A9E118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E26" authorId="0" shapeId="0" xr:uid="{70EA676F-532C-4456-8557-67AF7B853300}">
      <text/>
    </comment>
    <comment ref="D28" authorId="0" shapeId="0" xr:uid="{B330851D-B828-4494-9729-328758A0FE4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28" authorId="0" shapeId="0" xr:uid="{AFAC2AFA-BB6A-4568-80D0-13487AEB55F8}">
      <text/>
    </comment>
    <comment ref="C30" authorId="0" shapeId="0" xr:uid="{B3147E6C-5442-42CB-96DD-258EC1153F4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30" authorId="0" shapeId="0" xr:uid="{811A8F43-D174-45AF-8D8F-DAA8925D572B}">
      <text/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251A6ECD-7CC1-43AC-9A89-1A644E24D2FA}">
      <text>
        <r>
          <rPr>
            <sz val="9"/>
            <color indexed="81"/>
            <rFont val="Tahoma"/>
            <family val="2"/>
          </rPr>
          <t xml:space="preserve">Gtg name: magnesium stearate_x000D_
Gtg type:= normal_x000D_
Finalized:= T_x000D_
FileName:= ES_V4_magnesium stearate_2024-04-24_16-52.pdf_x000D_
</t>
        </r>
      </text>
    </comment>
    <comment ref="B4" authorId="0" shapeId="0" xr:uid="{22829565-C1A6-4F24-A7B4-44336CC0B0D3}">
      <text>
        <r>
          <rPr>
            <sz val="9"/>
            <color indexed="81"/>
            <rFont val="Tahoma"/>
            <family val="2"/>
          </rPr>
          <t xml:space="preserve">Gtg name: magnesium hydroxide_x000D_
Gtg type:= normal_x000D_
Finalized:= T_x000D_
FileName:= ES_V4_magnesium hydroxide_2021-12-21_15-57.pdf_x000D_
</t>
        </r>
      </text>
    </comment>
    <comment ref="C4" authorId="0" shapeId="0" xr:uid="{E8DDFAAC-70BD-4D41-86EC-6CCF8582C4B0}">
      <text>
        <r>
          <rPr>
            <sz val="9"/>
            <color indexed="81"/>
            <rFont val="Tahoma"/>
            <family val="2"/>
          </rPr>
          <t xml:space="preserve">Gtg name: CaOH and CaCO3 HP_x000D_
Gtg type:= normal_x000D_
Finalized:= T_x000D_
FileName:= ES_V1_CaOH and CaCO3 HP_2013-11-01_10-58.pdf_x000D_
</t>
        </r>
      </text>
    </comment>
    <comment ref="D4" authorId="0" shapeId="0" xr:uid="{9C12B1B5-206D-4BF0-B4AC-05335D9FB28A}">
      <text>
        <r>
          <rPr>
            <sz val="9"/>
            <color indexed="81"/>
            <rFont val="Tahoma"/>
            <family val="2"/>
          </rPr>
          <t xml:space="preserve">Gtg name: calcium carbonate (limestone) as mined_x000D_
Gtg type:= normal_x000D_
Finalized:= T_x000D_
FileName:= ExecSum_V4_calcium carbonate (limestone) as mined_471-34-1_2010-10-28_2010-10-28_13-30.pdf_x000D_
</t>
        </r>
      </text>
    </comment>
    <comment ref="E4" authorId="0" shapeId="0" xr:uid="{6AD8969A-F513-4DB1-9B94-BC5F6DB4B868}">
      <text/>
    </comment>
    <comment ref="D6" authorId="0" shapeId="0" xr:uid="{F843A027-EDD9-4963-9B7F-7EA17608363D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E6" authorId="0" shapeId="0" xr:uid="{6347CC9F-2419-4E90-9798-0AE2550B1F73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6" authorId="0" shapeId="0" xr:uid="{24A31BAE-90DD-439F-9E6D-122BEEB3B651}">
      <text/>
    </comment>
    <comment ref="F8" authorId="0" shapeId="0" xr:uid="{AD9088CA-D3A4-434F-A3DF-3B584127CF6D}">
      <text/>
    </comment>
    <comment ref="E10" authorId="0" shapeId="0" xr:uid="{31BA0431-8B18-4A41-AB2D-A236605749D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10" authorId="0" shapeId="0" xr:uid="{EAA6AFD3-4A51-450A-865C-3FD04B1842C0}">
      <text/>
    </comment>
    <comment ref="E12" authorId="0" shapeId="0" xr:uid="{51CCB893-0707-4F44-8BDF-D1EC8FEB1BEC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12" authorId="0" shapeId="0" xr:uid="{C0338099-E22A-45ED-A9CC-E44F6A4E058C}">
      <text/>
    </comment>
    <comment ref="E14" authorId="0" shapeId="0" xr:uid="{B070915E-F9B5-431B-BBEB-A59A0ACD42E6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4" authorId="0" shapeId="0" xr:uid="{1F7BB49F-C553-4D66-BBD9-49C250A01901}">
      <text/>
    </comment>
    <comment ref="D16" authorId="0" shapeId="0" xr:uid="{19790E07-72C4-4966-BBDB-70C4F2F4ECF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6" authorId="0" shapeId="0" xr:uid="{6EDC79AF-5750-452F-A4C7-96136AC2C691}">
      <text/>
    </comment>
    <comment ref="C18" authorId="0" shapeId="0" xr:uid="{6149C053-F850-4107-B888-B476C6AC6E3F}">
      <text/>
    </comment>
    <comment ref="C20" authorId="0" shapeId="0" xr:uid="{0818EBB6-7175-417B-B1C3-ED70B3E22933}">
      <text/>
    </comment>
    <comment ref="C22" authorId="0" shapeId="0" xr:uid="{978B2B2E-1B1D-4477-9461-8E338B3C55AE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D22" authorId="0" shapeId="0" xr:uid="{592BCEB0-3220-4B0C-B488-A37BD9DC7C76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E22" authorId="0" shapeId="0" xr:uid="{A43CE3B8-8401-4FB8-9F6B-79492D204F6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22" authorId="0" shapeId="0" xr:uid="{23BE4282-E21B-481F-8B64-5F8E4B98B049}">
      <text/>
    </comment>
    <comment ref="E24" authorId="0" shapeId="0" xr:uid="{8D44B4CA-1B26-4B5F-BA92-AFE1F686B112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F24" authorId="0" shapeId="0" xr:uid="{58DA527C-7E80-4192-A0BE-29524906FF1F}">
      <text/>
    </comment>
    <comment ref="E26" authorId="0" shapeId="0" xr:uid="{B3DFCA44-04C6-420A-9520-D69836E9C55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26" authorId="0" shapeId="0" xr:uid="{C89ED76C-670C-414C-9123-78D71A690249}">
      <text/>
    </comment>
    <comment ref="D28" authorId="0" shapeId="0" xr:uid="{C1735F07-DE3C-4E1D-A1F6-78FD677492F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28" authorId="0" shapeId="0" xr:uid="{35F57109-68F8-4BEA-B1C8-801F60BE3B82}">
      <text/>
    </comment>
    <comment ref="B30" authorId="0" shapeId="0" xr:uid="{59CD081F-A8E9-4F3D-AD12-E352CE630BBD}">
      <text>
        <r>
          <rPr>
            <sz val="9"/>
            <color indexed="81"/>
            <rFont val="Tahoma"/>
            <family val="2"/>
          </rPr>
          <t xml:space="preserve">Gtg name: Palmitic acid_x000D_
Gtg type:= normal_x000D_
Finalized:= T_x000D_
FileName:= ES_V4_Palmitic acid_2023-10-19_11-04.pdf_x000D_
</t>
        </r>
      </text>
    </comment>
    <comment ref="C30" authorId="0" shapeId="0" xr:uid="{9753F714-5FD0-4890-80E8-E42879811D3B}">
      <text>
        <r>
          <rPr>
            <sz val="9"/>
            <color indexed="81"/>
            <rFont val="Tahoma"/>
            <family val="2"/>
          </rPr>
          <t xml:space="preserve">Gtg name: palm oil hydrolysis_x000D_
Gtg type:= normal_x000D_
Finalized:= T_x000D_
FileName:= ES_V4_palm oil hydrolysis_2023-10-19_08-30.pdf_x000D_
</t>
        </r>
      </text>
    </comment>
    <comment ref="D30" authorId="0" shapeId="0" xr:uid="{EA5A8618-04C0-49D2-8C82-841B8E8B6FB1}">
      <text>
        <r>
          <rPr>
            <sz val="9"/>
            <color indexed="81"/>
            <rFont val="Tahoma"/>
            <family val="2"/>
          </rPr>
          <t xml:space="preserve">Gtg name: Palm Oil_x000D_
Gtg type:= normal_x000D_
Finalized:= T_x000D_
FileName:= ES_V4_Palm Oil_2023-10-19_11-08.pdf_x000D_
</t>
        </r>
      </text>
    </comment>
    <comment ref="E30" authorId="0" shapeId="0" xr:uid="{19A9C528-8685-44A7-80D7-ADC08DE8B9D7}">
      <text>
        <r>
          <rPr>
            <sz val="9"/>
            <color indexed="81"/>
            <rFont val="Tahoma"/>
            <family val="2"/>
          </rPr>
          <t xml:space="preserve">Gtg name: FFB Milling_x000D_
Gtg type:= normal_x000D_
Finalized:= T_x000D_
FileName:= ES_V4_FFB Milling_2023-10-24_11-17.pdf_x000D_
</t>
        </r>
      </text>
    </comment>
    <comment ref="F30" authorId="0" shapeId="0" xr:uid="{B50B2D3B-26E2-4217-8E8B-2F75CDFB25B3}">
      <text>
        <r>
          <rPr>
            <sz val="9"/>
            <color indexed="81"/>
            <rFont val="Tahoma"/>
            <family val="2"/>
          </rPr>
          <t xml:space="preserve">Gtg name: Fresh Fruit Bunches_x000D_
Gtg type:= normal_x000D_
Finalized:= T_x000D_
FileName:= ES_V4_Fresh Fruit Bunches_2023-12-01_08-15.pdf_x000D_
</t>
        </r>
      </text>
    </comment>
    <comment ref="G30" authorId="0" shapeId="0" xr:uid="{F0962394-2ED8-48F2-9F72-EEB486624894}">
      <text/>
    </comment>
    <comment ref="G32" authorId="0" shapeId="0" xr:uid="{60BD1B86-40F2-40A7-8A03-8EEA3A6825FB}">
      <text>
        <r>
          <rPr>
            <sz val="9"/>
            <color indexed="81"/>
            <rFont val="Tahoma"/>
            <family val="2"/>
          </rPr>
          <t xml:space="preserve">Gtg name: Dolomite (calcined)_x000D_
Gtg type:= normal_x000D_
Finalized:= T_x000D_
FileName:= ES_V4_Dolomite (calcined)_2014-11-05_11-01.pdf_x000D_
</t>
        </r>
      </text>
    </comment>
    <comment ref="H32" authorId="0" shapeId="0" xr:uid="{A527EA04-CFA2-4947-AF76-21E51327A4D1}">
      <text>
        <r>
          <rPr>
            <sz val="9"/>
            <color indexed="81"/>
            <rFont val="Tahoma"/>
            <family val="2"/>
          </rPr>
          <t xml:space="preserve">Gtg name: dolomite ore (at calcination)_x000D_
Gtg type:= normal_x000D_
Finalized:= T_x000D_
FileName:= ES_V4_dolomite ore (at calcination)_2014-11-04_17-32.pdf_x000D_
</t>
        </r>
      </text>
    </comment>
    <comment ref="I32" authorId="0" shapeId="0" xr:uid="{AC98D904-2C21-4D54-BDB8-A44B8F67102A}">
      <text/>
    </comment>
    <comment ref="G34" authorId="0" shapeId="0" xr:uid="{4B59EC43-8DDA-4F10-831E-DDE7D57EA0E6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H34" authorId="0" shapeId="0" xr:uid="{0059B7F9-6FFE-4C50-AC91-DE0F10AFAB2E}">
      <text>
        <r>
          <rPr>
            <sz val="9"/>
            <color indexed="81"/>
            <rFont val="Tahoma"/>
            <family val="2"/>
          </rPr>
          <t xml:space="preserve">Gtg name: potassium chloride from sylvinite ore_x000D_
Gtg type:= normal_x000D_
Finalized:= T_x000D_
FileName:= ExecSum_V4_potassium chloride from sylvinite ore_7447-40-7_2010-07-24_2010-07-24_17-44_1.pdf_x000D_
</t>
        </r>
      </text>
    </comment>
    <comment ref="I34" authorId="0" shapeId="0" xr:uid="{3D7A6274-36D4-4508-B9EE-892ABE62A065}">
      <text>
        <r>
          <rPr>
            <sz val="9"/>
            <color indexed="81"/>
            <rFont val="Tahoma"/>
            <family val="2"/>
          </rPr>
          <t xml:space="preserve">Gtg name: sylvinite ore mining_x000D_
Gtg type:= normal_x000D_
Finalized:= T_x000D_
FileName:= ExecSum_V4_sylvinite ore mining_UIDSylviniteOre_2010-07-24_2010-07-24_17-55.pdf_x000D_
</t>
        </r>
      </text>
    </comment>
    <comment ref="J34" authorId="0" shapeId="0" xr:uid="{14E719F1-E1C4-4925-B05A-ACEF5031397B}">
      <text/>
    </comment>
    <comment ref="G36" authorId="0" shapeId="0" xr:uid="{A80C75BE-B101-463F-AD7A-993FE87B7FF9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H36" authorId="0" shapeId="0" xr:uid="{BE3531A3-B4CF-42EB-9F89-A7AE3645A651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I36" authorId="0" shapeId="0" xr:uid="{76FDF3A9-66C9-4032-9F1F-4A6FCE00DA6A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36" authorId="0" shapeId="0" xr:uid="{D2D5C0C1-DA66-49FD-AFBC-7B1D7CC8E414}">
      <text/>
    </comment>
    <comment ref="J38" authorId="0" shapeId="0" xr:uid="{33CC0044-5937-4492-BD8D-7C96D2DA2D35}">
      <text/>
    </comment>
    <comment ref="I40" authorId="0" shapeId="0" xr:uid="{2E024106-2394-41BB-9961-074FEC191E96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40" authorId="0" shapeId="0" xr:uid="{1A3CD8C7-FCC2-4791-ABAA-AD8CECA94ACC}">
      <text/>
    </comment>
    <comment ref="I42" authorId="0" shapeId="0" xr:uid="{13BD461A-2B17-4C05-995C-A1E4C4CE31D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42" authorId="0" shapeId="0" xr:uid="{8D29CBBB-41A3-4285-93D9-21B308A18FBC}">
      <text/>
    </comment>
    <comment ref="I44" authorId="0" shapeId="0" xr:uid="{96E5A6CC-3933-46D0-B63B-D237C55F123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44" authorId="0" shapeId="0" xr:uid="{C8767935-8A79-4F6D-B0BC-5437822B9BED}">
      <text/>
    </comment>
    <comment ref="H46" authorId="0" shapeId="0" xr:uid="{F05FC7B6-32D5-43C5-B80F-DECAA6971293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I46" authorId="0" shapeId="0" xr:uid="{8AC42F21-C2BB-41F2-B954-5F9B4B5F6AA3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J46" authorId="0" shapeId="0" xr:uid="{55A042C5-BCCB-4F28-94FC-611109476BD2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K46" authorId="0" shapeId="0" xr:uid="{A1168D33-8898-46F6-B371-60769D61FBD9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L46" authorId="0" shapeId="0" xr:uid="{A3541290-8EBF-4664-B387-2F1E1C98967E}">
      <text/>
    </comment>
    <comment ref="L48" authorId="0" shapeId="0" xr:uid="{3EB5D8CD-701F-4F7E-A661-B070387AFBB7}">
      <text/>
    </comment>
    <comment ref="K50" authorId="0" shapeId="0" xr:uid="{8947605A-9706-4DE3-95C7-8A508F93672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50" authorId="0" shapeId="0" xr:uid="{A8DB5E1A-51D0-445F-AE93-C4B5464613F7}">
      <text/>
    </comment>
    <comment ref="K52" authorId="0" shapeId="0" xr:uid="{C9DD420F-AF49-462F-884F-A1894024EB7E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52" authorId="0" shapeId="0" xr:uid="{C3890047-99F4-4981-9A2F-F56AB84F38F0}">
      <text/>
    </comment>
    <comment ref="K54" authorId="0" shapeId="0" xr:uid="{8AA4E3F8-48B3-4699-A378-AB559622BEF5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54" authorId="0" shapeId="0" xr:uid="{8B3371F4-C28D-4244-902C-698393106758}">
      <text/>
    </comment>
    <comment ref="J56" authorId="0" shapeId="0" xr:uid="{9E703F4D-0BEA-4C9A-852B-C5EA29461E6D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K56" authorId="0" shapeId="0" xr:uid="{49FA63BE-8ADD-4D39-8B54-D31931E6E819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L56" authorId="0" shapeId="0" xr:uid="{D8A3F2D2-D025-48A8-8AB0-7475283E8750}">
      <text/>
    </comment>
    <comment ref="K58" authorId="0" shapeId="0" xr:uid="{8B98DD6C-2060-4B3A-B227-C775842127AC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L58" authorId="0" shapeId="0" xr:uid="{2F4441C7-89CB-4619-BDC7-BA48DC9005D7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M58" authorId="0" shapeId="0" xr:uid="{8E12E9DF-18EF-4629-8103-5F285476E49C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N58" authorId="0" shapeId="0" xr:uid="{148882E4-BEA9-4EBA-B516-82E2A444AE9E}">
      <text/>
    </comment>
    <comment ref="M60" authorId="0" shapeId="0" xr:uid="{B6250D06-F16E-48D9-862C-CEFE3E21C94C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N60" authorId="0" shapeId="0" xr:uid="{800F5EBF-5298-43BF-9DA5-38401A6C466E}">
      <text/>
    </comment>
    <comment ref="M62" authorId="0" shapeId="0" xr:uid="{4A2B6C04-AB1A-4E7C-A53B-12CB5216983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N62" authorId="0" shapeId="0" xr:uid="{92657167-1DB0-46E1-9B48-7021D526079B}">
      <text/>
    </comment>
    <comment ref="L64" authorId="0" shapeId="0" xr:uid="{1B2E81D8-55BC-4AE4-B21F-5B164BE5CAD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M64" authorId="0" shapeId="0" xr:uid="{9FA362FD-AEA7-4883-A1FC-3091A82A59E3}">
      <text/>
    </comment>
    <comment ref="K66" authorId="0" shapeId="0" xr:uid="{DD134B9B-C84C-4C7D-8FF7-04F32E02D7B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66" authorId="0" shapeId="0" xr:uid="{1B72F869-A91A-41F1-9FBC-A17555223F3E}">
      <text/>
    </comment>
    <comment ref="H68" authorId="0" shapeId="0" xr:uid="{51E8AE9D-F825-4C87-99E1-0A70BB1904E4}">
      <text>
        <r>
          <rPr>
            <sz val="9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I68" authorId="0" shapeId="0" xr:uid="{0B9931C7-12AD-4CFF-B021-B0296CADA104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J68" authorId="0" shapeId="0" xr:uid="{B29C4167-1AE5-4313-970D-33D82C9B4504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K68" authorId="0" shapeId="0" xr:uid="{F40403D1-5CCC-4B17-BCE4-6D08BA37CF3C}">
      <text/>
    </comment>
    <comment ref="K70" authorId="0" shapeId="0" xr:uid="{B0F77A7E-3752-4C71-A1F3-D7BD98CEED6C}">
      <text/>
    </comment>
    <comment ref="J72" authorId="0" shapeId="0" xr:uid="{D496A775-EC85-4483-9A9F-EC3CF8683AF4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72" authorId="0" shapeId="0" xr:uid="{06875887-9D65-4C55-960B-337A1640EE69}">
      <text/>
    </comment>
    <comment ref="J74" authorId="0" shapeId="0" xr:uid="{DBF93F83-6F3B-47F4-B288-730518409F9E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74" authorId="0" shapeId="0" xr:uid="{BD4DA2F9-FE05-450A-8021-F6DC51AB0BB6}">
      <text/>
    </comment>
    <comment ref="J76" authorId="0" shapeId="0" xr:uid="{AAFE25DD-89F7-404B-A1D6-CE30D64B57E5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76" authorId="0" shapeId="0" xr:uid="{93D7015A-B6F1-4417-9760-81E1A0E87D26}">
      <text/>
    </comment>
    <comment ref="I78" authorId="0" shapeId="0" xr:uid="{551CEF26-F0CF-4A7A-B912-4D4B488D7A98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J78" authorId="0" shapeId="0" xr:uid="{C5518C86-B051-4F25-B91B-6BC5A75FF8E7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K78" authorId="0" shapeId="0" xr:uid="{8B2352D8-2C45-46CE-9BBE-FB3A8E89440C}">
      <text/>
    </comment>
    <comment ref="K80" authorId="0" shapeId="0" xr:uid="{D18F9422-708E-4F34-BAD3-083203B2751A}">
      <text/>
    </comment>
    <comment ref="J82" authorId="0" shapeId="0" xr:uid="{D5C86BD8-2133-4EE8-96E2-A3EEAA066B0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82" authorId="0" shapeId="0" xr:uid="{5BCC3D1A-04CE-44D5-B4E6-8BA5A137FB5F}">
      <text/>
    </comment>
    <comment ref="J84" authorId="0" shapeId="0" xr:uid="{7E934D8C-4AAD-48F6-B5A1-B378CAC3AD34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84" authorId="0" shapeId="0" xr:uid="{E7FEF587-0477-4C9C-9F8A-353DD73EFE51}">
      <text/>
    </comment>
    <comment ref="J86" authorId="0" shapeId="0" xr:uid="{F785C579-083C-44B8-996B-04C7C97411D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86" authorId="0" shapeId="0" xr:uid="{F33F4199-2268-4E63-89CB-5C88F6311D26}">
      <text/>
    </comment>
    <comment ref="G88" authorId="0" shapeId="0" xr:uid="{4EDEA800-33EF-4CEA-A255-16D501870F5A}">
      <text>
        <r>
          <rPr>
            <sz val="9"/>
            <color indexed="81"/>
            <rFont val="Tahoma"/>
            <family val="2"/>
          </rPr>
          <t xml:space="preserve">Gtg name: P in fertilizer_x000D_
Gtg type:= normal_x000D_
Finalized:= T_x000D_
FileName:= ES_V4_P in fertilizer_2016-12-15_20-59.pdf_x000D_
</t>
        </r>
      </text>
    </comment>
    <comment ref="H88" authorId="0" shapeId="0" xr:uid="{3510A3B1-791B-4F6D-9B05-2E8AC7C341F1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I88" authorId="0" shapeId="0" xr:uid="{CE53B0F6-E062-4FB0-835A-CD9EAF684ABF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J88" authorId="0" shapeId="0" xr:uid="{1C30F309-D5FF-420D-AFBE-F3422DDBC3A7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K88" authorId="0" shapeId="0" xr:uid="{4EC3D995-4AC4-44D9-8E57-3F3037745DBF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L88" authorId="0" shapeId="0" xr:uid="{C27CF589-A6B2-4531-977C-D2F2FE334711}">
      <text/>
    </comment>
    <comment ref="L90" authorId="0" shapeId="0" xr:uid="{08276C13-BE77-4B42-B5C6-7968C322C890}">
      <text/>
    </comment>
    <comment ref="K92" authorId="0" shapeId="0" xr:uid="{2F4276AC-ECB4-40E9-A7D1-AE39F88EB53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92" authorId="0" shapeId="0" xr:uid="{D1C97B71-91A3-41FC-A8D1-6E9613C9732F}">
      <text/>
    </comment>
    <comment ref="K94" authorId="0" shapeId="0" xr:uid="{F033412B-BF10-4F84-9E94-85BB3633B8E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94" authorId="0" shapeId="0" xr:uid="{7EADA804-D46C-45C2-B70A-F1A21880306A}">
      <text/>
    </comment>
    <comment ref="K96" authorId="0" shapeId="0" xr:uid="{5B8F6391-919B-44CD-B6EE-F002332FE025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96" authorId="0" shapeId="0" xr:uid="{A7D0EB0A-7C26-4696-8A09-C9FF369AC5E3}">
      <text/>
    </comment>
    <comment ref="J98" authorId="0" shapeId="0" xr:uid="{6CDC015B-D426-4182-BFA7-E0898829CA25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K98" authorId="0" shapeId="0" xr:uid="{41640547-2162-41C1-B71A-DD4D95217947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L98" authorId="0" shapeId="0" xr:uid="{2C584A99-EC63-4C3E-8791-BDD7C063B560}">
      <text/>
    </comment>
    <comment ref="K100" authorId="0" shapeId="0" xr:uid="{AB5341E9-9266-495F-AC2F-A5042C238222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L100" authorId="0" shapeId="0" xr:uid="{70C0FBDC-20BA-492B-9EC1-D7BB7E76A8AD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M100" authorId="0" shapeId="0" xr:uid="{0521C0AA-94D1-4626-83F7-11BCAD16D6FE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N100" authorId="0" shapeId="0" xr:uid="{AAEA3BF8-30C9-47F0-8966-1B3C8AC03E34}">
      <text/>
    </comment>
    <comment ref="M102" authorId="0" shapeId="0" xr:uid="{66C8C66F-9F0C-42B0-BDF2-BE0C6A992FC7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N102" authorId="0" shapeId="0" xr:uid="{A482FE0D-A55D-4A86-8328-5A51CE2C29AB}">
      <text/>
    </comment>
    <comment ref="M104" authorId="0" shapeId="0" xr:uid="{72FC711A-2D25-4EA6-BCDF-482CE05D78B5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N104" authorId="0" shapeId="0" xr:uid="{1D8C5B86-D521-40EC-A302-A43BD233B064}">
      <text/>
    </comment>
    <comment ref="L106" authorId="0" shapeId="0" xr:uid="{991EDC89-B201-4769-94E6-5E61DD526E6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M106" authorId="0" shapeId="0" xr:uid="{16C28F4F-8CA3-4FFD-AECB-2A266D712B5A}">
      <text/>
    </comment>
    <comment ref="K108" authorId="0" shapeId="0" xr:uid="{7E1290F1-EAD3-410D-A03A-CA5CC6DB180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108" authorId="0" shapeId="0" xr:uid="{3E36F3DD-54A1-4CA8-A978-C8A8B4C824CF}">
      <text/>
    </comment>
    <comment ref="D110" authorId="0" shapeId="0" xr:uid="{8EDDE52D-7255-434F-B785-4660719E4936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10" authorId="0" shapeId="0" xr:uid="{6F5E4792-5116-4230-8ECD-EBF7646D4B67}">
      <text/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56340AFF-0405-4887-B0D3-3BF66D8F42B6}">
      <text>
        <r>
          <rPr>
            <sz val="11"/>
            <color indexed="81"/>
            <rFont val="Tahoma"/>
            <family val="2"/>
          </rPr>
          <t xml:space="preserve">Gtg name: HPMCAS v1_x000D_
Gtg type:= normal_x000D_
Finalized:= T_x000D_
FileName:= ES_V4_HPMCAS v1_2024-03-19_13-51.pdf_x000D_
</t>
        </r>
      </text>
    </comment>
    <comment ref="B4" authorId="0" shapeId="0" xr:uid="{9148EEAD-4554-44EB-BB7F-1DBD9A97E70B}">
      <text>
        <r>
          <rPr>
            <sz val="11"/>
            <color indexed="81"/>
            <rFont val="Tahoma"/>
            <family val="2"/>
          </rPr>
          <t xml:space="preserve">Gtg name: acetic acid from methanol and carbon dioxide_x000D_
Gtg type:= normal_x000D_
Finalized:= T_x000D_
FileName:= ExecSum_V4_acetic acid from methanol and carbon dioxide_64-19-7_2010-06-25_2010-06-26_00-06_1.pdf_x000D_
</t>
        </r>
      </text>
    </comment>
    <comment ref="C4" authorId="0" shapeId="0" xr:uid="{14346BA0-1186-4958-AA39-3E638CA83E62}">
      <text>
        <r>
          <rPr>
            <sz val="11"/>
            <color indexed="81"/>
            <rFont val="Tahoma"/>
            <family val="2"/>
          </rPr>
          <t xml:space="preserve">Gtg name: carbon monoxide and hydrogen from steam co2 reforming of natural gas_x000D_
Gtg type:= normal_x000D_
Finalized:= I_x000D_
FileName:= ExecSum_V1_carbon monoxide and hydrogen from steam co2 reforming of natural gas_630-08-0_2010-07-04_2010-07-10_10-54.pdf_x000D_
</t>
        </r>
      </text>
    </comment>
    <comment ref="D4" authorId="0" shapeId="0" xr:uid="{A1E1544B-91B7-4ED0-B258-FE4ACFC6F776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E4" authorId="0" shapeId="0" xr:uid="{3FD43926-D455-49A8-9B10-9DABE91C6D2E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4" authorId="0" shapeId="0" xr:uid="{BEAD23AF-DB9A-4484-91BB-D91AF9A735B7}">
      <text/>
    </comment>
    <comment ref="F6" authorId="0" shapeId="0" xr:uid="{C2678C3D-509D-47EE-AED2-8D3EC042DC5E}">
      <text/>
    </comment>
    <comment ref="E8" authorId="0" shapeId="0" xr:uid="{53F82C43-6A20-4A6B-B23F-2DB2A3B6D05F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8" authorId="0" shapeId="0" xr:uid="{F39193E5-DF59-4E8B-B43A-0D258F727189}">
      <text/>
    </comment>
    <comment ref="E10" authorId="0" shapeId="0" xr:uid="{2D58EADB-4463-458C-AB2D-14CE53E90621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10" authorId="0" shapeId="0" xr:uid="{6B253B04-066F-4318-A08C-40D51159531B}">
      <text/>
    </comment>
    <comment ref="E12" authorId="0" shapeId="0" xr:uid="{277B0906-39E8-4A2B-B6B3-63EC2D5112F0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2" authorId="0" shapeId="0" xr:uid="{D2AAE1EC-6938-45A1-ABB8-6ECC65AAE1EB}">
      <text/>
    </comment>
    <comment ref="D14" authorId="0" shapeId="0" xr:uid="{ACCF5BD4-92E8-465E-801F-28311421B52D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14" authorId="0" shapeId="0" xr:uid="{AE5BE240-F0C7-40DA-8787-DBDB993159D5}">
      <text/>
    </comment>
    <comment ref="E16" authorId="0" shapeId="0" xr:uid="{0B14AE10-F13A-42AE-A8EC-60BA6FCF1238}">
      <text/>
    </comment>
    <comment ref="D18" authorId="0" shapeId="0" xr:uid="{2D8B0130-8F30-4309-B605-C9C36308EDF2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8" authorId="0" shapeId="0" xr:uid="{643FD4D9-20C1-4446-BFD9-4477E8660151}">
      <text/>
    </comment>
    <comment ref="C20" authorId="0" shapeId="0" xr:uid="{F9D23FEC-F17C-47C1-9A70-C4168AD54D03}">
      <text>
        <r>
          <rPr>
            <sz val="11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D20" authorId="0" shapeId="0" xr:uid="{45812B5B-78FD-41BA-B7E6-0A0468692102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20" authorId="0" shapeId="0" xr:uid="{E67F576B-BFB3-4BF9-AFA0-01C738726B0E}">
      <text/>
    </comment>
    <comment ref="E22" authorId="0" shapeId="0" xr:uid="{B4BBBAD5-2244-4CEF-86E1-6AD8EA53386C}">
      <text/>
    </comment>
    <comment ref="D24" authorId="0" shapeId="0" xr:uid="{A7A3600E-F761-4DA0-B48E-7ACB1D337B5E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24" authorId="0" shapeId="0" xr:uid="{58116306-1865-42B0-B8D6-EB8B787FC8E8}">
      <text/>
    </comment>
    <comment ref="D26" authorId="0" shapeId="0" xr:uid="{1DA20794-079C-4B0E-B820-B570157CF6B9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26" authorId="0" shapeId="0" xr:uid="{980BC7C7-B0A3-4D80-BB33-5B6D9024DD9D}">
      <text/>
    </comment>
    <comment ref="B28" authorId="0" shapeId="0" xr:uid="{9228B7B8-9304-4901-9D06-FD20941567E3}">
      <text>
        <r>
          <rPr>
            <sz val="11"/>
            <color indexed="81"/>
            <rFont val="Tahoma"/>
            <family val="2"/>
          </rPr>
          <t xml:space="preserve">Gtg name: acetic anhydride_x000D_
Gtg type:= normal_x000D_
Finalized:= I_x000D_
FileName:= ES_V1_acetic anhydride_2012-03-04_21-31.pdf_x000D_
</t>
        </r>
      </text>
    </comment>
    <comment ref="C28" authorId="0" shapeId="0" xr:uid="{A28804BC-3311-4E2F-BF47-3C8E5886E6F2}">
      <text>
        <r>
          <rPr>
            <sz val="11"/>
            <color indexed="81"/>
            <rFont val="Tahoma"/>
            <family val="2"/>
          </rPr>
          <t xml:space="preserve">Gtg name: acetic acid from methanol and carbon dioxide_x000D_
Gtg type:= normal_x000D_
Finalized:= T_x000D_
FileName:= ExecSum_V4_acetic acid from methanol and carbon dioxide_64-19-7_2010-06-25_2010-06-26_00-06_1.pdf_x000D_
</t>
        </r>
      </text>
    </comment>
    <comment ref="D28" authorId="0" shapeId="0" xr:uid="{701AB450-D980-4077-8F4C-31D8273816F9}">
      <text>
        <r>
          <rPr>
            <sz val="11"/>
            <color indexed="81"/>
            <rFont val="Tahoma"/>
            <family val="2"/>
          </rPr>
          <t xml:space="preserve">Gtg name: carbon monoxide and hydrogen from steam co2 reforming of natural gas_x000D_
Gtg type:= normal_x000D_
Finalized:= I_x000D_
FileName:= ExecSum_V1_carbon monoxide and hydrogen from steam co2 reforming of natural gas_630-08-0_2010-07-04_2010-07-10_10-54.pdf_x000D_
</t>
        </r>
      </text>
    </comment>
    <comment ref="E28" authorId="0" shapeId="0" xr:uid="{4A49BBBA-AF09-4BE6-8B75-9C0BF269C651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F28" authorId="0" shapeId="0" xr:uid="{33633CA6-009E-4412-A86A-6F26EE61B3B6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28" authorId="0" shapeId="0" xr:uid="{7EF8C68A-F35E-40ED-A3A5-5015EB787527}">
      <text/>
    </comment>
    <comment ref="G30" authorId="0" shapeId="0" xr:uid="{F65F56BE-4C51-45A5-9DC0-299E7904ABF7}">
      <text/>
    </comment>
    <comment ref="F32" authorId="0" shapeId="0" xr:uid="{907ECF9F-340E-45D4-9736-F072E3DCD8F3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32" authorId="0" shapeId="0" xr:uid="{AE14EF70-D457-49C2-A193-E8C708B38786}">
      <text/>
    </comment>
    <comment ref="F34" authorId="0" shapeId="0" xr:uid="{6DA98116-3530-4A37-B0D3-824DC2D5EC61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34" authorId="0" shapeId="0" xr:uid="{A511041D-61C2-4B5C-A619-7878F9C4E4BD}">
      <text/>
    </comment>
    <comment ref="F36" authorId="0" shapeId="0" xr:uid="{84C8A758-2126-4321-9EB3-4DC530491378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36" authorId="0" shapeId="0" xr:uid="{12E45510-1280-4ED2-8CD7-CCEAC76AC79A}">
      <text/>
    </comment>
    <comment ref="E38" authorId="0" shapeId="0" xr:uid="{92E314F2-5419-4DAF-8F31-CA3E87FCC0E2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38" authorId="0" shapeId="0" xr:uid="{7FC304FD-83DC-44FC-B878-2C4F1CFAC1C4}">
      <text/>
    </comment>
    <comment ref="F40" authorId="0" shapeId="0" xr:uid="{88CAACC2-2462-4750-AD0C-99B072616254}">
      <text/>
    </comment>
    <comment ref="E42" authorId="0" shapeId="0" xr:uid="{7DBC9E87-5860-462E-B829-E56CB93723B2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42" authorId="0" shapeId="0" xr:uid="{786952F4-F942-441B-A914-BA0C11190852}">
      <text/>
    </comment>
    <comment ref="D44" authorId="0" shapeId="0" xr:uid="{A15153FC-DE0A-45D4-8488-4C1962622B68}">
      <text>
        <r>
          <rPr>
            <sz val="11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E44" authorId="0" shapeId="0" xr:uid="{882F1AC8-597D-48B8-A338-119FB9253EAF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44" authorId="0" shapeId="0" xr:uid="{CD903633-A813-4CD8-9BAA-C1FBED955D7F}">
      <text/>
    </comment>
    <comment ref="F46" authorId="0" shapeId="0" xr:uid="{867BFF1E-DC5B-4FFF-BEDE-950994245FA1}">
      <text/>
    </comment>
    <comment ref="E48" authorId="0" shapeId="0" xr:uid="{859290F9-FAE8-4E19-A7EE-C788E387B144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48" authorId="0" shapeId="0" xr:uid="{5D750739-D5A4-4E90-A214-2A04A41A6959}">
      <text/>
    </comment>
    <comment ref="E50" authorId="0" shapeId="0" xr:uid="{348C0F56-AD34-47CD-A795-6E51AD7EB156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50" authorId="0" shapeId="0" xr:uid="{BD98D035-542C-4B9F-B2F2-ECF5BAE5655B}">
      <text/>
    </comment>
    <comment ref="B52" authorId="0" shapeId="0" xr:uid="{68409CFD-7B87-4BE4-9359-B20A1EC543CB}">
      <text>
        <r>
          <rPr>
            <sz val="11"/>
            <color indexed="81"/>
            <rFont val="Tahoma"/>
            <family val="2"/>
          </rPr>
          <t xml:space="preserve">Gtg name: succinic anhydride_x000D_
Gtg type:= normal_x000D_
Finalized:= O_x000D_
FileName:= ES_V1_succinic anhydride_2022-04-29_07-57.pdf_x000D_
</t>
        </r>
      </text>
    </comment>
    <comment ref="C52" authorId="0" shapeId="0" xr:uid="{566385D2-28FC-4FB5-B426-03CA1B72A6E8}">
      <text>
        <r>
          <rPr>
            <sz val="11"/>
            <color indexed="81"/>
            <rFont val="Tahoma"/>
            <family val="2"/>
          </rPr>
          <t xml:space="preserve">Gtg name: g-butyrolactone_x000D_
Gtg type:= normal_x000D_
Finalized:= T_x000D_
FileName:= ES_V1_g-butyrolactone_2016-09-01_17-43.pdf_x000D_
</t>
        </r>
      </text>
    </comment>
    <comment ref="D52" authorId="0" shapeId="0" xr:uid="{1A377F68-F153-476A-81EC-0655A2303592}">
      <text>
        <r>
          <rPr>
            <sz val="11"/>
            <color indexed="81"/>
            <rFont val="Tahoma"/>
            <family val="2"/>
          </rPr>
          <t xml:space="preserve">Gtg name: 1,4-butanediol from 2-butyne-1,4-diol_x000D_
Gtg type:= normal_x000D_
Finalized:= T_x000D_
FileName:= ExecSum_V1_1,4-butanediol from 2-butyne-1,4-diol_110-63-4_2010-06-26_2010-06-26_15-05.pdf_x000D_
</t>
        </r>
      </text>
    </comment>
    <comment ref="E52" authorId="0" shapeId="0" xr:uid="{B9142136-FB41-4D12-B43F-06580D7549AF}">
      <text>
        <r>
          <rPr>
            <sz val="11"/>
            <color indexed="81"/>
            <rFont val="Tahoma"/>
            <family val="2"/>
          </rPr>
          <t xml:space="preserve">Gtg name: 2 butyne -1,4-diol_x000D_
Gtg type:= normal_x000D_
Finalized:= T_x000D_
FileName:= ExecSum_V1_2 butyne -1,4-diol_110-65-6_2010-06-26_2010-06-26_20-21.pdf_x000D_
</t>
        </r>
      </text>
    </comment>
    <comment ref="F52" authorId="0" shapeId="0" xr:uid="{A679361A-8714-4384-B11E-881B7701C132}">
      <text>
        <r>
          <rPr>
            <sz val="11"/>
            <color indexed="81"/>
            <rFont val="Tahoma"/>
            <family val="2"/>
          </rPr>
          <t xml:space="preserve">Gtg name: acetylene from natural gas_x000D_
Gtg type:= normal_x000D_
Finalized:= T_x000D_
FileName:= ExecSum_V4_acetylene from natural gas_74-86-2_2010-07-10_2010-07-10_10-18.pdf_x000D_
</t>
        </r>
      </text>
    </comment>
    <comment ref="G52" authorId="0" shapeId="0" xr:uid="{444E41E1-FC41-4FF5-8403-56D823ABB273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52" authorId="0" shapeId="0" xr:uid="{391C4423-D165-41A8-B3E2-3CE6E86BFD68}">
      <text/>
    </comment>
    <comment ref="H54" authorId="0" shapeId="0" xr:uid="{6087CAE2-E529-482C-A3EC-44FA5B560898}">
      <text/>
    </comment>
    <comment ref="G56" authorId="0" shapeId="0" xr:uid="{7DE1D3AF-3ED2-4AD0-B549-5815E22394DC}">
      <text>
        <r>
          <rPr>
            <sz val="11"/>
            <color indexed="81"/>
            <rFont val="Tahoma"/>
            <family val="2"/>
          </rPr>
          <t xml:space="preserve">Gtg name: oxygen, nitrogen, and argon (gas phase from air distillation)_x000D_
Gtg type:= normal_x000D_
Finalized:= T_x000D_
FileName:= ExecSum_V4_oxygen, nitrogen, and argon (gas phase from air distillation)_7782-44-7_2010-06-25_2010-06-25_11-17_1.pdf_x000D_
</t>
        </r>
      </text>
    </comment>
    <comment ref="H56" authorId="0" shapeId="0" xr:uid="{F706EEBC-2D33-41A7-855B-5EBF429756E9}">
      <text/>
    </comment>
    <comment ref="F58" authorId="0" shapeId="0" xr:uid="{1DB11E81-475B-4079-99F6-E68977FE7382}">
      <text>
        <r>
          <rPr>
            <sz val="11"/>
            <color indexed="81"/>
            <rFont val="Tahoma"/>
            <family val="2"/>
          </rPr>
          <t xml:space="preserve">Gtg name: formaldehyde from formox_x000D_
Gtg type:= normal_x000D_
Finalized:= T_x000D_
FileName:= ES_V4_formaldehyde from formox_2023-01-10_10-40.pdf_x000D_
</t>
        </r>
      </text>
    </comment>
    <comment ref="G58" authorId="0" shapeId="0" xr:uid="{9795F070-45A1-48CE-9B4F-0972CD431EA6}">
      <text>
        <r>
          <rPr>
            <sz val="11"/>
            <color indexed="81"/>
            <rFont val="Tahoma"/>
            <family val="2"/>
          </rPr>
          <t xml:space="preserve">Gtg name: Ammonium hydroxide 29wt pct_x000D_
Gtg type:= normal_x000D_
Finalized:= T_x000D_
FileName:= ES_V2_Ammonium hydroxide 29wt pct_2016-09-09_17-48.pdf_x000D_
</t>
        </r>
      </text>
    </comment>
    <comment ref="H58" authorId="0" shapeId="0" xr:uid="{0E4D9BF7-0D78-4122-B5B1-D8F6658FAE2E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I58" authorId="0" shapeId="0" xr:uid="{31A71886-F576-482F-B87C-34AA0443F9D7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58" authorId="0" shapeId="0" xr:uid="{33A5E897-5955-432C-B38D-1CD2D048A263}">
      <text/>
    </comment>
    <comment ref="J60" authorId="0" shapeId="0" xr:uid="{EB27392A-00FE-4124-A45F-22769B65543A}">
      <text/>
    </comment>
    <comment ref="I62" authorId="0" shapeId="0" xr:uid="{35853606-BB2F-456A-9ED5-EAB7106B9681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62" authorId="0" shapeId="0" xr:uid="{75261A68-0A69-4A9E-8443-4CE8FB1C2C16}">
      <text/>
    </comment>
    <comment ref="I64" authorId="0" shapeId="0" xr:uid="{EB0A6583-4A8F-4816-9068-C124A9BD2827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64" authorId="0" shapeId="0" xr:uid="{323442DA-47AF-43FB-9A74-7DCF59F1F3EA}">
      <text/>
    </comment>
    <comment ref="I66" authorId="0" shapeId="0" xr:uid="{EF4A0863-5352-46CC-92B0-F0E24D8C7D88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66" authorId="0" shapeId="0" xr:uid="{668E057E-CA1A-4A41-9A85-59112005D36B}">
      <text/>
    </comment>
    <comment ref="H68" authorId="0" shapeId="0" xr:uid="{93555D31-8D2B-41BC-8D77-8098868DD5FA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68" authorId="0" shapeId="0" xr:uid="{5EC98ABE-2C12-4FBC-B77B-E5A46CEF3C83}">
      <text/>
    </comment>
    <comment ref="G70" authorId="0" shapeId="0" xr:uid="{809200E6-AE36-47EE-886A-B956290C242C}">
      <text>
        <r>
          <rPr>
            <sz val="11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H70" authorId="0" shapeId="0" xr:uid="{4D144C51-A3D5-4CA1-8565-9F3887CD2894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70" authorId="0" shapeId="0" xr:uid="{7B841212-7250-4D04-9C18-BE83235D2F75}">
      <text/>
    </comment>
    <comment ref="I72" authorId="0" shapeId="0" xr:uid="{7F82B107-EAFE-411C-A530-04F7D3671F87}">
      <text/>
    </comment>
    <comment ref="H74" authorId="0" shapeId="0" xr:uid="{C10E61E6-C512-4637-BBED-5BF8F45D3AAE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74" authorId="0" shapeId="0" xr:uid="{B32F3436-2512-45D0-8313-9199E3A19138}">
      <text/>
    </comment>
    <comment ref="H76" authorId="0" shapeId="0" xr:uid="{45B1E63C-AB67-4D5B-AB37-73BD4909DDE2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76" authorId="0" shapeId="0" xr:uid="{FC5EDD4D-7497-4208-B0C4-EE982A7EA1DA}">
      <text/>
    </comment>
    <comment ref="G78" authorId="0" shapeId="0" xr:uid="{E670EAEF-F2E8-4A08-9819-02B1EE686BFF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78" authorId="0" shapeId="0" xr:uid="{AED98486-4204-42D5-ADA9-6E432015CAF7}">
      <text/>
    </comment>
    <comment ref="G80" authorId="0" shapeId="0" xr:uid="{D86A838C-9EF0-47AC-B2B3-EDCB026AF745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80" authorId="0" shapeId="0" xr:uid="{88E81EAE-C1A4-40EF-913A-20BE75BC7FCE}">
      <text/>
    </comment>
    <comment ref="E82" authorId="0" shapeId="0" xr:uid="{00A359C7-979F-4879-A622-D51B6EC5FBE3}">
      <text>
        <r>
          <rPr>
            <sz val="11"/>
            <color indexed="81"/>
            <rFont val="Tahoma"/>
            <family val="2"/>
          </rPr>
          <t xml:space="preserve">Gtg name: hydrogen proxy from SMR_x000D_
Gtg type:= placeholder_x000D_
Finalized:= T_x000D_
FileName:= noExecSum.pdf_x000D_
</t>
        </r>
      </text>
    </comment>
    <comment ref="F82" authorId="0" shapeId="0" xr:uid="{69B5D909-2790-4BFF-86D8-8AE9DA793C02}">
      <text>
        <r>
          <rPr>
            <sz val="11"/>
            <color indexed="81"/>
            <rFont val="Tahoma"/>
            <family val="2"/>
          </rPr>
          <t xml:space="preserve">Gtg name: hydrogen from SMR nat gas_x000D_
Gtg type:= normal_x000D_
Finalized:= T_x000D_
FileName:= ES_V4_hydrogen from SMR nat gas_2020-07-20_15-08.pdf_x000D_
</t>
        </r>
      </text>
    </comment>
    <comment ref="G82" authorId="0" shapeId="0" xr:uid="{D661BD87-B931-4462-A8F7-5997996EB5E0}">
      <text>
        <r>
          <rPr>
            <sz val="11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H82" authorId="0" shapeId="0" xr:uid="{6FC0B0C5-AEBE-4855-A326-860BFDFF2DB0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82" authorId="0" shapeId="0" xr:uid="{D1626C6F-A60C-4CCB-9325-74E90A86E6CB}">
      <text/>
    </comment>
    <comment ref="I84" authorId="0" shapeId="0" xr:uid="{648A8250-59F2-40B0-B26C-34F9AFFEB08B}">
      <text/>
    </comment>
    <comment ref="G86" authorId="0" shapeId="0" xr:uid="{DD0F6794-9486-4DCC-8936-994CF51561DF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86" authorId="0" shapeId="0" xr:uid="{A19EE7DA-D055-45BC-A5CC-5B2FEA76BA7C}">
      <text/>
    </comment>
    <comment ref="G88" authorId="0" shapeId="0" xr:uid="{F8E1302A-A5FE-4426-B7C8-30DDFF9872B5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88" authorId="0" shapeId="0" xr:uid="{6F12E94C-4321-4C7D-8C25-52353BF84168}">
      <text/>
    </comment>
    <comment ref="C90" authorId="0" shapeId="0" xr:uid="{59109F67-8E69-43AA-A350-3449FB416E11}">
      <text>
        <r>
          <rPr>
            <sz val="11"/>
            <color indexed="81"/>
            <rFont val="Tahoma"/>
            <family val="2"/>
          </rPr>
          <t xml:space="preserve">Gtg name: succinic acid_x000D_
Gtg type:= normal_x000D_
Finalized:= O_x000D_
FileName:= ES_V2_succinic acid_2022-04-08_14-53.pdf_x000D_
</t>
        </r>
      </text>
    </comment>
    <comment ref="D90" authorId="0" shapeId="0" xr:uid="{0A3FB442-BBDD-4DB1-8B2E-4F2E1F9B1D0A}">
      <text>
        <r>
          <rPr>
            <sz val="11"/>
            <color indexed="81"/>
            <rFont val="Tahoma"/>
            <family val="2"/>
          </rPr>
          <t xml:space="preserve">Gtg name: ethyl acetate_x000D_
Gtg type:= normal_x000D_
Finalized:= T_x000D_
FileName:= ES_V1_ethyl acetate_2013-11-23_08-18.pdf_x000D_
</t>
        </r>
      </text>
    </comment>
    <comment ref="E90" authorId="0" shapeId="0" xr:uid="{F2B97571-D9BA-4E78-97A5-A9F8D02A43ED}">
      <text>
        <r>
          <rPr>
            <sz val="11"/>
            <color indexed="81"/>
            <rFont val="Tahoma"/>
            <family val="2"/>
          </rPr>
          <t xml:space="preserve">Gtg name: acetic acid from methanol and carbon dioxide_x000D_
Gtg type:= normal_x000D_
Finalized:= T_x000D_
FileName:= ExecSum_V4_acetic acid from methanol and carbon dioxide_64-19-7_2010-06-25_2010-06-26_00-06_1.pdf_x000D_
</t>
        </r>
      </text>
    </comment>
    <comment ref="F90" authorId="0" shapeId="0" xr:uid="{D22716E6-E919-4532-9ED4-206DA83A04DA}">
      <text>
        <r>
          <rPr>
            <sz val="11"/>
            <color indexed="81"/>
            <rFont val="Tahoma"/>
            <family val="2"/>
          </rPr>
          <t xml:space="preserve">Gtg name: carbon monoxide and hydrogen from steam co2 reforming of natural gas_x000D_
Gtg type:= normal_x000D_
Finalized:= I_x000D_
FileName:= ExecSum_V1_carbon monoxide and hydrogen from steam co2 reforming of natural gas_630-08-0_2010-07-04_2010-07-10_10-54.pdf_x000D_
</t>
        </r>
      </text>
    </comment>
    <comment ref="G90" authorId="0" shapeId="0" xr:uid="{C0B24A63-F830-4CFB-A68F-75ACF624AB57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90" authorId="0" shapeId="0" xr:uid="{7915B1EE-C7DC-4C0A-B629-6FE78AD1B8AB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90" authorId="0" shapeId="0" xr:uid="{5802EB2E-224C-47EC-9BA2-597D230EFC41}">
      <text/>
    </comment>
    <comment ref="I92" authorId="0" shapeId="0" xr:uid="{8F783D0C-74DF-432A-8698-ECDBAB46FAD6}">
      <text/>
    </comment>
    <comment ref="H94" authorId="0" shapeId="0" xr:uid="{C4F47116-63A5-410E-9FF9-2A393A40ACAC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94" authorId="0" shapeId="0" xr:uid="{DDAB263C-A328-4F4E-9ECE-14E2DB520A5B}">
      <text/>
    </comment>
    <comment ref="H96" authorId="0" shapeId="0" xr:uid="{50B35779-E73D-4412-BACB-989ABDA5AF50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96" authorId="0" shapeId="0" xr:uid="{0FD268AA-FCC2-4D38-9A1D-FEFB4E9125D6}">
      <text/>
    </comment>
    <comment ref="H98" authorId="0" shapeId="0" xr:uid="{E2469A7D-13D5-4F85-B00E-CE1828E11609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98" authorId="0" shapeId="0" xr:uid="{049255F8-2A96-4440-9C85-C654BADB7335}">
      <text/>
    </comment>
    <comment ref="G100" authorId="0" shapeId="0" xr:uid="{3CF6C451-51B0-4548-91BE-6B4718A1DC04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100" authorId="0" shapeId="0" xr:uid="{A15BBCFD-440D-48FF-B5F0-F6A39320C85D}">
      <text/>
    </comment>
    <comment ref="H102" authorId="0" shapeId="0" xr:uid="{9E82AB7E-5E95-4163-B146-3D7066F9B735}">
      <text/>
    </comment>
    <comment ref="G104" authorId="0" shapeId="0" xr:uid="{B4AB0991-1428-4BD8-9189-A37842DA87EA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04" authorId="0" shapeId="0" xr:uid="{1431C5C3-7458-4B2A-A089-8AD29B8DC777}">
      <text/>
    </comment>
    <comment ref="F106" authorId="0" shapeId="0" xr:uid="{EDE14F9A-3671-4D4D-930B-33BF9FFECD67}">
      <text>
        <r>
          <rPr>
            <sz val="11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G106" authorId="0" shapeId="0" xr:uid="{89A5F492-CE38-4BC4-B850-96CDDD18AF32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106" authorId="0" shapeId="0" xr:uid="{470BD811-E663-447F-9FCA-72474921D5A0}">
      <text/>
    </comment>
    <comment ref="H108" authorId="0" shapeId="0" xr:uid="{8FD5837A-880F-4DB2-BC1F-7139D405A84B}">
      <text/>
    </comment>
    <comment ref="G110" authorId="0" shapeId="0" xr:uid="{73F3C6CF-6C0D-493E-A081-C72BB95154CC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10" authorId="0" shapeId="0" xr:uid="{D65954A2-EB10-4F9C-815F-123317516045}">
      <text/>
    </comment>
    <comment ref="G112" authorId="0" shapeId="0" xr:uid="{3FD0B13D-5DB8-4B1A-B8FA-7C8510539D57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12" authorId="0" shapeId="0" xr:uid="{09FD13B3-4E36-4495-923B-49E6AC47989A}">
      <text/>
    </comment>
    <comment ref="E114" authorId="0" shapeId="0" xr:uid="{5E01EA23-C691-4A72-A676-825A5BC02C18}">
      <text>
        <r>
          <rPr>
            <sz val="11"/>
            <color indexed="81"/>
            <rFont val="Tahoma"/>
            <family val="2"/>
          </rPr>
          <t xml:space="preserve">Gtg name: ethanol_x000D_
Gtg type:= normal_x000D_
Finalized:= T_x000D_
FileName:= ES_V4_ethanol_2016-09-08_13-36.pdf_x000D_
</t>
        </r>
      </text>
    </comment>
    <comment ref="F114" authorId="0" shapeId="0" xr:uid="{FCA2B551-1BD9-4501-924A-2B39850FC03D}">
      <text>
        <r>
          <rPr>
            <sz val="11"/>
            <color indexed="81"/>
            <rFont val="Tahoma"/>
            <family val="2"/>
          </rPr>
          <t xml:space="preserve">Gtg name: Corn_x000D_
Gtg type:= normal_x000D_
Finalized:= T_x000D_
FileName:= ES_V4_Corn_2011-09-08_06-41.pdf_x000D_
</t>
        </r>
      </text>
    </comment>
    <comment ref="G114" authorId="0" shapeId="0" xr:uid="{1C156A16-85FD-4ED9-983C-D6DAE7B74791}">
      <text>
        <r>
          <rPr>
            <sz val="11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H114" authorId="0" shapeId="0" xr:uid="{DDD3F137-1F4D-439A-9F3A-875377589CBA}">
      <text>
        <r>
          <rPr>
            <sz val="11"/>
            <color indexed="81"/>
            <rFont val="Tahoma"/>
            <family val="2"/>
          </rPr>
          <t xml:space="preserve">Gtg name: potassium chloride from sylvinite ore_x000D_
Gtg type:= normal_x000D_
Finalized:= T_x000D_
FileName:= ExecSum_V4_potassium chloride from sylvinite ore_7447-40-7_2010-07-24_2010-07-24_17-44_1.pdf_x000D_
</t>
        </r>
      </text>
    </comment>
    <comment ref="I114" authorId="0" shapeId="0" xr:uid="{288C86AF-A413-48FC-91EF-B20995AE2229}">
      <text>
        <r>
          <rPr>
            <sz val="11"/>
            <color indexed="81"/>
            <rFont val="Tahoma"/>
            <family val="2"/>
          </rPr>
          <t xml:space="preserve">Gtg name: sylvinite ore mining_x000D_
Gtg type:= normal_x000D_
Finalized:= T_x000D_
FileName:= ExecSum_V4_sylvinite ore mining_UIDSylviniteOre_2010-07-24_2010-07-24_17-55.pdf_x000D_
</t>
        </r>
      </text>
    </comment>
    <comment ref="J114" authorId="0" shapeId="0" xr:uid="{F249E131-D1C9-45A5-97DB-ED4E792DC288}">
      <text/>
    </comment>
    <comment ref="G116" authorId="0" shapeId="0" xr:uid="{01927FB9-C242-4ADD-95DD-851D6B562B72}">
      <text>
        <r>
          <rPr>
            <sz val="11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H116" authorId="0" shapeId="0" xr:uid="{878E3706-C016-4EF4-A86D-945E7E35F1C2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I116" authorId="0" shapeId="0" xr:uid="{D0A95B48-FC8F-4C39-8C1B-3919C030ACE1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116" authorId="0" shapeId="0" xr:uid="{CDE514CA-EB10-4130-A6A0-613529852058}">
      <text/>
    </comment>
    <comment ref="J118" authorId="0" shapeId="0" xr:uid="{65C25223-E135-48B3-A740-ECAA4EDCE1E2}">
      <text/>
    </comment>
    <comment ref="I120" authorId="0" shapeId="0" xr:uid="{FF3CC179-3E2A-4D33-9CB1-6E924B85485B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120" authorId="0" shapeId="0" xr:uid="{44B9BFC7-46D4-43BC-B79E-84E4B38A20EC}">
      <text/>
    </comment>
    <comment ref="I122" authorId="0" shapeId="0" xr:uid="{C3DDFBCC-047F-40B6-A68D-EF7E459DA595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122" authorId="0" shapeId="0" xr:uid="{5FF6D51B-7171-4DA6-8FF3-217058BC432E}">
      <text/>
    </comment>
    <comment ref="I124" authorId="0" shapeId="0" xr:uid="{04449891-2378-42E7-8ED0-FB2BB3BEC742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124" authorId="0" shapeId="0" xr:uid="{C67169F5-F28A-4447-B0E4-5A75E0E18933}">
      <text/>
    </comment>
    <comment ref="H126" authorId="0" shapeId="0" xr:uid="{EC48F128-343D-4333-A8CD-11591E05296A}">
      <text>
        <r>
          <rPr>
            <sz val="11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I126" authorId="0" shapeId="0" xr:uid="{4BC66FA0-BC47-4FEA-A3AE-5FB0C9526EC3}">
      <text>
        <r>
          <rPr>
            <sz val="11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J126" authorId="0" shapeId="0" xr:uid="{F0B941D2-A173-450E-ACCD-957DE8EB7D2D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K126" authorId="0" shapeId="0" xr:uid="{12AC2C25-392F-42E3-82A3-3BC1556957C5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L126" authorId="0" shapeId="0" xr:uid="{F1A67DA8-98D7-4972-B581-41B6FEE62E77}">
      <text/>
    </comment>
    <comment ref="L128" authorId="0" shapeId="0" xr:uid="{87762F3F-2BDB-44B0-86AA-B02B102D0345}">
      <text/>
    </comment>
    <comment ref="K130" authorId="0" shapeId="0" xr:uid="{EBCC1FAF-87F8-4406-ADE6-878C9D505CF8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130" authorId="0" shapeId="0" xr:uid="{129AA796-D671-44A0-AE8C-7DFEAB0E716D}">
      <text/>
    </comment>
    <comment ref="K132" authorId="0" shapeId="0" xr:uid="{CD16F83E-7A78-4FE5-BE02-660160EC2546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132" authorId="0" shapeId="0" xr:uid="{C64CE550-8940-44C7-B13F-19EFFE0A0ACC}">
      <text/>
    </comment>
    <comment ref="K134" authorId="0" shapeId="0" xr:uid="{149AD39F-B072-4A05-B997-6F2F5EAF73DD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134" authorId="0" shapeId="0" xr:uid="{2656F2E6-79CE-43FD-ABD5-C37FE3D6982B}">
      <text/>
    </comment>
    <comment ref="J136" authorId="0" shapeId="0" xr:uid="{013923F6-5118-468D-9830-B5FD0C415430}">
      <text>
        <r>
          <rPr>
            <sz val="11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K136" authorId="0" shapeId="0" xr:uid="{0B2D92DF-6126-4B1F-81BE-42DD8BEAC565}">
      <text>
        <r>
          <rPr>
            <sz val="11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L136" authorId="0" shapeId="0" xr:uid="{1A8FF627-8100-49B6-A7FA-110C22791972}">
      <text/>
    </comment>
    <comment ref="K138" authorId="0" shapeId="0" xr:uid="{203B4FA4-F7B5-4110-80DF-07FF1ED022CD}">
      <text>
        <r>
          <rPr>
            <sz val="11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L138" authorId="0" shapeId="0" xr:uid="{721A678F-E6C9-467F-B0B4-E9A72F5D6C29}">
      <text>
        <r>
          <rPr>
            <sz val="11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M138" authorId="0" shapeId="0" xr:uid="{988600B0-FCF3-4E0E-A742-0664B110114F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N138" authorId="0" shapeId="0" xr:uid="{C4915E8D-AF89-469D-98CA-8D9D6CF2CFA5}">
      <text/>
    </comment>
    <comment ref="M140" authorId="0" shapeId="0" xr:uid="{ED6D5835-B34C-4CD8-B7B8-5BA69CD32E06}">
      <text>
        <r>
          <rPr>
            <sz val="11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N140" authorId="0" shapeId="0" xr:uid="{F97D83F7-F65A-4A57-AF8F-A86C26EC0E53}">
      <text/>
    </comment>
    <comment ref="M142" authorId="0" shapeId="0" xr:uid="{1F8AF09D-99E8-479A-BD87-37D27670A21F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N142" authorId="0" shapeId="0" xr:uid="{7106ACA5-5091-4264-8644-8253CEC09F65}">
      <text/>
    </comment>
    <comment ref="L144" authorId="0" shapeId="0" xr:uid="{F5533100-970E-471A-9993-5AC5F4B87766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M144" authorId="0" shapeId="0" xr:uid="{1D87A33B-35F8-4E2C-9894-F3500927570F}">
      <text/>
    </comment>
    <comment ref="K146" authorId="0" shapeId="0" xr:uid="{5EE8DA48-D5AA-42F9-897B-C67B03182D48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146" authorId="0" shapeId="0" xr:uid="{73A83F5E-840A-4FEC-980A-D3EE612391F1}">
      <text/>
    </comment>
    <comment ref="H148" authorId="0" shapeId="0" xr:uid="{D0C03BAC-5748-4024-97F0-E592B6B4E6F7}">
      <text>
        <r>
          <rPr>
            <sz val="11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I148" authorId="0" shapeId="0" xr:uid="{A99765CA-C5AC-43BE-A22F-EDDB595BA83C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J148" authorId="0" shapeId="0" xr:uid="{121C975F-F8EB-4AA3-AA58-2A4E0373D709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K148" authorId="0" shapeId="0" xr:uid="{5507F320-D585-416A-B578-7CD19F0AA611}">
      <text/>
    </comment>
    <comment ref="K150" authorId="0" shapeId="0" xr:uid="{053D617D-A357-4D7F-B70C-B7052A7BBF0C}">
      <text/>
    </comment>
    <comment ref="J152" authorId="0" shapeId="0" xr:uid="{14390D51-117A-4FB4-AFB4-1803A979E924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152" authorId="0" shapeId="0" xr:uid="{F86335A1-F641-4D80-A088-E71417B41555}">
      <text/>
    </comment>
    <comment ref="J154" authorId="0" shapeId="0" xr:uid="{A739C85A-9AF2-4D73-894E-E1AD5A97A627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154" authorId="0" shapeId="0" xr:uid="{BF8928CC-EE8E-4D0F-AEBA-84EDDB0BE121}">
      <text/>
    </comment>
    <comment ref="J156" authorId="0" shapeId="0" xr:uid="{2FA86D2B-1E97-436F-9998-5248C1124F91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156" authorId="0" shapeId="0" xr:uid="{F525480B-E7D5-4E2C-980F-FB3D1E6EC390}">
      <text/>
    </comment>
    <comment ref="I158" authorId="0" shapeId="0" xr:uid="{51564CC5-AFB0-449E-8083-44AF3DBA7DF1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J158" authorId="0" shapeId="0" xr:uid="{0BB5CF4A-0C6C-4F25-809A-1EB0C232F613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K158" authorId="0" shapeId="0" xr:uid="{554074D1-7523-4041-B597-49ED8BC1EDC3}">
      <text/>
    </comment>
    <comment ref="K160" authorId="0" shapeId="0" xr:uid="{BAFEC8F4-0CEC-4B8F-81C2-D7D39D47D083}">
      <text/>
    </comment>
    <comment ref="J162" authorId="0" shapeId="0" xr:uid="{629C7663-0F7A-440A-8496-94F23E720C67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162" authorId="0" shapeId="0" xr:uid="{F136754B-7AA5-4991-9102-691642F70B12}">
      <text/>
    </comment>
    <comment ref="J164" authorId="0" shapeId="0" xr:uid="{6CD02F98-ECD3-42E3-9E70-45E569E5883E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164" authorId="0" shapeId="0" xr:uid="{EE63D4FE-1125-443D-B2D9-BD441BACFEA5}">
      <text/>
    </comment>
    <comment ref="J166" authorId="0" shapeId="0" xr:uid="{324B68B4-E302-4B59-A1AE-30689A47FBBA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166" authorId="0" shapeId="0" xr:uid="{26CDACB6-EC31-4AE1-A313-86D9143FB251}">
      <text/>
    </comment>
    <comment ref="G168" authorId="0" shapeId="0" xr:uid="{B1702665-5D7D-4E82-9F05-C6540FEA7F6A}">
      <text>
        <r>
          <rPr>
            <sz val="11"/>
            <color indexed="81"/>
            <rFont val="Tahoma"/>
            <family val="2"/>
          </rPr>
          <t xml:space="preserve">Gtg name: P in fertilizer_x000D_
Gtg type:= normal_x000D_
Finalized:= T_x000D_
FileName:= ES_V4_P in fertilizer_2016-12-15_20-59.pdf_x000D_
</t>
        </r>
      </text>
    </comment>
    <comment ref="H168" authorId="0" shapeId="0" xr:uid="{D9A89715-BA97-433E-81A4-E3418546B883}">
      <text>
        <r>
          <rPr>
            <sz val="11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I168" authorId="0" shapeId="0" xr:uid="{D634D590-714C-4D1C-A56E-F304D593E706}">
      <text>
        <r>
          <rPr>
            <sz val="11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J168" authorId="0" shapeId="0" xr:uid="{9A329582-C790-4096-96AE-9BAA9A6BAFB2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K168" authorId="0" shapeId="0" xr:uid="{39A1B82F-F87E-4891-89F4-B53356F724DC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L168" authorId="0" shapeId="0" xr:uid="{B72C52E3-E0EC-41A2-B950-FB31EDAE343B}">
      <text/>
    </comment>
    <comment ref="L170" authorId="0" shapeId="0" xr:uid="{581DABBE-FF9D-433A-B07F-2F9E74636876}">
      <text/>
    </comment>
    <comment ref="K172" authorId="0" shapeId="0" xr:uid="{AC8A9655-BA89-4CCF-8D5D-7C9E1B133572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172" authorId="0" shapeId="0" xr:uid="{AE2B6C7D-5210-4EFA-8A8F-A2B3D8065AD2}">
      <text/>
    </comment>
    <comment ref="K174" authorId="0" shapeId="0" xr:uid="{94C4D4F2-87C8-467C-9265-277104D656C3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174" authorId="0" shapeId="0" xr:uid="{CBB14E4C-7029-4DD3-B860-2369E76C6A8A}">
      <text/>
    </comment>
    <comment ref="K176" authorId="0" shapeId="0" xr:uid="{28EB9F66-F4B5-4781-A230-5B5A9E5417A8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176" authorId="0" shapeId="0" xr:uid="{B39C330D-14F2-4DC9-8D68-AA6CB8029FE1}">
      <text/>
    </comment>
    <comment ref="J178" authorId="0" shapeId="0" xr:uid="{001E86E7-7FEE-4387-8BFD-9365267D281E}">
      <text>
        <r>
          <rPr>
            <sz val="11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K178" authorId="0" shapeId="0" xr:uid="{56E93E11-32F9-4723-BE72-0668AC0D4EF6}">
      <text>
        <r>
          <rPr>
            <sz val="11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L178" authorId="0" shapeId="0" xr:uid="{4B6961A9-BD72-4001-9DC0-25AE01076688}">
      <text/>
    </comment>
    <comment ref="K180" authorId="0" shapeId="0" xr:uid="{4E619EDE-650E-4205-B309-930AC18C8F3A}">
      <text>
        <r>
          <rPr>
            <sz val="11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L180" authorId="0" shapeId="0" xr:uid="{901C163A-BDD4-40D3-BABF-BADE7040D6C9}">
      <text>
        <r>
          <rPr>
            <sz val="11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M180" authorId="0" shapeId="0" xr:uid="{513F8142-EF17-450F-93E0-768175E05817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N180" authorId="0" shapeId="0" xr:uid="{E4996EE8-D7B5-48DB-96B2-D0DE63A63CCA}">
      <text/>
    </comment>
    <comment ref="M182" authorId="0" shapeId="0" xr:uid="{4D7367E1-D68E-41DC-B21F-6C5872D408D0}">
      <text>
        <r>
          <rPr>
            <sz val="11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N182" authorId="0" shapeId="0" xr:uid="{94D440BD-89C3-4989-8023-C575605E2F0D}">
      <text/>
    </comment>
    <comment ref="M184" authorId="0" shapeId="0" xr:uid="{F17B3305-C857-48EB-BCC1-193E4F52E83A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N184" authorId="0" shapeId="0" xr:uid="{5C7E27BD-6987-4C7C-8ED0-52977F956BB6}">
      <text/>
    </comment>
    <comment ref="L186" authorId="0" shapeId="0" xr:uid="{C3F9A8D1-2812-4B0F-AF33-46FF152A53BA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M186" authorId="0" shapeId="0" xr:uid="{A9E7AB2A-E3DE-4E3F-B59E-18BDB0AB7D92}">
      <text/>
    </comment>
    <comment ref="K188" authorId="0" shapeId="0" xr:uid="{4022D328-C9D4-4618-8F54-DA275A9F9CB1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188" authorId="0" shapeId="0" xr:uid="{E3184753-344F-4CC1-835A-6549A30B819A}">
      <text/>
    </comment>
    <comment ref="F190" authorId="0" shapeId="0" xr:uid="{001C5107-AF16-4939-B6A7-322F0488411F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90" authorId="0" shapeId="0" xr:uid="{CA1A03BC-DFD8-4AC6-939F-DB5DE9B1AE3D}">
      <text/>
    </comment>
    <comment ref="D192" authorId="0" shapeId="0" xr:uid="{F9FD87AB-F7C2-40B0-8448-6A467F451320}">
      <text>
        <r>
          <rPr>
            <sz val="11"/>
            <color indexed="81"/>
            <rFont val="Tahoma"/>
            <family val="2"/>
          </rPr>
          <t xml:space="preserve">Gtg name: hydrogen proxy from SMR_x000D_
Gtg type:= placeholder_x000D_
Finalized:= T_x000D_
FileName:= noExecSum.pdf_x000D_
</t>
        </r>
      </text>
    </comment>
    <comment ref="E192" authorId="0" shapeId="0" xr:uid="{9C01D092-5B65-40B1-8C0E-BEE1C3E69036}">
      <text>
        <r>
          <rPr>
            <sz val="11"/>
            <color indexed="81"/>
            <rFont val="Tahoma"/>
            <family val="2"/>
          </rPr>
          <t xml:space="preserve">Gtg name: hydrogen from SMR nat gas_x000D_
Gtg type:= normal_x000D_
Finalized:= T_x000D_
FileName:= ES_V4_hydrogen from SMR nat gas_2020-07-20_15-08.pdf_x000D_
</t>
        </r>
      </text>
    </comment>
    <comment ref="F192" authorId="0" shapeId="0" xr:uid="{79452991-99A2-4190-B657-0ACA0DD3F99E}">
      <text>
        <r>
          <rPr>
            <sz val="11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G192" authorId="0" shapeId="0" xr:uid="{F58AB214-207E-4F57-8E7F-7E8F2F24C89A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192" authorId="0" shapeId="0" xr:uid="{8EFC1DAC-63F6-477D-8FF2-6D573CAA8CE3}">
      <text/>
    </comment>
    <comment ref="H194" authorId="0" shapeId="0" xr:uid="{3941ABDD-46E2-4464-BED4-CDED38FF3224}">
      <text/>
    </comment>
    <comment ref="F196" authorId="0" shapeId="0" xr:uid="{006AF6C5-E1DC-462E-A71B-032461332264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196" authorId="0" shapeId="0" xr:uid="{736E5724-7084-4A4F-81EF-01F874475D64}">
      <text/>
    </comment>
    <comment ref="F198" authorId="0" shapeId="0" xr:uid="{74940693-A10A-4EB3-9BC2-F53A2996FAB1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98" authorId="0" shapeId="0" xr:uid="{6FEBAF1E-4DB9-405C-AB51-98169F5AE76C}">
      <text/>
    </comment>
    <comment ref="D200" authorId="0" shapeId="0" xr:uid="{10852330-0EDA-4B9F-B1D5-7CFFBFFC7A5A}">
      <text>
        <r>
          <rPr>
            <sz val="11"/>
            <color indexed="81"/>
            <rFont val="Tahoma"/>
            <family val="2"/>
          </rPr>
          <t xml:space="preserve">Gtg name: maleic acid proxy_x000D_
Gtg type:= placeholder_x000D_
Finalized:= F_x000D_
FileName:= noExecSum.pdf_x000D_
</t>
        </r>
      </text>
    </comment>
    <comment ref="E200" authorId="0" shapeId="0" xr:uid="{3C33C053-237D-4384-9F29-C014C24AFD75}">
      <text>
        <r>
          <rPr>
            <sz val="11"/>
            <color indexed="81"/>
            <rFont val="Tahoma"/>
            <family val="2"/>
          </rPr>
          <t xml:space="preserve">Gtg name: maleic anhydride_x000D_
Gtg type:= normal_x000D_
Finalized:= T_x000D_
FileName:= ES_V4_maleic anhydride_2016-09-13_17-59.pdf_x000D_
</t>
        </r>
      </text>
    </comment>
    <comment ref="F200" authorId="0" shapeId="0" xr:uid="{8208B834-9DD4-46AB-92DB-647F38BDB8EF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200" authorId="0" shapeId="0" xr:uid="{A9696636-A6F2-4B8A-A54B-796CB8027960}">
      <text/>
    </comment>
    <comment ref="G202" authorId="0" shapeId="0" xr:uid="{EB876E82-F1ED-41FC-BA97-FF2C5C861CD4}">
      <text/>
    </comment>
    <comment ref="F204" authorId="0" shapeId="0" xr:uid="{C7513696-BF00-4B4B-9FD6-4FD5E3233CBC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204" authorId="0" shapeId="0" xr:uid="{F3E2BDFD-4FCD-4AE9-B7A4-E3901A93D8D2}">
      <text/>
    </comment>
    <comment ref="E206" authorId="0" shapeId="0" xr:uid="{8B7C8AAB-1BAB-4698-B98E-E462048A1CA3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206" authorId="0" shapeId="0" xr:uid="{B08CBAA2-DE6D-4247-9FA5-FEF9003286DF}">
      <text/>
    </comment>
    <comment ref="B208" authorId="0" shapeId="0" xr:uid="{FEC2A927-E944-42CF-BD31-CFE41C33F91B}">
      <text>
        <r>
          <rPr>
            <sz val="11"/>
            <color indexed="81"/>
            <rFont val="Tahoma"/>
            <family val="2"/>
          </rPr>
          <t xml:space="preserve">Gtg name: HPMC 1p4 ds 0p2 ms_x000D_
Gtg type:= normal_x000D_
Finalized:= T_x000D_
FileName:= ES_V4_HPMC 1p4 ds 0p2 ms_2024-03-18_09-04.pdf_x000D_
</t>
        </r>
      </text>
    </comment>
    <comment ref="C208" authorId="0" shapeId="0" xr:uid="{A20E3912-2503-4415-B80D-0D667BE22743}">
      <text>
        <r>
          <rPr>
            <sz val="11"/>
            <color indexed="81"/>
            <rFont val="Tahoma"/>
            <family val="2"/>
          </rPr>
          <t xml:space="preserve">Gtg name: cellulose _x000D_
Gtg type:= placeholder_x000D_
Finalized:= T_x000D_
FileName:= noExecSum.pdf_x000D_
</t>
        </r>
      </text>
    </comment>
    <comment ref="D208" authorId="0" shapeId="0" xr:uid="{A0B54CFF-A541-40E6-B779-9FD12C8A9D1F}">
      <text>
        <r>
          <rPr>
            <sz val="11"/>
            <color indexed="81"/>
            <rFont val="Tahoma"/>
            <family val="2"/>
          </rPr>
          <t xml:space="preserve">Gtg name: SW Dissolving Pulp Ace_x000D_
Gtg type:= normal_x000D_
Finalized:= T_x000D_
FileName:= ES_V4_SW Dissolving Pulp Ace_2023-08-31_11-39.pdf_x000D_
</t>
        </r>
      </text>
    </comment>
    <comment ref="E208" authorId="0" shapeId="0" xr:uid="{A83E960B-6021-475E-A106-E7E4355B8445}">
      <text>
        <r>
          <rPr>
            <sz val="11"/>
            <color indexed="81"/>
            <rFont val="Tahoma"/>
            <family val="2"/>
          </rPr>
          <t xml:space="preserve">Gtg name: SW tree harvest and transport_x000D_
Gtg type:= normal_x000D_
Finalized:= T_x000D_
FileName:= ES_V4_SW tree harvest and transport_2023-08-31_11-40.pdf_x000D_
</t>
        </r>
      </text>
    </comment>
    <comment ref="F208" authorId="0" shapeId="0" xr:uid="{6F04B015-2118-415D-B667-ABE8A5A3E702}">
      <text/>
    </comment>
    <comment ref="F210" authorId="0" shapeId="0" xr:uid="{2ABFAD28-9569-461B-ABBB-B9FE2A6D77C3}">
      <text>
        <r>
          <rPr>
            <sz val="11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G210" authorId="0" shapeId="0" xr:uid="{2A065E6E-72E3-4D07-B92E-015D320579EF}">
      <text>
        <r>
          <rPr>
            <sz val="11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H210" authorId="0" shapeId="0" xr:uid="{1A5A6F14-63E1-43EB-9804-F6F49F35E6DE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I210" authorId="0" shapeId="0" xr:uid="{C04338B6-CB19-476E-A4BF-E5D1CAFF7535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210" authorId="0" shapeId="0" xr:uid="{48FE8A8C-D926-4193-A220-E13080382ECB}">
      <text/>
    </comment>
    <comment ref="J212" authorId="0" shapeId="0" xr:uid="{4B156C74-FC97-48F1-8C8C-E98D313DA1CF}">
      <text/>
    </comment>
    <comment ref="I214" authorId="0" shapeId="0" xr:uid="{09799E51-9371-43E8-B41C-CC614E1E6D54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214" authorId="0" shapeId="0" xr:uid="{A498950D-A053-47A3-9EB5-9D175A3FFDF5}">
      <text/>
    </comment>
    <comment ref="I216" authorId="0" shapeId="0" xr:uid="{9D15E074-4C8E-4361-B11D-7872260F37E1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216" authorId="0" shapeId="0" xr:uid="{AC1E5FBB-31C5-4103-BCE6-17B4CFD3D03D}">
      <text/>
    </comment>
    <comment ref="I218" authorId="0" shapeId="0" xr:uid="{7D5C4B5A-E870-4B5D-B0AB-D15B70C97689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218" authorId="0" shapeId="0" xr:uid="{EA7D7072-CBC8-4E14-A8F8-F27DAEE4680B}">
      <text/>
    </comment>
    <comment ref="H220" authorId="0" shapeId="0" xr:uid="{1D097474-E86B-4D94-8D6A-881C7A34A7C7}">
      <text>
        <r>
          <rPr>
            <sz val="11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I220" authorId="0" shapeId="0" xr:uid="{0BDF92B6-79ED-431A-A81B-5B1BD5217384}">
      <text>
        <r>
          <rPr>
            <sz val="11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J220" authorId="0" shapeId="0" xr:uid="{E40D0D57-F9F7-47B6-9131-9908E52CB2B3}">
      <text/>
    </comment>
    <comment ref="I222" authorId="0" shapeId="0" xr:uid="{959D9D8C-AB3E-49E2-8078-3B1D90828D99}">
      <text>
        <r>
          <rPr>
            <sz val="11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J222" authorId="0" shapeId="0" xr:uid="{BF7AEE4A-817C-440D-84C8-98A5E94CA5CC}">
      <text>
        <r>
          <rPr>
            <sz val="11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K222" authorId="0" shapeId="0" xr:uid="{15550F5C-371E-4815-86CD-2C591E43959A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222" authorId="0" shapeId="0" xr:uid="{D3FD40B6-491C-4CAB-ABCB-36F1F063F789}">
      <text/>
    </comment>
    <comment ref="K224" authorId="0" shapeId="0" xr:uid="{138C7996-CD47-4231-BA6A-4E89AF078C83}">
      <text>
        <r>
          <rPr>
            <sz val="11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L224" authorId="0" shapeId="0" xr:uid="{C9F6A228-F3BC-4E5A-9BAA-1BC07C2806C0}">
      <text/>
    </comment>
    <comment ref="K226" authorId="0" shapeId="0" xr:uid="{D2A7A9CC-C67D-425E-AD87-6EFCA15B2B22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226" authorId="0" shapeId="0" xr:uid="{11AAED04-1EB1-4AF1-A4B1-692AEA5A849A}">
      <text/>
    </comment>
    <comment ref="J228" authorId="0" shapeId="0" xr:uid="{66CB1449-BF11-4310-9BA8-BD86D7E15AC1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228" authorId="0" shapeId="0" xr:uid="{AE18D2FC-2129-4467-9C83-189FFD7A87E1}">
      <text/>
    </comment>
    <comment ref="I230" authorId="0" shapeId="0" xr:uid="{64DD7DBE-F928-4A92-B2D2-29AAE80AF0CB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230" authorId="0" shapeId="0" xr:uid="{C4F02185-3944-4FB2-8172-F2C7E653CB0D}">
      <text/>
    </comment>
    <comment ref="F232" authorId="0" shapeId="0" xr:uid="{9C4E423F-4834-457B-9E62-48F8657266F7}">
      <text>
        <r>
          <rPr>
            <sz val="11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G232" authorId="0" shapeId="0" xr:uid="{2D562EA6-379E-449A-8C69-AB8F7A9AABFA}">
      <text>
        <r>
          <rPr>
            <sz val="11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H232" authorId="0" shapeId="0" xr:uid="{EEE1C38F-651A-491B-81E9-C1855D22B945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I232" authorId="0" shapeId="0" xr:uid="{5100658B-23C2-42DB-886E-70B911F2A68B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232" authorId="0" shapeId="0" xr:uid="{EA6FD085-F571-4AA1-A1D5-52B91E550DFD}">
      <text/>
    </comment>
    <comment ref="J234" authorId="0" shapeId="0" xr:uid="{84C1120E-A85E-46CC-8FBE-67547EB62302}">
      <text/>
    </comment>
    <comment ref="I236" authorId="0" shapeId="0" xr:uid="{B15F9002-544C-47B8-880B-62ABE5E33F7D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236" authorId="0" shapeId="0" xr:uid="{293CD8EC-E215-40AE-A85D-E26387062A26}">
      <text/>
    </comment>
    <comment ref="I238" authorId="0" shapeId="0" xr:uid="{061D1314-4201-4378-9BE2-E48BBC81D06B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238" authorId="0" shapeId="0" xr:uid="{FC89DBAE-A2A2-40D7-AF0B-CC6155183F6D}">
      <text/>
    </comment>
    <comment ref="I240" authorId="0" shapeId="0" xr:uid="{4D35A520-09CF-450C-969B-44F7D63B9805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240" authorId="0" shapeId="0" xr:uid="{D0B0A03F-D6F1-447C-AA45-CD734451FFF4}">
      <text/>
    </comment>
    <comment ref="H242" authorId="0" shapeId="0" xr:uid="{C15C3E1B-FE37-4173-96D1-9A7D0499DF2C}">
      <text>
        <r>
          <rPr>
            <sz val="11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I242" authorId="0" shapeId="0" xr:uid="{D99BAE5E-4063-4886-A801-A781BD0AEEFF}">
      <text>
        <r>
          <rPr>
            <sz val="11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J242" authorId="0" shapeId="0" xr:uid="{4BED4662-AC81-4805-9F22-A171D9B9225E}">
      <text/>
    </comment>
    <comment ref="I244" authorId="0" shapeId="0" xr:uid="{9B9C03FE-5103-49C6-AC40-B0EBBD0BBB06}">
      <text>
        <r>
          <rPr>
            <sz val="11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J244" authorId="0" shapeId="0" xr:uid="{CB06E40D-A8E3-49CD-B63C-92423BC089B6}">
      <text>
        <r>
          <rPr>
            <sz val="11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K244" authorId="0" shapeId="0" xr:uid="{BA6AC930-E07A-4251-9DC8-AF58EDE003FC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244" authorId="0" shapeId="0" xr:uid="{1EBAB628-A339-42DC-A3D9-E1BCB2387566}">
      <text/>
    </comment>
    <comment ref="K246" authorId="0" shapeId="0" xr:uid="{A280D964-62A7-4974-90F6-09CADBF3BA1F}">
      <text>
        <r>
          <rPr>
            <sz val="11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L246" authorId="0" shapeId="0" xr:uid="{060A3DF1-4AFB-47B8-B6B9-A0A94C73E5A3}">
      <text/>
    </comment>
    <comment ref="K248" authorId="0" shapeId="0" xr:uid="{0BFBFDC9-5018-47E5-A8F3-9C42231DF11E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248" authorId="0" shapeId="0" xr:uid="{260D3BE5-F08B-4A49-885E-D66B3AC73944}">
      <text/>
    </comment>
    <comment ref="J250" authorId="0" shapeId="0" xr:uid="{D9439F47-5FF9-449E-B22C-0F12A73115A3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250" authorId="0" shapeId="0" xr:uid="{9DAA47AC-2946-44BD-98D6-343CA0A81516}">
      <text/>
    </comment>
    <comment ref="I252" authorId="0" shapeId="0" xr:uid="{F51582E0-498B-458C-BA5C-02FDB1A7B355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252" authorId="0" shapeId="0" xr:uid="{00F4F70C-6D95-443D-B364-03866903CB94}">
      <text/>
    </comment>
    <comment ref="F254" authorId="0" shapeId="0" xr:uid="{4DB8E348-97CC-4D7B-BFDD-A5FC3523B417}">
      <text>
        <r>
          <rPr>
            <sz val="11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G254" authorId="0" shapeId="0" xr:uid="{4E03A1DF-BA7E-4AEB-B92E-80FF735E597B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254" authorId="0" shapeId="0" xr:uid="{5BE519D2-7E69-42BF-81D5-603517F0BC6B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254" authorId="0" shapeId="0" xr:uid="{D5FA06FD-9A78-4A1C-8B9B-6CA8F0B21FC4}">
      <text/>
    </comment>
    <comment ref="I256" authorId="0" shapeId="0" xr:uid="{BC8F4F0C-6FFF-457C-9987-88B0048E1B9F}">
      <text/>
    </comment>
    <comment ref="H258" authorId="0" shapeId="0" xr:uid="{E9CBDA1D-A604-43C6-9EC5-816FE0C620C2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258" authorId="0" shapeId="0" xr:uid="{8311CCFF-CB31-445F-8A5C-4F6A45D0C14A}">
      <text/>
    </comment>
    <comment ref="H260" authorId="0" shapeId="0" xr:uid="{FC06CA14-E03A-4F5C-88A8-FE9C4E7B1C35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260" authorId="0" shapeId="0" xr:uid="{AEB5B6B9-DBEC-4EF6-BED7-159FCC95929E}">
      <text/>
    </comment>
    <comment ref="H262" authorId="0" shapeId="0" xr:uid="{0C84B992-18DB-4770-A847-CFB69FFA2034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262" authorId="0" shapeId="0" xr:uid="{B117A8F3-0F9C-4B64-A453-C786A9E18A1E}">
      <text/>
    </comment>
    <comment ref="G264" authorId="0" shapeId="0" xr:uid="{BD5D28B7-868B-4900-A34B-52A21BFFEE7B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264" authorId="0" shapeId="0" xr:uid="{A32261A8-645B-4B1C-8851-81369F1A9B90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264" authorId="0" shapeId="0" xr:uid="{6F5CC7BB-AE11-4FAD-9C21-C5259CA2110A}">
      <text/>
    </comment>
    <comment ref="I266" authorId="0" shapeId="0" xr:uid="{2DD99FE8-8696-4399-98A0-87A583F55C6A}">
      <text/>
    </comment>
    <comment ref="H268" authorId="0" shapeId="0" xr:uid="{DAA2DC1E-2B1A-44C3-94A0-FA28EA6188D9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268" authorId="0" shapeId="0" xr:uid="{512F36D7-2A55-4C8D-A87B-5FFFB02E0147}">
      <text/>
    </comment>
    <comment ref="H270" authorId="0" shapeId="0" xr:uid="{C5CED8BA-7C87-4AEC-B5DE-E1ADBB7BF06E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270" authorId="0" shapeId="0" xr:uid="{FA1B0DBE-36A1-4A37-96ED-B9F4E99AD0A2}">
      <text/>
    </comment>
    <comment ref="H272" authorId="0" shapeId="0" xr:uid="{8CC35ABC-8C5B-4121-A03D-1B8C12AD81FF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272" authorId="0" shapeId="0" xr:uid="{90702CBB-8E4C-467C-987B-0CCA04C33A7B}">
      <text/>
    </comment>
    <comment ref="E274" authorId="0" shapeId="0" xr:uid="{C15CFCE5-4CA2-4005-BFCC-A27033129239}">
      <text>
        <r>
          <rPr>
            <sz val="11"/>
            <color indexed="81"/>
            <rFont val="Tahoma"/>
            <family val="2"/>
          </rPr>
          <t xml:space="preserve">Gtg name: calcium monoxide (lime)_x000D_
Gtg type:= normal_x000D_
Finalized:= T_x000D_
FileName:= ExecSum_V4_calcium monoxide (lime)_1305-78-8_2010-06-28_2010-06-28_12-57.pdf_x000D_
</t>
        </r>
      </text>
    </comment>
    <comment ref="F274" authorId="0" shapeId="0" xr:uid="{DF8A1C57-67FB-4F31-8433-266B62D9A99B}">
      <text>
        <r>
          <rPr>
            <sz val="11"/>
            <color indexed="81"/>
            <rFont val="Tahoma"/>
            <family val="2"/>
          </rPr>
          <t xml:space="preserve">Gtg name: calcium carbonate (limestone) as mined_x000D_
Gtg type:= normal_x000D_
Finalized:= T_x000D_
FileName:= ExecSum_V4_calcium carbonate (limestone) as mined_471-34-1_2010-10-28_2010-10-28_13-30.pdf_x000D_
</t>
        </r>
      </text>
    </comment>
    <comment ref="G274" authorId="0" shapeId="0" xr:uid="{5697CE44-C542-48DE-84A3-BC5CEF31ECCA}">
      <text/>
    </comment>
    <comment ref="E276" authorId="0" shapeId="0" xr:uid="{4ED36FC9-256A-4710-85AB-06C0E76E6B85}">
      <text>
        <r>
          <rPr>
            <sz val="11"/>
            <color indexed="81"/>
            <rFont val="Tahoma"/>
            <family val="2"/>
          </rPr>
          <t xml:space="preserve">Gtg name: hydrogen peroxide 65 wtPct_x000D_
Gtg type:= normal_x000D_
Finalized:= T_x000D_
FileName:= ES_V1_hydrogen peroxide 65 wtPct_2016-09-09_12-45.pdf_x000D_
</t>
        </r>
      </text>
    </comment>
    <comment ref="F276" authorId="0" shapeId="0" xr:uid="{433C7E77-0D6D-477B-B4A0-FD0D0ADDEDA4}">
      <text>
        <r>
          <rPr>
            <sz val="11"/>
            <color indexed="81"/>
            <rFont val="Tahoma"/>
            <family val="2"/>
          </rPr>
          <t xml:space="preserve">Gtg name: BTX (benzene, toluene, and xylenes)_x000D_
Gtg type:= normal_x000D_
Finalized:= T_x000D_
FileName:= ES_V4_BTX (benzene, toluene, and xylenes)_2016-09-09_15-59.pdf_x000D_
</t>
        </r>
      </text>
    </comment>
    <comment ref="G276" authorId="0" shapeId="0" xr:uid="{9C45E08E-D835-41D1-8134-0DB57B4EBDB7}">
      <text>
        <r>
          <rPr>
            <sz val="11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H276" authorId="0" shapeId="0" xr:uid="{F30D8F84-9939-4CBC-852E-B66D0D421C70}">
      <text>
        <r>
          <rPr>
            <sz val="11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I276" authorId="0" shapeId="0" xr:uid="{FCBBEDC5-668F-4CA4-A493-0069AB5F1ADC}">
      <text/>
    </comment>
    <comment ref="I278" authorId="0" shapeId="0" xr:uid="{472E1CE8-D3D3-4BFD-B3A1-2DC20AF2010A}">
      <text/>
    </comment>
    <comment ref="G280" authorId="0" shapeId="0" xr:uid="{DA931CE0-819C-4CF1-B9ED-D6B05FCD2495}">
      <text>
        <r>
          <rPr>
            <sz val="11"/>
            <color indexed="81"/>
            <rFont val="Tahoma"/>
            <family val="2"/>
          </rPr>
          <t xml:space="preserve">Gtg name: reformate (hydrotreating and reforming of straight-run distillate)_x000D_
Gtg type:= normal_x000D_
Finalized:= T_x000D_
FileName:= ExecSum_V4_reformate (hydrotreating and reforming of straight-run distillate)_UIDNaphthaReformate_2010-06-19_2010-06-24_12-14.pdf_x000D_
</t>
        </r>
      </text>
    </comment>
    <comment ref="H280" authorId="0" shapeId="0" xr:uid="{FD923513-C2C7-45BB-8593-BE8C744D8D73}">
      <text>
        <r>
          <rPr>
            <sz val="11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I280" authorId="0" shapeId="0" xr:uid="{F60A47A9-5B97-4EE0-8D38-1A5D7772952B}">
      <text/>
    </comment>
    <comment ref="I282" authorId="0" shapeId="0" xr:uid="{40987280-54F1-4338-8186-BB5A7C7136BE}">
      <text/>
    </comment>
    <comment ref="F284" authorId="0" shapeId="0" xr:uid="{22B4F945-C7CE-48A9-90CC-5E2C2134AAA3}">
      <text>
        <r>
          <rPr>
            <sz val="11"/>
            <color indexed="81"/>
            <rFont val="Tahoma"/>
            <family val="2"/>
          </rPr>
          <t xml:space="preserve">Gtg name: hydrogen proxy from SMR_x000D_
Gtg type:= placeholder_x000D_
Finalized:= T_x000D_
FileName:= noExecSum.pdf_x000D_
</t>
        </r>
      </text>
    </comment>
    <comment ref="G284" authorId="0" shapeId="0" xr:uid="{BA395F49-9C3D-490F-B0CC-D70121DB44A0}">
      <text>
        <r>
          <rPr>
            <sz val="11"/>
            <color indexed="81"/>
            <rFont val="Tahoma"/>
            <family val="2"/>
          </rPr>
          <t xml:space="preserve">Gtg name: hydrogen from SMR nat gas_x000D_
Gtg type:= normal_x000D_
Finalized:= T_x000D_
FileName:= ES_V4_hydrogen from SMR nat gas_2020-07-20_15-08.pdf_x000D_
</t>
        </r>
      </text>
    </comment>
    <comment ref="H284" authorId="0" shapeId="0" xr:uid="{57C98613-F8C9-497E-9F16-F77725BC1E65}">
      <text>
        <r>
          <rPr>
            <sz val="11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I284" authorId="0" shapeId="0" xr:uid="{56906974-E31B-4FEC-8CA9-F125F8B843B1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284" authorId="0" shapeId="0" xr:uid="{BCD93F2F-8F93-40BB-9851-A702ED7D5253}">
      <text/>
    </comment>
    <comment ref="J286" authorId="0" shapeId="0" xr:uid="{0D632B3F-32B2-4547-8F4E-4985ED484FF3}">
      <text/>
    </comment>
    <comment ref="H288" authorId="0" shapeId="0" xr:uid="{AC8CB5A1-90FB-4B3E-8CFB-EDB56F8259E7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288" authorId="0" shapeId="0" xr:uid="{06F60E58-B7A6-4270-A4AC-DC4ADDF2D2D8}">
      <text/>
    </comment>
    <comment ref="H290" authorId="0" shapeId="0" xr:uid="{4C3F28CE-6B1B-459D-AF7B-295520F48010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290" authorId="0" shapeId="0" xr:uid="{312E5887-D1D6-413A-A57C-FAB1A30C6DC1}">
      <text/>
    </comment>
    <comment ref="F292" authorId="0" shapeId="0" xr:uid="{68E76F07-F42E-4FBE-AF24-6C526D589F02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292" authorId="0" shapeId="0" xr:uid="{B4606BD1-832B-4C23-A209-58D1524F1205}">
      <text/>
    </comment>
    <comment ref="E294" authorId="0" shapeId="0" xr:uid="{D18016D4-75F8-4406-AA87-66BAF565BC25}">
      <text>
        <r>
          <rPr>
            <sz val="11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F294" authorId="0" shapeId="0" xr:uid="{4CC7FAA0-D82E-4986-A535-2F790247FE0E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294" authorId="0" shapeId="0" xr:uid="{ED207B3D-36F6-41ED-9823-442DDDE35A5C}">
      <text/>
    </comment>
    <comment ref="G296" authorId="0" shapeId="0" xr:uid="{36998C7A-0C47-45CB-92F8-B2703802E98C}">
      <text/>
    </comment>
    <comment ref="E298" authorId="0" shapeId="0" xr:uid="{6D6B3FEC-638E-4C4C-BA09-5F1FC0D014CD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298" authorId="0" shapeId="0" xr:uid="{7F29AAE2-D1B1-4B14-ACF8-9EC60AE92E7C}">
      <text/>
    </comment>
    <comment ref="E300" authorId="0" shapeId="0" xr:uid="{2CDE75B2-311F-41AD-B99E-98598FB98EDE}">
      <text>
        <r>
          <rPr>
            <sz val="11"/>
            <color indexed="81"/>
            <rFont val="Tahoma"/>
            <family val="2"/>
          </rPr>
          <t xml:space="preserve">Gtg name: Sodium Chlorate _x000D_
Gtg type:= normal_x000D_
Finalized:= T_x000D_
FileName:= ES_V4_Sodium Chlorate _2023-09-06_13-33.pdf_x000D_
</t>
        </r>
      </text>
    </comment>
    <comment ref="F300" authorId="0" shapeId="0" xr:uid="{494839A6-2931-44DC-A675-52A240075AEF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G300" authorId="0" shapeId="0" xr:uid="{2F15F161-AECF-4268-B072-94F7E4916F5B}">
      <text/>
    </comment>
    <comment ref="E302" authorId="0" shapeId="0" xr:uid="{A060F94C-23FE-4418-B7E9-F2E30AA2A828}">
      <text>
        <r>
          <rPr>
            <sz val="11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F302" authorId="0" shapeId="0" xr:uid="{7F4787B0-D11D-4A98-BA00-84F2244EC83D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G302" authorId="0" shapeId="0" xr:uid="{3FF84ED7-2278-4333-9781-6F81A9B14C66}">
      <text/>
    </comment>
    <comment ref="F304" authorId="0" shapeId="0" xr:uid="{09258F53-E979-486D-AB32-77BFA1B459F1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304" authorId="0" shapeId="0" xr:uid="{7C60B87C-6BD3-45C5-B73A-84A4A9FBC342}">
      <text/>
    </comment>
    <comment ref="E306" authorId="0" shapeId="0" xr:uid="{0F1BDE21-3CAC-4280-90B6-4E5AF6E24339}">
      <text>
        <r>
          <rPr>
            <sz val="11"/>
            <color indexed="81"/>
            <rFont val="Tahoma"/>
            <family val="2"/>
          </rPr>
          <t xml:space="preserve">Gtg name: boric acid from borax (tincal) and sulfuric acid_x000D_
Gtg type:= normal_x000D_
Finalized:= T_x000D_
FileName:= ExecSum_V2_boric acid from borax (tincal) and sulfuric acid_10043-35-3_2010-07-22_2010-07-23_00-08.pdf_x000D_
</t>
        </r>
      </text>
    </comment>
    <comment ref="F306" authorId="0" shapeId="0" xr:uid="{579E504D-CFCB-48FE-84EF-A6177DCB6DEB}">
      <text>
        <r>
          <rPr>
            <sz val="11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G306" authorId="0" shapeId="0" xr:uid="{815C0C29-8C60-49A1-B10A-2FDC62B67D7F}">
      <text>
        <r>
          <rPr>
            <sz val="11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H306" authorId="0" shapeId="0" xr:uid="{1EF0E92E-E8A8-47E8-A89E-B263B8F8DB51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306" authorId="0" shapeId="0" xr:uid="{0040D88C-416F-4584-BCD2-41FCE0879773}">
      <text/>
    </comment>
    <comment ref="H308" authorId="0" shapeId="0" xr:uid="{253AFC19-FDD3-4897-BDD5-F780BA088A66}">
      <text>
        <r>
          <rPr>
            <sz val="11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I308" authorId="0" shapeId="0" xr:uid="{D9A389BA-3140-483B-B977-FD1EE2E9D068}">
      <text/>
    </comment>
    <comment ref="H310" authorId="0" shapeId="0" xr:uid="{78071A07-6CA4-43CF-995A-CFBE0DE8A595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310" authorId="0" shapeId="0" xr:uid="{645D3348-0F5A-4E90-BF0E-E081D8D472EF}">
      <text/>
    </comment>
    <comment ref="G312" authorId="0" shapeId="0" xr:uid="{B169E388-0926-406A-B107-3C6360A66D22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312" authorId="0" shapeId="0" xr:uid="{847E26CD-1797-4D2D-9561-1BB64D011FBE}">
      <text/>
    </comment>
    <comment ref="F314" authorId="0" shapeId="0" xr:uid="{8141613F-C0CB-40CC-9DDF-768737ECB0C2}">
      <text>
        <r>
          <rPr>
            <sz val="11"/>
            <color indexed="81"/>
            <rFont val="Tahoma"/>
            <family val="2"/>
          </rPr>
          <t xml:space="preserve">Gtg name: borax refining (purification of run of mine ore)_x000D_
Gtg type:= normal_x000D_
Finalized:= T_x000D_
FileName:= ExecSum_V4_borax refining (purification of run of mine ore)_1303-96-4_2009-08-01_2010-07-22_23-32.pdf_x000D_
</t>
        </r>
      </text>
    </comment>
    <comment ref="G314" authorId="0" shapeId="0" xr:uid="{8F0B787E-623D-4489-9634-C962A0F2F848}">
      <text>
        <r>
          <rPr>
            <sz val="11"/>
            <color indexed="81"/>
            <rFont val="Tahoma"/>
            <family val="2"/>
          </rPr>
          <t xml:space="preserve">Gtg name: borax mine, production of b2o3 as tincal and kernite ores_x000D_
Gtg type:= normal_x000D_
Finalized:= T_x000D_
FileName:= ExecSum_V4_borax mine, production of b2o3 as tincal and kernite ores_UIDB2O3inTincalOre_2009-08-01_2010-07-22_20-03.pdf_x000D_
</t>
        </r>
      </text>
    </comment>
    <comment ref="H314" authorId="0" shapeId="0" xr:uid="{2A66ED99-1455-4B7F-BDE1-07D7315E716F}">
      <text/>
    </comment>
    <comment ref="E316" authorId="0" shapeId="0" xr:uid="{C2C8BD3A-8FB0-4B8A-96C5-B971750D24FB}">
      <text>
        <r>
          <rPr>
            <sz val="11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F316" authorId="0" shapeId="0" xr:uid="{3B147271-9BDE-491D-B0DD-EA8786198308}">
      <text>
        <r>
          <rPr>
            <sz val="11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G316" authorId="0" shapeId="0" xr:uid="{21338EC2-1BF9-424D-9005-DA3DBF80F30B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316" authorId="0" shapeId="0" xr:uid="{360956DF-5E04-4FA6-B450-23A49AEDA416}">
      <text/>
    </comment>
    <comment ref="G318" authorId="0" shapeId="0" xr:uid="{FE431410-F692-4963-B56F-B9DC5CC68D75}">
      <text>
        <r>
          <rPr>
            <sz val="11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H318" authorId="0" shapeId="0" xr:uid="{7DB7E744-0B0C-4097-B9A7-42219613A0B4}">
      <text/>
    </comment>
    <comment ref="G320" authorId="0" shapeId="0" xr:uid="{7007A98A-305D-4CCA-814D-60F2D3B793FE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320" authorId="0" shapeId="0" xr:uid="{956A696E-CC9E-4CEA-B641-26EF35B3193E}">
      <text/>
    </comment>
    <comment ref="F322" authorId="0" shapeId="0" xr:uid="{7BEB6ED5-A35C-419E-81AB-B4FFC49376E8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322" authorId="0" shapeId="0" xr:uid="{320E32A9-B626-435C-B51A-E70250417457}">
      <text/>
    </comment>
    <comment ref="C324" authorId="0" shapeId="0" xr:uid="{4C9A1A85-9330-44CF-892F-440F8F6FFAE1}">
      <text>
        <r>
          <rPr>
            <sz val="11"/>
            <color indexed="81"/>
            <rFont val="Tahoma"/>
            <family val="2"/>
          </rPr>
          <t xml:space="preserve">Gtg name: methyl chloride_x000D_
Gtg type:= normal_x000D_
Finalized:= T_x000D_
FileName:= ES_V4_methyl chloride_2013-11-26_06-59.pdf_x000D_
</t>
        </r>
      </text>
    </comment>
    <comment ref="D324" authorId="0" shapeId="0" xr:uid="{11EBDB96-BDE0-453E-9B1D-0E6F0DE7AEF9}">
      <text>
        <r>
          <rPr>
            <sz val="11"/>
            <color indexed="81"/>
            <rFont val="Tahoma"/>
            <family val="2"/>
          </rPr>
          <t xml:space="preserve">Gtg name: hydrogen chloride with vinyl chloride from direct chlorination_x000D_
Gtg type:= normal_x000D_
Finalized:= T_x000D_
FileName:= ExecSum_V4_hydrogen chloride with vinyl chloride from direct chlorination_7647-01-0_2010-06-28_2010-06-28_18-06.pdf_x000D_
</t>
        </r>
      </text>
    </comment>
    <comment ref="E324" authorId="0" shapeId="0" xr:uid="{7E17F4DA-38B2-40BE-AD0B-EFF674C381E2}">
      <text>
        <r>
          <rPr>
            <sz val="11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F324" authorId="0" shapeId="0" xr:uid="{B8411E04-657F-487F-B9F9-2593C7287555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G324" authorId="0" shapeId="0" xr:uid="{CA583BD9-0EE7-4E5D-BEF8-604DDA6909DC}">
      <text/>
    </comment>
    <comment ref="F326" authorId="0" shapeId="0" xr:uid="{0FBAF41A-31F6-4628-ACAF-A28340F40AE7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326" authorId="0" shapeId="0" xr:uid="{CF4B65F4-B62F-4ABA-8808-595A3EC4FED8}">
      <text/>
    </comment>
    <comment ref="E328" authorId="0" shapeId="0" xr:uid="{25FB3031-A157-4626-AC3B-818E5E39F14F}">
      <text>
        <r>
          <rPr>
            <sz val="11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F328" authorId="0" shapeId="0" xr:uid="{EB4734B9-76C9-48F9-9F1C-57433F053832}">
      <text>
        <r>
          <rPr>
            <sz val="11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G328" authorId="0" shapeId="0" xr:uid="{0D1F0BAB-19D7-48C2-A897-FD8C9C7DB292}">
      <text/>
    </comment>
    <comment ref="G330" authorId="0" shapeId="0" xr:uid="{9B132E49-0C5D-476F-B25F-822A6F1272CE}">
      <text/>
    </comment>
    <comment ref="D332" authorId="0" shapeId="0" xr:uid="{50422024-A123-4209-A750-B5B83EDBC01E}">
      <text>
        <r>
          <rPr>
            <sz val="11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E332" authorId="0" shapeId="0" xr:uid="{6AD97A1B-42EA-4A31-BFE0-F8F6837623EB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332" authorId="0" shapeId="0" xr:uid="{B0201C7C-27BA-4378-8693-E39E78AA4301}">
      <text/>
    </comment>
    <comment ref="F334" authorId="0" shapeId="0" xr:uid="{D10807A6-A99C-4B26-AA52-ECBAD29F0AD2}">
      <text/>
    </comment>
    <comment ref="E336" authorId="0" shapeId="0" xr:uid="{8FB9FAF3-D7E7-4CB4-92A7-3084ED8CD901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336" authorId="0" shapeId="0" xr:uid="{D5157C5C-8CED-4125-93CE-B0EDA1A1EC29}">
      <text/>
    </comment>
    <comment ref="E338" authorId="0" shapeId="0" xr:uid="{79582927-0E93-4A55-BD0C-3BA967B1BCFA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338" authorId="0" shapeId="0" xr:uid="{8B1D46E4-7E5A-48E7-AA54-921201FC9263}">
      <text/>
    </comment>
    <comment ref="C340" authorId="0" shapeId="0" xr:uid="{D9431BA2-9D69-4DCA-9704-BD2AAE21B556}">
      <text>
        <r>
          <rPr>
            <sz val="11"/>
            <color indexed="81"/>
            <rFont val="Tahoma"/>
            <family val="2"/>
          </rPr>
          <t xml:space="preserve">Gtg name: Propylene oxide_x000D_
Gtg type:= normal_x000D_
Finalized:= T_x000D_
FileName:= ES_V4_Propylene oxide_2014-05-22_11-34_1.pdf_x000D_
</t>
        </r>
      </text>
    </comment>
    <comment ref="D340" authorId="0" shapeId="0" xr:uid="{9BE6320E-B9DA-4102-AB5A-D0ECB32E370E}">
      <text>
        <r>
          <rPr>
            <sz val="11"/>
            <color indexed="81"/>
            <rFont val="Tahoma"/>
            <family val="2"/>
          </rPr>
          <t xml:space="preserve">Gtg name: ethylene glycol_x000D_
Gtg type:= normal_x000D_
Finalized:= T_x000D_
FileName:= ES_V4_ethylene glycol_2011-01-28_10-11.pdf_x000D_
</t>
        </r>
      </text>
    </comment>
    <comment ref="E340" authorId="0" shapeId="0" xr:uid="{C23F285F-BB13-4CA9-B45B-862BF315DE2D}">
      <text>
        <r>
          <rPr>
            <sz val="11"/>
            <color indexed="81"/>
            <rFont val="Tahoma"/>
            <family val="2"/>
          </rPr>
          <t xml:space="preserve">Gtg name: ethylene oxide_x000D_
Gtg type:= normal_x000D_
Finalized:= T_x000D_
FileName:= ES_V1_ethylene oxide_2011-01-28_10-24.pdf_x000D_
</t>
        </r>
      </text>
    </comment>
    <comment ref="F340" authorId="0" shapeId="0" xr:uid="{1A0FC091-5D04-42F5-B64D-B290C34D2D06}">
      <text>
        <r>
          <rPr>
            <sz val="11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G340" authorId="0" shapeId="0" xr:uid="{0ED42459-B326-4129-B6AB-1BD44BFED1F5}">
      <text>
        <r>
          <rPr>
            <sz val="11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H340" authorId="0" shapeId="0" xr:uid="{4A2339F1-21E9-44B3-8659-73A5EB965AA9}">
      <text/>
    </comment>
    <comment ref="H342" authorId="0" shapeId="0" xr:uid="{7C7EE682-075B-4128-AA6D-EEC153A613D0}">
      <text/>
    </comment>
    <comment ref="F344" authorId="0" shapeId="0" xr:uid="{F8260160-BD28-4B6C-9C70-C098D74E7950}">
      <text>
        <r>
          <rPr>
            <sz val="11"/>
            <color indexed="81"/>
            <rFont val="Tahoma"/>
            <family val="2"/>
          </rPr>
          <t xml:space="preserve">Gtg name: oxygen, nitrogen, and argon (gas phase from air distillation)_x000D_
Gtg type:= normal_x000D_
Finalized:= T_x000D_
FileName:= ExecSum_V4_oxygen, nitrogen, and argon (gas phase from air distillation)_7782-44-7_2010-06-25_2010-06-25_11-17_1.pdf_x000D_
</t>
        </r>
      </text>
    </comment>
    <comment ref="G344" authorId="0" shapeId="0" xr:uid="{A5D0A096-6A6E-4D10-843A-92F1F3758DA1}">
      <text/>
    </comment>
    <comment ref="E346" authorId="0" shapeId="0" xr:uid="{CECB842A-4037-42F6-9215-3DFD561E2D2E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346" authorId="0" shapeId="0" xr:uid="{34D26520-05C7-4737-8584-5BB3BB36ABD9}">
      <text/>
    </comment>
    <comment ref="D348" authorId="0" shapeId="0" xr:uid="{12D955EB-C8C4-4749-A19A-C84EAFE5EEAD}">
      <text>
        <r>
          <rPr>
            <sz val="11"/>
            <color indexed="81"/>
            <rFont val="Tahoma"/>
            <family val="2"/>
          </rPr>
          <t xml:space="preserve">Gtg name: Hypochlorous acid_x000D_
Gtg type:= normal_x000D_
Finalized:= T_x000D_
FileName:= ES_V4_Hypochlorous acid_2016-09-08_16-14.pdf_x000D_
</t>
        </r>
      </text>
    </comment>
    <comment ref="E348" authorId="0" shapeId="0" xr:uid="{6B4E82A8-5E4F-4C6F-ACAC-3045DA816170}">
      <text>
        <r>
          <rPr>
            <sz val="11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F348" authorId="0" shapeId="0" xr:uid="{6A9149A1-9666-45A3-92DD-DE3CDE67B165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G348" authorId="0" shapeId="0" xr:uid="{B314BAE6-8B44-4F21-846F-9C91B5BAAF1B}">
      <text/>
    </comment>
    <comment ref="F350" authorId="0" shapeId="0" xr:uid="{E829C98A-ED65-42B3-B414-E87864B1B592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350" authorId="0" shapeId="0" xr:uid="{1D8BAA81-F0EB-44F4-9245-9859D49DA8DB}">
      <text/>
    </comment>
    <comment ref="E352" authorId="0" shapeId="0" xr:uid="{E9386D77-6CEA-41AE-8088-4735360186EE}">
      <text>
        <r>
          <rPr>
            <sz val="11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F352" authorId="0" shapeId="0" xr:uid="{66F4B2FB-BA33-44AB-A096-2436EA95BCA0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G352" authorId="0" shapeId="0" xr:uid="{F58227E6-6855-4C87-99C1-5E49C048AE9E}">
      <text/>
    </comment>
    <comment ref="F354" authorId="0" shapeId="0" xr:uid="{5634D3AF-E3D4-4AC7-8C19-60512B5FB739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354" authorId="0" shapeId="0" xr:uid="{CC813C4C-932B-4F1C-835F-5AF40FE5EA31}">
      <text/>
    </comment>
    <comment ref="D356" authorId="0" shapeId="0" xr:uid="{804CB02A-A27D-4A53-81DE-ECD2AB2A8A1F}">
      <text>
        <r>
          <rPr>
            <sz val="11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E356" authorId="0" shapeId="0" xr:uid="{26969E77-15D9-4381-B438-53114CE356E7}">
      <text>
        <r>
          <rPr>
            <sz val="11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F356" authorId="0" shapeId="0" xr:uid="{0CE43D60-37FE-4C7F-9236-5789C14DDDC0}">
      <text/>
    </comment>
    <comment ref="F358" authorId="0" shapeId="0" xr:uid="{541ED445-3FB5-4968-838C-CCE174FBA5B7}">
      <text/>
    </comment>
    <comment ref="D360" authorId="0" shapeId="0" xr:uid="{B00E90AB-94DD-4C28-9776-4A4AE3EC1025}">
      <text>
        <r>
          <rPr>
            <sz val="11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E360" authorId="0" shapeId="0" xr:uid="{F955FAE7-86FE-4135-AB50-DBC120BAA00F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360" authorId="0" shapeId="0" xr:uid="{6AF84DD9-8C94-4A1C-87C1-385A19AB45CA}">
      <text/>
    </comment>
    <comment ref="E362" authorId="0" shapeId="0" xr:uid="{96D65C58-58C6-4E89-B672-CC5C3C97B63E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362" authorId="0" shapeId="0" xr:uid="{CB1F41C5-0441-4CB9-A3C3-4CC545BC2DD0}">
      <text/>
    </comment>
    <comment ref="C364" authorId="0" shapeId="0" xr:uid="{7CAEABB7-F158-489F-9958-88C8C3D46270}">
      <text>
        <r>
          <rPr>
            <sz val="11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D364" authorId="0" shapeId="0" xr:uid="{E7AD327E-0347-4B04-BF6F-4C629CDA6BB9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E364" authorId="0" shapeId="0" xr:uid="{234B5ADB-0584-4B63-99B6-A707435B782A}">
      <text/>
    </comment>
    <comment ref="D366" authorId="0" shapeId="0" xr:uid="{6E59CD22-500F-4827-8C8A-8EBE6EF167E4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366" authorId="0" shapeId="0" xr:uid="{783544FB-943F-4DC9-BB4B-086B8675876A}">
      <text/>
    </comment>
    <comment ref="B368" authorId="0" shapeId="0" xr:uid="{545388AA-8143-4FB8-B636-B07E3B93C116}">
      <text>
        <r>
          <rPr>
            <sz val="11"/>
            <color indexed="81"/>
            <rFont val="Tahoma"/>
            <family val="2"/>
          </rPr>
          <t xml:space="preserve">Gtg name: sodium acetate anhydrous_x000D_
Gtg type:= normal_x000D_
Finalized:= T_x000D_
FileName:= ES_V4_sodium acetate anhydrous_2024-03-18_08-45.pdf_x000D_
</t>
        </r>
      </text>
    </comment>
    <comment ref="C368" authorId="0" shapeId="0" xr:uid="{51C7D00F-C8C2-4AD9-A19C-1DA4B52520AA}">
      <text>
        <r>
          <rPr>
            <sz val="11"/>
            <color indexed="81"/>
            <rFont val="Tahoma"/>
            <family val="2"/>
          </rPr>
          <t xml:space="preserve">Gtg name: acetic acid from methanol and carbon dioxide_x000D_
Gtg type:= normal_x000D_
Finalized:= T_x000D_
FileName:= ExecSum_V4_acetic acid from methanol and carbon dioxide_64-19-7_2010-06-25_2010-06-26_00-06_1.pdf_x000D_
</t>
        </r>
      </text>
    </comment>
    <comment ref="D368" authorId="0" shapeId="0" xr:uid="{9E2EEA9E-7BBD-44CE-A77E-8F9872F64279}">
      <text>
        <r>
          <rPr>
            <sz val="11"/>
            <color indexed="81"/>
            <rFont val="Tahoma"/>
            <family val="2"/>
          </rPr>
          <t xml:space="preserve">Gtg name: carbon monoxide and hydrogen from steam co2 reforming of natural gas_x000D_
Gtg type:= normal_x000D_
Finalized:= I_x000D_
FileName:= ExecSum_V1_carbon monoxide and hydrogen from steam co2 reforming of natural gas_630-08-0_2010-07-04_2010-07-10_10-54.pdf_x000D_
</t>
        </r>
      </text>
    </comment>
    <comment ref="E368" authorId="0" shapeId="0" xr:uid="{E0136077-4AE7-4CE8-B71E-ED648D7F5B33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F368" authorId="0" shapeId="0" xr:uid="{F68B9185-B8DF-4282-A697-29DE6C0A94F1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368" authorId="0" shapeId="0" xr:uid="{B46A3D74-A878-427F-B5F9-20BFD5512727}">
      <text/>
    </comment>
    <comment ref="G370" authorId="0" shapeId="0" xr:uid="{7B900D6B-C5A6-4B54-89D4-7EC8040E0A87}">
      <text/>
    </comment>
    <comment ref="F372" authorId="0" shapeId="0" xr:uid="{F3CB2BFD-3D8B-4F65-A552-0D05473D304B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372" authorId="0" shapeId="0" xr:uid="{B1D87A28-903E-4951-AEF2-58EF6E05BB0A}">
      <text/>
    </comment>
    <comment ref="F374" authorId="0" shapeId="0" xr:uid="{0773EB85-6279-41A5-B2E0-EA6D1CB51E78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374" authorId="0" shapeId="0" xr:uid="{8F808697-40E7-43AF-88C2-C23FEB5F9469}">
      <text/>
    </comment>
    <comment ref="F376" authorId="0" shapeId="0" xr:uid="{C202CDAB-04B7-499F-8BF8-EC130E6291EC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376" authorId="0" shapeId="0" xr:uid="{3CECDD5A-E5A6-4D75-9401-FBC05F74AF32}">
      <text/>
    </comment>
    <comment ref="E378" authorId="0" shapeId="0" xr:uid="{F11681D8-EE67-4E85-A238-5B7D49C99F4F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378" authorId="0" shapeId="0" xr:uid="{2C400407-3C23-4548-AE48-3E4AFE79222C}">
      <text/>
    </comment>
    <comment ref="F380" authorId="0" shapeId="0" xr:uid="{A859C2DE-41C9-47C4-B669-D62EBA0CAE17}">
      <text/>
    </comment>
    <comment ref="E382" authorId="0" shapeId="0" xr:uid="{B7875708-F12E-496F-A3AC-04205A1DC636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382" authorId="0" shapeId="0" xr:uid="{28F11891-A1AC-48D5-84A1-4D5656F51C20}">
      <text/>
    </comment>
    <comment ref="D384" authorId="0" shapeId="0" xr:uid="{9B863661-AF1F-4999-A0C6-D18EA8ADB32B}">
      <text>
        <r>
          <rPr>
            <sz val="11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E384" authorId="0" shapeId="0" xr:uid="{F70F891C-B9C7-428C-9527-CE74C37B10CF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384" authorId="0" shapeId="0" xr:uid="{48C35968-2876-48F4-8282-FFC2044C6C3E}">
      <text/>
    </comment>
    <comment ref="F386" authorId="0" shapeId="0" xr:uid="{C908592F-4D3D-41A1-B04D-EFBD4BD0B2ED}">
      <text/>
    </comment>
    <comment ref="E388" authorId="0" shapeId="0" xr:uid="{1F9E554B-ACDB-4F9F-9DD2-EE924F6ECF73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388" authorId="0" shapeId="0" xr:uid="{03E50397-1567-441F-B3CD-04E94157F4F5}">
      <text/>
    </comment>
    <comment ref="E390" authorId="0" shapeId="0" xr:uid="{96C9D4F8-865F-4529-8ADD-51BBD144FD3D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390" authorId="0" shapeId="0" xr:uid="{DDECC50E-4549-45D4-99FD-199C9B11557C}">
      <text/>
    </comment>
    <comment ref="C392" authorId="0" shapeId="0" xr:uid="{D0C56B7E-FB0C-4D7F-B732-B6B1B26916C3}">
      <text>
        <r>
          <rPr>
            <sz val="11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D392" authorId="0" shapeId="0" xr:uid="{20F0506C-E6A7-4BD3-95DD-3FAEC02BED14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E392" authorId="0" shapeId="0" xr:uid="{8BB6C186-D6B0-4106-80FE-7F607C964248}">
      <text/>
    </comment>
    <comment ref="D394" authorId="0" shapeId="0" xr:uid="{61EA3B0E-B80E-4EA6-98AE-027250ED2980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394" authorId="0" shapeId="0" xr:uid="{37EB0D09-F255-4027-8D71-D54E5C741642}">
      <text/>
    </comment>
    <comment ref="C396" authorId="0" shapeId="0" xr:uid="{1014042E-A5D1-42AF-B076-071978889E73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396" authorId="0" shapeId="0" xr:uid="{68D6DAF2-5557-4A85-BDC3-DCD2E817A0D5}">
      <text/>
    </comment>
    <comment ref="B398" authorId="0" shapeId="0" xr:uid="{447D09A1-FCAE-4089-A61C-04D13AF03A9F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C398" authorId="0" shapeId="0" xr:uid="{2F3DC7E6-ED26-4BC8-BD17-94AF2BF0ECA8}">
      <text/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EB6B6BD7-B1E0-419F-AC0B-3C0B18728E7B}">
      <text>
        <r>
          <rPr>
            <sz val="9"/>
            <color indexed="81"/>
            <rFont val="Tahoma"/>
            <family val="2"/>
          </rPr>
          <t xml:space="preserve">Gtg name: mannitol excipient_x000D_
Gtg type:= normal_x000D_
Finalized:= T_x000D_
FileName:= ES_V4_mannitol excipient_2024-03-26_08-48.pdf_x000D_
</t>
        </r>
      </text>
    </comment>
    <comment ref="B4" authorId="0" shapeId="0" xr:uid="{8CAF4126-2739-4A5F-B6B1-EB4521C07958}">
      <text>
        <r>
          <rPr>
            <sz val="9"/>
            <color indexed="81"/>
            <rFont val="Tahoma"/>
            <family val="2"/>
          </rPr>
          <t xml:space="preserve">Gtg name: Sorbitol_x000D_
Gtg type:= normal_x000D_
Finalized:= T_x000D_
FileName:= ES_V4_Sorbitol_2024-03-25_16-37.pdf_x000D_
</t>
        </r>
      </text>
    </comment>
    <comment ref="C4" authorId="0" shapeId="0" xr:uid="{C618BD97-F539-4B3A-9623-B80032E4B2AA}">
      <text>
        <r>
          <rPr>
            <sz val="9"/>
            <color indexed="81"/>
            <rFont val="Tahoma"/>
            <family val="2"/>
          </rPr>
          <t xml:space="preserve">Gtg name: Fructose-Dextrose syrup_x000D_
Gtg type:= normal_x000D_
Finalized:= T_x000D_
FileName:= ES_V4_Fructose-Dextrose syrup_2012-04-22_15-48.pdf_x000D_
</t>
        </r>
      </text>
    </comment>
    <comment ref="D4" authorId="0" shapeId="0" xr:uid="{5296DE26-DAF7-42FF-8E68-C513BC47EDEC}">
      <text>
        <r>
          <rPr>
            <sz val="9"/>
            <color indexed="81"/>
            <rFont val="Tahoma"/>
            <family val="2"/>
          </rPr>
          <t xml:space="preserve">Gtg name: dextrose syrup 35wtpctdb_x000D_
Gtg type:= normal_x000D_
Finalized:= T_x000D_
FileName:= ES_V4_dextrose syrup 35wtpctdb_2011-09-21_08-10.pdf_x000D_
</t>
        </r>
      </text>
    </comment>
    <comment ref="E4" authorId="0" shapeId="0" xr:uid="{933A7804-9260-40F2-ABFB-175680FF7D71}">
      <text>
        <r>
          <rPr>
            <sz val="9"/>
            <color indexed="81"/>
            <rFont val="Tahoma"/>
            <family val="2"/>
          </rPr>
          <t xml:space="preserve">Gtg name: CaOH and CaCO3 HP_x000D_
Gtg type:= normal_x000D_
Finalized:= T_x000D_
FileName:= ES_V1_CaOH and CaCO3 HP_2013-11-01_10-58.pdf_x000D_
</t>
        </r>
      </text>
    </comment>
    <comment ref="F4" authorId="0" shapeId="0" xr:uid="{32663CBA-1AD2-48D7-8161-D49D16E84C58}">
      <text>
        <r>
          <rPr>
            <sz val="9"/>
            <color indexed="81"/>
            <rFont val="Tahoma"/>
            <family val="2"/>
          </rPr>
          <t xml:space="preserve">Gtg name: calcium carbonate (limestone) as mined_x000D_
Gtg type:= normal_x000D_
Finalized:= T_x000D_
FileName:= ExecSum_V4_calcium carbonate (limestone) as mined_471-34-1_2010-10-28_2010-10-28_13-30.pdf_x000D_
</t>
        </r>
      </text>
    </comment>
    <comment ref="G4" authorId="0" shapeId="0" xr:uid="{8175DA44-3D8A-470F-B6B6-8A58A04B31E6}">
      <text/>
    </comment>
    <comment ref="F6" authorId="0" shapeId="0" xr:uid="{86C7AE82-02C0-47E2-B879-EA1022CAF4B0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6" authorId="0" shapeId="0" xr:uid="{734B4736-1F1B-4041-97B0-1C3241189D18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6" authorId="0" shapeId="0" xr:uid="{3900C347-675A-4502-9129-6A114F1F4A15}">
      <text/>
    </comment>
    <comment ref="H8" authorId="0" shapeId="0" xr:uid="{715D7B98-4409-4663-A7DB-39DE29F77828}">
      <text/>
    </comment>
    <comment ref="G10" authorId="0" shapeId="0" xr:uid="{353ABDD7-26EA-449C-9847-9CF626509B6B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0" authorId="0" shapeId="0" xr:uid="{61A6DF2D-91FC-433B-95B4-4DC5F8806424}">
      <text/>
    </comment>
    <comment ref="G12" authorId="0" shapeId="0" xr:uid="{427BBDB0-F13A-4FE4-85ED-D8601FC2200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2" authorId="0" shapeId="0" xr:uid="{7B78B0AF-1726-4018-A0B3-A40EC5AC3C20}">
      <text/>
    </comment>
    <comment ref="G14" authorId="0" shapeId="0" xr:uid="{F1FA73B7-FBE6-41EB-972C-A7D5C66C542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4" authorId="0" shapeId="0" xr:uid="{DAF05EEC-E33A-4E8F-A424-6C5A0C0A9C9B}">
      <text/>
    </comment>
    <comment ref="F16" authorId="0" shapeId="0" xr:uid="{75AFF738-2C79-4A9E-A415-CECE9660A0F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6" authorId="0" shapeId="0" xr:uid="{9C11C317-1AEF-49D4-A5E0-FF7846183C83}">
      <text/>
    </comment>
    <comment ref="E18" authorId="0" shapeId="0" xr:uid="{3FDA7E8F-00C7-4F97-AE97-7131EF6D234A}">
      <text>
        <r>
          <rPr>
            <sz val="9"/>
            <color indexed="81"/>
            <rFont val="Tahoma"/>
            <family val="2"/>
          </rPr>
          <t xml:space="preserve">Gtg name: corn starch by wet mill_x000D_
Gtg type:= normal_x000D_
Finalized:= T_x000D_
FileName:= ES_V4_corn starch by wet mill_2016-09-01_18-40.pdf_x000D_
</t>
        </r>
      </text>
    </comment>
    <comment ref="F18" authorId="0" shapeId="0" xr:uid="{69CE740F-992A-4697-BBE8-8E6AA26FC46A}">
      <text>
        <r>
          <rPr>
            <sz val="9"/>
            <color indexed="81"/>
            <rFont val="Tahoma"/>
            <family val="2"/>
          </rPr>
          <t xml:space="preserve">Gtg name: Corn_x000D_
Gtg type:= normal_x000D_
Finalized:= T_x000D_
FileName:= ES_V4_Corn_2011-09-08_06-41.pdf_x000D_
</t>
        </r>
      </text>
    </comment>
    <comment ref="G18" authorId="0" shapeId="0" xr:uid="{BF8D7865-882A-413A-8934-B7650F1A15B3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H18" authorId="0" shapeId="0" xr:uid="{C5ECF421-118E-4493-B36D-D8B13D78EA81}">
      <text>
        <r>
          <rPr>
            <sz val="9"/>
            <color indexed="81"/>
            <rFont val="Tahoma"/>
            <family val="2"/>
          </rPr>
          <t xml:space="preserve">Gtg name: potassium chloride from sylvinite ore_x000D_
Gtg type:= normal_x000D_
Finalized:= T_x000D_
FileName:= ExecSum_V4_potassium chloride from sylvinite ore_7447-40-7_2010-07-24_2010-07-24_17-44_1.pdf_x000D_
</t>
        </r>
      </text>
    </comment>
    <comment ref="I18" authorId="0" shapeId="0" xr:uid="{C8A44C4B-58B1-4CFA-9C45-3C9C2616EED0}">
      <text>
        <r>
          <rPr>
            <sz val="9"/>
            <color indexed="81"/>
            <rFont val="Tahoma"/>
            <family val="2"/>
          </rPr>
          <t xml:space="preserve">Gtg name: sylvinite ore mining_x000D_
Gtg type:= normal_x000D_
Finalized:= T_x000D_
FileName:= ExecSum_V4_sylvinite ore mining_UIDSylviniteOre_2010-07-24_2010-07-24_17-55.pdf_x000D_
</t>
        </r>
      </text>
    </comment>
    <comment ref="J18" authorId="0" shapeId="0" xr:uid="{1B6B5E31-249B-4884-B933-365BEAB5B6AC}">
      <text/>
    </comment>
    <comment ref="G20" authorId="0" shapeId="0" xr:uid="{7C4ED802-2EE0-48C4-90D5-EA15807B00DE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H20" authorId="0" shapeId="0" xr:uid="{3991B5BA-4D7E-4BD0-8842-19797FBCC3D5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I20" authorId="0" shapeId="0" xr:uid="{9448D095-F578-4F69-9BF3-CDBB081CF483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20" authorId="0" shapeId="0" xr:uid="{78C173FB-027D-49AD-AD50-F8388409F081}">
      <text/>
    </comment>
    <comment ref="J22" authorId="0" shapeId="0" xr:uid="{0D4A915E-5BBA-4B25-9AC7-D87AB51608A3}">
      <text/>
    </comment>
    <comment ref="I24" authorId="0" shapeId="0" xr:uid="{AD5C5AF1-D2A5-4118-8CDB-F13C653123F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24" authorId="0" shapeId="0" xr:uid="{030353E2-28FD-479C-97DF-3D00BF2EDAD6}">
      <text/>
    </comment>
    <comment ref="I26" authorId="0" shapeId="0" xr:uid="{F49D8637-F2AE-4912-9961-66C2E609E355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26" authorId="0" shapeId="0" xr:uid="{38BE72EF-D9F4-419F-9A7B-45CD60078B0B}">
      <text/>
    </comment>
    <comment ref="I28" authorId="0" shapeId="0" xr:uid="{9E0D04B6-DAED-424F-B6D9-4E56220F2EB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28" authorId="0" shapeId="0" xr:uid="{CE8B09E6-EFEA-4FDA-8B7A-21CA56EB8454}">
      <text/>
    </comment>
    <comment ref="H30" authorId="0" shapeId="0" xr:uid="{F2E06936-A537-48AF-9038-DBBFE81EBF55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I30" authorId="0" shapeId="0" xr:uid="{99469F38-E68B-46F1-9509-42350CAD9669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J30" authorId="0" shapeId="0" xr:uid="{73B89C3A-D1E0-4341-AC7F-64118718EA7C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K30" authorId="0" shapeId="0" xr:uid="{7D0639F1-FD54-4B4A-8368-80C79D3AA4F7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L30" authorId="0" shapeId="0" xr:uid="{299AFF50-E14A-47B9-A006-E732C1AFAF49}">
      <text/>
    </comment>
    <comment ref="L32" authorId="0" shapeId="0" xr:uid="{FA533B5F-CE60-4353-A5F5-FBECBCDA81B8}">
      <text/>
    </comment>
    <comment ref="K34" authorId="0" shapeId="0" xr:uid="{EE5BD4B7-3819-4F05-8D53-20300EB4318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34" authorId="0" shapeId="0" xr:uid="{25338B06-4F6E-40B0-BC78-DDC6E74B1893}">
      <text/>
    </comment>
    <comment ref="K36" authorId="0" shapeId="0" xr:uid="{F06AB364-7BA7-48E0-818B-C51F43F5039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36" authorId="0" shapeId="0" xr:uid="{B62A6842-B4D7-4C6D-AC4B-1A00A86D173D}">
      <text/>
    </comment>
    <comment ref="K38" authorId="0" shapeId="0" xr:uid="{31B1E552-233C-45A9-8125-075B448FF5B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38" authorId="0" shapeId="0" xr:uid="{EDB78DFE-7F2E-4B80-B4C2-69E727A54E2B}">
      <text/>
    </comment>
    <comment ref="J40" authorId="0" shapeId="0" xr:uid="{FF013387-C2C1-4C28-BC3B-8D51FF6211FA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K40" authorId="0" shapeId="0" xr:uid="{5F34B597-57F7-4DBF-BE88-2BAED989E98F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L40" authorId="0" shapeId="0" xr:uid="{D1A331C2-C97C-49D9-BB84-C39BCB2939A6}">
      <text/>
    </comment>
    <comment ref="K42" authorId="0" shapeId="0" xr:uid="{3BA205BB-5EFB-4B75-AD0D-A050E6128A35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L42" authorId="0" shapeId="0" xr:uid="{BA009DB7-739D-400B-ADA1-A5CDF511CFAE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M42" authorId="0" shapeId="0" xr:uid="{2FAE614B-F616-48AA-A34A-EEFB5A61384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N42" authorId="0" shapeId="0" xr:uid="{3969D9AA-EA87-4BF5-8626-402CB3087947}">
      <text/>
    </comment>
    <comment ref="M44" authorId="0" shapeId="0" xr:uid="{02901BB5-6EC8-43BC-8E86-5646E90877BC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N44" authorId="0" shapeId="0" xr:uid="{C9B73F79-1536-4582-88E6-15EB6714D499}">
      <text/>
    </comment>
    <comment ref="M46" authorId="0" shapeId="0" xr:uid="{BBA473D8-169B-438C-8F59-1D676F57BD2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N46" authorId="0" shapeId="0" xr:uid="{4779039E-73FB-4965-8051-5C1B0DE72DA2}">
      <text/>
    </comment>
    <comment ref="L48" authorId="0" shapeId="0" xr:uid="{27BA135E-C93A-4C34-ACD9-ACF3F46BA39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M48" authorId="0" shapeId="0" xr:uid="{5A359975-75AD-4754-933C-93CC3FDEBD48}">
      <text/>
    </comment>
    <comment ref="K50" authorId="0" shapeId="0" xr:uid="{85A4C2E8-3B70-4FE0-B339-C013E49FE76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50" authorId="0" shapeId="0" xr:uid="{837E873F-EC8A-4B86-A83D-FD4DE59BD649}">
      <text/>
    </comment>
    <comment ref="H52" authorId="0" shapeId="0" xr:uid="{BA8D1AD4-60A6-4852-A2B6-650458594FCA}">
      <text>
        <r>
          <rPr>
            <sz val="9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I52" authorId="0" shapeId="0" xr:uid="{A98AFD3C-ACC6-425A-A206-00B654B0E806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J52" authorId="0" shapeId="0" xr:uid="{CBBD3873-307F-4212-A84C-24878E3E7B16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K52" authorId="0" shapeId="0" xr:uid="{A4117BCE-9B4A-4CBC-92FB-2F0DA57CED2E}">
      <text/>
    </comment>
    <comment ref="K54" authorId="0" shapeId="0" xr:uid="{80167C59-16D9-4E55-AA5E-34A6EC482ABC}">
      <text/>
    </comment>
    <comment ref="J56" authorId="0" shapeId="0" xr:uid="{51757157-72DC-4646-A669-BBA09120D88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56" authorId="0" shapeId="0" xr:uid="{7DD81417-F73F-468D-802A-CBDF1D6321A6}">
      <text/>
    </comment>
    <comment ref="J58" authorId="0" shapeId="0" xr:uid="{1DE470D9-F8B9-4389-BA1A-54C19753E90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58" authorId="0" shapeId="0" xr:uid="{E380A597-C638-41DF-8CE9-DC202FF1EECB}">
      <text/>
    </comment>
    <comment ref="J60" authorId="0" shapeId="0" xr:uid="{8C50F4DB-E2EE-4228-9BC4-0A2B52295D06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60" authorId="0" shapeId="0" xr:uid="{47737EF5-B687-49E3-8432-24E6870D987F}">
      <text/>
    </comment>
    <comment ref="I62" authorId="0" shapeId="0" xr:uid="{C15FB589-1B79-499F-BF40-BFA6DC946DC3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J62" authorId="0" shapeId="0" xr:uid="{A0BF983B-B079-4FF1-BEE8-952633E6F6C0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K62" authorId="0" shapeId="0" xr:uid="{5CD69E33-E440-4ED1-B727-0B19F3DB9B90}">
      <text/>
    </comment>
    <comment ref="K64" authorId="0" shapeId="0" xr:uid="{2957B7EE-6EF2-49C6-A358-FEF2E8D41369}">
      <text/>
    </comment>
    <comment ref="J66" authorId="0" shapeId="0" xr:uid="{B7552C57-B6DE-45EA-B491-366DEB1369CB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66" authorId="0" shapeId="0" xr:uid="{866CD094-1FE3-490D-A491-763A08E52A5D}">
      <text/>
    </comment>
    <comment ref="J68" authorId="0" shapeId="0" xr:uid="{CEC19804-13EC-477F-807F-0E599481F6F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68" authorId="0" shapeId="0" xr:uid="{E90BEE93-91A9-4973-B00D-72C9F4D7468B}">
      <text/>
    </comment>
    <comment ref="J70" authorId="0" shapeId="0" xr:uid="{F282E13B-0603-47ED-8B40-3B163BD2FA39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70" authorId="0" shapeId="0" xr:uid="{027E0D43-33D3-4090-953E-F455537E70E4}">
      <text/>
    </comment>
    <comment ref="G72" authorId="0" shapeId="0" xr:uid="{DB1F4237-A813-4F11-91C3-A11674698605}">
      <text>
        <r>
          <rPr>
            <sz val="9"/>
            <color indexed="81"/>
            <rFont val="Tahoma"/>
            <family val="2"/>
          </rPr>
          <t xml:space="preserve">Gtg name: P in fertilizer_x000D_
Gtg type:= normal_x000D_
Finalized:= T_x000D_
FileName:= ES_V4_P in fertilizer_2016-12-15_20-59.pdf_x000D_
</t>
        </r>
      </text>
    </comment>
    <comment ref="H72" authorId="0" shapeId="0" xr:uid="{5EEA1176-076B-4EAB-B224-864814D9EC43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I72" authorId="0" shapeId="0" xr:uid="{4B2AE9BE-5092-4F7E-9AD4-2B2092A3CB12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J72" authorId="0" shapeId="0" xr:uid="{6E22D21D-CF0F-4704-ADF4-56239900C27A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K72" authorId="0" shapeId="0" xr:uid="{EEB2707A-6E1E-41B1-95C4-E125A3BC745E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L72" authorId="0" shapeId="0" xr:uid="{96093C96-FA1D-46E2-8247-D694D05BE7B7}">
      <text/>
    </comment>
    <comment ref="L74" authorId="0" shapeId="0" xr:uid="{AC128DCD-3690-42C5-9C1D-FEA49AA0AFE2}">
      <text/>
    </comment>
    <comment ref="K76" authorId="0" shapeId="0" xr:uid="{06D33D9F-1398-48EA-8A88-5990951DE5E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76" authorId="0" shapeId="0" xr:uid="{AC82E02A-85A0-4BC4-8BC4-D13D60021685}">
      <text/>
    </comment>
    <comment ref="K78" authorId="0" shapeId="0" xr:uid="{8339F190-20C2-4560-AECF-8A59C6BD5DAE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78" authorId="0" shapeId="0" xr:uid="{C561764A-58DD-4E5A-92D8-05A0F07D3AB8}">
      <text/>
    </comment>
    <comment ref="K80" authorId="0" shapeId="0" xr:uid="{1C9594EF-B377-45A3-BEC6-031566442D36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80" authorId="0" shapeId="0" xr:uid="{17F4D7BA-4190-4E96-B3E4-9FC6F58F10C7}">
      <text/>
    </comment>
    <comment ref="J82" authorId="0" shapeId="0" xr:uid="{27C651AD-B49C-4A64-B54C-C51DE820F964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K82" authorId="0" shapeId="0" xr:uid="{24A3C590-1C76-44D6-B389-1A4CCD8A3874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L82" authorId="0" shapeId="0" xr:uid="{B9A70CEF-C6DB-41FC-AFA4-EB13058CD42B}">
      <text/>
    </comment>
    <comment ref="K84" authorId="0" shapeId="0" xr:uid="{2209D69F-9E41-4EBA-A5E2-C80FF986A7BD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L84" authorId="0" shapeId="0" xr:uid="{8022DBB8-B84E-452A-A506-659D4317FC25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M84" authorId="0" shapeId="0" xr:uid="{2FA6CA88-63CD-41D4-91A7-977BD86B4024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N84" authorId="0" shapeId="0" xr:uid="{4ED2CCD4-8CB9-4690-AD4A-9E869C652FA0}">
      <text/>
    </comment>
    <comment ref="M86" authorId="0" shapeId="0" xr:uid="{F6ED109A-256B-43AB-AD32-17ECE88275B3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N86" authorId="0" shapeId="0" xr:uid="{9A736975-8F48-4A89-9F78-9CF7C83E36FF}">
      <text/>
    </comment>
    <comment ref="M88" authorId="0" shapeId="0" xr:uid="{CDCE76B7-1596-428E-9077-F953D232F80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N88" authorId="0" shapeId="0" xr:uid="{559408CF-C9B0-4246-919A-949CD6FEFAEE}">
      <text/>
    </comment>
    <comment ref="L90" authorId="0" shapeId="0" xr:uid="{BD90827D-5CD1-4BB9-8A57-7CFC76D0339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M90" authorId="0" shapeId="0" xr:uid="{737D9205-F760-4A0F-9205-16BEF3336458}">
      <text/>
    </comment>
    <comment ref="K92" authorId="0" shapeId="0" xr:uid="{7899AE4F-2764-4430-A709-C097A9F2A8A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92" authorId="0" shapeId="0" xr:uid="{4535EE88-8B08-417A-A3DE-6CC60F2B6DDD}">
      <text/>
    </comment>
    <comment ref="E94" authorId="0" shapeId="0" xr:uid="{8E7AC673-42ED-45D6-8D62-C8AD00D0342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94" authorId="0" shapeId="0" xr:uid="{B3E9454C-77B1-4D0C-A605-3067E9AAFD8C}">
      <text/>
    </comment>
    <comment ref="C96" authorId="0" shapeId="0" xr:uid="{A56A33F1-4ACF-47B5-999A-92BD7AEE4EDB}">
      <text>
        <r>
          <rPr>
            <sz val="9"/>
            <color indexed="81"/>
            <rFont val="Tahoma"/>
            <family val="2"/>
          </rPr>
          <t xml:space="preserve">Gtg name: hydrogen proxy from SMR_x000D_
Gtg type:= placeholder_x000D_
Finalized:= T_x000D_
FileName:= noExecSum.pdf_x000D_
</t>
        </r>
      </text>
    </comment>
    <comment ref="D96" authorId="0" shapeId="0" xr:uid="{0669946A-33D6-4B60-86A7-8E57BE5DCDF9}">
      <text>
        <r>
          <rPr>
            <sz val="9"/>
            <color indexed="81"/>
            <rFont val="Tahoma"/>
            <family val="2"/>
          </rPr>
          <t xml:space="preserve">Gtg name: hydrogen from SMR nat gas_x000D_
Gtg type:= normal_x000D_
Finalized:= T_x000D_
FileName:= ES_V4_hydrogen from SMR nat gas_2020-07-20_15-08.pdf_x000D_
</t>
        </r>
      </text>
    </comment>
    <comment ref="E96" authorId="0" shapeId="0" xr:uid="{AB90767F-E33A-495F-950B-31CDB31472C9}">
      <text>
        <r>
          <rPr>
            <sz val="9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F96" authorId="0" shapeId="0" xr:uid="{A1E129BC-90FA-4DEF-B089-DFBD5F5F223F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96" authorId="0" shapeId="0" xr:uid="{81E803F3-A300-4B76-99B2-DF2560FD33A4}">
      <text/>
    </comment>
    <comment ref="G98" authorId="0" shapeId="0" xr:uid="{9AC265D6-D326-48E9-8AD8-316685E270CE}">
      <text/>
    </comment>
    <comment ref="E100" authorId="0" shapeId="0" xr:uid="{833218AC-1F79-4D06-8B73-D5C619EC067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100" authorId="0" shapeId="0" xr:uid="{A68AF8ED-B60F-497F-A23D-81492F65BDC1}">
      <text/>
    </comment>
    <comment ref="E102" authorId="0" shapeId="0" xr:uid="{AA5B2457-BF1D-428C-AB0D-D7CC5943637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02" authorId="0" shapeId="0" xr:uid="{B5527F78-834E-4027-8609-09A697D64383}">
      <text/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2ADC963F-007B-4A46-A4A5-0E665DF42AA7}">
      <text>
        <r>
          <rPr>
            <sz val="9"/>
            <color indexed="81"/>
            <rFont val="Tahoma"/>
            <family val="2"/>
          </rPr>
          <t xml:space="preserve">Gtg name: glycerol_x000D_
Gtg type:= normal_x000D_
Finalized:= T_x000D_
FileName:= ES_V4_glycerol_2024-03-19_13-57.pdf_x000D_
</t>
        </r>
      </text>
    </comment>
    <comment ref="B4" authorId="0" shapeId="0" xr:uid="{2E0C4895-539E-4FEB-A1E5-16420C549F19}">
      <text/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0B2DEEC8-3F59-4C64-8CCB-F530959E9FF9}">
      <text>
        <r>
          <rPr>
            <sz val="9"/>
            <color indexed="81"/>
            <rFont val="Tahoma"/>
            <family val="2"/>
          </rPr>
          <t xml:space="preserve">Gtg name: sorbitol excipient_x000D_
Gtg type:= normal_x000D_
Finalized:= T_x000D_
FileName:= ES_V4_sorbitol excipient_2024-05-23_16-12.pdf_x000D_
</t>
        </r>
      </text>
    </comment>
    <comment ref="B4" authorId="0" shapeId="0" xr:uid="{66CC7BFE-0E9B-48A7-B764-AAACED3A7D0C}">
      <text>
        <r>
          <rPr>
            <sz val="9"/>
            <color indexed="81"/>
            <rFont val="Tahoma"/>
            <family val="2"/>
          </rPr>
          <t xml:space="preserve">Gtg name: Sorbitol_x000D_
Gtg type:= normal_x000D_
Finalized:= T_x000D_
FileName:= ES_V4_Sorbitol_2024-03-25_16-37.pdf_x000D_
</t>
        </r>
      </text>
    </comment>
    <comment ref="C4" authorId="0" shapeId="0" xr:uid="{1BB38270-44F3-46D2-BB3D-4A51FAF08E2D}">
      <text>
        <r>
          <rPr>
            <sz val="9"/>
            <color indexed="81"/>
            <rFont val="Tahoma"/>
            <family val="2"/>
          </rPr>
          <t xml:space="preserve">Gtg name: Fructose-Dextrose syrup_x000D_
Gtg type:= normal_x000D_
Finalized:= T_x000D_
FileName:= ES_V4_Fructose-Dextrose syrup_2012-04-22_15-48.pdf_x000D_
</t>
        </r>
      </text>
    </comment>
    <comment ref="D4" authorId="0" shapeId="0" xr:uid="{6D290130-D84D-4ECF-BE33-2E8622AE62CA}">
      <text>
        <r>
          <rPr>
            <sz val="9"/>
            <color indexed="81"/>
            <rFont val="Tahoma"/>
            <family val="2"/>
          </rPr>
          <t xml:space="preserve">Gtg name: dextrose syrup 35wtpctdb_x000D_
Gtg type:= normal_x000D_
Finalized:= T_x000D_
FileName:= ES_V4_dextrose syrup 35wtpctdb_2011-09-21_08-10.pdf_x000D_
</t>
        </r>
      </text>
    </comment>
    <comment ref="E4" authorId="0" shapeId="0" xr:uid="{F9D8BE65-2D7E-47BE-8CCE-803608557018}">
      <text>
        <r>
          <rPr>
            <sz val="9"/>
            <color indexed="81"/>
            <rFont val="Tahoma"/>
            <family val="2"/>
          </rPr>
          <t xml:space="preserve">Gtg name: CaOH and CaCO3 HP_x000D_
Gtg type:= normal_x000D_
Finalized:= T_x000D_
FileName:= ES_V1_CaOH and CaCO3 HP_2013-11-01_10-58.pdf_x000D_
</t>
        </r>
      </text>
    </comment>
    <comment ref="F4" authorId="0" shapeId="0" xr:uid="{FF12524B-ED02-467C-93DF-7F1FB86E1A0A}">
      <text>
        <r>
          <rPr>
            <sz val="9"/>
            <color indexed="81"/>
            <rFont val="Tahoma"/>
            <family val="2"/>
          </rPr>
          <t xml:space="preserve">Gtg name: calcium carbonate (limestone) as mined_x000D_
Gtg type:= normal_x000D_
Finalized:= T_x000D_
FileName:= ExecSum_V4_calcium carbonate (limestone) as mined_471-34-1_2010-10-28_2010-10-28_13-30.pdf_x000D_
</t>
        </r>
      </text>
    </comment>
    <comment ref="G4" authorId="0" shapeId="0" xr:uid="{228304D7-22D7-413C-BF2A-2C26B38067B1}">
      <text/>
    </comment>
    <comment ref="F6" authorId="0" shapeId="0" xr:uid="{7B1C6767-1956-4F57-98A0-F2B1144C0F1A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6" authorId="0" shapeId="0" xr:uid="{8CCD0C2A-D959-4CBB-96D2-900A6E97EC95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6" authorId="0" shapeId="0" xr:uid="{1F3D97A7-4ED0-49D5-935D-9AF225E56B1C}">
      <text/>
    </comment>
    <comment ref="H8" authorId="0" shapeId="0" xr:uid="{5A5CD58E-298B-410F-9C52-1FC871C9B605}">
      <text/>
    </comment>
    <comment ref="G10" authorId="0" shapeId="0" xr:uid="{A5F39E2C-3B49-491B-A109-2F88EE375CB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0" authorId="0" shapeId="0" xr:uid="{C77EB01A-F242-4C6D-9299-AB03B5C60FB0}">
      <text/>
    </comment>
    <comment ref="G12" authorId="0" shapeId="0" xr:uid="{B5C3EF28-FD6A-4E0D-BFEB-7D66DDFFC31C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2" authorId="0" shapeId="0" xr:uid="{98D0A341-8B35-4B3F-A335-B2B7F42D157E}">
      <text/>
    </comment>
    <comment ref="G14" authorId="0" shapeId="0" xr:uid="{30336322-82D9-4163-867E-CFFC2C6C8E69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4" authorId="0" shapeId="0" xr:uid="{F395762E-76EE-4564-A525-B7B6A85C8A27}">
      <text/>
    </comment>
    <comment ref="F16" authorId="0" shapeId="0" xr:uid="{24710419-4D40-40EA-B16D-D1CBDF3EE44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6" authorId="0" shapeId="0" xr:uid="{FF3BBFEA-9C3E-4857-91F2-B7D5A9DDB7EE}">
      <text/>
    </comment>
    <comment ref="E18" authorId="0" shapeId="0" xr:uid="{B67B524C-E74E-4797-8B52-05DA212843CF}">
      <text>
        <r>
          <rPr>
            <sz val="9"/>
            <color indexed="81"/>
            <rFont val="Tahoma"/>
            <family val="2"/>
          </rPr>
          <t xml:space="preserve">Gtg name: corn starch by wet mill_x000D_
Gtg type:= normal_x000D_
Finalized:= T_x000D_
FileName:= ES_V4_corn starch by wet mill_2016-09-01_18-40.pdf_x000D_
</t>
        </r>
      </text>
    </comment>
    <comment ref="F18" authorId="0" shapeId="0" xr:uid="{8E1A9FE9-005E-4152-A76B-78CD79FFBD3D}">
      <text>
        <r>
          <rPr>
            <sz val="9"/>
            <color indexed="81"/>
            <rFont val="Tahoma"/>
            <family val="2"/>
          </rPr>
          <t xml:space="preserve">Gtg name: Corn_x000D_
Gtg type:= normal_x000D_
Finalized:= T_x000D_
FileName:= ES_V4_Corn_2011-09-08_06-41.pdf_x000D_
</t>
        </r>
      </text>
    </comment>
    <comment ref="G18" authorId="0" shapeId="0" xr:uid="{4B18AFDB-6E1C-48EC-B5F8-6D9B7F46637D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H18" authorId="0" shapeId="0" xr:uid="{418314A1-DE1F-4CFE-9216-2854941D64ED}">
      <text>
        <r>
          <rPr>
            <sz val="9"/>
            <color indexed="81"/>
            <rFont val="Tahoma"/>
            <family val="2"/>
          </rPr>
          <t xml:space="preserve">Gtg name: potassium chloride from sylvinite ore_x000D_
Gtg type:= normal_x000D_
Finalized:= T_x000D_
FileName:= ExecSum_V4_potassium chloride from sylvinite ore_7447-40-7_2010-07-24_2010-07-24_17-44_1.pdf_x000D_
</t>
        </r>
      </text>
    </comment>
    <comment ref="I18" authorId="0" shapeId="0" xr:uid="{CC500537-5810-4E1E-BCA6-C20620BEB8E9}">
      <text>
        <r>
          <rPr>
            <sz val="9"/>
            <color indexed="81"/>
            <rFont val="Tahoma"/>
            <family val="2"/>
          </rPr>
          <t xml:space="preserve">Gtg name: sylvinite ore mining_x000D_
Gtg type:= normal_x000D_
Finalized:= T_x000D_
FileName:= ExecSum_V4_sylvinite ore mining_UIDSylviniteOre_2010-07-24_2010-07-24_17-55.pdf_x000D_
</t>
        </r>
      </text>
    </comment>
    <comment ref="J18" authorId="0" shapeId="0" xr:uid="{AB7090AB-59E0-4FB1-975D-E05B8A37FAC5}">
      <text/>
    </comment>
    <comment ref="G20" authorId="0" shapeId="0" xr:uid="{4FCA237F-502C-49E9-9DB2-196C0C027797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H20" authorId="0" shapeId="0" xr:uid="{D272530C-A3EE-43AD-821D-5EEE459C857A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I20" authorId="0" shapeId="0" xr:uid="{73812B10-6E59-46DF-9CDE-7D636EE4C641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20" authorId="0" shapeId="0" xr:uid="{2AC291AE-9BC2-4D3A-AFE7-51FD32B0BA2B}">
      <text/>
    </comment>
    <comment ref="J22" authorId="0" shapeId="0" xr:uid="{47E5B0C7-6F6C-4103-ABE9-DECCD29EF77F}">
      <text/>
    </comment>
    <comment ref="I24" authorId="0" shapeId="0" xr:uid="{F6A5E740-145D-4D0F-8594-C20ECA3CCC85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24" authorId="0" shapeId="0" xr:uid="{C0646761-CD55-465C-843D-E2BE1EDC8868}">
      <text/>
    </comment>
    <comment ref="I26" authorId="0" shapeId="0" xr:uid="{A161964C-6E35-4A81-89E7-F8F1A90DB0D4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26" authorId="0" shapeId="0" xr:uid="{8F10ABE3-9020-4711-A67B-166284E26A6C}">
      <text/>
    </comment>
    <comment ref="I28" authorId="0" shapeId="0" xr:uid="{14082871-A16E-40B4-9641-FD7AC5752B3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28" authorId="0" shapeId="0" xr:uid="{EB09882A-65B3-4AC5-983D-85059E1C5F42}">
      <text/>
    </comment>
    <comment ref="H30" authorId="0" shapeId="0" xr:uid="{6E0B3CD9-2401-4AC6-A560-FB225206D4C9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I30" authorId="0" shapeId="0" xr:uid="{D7270ABB-669C-4D5B-BB36-BB3438F67849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J30" authorId="0" shapeId="0" xr:uid="{BFD12C91-36B2-450A-B761-980C20036735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K30" authorId="0" shapeId="0" xr:uid="{E4933341-4DD6-4F9D-BAE6-128EC73706A7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L30" authorId="0" shapeId="0" xr:uid="{03B1159F-DCCC-4612-88C2-B3E7E19202EA}">
      <text/>
    </comment>
    <comment ref="L32" authorId="0" shapeId="0" xr:uid="{F0B5D149-741F-4E5D-8A15-13FD19931CDB}">
      <text/>
    </comment>
    <comment ref="K34" authorId="0" shapeId="0" xr:uid="{1A58B1F8-1AC1-4714-9DD7-C6772C2CF3FC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34" authorId="0" shapeId="0" xr:uid="{1FDC837E-8DDF-4D90-892C-6B47430F6FA3}">
      <text/>
    </comment>
    <comment ref="K36" authorId="0" shapeId="0" xr:uid="{D0684D38-63B2-4F2B-84FA-6053BDE9972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36" authorId="0" shapeId="0" xr:uid="{A5F6EB9D-90AC-47D1-8840-E9664ECDED75}">
      <text/>
    </comment>
    <comment ref="K38" authorId="0" shapeId="0" xr:uid="{1877BF1F-6943-4F0B-984F-70A56574BD99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38" authorId="0" shapeId="0" xr:uid="{CEB6BAE3-2F11-459D-B899-1098C80354E0}">
      <text/>
    </comment>
    <comment ref="J40" authorId="0" shapeId="0" xr:uid="{FD0EB00F-AC3B-4EB3-9148-CC96954EE137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K40" authorId="0" shapeId="0" xr:uid="{826F6327-0287-49BB-91AD-6348F168A285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L40" authorId="0" shapeId="0" xr:uid="{41B95A24-7164-4C46-8E15-B2977E284C5A}">
      <text/>
    </comment>
    <comment ref="K42" authorId="0" shapeId="0" xr:uid="{FBD955B2-103A-4CAC-83FA-941742E0E4F4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L42" authorId="0" shapeId="0" xr:uid="{1720A2A6-E153-4D26-87DE-C64808CF8391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M42" authorId="0" shapeId="0" xr:uid="{B91B5537-9C78-45B2-963E-BE7FA1CBD324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N42" authorId="0" shapeId="0" xr:uid="{DB3B6303-4A16-48A8-BEA4-561AB48E21F7}">
      <text/>
    </comment>
    <comment ref="M44" authorId="0" shapeId="0" xr:uid="{5B737186-5548-425B-A51E-E6AF89878B5F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N44" authorId="0" shapeId="0" xr:uid="{897B80F9-446E-4967-95E9-72E336595031}">
      <text/>
    </comment>
    <comment ref="M46" authorId="0" shapeId="0" xr:uid="{0FE49E00-44E9-4AB2-B329-9973BD3D15E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N46" authorId="0" shapeId="0" xr:uid="{51A7E182-21BD-4228-833D-9084E3C1395D}">
      <text/>
    </comment>
    <comment ref="L48" authorId="0" shapeId="0" xr:uid="{3997013D-5893-41BD-BD7F-949D39C5CFE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M48" authorId="0" shapeId="0" xr:uid="{ED878828-6BD9-46BD-8130-3A09FC0A2389}">
      <text/>
    </comment>
    <comment ref="K50" authorId="0" shapeId="0" xr:uid="{D9B2B2AC-B62A-4DF3-9E85-BED42EC5E54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50" authorId="0" shapeId="0" xr:uid="{275230E7-C294-42FE-923D-2D77DEDF8C72}">
      <text/>
    </comment>
    <comment ref="H52" authorId="0" shapeId="0" xr:uid="{346F5E6A-6B3F-4CAE-B568-9599AA8D0269}">
      <text>
        <r>
          <rPr>
            <sz val="9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I52" authorId="0" shapeId="0" xr:uid="{38C93343-26B9-4B7C-94EB-2300AA57D854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J52" authorId="0" shapeId="0" xr:uid="{EDB3B78A-66AD-407A-A8FB-91D6A7516B32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K52" authorId="0" shapeId="0" xr:uid="{3ADF736E-944B-465A-AA07-E84E3459C152}">
      <text/>
    </comment>
    <comment ref="K54" authorId="0" shapeId="0" xr:uid="{1892383E-9139-4501-A725-0C91A47BA52B}">
      <text/>
    </comment>
    <comment ref="J56" authorId="0" shapeId="0" xr:uid="{58F317AB-AF78-49B8-9AD2-FFB85197AAC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56" authorId="0" shapeId="0" xr:uid="{5A875930-675B-4A8A-BC5B-3063A1C84D6C}">
      <text/>
    </comment>
    <comment ref="J58" authorId="0" shapeId="0" xr:uid="{60DE1AF4-7484-4A63-9E71-4C38C08F4074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58" authorId="0" shapeId="0" xr:uid="{1F63D9CD-C119-49F7-8950-F898D0FEB6CD}">
      <text/>
    </comment>
    <comment ref="J60" authorId="0" shapeId="0" xr:uid="{A3A53E5B-7FD9-4C5A-BFF0-21B7F3E3D5D7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60" authorId="0" shapeId="0" xr:uid="{90F666CB-E5B2-4A66-A494-CE79B1910E7C}">
      <text/>
    </comment>
    <comment ref="I62" authorId="0" shapeId="0" xr:uid="{FD88D96D-DB2E-4F7E-8638-80B39EFCB31B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J62" authorId="0" shapeId="0" xr:uid="{E72F29C0-1DE9-489B-B975-BFD5140C7B25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K62" authorId="0" shapeId="0" xr:uid="{5319687E-A839-4C78-A5AE-9949BDD228D6}">
      <text/>
    </comment>
    <comment ref="K64" authorId="0" shapeId="0" xr:uid="{F5D6E2DA-12AE-4C24-A83B-B98B3DA7937C}">
      <text/>
    </comment>
    <comment ref="J66" authorId="0" shapeId="0" xr:uid="{E16C5171-080F-4A48-9F61-0D40BD1F8F5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66" authorId="0" shapeId="0" xr:uid="{EADE2B03-E917-4F83-A2CA-0043B2DAD9DF}">
      <text/>
    </comment>
    <comment ref="J68" authorId="0" shapeId="0" xr:uid="{B95A27B4-A2AF-4336-854F-A39614BD334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68" authorId="0" shapeId="0" xr:uid="{9EC1CA6C-140B-4848-B0A6-DCB7D2F5088C}">
      <text/>
    </comment>
    <comment ref="J70" authorId="0" shapeId="0" xr:uid="{84C60099-73C1-4D04-BEB5-8E74F4B4503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70" authorId="0" shapeId="0" xr:uid="{63292BD2-83F8-4FB3-978A-31293BEF230D}">
      <text/>
    </comment>
    <comment ref="G72" authorId="0" shapeId="0" xr:uid="{5DB2A850-5E7E-47AE-AA1A-1A33D24AF639}">
      <text>
        <r>
          <rPr>
            <sz val="9"/>
            <color indexed="81"/>
            <rFont val="Tahoma"/>
            <family val="2"/>
          </rPr>
          <t xml:space="preserve">Gtg name: P in fertilizer_x000D_
Gtg type:= normal_x000D_
Finalized:= T_x000D_
FileName:= ES_V4_P in fertilizer_2016-12-15_20-59.pdf_x000D_
</t>
        </r>
      </text>
    </comment>
    <comment ref="H72" authorId="0" shapeId="0" xr:uid="{C0016AFD-7C83-43C3-A90E-C3B2047BE50C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I72" authorId="0" shapeId="0" xr:uid="{07FC4DC5-2C9A-4BE1-B43C-9C25E6F8DD78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J72" authorId="0" shapeId="0" xr:uid="{EA6C5494-7670-4E38-B42C-FAB22CC20F05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K72" authorId="0" shapeId="0" xr:uid="{3CB67650-5BD6-4772-B4EB-AF5726BC24DC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L72" authorId="0" shapeId="0" xr:uid="{4B433E5F-FFC6-4273-A4D6-38A66D976423}">
      <text/>
    </comment>
    <comment ref="L74" authorId="0" shapeId="0" xr:uid="{861F52A6-CFBB-419C-B226-F7C9D95180FE}">
      <text/>
    </comment>
    <comment ref="K76" authorId="0" shapeId="0" xr:uid="{DC701711-BAAE-4120-B098-41300EAA1C4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76" authorId="0" shapeId="0" xr:uid="{FCBD09D3-F9BA-4432-A828-E989E7AC4FEA}">
      <text/>
    </comment>
    <comment ref="K78" authorId="0" shapeId="0" xr:uid="{C0BE1D93-1DED-4431-87D6-42BEF8EB19F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78" authorId="0" shapeId="0" xr:uid="{545B9747-B2E1-4EDC-996E-2D0DA1762F44}">
      <text/>
    </comment>
    <comment ref="K80" authorId="0" shapeId="0" xr:uid="{1F525236-842D-46A6-AE38-57DC02E06E9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80" authorId="0" shapeId="0" xr:uid="{174C2C48-13A4-4FB0-A646-F9B78F3D398C}">
      <text/>
    </comment>
    <comment ref="J82" authorId="0" shapeId="0" xr:uid="{8C9B8E69-9CCE-4292-BE42-0BC86B4798AF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K82" authorId="0" shapeId="0" xr:uid="{D832F301-FCC3-4B8B-9484-FD7EA925809C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L82" authorId="0" shapeId="0" xr:uid="{5DB84F96-A5D8-475E-BBCB-FD184E9CEC6E}">
      <text/>
    </comment>
    <comment ref="K84" authorId="0" shapeId="0" xr:uid="{B359728A-B647-450C-9866-0E9BEAA1798E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L84" authorId="0" shapeId="0" xr:uid="{789A225A-12B4-449D-82FC-DF45A2F40677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M84" authorId="0" shapeId="0" xr:uid="{9B24761D-29D5-49C3-B945-DA913842F01B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N84" authorId="0" shapeId="0" xr:uid="{E445BCB6-27B9-4F39-BC70-A61AFFABB5C7}">
      <text/>
    </comment>
    <comment ref="M86" authorId="0" shapeId="0" xr:uid="{5ABFB481-9DB1-44D4-9903-0559EDFBA27A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N86" authorId="0" shapeId="0" xr:uid="{7E02BE9F-5FEE-43BD-8A5D-3784225218EF}">
      <text/>
    </comment>
    <comment ref="M88" authorId="0" shapeId="0" xr:uid="{7A21A2C3-77D9-450E-9ACB-079D32C3DD9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N88" authorId="0" shapeId="0" xr:uid="{AFE2F58F-0935-46CD-8312-A5357D4B98A4}">
      <text/>
    </comment>
    <comment ref="L90" authorId="0" shapeId="0" xr:uid="{4505A539-CCE0-46CE-A1C0-3A652623F83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M90" authorId="0" shapeId="0" xr:uid="{D8BEDD04-86D9-4A3B-9CAE-1105BA37A7A3}">
      <text/>
    </comment>
    <comment ref="K92" authorId="0" shapeId="0" xr:uid="{DD7A7B39-ACA0-4571-9DFF-8B38BADC760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92" authorId="0" shapeId="0" xr:uid="{32C599B6-631C-4B83-9F9E-454DBD6E9A89}">
      <text/>
    </comment>
    <comment ref="E94" authorId="0" shapeId="0" xr:uid="{690DA3C5-1EE1-436A-AFC9-722A4327DD05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94" authorId="0" shapeId="0" xr:uid="{D83892E3-6D27-4853-A49F-684C0578C05A}">
      <text/>
    </comment>
    <comment ref="C96" authorId="0" shapeId="0" xr:uid="{912CF298-F648-4948-B58C-B4AAA5EA6B6A}">
      <text>
        <r>
          <rPr>
            <sz val="9"/>
            <color indexed="81"/>
            <rFont val="Tahoma"/>
            <family val="2"/>
          </rPr>
          <t xml:space="preserve">Gtg name: hydrogen proxy from SMR_x000D_
Gtg type:= placeholder_x000D_
Finalized:= T_x000D_
FileName:= noExecSum.pdf_x000D_
</t>
        </r>
      </text>
    </comment>
    <comment ref="D96" authorId="0" shapeId="0" xr:uid="{73B04073-8DFC-49D7-82B1-9BAB453C181E}">
      <text>
        <r>
          <rPr>
            <sz val="9"/>
            <color indexed="81"/>
            <rFont val="Tahoma"/>
            <family val="2"/>
          </rPr>
          <t xml:space="preserve">Gtg name: hydrogen from SMR nat gas_x000D_
Gtg type:= normal_x000D_
Finalized:= T_x000D_
FileName:= ES_V4_hydrogen from SMR nat gas_2020-07-20_15-08.pdf_x000D_
</t>
        </r>
      </text>
    </comment>
    <comment ref="E96" authorId="0" shapeId="0" xr:uid="{0214355B-7ACB-4349-A393-FD25A13A0157}">
      <text>
        <r>
          <rPr>
            <sz val="9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F96" authorId="0" shapeId="0" xr:uid="{47204ECD-63E6-4920-B43F-594613FCF32E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96" authorId="0" shapeId="0" xr:uid="{1FF71301-CDE7-448D-A219-20198A4F4D03}">
      <text/>
    </comment>
    <comment ref="G98" authorId="0" shapeId="0" xr:uid="{5CF41A7D-C271-4EA9-9400-8BD0CAC33E1F}">
      <text/>
    </comment>
    <comment ref="E100" authorId="0" shapeId="0" xr:uid="{288917A1-FA53-44EA-B447-CD7DE540FDC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100" authorId="0" shapeId="0" xr:uid="{A5DB55EA-1B27-4F7C-9C3C-7CCE65391F87}">
      <text/>
    </comment>
    <comment ref="E102" authorId="0" shapeId="0" xr:uid="{1C6647BD-397C-4629-96BD-9377C6021A0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02" authorId="0" shapeId="0" xr:uid="{728C7577-ADE9-4DCC-B954-5B54C3D5859B}">
      <text/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DA605A2D-3DEA-40A4-8F41-FD9C1F22EF71}">
      <text>
        <r>
          <rPr>
            <sz val="9"/>
            <color indexed="81"/>
            <rFont val="Tahoma"/>
            <family val="2"/>
          </rPr>
          <t xml:space="preserve">Gtg name: eudragit EPO_x000D_
Gtg type:= normal_x000D_
Finalized:= T_x000D_
FileName:= ES_V4_eudragit EPO_2024-04-20_12-31.pdf_x000D_
</t>
        </r>
      </text>
    </comment>
    <comment ref="B4" authorId="0" shapeId="0" xr:uid="{147B36DB-3196-4697-87F1-7CDE785577EB}">
      <text>
        <r>
          <rPr>
            <sz val="9"/>
            <color indexed="81"/>
            <rFont val="Tahoma"/>
            <family val="2"/>
          </rPr>
          <t xml:space="preserve">Gtg name: butyl methacrylate_x000D_
Gtg type:= normal_x000D_
Finalized:= T_x000D_
FileName:= ES_V4_butyl methacrylate_2024-03-20_13-02.pdf_x000D_
</t>
        </r>
      </text>
    </comment>
    <comment ref="C4" authorId="0" shapeId="0" xr:uid="{C1BF43D2-C3FD-496B-B4FA-25B375947BD0}">
      <text>
        <r>
          <rPr>
            <sz val="9"/>
            <color indexed="81"/>
            <rFont val="Tahoma"/>
            <family val="2"/>
          </rPr>
          <t xml:space="preserve">Gtg name: methacrylic acid_x000D_
Gtg type:= normal_x000D_
Finalized:= T_x000D_
FileName:= ES_V4_methacrylic acid_2018-05-01_18-31.pdf_x000D_
</t>
        </r>
      </text>
    </comment>
    <comment ref="D4" authorId="0" shapeId="0" xr:uid="{3C9FF122-6669-43B6-BE38-6597693B5228}">
      <text>
        <r>
          <rPr>
            <sz val="9"/>
            <color indexed="81"/>
            <rFont val="Tahoma"/>
            <family val="2"/>
          </rPr>
          <t xml:space="preserve">Gtg name: Acetone Cyanohydrin_x000D_
Gtg type:= normal_x000D_
Finalized:= T_x000D_
FileName:= ES_V3_Acetone Cyanohydrin_2022-05-18_15-17.pdf_x000D_
</t>
        </r>
      </text>
    </comment>
    <comment ref="E4" authorId="0" shapeId="0" xr:uid="{62E58AF3-48E9-41A0-BC6F-B0C36A11D3E7}">
      <text>
        <r>
          <rPr>
            <sz val="9"/>
            <color indexed="81"/>
            <rFont val="Tahoma"/>
            <family val="2"/>
          </rPr>
          <t xml:space="preserve">Gtg name: acetone and phenol_x000D_
Gtg type:= normal_x000D_
Finalized:= T_x000D_
FileName:= ES_V4_acetone and phenol_2016-10-20_10-02.pdf_x000D_
</t>
        </r>
      </text>
    </comment>
    <comment ref="F4" authorId="0" shapeId="0" xr:uid="{B33B045A-1656-400E-8C30-2B8382163EFA}">
      <text>
        <r>
          <rPr>
            <sz val="9"/>
            <color indexed="81"/>
            <rFont val="Tahoma"/>
            <family val="2"/>
          </rPr>
          <t xml:space="preserve">Gtg name: _x000D_
Gtg type:= normal_x000D_
Finalized:= T_x000D_
FileName:= noExecSum.pdf_x000D_
</t>
        </r>
      </text>
    </comment>
    <comment ref="G4" authorId="0" shapeId="0" xr:uid="{92B29F0A-89DE-41A6-8786-375140D8827D}">
      <text/>
    </comment>
    <comment ref="F6" authorId="0" shapeId="0" xr:uid="{8B922F19-D29A-4061-9576-53B01B52F615}">
      <text>
        <r>
          <rPr>
            <sz val="9"/>
            <color indexed="81"/>
            <rFont val="Tahoma"/>
            <family val="2"/>
          </rPr>
          <t xml:space="preserve">Gtg name: Cumene_x000D_
Gtg type:= normal_x000D_
Finalized:= T_x000D_
FileName:= ES_V4_Cumene_2011-09-09_10-16.pdf_x000D_
</t>
        </r>
      </text>
    </comment>
    <comment ref="G6" authorId="0" shapeId="0" xr:uid="{6B1324B2-9B83-42B1-8743-F29B7B5D2C08}">
      <text>
        <r>
          <rPr>
            <sz val="9"/>
            <color indexed="81"/>
            <rFont val="Tahoma"/>
            <family val="2"/>
          </rPr>
          <t xml:space="preserve">Gtg name: BTX (benzene, toluene, and xylenes)_x000D_
Gtg type:= normal_x000D_
Finalized:= T_x000D_
FileName:= ES_V4_BTX (benzene, toluene, and xylenes)_2016-09-09_15-59.pdf_x000D_
</t>
        </r>
      </text>
    </comment>
    <comment ref="H6" authorId="0" shapeId="0" xr:uid="{49B78B43-5FC4-4C80-8F77-E32D6D13D27D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I6" authorId="0" shapeId="0" xr:uid="{6E1BBA8F-BD3C-40EC-BB60-A0CC86251879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J6" authorId="0" shapeId="0" xr:uid="{7FBC3B4A-C27B-4BF5-9CE5-4C2E82947041}">
      <text/>
    </comment>
    <comment ref="J8" authorId="0" shapeId="0" xr:uid="{5FD328DB-FD3B-44BC-B803-80EB4316A0C1}">
      <text/>
    </comment>
    <comment ref="H10" authorId="0" shapeId="0" xr:uid="{F72EAFE9-DEF1-472E-9203-DFD9EC1A86CB}">
      <text>
        <r>
          <rPr>
            <sz val="9"/>
            <color indexed="81"/>
            <rFont val="Tahoma"/>
            <family val="2"/>
          </rPr>
          <t xml:space="preserve">Gtg name: reformate (hydrotreating and reforming of straight-run distillate)_x000D_
Gtg type:= normal_x000D_
Finalized:= T_x000D_
FileName:= ExecSum_V4_reformate (hydrotreating and reforming of straight-run distillate)_UIDNaphthaReformate_2010-06-19_2010-06-24_12-14.pdf_x000D_
</t>
        </r>
      </text>
    </comment>
    <comment ref="I10" authorId="0" shapeId="0" xr:uid="{DA5DD6A4-AD74-414F-A265-2E417196B1DE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J10" authorId="0" shapeId="0" xr:uid="{25AF62B2-3084-4FC8-8A46-D4122D653B2C}">
      <text/>
    </comment>
    <comment ref="J12" authorId="0" shapeId="0" xr:uid="{74EDDFEC-17B7-4BFF-A063-1DE55F739E4C}">
      <text/>
    </comment>
    <comment ref="G14" authorId="0" shapeId="0" xr:uid="{9FDA4F2F-342B-4BBB-A169-D42770DC0BF8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14" authorId="0" shapeId="0" xr:uid="{0AD4563F-D7D3-4A13-AF82-5D9CFAA04ABD}">
      <text/>
    </comment>
    <comment ref="H16" authorId="0" shapeId="0" xr:uid="{6703CF44-DE43-4CCB-8718-69B61562878B}">
      <text/>
    </comment>
    <comment ref="G18" authorId="0" shapeId="0" xr:uid="{FD24C734-A7EE-48E4-8806-6219A96428DB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H18" authorId="0" shapeId="0" xr:uid="{66996207-C8BD-415B-A0F6-56466B6CD050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I18" authorId="0" shapeId="0" xr:uid="{CBEFCF16-CB81-45A6-A86C-D27CD75B1F41}">
      <text/>
    </comment>
    <comment ref="I20" authorId="0" shapeId="0" xr:uid="{C793C427-F64F-4EFE-9C5C-63D7CE3259D6}">
      <text/>
    </comment>
    <comment ref="F22" authorId="0" shapeId="0" xr:uid="{91539D18-1AE9-4520-B51F-36874BA8E09B}">
      <text>
        <r>
          <rPr>
            <sz val="9"/>
            <color indexed="81"/>
            <rFont val="Tahoma"/>
            <family val="2"/>
          </rPr>
          <t xml:space="preserve">Gtg name: hydrogen proxy from SMR_x000D_
Gtg type:= placeholder_x000D_
Finalized:= T_x000D_
FileName:= noExecSum.pdf_x000D_
</t>
        </r>
      </text>
    </comment>
    <comment ref="G22" authorId="0" shapeId="0" xr:uid="{6DB633ED-C03A-4774-81DE-81523F808346}">
      <text>
        <r>
          <rPr>
            <sz val="9"/>
            <color indexed="81"/>
            <rFont val="Tahoma"/>
            <family val="2"/>
          </rPr>
          <t xml:space="preserve">Gtg name: hydrogen from SMR nat gas_x000D_
Gtg type:= normal_x000D_
Finalized:= T_x000D_
FileName:= ES_V4_hydrogen from SMR nat gas_2020-07-20_15-08.pdf_x000D_
</t>
        </r>
      </text>
    </comment>
    <comment ref="H22" authorId="0" shapeId="0" xr:uid="{ADD9C05C-048F-46D7-8B55-2F328312A802}">
      <text>
        <r>
          <rPr>
            <sz val="9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I22" authorId="0" shapeId="0" xr:uid="{B87A74F8-9ADE-43C1-880F-192D61EC244F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22" authorId="0" shapeId="0" xr:uid="{2008FE03-517B-43D1-8B10-D08B18C2BAC2}">
      <text/>
    </comment>
    <comment ref="J24" authorId="0" shapeId="0" xr:uid="{180DE0A4-6563-42F9-B232-8CCFC654DF5E}">
      <text/>
    </comment>
    <comment ref="H26" authorId="0" shapeId="0" xr:uid="{E6E0BD65-77A5-4250-8C52-26B705F1D85B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26" authorId="0" shapeId="0" xr:uid="{BBA191A9-239B-48DF-B0E7-1B5EBA0D674E}">
      <text/>
    </comment>
    <comment ref="H28" authorId="0" shapeId="0" xr:uid="{432CD640-315D-4A1C-9A3E-4338051D8A7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28" authorId="0" shapeId="0" xr:uid="{DBCEB584-8F2F-4EE8-B023-837292D8E6A6}">
      <text/>
    </comment>
    <comment ref="E30" authorId="0" shapeId="0" xr:uid="{517B0587-F091-4F92-8AF2-0B8BFD85F0A7}">
      <text>
        <r>
          <rPr>
            <sz val="9"/>
            <color indexed="81"/>
            <rFont val="Tahoma"/>
            <family val="2"/>
          </rPr>
          <t xml:space="preserve">Gtg name: hydrogen cyanide from ammonia, oxygen, and natural gas_x000D_
Gtg type:= normal_x000D_
Finalized:= T_x000D_
FileName:= ES_V3_hydrogen cyanide from ammonia, oxygen, and natural gas_2013-07-22_12-27.pdf_x000D_
</t>
        </r>
      </text>
    </comment>
    <comment ref="F30" authorId="0" shapeId="0" xr:uid="{420E5013-0EAD-402F-80E8-112C3CC2428E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30" authorId="0" shapeId="0" xr:uid="{E8DFBE2E-B5AB-4B76-8069-095F95120997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30" authorId="0" shapeId="0" xr:uid="{46CBE703-F5CC-4F61-A080-D5521AF6F4D1}">
      <text/>
    </comment>
    <comment ref="H32" authorId="0" shapeId="0" xr:uid="{3157EC0D-3FE9-417C-9298-62756D6EEB8A}">
      <text/>
    </comment>
    <comment ref="G34" authorId="0" shapeId="0" xr:uid="{237342BA-AADB-4567-948D-A9CC410269B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34" authorId="0" shapeId="0" xr:uid="{E5618446-4FC8-4D5A-BBAC-026D973534A9}">
      <text/>
    </comment>
    <comment ref="G36" authorId="0" shapeId="0" xr:uid="{3616C608-0F09-494C-BF31-655093621E7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36" authorId="0" shapeId="0" xr:uid="{42EACC63-8F89-4AF5-B486-4991E2BF8F95}">
      <text/>
    </comment>
    <comment ref="G38" authorId="0" shapeId="0" xr:uid="{D4F311CF-B429-48E1-9BD6-03C2EB48A78B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38" authorId="0" shapeId="0" xr:uid="{AA3A55DC-206F-46D1-9BF1-A3129EEFBE5D}">
      <text/>
    </comment>
    <comment ref="F40" authorId="0" shapeId="0" xr:uid="{7BAEDD17-D847-41EB-BB23-8B2E434EEA0E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40" authorId="0" shapeId="0" xr:uid="{34B74E99-E4A6-411D-BA77-47FA8AA99A8A}">
      <text/>
    </comment>
    <comment ref="G42" authorId="0" shapeId="0" xr:uid="{DE2CD83E-3482-4B65-B4B8-FD4A9A4DBA92}">
      <text/>
    </comment>
    <comment ref="F44" authorId="0" shapeId="0" xr:uid="{B1BB6FF3-F19D-4695-A7BB-7A8FC31DB69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44" authorId="0" shapeId="0" xr:uid="{55C9D742-49A7-426B-AD83-CE4B3B2716F7}">
      <text/>
    </comment>
    <comment ref="D46" authorId="0" shapeId="0" xr:uid="{E7519BEB-90D5-4BA1-B093-6196AB087AA6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E46" authorId="0" shapeId="0" xr:uid="{162C52F4-1887-4E0D-8F4D-D553D23F04D2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46" authorId="0" shapeId="0" xr:uid="{575F5546-F9A4-45F7-B2F4-5E393DA3B818}">
      <text/>
    </comment>
    <comment ref="F48" authorId="0" shapeId="0" xr:uid="{3B12CC79-8EEF-475F-A97D-50F9C7523A2D}">
      <text/>
    </comment>
    <comment ref="E50" authorId="0" shapeId="0" xr:uid="{F9E61ECB-A9CE-47A5-A383-D891CBCA2B15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50" authorId="0" shapeId="0" xr:uid="{C4D73E3A-5AED-432C-B68E-2E68F5979FCF}">
      <text/>
    </comment>
    <comment ref="E52" authorId="0" shapeId="0" xr:uid="{DF0C33C4-1733-4311-8183-A59BB241A43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52" authorId="0" shapeId="0" xr:uid="{4B79AAB0-6A35-4379-9680-93B5D8750ACC}">
      <text/>
    </comment>
    <comment ref="E54" authorId="0" shapeId="0" xr:uid="{8293C494-6FA0-4FDE-8595-4889877CAB59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54" authorId="0" shapeId="0" xr:uid="{DE316A5B-0F94-4B77-AED7-BF9A44E75FCD}">
      <text/>
    </comment>
    <comment ref="D56" authorId="0" shapeId="0" xr:uid="{590C81B8-F83A-4F03-BC69-F55A9252AD8E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E56" authorId="0" shapeId="0" xr:uid="{268C3B18-B8E3-4370-AFD2-6765AA2B88D8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F56" authorId="0" shapeId="0" xr:uid="{307F2100-4586-482D-B274-9BC865BCEFC5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56" authorId="0" shapeId="0" xr:uid="{E2C3F642-EA16-4A26-9DE1-9E74118E895F}">
      <text/>
    </comment>
    <comment ref="F58" authorId="0" shapeId="0" xr:uid="{7300E644-8962-4D78-B042-913EB00A11B8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G58" authorId="0" shapeId="0" xr:uid="{61ADA48E-E010-4191-AF60-BD9CA9BB5510}">
      <text/>
    </comment>
    <comment ref="F60" authorId="0" shapeId="0" xr:uid="{ACFB43CD-384D-4E6E-8916-89780126612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60" authorId="0" shapeId="0" xr:uid="{3E1DC174-038D-4381-A30A-997E2E95747F}">
      <text/>
    </comment>
    <comment ref="E62" authorId="0" shapeId="0" xr:uid="{DE03B72D-7CF0-4301-BCBA-BB49EF2F716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62" authorId="0" shapeId="0" xr:uid="{5FE098C9-B081-4130-9FAD-4A2D58E0CA44}">
      <text/>
    </comment>
    <comment ref="D64" authorId="0" shapeId="0" xr:uid="{4FA5B8A9-6086-41B6-B8A0-4DE816C6FA07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64" authorId="0" shapeId="0" xr:uid="{BB967D96-1075-4170-A6D1-6AA0AE9D45F8}">
      <text/>
    </comment>
    <comment ref="C66" authorId="0" shapeId="0" xr:uid="{47CF0150-4418-4114-9319-6C48942880B8}">
      <text>
        <r>
          <rPr>
            <sz val="9"/>
            <color indexed="81"/>
            <rFont val="Tahoma"/>
            <family val="2"/>
          </rPr>
          <t xml:space="preserve">Gtg name: butanol,-n_x000D_
Gtg type:= normal_x000D_
Finalized:= T_x000D_
FileName:= ES_V4_butanol,-n_2011-09-08_18-09.pdf_x000D_
</t>
        </r>
      </text>
    </comment>
    <comment ref="D66" authorId="0" shapeId="0" xr:uid="{44B92EF2-69E5-452C-AB4C-BB98B16FD56F}">
      <text>
        <r>
          <rPr>
            <sz val="9"/>
            <color indexed="81"/>
            <rFont val="Tahoma"/>
            <family val="2"/>
          </rPr>
          <t xml:space="preserve">Gtg name: carbon monoxide and hydrogen from steam co2 reforming of natural gas_x000D_
Gtg type:= normal_x000D_
Finalized:= I_x000D_
FileName:= ExecSum_V1_carbon monoxide and hydrogen from steam co2 reforming of natural gas_630-08-0_2010-07-04_2010-07-10_10-54.pdf_x000D_
</t>
        </r>
      </text>
    </comment>
    <comment ref="E66" authorId="0" shapeId="0" xr:uid="{32F87D33-EDA8-431A-B6BC-BCB2A3997267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F66" authorId="0" shapeId="0" xr:uid="{D252FB6D-347F-4486-997B-6C3A81B6AA5A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66" authorId="0" shapeId="0" xr:uid="{D79CF12F-7319-4C64-BA77-C62091156CD5}">
      <text/>
    </comment>
    <comment ref="G68" authorId="0" shapeId="0" xr:uid="{3E4DBD20-FDFE-4E60-A8B6-EEAF85793A38}">
      <text/>
    </comment>
    <comment ref="F70" authorId="0" shapeId="0" xr:uid="{A92D96FE-04DE-4306-AA79-618432927651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70" authorId="0" shapeId="0" xr:uid="{819DBC14-4BF1-407B-B974-FFFA69C50035}">
      <text/>
    </comment>
    <comment ref="F72" authorId="0" shapeId="0" xr:uid="{5C7DE0FF-AB2B-4C9B-8BED-014C130868C1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72" authorId="0" shapeId="0" xr:uid="{5421477D-0AC3-475B-ADDA-A8C760242B3C}">
      <text/>
    </comment>
    <comment ref="F74" authorId="0" shapeId="0" xr:uid="{D66C06C5-D381-4741-883A-55576C1B508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74" authorId="0" shapeId="0" xr:uid="{60F0DB6A-7C38-44F7-A889-0672BE0F75CD}">
      <text/>
    </comment>
    <comment ref="E76" authorId="0" shapeId="0" xr:uid="{5A322644-794D-4C3D-A597-6897FFB19C45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76" authorId="0" shapeId="0" xr:uid="{3B73CAED-D729-49C1-BFA0-BDBC83128D88}">
      <text/>
    </comment>
    <comment ref="F78" authorId="0" shapeId="0" xr:uid="{CB788C9A-9EFB-44AA-A135-68275C585D88}">
      <text/>
    </comment>
    <comment ref="E80" authorId="0" shapeId="0" xr:uid="{1C0B67B2-0EAC-4991-AF44-59CEEC8FA71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80" authorId="0" shapeId="0" xr:uid="{94ED6679-C1E1-41D2-B3CF-960A140115AC}">
      <text/>
    </comment>
    <comment ref="D82" authorId="0" shapeId="0" xr:uid="{55242519-A562-4FB4-B6EE-0F900983D796}">
      <text>
        <r>
          <rPr>
            <sz val="9"/>
            <color indexed="81"/>
            <rFont val="Tahoma"/>
            <family val="2"/>
          </rPr>
          <t xml:space="preserve">Gtg name: hydrogen proxy from SMR_x000D_
Gtg type:= placeholder_x000D_
Finalized:= T_x000D_
FileName:= noExecSum.pdf_x000D_
</t>
        </r>
      </text>
    </comment>
    <comment ref="E82" authorId="0" shapeId="0" xr:uid="{19526DAB-FB4A-4F8E-AEFF-B765234D2435}">
      <text>
        <r>
          <rPr>
            <sz val="9"/>
            <color indexed="81"/>
            <rFont val="Tahoma"/>
            <family val="2"/>
          </rPr>
          <t xml:space="preserve">Gtg name: hydrogen from SMR nat gas_x000D_
Gtg type:= normal_x000D_
Finalized:= T_x000D_
FileName:= ES_V4_hydrogen from SMR nat gas_2020-07-20_15-08.pdf_x000D_
</t>
        </r>
      </text>
    </comment>
    <comment ref="F82" authorId="0" shapeId="0" xr:uid="{211089F3-DA3A-4E45-9D77-45B6AA4910DB}">
      <text>
        <r>
          <rPr>
            <sz val="9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G82" authorId="0" shapeId="0" xr:uid="{56571B2E-FA1F-4A98-8C48-FB2EB5D133AA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82" authorId="0" shapeId="0" xr:uid="{3C88D8C7-6F3A-4EE9-AA1A-CDB952186A21}">
      <text/>
    </comment>
    <comment ref="H84" authorId="0" shapeId="0" xr:uid="{8C429666-CEF8-4D80-841E-902376828E3B}">
      <text/>
    </comment>
    <comment ref="F86" authorId="0" shapeId="0" xr:uid="{75D20C24-BC5F-4FD7-8D5D-809403732C3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86" authorId="0" shapeId="0" xr:uid="{F8349543-A850-4FC6-B203-15A086F60B4F}">
      <text/>
    </comment>
    <comment ref="F88" authorId="0" shapeId="0" xr:uid="{5E48CFA1-8CA7-49B4-B44B-B51573D00F6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88" authorId="0" shapeId="0" xr:uid="{CBF408F3-7D4F-46D0-B694-9D30F1ADAFF4}">
      <text/>
    </comment>
    <comment ref="D90" authorId="0" shapeId="0" xr:uid="{4A51A68F-3A75-4122-9FA2-8C7FFCD9D84C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E90" authorId="0" shapeId="0" xr:uid="{27BC879B-6B69-4581-8D8D-A343710581C9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F90" authorId="0" shapeId="0" xr:uid="{BB98A1C1-1C2A-49BF-81F9-383F12B40B9C}">
      <text/>
    </comment>
    <comment ref="F92" authorId="0" shapeId="0" xr:uid="{D73936CE-C6EF-42AB-A00F-496A13DCEF99}">
      <text/>
    </comment>
    <comment ref="C94" authorId="0" shapeId="0" xr:uid="{3FD1046D-7A89-4BC6-8552-B8CBF7933048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D94" authorId="0" shapeId="0" xr:uid="{C3278B63-45B1-45B3-A78C-594CD5F82F36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E94" authorId="0" shapeId="0" xr:uid="{14FD4E6A-0FB9-4CEC-BB0D-88AE47FDE0B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94" authorId="0" shapeId="0" xr:uid="{B0D25486-F703-40BA-9AA1-A77D7ED1D157}">
      <text/>
    </comment>
    <comment ref="E96" authorId="0" shapeId="0" xr:uid="{B77386DE-AE21-4D17-8DD0-54E0696BC485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F96" authorId="0" shapeId="0" xr:uid="{AD8C9D14-8B2F-48A2-9080-1AC24E71F2FC}">
      <text/>
    </comment>
    <comment ref="E98" authorId="0" shapeId="0" xr:uid="{2EF2C48D-D67C-4D4F-B056-A813B67E26E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98" authorId="0" shapeId="0" xr:uid="{4286EFF7-1DCB-4990-8CB5-6EA7D87B2504}">
      <text/>
    </comment>
    <comment ref="D100" authorId="0" shapeId="0" xr:uid="{0B8E7F6F-7E2C-4D4D-B9F1-8597C8D4025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00" authorId="0" shapeId="0" xr:uid="{374C8BE6-D9C1-44DA-A429-81F596987295}">
      <text/>
    </comment>
    <comment ref="B102" authorId="0" shapeId="0" xr:uid="{C6464DC6-B9CB-44E1-802E-5D9ED9E66FC0}">
      <text>
        <r>
          <rPr>
            <sz val="9"/>
            <color indexed="81"/>
            <rFont val="Tahoma"/>
            <family val="2"/>
          </rPr>
          <t xml:space="preserve">Gtg name: DMAEMA_x000D_
Gtg type:= normal_x000D_
Finalized:= F_x000D_
FileName:= ES_V4_DMAEMA_2024-04-20_12-42.pdf_x000D_
</t>
        </r>
      </text>
    </comment>
    <comment ref="C102" authorId="0" shapeId="0" xr:uid="{53B19E72-B82D-46D3-A056-DD7FFA4C7E35}">
      <text>
        <r>
          <rPr>
            <sz val="9"/>
            <color indexed="81"/>
            <rFont val="Tahoma"/>
            <family val="2"/>
          </rPr>
          <t xml:space="preserve">Gtg name: dimethylaminoethanol_x000D_
Gtg type:= normal_x000D_
Finalized:= T_x000D_
FileName:= ES_V4_dimethylaminoethanol_2024-03-27_11-44.pdf_x000D_
</t>
        </r>
      </text>
    </comment>
    <comment ref="D102" authorId="0" shapeId="0" xr:uid="{78EC5CC8-E418-461D-A182-78A66A4EC8A7}">
      <text>
        <r>
          <rPr>
            <sz val="9"/>
            <color indexed="81"/>
            <rFont val="Tahoma"/>
            <family val="2"/>
          </rPr>
          <t xml:space="preserve">Gtg name: methylamines_x000D_
Gtg type:= normal_x000D_
Finalized:= T_x000D_
FileName:= ES_V4_methylamines_2011-08-24_05-30.pdf_x000D_
</t>
        </r>
      </text>
    </comment>
    <comment ref="E102" authorId="0" shapeId="0" xr:uid="{F8B83687-7AF8-4EC3-AD88-71BE571F2F7E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F102" authorId="0" shapeId="0" xr:uid="{CF606518-A521-4B98-9F29-A229AC9C6934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102" authorId="0" shapeId="0" xr:uid="{3140A819-278D-48E7-9A9D-13D74FFA09A3}">
      <text/>
    </comment>
    <comment ref="G104" authorId="0" shapeId="0" xr:uid="{B1D38CEF-CD95-4D4D-BA33-BA674AE40BD7}">
      <text/>
    </comment>
    <comment ref="F106" authorId="0" shapeId="0" xr:uid="{43CCA8DD-0C2B-4BAE-851E-A832F447156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106" authorId="0" shapeId="0" xr:uid="{6106804F-CAEC-4C85-A7DB-7261B8DC46C4}">
      <text/>
    </comment>
    <comment ref="F108" authorId="0" shapeId="0" xr:uid="{E4D57EDB-8727-4770-8C86-0A64C9CA78C4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108" authorId="0" shapeId="0" xr:uid="{C198CAE6-ADB5-401D-9664-B8F46DF72CB5}">
      <text/>
    </comment>
    <comment ref="F110" authorId="0" shapeId="0" xr:uid="{0716C013-578F-4EE7-9FFF-6594F4472E4B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10" authorId="0" shapeId="0" xr:uid="{66FF690B-E0F1-4B5C-BD05-EF01BA67EA96}">
      <text/>
    </comment>
    <comment ref="E112" authorId="0" shapeId="0" xr:uid="{839ACEB4-1ABC-45B3-BF99-5FB78F4B4E64}">
      <text>
        <r>
          <rPr>
            <sz val="9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F112" authorId="0" shapeId="0" xr:uid="{A89EE377-371C-49C3-A9C1-6AF31E88F9E2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112" authorId="0" shapeId="0" xr:uid="{4BDA254F-81D0-4611-A487-2552F9B7C275}">
      <text/>
    </comment>
    <comment ref="G114" authorId="0" shapeId="0" xr:uid="{484872BE-E675-4AD4-A9D0-68ACB3E5693D}">
      <text/>
    </comment>
    <comment ref="F116" authorId="0" shapeId="0" xr:uid="{F20B131E-EBA7-4E83-B81E-E3412A9BE74B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116" authorId="0" shapeId="0" xr:uid="{EE5A5871-8914-4D05-86AD-E408DE4F226A}">
      <text/>
    </comment>
    <comment ref="F118" authorId="0" shapeId="0" xr:uid="{2062A2A9-146E-4DFC-AEA6-5C77EA12EC1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18" authorId="0" shapeId="0" xr:uid="{636A4E46-1299-4367-B03B-CC8C3ADFF1DE}">
      <text/>
    </comment>
    <comment ref="D120" authorId="0" shapeId="0" xr:uid="{9E984790-9689-471C-95EB-8E0535B8A97E}">
      <text>
        <r>
          <rPr>
            <sz val="9"/>
            <color indexed="81"/>
            <rFont val="Tahoma"/>
            <family val="2"/>
          </rPr>
          <t xml:space="preserve">Gtg name: ethylene oxide_x000D_
Gtg type:= normal_x000D_
Finalized:= T_x000D_
FileName:= ES_V1_ethylene oxide_2011-01-28_10-24.pdf_x000D_
</t>
        </r>
      </text>
    </comment>
    <comment ref="E120" authorId="0" shapeId="0" xr:uid="{91B48982-BCA4-47C0-BE06-B6449AF0B59B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F120" authorId="0" shapeId="0" xr:uid="{83BD6C71-F7DE-4D32-A76E-23AA724A2C82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G120" authorId="0" shapeId="0" xr:uid="{7AE40B77-C2C2-403E-A69A-6D1F23C8C6A4}">
      <text/>
    </comment>
    <comment ref="G122" authorId="0" shapeId="0" xr:uid="{D1A26854-415B-4272-BB74-5F5A1E27FC78}">
      <text/>
    </comment>
    <comment ref="E124" authorId="0" shapeId="0" xr:uid="{C772493C-56DC-4C44-B736-2DCF4344CB1D}">
      <text>
        <r>
          <rPr>
            <sz val="9"/>
            <color indexed="81"/>
            <rFont val="Tahoma"/>
            <family val="2"/>
          </rPr>
          <t xml:space="preserve">Gtg name: oxygen, nitrogen, and argon (gas phase from air distillation)_x000D_
Gtg type:= normal_x000D_
Finalized:= T_x000D_
FileName:= ExecSum_V4_oxygen, nitrogen, and argon (gas phase from air distillation)_7782-44-7_2010-06-25_2010-06-25_11-17_1.pdf_x000D_
</t>
        </r>
      </text>
    </comment>
    <comment ref="F124" authorId="0" shapeId="0" xr:uid="{5941A1EF-3755-45A1-9442-5A6F386AAE93}">
      <text/>
    </comment>
    <comment ref="C126" authorId="0" shapeId="0" xr:uid="{76D3DED3-AFBC-440B-9FDA-8B64715F5557}">
      <text>
        <r>
          <rPr>
            <sz val="9"/>
            <color indexed="81"/>
            <rFont val="Tahoma"/>
            <family val="2"/>
          </rPr>
          <t xml:space="preserve">Gtg name: Methyl Methacrylate_x000D_
Gtg type:= normal_x000D_
Finalized:= T_x000D_
FileName:= ES_V3_Methyl Methacrylate_2022-06-06_12-03.pdf_x000D_
</t>
        </r>
      </text>
    </comment>
    <comment ref="D126" authorId="0" shapeId="0" xr:uid="{D042CFD1-3146-429C-855F-C220587FE16D}">
      <text>
        <r>
          <rPr>
            <sz val="9"/>
            <color indexed="81"/>
            <rFont val="Tahoma"/>
            <family val="2"/>
          </rPr>
          <t xml:space="preserve">Gtg name: Acetone Cyanohydrin_x000D_
Gtg type:= normal_x000D_
Finalized:= T_x000D_
FileName:= ES_V3_Acetone Cyanohydrin_2022-05-18_15-17.pdf_x000D_
</t>
        </r>
      </text>
    </comment>
    <comment ref="E126" authorId="0" shapeId="0" xr:uid="{6AF391D5-318D-4058-9349-33F121EB2D57}">
      <text>
        <r>
          <rPr>
            <sz val="9"/>
            <color indexed="81"/>
            <rFont val="Tahoma"/>
            <family val="2"/>
          </rPr>
          <t xml:space="preserve">Gtg name: acetone and phenol_x000D_
Gtg type:= normal_x000D_
Finalized:= T_x000D_
FileName:= ES_V4_acetone and phenol_2016-10-20_10-02.pdf_x000D_
</t>
        </r>
      </text>
    </comment>
    <comment ref="F126" authorId="0" shapeId="0" xr:uid="{167D9A39-7E8C-44F4-9F61-50F695AF3050}">
      <text>
        <r>
          <rPr>
            <sz val="9"/>
            <color indexed="81"/>
            <rFont val="Tahoma"/>
            <family val="2"/>
          </rPr>
          <t xml:space="preserve">Gtg name: _x000D_
Gtg type:= normal_x000D_
Finalized:= T_x000D_
FileName:= noExecSum.pdf_x000D_
</t>
        </r>
      </text>
    </comment>
    <comment ref="G126" authorId="0" shapeId="0" xr:uid="{9B0A2C82-CB72-4B62-8909-A6AAA7F3C6F0}">
      <text/>
    </comment>
    <comment ref="F128" authorId="0" shapeId="0" xr:uid="{E2F1BE60-AFF0-42B2-AAF7-33E16E90C36D}">
      <text>
        <r>
          <rPr>
            <sz val="9"/>
            <color indexed="81"/>
            <rFont val="Tahoma"/>
            <family val="2"/>
          </rPr>
          <t xml:space="preserve">Gtg name: Cumene_x000D_
Gtg type:= normal_x000D_
Finalized:= T_x000D_
FileName:= ES_V4_Cumene_2011-09-09_10-16.pdf_x000D_
</t>
        </r>
      </text>
    </comment>
    <comment ref="G128" authorId="0" shapeId="0" xr:uid="{D17BB31D-8B09-42A3-BDA7-2ABA63D90711}">
      <text>
        <r>
          <rPr>
            <sz val="9"/>
            <color indexed="81"/>
            <rFont val="Tahoma"/>
            <family val="2"/>
          </rPr>
          <t xml:space="preserve">Gtg name: BTX (benzene, toluene, and xylenes)_x000D_
Gtg type:= normal_x000D_
Finalized:= T_x000D_
FileName:= ES_V4_BTX (benzene, toluene, and xylenes)_2016-09-09_15-59.pdf_x000D_
</t>
        </r>
      </text>
    </comment>
    <comment ref="H128" authorId="0" shapeId="0" xr:uid="{3924676D-3F2E-49A1-A86B-E997EB64A6E8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I128" authorId="0" shapeId="0" xr:uid="{61790335-12BC-4603-A5E3-94D5D9F61D4F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J128" authorId="0" shapeId="0" xr:uid="{779855E5-B015-4C9D-8990-550306C218B0}">
      <text/>
    </comment>
    <comment ref="J130" authorId="0" shapeId="0" xr:uid="{FC252134-725B-4577-80D4-4A4F5AD13CF3}">
      <text/>
    </comment>
    <comment ref="H132" authorId="0" shapeId="0" xr:uid="{C22ABF14-F9D9-4C91-BC96-F212AC1F39C2}">
      <text>
        <r>
          <rPr>
            <sz val="9"/>
            <color indexed="81"/>
            <rFont val="Tahoma"/>
            <family val="2"/>
          </rPr>
          <t xml:space="preserve">Gtg name: reformate (hydrotreating and reforming of straight-run distillate)_x000D_
Gtg type:= normal_x000D_
Finalized:= T_x000D_
FileName:= ExecSum_V4_reformate (hydrotreating and reforming of straight-run distillate)_UIDNaphthaReformate_2010-06-19_2010-06-24_12-14.pdf_x000D_
</t>
        </r>
      </text>
    </comment>
    <comment ref="I132" authorId="0" shapeId="0" xr:uid="{9DD1FBEE-73CF-48C3-869C-EFEF31D3E8DC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J132" authorId="0" shapeId="0" xr:uid="{429E2687-7CA8-496A-844C-EE49F5E634C6}">
      <text/>
    </comment>
    <comment ref="J134" authorId="0" shapeId="0" xr:uid="{212207BE-3AC8-43F6-A328-6810EFA92E90}">
      <text/>
    </comment>
    <comment ref="G136" authorId="0" shapeId="0" xr:uid="{5FC0FE71-3A95-4A5D-ADF0-CADA7979EBEA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136" authorId="0" shapeId="0" xr:uid="{E42C7E54-076B-4A3A-BCA4-1012C65EEC00}">
      <text/>
    </comment>
    <comment ref="H138" authorId="0" shapeId="0" xr:uid="{DEB869C6-EFE2-4E7C-8FCF-6FBDD77EFC71}">
      <text/>
    </comment>
    <comment ref="G140" authorId="0" shapeId="0" xr:uid="{C3CA0DA7-1391-4D80-B7CC-AF032647143E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H140" authorId="0" shapeId="0" xr:uid="{120962DA-7F7C-4E17-B2B4-712D52BF0792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I140" authorId="0" shapeId="0" xr:uid="{9568C0CA-F5A9-4A08-8ECA-0774467A7A97}">
      <text/>
    </comment>
    <comment ref="I142" authorId="0" shapeId="0" xr:uid="{4F1D2CE1-7D28-4830-AB6D-3008904B1253}">
      <text/>
    </comment>
    <comment ref="F144" authorId="0" shapeId="0" xr:uid="{C2ED85AB-28F0-417B-AC61-09B9E6C70428}">
      <text>
        <r>
          <rPr>
            <sz val="9"/>
            <color indexed="81"/>
            <rFont val="Tahoma"/>
            <family val="2"/>
          </rPr>
          <t xml:space="preserve">Gtg name: hydrogen proxy from SMR_x000D_
Gtg type:= placeholder_x000D_
Finalized:= T_x000D_
FileName:= noExecSum.pdf_x000D_
</t>
        </r>
      </text>
    </comment>
    <comment ref="G144" authorId="0" shapeId="0" xr:uid="{C9378AEB-1817-488B-8B69-44DE0189436A}">
      <text>
        <r>
          <rPr>
            <sz val="9"/>
            <color indexed="81"/>
            <rFont val="Tahoma"/>
            <family val="2"/>
          </rPr>
          <t xml:space="preserve">Gtg name: hydrogen from SMR nat gas_x000D_
Gtg type:= normal_x000D_
Finalized:= T_x000D_
FileName:= ES_V4_hydrogen from SMR nat gas_2020-07-20_15-08.pdf_x000D_
</t>
        </r>
      </text>
    </comment>
    <comment ref="H144" authorId="0" shapeId="0" xr:uid="{D8217F81-6B84-4DF6-80F8-96608BF67586}">
      <text>
        <r>
          <rPr>
            <sz val="9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I144" authorId="0" shapeId="0" xr:uid="{7DAD4310-4B75-4036-AD0B-FF85A6E554E9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144" authorId="0" shapeId="0" xr:uid="{B58E49B9-ADBA-4E07-847A-79284B1116BB}">
      <text/>
    </comment>
    <comment ref="J146" authorId="0" shapeId="0" xr:uid="{83E8A796-AF65-414D-84E7-2D8BE04DBB28}">
      <text/>
    </comment>
    <comment ref="H148" authorId="0" shapeId="0" xr:uid="{792F7281-F549-4464-BED9-22D256B2B32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148" authorId="0" shapeId="0" xr:uid="{7B93D834-4925-45BD-8401-505F8A790524}">
      <text/>
    </comment>
    <comment ref="H150" authorId="0" shapeId="0" xr:uid="{27131BD9-2A3C-4D9A-89CC-1A69A7AEFD5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150" authorId="0" shapeId="0" xr:uid="{0F338DBC-BA16-4C51-B0B4-5BE8CAF8B52A}">
      <text/>
    </comment>
    <comment ref="E152" authorId="0" shapeId="0" xr:uid="{DE6D225D-9C37-49A6-BF84-B2B6BA26C474}">
      <text>
        <r>
          <rPr>
            <sz val="9"/>
            <color indexed="81"/>
            <rFont val="Tahoma"/>
            <family val="2"/>
          </rPr>
          <t xml:space="preserve">Gtg name: hydrogen cyanide from ammonia, oxygen, and natural gas_x000D_
Gtg type:= normal_x000D_
Finalized:= T_x000D_
FileName:= ES_V3_hydrogen cyanide from ammonia, oxygen, and natural gas_2013-07-22_12-27.pdf_x000D_
</t>
        </r>
      </text>
    </comment>
    <comment ref="F152" authorId="0" shapeId="0" xr:uid="{A50CF9C1-2703-494F-9480-D3FFF25194E9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152" authorId="0" shapeId="0" xr:uid="{2F035990-D47B-4C55-9AE0-2BA5233D94CA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152" authorId="0" shapeId="0" xr:uid="{ADEFB4C5-D2ED-4B9A-9165-4029863940EA}">
      <text/>
    </comment>
    <comment ref="H154" authorId="0" shapeId="0" xr:uid="{20E7740D-020C-477A-8810-38A3F7CC0C9A}">
      <text/>
    </comment>
    <comment ref="G156" authorId="0" shapeId="0" xr:uid="{F071C1EF-7DF5-49F1-9E72-48B4F732E4A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56" authorId="0" shapeId="0" xr:uid="{33096CE7-4C01-46ED-9E34-C7AC3A6DC95B}">
      <text/>
    </comment>
    <comment ref="G158" authorId="0" shapeId="0" xr:uid="{A47BCD0F-E985-4269-B84B-407203CB858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58" authorId="0" shapeId="0" xr:uid="{2C3C180E-7A62-460F-860B-F316E5FF37D0}">
      <text/>
    </comment>
    <comment ref="G160" authorId="0" shapeId="0" xr:uid="{0AFCF6D3-7ADC-47AE-B6AC-FC8CCCB95F5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60" authorId="0" shapeId="0" xr:uid="{0D153A7B-337B-4398-BC95-ECB36E10C5FE}">
      <text/>
    </comment>
    <comment ref="F162" authorId="0" shapeId="0" xr:uid="{F8D95A22-F9D6-4AE1-B062-9BCB6487F8E8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162" authorId="0" shapeId="0" xr:uid="{61D12B73-1A8D-4643-B5C8-F093B9F5D50D}">
      <text/>
    </comment>
    <comment ref="G164" authorId="0" shapeId="0" xr:uid="{033ADFBF-346C-4A42-9AFC-E1D8EF54443F}">
      <text/>
    </comment>
    <comment ref="F166" authorId="0" shapeId="0" xr:uid="{A0C3A0AC-B50C-40D6-BDC2-B07BBF4E404C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166" authorId="0" shapeId="0" xr:uid="{DA1E606F-A856-4780-AD23-4681C32E1580}">
      <text/>
    </comment>
    <comment ref="D168" authorId="0" shapeId="0" xr:uid="{00F55F59-DFF8-428D-869D-D51960A3EE0E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E168" authorId="0" shapeId="0" xr:uid="{6A2A9ADF-C60C-47CB-A2E6-B81701866EF8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168" authorId="0" shapeId="0" xr:uid="{DB6E91E5-1120-4C7A-8606-A62B90FC405C}">
      <text/>
    </comment>
    <comment ref="F170" authorId="0" shapeId="0" xr:uid="{C752ACE2-D1C2-4EC4-98F1-3841C4F43043}">
      <text/>
    </comment>
    <comment ref="E172" authorId="0" shapeId="0" xr:uid="{92231B85-CDCF-4703-83DC-54B9D47AA4A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172" authorId="0" shapeId="0" xr:uid="{AF733537-B08F-4620-A0FD-05E1914E526B}">
      <text/>
    </comment>
    <comment ref="E174" authorId="0" shapeId="0" xr:uid="{536C721B-91DC-427E-9364-57E43355334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174" authorId="0" shapeId="0" xr:uid="{3FDB9FC4-459A-4B4C-B908-1D67330E150B}">
      <text/>
    </comment>
    <comment ref="E176" authorId="0" shapeId="0" xr:uid="{45764259-7605-4BFC-BB19-C62FF0FA15A5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76" authorId="0" shapeId="0" xr:uid="{DA3BC1F3-E2A5-4D81-B57E-DC3273D44522}">
      <text/>
    </comment>
    <comment ref="D178" authorId="0" shapeId="0" xr:uid="{ABC478D1-6B62-40A4-9835-394FA2D15509}">
      <text>
        <r>
          <rPr>
            <sz val="9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E178" authorId="0" shapeId="0" xr:uid="{2A848EE7-453E-4E1F-A165-B9F5AA59C45E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178" authorId="0" shapeId="0" xr:uid="{9B8D5810-03FD-4B1E-A40D-67626FF7EB37}">
      <text/>
    </comment>
    <comment ref="F180" authorId="0" shapeId="0" xr:uid="{195FDA30-775F-4DEB-B635-577CD1A04430}">
      <text/>
    </comment>
    <comment ref="E182" authorId="0" shapeId="0" xr:uid="{136271C9-5EF6-4064-8FF9-716C5D32FD5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182" authorId="0" shapeId="0" xr:uid="{FAB90F8F-2CAE-4077-BB91-F5EE564135C7}">
      <text/>
    </comment>
    <comment ref="E184" authorId="0" shapeId="0" xr:uid="{B242C5FF-0D9B-4F45-BA7A-9DC52A42E30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84" authorId="0" shapeId="0" xr:uid="{127F873F-1EB0-4700-B796-EEF744BF7EEF}">
      <text/>
    </comment>
    <comment ref="D186" authorId="0" shapeId="0" xr:uid="{B1AA2E1A-4AF7-4D01-805F-B2C684885212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E186" authorId="0" shapeId="0" xr:uid="{4390558D-858E-423D-A579-630AEE4A686B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F186" authorId="0" shapeId="0" xr:uid="{EF850ABD-5541-48D0-8AB4-20A601D9ACEC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186" authorId="0" shapeId="0" xr:uid="{160D05DC-5D2B-45ED-B9B3-75451020F0F4}">
      <text/>
    </comment>
    <comment ref="F188" authorId="0" shapeId="0" xr:uid="{61006FE3-0332-4CBF-9CC9-8CE83F1F7971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G188" authorId="0" shapeId="0" xr:uid="{D9544F36-3A76-432E-B6FE-4594423F3CA5}">
      <text/>
    </comment>
    <comment ref="F190" authorId="0" shapeId="0" xr:uid="{B431180A-CBCF-444E-907E-1F19025C1AD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90" authorId="0" shapeId="0" xr:uid="{CBB6891B-6C76-4A89-962E-0A1B82E1D089}">
      <text/>
    </comment>
    <comment ref="E192" authorId="0" shapeId="0" xr:uid="{7BC2E9EB-3531-4B69-B482-044EA7C200E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92" authorId="0" shapeId="0" xr:uid="{A4C427AB-E8B1-4F07-B5E0-895889F6B97E}">
      <text/>
    </comment>
    <comment ref="B194" authorId="0" shapeId="0" xr:uid="{A90A3D18-F984-4A4B-9194-8AC061449D26}">
      <text>
        <r>
          <rPr>
            <sz val="9"/>
            <color indexed="81"/>
            <rFont val="Tahoma"/>
            <family val="2"/>
          </rPr>
          <t xml:space="preserve">Gtg name: isopropanol_x000D_
Gtg type:= normal_x000D_
Finalized:= T_x000D_
FileName:= ES_V2_isopropanol_2016-12-17_07-02.pdf_x000D_
</t>
        </r>
      </text>
    </comment>
    <comment ref="C194" authorId="0" shapeId="0" xr:uid="{B0550678-CF01-486F-82FA-356C6C5667F7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D194" authorId="0" shapeId="0" xr:uid="{84AE55E8-C55E-4ACA-9AC5-0809B354BE26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E194" authorId="0" shapeId="0" xr:uid="{64B155C8-B91D-4944-AEF5-FEA6F96D21F2}">
      <text/>
    </comment>
    <comment ref="E196" authorId="0" shapeId="0" xr:uid="{3474D5E5-6E7F-4246-87E3-3A6D264A6760}">
      <text/>
    </comment>
    <comment ref="C198" authorId="0" shapeId="0" xr:uid="{9D619032-9BC9-4039-A7EC-C11777381046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D198" authorId="0" shapeId="0" xr:uid="{61F841EA-9962-4F59-8251-5EFF3F275CBD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E198" authorId="0" shapeId="0" xr:uid="{1C546314-CC21-47AE-A127-87FFF2B09CF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198" authorId="0" shapeId="0" xr:uid="{5137C515-1861-4782-8077-F783D9989B24}">
      <text/>
    </comment>
    <comment ref="E200" authorId="0" shapeId="0" xr:uid="{4F9CE26E-7C98-4665-B213-0B8CA8EABCC6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F200" authorId="0" shapeId="0" xr:uid="{525DBD6D-9334-4E8B-AFA5-52A45D375484}">
      <text/>
    </comment>
    <comment ref="E202" authorId="0" shapeId="0" xr:uid="{5EE4BAAA-C9B1-4469-B627-24BCF37BF0A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202" authorId="0" shapeId="0" xr:uid="{A79AD591-DCE4-4A70-AC82-2E741A178B0F}">
      <text/>
    </comment>
    <comment ref="D204" authorId="0" shapeId="0" xr:uid="{69554E68-2A6D-410D-A38C-E20F376BD37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204" authorId="0" shapeId="0" xr:uid="{24F0D4ED-E695-4631-8702-47866EFF8002}">
      <text/>
    </comment>
    <comment ref="C206" authorId="0" shapeId="0" xr:uid="{0572E106-834C-4AD0-BE7A-B13FDAE5CE16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206" authorId="0" shapeId="0" xr:uid="{38BF266F-08A4-4A48-B7E3-FDA6D0BBA5DB}">
      <text/>
    </comment>
    <comment ref="B208" authorId="0" shapeId="0" xr:uid="{6152BB46-1A42-467C-9CC7-355C2C544D95}">
      <text>
        <r>
          <rPr>
            <sz val="9"/>
            <color indexed="81"/>
            <rFont val="Tahoma"/>
            <family val="2"/>
          </rPr>
          <t xml:space="preserve">Gtg name: Methyl Methacrylate_x000D_
Gtg type:= normal_x000D_
Finalized:= T_x000D_
FileName:= ES_V3_Methyl Methacrylate_2022-06-06_12-03.pdf_x000D_
</t>
        </r>
      </text>
    </comment>
    <comment ref="C208" authorId="0" shapeId="0" xr:uid="{A72D3B4A-CDF1-42E3-8C8F-2C043A2AD4EE}">
      <text>
        <r>
          <rPr>
            <sz val="9"/>
            <color indexed="81"/>
            <rFont val="Tahoma"/>
            <family val="2"/>
          </rPr>
          <t xml:space="preserve">Gtg name: Acetone Cyanohydrin_x000D_
Gtg type:= normal_x000D_
Finalized:= T_x000D_
FileName:= ES_V3_Acetone Cyanohydrin_2022-05-18_15-17.pdf_x000D_
</t>
        </r>
      </text>
    </comment>
    <comment ref="D208" authorId="0" shapeId="0" xr:uid="{22318236-F8C5-4A79-BF92-68B77A9A32FB}">
      <text>
        <r>
          <rPr>
            <sz val="9"/>
            <color indexed="81"/>
            <rFont val="Tahoma"/>
            <family val="2"/>
          </rPr>
          <t xml:space="preserve">Gtg name: acetone and phenol_x000D_
Gtg type:= normal_x000D_
Finalized:= T_x000D_
FileName:= ES_V4_acetone and phenol_2016-10-20_10-02.pdf_x000D_
</t>
        </r>
      </text>
    </comment>
    <comment ref="E208" authorId="0" shapeId="0" xr:uid="{F98A17BD-6220-4DFE-9040-F785926630B3}">
      <text>
        <r>
          <rPr>
            <sz val="9"/>
            <color indexed="81"/>
            <rFont val="Tahoma"/>
            <family val="2"/>
          </rPr>
          <t xml:space="preserve">Gtg name: _x000D_
Gtg type:= normal_x000D_
Finalized:= T_x000D_
FileName:= noExecSum.pdf_x000D_
</t>
        </r>
      </text>
    </comment>
    <comment ref="F208" authorId="0" shapeId="0" xr:uid="{97029B13-119B-46D1-90AC-3260DBF38A31}">
      <text/>
    </comment>
    <comment ref="E210" authorId="0" shapeId="0" xr:uid="{FBEAAA60-3313-4557-921E-A77692965C27}">
      <text>
        <r>
          <rPr>
            <sz val="9"/>
            <color indexed="81"/>
            <rFont val="Tahoma"/>
            <family val="2"/>
          </rPr>
          <t xml:space="preserve">Gtg name: Cumene_x000D_
Gtg type:= normal_x000D_
Finalized:= T_x000D_
FileName:= ES_V4_Cumene_2011-09-09_10-16.pdf_x000D_
</t>
        </r>
      </text>
    </comment>
    <comment ref="F210" authorId="0" shapeId="0" xr:uid="{70FB5A94-8A43-443D-957B-0DF90AC0E643}">
      <text>
        <r>
          <rPr>
            <sz val="9"/>
            <color indexed="81"/>
            <rFont val="Tahoma"/>
            <family val="2"/>
          </rPr>
          <t xml:space="preserve">Gtg name: BTX (benzene, toluene, and xylenes)_x000D_
Gtg type:= normal_x000D_
Finalized:= T_x000D_
FileName:= ES_V4_BTX (benzene, toluene, and xylenes)_2016-09-09_15-59.pdf_x000D_
</t>
        </r>
      </text>
    </comment>
    <comment ref="G210" authorId="0" shapeId="0" xr:uid="{5D5ED947-20BF-40E7-B57D-C1C9425271C6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H210" authorId="0" shapeId="0" xr:uid="{891C43D1-0A97-4F75-B758-0B34AC687255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I210" authorId="0" shapeId="0" xr:uid="{18F2F1C8-BDAB-49A2-946C-3500A4138EC1}">
      <text/>
    </comment>
    <comment ref="I212" authorId="0" shapeId="0" xr:uid="{909A8F43-E8FE-4F09-9607-D2EA4F68D54E}">
      <text/>
    </comment>
    <comment ref="G214" authorId="0" shapeId="0" xr:uid="{F9FC6D66-B44E-4F90-B300-DCE26E201763}">
      <text>
        <r>
          <rPr>
            <sz val="9"/>
            <color indexed="81"/>
            <rFont val="Tahoma"/>
            <family val="2"/>
          </rPr>
          <t xml:space="preserve">Gtg name: reformate (hydrotreating and reforming of straight-run distillate)_x000D_
Gtg type:= normal_x000D_
Finalized:= T_x000D_
FileName:= ExecSum_V4_reformate (hydrotreating and reforming of straight-run distillate)_UIDNaphthaReformate_2010-06-19_2010-06-24_12-14.pdf_x000D_
</t>
        </r>
      </text>
    </comment>
    <comment ref="H214" authorId="0" shapeId="0" xr:uid="{4AEA6F12-0D0C-4317-A220-188D06424FB5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I214" authorId="0" shapeId="0" xr:uid="{94975774-07C0-4D11-B23A-DAB85CF7F243}">
      <text/>
    </comment>
    <comment ref="I216" authorId="0" shapeId="0" xr:uid="{DD8B57B0-70CF-49D4-AEF4-F456E3A42CB5}">
      <text/>
    </comment>
    <comment ref="F218" authorId="0" shapeId="0" xr:uid="{5A566EEA-F23D-41D6-9164-FE802918A797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218" authorId="0" shapeId="0" xr:uid="{B2E045E5-FFD1-434F-AA70-FF2EB9D991C5}">
      <text/>
    </comment>
    <comment ref="G220" authorId="0" shapeId="0" xr:uid="{733A706B-7DC5-4E6F-9460-8505906AE15C}">
      <text/>
    </comment>
    <comment ref="F222" authorId="0" shapeId="0" xr:uid="{50EECF7C-0CB3-408B-A6B3-0C8837AA61A2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G222" authorId="0" shapeId="0" xr:uid="{2AA0B128-6605-4360-A7AB-0D4EA394CF38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H222" authorId="0" shapeId="0" xr:uid="{56CE3850-1F82-4FF8-876E-3CC5D47ED48B}">
      <text/>
    </comment>
    <comment ref="H224" authorId="0" shapeId="0" xr:uid="{9C7FC8D6-5A50-4734-8ED1-E2964E6E2762}">
      <text/>
    </comment>
    <comment ref="E226" authorId="0" shapeId="0" xr:uid="{5E6F41D3-306E-493E-8820-5009A367793E}">
      <text>
        <r>
          <rPr>
            <sz val="9"/>
            <color indexed="81"/>
            <rFont val="Tahoma"/>
            <family val="2"/>
          </rPr>
          <t xml:space="preserve">Gtg name: hydrogen proxy from SMR_x000D_
Gtg type:= placeholder_x000D_
Finalized:= T_x000D_
FileName:= noExecSum.pdf_x000D_
</t>
        </r>
      </text>
    </comment>
    <comment ref="F226" authorId="0" shapeId="0" xr:uid="{6728713E-A61F-4823-9BAE-28BB270E4344}">
      <text>
        <r>
          <rPr>
            <sz val="9"/>
            <color indexed="81"/>
            <rFont val="Tahoma"/>
            <family val="2"/>
          </rPr>
          <t xml:space="preserve">Gtg name: hydrogen from SMR nat gas_x000D_
Gtg type:= normal_x000D_
Finalized:= T_x000D_
FileName:= ES_V4_hydrogen from SMR nat gas_2020-07-20_15-08.pdf_x000D_
</t>
        </r>
      </text>
    </comment>
    <comment ref="G226" authorId="0" shapeId="0" xr:uid="{07225C86-C0A7-42C0-AF7F-E07F1E0149EF}">
      <text>
        <r>
          <rPr>
            <sz val="9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H226" authorId="0" shapeId="0" xr:uid="{1F8B202B-9F5B-4624-8BC9-0F9EA3A1BF1B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226" authorId="0" shapeId="0" xr:uid="{AAD3F8F4-5F71-4963-8B39-BF28E37D9743}">
      <text/>
    </comment>
    <comment ref="I228" authorId="0" shapeId="0" xr:uid="{4CA684C3-4C4B-403C-B008-DF4A8774B14C}">
      <text/>
    </comment>
    <comment ref="G230" authorId="0" shapeId="0" xr:uid="{61E52DA5-4469-4D17-90B8-4B213638669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230" authorId="0" shapeId="0" xr:uid="{DD309B3C-8570-4A6B-9E7D-A3670856DAE7}">
      <text/>
    </comment>
    <comment ref="G232" authorId="0" shapeId="0" xr:uid="{15D56985-252A-40A4-856A-645CB67846CB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232" authorId="0" shapeId="0" xr:uid="{689958DE-4C5F-468B-88D2-11274BE0D667}">
      <text/>
    </comment>
    <comment ref="D234" authorId="0" shapeId="0" xr:uid="{59A2FC23-13F4-46D0-8BFC-6DE651BB4E4D}">
      <text>
        <r>
          <rPr>
            <sz val="9"/>
            <color indexed="81"/>
            <rFont val="Tahoma"/>
            <family val="2"/>
          </rPr>
          <t xml:space="preserve">Gtg name: hydrogen cyanide from ammonia, oxygen, and natural gas_x000D_
Gtg type:= normal_x000D_
Finalized:= T_x000D_
FileName:= ES_V3_hydrogen cyanide from ammonia, oxygen, and natural gas_2013-07-22_12-27.pdf_x000D_
</t>
        </r>
      </text>
    </comment>
    <comment ref="E234" authorId="0" shapeId="0" xr:uid="{FDA2F0FC-F53C-416D-BA57-9C1BEC271741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F234" authorId="0" shapeId="0" xr:uid="{1D2B8633-0C7E-4B70-907D-9FA5569CC8B2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234" authorId="0" shapeId="0" xr:uid="{AB4BB078-64BB-44C6-924F-7C34D2895393}">
      <text/>
    </comment>
    <comment ref="G236" authorId="0" shapeId="0" xr:uid="{A5A7B32F-2AD7-465D-8A92-CDC6956F9C6F}">
      <text/>
    </comment>
    <comment ref="F238" authorId="0" shapeId="0" xr:uid="{F34B730C-A65F-4498-953E-50D682A81591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238" authorId="0" shapeId="0" xr:uid="{65816E48-2A9C-4ED7-83E8-4E12CE93C934}">
      <text/>
    </comment>
    <comment ref="F240" authorId="0" shapeId="0" xr:uid="{8B098687-E0A5-4B62-8671-7C1339910DA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240" authorId="0" shapeId="0" xr:uid="{CF90C3FF-4AAC-4FD1-B230-811A6C6D4890}">
      <text/>
    </comment>
    <comment ref="F242" authorId="0" shapeId="0" xr:uid="{5599CB5A-CCF1-4FB7-BF34-11A1D5E887D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242" authorId="0" shapeId="0" xr:uid="{8731EFE2-2C40-467F-95EA-2FA1FD5DC0B3}">
      <text/>
    </comment>
    <comment ref="E244" authorId="0" shapeId="0" xr:uid="{72F90565-F13E-41A1-9C76-B4B3BF8963F5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244" authorId="0" shapeId="0" xr:uid="{8057ECDD-4191-4AAC-84AD-AC27BCCE867B}">
      <text/>
    </comment>
    <comment ref="F246" authorId="0" shapeId="0" xr:uid="{FF60DDC3-79C9-4211-BE8D-F0B2FD79B12C}">
      <text/>
    </comment>
    <comment ref="E248" authorId="0" shapeId="0" xr:uid="{FC9C55C5-994B-491A-9007-B682482AB8B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248" authorId="0" shapeId="0" xr:uid="{D57E4022-FF8A-4862-9110-FFB0C479E5B6}">
      <text/>
    </comment>
    <comment ref="C250" authorId="0" shapeId="0" xr:uid="{9B92BE6C-5BA3-4122-B9B6-F36B11DAEAE7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D250" authorId="0" shapeId="0" xr:uid="{AB09E01E-90D0-4560-BC13-080C2C60D43F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250" authorId="0" shapeId="0" xr:uid="{0825E9A1-C66B-47CD-A776-2A23D1799DE2}">
      <text/>
    </comment>
    <comment ref="E252" authorId="0" shapeId="0" xr:uid="{A63EDD73-49B7-471D-812A-BD8049EEEF43}">
      <text/>
    </comment>
    <comment ref="D254" authorId="0" shapeId="0" xr:uid="{4590E59E-55B3-403D-A97B-7D5142B3494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254" authorId="0" shapeId="0" xr:uid="{DFD70486-07C0-4BA9-A81E-EEB000BCF611}">
      <text/>
    </comment>
    <comment ref="D256" authorId="0" shapeId="0" xr:uid="{55584BA9-FB8D-42C9-A300-562F3DAC3976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256" authorId="0" shapeId="0" xr:uid="{60508C93-54F3-4D20-8971-0AA45D9AD14C}">
      <text/>
    </comment>
    <comment ref="D258" authorId="0" shapeId="0" xr:uid="{2325F3D2-0226-4C77-88FC-161682C3283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258" authorId="0" shapeId="0" xr:uid="{95D53821-ED99-4DA8-844C-57EA735E0BA0}">
      <text/>
    </comment>
    <comment ref="C260" authorId="0" shapeId="0" xr:uid="{4C8ABE53-8477-4704-8ABE-E556E45A450E}">
      <text>
        <r>
          <rPr>
            <sz val="9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D260" authorId="0" shapeId="0" xr:uid="{9FCFB048-9FC1-4418-9EF4-179A06367312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260" authorId="0" shapeId="0" xr:uid="{56911D1A-D5DB-4634-B3FB-A3B797875D33}">
      <text/>
    </comment>
    <comment ref="E262" authorId="0" shapeId="0" xr:uid="{92B66C3A-C9D6-4C71-A105-192F3BAB5778}">
      <text/>
    </comment>
    <comment ref="D264" authorId="0" shapeId="0" xr:uid="{1BF1410C-0705-4DDD-9B69-5F7F0DEBF8A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264" authorId="0" shapeId="0" xr:uid="{691B1523-51D1-46E6-9DB1-80B751568F36}">
      <text/>
    </comment>
    <comment ref="D266" authorId="0" shapeId="0" xr:uid="{9CDD9946-3174-4FA0-9D7C-23D9D885B33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266" authorId="0" shapeId="0" xr:uid="{5DC974D0-54B5-49B0-B45B-D660997B1B31}">
      <text/>
    </comment>
    <comment ref="C268" authorId="0" shapeId="0" xr:uid="{3C3C055C-985A-4576-B79B-AE9787E57CF6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D268" authorId="0" shapeId="0" xr:uid="{47C09E3F-C11F-4682-918D-9E3FE61E81F9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E268" authorId="0" shapeId="0" xr:uid="{7EF5F4AD-58A9-4965-A7F5-0A36488D40C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268" authorId="0" shapeId="0" xr:uid="{D937071D-E004-4DF6-8775-229F4D7AC054}">
      <text/>
    </comment>
    <comment ref="E270" authorId="0" shapeId="0" xr:uid="{05C7C53B-D7FE-46D4-BEDC-845481A81EEE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F270" authorId="0" shapeId="0" xr:uid="{9E2055CE-AA57-4E11-978C-B1C797FCDC7E}">
      <text/>
    </comment>
    <comment ref="E272" authorId="0" shapeId="0" xr:uid="{84EF9EDC-EB75-4AEB-B01D-B6C886A527A7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272" authorId="0" shapeId="0" xr:uid="{BCCAA142-DE57-44B8-94FA-E8CC9794B10D}">
      <text/>
    </comment>
    <comment ref="D274" authorId="0" shapeId="0" xr:uid="{18C74CC5-9AC3-4462-BC63-6C7B666E9FB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274" authorId="0" shapeId="0" xr:uid="{7F576DFC-2D4A-4622-ABFC-A584F4DAA2AC}">
      <text/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886282CE-513C-4C85-9A3B-C1D76986D944}">
      <text>
        <r>
          <rPr>
            <sz val="9"/>
            <color indexed="81"/>
            <rFont val="Tahoma"/>
            <family val="2"/>
          </rPr>
          <t xml:space="preserve">Gtg name: crosslinked CMC 0p75_x000D_
Gtg type:= normal_x000D_
Finalized:= T_x000D_
FileName:= ES_V4_crosslinked CMC 0p75_2024-03-19_08-08.pdf_x000D_
</t>
        </r>
      </text>
    </comment>
    <comment ref="B4" authorId="0" shapeId="0" xr:uid="{B2606C50-D2A6-4820-96EE-0AF386737735}">
      <text>
        <r>
          <rPr>
            <sz val="9"/>
            <color indexed="81"/>
            <rFont val="Tahoma"/>
            <family val="2"/>
          </rPr>
          <t xml:space="preserve">Gtg name: acetic acid from methanol and carbon dioxide_x000D_
Gtg type:= normal_x000D_
Finalized:= T_x000D_
FileName:= ExecSum_V4_acetic acid from methanol and carbon dioxide_64-19-7_2010-06-25_2010-06-26_00-06_1.pdf_x000D_
</t>
        </r>
      </text>
    </comment>
    <comment ref="C4" authorId="0" shapeId="0" xr:uid="{2FF5D869-C872-4E26-9DFF-A5153E252281}">
      <text>
        <r>
          <rPr>
            <sz val="9"/>
            <color indexed="81"/>
            <rFont val="Tahoma"/>
            <family val="2"/>
          </rPr>
          <t xml:space="preserve">Gtg name: carbon monoxide and hydrogen from steam co2 reforming of natural gas_x000D_
Gtg type:= normal_x000D_
Finalized:= I_x000D_
FileName:= ExecSum_V1_carbon monoxide and hydrogen from steam co2 reforming of natural gas_630-08-0_2010-07-04_2010-07-10_10-54.pdf_x000D_
</t>
        </r>
      </text>
    </comment>
    <comment ref="D4" authorId="0" shapeId="0" xr:uid="{DA70F2C5-CE4F-4E80-A736-A3D15D25CF17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E4" authorId="0" shapeId="0" xr:uid="{E6E23A43-E627-4C3D-BDD7-8C06811AE748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4" authorId="0" shapeId="0" xr:uid="{7A00CEF0-CB6A-4B08-B7DA-833C96BE1018}">
      <text/>
    </comment>
    <comment ref="F6" authorId="0" shapeId="0" xr:uid="{1FB59012-C8F2-4591-AA2F-5C246218E1F4}">
      <text/>
    </comment>
    <comment ref="E8" authorId="0" shapeId="0" xr:uid="{AAFC7F62-062B-4660-8511-29397A497715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8" authorId="0" shapeId="0" xr:uid="{1E3525A8-74F3-4A57-9031-F7E2C59C085F}">
      <text/>
    </comment>
    <comment ref="E10" authorId="0" shapeId="0" xr:uid="{28089F69-8E32-4CC3-8F24-4BB7E5CFDA71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10" authorId="0" shapeId="0" xr:uid="{0FB63948-8637-48DF-AD4F-ADD4173A02B9}">
      <text/>
    </comment>
    <comment ref="E12" authorId="0" shapeId="0" xr:uid="{DF45C1BC-9E47-413A-A22E-DA938DFC707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2" authorId="0" shapeId="0" xr:uid="{6A45A619-3192-4703-9AC1-FEED146587E8}">
      <text/>
    </comment>
    <comment ref="D14" authorId="0" shapeId="0" xr:uid="{30D8D10C-EA43-4AE5-A8A3-D08F5B5B9D0D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14" authorId="0" shapeId="0" xr:uid="{2A4DA90D-4C55-4170-BD69-318F5E0BE2FE}">
      <text/>
    </comment>
    <comment ref="E16" authorId="0" shapeId="0" xr:uid="{11F8FE49-16D9-401A-BE12-5AEDEA446317}">
      <text/>
    </comment>
    <comment ref="D18" authorId="0" shapeId="0" xr:uid="{0D340FA3-4709-4BD0-A1F2-823FD36048E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8" authorId="0" shapeId="0" xr:uid="{B638846F-8898-47CA-94C4-BC64D74425A0}">
      <text/>
    </comment>
    <comment ref="C20" authorId="0" shapeId="0" xr:uid="{7C6FCC24-A6BE-4AF4-A505-F31B784F4B35}">
      <text>
        <r>
          <rPr>
            <sz val="9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D20" authorId="0" shapeId="0" xr:uid="{EE933B77-C439-4DD8-9D79-86D080134A37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20" authorId="0" shapeId="0" xr:uid="{8C5C522D-568F-4D36-8D3F-B0EB8D7DE3C5}">
      <text/>
    </comment>
    <comment ref="E22" authorId="0" shapeId="0" xr:uid="{838CDD5D-28F0-4AED-8A52-33C29BCDE051}">
      <text/>
    </comment>
    <comment ref="D24" authorId="0" shapeId="0" xr:uid="{F6BAA35B-0AC6-40F4-BB40-4B5A3457A53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24" authorId="0" shapeId="0" xr:uid="{2A78E443-ECBC-4195-8760-D86D921B05C5}">
      <text/>
    </comment>
    <comment ref="D26" authorId="0" shapeId="0" xr:uid="{A1096729-E6A5-4FCE-B012-03B2BCBC8EA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26" authorId="0" shapeId="0" xr:uid="{1DE50146-7054-4876-B620-D7FE8AF407A7}">
      <text/>
    </comment>
    <comment ref="B28" authorId="0" shapeId="0" xr:uid="{D1CA80A9-F077-4AA0-B918-AD3ED86E74E8}">
      <text>
        <r>
          <rPr>
            <sz val="9"/>
            <color indexed="81"/>
            <rFont val="Tahoma"/>
            <family val="2"/>
          </rPr>
          <t xml:space="preserve">Gtg name: cellulose _x000D_
Gtg type:= placeholder_x000D_
Finalized:= T_x000D_
FileName:= noExecSum.pdf_x000D_
</t>
        </r>
      </text>
    </comment>
    <comment ref="C28" authorId="0" shapeId="0" xr:uid="{06557347-E61C-4B85-80FC-9B442DEA98B5}">
      <text>
        <r>
          <rPr>
            <sz val="9"/>
            <color indexed="81"/>
            <rFont val="Tahoma"/>
            <family val="2"/>
          </rPr>
          <t xml:space="preserve">Gtg name: SW Dissolving Pulp Ace_x000D_
Gtg type:= normal_x000D_
Finalized:= T_x000D_
FileName:= ES_V4_SW Dissolving Pulp Ace_2023-08-31_11-39.pdf_x000D_
</t>
        </r>
      </text>
    </comment>
    <comment ref="D28" authorId="0" shapeId="0" xr:uid="{685BA3B8-E584-44A2-9A7F-78D2265992A2}">
      <text>
        <r>
          <rPr>
            <sz val="9"/>
            <color indexed="81"/>
            <rFont val="Tahoma"/>
            <family val="2"/>
          </rPr>
          <t xml:space="preserve">Gtg name: SW tree harvest and transport_x000D_
Gtg type:= normal_x000D_
Finalized:= T_x000D_
FileName:= ES_V4_SW tree harvest and transport_2023-08-31_11-40.pdf_x000D_
</t>
        </r>
      </text>
    </comment>
    <comment ref="E28" authorId="0" shapeId="0" xr:uid="{7F44330D-988D-4109-A0D1-FC8DCAAD1BA7}">
      <text/>
    </comment>
    <comment ref="E30" authorId="0" shapeId="0" xr:uid="{496C0A00-2C1D-4733-B6D5-C308697867EE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30" authorId="0" shapeId="0" xr:uid="{1EDBEB72-06EF-44D4-8D02-7AFAC3F661A9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30" authorId="0" shapeId="0" xr:uid="{D3C4A4DC-C40F-4CE2-B776-288F9E220F25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30" authorId="0" shapeId="0" xr:uid="{5A13D379-C9F8-42BD-A3A2-82D328794974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30" authorId="0" shapeId="0" xr:uid="{A1E14A3E-5F7E-4030-8CD7-6181317F465D}">
      <text/>
    </comment>
    <comment ref="I32" authorId="0" shapeId="0" xr:uid="{611EE1EA-BA39-4D2A-9647-88894741E78D}">
      <text/>
    </comment>
    <comment ref="H34" authorId="0" shapeId="0" xr:uid="{10A9628A-FEC8-4782-B2E4-C192D8966E1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34" authorId="0" shapeId="0" xr:uid="{0071DB84-C3E9-4053-AB49-18175073CB6A}">
      <text/>
    </comment>
    <comment ref="H36" authorId="0" shapeId="0" xr:uid="{207F1B4E-43E5-431F-A746-89466C0EE0CB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36" authorId="0" shapeId="0" xr:uid="{E52F1867-D7F5-4A80-9554-7B68D0B22164}">
      <text/>
    </comment>
    <comment ref="H38" authorId="0" shapeId="0" xr:uid="{AD05352D-DAA8-4293-A0A6-FD47F1F4792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38" authorId="0" shapeId="0" xr:uid="{6A466098-584E-4A0F-B5C6-A425228B5556}">
      <text/>
    </comment>
    <comment ref="G40" authorId="0" shapeId="0" xr:uid="{720A67E5-D92D-4C07-917A-ACCE3DDD9CDD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40" authorId="0" shapeId="0" xr:uid="{CD610652-0031-4113-84AE-6795B0CF198C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40" authorId="0" shapeId="0" xr:uid="{C5EE0A66-5296-40B3-8D30-3F76851B66E2}">
      <text/>
    </comment>
    <comment ref="H42" authorId="0" shapeId="0" xr:uid="{A1F0BA73-2035-4E9C-A297-8423CC0C9E28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42" authorId="0" shapeId="0" xr:uid="{FEDB8146-79AA-44B2-8BE8-7C97256CD3EC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42" authorId="0" shapeId="0" xr:uid="{DEFFBDFA-B2E3-4B6B-916D-EFC2430FA41B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42" authorId="0" shapeId="0" xr:uid="{BD3D89F0-05DB-4047-9F8F-7BAA91949EF4}">
      <text/>
    </comment>
    <comment ref="J44" authorId="0" shapeId="0" xr:uid="{788585F8-6FBF-4C31-BC29-34DDD3B776FF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44" authorId="0" shapeId="0" xr:uid="{D634AEB7-2450-4C3A-A51D-FC0607A6DAD5}">
      <text/>
    </comment>
    <comment ref="J46" authorId="0" shapeId="0" xr:uid="{A7483D02-744C-44B3-B639-82B65D424CF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46" authorId="0" shapeId="0" xr:uid="{C39F7B63-090B-48D2-A227-C30AA8F41CBF}">
      <text/>
    </comment>
    <comment ref="I48" authorId="0" shapeId="0" xr:uid="{BBCAD32C-3A99-45EB-BD02-815E2D111BE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48" authorId="0" shapeId="0" xr:uid="{D206D1BE-7539-4CD2-B994-78AD77101925}">
      <text/>
    </comment>
    <comment ref="H50" authorId="0" shapeId="0" xr:uid="{600D9A77-7B2A-475D-AD7D-0B8DCFE89AF7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50" authorId="0" shapeId="0" xr:uid="{3E2DC0FC-97DC-4041-81EF-C54C0637F6E3}">
      <text/>
    </comment>
    <comment ref="E52" authorId="0" shapeId="0" xr:uid="{892A78D3-5AEE-47F0-83E7-26DCD78B6D09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52" authorId="0" shapeId="0" xr:uid="{562B8FB4-4056-4480-94E5-C515C59FAE2E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52" authorId="0" shapeId="0" xr:uid="{480C9693-A7FC-46E0-B1C8-CAA5BAF64977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52" authorId="0" shapeId="0" xr:uid="{8C5E30C7-2008-48C0-97BA-D26B71DE94E4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52" authorId="0" shapeId="0" xr:uid="{91B896B6-2438-4A7F-A4FC-0FC143E087B0}">
      <text/>
    </comment>
    <comment ref="I54" authorId="0" shapeId="0" xr:uid="{1308A220-12EB-4BF1-B7E5-C073F8799DCD}">
      <text/>
    </comment>
    <comment ref="H56" authorId="0" shapeId="0" xr:uid="{A5DB0FC1-423E-4E52-AF98-4C8D4FAF399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56" authorId="0" shapeId="0" xr:uid="{BDD6BAB7-D2FC-46B7-BC05-A85A051A64CA}">
      <text/>
    </comment>
    <comment ref="H58" authorId="0" shapeId="0" xr:uid="{72447C28-F409-4BD9-99DD-D870A77321CE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58" authorId="0" shapeId="0" xr:uid="{06F49C3F-AFA3-4FBD-82BD-450CD6AFF54E}">
      <text/>
    </comment>
    <comment ref="H60" authorId="0" shapeId="0" xr:uid="{0E9929D3-4F7A-4F6D-84E4-EEF358876F16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60" authorId="0" shapeId="0" xr:uid="{2CF8527F-60ED-4D64-A152-1F5CBDBE8E11}">
      <text/>
    </comment>
    <comment ref="G62" authorId="0" shapeId="0" xr:uid="{E45CA817-26C4-4358-AED6-92F292D76901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62" authorId="0" shapeId="0" xr:uid="{7A720A71-6E65-4E81-BDDA-FA105C362436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62" authorId="0" shapeId="0" xr:uid="{091A571F-9BAA-4DB7-9F3C-485A9D46F738}">
      <text/>
    </comment>
    <comment ref="H64" authorId="0" shapeId="0" xr:uid="{0943545A-810C-458A-A089-342CF745007C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64" authorId="0" shapeId="0" xr:uid="{D5A52580-811A-4F7F-88EF-A45E25B03CEF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64" authorId="0" shapeId="0" xr:uid="{B1BFEEB2-5099-4651-AB07-17D8CE00998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64" authorId="0" shapeId="0" xr:uid="{82FC4AB7-CDE2-4E95-9EEE-1D388FD7D910}">
      <text/>
    </comment>
    <comment ref="J66" authorId="0" shapeId="0" xr:uid="{A493C6FF-39B0-4491-8277-90B6B54C72F0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66" authorId="0" shapeId="0" xr:uid="{74B232A0-D4C3-4C27-9100-1D3A2886BE38}">
      <text/>
    </comment>
    <comment ref="J68" authorId="0" shapeId="0" xr:uid="{65D1AD3C-7C6A-4AD4-83C1-1031B961E70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68" authorId="0" shapeId="0" xr:uid="{0CBE86A3-2E56-4C08-8A3B-3AF8B6FF0C06}">
      <text/>
    </comment>
    <comment ref="I70" authorId="0" shapeId="0" xr:uid="{0499A8F1-A036-4791-B074-0C7D628DCBE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70" authorId="0" shapeId="0" xr:uid="{C52B4C23-8FCC-4B67-83C5-728003A2636B}">
      <text/>
    </comment>
    <comment ref="H72" authorId="0" shapeId="0" xr:uid="{44A418AF-2521-4C78-95D2-5E75C1AF9735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72" authorId="0" shapeId="0" xr:uid="{E154BA95-83D7-4760-9F68-3E02F7ED8BDA}">
      <text/>
    </comment>
    <comment ref="E74" authorId="0" shapeId="0" xr:uid="{2C0BFD65-9EEE-476F-87F9-6A7737BF2E03}">
      <text>
        <r>
          <rPr>
            <sz val="9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F74" authorId="0" shapeId="0" xr:uid="{E94077F5-6398-419F-B444-030D723B1A17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74" authorId="0" shapeId="0" xr:uid="{BF9F3B01-2596-493D-928F-755F9288E354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74" authorId="0" shapeId="0" xr:uid="{29B54679-4EA2-4BB8-BDD2-716BAAFE38C7}">
      <text/>
    </comment>
    <comment ref="H76" authorId="0" shapeId="0" xr:uid="{080C9E16-57FE-462F-B3B7-51EFDE0266CF}">
      <text/>
    </comment>
    <comment ref="G78" authorId="0" shapeId="0" xr:uid="{3E398875-5C07-423E-A7CE-F20C405C364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78" authorId="0" shapeId="0" xr:uid="{D412FE92-C198-4899-AA36-CD350AF08D91}">
      <text/>
    </comment>
    <comment ref="G80" authorId="0" shapeId="0" xr:uid="{6D3C8D4D-F2C8-42C2-A0B7-BB8B08B1F40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80" authorId="0" shapeId="0" xr:uid="{3E27FE5C-128B-46F7-AC2F-87F50A65C4F2}">
      <text/>
    </comment>
    <comment ref="G82" authorId="0" shapeId="0" xr:uid="{B2ABA419-E1C6-43DD-91CE-EFF8EE8ED28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82" authorId="0" shapeId="0" xr:uid="{29DDA8BB-CCBB-4FBF-907F-D8B0A682BD67}">
      <text/>
    </comment>
    <comment ref="F84" authorId="0" shapeId="0" xr:uid="{58C4181B-2886-4F96-ADB1-DFF66FC7D5C6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84" authorId="0" shapeId="0" xr:uid="{ABB06C97-5F4D-4603-89F3-06D25189FD62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84" authorId="0" shapeId="0" xr:uid="{224074A1-3199-46A4-B016-5E7B22A8D86A}">
      <text/>
    </comment>
    <comment ref="H86" authorId="0" shapeId="0" xr:uid="{3010AB5E-3520-4F3E-86CD-7B0A2AC877D7}">
      <text/>
    </comment>
    <comment ref="G88" authorId="0" shapeId="0" xr:uid="{5FA8426C-0728-40E4-947A-E28E95E46CF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88" authorId="0" shapeId="0" xr:uid="{FB8D0172-2EAE-4701-86DF-F8D3F8A03E3F}">
      <text/>
    </comment>
    <comment ref="G90" authorId="0" shapeId="0" xr:uid="{5ECD6C0C-176E-4C58-8E9F-876E9440FDA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90" authorId="0" shapeId="0" xr:uid="{048B39E7-C3AC-4045-8F7F-D5F77036BCC8}">
      <text/>
    </comment>
    <comment ref="G92" authorId="0" shapeId="0" xr:uid="{D69AB967-8117-4673-ADBB-141D0D2D3BB7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92" authorId="0" shapeId="0" xr:uid="{8806B0C4-ADF2-4C21-B29F-7096C3C2E95B}">
      <text/>
    </comment>
    <comment ref="D94" authorId="0" shapeId="0" xr:uid="{073ABCA4-EF64-4D78-99DD-08824F4AECB0}">
      <text>
        <r>
          <rPr>
            <sz val="9"/>
            <color indexed="81"/>
            <rFont val="Tahoma"/>
            <family val="2"/>
          </rPr>
          <t xml:space="preserve">Gtg name: calcium monoxide (lime)_x000D_
Gtg type:= normal_x000D_
Finalized:= T_x000D_
FileName:= ExecSum_V4_calcium monoxide (lime)_1305-78-8_2010-06-28_2010-06-28_12-57.pdf_x000D_
</t>
        </r>
      </text>
    </comment>
    <comment ref="E94" authorId="0" shapeId="0" xr:uid="{C4CB74A4-26FB-43F7-B8DF-D8F0F669A016}">
      <text>
        <r>
          <rPr>
            <sz val="9"/>
            <color indexed="81"/>
            <rFont val="Tahoma"/>
            <family val="2"/>
          </rPr>
          <t xml:space="preserve">Gtg name: calcium carbonate (limestone) as mined_x000D_
Gtg type:= normal_x000D_
Finalized:= T_x000D_
FileName:= ExecSum_V4_calcium carbonate (limestone) as mined_471-34-1_2010-10-28_2010-10-28_13-30.pdf_x000D_
</t>
        </r>
      </text>
    </comment>
    <comment ref="F94" authorId="0" shapeId="0" xr:uid="{64FF1D33-6FAC-41E8-9531-47D27127D14C}">
      <text/>
    </comment>
    <comment ref="D96" authorId="0" shapeId="0" xr:uid="{152D34DD-E596-4331-9B5A-2C048BC7A150}">
      <text>
        <r>
          <rPr>
            <sz val="9"/>
            <color indexed="81"/>
            <rFont val="Tahoma"/>
            <family val="2"/>
          </rPr>
          <t xml:space="preserve">Gtg name: hydrogen peroxide 65 wtPct_x000D_
Gtg type:= normal_x000D_
Finalized:= T_x000D_
FileName:= ES_V1_hydrogen peroxide 65 wtPct_2016-09-09_12-45.pdf_x000D_
</t>
        </r>
      </text>
    </comment>
    <comment ref="E96" authorId="0" shapeId="0" xr:uid="{1A8D10C4-7A4D-40E3-BAFF-3247889F2916}">
      <text>
        <r>
          <rPr>
            <sz val="9"/>
            <color indexed="81"/>
            <rFont val="Tahoma"/>
            <family val="2"/>
          </rPr>
          <t xml:space="preserve">Gtg name: BTX (benzene, toluene, and xylenes)_x000D_
Gtg type:= normal_x000D_
Finalized:= T_x000D_
FileName:= ES_V4_BTX (benzene, toluene, and xylenes)_2016-09-09_15-59.pdf_x000D_
</t>
        </r>
      </text>
    </comment>
    <comment ref="F96" authorId="0" shapeId="0" xr:uid="{34A12373-FEBD-4774-AF23-67FAD61DB90E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G96" authorId="0" shapeId="0" xr:uid="{9ED86E3A-6392-4157-928B-A0C39A5F2679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H96" authorId="0" shapeId="0" xr:uid="{0832B660-C09E-4050-B9AF-37B70B127DBE}">
      <text/>
    </comment>
    <comment ref="H98" authorId="0" shapeId="0" xr:uid="{18D2D125-9C6D-4BDC-AEFC-8B84BC038BB9}">
      <text/>
    </comment>
    <comment ref="F100" authorId="0" shapeId="0" xr:uid="{7A93F630-67DF-47BD-8CBE-285C7F5708DC}">
      <text>
        <r>
          <rPr>
            <sz val="9"/>
            <color indexed="81"/>
            <rFont val="Tahoma"/>
            <family val="2"/>
          </rPr>
          <t xml:space="preserve">Gtg name: reformate (hydrotreating and reforming of straight-run distillate)_x000D_
Gtg type:= normal_x000D_
Finalized:= T_x000D_
FileName:= ExecSum_V4_reformate (hydrotreating and reforming of straight-run distillate)_UIDNaphthaReformate_2010-06-19_2010-06-24_12-14.pdf_x000D_
</t>
        </r>
      </text>
    </comment>
    <comment ref="G100" authorId="0" shapeId="0" xr:uid="{CBBC6ECD-25EE-4CA4-93FD-F0CE3DD879DA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H100" authorId="0" shapeId="0" xr:uid="{48BD851E-D440-4458-A326-9014E3662643}">
      <text/>
    </comment>
    <comment ref="H102" authorId="0" shapeId="0" xr:uid="{A7C7F16A-ECD1-4D02-858E-C9EB1F4FF172}">
      <text/>
    </comment>
    <comment ref="E104" authorId="0" shapeId="0" xr:uid="{CDFDCCD0-7C09-4217-AAE1-A2C4ADDB28E4}">
      <text>
        <r>
          <rPr>
            <sz val="9"/>
            <color indexed="81"/>
            <rFont val="Tahoma"/>
            <family val="2"/>
          </rPr>
          <t xml:space="preserve">Gtg name: hydrogen proxy from SMR_x000D_
Gtg type:= placeholder_x000D_
Finalized:= T_x000D_
FileName:= noExecSum.pdf_x000D_
</t>
        </r>
      </text>
    </comment>
    <comment ref="F104" authorId="0" shapeId="0" xr:uid="{7300893B-DD5A-43C1-BE9B-D866BF3D3B83}">
      <text>
        <r>
          <rPr>
            <sz val="9"/>
            <color indexed="81"/>
            <rFont val="Tahoma"/>
            <family val="2"/>
          </rPr>
          <t xml:space="preserve">Gtg name: hydrogen from SMR nat gas_x000D_
Gtg type:= normal_x000D_
Finalized:= T_x000D_
FileName:= ES_V4_hydrogen from SMR nat gas_2020-07-20_15-08.pdf_x000D_
</t>
        </r>
      </text>
    </comment>
    <comment ref="G104" authorId="0" shapeId="0" xr:uid="{161B1527-8355-4E1F-AD92-F84602B3EE5A}">
      <text>
        <r>
          <rPr>
            <sz val="9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H104" authorId="0" shapeId="0" xr:uid="{324878C8-3136-4792-A47A-88CCF0453E43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104" authorId="0" shapeId="0" xr:uid="{032CC687-1769-48EC-B2DB-CAC3F22562C0}">
      <text/>
    </comment>
    <comment ref="I106" authorId="0" shapeId="0" xr:uid="{A8236626-1318-4942-8110-362F42A32B39}">
      <text/>
    </comment>
    <comment ref="G108" authorId="0" shapeId="0" xr:uid="{2686B16C-9009-45C9-8E59-F94C1AFA5F1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08" authorId="0" shapeId="0" xr:uid="{0138895F-872E-45B8-AB46-B675576D85B6}">
      <text/>
    </comment>
    <comment ref="G110" authorId="0" shapeId="0" xr:uid="{97CFB5D9-BF36-4BAB-9FD7-FE16F6479F96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10" authorId="0" shapeId="0" xr:uid="{5F8970A9-509E-4125-8ED8-26B10EF1C2B3}">
      <text/>
    </comment>
    <comment ref="E112" authorId="0" shapeId="0" xr:uid="{BB264F4B-4079-48F2-A187-88C0FF14C49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112" authorId="0" shapeId="0" xr:uid="{0D5190FA-D8CD-42B7-981A-98DC3D0F215B}">
      <text/>
    </comment>
    <comment ref="D114" authorId="0" shapeId="0" xr:uid="{7E6FB1AD-D776-4BBD-AD5F-DCB0E0193813}">
      <text>
        <r>
          <rPr>
            <sz val="9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E114" authorId="0" shapeId="0" xr:uid="{16354A9F-2BDA-4CFA-B3E0-BDAA68FCD2BD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114" authorId="0" shapeId="0" xr:uid="{AFF17A41-F462-4E16-917F-A9AF32477FFB}">
      <text/>
    </comment>
    <comment ref="F116" authorId="0" shapeId="0" xr:uid="{695B9DD7-A48D-4175-8142-E027E22E10AD}">
      <text/>
    </comment>
    <comment ref="D118" authorId="0" shapeId="0" xr:uid="{93FB0E8D-B3D6-4CE8-9140-6478BE12847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118" authorId="0" shapeId="0" xr:uid="{BCBBBB22-1F7D-437C-8611-4CD78819AB66}">
      <text/>
    </comment>
    <comment ref="D120" authorId="0" shapeId="0" xr:uid="{D621BB8D-B15E-4778-B19A-356064CE8D6B}">
      <text>
        <r>
          <rPr>
            <sz val="9"/>
            <color indexed="81"/>
            <rFont val="Tahoma"/>
            <family val="2"/>
          </rPr>
          <t xml:space="preserve">Gtg name: Sodium Chlorate _x000D_
Gtg type:= normal_x000D_
Finalized:= T_x000D_
FileName:= ES_V4_Sodium Chlorate _2023-09-06_13-33.pdf_x000D_
</t>
        </r>
      </text>
    </comment>
    <comment ref="E120" authorId="0" shapeId="0" xr:uid="{0BCF95D8-B1F6-43A5-89E8-2B3C91920AB4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120" authorId="0" shapeId="0" xr:uid="{D63656D4-4640-4A16-BDF3-B590709F9BB6}">
      <text/>
    </comment>
    <comment ref="D122" authorId="0" shapeId="0" xr:uid="{71C69488-6041-4750-9C14-3FD5DF4EB5B3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E122" authorId="0" shapeId="0" xr:uid="{5EB998AC-D8CD-4FF1-AA05-FF22B191F21B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122" authorId="0" shapeId="0" xr:uid="{C6050324-40E6-438C-8BAF-8637D1F74E68}">
      <text/>
    </comment>
    <comment ref="E124" authorId="0" shapeId="0" xr:uid="{C499C484-6DB6-4174-BF1D-554CE1B7960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24" authorId="0" shapeId="0" xr:uid="{9F096D2E-F450-4724-9534-ADE43068CC94}">
      <text/>
    </comment>
    <comment ref="D126" authorId="0" shapeId="0" xr:uid="{3EBA42FE-D0DB-4371-BAA1-F9BE26DA12B0}">
      <text>
        <r>
          <rPr>
            <sz val="9"/>
            <color indexed="81"/>
            <rFont val="Tahoma"/>
            <family val="2"/>
          </rPr>
          <t xml:space="preserve">Gtg name: boric acid from borax (tincal) and sulfuric acid_x000D_
Gtg type:= normal_x000D_
Finalized:= T_x000D_
FileName:= ExecSum_V2_boric acid from borax (tincal) and sulfuric acid_10043-35-3_2010-07-22_2010-07-23_00-08.pdf_x000D_
</t>
        </r>
      </text>
    </comment>
    <comment ref="E126" authorId="0" shapeId="0" xr:uid="{5881EA32-8997-4D77-BB70-1669BE90DF66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F126" authorId="0" shapeId="0" xr:uid="{49F09F64-89E5-4801-A17D-B6ABE5C411EA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G126" authorId="0" shapeId="0" xr:uid="{9DBBC845-6106-4DF8-B27D-CFF9BDC60A3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26" authorId="0" shapeId="0" xr:uid="{D23B405E-908D-4DFA-B3B6-5B04E3300437}">
      <text/>
    </comment>
    <comment ref="G128" authorId="0" shapeId="0" xr:uid="{2386B187-F043-42A9-9E67-B04C24D824F1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H128" authorId="0" shapeId="0" xr:uid="{9AD35133-8CC7-4552-8969-4425A3DC6A18}">
      <text/>
    </comment>
    <comment ref="G130" authorId="0" shapeId="0" xr:uid="{EFC29ECF-AF3C-4E29-B602-F96ABEA0904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30" authorId="0" shapeId="0" xr:uid="{EBC721A9-0ED5-43B9-A5EB-048E75C87957}">
      <text/>
    </comment>
    <comment ref="F132" authorId="0" shapeId="0" xr:uid="{FA6DA4CB-EAAC-46B8-A380-EBA1A4F3D3B5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32" authorId="0" shapeId="0" xr:uid="{7436C717-6083-46C6-B640-2763349C13CD}">
      <text/>
    </comment>
    <comment ref="E134" authorId="0" shapeId="0" xr:uid="{94F57166-6FD3-4864-8923-AA03C1CABEFA}">
      <text>
        <r>
          <rPr>
            <sz val="9"/>
            <color indexed="81"/>
            <rFont val="Tahoma"/>
            <family val="2"/>
          </rPr>
          <t xml:space="preserve">Gtg name: borax refining (purification of run of mine ore)_x000D_
Gtg type:= normal_x000D_
Finalized:= T_x000D_
FileName:= ExecSum_V4_borax refining (purification of run of mine ore)_1303-96-4_2009-08-01_2010-07-22_23-32.pdf_x000D_
</t>
        </r>
      </text>
    </comment>
    <comment ref="F134" authorId="0" shapeId="0" xr:uid="{F7B3A56D-75EB-450D-8C04-BFB3D1BADFBB}">
      <text>
        <r>
          <rPr>
            <sz val="9"/>
            <color indexed="81"/>
            <rFont val="Tahoma"/>
            <family val="2"/>
          </rPr>
          <t xml:space="preserve">Gtg name: borax mine, production of b2o3 as tincal and kernite ores_x000D_
Gtg type:= normal_x000D_
Finalized:= T_x000D_
FileName:= ExecSum_V4_borax mine, production of b2o3 as tincal and kernite ores_UIDB2O3inTincalOre_2009-08-01_2010-07-22_20-03.pdf_x000D_
</t>
        </r>
      </text>
    </comment>
    <comment ref="G134" authorId="0" shapeId="0" xr:uid="{B2EAC8D9-ABFB-40BE-8066-A70E9403FE78}">
      <text/>
    </comment>
    <comment ref="D136" authorId="0" shapeId="0" xr:uid="{959088B9-0924-4879-9B9D-693C6C0E5377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E136" authorId="0" shapeId="0" xr:uid="{E1391440-712A-4489-BAD3-D706064A0E90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F136" authorId="0" shapeId="0" xr:uid="{32DDD280-71BD-4450-845A-3EAE4E9006CC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136" authorId="0" shapeId="0" xr:uid="{75FA2722-5ECB-4DE3-870C-D94D0483C5AC}">
      <text/>
    </comment>
    <comment ref="F138" authorId="0" shapeId="0" xr:uid="{51B8482B-2771-412E-9422-80C63ABC5AF4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G138" authorId="0" shapeId="0" xr:uid="{BD51790A-2D3F-4988-ADDD-189E08E12143}">
      <text/>
    </comment>
    <comment ref="F140" authorId="0" shapeId="0" xr:uid="{858AC9A8-4830-4542-A8C1-876FFA523E1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40" authorId="0" shapeId="0" xr:uid="{3E562959-F7CE-4649-832A-46022FB41AD5}">
      <text/>
    </comment>
    <comment ref="E142" authorId="0" shapeId="0" xr:uid="{012CE8D9-BDD2-4EC7-8970-5DD9806C9C9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42" authorId="0" shapeId="0" xr:uid="{996A69A2-10F0-499A-ADEE-F43C7F984016}">
      <text/>
    </comment>
    <comment ref="B144" authorId="0" shapeId="0" xr:uid="{2E30F32C-A9C2-4AA2-96AD-7E67AC22EFBC}">
      <text>
        <r>
          <rPr>
            <sz val="9"/>
            <color indexed="81"/>
            <rFont val="Tahoma"/>
            <family val="2"/>
          </rPr>
          <t xml:space="preserve">Gtg name: ethanol_x000D_
Gtg type:= normal_x000D_
Finalized:= T_x000D_
FileName:= ES_V4_ethanol_2016-09-08_13-36.pdf_x000D_
</t>
        </r>
      </text>
    </comment>
    <comment ref="C144" authorId="0" shapeId="0" xr:uid="{0B0A78B0-9EEE-402A-9E00-8B6AAEE0400F}">
      <text>
        <r>
          <rPr>
            <sz val="9"/>
            <color indexed="81"/>
            <rFont val="Tahoma"/>
            <family val="2"/>
          </rPr>
          <t xml:space="preserve">Gtg name: Corn_x000D_
Gtg type:= normal_x000D_
Finalized:= T_x000D_
FileName:= ES_V4_Corn_2011-09-08_06-41.pdf_x000D_
</t>
        </r>
      </text>
    </comment>
    <comment ref="D144" authorId="0" shapeId="0" xr:uid="{A7380865-C56F-4F88-A324-38640B9A24B4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E144" authorId="0" shapeId="0" xr:uid="{156652D6-AAE2-4A71-BCC0-7CFAB2E92039}">
      <text>
        <r>
          <rPr>
            <sz val="9"/>
            <color indexed="81"/>
            <rFont val="Tahoma"/>
            <family val="2"/>
          </rPr>
          <t xml:space="preserve">Gtg name: potassium chloride from sylvinite ore_x000D_
Gtg type:= normal_x000D_
Finalized:= T_x000D_
FileName:= ExecSum_V4_potassium chloride from sylvinite ore_7447-40-7_2010-07-24_2010-07-24_17-44_1.pdf_x000D_
</t>
        </r>
      </text>
    </comment>
    <comment ref="F144" authorId="0" shapeId="0" xr:uid="{8705DEE8-4E2A-4ECE-866D-D490D65B014D}">
      <text>
        <r>
          <rPr>
            <sz val="9"/>
            <color indexed="81"/>
            <rFont val="Tahoma"/>
            <family val="2"/>
          </rPr>
          <t xml:space="preserve">Gtg name: sylvinite ore mining_x000D_
Gtg type:= normal_x000D_
Finalized:= T_x000D_
FileName:= ExecSum_V4_sylvinite ore mining_UIDSylviniteOre_2010-07-24_2010-07-24_17-55.pdf_x000D_
</t>
        </r>
      </text>
    </comment>
    <comment ref="G144" authorId="0" shapeId="0" xr:uid="{F9E1B5A4-986A-4D94-9D01-5333E7EE16B8}">
      <text/>
    </comment>
    <comment ref="D146" authorId="0" shapeId="0" xr:uid="{46E2590D-85B3-44D9-ABC1-3C552F3A1F6B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E146" authorId="0" shapeId="0" xr:uid="{E3452DEA-4954-4965-9F31-1F7A6502F3D3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F146" authorId="0" shapeId="0" xr:uid="{CAD19AA5-3352-4B51-9559-BD658EB4DBDA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146" authorId="0" shapeId="0" xr:uid="{7E468CE8-FDB3-4355-86CA-7F19FC2B5DA9}">
      <text/>
    </comment>
    <comment ref="G148" authorId="0" shapeId="0" xr:uid="{2848FB27-8DC8-4E5D-A678-583F8AC58578}">
      <text/>
    </comment>
    <comment ref="F150" authorId="0" shapeId="0" xr:uid="{1FFBAC10-A71A-4516-A52C-A39D36C1F02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150" authorId="0" shapeId="0" xr:uid="{B2B8DAAE-6537-4C6A-8A74-1076FEFC7CD9}">
      <text/>
    </comment>
    <comment ref="F152" authorId="0" shapeId="0" xr:uid="{C32AC7D5-F3C2-42A1-898A-E6C64C748EB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152" authorId="0" shapeId="0" xr:uid="{234685A5-5AF2-40E1-BE18-5AA25009DA9C}">
      <text/>
    </comment>
    <comment ref="F154" authorId="0" shapeId="0" xr:uid="{CD3FA9FF-C8D0-491A-A391-556AFCCC3A1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54" authorId="0" shapeId="0" xr:uid="{F66AD13D-0034-43A2-85B9-7AABFFC5DA5A}">
      <text/>
    </comment>
    <comment ref="E156" authorId="0" shapeId="0" xr:uid="{250B2DE0-9C8D-4D49-A988-61273899C7FB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156" authorId="0" shapeId="0" xr:uid="{057961B5-4580-4762-8211-7BA1DC841835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156" authorId="0" shapeId="0" xr:uid="{E5CE18D2-37ED-4463-A7A4-17DB1CD4EF14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156" authorId="0" shapeId="0" xr:uid="{186B321A-54F5-441E-98BB-7CAF17B8DFDC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156" authorId="0" shapeId="0" xr:uid="{0226C100-E0E9-4A7A-BD7E-730521359F06}">
      <text/>
    </comment>
    <comment ref="I158" authorId="0" shapeId="0" xr:uid="{1A5AE8D7-EE34-4563-A8B0-CF9AE3AD2FC4}">
      <text/>
    </comment>
    <comment ref="H160" authorId="0" shapeId="0" xr:uid="{4F08A0A9-BE71-4D4E-BB9A-FFBA58238FC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160" authorId="0" shapeId="0" xr:uid="{4B6746FF-0293-424C-B624-97CD6DC27D79}">
      <text/>
    </comment>
    <comment ref="H162" authorId="0" shapeId="0" xr:uid="{FBAB8B4E-0BAF-4BD0-964A-CAFFA6F1F7A4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162" authorId="0" shapeId="0" xr:uid="{C3BB4862-8327-47BF-AACD-7C9B4FA2A374}">
      <text/>
    </comment>
    <comment ref="H164" authorId="0" shapeId="0" xr:uid="{4A2A19FD-2B6B-4E63-A6C2-7D3C8434BAB7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164" authorId="0" shapeId="0" xr:uid="{5AC8EF6F-EEA5-45BB-A821-9E13CFEC9646}">
      <text/>
    </comment>
    <comment ref="G166" authorId="0" shapeId="0" xr:uid="{318DE27A-0742-4ECA-88B8-631730CEAE4B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166" authorId="0" shapeId="0" xr:uid="{27E89B80-A2C9-4976-9E16-0C8682F16AB2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166" authorId="0" shapeId="0" xr:uid="{72FF4C00-1ACF-4EB1-BB05-2D57130EE66E}">
      <text/>
    </comment>
    <comment ref="H168" authorId="0" shapeId="0" xr:uid="{A866A3DD-ADE1-4E41-8F52-991419450980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168" authorId="0" shapeId="0" xr:uid="{D8AFB596-36C1-429E-9F1D-6D2071D2AA21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168" authorId="0" shapeId="0" xr:uid="{6AFCF652-8B38-4F14-9B36-F41C4419C65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168" authorId="0" shapeId="0" xr:uid="{ECFC166C-95DD-4DA2-A401-8EE273EEEC8E}">
      <text/>
    </comment>
    <comment ref="J170" authorId="0" shapeId="0" xr:uid="{E1E3171D-D334-494E-9469-D4824EF730A9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170" authorId="0" shapeId="0" xr:uid="{F595DBDA-9C36-449F-9AE1-5B3B6CFBAC59}">
      <text/>
    </comment>
    <comment ref="J172" authorId="0" shapeId="0" xr:uid="{B182086F-4A51-4B9F-AA9B-7F738DB7AB9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172" authorId="0" shapeId="0" xr:uid="{5F750D3B-8679-4BB3-9E71-7F2402778037}">
      <text/>
    </comment>
    <comment ref="I174" authorId="0" shapeId="0" xr:uid="{CEB8D515-7251-4099-9334-BE1FB2CF624B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174" authorId="0" shapeId="0" xr:uid="{E6A84FAD-ED98-495D-B1E2-CF39A12A46F1}">
      <text/>
    </comment>
    <comment ref="H176" authorId="0" shapeId="0" xr:uid="{4056E644-24F0-4007-8C91-0F561218D7B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176" authorId="0" shapeId="0" xr:uid="{6842837D-1CAE-4D21-8051-CD17FD3F5E8D}">
      <text/>
    </comment>
    <comment ref="E178" authorId="0" shapeId="0" xr:uid="{5415D0A6-251B-42D2-B851-4503A231FA06}">
      <text>
        <r>
          <rPr>
            <sz val="9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F178" authorId="0" shapeId="0" xr:uid="{D5EFC056-FDA0-474B-B27B-89A32341FCE1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178" authorId="0" shapeId="0" xr:uid="{EEE04BBB-7174-459B-A9FA-7FFEF1A62DC4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178" authorId="0" shapeId="0" xr:uid="{CBE6CFD5-996E-4665-9B03-8B6C7F71895E}">
      <text/>
    </comment>
    <comment ref="H180" authorId="0" shapeId="0" xr:uid="{A5F681DC-BC9F-4627-9DAB-B0655DA5E40B}">
      <text/>
    </comment>
    <comment ref="G182" authorId="0" shapeId="0" xr:uid="{2C90C4EF-DFA7-4DB8-A7B1-F440EFDA727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82" authorId="0" shapeId="0" xr:uid="{47ECEA82-FDAC-4293-AAA9-5152E749FBAC}">
      <text/>
    </comment>
    <comment ref="G184" authorId="0" shapeId="0" xr:uid="{CF5D26C7-B94D-4A89-A134-58E71E63B6D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84" authorId="0" shapeId="0" xr:uid="{5F3261DC-4374-42E7-9B54-416FD22DF8CC}">
      <text/>
    </comment>
    <comment ref="G186" authorId="0" shapeId="0" xr:uid="{F72B5C19-6C29-4C13-AEDB-C6B5061D116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86" authorId="0" shapeId="0" xr:uid="{68661E9E-2164-43E3-ABB2-7DFD410B4F2E}">
      <text/>
    </comment>
    <comment ref="F188" authorId="0" shapeId="0" xr:uid="{9739E497-7BE7-4AAD-85F2-5FBFE8D2D28A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188" authorId="0" shapeId="0" xr:uid="{FA685E18-359C-4F23-BD06-A8458F4914CE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188" authorId="0" shapeId="0" xr:uid="{527F5B0C-ADAB-4A76-BA59-4F205910908E}">
      <text/>
    </comment>
    <comment ref="H190" authorId="0" shapeId="0" xr:uid="{7220BB33-1604-40C9-A498-E107E143B49C}">
      <text/>
    </comment>
    <comment ref="G192" authorId="0" shapeId="0" xr:uid="{3AD674DC-03FF-4466-910B-073114606AF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92" authorId="0" shapeId="0" xr:uid="{037CEDE2-AB27-41EB-9163-D8EBC0EA35EE}">
      <text/>
    </comment>
    <comment ref="G194" authorId="0" shapeId="0" xr:uid="{AE394F27-5340-407D-A7E6-62998B51612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94" authorId="0" shapeId="0" xr:uid="{377F8951-D9F1-4713-9283-4B40FF6B6007}">
      <text/>
    </comment>
    <comment ref="G196" authorId="0" shapeId="0" xr:uid="{DF314EE6-B315-40F1-B5D1-3BAB15681A4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96" authorId="0" shapeId="0" xr:uid="{9FA59637-B421-49CF-8A69-50213981CBA8}">
      <text/>
    </comment>
    <comment ref="D198" authorId="0" shapeId="0" xr:uid="{F9C94DAF-E6FA-4984-ABAE-224D05EE6E0A}">
      <text>
        <r>
          <rPr>
            <sz val="9"/>
            <color indexed="81"/>
            <rFont val="Tahoma"/>
            <family val="2"/>
          </rPr>
          <t xml:space="preserve">Gtg name: P in fertilizer_x000D_
Gtg type:= normal_x000D_
Finalized:= T_x000D_
FileName:= ES_V4_P in fertilizer_2016-12-15_20-59.pdf_x000D_
</t>
        </r>
      </text>
    </comment>
    <comment ref="E198" authorId="0" shapeId="0" xr:uid="{0BC78EAC-A54E-4CE9-954D-840F32F95353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198" authorId="0" shapeId="0" xr:uid="{421DA8AD-9EFD-4923-BC70-694A6711A9EF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198" authorId="0" shapeId="0" xr:uid="{9C869556-950A-4B8A-BD57-BB408A0EE649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198" authorId="0" shapeId="0" xr:uid="{0AC30F91-A624-4FE0-8450-E08FD5870A0D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198" authorId="0" shapeId="0" xr:uid="{334A8581-6175-48C6-8FA9-3C46F085A889}">
      <text/>
    </comment>
    <comment ref="I200" authorId="0" shapeId="0" xr:uid="{74AE32F0-CF3D-4D96-8022-C5C3AD092BE4}">
      <text/>
    </comment>
    <comment ref="H202" authorId="0" shapeId="0" xr:uid="{0C77A61D-B96D-4992-95F9-72D35BFBB34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202" authorId="0" shapeId="0" xr:uid="{DFE7BC28-F7F3-4269-ADE6-7FD920C5BC08}">
      <text/>
    </comment>
    <comment ref="H204" authorId="0" shapeId="0" xr:uid="{6E63531D-6C27-4380-BB84-A263A20635B5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204" authorId="0" shapeId="0" xr:uid="{D194D816-EFDA-4C80-B910-710DDABA1EAC}">
      <text/>
    </comment>
    <comment ref="H206" authorId="0" shapeId="0" xr:uid="{B648D9BD-1958-4E69-BC38-4A4420EE2C7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206" authorId="0" shapeId="0" xr:uid="{EA2A4E5E-337F-4A91-B94C-204E6E5BD61D}">
      <text/>
    </comment>
    <comment ref="G208" authorId="0" shapeId="0" xr:uid="{5F873D73-F487-4367-86CA-50D9F10DFE81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208" authorId="0" shapeId="0" xr:uid="{F8FCF8C3-AEFF-4C2C-8A00-D960FA6C6002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208" authorId="0" shapeId="0" xr:uid="{FB335F72-AEA1-4683-98A1-0830B16DB9D7}">
      <text/>
    </comment>
    <comment ref="H210" authorId="0" shapeId="0" xr:uid="{8830AB13-8C30-46CD-9111-830D05F7515D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210" authorId="0" shapeId="0" xr:uid="{B85ED058-A827-4F4C-8689-965A33768202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210" authorId="0" shapeId="0" xr:uid="{BB42950C-9D2B-4132-85CE-841C0486EBF6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210" authorId="0" shapeId="0" xr:uid="{AFFC5633-453B-4907-98AA-5453DDB9C2D7}">
      <text/>
    </comment>
    <comment ref="J212" authorId="0" shapeId="0" xr:uid="{409353B9-576E-4615-BB40-EB95C2265ABA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212" authorId="0" shapeId="0" xr:uid="{696DC247-62EA-4B40-815C-D32CED3F6C9B}">
      <text/>
    </comment>
    <comment ref="J214" authorId="0" shapeId="0" xr:uid="{EF666762-B975-4C73-882B-DFF0719D507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214" authorId="0" shapeId="0" xr:uid="{BD750D91-6DE7-467A-A330-0E15D8471ED1}">
      <text/>
    </comment>
    <comment ref="I216" authorId="0" shapeId="0" xr:uid="{73E7191D-506C-4123-9FD7-AC3B11F962A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216" authorId="0" shapeId="0" xr:uid="{B97232C8-410F-4487-A229-0BAF8F20B75F}">
      <text/>
    </comment>
    <comment ref="H218" authorId="0" shapeId="0" xr:uid="{52C7F83B-044D-4E1C-A52E-BA907506FB4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218" authorId="0" shapeId="0" xr:uid="{E19A368C-A2ED-4F11-AA0A-8C5F17F13ADD}">
      <text/>
    </comment>
    <comment ref="C220" authorId="0" shapeId="0" xr:uid="{24A5930F-24BD-4A35-930D-66F3B098BE3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220" authorId="0" shapeId="0" xr:uid="{552AE5B0-24D3-48C7-B787-4D3BA8F7D6C4}">
      <text/>
    </comment>
    <comment ref="B222" authorId="0" shapeId="0" xr:uid="{5DBBE327-39D4-4C87-BDE7-129E76782DB5}">
      <text>
        <r>
          <rPr>
            <sz val="9"/>
            <color indexed="81"/>
            <rFont val="Tahoma"/>
            <family val="2"/>
          </rPr>
          <t xml:space="preserve">Gtg name: isopropanol_x000D_
Gtg type:= normal_x000D_
Finalized:= T_x000D_
FileName:= ES_V2_isopropanol_2016-12-17_07-02.pdf_x000D_
</t>
        </r>
      </text>
    </comment>
    <comment ref="C222" authorId="0" shapeId="0" xr:uid="{A0278B9B-C1CA-4A56-A433-EE6B77323A73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D222" authorId="0" shapeId="0" xr:uid="{FBC23869-3C00-4DE9-A89E-54D456C18ECE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E222" authorId="0" shapeId="0" xr:uid="{8EC28203-89A1-4E92-A6D2-153D9354B00D}">
      <text/>
    </comment>
    <comment ref="E224" authorId="0" shapeId="0" xr:uid="{2A23CCE6-DD0D-4542-B236-0ED53D6A7181}">
      <text/>
    </comment>
    <comment ref="C226" authorId="0" shapeId="0" xr:uid="{E05AE911-8B32-4FF8-A9F1-F050EF64A19A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D226" authorId="0" shapeId="0" xr:uid="{9B377671-2263-4756-A2D8-F2E4F9E3F3B2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E226" authorId="0" shapeId="0" xr:uid="{60C1733E-559B-4BEF-85A3-9FFA25FCAD6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226" authorId="0" shapeId="0" xr:uid="{3BF1C6BD-BFA4-42D0-A22D-469FE39BAD6D}">
      <text/>
    </comment>
    <comment ref="E228" authorId="0" shapeId="0" xr:uid="{D82B047F-15C7-43E6-982E-E6227675EECE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F228" authorId="0" shapeId="0" xr:uid="{33520471-A56F-4894-8E0F-993648904E92}">
      <text/>
    </comment>
    <comment ref="E230" authorId="0" shapeId="0" xr:uid="{A8FFF185-7723-4759-B046-982816257C3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230" authorId="0" shapeId="0" xr:uid="{EE8E537C-5586-42CA-A488-3E2710ABA14D}">
      <text/>
    </comment>
    <comment ref="D232" authorId="0" shapeId="0" xr:uid="{F285AE38-8C46-4D3A-80DD-B373D3EF168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232" authorId="0" shapeId="0" xr:uid="{9FEBAB59-BD89-430E-B3A5-FD12CA3EADB6}">
      <text/>
    </comment>
    <comment ref="C234" authorId="0" shapeId="0" xr:uid="{10C1A232-A640-452A-B2EB-F1B79B78C30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234" authorId="0" shapeId="0" xr:uid="{0B628966-BC2F-4796-8A5F-DCB7657B58D6}">
      <text/>
    </comment>
    <comment ref="B236" authorId="0" shapeId="0" xr:uid="{DF1AA816-243A-4A88-BB2F-AD07CA7DB377}">
      <text>
        <r>
          <rPr>
            <sz val="9"/>
            <color indexed="81"/>
            <rFont val="Tahoma"/>
            <family val="2"/>
          </rPr>
          <t xml:space="preserve">Gtg name: sodium chloroacetate_x000D_
Gtg type:= normal_x000D_
Finalized:= T_x000D_
FileName:= ES_V4_sodium chloroacetate_2024-03-08_09-40.pdf_x000D_
</t>
        </r>
      </text>
    </comment>
    <comment ref="C236" authorId="0" shapeId="0" xr:uid="{951A2D62-E388-437B-91F4-51C0606D58C7}">
      <text>
        <r>
          <rPr>
            <sz val="9"/>
            <color indexed="81"/>
            <rFont val="Tahoma"/>
            <family val="2"/>
          </rPr>
          <t xml:space="preserve">Gtg name: chloroacetic acid and AC_x000D_
Gtg type:= normal_x000D_
Finalized:= I_x000D_
FileName:= ES_V1_chloroacetic acid and AC_2012-03-04_20-50.pdf_x000D_
</t>
        </r>
      </text>
    </comment>
    <comment ref="D236" authorId="0" shapeId="0" xr:uid="{9506408E-ECA9-409A-9333-147D105202CB}">
      <text>
        <r>
          <rPr>
            <sz val="9"/>
            <color indexed="81"/>
            <rFont val="Tahoma"/>
            <family val="2"/>
          </rPr>
          <t xml:space="preserve">Gtg name: acetic acid from methanol and carbon dioxide_x000D_
Gtg type:= normal_x000D_
Finalized:= T_x000D_
FileName:= ExecSum_V4_acetic acid from methanol and carbon dioxide_64-19-7_2010-06-25_2010-06-26_00-06_1.pdf_x000D_
</t>
        </r>
      </text>
    </comment>
    <comment ref="E236" authorId="0" shapeId="0" xr:uid="{F185CC89-3946-4238-A82D-3E19989933FB}">
      <text>
        <r>
          <rPr>
            <sz val="9"/>
            <color indexed="81"/>
            <rFont val="Tahoma"/>
            <family val="2"/>
          </rPr>
          <t xml:space="preserve">Gtg name: carbon monoxide and hydrogen from steam co2 reforming of natural gas_x000D_
Gtg type:= normal_x000D_
Finalized:= I_x000D_
FileName:= ExecSum_V1_carbon monoxide and hydrogen from steam co2 reforming of natural gas_630-08-0_2010-07-04_2010-07-10_10-54.pdf_x000D_
</t>
        </r>
      </text>
    </comment>
    <comment ref="F236" authorId="0" shapeId="0" xr:uid="{D39C3C75-D4A7-42A4-8C2D-B864F76170CD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236" authorId="0" shapeId="0" xr:uid="{28A5828C-3E3D-459F-92B9-221A67C43E6E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236" authorId="0" shapeId="0" xr:uid="{8D3C173B-468C-4280-9FA1-7F6516CE48A4}">
      <text/>
    </comment>
    <comment ref="H238" authorId="0" shapeId="0" xr:uid="{6FA542A4-F292-445F-BDEB-D1106D267744}">
      <text/>
    </comment>
    <comment ref="G240" authorId="0" shapeId="0" xr:uid="{036137BA-25AE-42C8-987A-48D0DF09CFBE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240" authorId="0" shapeId="0" xr:uid="{0BA49C2A-815D-4166-8105-60B6763436BA}">
      <text/>
    </comment>
    <comment ref="G242" authorId="0" shapeId="0" xr:uid="{7BFE9B41-7746-4598-B371-3EFA02C34D41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242" authorId="0" shapeId="0" xr:uid="{0392C619-0EDC-46B1-BFEB-FC9144F678C0}">
      <text/>
    </comment>
    <comment ref="G244" authorId="0" shapeId="0" xr:uid="{F1D6D323-492E-47A5-902D-68F06DBFC42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244" authorId="0" shapeId="0" xr:uid="{5585D5F0-365D-4B9B-BB1E-76C4F0AFD46B}">
      <text/>
    </comment>
    <comment ref="F246" authorId="0" shapeId="0" xr:uid="{04EB192C-832E-44BC-A3C8-003876DB7F75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246" authorId="0" shapeId="0" xr:uid="{32F01E2A-0D60-48C2-A4C4-8AF2A5FD97ED}">
      <text/>
    </comment>
    <comment ref="G248" authorId="0" shapeId="0" xr:uid="{8FABE559-79E3-4B72-A857-04E062431D41}">
      <text/>
    </comment>
    <comment ref="F250" authorId="0" shapeId="0" xr:uid="{38C8A067-1569-4D02-BD9F-56EB97007BC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250" authorId="0" shapeId="0" xr:uid="{7C1F2154-86B0-4EBA-BBDE-A879C586F5FB}">
      <text/>
    </comment>
    <comment ref="E252" authorId="0" shapeId="0" xr:uid="{18E06283-CEEB-4E88-8A34-DEA047800594}">
      <text>
        <r>
          <rPr>
            <sz val="9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F252" authorId="0" shapeId="0" xr:uid="{BC13F9C6-F3D2-4794-8403-2C90E9F5CB2D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252" authorId="0" shapeId="0" xr:uid="{9781EE73-6B40-48FC-A590-376CC994CFC0}">
      <text/>
    </comment>
    <comment ref="G254" authorId="0" shapeId="0" xr:uid="{C1801896-A8FD-42C4-8610-27AF114AB6F0}">
      <text/>
    </comment>
    <comment ref="F256" authorId="0" shapeId="0" xr:uid="{2899199C-8C36-4DFA-BD13-81603ADB5BE5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256" authorId="0" shapeId="0" xr:uid="{F6ADB509-1DFC-40FF-9F69-14E2C69E584A}">
      <text/>
    </comment>
    <comment ref="F258" authorId="0" shapeId="0" xr:uid="{1F3080FF-B392-47A0-9584-26D25C821B75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258" authorId="0" shapeId="0" xr:uid="{C224F222-A460-4A68-9C1D-8B701D78E814}">
      <text/>
    </comment>
    <comment ref="D260" authorId="0" shapeId="0" xr:uid="{FFE3B0CE-9E05-4417-B98F-C583983CDC0A}">
      <text>
        <r>
          <rPr>
            <sz val="9"/>
            <color indexed="81"/>
            <rFont val="Tahoma"/>
            <family val="2"/>
          </rPr>
          <t xml:space="preserve">Gtg name: acetic anhydride_x000D_
Gtg type:= normal_x000D_
Finalized:= I_x000D_
FileName:= ES_V1_acetic anhydride_2012-03-04_21-31.pdf_x000D_
</t>
        </r>
      </text>
    </comment>
    <comment ref="E260" authorId="0" shapeId="0" xr:uid="{F8DAB83E-AB0B-4FA3-BBB1-E961BF2C5BA1}">
      <text>
        <r>
          <rPr>
            <sz val="9"/>
            <color indexed="81"/>
            <rFont val="Tahoma"/>
            <family val="2"/>
          </rPr>
          <t xml:space="preserve">Gtg name: acetic acid from methanol and carbon dioxide_x000D_
Gtg type:= normal_x000D_
Finalized:= T_x000D_
FileName:= ExecSum_V4_acetic acid from methanol and carbon dioxide_64-19-7_2010-06-25_2010-06-26_00-06_1.pdf_x000D_
</t>
        </r>
      </text>
    </comment>
    <comment ref="F260" authorId="0" shapeId="0" xr:uid="{97EB1DF7-9866-4C75-94C8-3C3EA7B5241D}">
      <text>
        <r>
          <rPr>
            <sz val="9"/>
            <color indexed="81"/>
            <rFont val="Tahoma"/>
            <family val="2"/>
          </rPr>
          <t xml:space="preserve">Gtg name: carbon monoxide and hydrogen from steam co2 reforming of natural gas_x000D_
Gtg type:= normal_x000D_
Finalized:= I_x000D_
FileName:= ExecSum_V1_carbon monoxide and hydrogen from steam co2 reforming of natural gas_630-08-0_2010-07-04_2010-07-10_10-54.pdf_x000D_
</t>
        </r>
      </text>
    </comment>
    <comment ref="G260" authorId="0" shapeId="0" xr:uid="{A6478AE8-FB8B-4E21-9976-A3BC3F4F925C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260" authorId="0" shapeId="0" xr:uid="{33E70734-BDC1-4E16-A4E7-B9717C2DCF86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260" authorId="0" shapeId="0" xr:uid="{75046616-CC9D-41D7-8724-2AD646E7EDF9}">
      <text/>
    </comment>
    <comment ref="I262" authorId="0" shapeId="0" xr:uid="{4325BAAE-9738-479E-8B4C-DDD583E02181}">
      <text/>
    </comment>
    <comment ref="H264" authorId="0" shapeId="0" xr:uid="{ECE16C57-8D24-4699-B9D0-4E5F5EC66D0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264" authorId="0" shapeId="0" xr:uid="{38B7B0ED-0459-4B99-A5A1-82CAAE319C35}">
      <text/>
    </comment>
    <comment ref="H266" authorId="0" shapeId="0" xr:uid="{D27052BD-D585-4B30-A471-B599672C571E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266" authorId="0" shapeId="0" xr:uid="{3F8E84BB-EE02-455F-AA9C-914B09971BDB}">
      <text/>
    </comment>
    <comment ref="H268" authorId="0" shapeId="0" xr:uid="{DD8F067A-CB17-40C4-914B-6603054E5946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268" authorId="0" shapeId="0" xr:uid="{FDB63592-C06A-4CEE-B3F2-611F26EEC342}">
      <text/>
    </comment>
    <comment ref="G270" authorId="0" shapeId="0" xr:uid="{EB306263-50F2-46E6-9F97-CF0777DA68D9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270" authorId="0" shapeId="0" xr:uid="{FEE34AC6-4749-43EF-BF53-280947B5E12E}">
      <text/>
    </comment>
    <comment ref="H272" authorId="0" shapeId="0" xr:uid="{19E2916B-9C84-48FF-B5C4-0EB6A7FB129A}">
      <text/>
    </comment>
    <comment ref="G274" authorId="0" shapeId="0" xr:uid="{56280811-F433-408C-A80D-584D86A550A5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274" authorId="0" shapeId="0" xr:uid="{36B87D1B-0C23-4CA6-ACE2-6CE7F39D3A33}">
      <text/>
    </comment>
    <comment ref="F276" authorId="0" shapeId="0" xr:uid="{AD94A8D6-E899-45E0-A7FB-409BAE873DF9}">
      <text>
        <r>
          <rPr>
            <sz val="9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G276" authorId="0" shapeId="0" xr:uid="{CFA196F2-B052-4EBB-9F64-AF86E3659E93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276" authorId="0" shapeId="0" xr:uid="{ED8B098A-C149-4EFD-A154-4C31290D84D6}">
      <text/>
    </comment>
    <comment ref="H278" authorId="0" shapeId="0" xr:uid="{276FB007-48C2-4DA7-9205-4CDBA7BF0FB0}">
      <text/>
    </comment>
    <comment ref="G280" authorId="0" shapeId="0" xr:uid="{B6E5291C-900E-440D-895D-A9C3A4B67DE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280" authorId="0" shapeId="0" xr:uid="{D59A671D-CDFB-42DD-858F-CE4F1BDA007D}">
      <text/>
    </comment>
    <comment ref="G282" authorId="0" shapeId="0" xr:uid="{55C0BF45-F186-4917-8C95-A76C50328F9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282" authorId="0" shapeId="0" xr:uid="{4CB06A89-CE14-4BB2-B783-471B50D19BDC}">
      <text/>
    </comment>
    <comment ref="D284" authorId="0" shapeId="0" xr:uid="{82C52D20-B7BA-4E9C-9A06-874C043318E2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E284" authorId="0" shapeId="0" xr:uid="{6557B959-5E78-40AF-89BC-C2FF9199F233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284" authorId="0" shapeId="0" xr:uid="{104B2073-DAC0-4A16-AA96-E8DCAFD784BB}">
      <text/>
    </comment>
    <comment ref="E286" authorId="0" shapeId="0" xr:uid="{8298A750-DB54-4013-9FAB-61DCF4950E1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286" authorId="0" shapeId="0" xr:uid="{12EC1539-9CFE-4C6A-8BA3-A775697A31BA}">
      <text/>
    </comment>
    <comment ref="C288" authorId="0" shapeId="0" xr:uid="{250B3EFA-81F5-4965-8272-21D773DF03BC}">
      <text>
        <r>
          <rPr>
            <sz val="9"/>
            <color indexed="81"/>
            <rFont val="Tahoma"/>
            <family val="2"/>
          </rPr>
          <t xml:space="preserve">Gtg name: ammonium chloride and sodium carbonate_x000D_
Gtg type:= normal_x000D_
Finalized:= T_x000D_
FileName:= ExecSum_V2_ammonium chloride and sodium carbonate_12125-02-9_2010-06-28_2010-06-28_11-22.pdf_x000D_
</t>
        </r>
      </text>
    </comment>
    <comment ref="D288" authorId="0" shapeId="0" xr:uid="{B5CF42EA-FF22-4FB7-9338-6327A52681FF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E288" authorId="0" shapeId="0" xr:uid="{3D767850-F61B-4CB1-BF3E-0305BC265ED5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288" authorId="0" shapeId="0" xr:uid="{2E6306B8-6FA4-43A3-A309-54871BE4C733}">
      <text/>
    </comment>
    <comment ref="F290" authorId="0" shapeId="0" xr:uid="{7B6DF712-C46B-43CB-9A91-FF893077EBDC}">
      <text/>
    </comment>
    <comment ref="E292" authorId="0" shapeId="0" xr:uid="{2BB229BF-465B-4CD3-AB83-3FCD37CDA61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292" authorId="0" shapeId="0" xr:uid="{DA5D37BE-CF74-4C4B-95EB-7E81A87865C3}">
      <text/>
    </comment>
    <comment ref="E294" authorId="0" shapeId="0" xr:uid="{36E24EA1-9D19-43DA-8487-44DD55B5FF4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294" authorId="0" shapeId="0" xr:uid="{C32609DB-DC96-473D-936F-AD50EF9CE7D6}">
      <text/>
    </comment>
    <comment ref="E296" authorId="0" shapeId="0" xr:uid="{EAE4513E-145A-40B1-8305-C7F0B128578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296" authorId="0" shapeId="0" xr:uid="{A672058D-0D93-42E8-87C2-AEFFF4DC18F8}">
      <text/>
    </comment>
    <comment ref="D298" authorId="0" shapeId="0" xr:uid="{C56991F7-AF99-424B-8D7E-0F8395C42EF9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E298" authorId="0" shapeId="0" xr:uid="{5B83383E-11FD-41E5-BD2F-AF403BC8FB24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298" authorId="0" shapeId="0" xr:uid="{48B459AC-7A0F-4127-92DD-21DB5BB2F674}">
      <text/>
    </comment>
    <comment ref="F300" authorId="0" shapeId="0" xr:uid="{CCCE3426-C9E5-4B03-86CE-C446C845B934}">
      <text/>
    </comment>
    <comment ref="E302" authorId="0" shapeId="0" xr:uid="{CA520A80-A04B-4844-A137-2EB634FC993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302" authorId="0" shapeId="0" xr:uid="{CB8A3162-F9F7-44F4-A62D-F95B13225CA9}">
      <text/>
    </comment>
    <comment ref="E304" authorId="0" shapeId="0" xr:uid="{CA1F8704-C269-40F1-B03E-6578F373848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304" authorId="0" shapeId="0" xr:uid="{C6FB129F-2E93-4783-8B64-421A6816590E}">
      <text/>
    </comment>
    <comment ref="E306" authorId="0" shapeId="0" xr:uid="{6921C1FF-ABC6-449D-B1FF-3D6825BA667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306" authorId="0" shapeId="0" xr:uid="{BE357B2D-873B-441D-A626-EE6AA4562B9C}">
      <text/>
    </comment>
    <comment ref="D308" authorId="0" shapeId="0" xr:uid="{C9B3EDFD-0F56-4201-A5E7-65017C3589B4}">
      <text>
        <r>
          <rPr>
            <sz val="9"/>
            <color indexed="81"/>
            <rFont val="Tahoma"/>
            <family val="2"/>
          </rPr>
          <t xml:space="preserve">Gtg name: sodium chloride from solution mining_x000D_
Gtg type:= normal_x000D_
Finalized:= T_x000D_
FileName:= ExecSum_V4_sodium chloride from solution mining_7647-14-5_2010-06-28_2010-06-28_10-37.pdf_x000D_
</t>
        </r>
      </text>
    </comment>
    <comment ref="E308" authorId="0" shapeId="0" xr:uid="{AEAC0D92-B6DD-4541-8986-1218CF98680C}">
      <text/>
    </comment>
    <comment ref="D310" authorId="0" shapeId="0" xr:uid="{9B5C23F9-1C4A-41FE-8669-66D1BE23129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310" authorId="0" shapeId="0" xr:uid="{717CC994-2323-479F-ACEA-EB365224D9B7}">
      <text/>
    </comment>
    <comment ref="B312" authorId="0" shapeId="0" xr:uid="{4C25FE28-F8E7-45D3-85FD-19A82E628E41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C312" authorId="0" shapeId="0" xr:uid="{C11FED0D-F59A-4D42-AA7E-BE24A5EEA3DD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D312" authorId="0" shapeId="0" xr:uid="{1A35C7E1-A27E-4CA1-B4A7-04B6020E422A}">
      <text/>
    </comment>
    <comment ref="C314" authorId="0" shapeId="0" xr:uid="{5C1B748D-5066-442B-B17D-62F79548C28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314" authorId="0" shapeId="0" xr:uid="{D10B922A-5C64-45E0-BA35-EE585DD279E3}">
      <text/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15A7D986-150B-410F-98B4-2B98D831A4D6}">
      <text>
        <r>
          <rPr>
            <sz val="9"/>
            <color indexed="81"/>
            <rFont val="Tahoma"/>
            <family val="2"/>
          </rPr>
          <t xml:space="preserve">Gtg name: crospovidone_x000D_
Gtg type:= normal_x000D_
Finalized:= T_x000D_
FileName:= ES_V4_crospovidone_2024-08-15_17-48.pdf_x000D_
</t>
        </r>
      </text>
    </comment>
    <comment ref="B4" authorId="0" shapeId="0" xr:uid="{B8288049-39F2-4196-8680-B771011420D9}">
      <text>
        <r>
          <rPr>
            <sz val="9"/>
            <color indexed="81"/>
            <rFont val="Tahoma"/>
            <family val="2"/>
          </rPr>
          <t xml:space="preserve">Gtg name: N-vinylpyrrolidone_x000D_
Gtg type:= normal_x000D_
Finalized:= T_x000D_
FileName:= ES_V4_N-vinylpyrrolidone_2022-03-08_14-03.pdf_x000D_
</t>
        </r>
      </text>
    </comment>
    <comment ref="C4" authorId="0" shapeId="0" xr:uid="{047248B9-BD16-49EC-B51B-775B959C927F}">
      <text>
        <r>
          <rPr>
            <sz val="9"/>
            <color indexed="81"/>
            <rFont val="Tahoma"/>
            <family val="2"/>
          </rPr>
          <t xml:space="preserve">Gtg name: 2-Pyrrolidone_x000D_
Gtg type:= normal_x000D_
Finalized:= T_x000D_
FileName:= ES_V4_2-Pyrrolidone_2022-03-08_14-18.pdf_x000D_
</t>
        </r>
      </text>
    </comment>
    <comment ref="D4" authorId="0" shapeId="0" xr:uid="{D76296DE-09DE-4B73-84E0-7EB4275BDCFB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E4" authorId="0" shapeId="0" xr:uid="{50EB2DBE-5B61-4E1C-B386-AA9BB2CB7331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4" authorId="0" shapeId="0" xr:uid="{D5B17C58-EBDF-4219-B2BC-D9417F3B3EF1}">
      <text/>
    </comment>
    <comment ref="F6" authorId="0" shapeId="0" xr:uid="{30CE2398-66DF-474C-8C87-D3FD13050346}">
      <text/>
    </comment>
    <comment ref="E8" authorId="0" shapeId="0" xr:uid="{7CF6CC96-F639-4581-AE55-C424C50DD0C5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8" authorId="0" shapeId="0" xr:uid="{E46F1F73-BABB-4B7E-8779-935A05C92DB0}">
      <text/>
    </comment>
    <comment ref="E10" authorId="0" shapeId="0" xr:uid="{86C745A3-E2F3-46B9-9957-391DEB8F5DE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10" authorId="0" shapeId="0" xr:uid="{CCAEE072-DD5A-4498-BE9E-B52E8683E97B}">
      <text/>
    </comment>
    <comment ref="E12" authorId="0" shapeId="0" xr:uid="{488D1B8D-974F-407E-89D7-DD48100A976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2" authorId="0" shapeId="0" xr:uid="{73EE7CC9-68C5-40CA-99EE-14152B0B98A8}">
      <text/>
    </comment>
    <comment ref="D14" authorId="0" shapeId="0" xr:uid="{46DA46A5-E55C-4C74-8BAF-B128EA0CB6C9}">
      <text>
        <r>
          <rPr>
            <sz val="9"/>
            <color indexed="81"/>
            <rFont val="Tahoma"/>
            <family val="2"/>
          </rPr>
          <t xml:space="preserve">Gtg name: g-butyrolactone_x000D_
Gtg type:= normal_x000D_
Finalized:= T_x000D_
FileName:= ES_V1_g-butyrolactone_2016-09-01_17-43.pdf_x000D_
</t>
        </r>
      </text>
    </comment>
    <comment ref="E14" authorId="0" shapeId="0" xr:uid="{3A343512-3B2A-4459-A491-4C0EBA126F7F}">
      <text>
        <r>
          <rPr>
            <sz val="9"/>
            <color indexed="81"/>
            <rFont val="Tahoma"/>
            <family val="2"/>
          </rPr>
          <t xml:space="preserve">Gtg name: 1,4-butanediol from 2-butyne-1,4-diol_x000D_
Gtg type:= normal_x000D_
Finalized:= T_x000D_
FileName:= ExecSum_V1_1,4-butanediol from 2-butyne-1,4-diol_110-63-4_2010-06-26_2010-06-26_15-05.pdf_x000D_
</t>
        </r>
      </text>
    </comment>
    <comment ref="F14" authorId="0" shapeId="0" xr:uid="{170C37FA-BD33-4227-A156-7CFD05BC82D3}">
      <text>
        <r>
          <rPr>
            <sz val="9"/>
            <color indexed="81"/>
            <rFont val="Tahoma"/>
            <family val="2"/>
          </rPr>
          <t xml:space="preserve">Gtg name: 2 butyne -1,4-diol_x000D_
Gtg type:= normal_x000D_
Finalized:= T_x000D_
FileName:= ExecSum_V1_2 butyne -1,4-diol_110-65-6_2010-06-26_2010-06-26_20-21.pdf_x000D_
</t>
        </r>
      </text>
    </comment>
    <comment ref="G14" authorId="0" shapeId="0" xr:uid="{2BD23B7A-9760-4649-8C12-AC996DCC9625}">
      <text>
        <r>
          <rPr>
            <sz val="9"/>
            <color indexed="81"/>
            <rFont val="Tahoma"/>
            <family val="2"/>
          </rPr>
          <t xml:space="preserve">Gtg name: acetylene from natural gas_x000D_
Gtg type:= normal_x000D_
Finalized:= T_x000D_
FileName:= ExecSum_V4_acetylene from natural gas_74-86-2_2010-07-10_2010-07-10_10-18.pdf_x000D_
</t>
        </r>
      </text>
    </comment>
    <comment ref="H14" authorId="0" shapeId="0" xr:uid="{A1769DCE-DC14-433F-ADE3-371C03ED4EC7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14" authorId="0" shapeId="0" xr:uid="{F590B899-5A26-4B71-BFA4-EAEFA66BB52C}">
      <text/>
    </comment>
    <comment ref="I16" authorId="0" shapeId="0" xr:uid="{478C99DC-18E2-4E5D-8D6A-64D6A33D2DBB}">
      <text/>
    </comment>
    <comment ref="H18" authorId="0" shapeId="0" xr:uid="{516E92EA-CEDE-4ECE-A263-BF16CA68C2EC}">
      <text>
        <r>
          <rPr>
            <sz val="9"/>
            <color indexed="81"/>
            <rFont val="Tahoma"/>
            <family val="2"/>
          </rPr>
          <t xml:space="preserve">Gtg name: oxygen, nitrogen, and argon (gas phase from air distillation)_x000D_
Gtg type:= normal_x000D_
Finalized:= T_x000D_
FileName:= ExecSum_V4_oxygen, nitrogen, and argon (gas phase from air distillation)_7782-44-7_2010-06-25_2010-06-25_11-17_1.pdf_x000D_
</t>
        </r>
      </text>
    </comment>
    <comment ref="I18" authorId="0" shapeId="0" xr:uid="{AE6ACABF-7E9C-4F36-993B-68C04F893AD1}">
      <text/>
    </comment>
    <comment ref="G20" authorId="0" shapeId="0" xr:uid="{5AEEAC1A-CD36-4B12-A451-4A819DEADFF6}">
      <text>
        <r>
          <rPr>
            <sz val="9"/>
            <color indexed="81"/>
            <rFont val="Tahoma"/>
            <family val="2"/>
          </rPr>
          <t xml:space="preserve">Gtg name: formaldehyde from formox_x000D_
Gtg type:= normal_x000D_
Finalized:= T_x000D_
FileName:= ES_V4_formaldehyde from formox_2023-01-10_10-40.pdf_x000D_
</t>
        </r>
      </text>
    </comment>
    <comment ref="H20" authorId="0" shapeId="0" xr:uid="{B194CA31-E742-493C-B400-B82735360E13}">
      <text>
        <r>
          <rPr>
            <sz val="9"/>
            <color indexed="81"/>
            <rFont val="Tahoma"/>
            <family val="2"/>
          </rPr>
          <t xml:space="preserve">Gtg name: Ammonium hydroxide 29wt pct_x000D_
Gtg type:= normal_x000D_
Finalized:= T_x000D_
FileName:= ES_V2_Ammonium hydroxide 29wt pct_2016-09-09_17-48.pdf_x000D_
</t>
        </r>
      </text>
    </comment>
    <comment ref="I20" authorId="0" shapeId="0" xr:uid="{EF37EC24-D963-4608-8758-989D391E2BE3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J20" authorId="0" shapeId="0" xr:uid="{EA19E415-CB49-4104-A75F-759A8AF9DF7E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K20" authorId="0" shapeId="0" xr:uid="{4E683FDF-014A-482F-928B-3D1C605F95E0}">
      <text/>
    </comment>
    <comment ref="K22" authorId="0" shapeId="0" xr:uid="{1A84F71B-4581-458E-AAC8-8498793FCDAC}">
      <text/>
    </comment>
    <comment ref="J24" authorId="0" shapeId="0" xr:uid="{F0E9DEE2-D3A5-49FF-8A81-2CC34ECE89B5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24" authorId="0" shapeId="0" xr:uid="{3120BEE8-5C4E-4600-8364-41FA8248D5C3}">
      <text/>
    </comment>
    <comment ref="J26" authorId="0" shapeId="0" xr:uid="{45929E66-51F7-414C-865F-3C24A745721C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26" authorId="0" shapeId="0" xr:uid="{B8B09D5F-2A49-49DF-A72B-E1F8396706C8}">
      <text/>
    </comment>
    <comment ref="J28" authorId="0" shapeId="0" xr:uid="{DA3F7754-B1A8-406F-9B9C-313060377E9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28" authorId="0" shapeId="0" xr:uid="{63792403-0A89-450B-A736-7E215749209B}">
      <text/>
    </comment>
    <comment ref="I30" authorId="0" shapeId="0" xr:uid="{88E87A15-A2A5-43D4-ADA1-6124986E25E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30" authorId="0" shapeId="0" xr:uid="{CC1E7E8A-57F1-4923-A1FB-452421EE7BBE}">
      <text/>
    </comment>
    <comment ref="H32" authorId="0" shapeId="0" xr:uid="{A2D4554B-CD99-44C5-AEEB-3712593A93CC}">
      <text>
        <r>
          <rPr>
            <sz val="9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I32" authorId="0" shapeId="0" xr:uid="{280F6370-51C1-47E5-9B02-3B58FA767889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32" authorId="0" shapeId="0" xr:uid="{E32439C5-5CA4-470B-B444-EDC2C7C065BB}">
      <text/>
    </comment>
    <comment ref="J34" authorId="0" shapeId="0" xr:uid="{5C38BC61-38F5-4AA0-83FC-ACB6D3703FF0}">
      <text/>
    </comment>
    <comment ref="I36" authorId="0" shapeId="0" xr:uid="{2F7A0A8E-985D-4B52-9268-E5CE02E97AD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36" authorId="0" shapeId="0" xr:uid="{48BFE904-5A32-48AC-A6A3-67FC9FD306E4}">
      <text/>
    </comment>
    <comment ref="I38" authorId="0" shapeId="0" xr:uid="{25C64169-2622-45B3-9C51-5A2F436FE8A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38" authorId="0" shapeId="0" xr:uid="{073589A1-B07C-41DE-85A9-28088942C071}">
      <text/>
    </comment>
    <comment ref="H40" authorId="0" shapeId="0" xr:uid="{3B25C7ED-6B25-4D0D-A4E6-061B69655F3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40" authorId="0" shapeId="0" xr:uid="{E8E3F1BB-E032-4960-8052-2884FB32F476}">
      <text/>
    </comment>
    <comment ref="H42" authorId="0" shapeId="0" xr:uid="{F3D8D632-63B4-46E9-8126-C26FABCB5367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42" authorId="0" shapeId="0" xr:uid="{F18DE60D-B2CB-4B76-8F6D-20351AD28713}">
      <text/>
    </comment>
    <comment ref="F44" authorId="0" shapeId="0" xr:uid="{EE8AB203-6695-4440-97E0-7939757B15B8}">
      <text>
        <r>
          <rPr>
            <sz val="9"/>
            <color indexed="81"/>
            <rFont val="Tahoma"/>
            <family val="2"/>
          </rPr>
          <t xml:space="preserve">Gtg name: hydrogen proxy from SMR_x000D_
Gtg type:= placeholder_x000D_
Finalized:= T_x000D_
FileName:= noExecSum.pdf_x000D_
</t>
        </r>
      </text>
    </comment>
    <comment ref="G44" authorId="0" shapeId="0" xr:uid="{B342346F-B8E6-4F4F-856C-E8E287DA9161}">
      <text>
        <r>
          <rPr>
            <sz val="9"/>
            <color indexed="81"/>
            <rFont val="Tahoma"/>
            <family val="2"/>
          </rPr>
          <t xml:space="preserve">Gtg name: hydrogen from SMR nat gas_x000D_
Gtg type:= normal_x000D_
Finalized:= T_x000D_
FileName:= ES_V4_hydrogen from SMR nat gas_2020-07-20_15-08.pdf_x000D_
</t>
        </r>
      </text>
    </comment>
    <comment ref="H44" authorId="0" shapeId="0" xr:uid="{05A9921E-4E3B-448D-B676-A243963D2A4F}">
      <text>
        <r>
          <rPr>
            <sz val="9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I44" authorId="0" shapeId="0" xr:uid="{983354C0-0C1D-4535-8FAD-6CABA99C9530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44" authorId="0" shapeId="0" xr:uid="{78EC3F7D-3F97-46E1-9336-6D9F64E85F8C}">
      <text/>
    </comment>
    <comment ref="J46" authorId="0" shapeId="0" xr:uid="{5FB6354C-6895-4777-90F6-D2E6F9A623DE}">
      <text/>
    </comment>
    <comment ref="H48" authorId="0" shapeId="0" xr:uid="{02C95CF2-D3CF-4CB9-9FEA-7F499666673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48" authorId="0" shapeId="0" xr:uid="{F7B861D9-CF0B-454B-8634-DCF8F21BF4D7}">
      <text/>
    </comment>
    <comment ref="H50" authorId="0" shapeId="0" xr:uid="{3C2B9C66-6202-4FEE-BB07-585CFD61B63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50" authorId="0" shapeId="0" xr:uid="{6BF7850F-C143-4E65-BA92-341CF65B6F0A}">
      <text/>
    </comment>
    <comment ref="D52" authorId="0" shapeId="0" xr:uid="{183C0D57-B5E6-4845-B900-60F3EC1775F6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52" authorId="0" shapeId="0" xr:uid="{3727B262-0EB5-409B-B112-D40A42831CEA}">
      <text/>
    </comment>
    <comment ref="C54" authorId="0" shapeId="0" xr:uid="{E0F3C819-917B-4330-A3FD-33083B8AD24F}">
      <text>
        <r>
          <rPr>
            <sz val="9"/>
            <color indexed="81"/>
            <rFont val="Tahoma"/>
            <family val="2"/>
          </rPr>
          <t xml:space="preserve">Gtg name: acetylene from natural gas_x000D_
Gtg type:= normal_x000D_
Finalized:= T_x000D_
FileName:= ExecSum_V4_acetylene from natural gas_74-86-2_2010-07-10_2010-07-10_10-18.pdf_x000D_
</t>
        </r>
      </text>
    </comment>
    <comment ref="D54" authorId="0" shapeId="0" xr:uid="{B2C259E2-71BB-4F65-A6FF-D87D66CCEC99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54" authorId="0" shapeId="0" xr:uid="{62961349-4FA1-4B74-91D9-A2D2645F356F}">
      <text/>
    </comment>
    <comment ref="E56" authorId="0" shapeId="0" xr:uid="{1B42614E-377F-4E50-8BF9-1C447CBF4EF8}">
      <text/>
    </comment>
    <comment ref="D58" authorId="0" shapeId="0" xr:uid="{9B151ED2-4F59-44FD-90B9-DBE48E22A288}">
      <text>
        <r>
          <rPr>
            <sz val="9"/>
            <color indexed="81"/>
            <rFont val="Tahoma"/>
            <family val="2"/>
          </rPr>
          <t xml:space="preserve">Gtg name: oxygen, nitrogen, and argon (gas phase from air distillation)_x000D_
Gtg type:= normal_x000D_
Finalized:= T_x000D_
FileName:= ExecSum_V4_oxygen, nitrogen, and argon (gas phase from air distillation)_7782-44-7_2010-06-25_2010-06-25_11-17_1.pdf_x000D_
</t>
        </r>
      </text>
    </comment>
    <comment ref="E58" authorId="0" shapeId="0" xr:uid="{3BA0294D-A7BD-4FB9-A73E-35FE0E238AA4}">
      <text/>
    </comment>
    <comment ref="C60" authorId="0" shapeId="0" xr:uid="{D49B8019-769E-4DE5-9892-7088B0C55284}">
      <text>
        <r>
          <rPr>
            <sz val="9"/>
            <color indexed="81"/>
            <rFont val="Tahoma"/>
            <family val="2"/>
          </rPr>
          <t xml:space="preserve">Gtg name: Potassium hydroxide in sol_x000D_
Gtg type:= normal_x000D_
Finalized:= T_x000D_
FileName:= ES_V4_Potassium hydroxide in sol_2011-09-09_15-25_1.pdf_x000D_
</t>
        </r>
      </text>
    </comment>
    <comment ref="D60" authorId="0" shapeId="0" xr:uid="{8853FFAA-DF9D-41BA-8C01-4126101E8CFB}">
      <text>
        <r>
          <rPr>
            <sz val="9"/>
            <color indexed="81"/>
            <rFont val="Tahoma"/>
            <family val="2"/>
          </rPr>
          <t xml:space="preserve">Gtg name: potassium chloride from sylvinite ore_x000D_
Gtg type:= normal_x000D_
Finalized:= T_x000D_
FileName:= ExecSum_V4_potassium chloride from sylvinite ore_7447-40-7_2010-07-24_2010-07-24_17-44_1.pdf_x000D_
</t>
        </r>
      </text>
    </comment>
    <comment ref="E60" authorId="0" shapeId="0" xr:uid="{22F6D472-1BDF-437E-8A63-625261A78931}">
      <text>
        <r>
          <rPr>
            <sz val="9"/>
            <color indexed="81"/>
            <rFont val="Tahoma"/>
            <family val="2"/>
          </rPr>
          <t xml:space="preserve">Gtg name: sylvinite ore mining_x000D_
Gtg type:= normal_x000D_
Finalized:= T_x000D_
FileName:= ExecSum_V4_sylvinite ore mining_UIDSylviniteOre_2010-07-24_2010-07-24_17-55.pdf_x000D_
</t>
        </r>
      </text>
    </comment>
    <comment ref="F60" authorId="0" shapeId="0" xr:uid="{69AB5904-B020-4D38-9018-92E7EACFDE64}">
      <text/>
    </comment>
    <comment ref="D62" authorId="0" shapeId="0" xr:uid="{BF58D1C5-DD65-48EA-9612-6ACCADE7929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62" authorId="0" shapeId="0" xr:uid="{7B03F85B-FB97-4787-8280-372C255D1515}">
      <text/>
    </comment>
    <comment ref="B64" authorId="0" shapeId="0" xr:uid="{9E47164F-B5E2-436B-B204-9D44A86556DF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C64" authorId="0" shapeId="0" xr:uid="{5AD22820-BD76-4B09-BB91-F647256F7909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D64" authorId="0" shapeId="0" xr:uid="{03F6698E-F1C5-4B0C-A1AE-6071EBD2AFF6}">
      <text/>
    </comment>
    <comment ref="C66" authorId="0" shapeId="0" xr:uid="{FC5B1B8E-AE24-4D2F-B964-3139B311325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66" authorId="0" shapeId="0" xr:uid="{60660AE2-732A-4949-9B7A-A29F0CDCCD6C}">
      <text/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C50FA3CD-87C5-4A73-99F1-853E85F13C09}">
      <text>
        <r>
          <rPr>
            <sz val="9"/>
            <color indexed="81"/>
            <rFont val="Tahoma"/>
            <family val="2"/>
          </rPr>
          <t xml:space="preserve">Gtg name: glucose monohydrate_x000D_
Gtg type:= normal_x000D_
Finalized:= T_x000D_
FileName:= ES_V4_glucose monohydrate_2024-08-12_18-51.pdf_x000D_
</t>
        </r>
      </text>
    </comment>
    <comment ref="B4" authorId="0" shapeId="0" xr:uid="{F816C736-4896-4191-85E9-DC4D142A25CC}">
      <text>
        <r>
          <rPr>
            <sz val="9"/>
            <color indexed="81"/>
            <rFont val="Tahoma"/>
            <family val="2"/>
          </rPr>
          <t xml:space="preserve">Gtg name: CaOH and CaCO3 HP_x000D_
Gtg type:= normal_x000D_
Finalized:= T_x000D_
FileName:= ES_V1_CaOH and CaCO3 HP_2013-11-01_10-58.pdf_x000D_
</t>
        </r>
      </text>
    </comment>
    <comment ref="C4" authorId="0" shapeId="0" xr:uid="{C6C012CC-3B0E-4AFB-BA91-DFBF6349E53B}">
      <text>
        <r>
          <rPr>
            <sz val="9"/>
            <color indexed="81"/>
            <rFont val="Tahoma"/>
            <family val="2"/>
          </rPr>
          <t xml:space="preserve">Gtg name: calcium carbonate (limestone) as mined_x000D_
Gtg type:= normal_x000D_
Finalized:= T_x000D_
FileName:= ExecSum_V4_calcium carbonate (limestone) as mined_471-34-1_2010-10-28_2010-10-28_13-30.pdf_x000D_
</t>
        </r>
      </text>
    </comment>
    <comment ref="D4" authorId="0" shapeId="0" xr:uid="{1B494637-DA79-41F8-B3B5-A2876F13363E}">
      <text/>
    </comment>
    <comment ref="C6" authorId="0" shapeId="0" xr:uid="{716B9A0E-DEE9-4F15-B74E-10E26637A76A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D6" authorId="0" shapeId="0" xr:uid="{4DB8338A-FBA1-4EA8-B32F-AA9C5D1B313A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6" authorId="0" shapeId="0" xr:uid="{656FF680-7A7C-490B-99B7-7F722BFF5FD4}">
      <text/>
    </comment>
    <comment ref="E8" authorId="0" shapeId="0" xr:uid="{CA8525A0-E5E2-4B92-9209-326A496FFE73}">
      <text/>
    </comment>
    <comment ref="D10" authorId="0" shapeId="0" xr:uid="{210D9FAB-78BE-4B92-9397-566D506017D4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10" authorId="0" shapeId="0" xr:uid="{9DF79A0A-EE95-4D76-BDC1-196AC22A6CAF}">
      <text/>
    </comment>
    <comment ref="D12" authorId="0" shapeId="0" xr:uid="{F34242A0-33CD-4001-BBED-5893033A432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12" authorId="0" shapeId="0" xr:uid="{86788FD9-E6E7-4B27-85EF-6F7C870B0206}">
      <text/>
    </comment>
    <comment ref="D14" authorId="0" shapeId="0" xr:uid="{9D730326-9762-4D0C-BE61-EC2EE2AD175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4" authorId="0" shapeId="0" xr:uid="{92BF2F1C-FD54-4EDA-BB11-66144C4CF472}">
      <text/>
    </comment>
    <comment ref="C16" authorId="0" shapeId="0" xr:uid="{137C7688-5BE4-4FCE-9035-F4DC22A41A6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16" authorId="0" shapeId="0" xr:uid="{57DA640C-7194-4006-A97D-0AB91B5DB64B}">
      <text/>
    </comment>
    <comment ref="B18" authorId="0" shapeId="0" xr:uid="{74ABDB2A-7E8A-4AA9-8ADC-3581DBD0B7AB}">
      <text>
        <r>
          <rPr>
            <sz val="9"/>
            <color indexed="81"/>
            <rFont val="Tahoma"/>
            <family val="2"/>
          </rPr>
          <t xml:space="preserve">Gtg name: corn starch by wet mill_x000D_
Gtg type:= normal_x000D_
Finalized:= T_x000D_
FileName:= ES_V4_corn starch by wet mill_2016-09-01_18-40.pdf_x000D_
</t>
        </r>
      </text>
    </comment>
    <comment ref="C18" authorId="0" shapeId="0" xr:uid="{ECB50F65-7827-44EF-8823-D34B5982099C}">
      <text>
        <r>
          <rPr>
            <sz val="9"/>
            <color indexed="81"/>
            <rFont val="Tahoma"/>
            <family val="2"/>
          </rPr>
          <t xml:space="preserve">Gtg name: Corn_x000D_
Gtg type:= normal_x000D_
Finalized:= T_x000D_
FileName:= ES_V4_Corn_2011-09-08_06-41.pdf_x000D_
</t>
        </r>
      </text>
    </comment>
    <comment ref="D18" authorId="0" shapeId="0" xr:uid="{C66CCA8E-AF51-4488-B507-1B061E389EF7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E18" authorId="0" shapeId="0" xr:uid="{2987A9E2-AA94-4A9A-B377-FAB347752D72}">
      <text>
        <r>
          <rPr>
            <sz val="9"/>
            <color indexed="81"/>
            <rFont val="Tahoma"/>
            <family val="2"/>
          </rPr>
          <t xml:space="preserve">Gtg name: potassium chloride from sylvinite ore_x000D_
Gtg type:= normal_x000D_
Finalized:= T_x000D_
FileName:= ExecSum_V4_potassium chloride from sylvinite ore_7447-40-7_2010-07-24_2010-07-24_17-44_1.pdf_x000D_
</t>
        </r>
      </text>
    </comment>
    <comment ref="F18" authorId="0" shapeId="0" xr:uid="{86C0E062-8A97-4366-AD27-DC4F71485DD3}">
      <text>
        <r>
          <rPr>
            <sz val="9"/>
            <color indexed="81"/>
            <rFont val="Tahoma"/>
            <family val="2"/>
          </rPr>
          <t xml:space="preserve">Gtg name: sylvinite ore mining_x000D_
Gtg type:= normal_x000D_
Finalized:= T_x000D_
FileName:= ExecSum_V4_sylvinite ore mining_UIDSylviniteOre_2010-07-24_2010-07-24_17-55.pdf_x000D_
</t>
        </r>
      </text>
    </comment>
    <comment ref="G18" authorId="0" shapeId="0" xr:uid="{6A3A0165-B1D6-4CE6-9C93-F568E4A48433}">
      <text/>
    </comment>
    <comment ref="D20" authorId="0" shapeId="0" xr:uid="{D7B111A5-F9A8-4BF1-8509-08655537D717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E20" authorId="0" shapeId="0" xr:uid="{8D0EB616-C32C-4129-A647-469066F9309E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F20" authorId="0" shapeId="0" xr:uid="{047450D7-2B26-45C5-8E95-8FC43EC5A533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20" authorId="0" shapeId="0" xr:uid="{CCD7CE3D-5AF5-4111-87B6-80F11B05432A}">
      <text/>
    </comment>
    <comment ref="G22" authorId="0" shapeId="0" xr:uid="{15686B61-CD7A-419F-B5AF-70A246E75B9A}">
      <text/>
    </comment>
    <comment ref="F24" authorId="0" shapeId="0" xr:uid="{6D3AF5D8-0835-464D-8222-3EC8348E409C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24" authorId="0" shapeId="0" xr:uid="{55758A2C-AA80-4C9C-8C19-56FE8BB569CB}">
      <text/>
    </comment>
    <comment ref="F26" authorId="0" shapeId="0" xr:uid="{5089A2DD-DFD0-4668-AB86-BB4DD1CC19F6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26" authorId="0" shapeId="0" xr:uid="{7601F81D-837F-45E2-9EB8-D985B2FCCF14}">
      <text/>
    </comment>
    <comment ref="F28" authorId="0" shapeId="0" xr:uid="{F919B95F-EEB1-45B2-B50A-A754B9281FB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28" authorId="0" shapeId="0" xr:uid="{B54EBEAB-FE13-47D6-BC61-D14711234707}">
      <text/>
    </comment>
    <comment ref="E30" authorId="0" shapeId="0" xr:uid="{B2D90398-2D2C-41E4-9864-B9C58DC298E7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30" authorId="0" shapeId="0" xr:uid="{C9537607-C2E5-4478-A701-155AB385108E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30" authorId="0" shapeId="0" xr:uid="{3673BE98-8643-48D9-AACB-5B0E9E70B52B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30" authorId="0" shapeId="0" xr:uid="{5E808208-70C9-48C4-A318-336B0BC25D68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30" authorId="0" shapeId="0" xr:uid="{35136E32-B270-486A-B881-41FC78127336}">
      <text/>
    </comment>
    <comment ref="I32" authorId="0" shapeId="0" xr:uid="{0E563AED-CEB1-4644-9B46-B9EDF1956717}">
      <text/>
    </comment>
    <comment ref="H34" authorId="0" shapeId="0" xr:uid="{66DF0182-40EA-47A5-B870-01EF5DDF3D4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34" authorId="0" shapeId="0" xr:uid="{36B41E70-3A4A-4C1D-83C0-C31593A87357}">
      <text/>
    </comment>
    <comment ref="H36" authorId="0" shapeId="0" xr:uid="{4182D85E-F5D6-4245-8A93-653585A4829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36" authorId="0" shapeId="0" xr:uid="{4DEA9C54-5CF0-4698-8CD0-646CD39F350E}">
      <text/>
    </comment>
    <comment ref="H38" authorId="0" shapeId="0" xr:uid="{6379D7C6-6ECE-4FF8-8AB6-C86C81F682C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38" authorId="0" shapeId="0" xr:uid="{E57C6BA8-D07B-4A3E-BAD2-74820FC9364F}">
      <text/>
    </comment>
    <comment ref="G40" authorId="0" shapeId="0" xr:uid="{3092EFC1-7CB0-4041-947F-11898CB82117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40" authorId="0" shapeId="0" xr:uid="{9C3E9EB1-24CA-4E2F-A448-2F26BAD6FDFD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40" authorId="0" shapeId="0" xr:uid="{67591769-E8C3-4D12-B2F3-A38473EE136D}">
      <text/>
    </comment>
    <comment ref="H42" authorId="0" shapeId="0" xr:uid="{6AD76A2B-4C4A-4DE2-A4C0-88E9688A7A35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42" authorId="0" shapeId="0" xr:uid="{4B663FDF-D102-486E-A275-FDC90E51C692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42" authorId="0" shapeId="0" xr:uid="{521BDEAF-83FB-44EA-940D-9F362DBB3CF1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42" authorId="0" shapeId="0" xr:uid="{B7DB8857-3A0B-49ED-85B5-BD8A50CE8B9F}">
      <text/>
    </comment>
    <comment ref="J44" authorId="0" shapeId="0" xr:uid="{524C8ECF-A556-4388-A309-FB1D83106945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44" authorId="0" shapeId="0" xr:uid="{1523AB37-068E-4BBF-BCCB-687F6E33A2FC}">
      <text/>
    </comment>
    <comment ref="J46" authorId="0" shapeId="0" xr:uid="{CC0365F3-187E-4097-982B-3143765073F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46" authorId="0" shapeId="0" xr:uid="{2F72AB87-676E-46E3-AC2E-F6731B9836CA}">
      <text/>
    </comment>
    <comment ref="I48" authorId="0" shapeId="0" xr:uid="{F4EAF05C-83EF-4AFE-877B-AC078FD8106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48" authorId="0" shapeId="0" xr:uid="{78BB4062-1CB8-4873-8EAF-6D644DD2726F}">
      <text/>
    </comment>
    <comment ref="H50" authorId="0" shapeId="0" xr:uid="{3AA97CD9-B1D9-4591-9864-EF5FAA85844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50" authorId="0" shapeId="0" xr:uid="{4BD3735E-93A6-40ED-A108-2DAD795DCE41}">
      <text/>
    </comment>
    <comment ref="E52" authorId="0" shapeId="0" xr:uid="{1798E473-88B4-4287-B8BD-91FBEF7AFB8C}">
      <text>
        <r>
          <rPr>
            <sz val="9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F52" authorId="0" shapeId="0" xr:uid="{BA230407-9945-43A2-9F3C-AFFA94931BB7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52" authorId="0" shapeId="0" xr:uid="{8B806B97-277A-4E07-AA56-BDF4464762AB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52" authorId="0" shapeId="0" xr:uid="{DEADE7F0-07F4-4A7A-9163-3B352F87A944}">
      <text/>
    </comment>
    <comment ref="H54" authorId="0" shapeId="0" xr:uid="{E1ABCCE3-B8D5-444F-88C7-4990EDA5889A}">
      <text/>
    </comment>
    <comment ref="G56" authorId="0" shapeId="0" xr:uid="{D54D8ADA-1EF9-453E-B6BF-E85CE45B234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56" authorId="0" shapeId="0" xr:uid="{07D1BEB1-8BB4-4E4F-9C17-95C863DFD8C9}">
      <text/>
    </comment>
    <comment ref="G58" authorId="0" shapeId="0" xr:uid="{07E47993-CB56-42AF-98BA-320E286FEAE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58" authorId="0" shapeId="0" xr:uid="{3E4D0E24-1259-436D-A20B-C2DB3D993779}">
      <text/>
    </comment>
    <comment ref="G60" authorId="0" shapeId="0" xr:uid="{F4BA8099-E199-4F2E-B5BB-3EF4A3785A1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60" authorId="0" shapeId="0" xr:uid="{8499EEE9-B2A5-4961-8BF5-BB1EE654DE5E}">
      <text/>
    </comment>
    <comment ref="F62" authorId="0" shapeId="0" xr:uid="{44EE376B-81B0-4180-A0FE-EBC897AABB41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62" authorId="0" shapeId="0" xr:uid="{94B03DE4-9F30-4798-A178-8875455CC39F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62" authorId="0" shapeId="0" xr:uid="{95124195-7EDA-4194-92E7-7E2F9DB23388}">
      <text/>
    </comment>
    <comment ref="H64" authorId="0" shapeId="0" xr:uid="{AD54AF00-EE5D-4153-A1FE-3420C946EC87}">
      <text/>
    </comment>
    <comment ref="G66" authorId="0" shapeId="0" xr:uid="{88BA24C2-DB77-44C0-9945-4FA50976BB7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66" authorId="0" shapeId="0" xr:uid="{C7C6A607-A0C0-4A74-A5C8-8C9DE9B334B2}">
      <text/>
    </comment>
    <comment ref="G68" authorId="0" shapeId="0" xr:uid="{E9195FBD-8459-4774-A6E8-ED1C96B0FAA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68" authorId="0" shapeId="0" xr:uid="{9B72C6F7-1BA0-4226-B56F-9D64B8E184A3}">
      <text/>
    </comment>
    <comment ref="G70" authorId="0" shapeId="0" xr:uid="{6356381D-493A-4C78-A739-8CC6497752B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70" authorId="0" shapeId="0" xr:uid="{A3F573F1-65F7-45EB-B1B4-2193264C504A}">
      <text/>
    </comment>
    <comment ref="D72" authorId="0" shapeId="0" xr:uid="{C609A155-59DC-4999-8D62-27D7C06A1004}">
      <text>
        <r>
          <rPr>
            <sz val="9"/>
            <color indexed="81"/>
            <rFont val="Tahoma"/>
            <family val="2"/>
          </rPr>
          <t xml:space="preserve">Gtg name: P in fertilizer_x000D_
Gtg type:= normal_x000D_
Finalized:= T_x000D_
FileName:= ES_V4_P in fertilizer_2016-12-15_20-59.pdf_x000D_
</t>
        </r>
      </text>
    </comment>
    <comment ref="E72" authorId="0" shapeId="0" xr:uid="{E8F3C265-FB9D-4C7C-BAA6-5C10FF9B38F1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72" authorId="0" shapeId="0" xr:uid="{7FA89BB6-972B-40BD-90C0-86E0A2329136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72" authorId="0" shapeId="0" xr:uid="{0EE75AB4-A643-4886-A828-E7AE1FC2D5CD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72" authorId="0" shapeId="0" xr:uid="{D98D6687-AED6-4141-BE54-17AE1F5DEDBE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72" authorId="0" shapeId="0" xr:uid="{8B1F2A79-5A4F-4D48-B96B-F13524E1F239}">
      <text/>
    </comment>
    <comment ref="I74" authorId="0" shapeId="0" xr:uid="{C0F6D26B-35A8-4A5F-8BDA-3ABAF4065455}">
      <text/>
    </comment>
    <comment ref="H76" authorId="0" shapeId="0" xr:uid="{9E9931EA-3BDE-494B-8448-DF33BC028BD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76" authorId="0" shapeId="0" xr:uid="{3CAA0B79-A229-4E28-803E-427F238B35C1}">
      <text/>
    </comment>
    <comment ref="H78" authorId="0" shapeId="0" xr:uid="{2DC89399-69BE-4861-A26E-AF3D7715637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78" authorId="0" shapeId="0" xr:uid="{B48EB7B4-4895-483E-9043-8E0164910CED}">
      <text/>
    </comment>
    <comment ref="H80" authorId="0" shapeId="0" xr:uid="{D7F426CC-6B6F-4841-BFEC-981B69A65776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80" authorId="0" shapeId="0" xr:uid="{ECEC15D1-7EA6-47D2-9481-8F36E6859198}">
      <text/>
    </comment>
    <comment ref="G82" authorId="0" shapeId="0" xr:uid="{6EAD0522-109B-4AE9-A67B-E9D8AB81C6B0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82" authorId="0" shapeId="0" xr:uid="{55C754B7-D490-4BF8-9231-5868E1C41157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82" authorId="0" shapeId="0" xr:uid="{547105C4-02AC-49A3-A8EE-E6AFDACAB6FC}">
      <text/>
    </comment>
    <comment ref="H84" authorId="0" shapeId="0" xr:uid="{E7FB4423-7E39-4D86-814D-9505C5B8FD08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84" authorId="0" shapeId="0" xr:uid="{19B1DDF1-23EC-4012-ADCE-ED176CB4310D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84" authorId="0" shapeId="0" xr:uid="{57FDCB5B-40AD-4EAB-B447-D7F72F815844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84" authorId="0" shapeId="0" xr:uid="{4DC1C999-4E4D-4B7C-9E35-89CD198EEF62}">
      <text/>
    </comment>
    <comment ref="J86" authorId="0" shapeId="0" xr:uid="{70F8A512-7264-48DD-94D3-E5FB3C858811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86" authorId="0" shapeId="0" xr:uid="{8DDD6DBB-EF0C-4B3A-A5DE-3107C12C27C3}">
      <text/>
    </comment>
    <comment ref="J88" authorId="0" shapeId="0" xr:uid="{3E7CE7F0-652F-4FB5-94B1-2A2C132F628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88" authorId="0" shapeId="0" xr:uid="{A6497A71-D159-45CF-9A3A-388CDD2A8499}">
      <text/>
    </comment>
    <comment ref="I90" authorId="0" shapeId="0" xr:uid="{BD3F54B0-0E6B-40C2-A352-39BB512B22E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90" authorId="0" shapeId="0" xr:uid="{5502EA69-939D-4B03-B456-7A7A9EF92F67}">
      <text/>
    </comment>
    <comment ref="H92" authorId="0" shapeId="0" xr:uid="{7A7C8C86-FF3F-4CA3-AC66-6A8F765AE719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92" authorId="0" shapeId="0" xr:uid="{C0D1F5AB-305C-4BDD-A57D-59C35FBDB2D0}">
      <text/>
    </comment>
    <comment ref="B94" authorId="0" shapeId="0" xr:uid="{272F59A4-8BE6-4C49-ABCF-B6BFA95A396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C94" authorId="0" shapeId="0" xr:uid="{7B5D587C-0526-42D2-8BC2-DD1A5F13FB6F}">
      <text/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630232A1-4C21-4C2D-B99E-B1E392F5DB0C}">
      <text>
        <r>
          <rPr>
            <sz val="9"/>
            <color indexed="81"/>
            <rFont val="Tahoma"/>
            <family val="2"/>
          </rPr>
          <t xml:space="preserve">Gtg name: SSG 0p29 DS crosslinked_x000D_
Gtg type:= normal_x000D_
Finalized:= T_x000D_
FileName:= ES_V4_SSG 0p29 DS crosslinked_2024-08-12_18-55.pdf_x000D_
</t>
        </r>
      </text>
    </comment>
    <comment ref="B4" authorId="0" shapeId="0" xr:uid="{0CEA57FB-CB78-4E61-821D-E3EF3FA01383}">
      <text>
        <r>
          <rPr>
            <sz val="9"/>
            <color indexed="81"/>
            <rFont val="Tahoma"/>
            <family val="2"/>
          </rPr>
          <t xml:space="preserve">Gtg name: acetic acid from methanol and carbon dioxide_x000D_
Gtg type:= normal_x000D_
Finalized:= T_x000D_
FileName:= ExecSum_V4_acetic acid from methanol and carbon dioxide_64-19-7_2010-06-25_2010-06-26_00-06_1.pdf_x000D_
</t>
        </r>
      </text>
    </comment>
    <comment ref="C4" authorId="0" shapeId="0" xr:uid="{834A09D7-BF7B-4590-8C68-F596978D48A5}">
      <text>
        <r>
          <rPr>
            <sz val="9"/>
            <color indexed="81"/>
            <rFont val="Tahoma"/>
            <family val="2"/>
          </rPr>
          <t xml:space="preserve">Gtg name: carbon monoxide and hydrogen from steam co2 reforming of natural gas_x000D_
Gtg type:= normal_x000D_
Finalized:= I_x000D_
FileName:= ExecSum_V1_carbon monoxide and hydrogen from steam co2 reforming of natural gas_630-08-0_2010-07-04_2010-07-10_10-54.pdf_x000D_
</t>
        </r>
      </text>
    </comment>
    <comment ref="D4" authorId="0" shapeId="0" xr:uid="{B1D9BFC1-ED88-47B8-AA86-F3CA761FA9DD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E4" authorId="0" shapeId="0" xr:uid="{84A63726-9A32-4782-B5B1-F4C8115C2DA5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4" authorId="0" shapeId="0" xr:uid="{EB113CE7-654E-41F0-BAFE-776F83AC3CC7}">
      <text/>
    </comment>
    <comment ref="F6" authorId="0" shapeId="0" xr:uid="{9ABFB6D4-D5BD-4560-BB49-2A8470F09607}">
      <text/>
    </comment>
    <comment ref="E8" authorId="0" shapeId="0" xr:uid="{08EF53A6-4938-4BE2-B20E-BB343F3411E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8" authorId="0" shapeId="0" xr:uid="{59985BDF-4693-40EC-97D0-FBCC3F80FC4B}">
      <text/>
    </comment>
    <comment ref="E10" authorId="0" shapeId="0" xr:uid="{0561F997-FFDA-412D-B5A1-58D7FC4DFDD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10" authorId="0" shapeId="0" xr:uid="{72B9465F-A04F-4AA0-914A-EDB874E02271}">
      <text/>
    </comment>
    <comment ref="E12" authorId="0" shapeId="0" xr:uid="{EC6B5AC2-7C0C-465B-9690-46023E58C4E5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2" authorId="0" shapeId="0" xr:uid="{38B49F9B-04A4-49DC-AB13-14035DC37517}">
      <text/>
    </comment>
    <comment ref="D14" authorId="0" shapeId="0" xr:uid="{CDD7A683-E8A1-4D63-A25E-AAFF38D5C273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14" authorId="0" shapeId="0" xr:uid="{A8823CFC-6FE2-4C56-A6D3-CB056A0D911E}">
      <text/>
    </comment>
    <comment ref="E16" authorId="0" shapeId="0" xr:uid="{8A8B2B1E-9A8F-421D-9760-B5EFF44D1D6B}">
      <text/>
    </comment>
    <comment ref="D18" authorId="0" shapeId="0" xr:uid="{E6DE942F-62F7-46E5-AD6C-564FDAEA595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8" authorId="0" shapeId="0" xr:uid="{C23E6597-C516-4989-A26D-F43D0EB825CC}">
      <text/>
    </comment>
    <comment ref="C20" authorId="0" shapeId="0" xr:uid="{D5D18D99-733D-4B8D-9715-A389B8900859}">
      <text>
        <r>
          <rPr>
            <sz val="9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D20" authorId="0" shapeId="0" xr:uid="{A233DE2A-C97F-40F0-BC89-2118F91B0E1B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20" authorId="0" shapeId="0" xr:uid="{ECAA2E13-8643-401D-83A4-43FCB901BC61}">
      <text/>
    </comment>
    <comment ref="E22" authorId="0" shapeId="0" xr:uid="{8AED7629-329B-4F24-875B-AF1BE1A69889}">
      <text/>
    </comment>
    <comment ref="D24" authorId="0" shapeId="0" xr:uid="{52569B34-73C0-4666-9FDE-EBA73F5DD73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24" authorId="0" shapeId="0" xr:uid="{3A9C941F-FDC3-48E1-BBDF-4301AB981DA6}">
      <text/>
    </comment>
    <comment ref="D26" authorId="0" shapeId="0" xr:uid="{016279DF-1A86-4150-8F26-54194FE2A5B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26" authorId="0" shapeId="0" xr:uid="{A419EB4B-DDD5-4E77-8583-ECF927BBC01C}">
      <text/>
    </comment>
    <comment ref="B28" authorId="0" shapeId="0" xr:uid="{8422ADD7-480F-4E3F-A69B-34FE08D68844}">
      <text>
        <r>
          <rPr>
            <sz val="9"/>
            <color indexed="81"/>
            <rFont val="Tahoma"/>
            <family val="2"/>
          </rPr>
          <t xml:space="preserve">Gtg name: ethanol_x000D_
Gtg type:= normal_x000D_
Finalized:= T_x000D_
FileName:= ES_V4_ethanol_2016-09-08_13-36.pdf_x000D_
</t>
        </r>
      </text>
    </comment>
    <comment ref="C28" authorId="0" shapeId="0" xr:uid="{B36286E0-0A76-4F6B-BA57-735EA051C6E9}">
      <text>
        <r>
          <rPr>
            <sz val="9"/>
            <color indexed="81"/>
            <rFont val="Tahoma"/>
            <family val="2"/>
          </rPr>
          <t xml:space="preserve">Gtg name: Corn_x000D_
Gtg type:= normal_x000D_
Finalized:= T_x000D_
FileName:= ES_V4_Corn_2011-09-08_06-41.pdf_x000D_
</t>
        </r>
      </text>
    </comment>
    <comment ref="D28" authorId="0" shapeId="0" xr:uid="{89F2B620-DE98-4A02-9728-8C5822B12501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E28" authorId="0" shapeId="0" xr:uid="{310237FB-6D6D-4922-8279-7DC1EEDA3D44}">
      <text>
        <r>
          <rPr>
            <sz val="9"/>
            <color indexed="81"/>
            <rFont val="Tahoma"/>
            <family val="2"/>
          </rPr>
          <t xml:space="preserve">Gtg name: potassium chloride from sylvinite ore_x000D_
Gtg type:= normal_x000D_
Finalized:= T_x000D_
FileName:= ExecSum_V4_potassium chloride from sylvinite ore_7447-40-7_2010-07-24_2010-07-24_17-44_1.pdf_x000D_
</t>
        </r>
      </text>
    </comment>
    <comment ref="F28" authorId="0" shapeId="0" xr:uid="{4AC8CCE8-9D96-470E-B75C-E573A79E4232}">
      <text>
        <r>
          <rPr>
            <sz val="9"/>
            <color indexed="81"/>
            <rFont val="Tahoma"/>
            <family val="2"/>
          </rPr>
          <t xml:space="preserve">Gtg name: sylvinite ore mining_x000D_
Gtg type:= normal_x000D_
Finalized:= T_x000D_
FileName:= ExecSum_V4_sylvinite ore mining_UIDSylviniteOre_2010-07-24_2010-07-24_17-55.pdf_x000D_
</t>
        </r>
      </text>
    </comment>
    <comment ref="G28" authorId="0" shapeId="0" xr:uid="{96BB3FCD-AB3C-4163-8CE2-53DB59E561D3}">
      <text/>
    </comment>
    <comment ref="D30" authorId="0" shapeId="0" xr:uid="{F818912D-3F6E-457C-90BD-7C3ED45649CE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E30" authorId="0" shapeId="0" xr:uid="{E2EE134C-CBA8-432E-BC15-25DFB7A5F7AE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F30" authorId="0" shapeId="0" xr:uid="{8A0DACBC-63E0-4048-BAC7-E524F5341D6B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30" authorId="0" shapeId="0" xr:uid="{5E9C3E6B-0BFB-4660-9FD2-7A8FA0BF10EE}">
      <text/>
    </comment>
    <comment ref="G32" authorId="0" shapeId="0" xr:uid="{6A34D5E5-56B2-4982-B90C-DE78A4962C04}">
      <text/>
    </comment>
    <comment ref="F34" authorId="0" shapeId="0" xr:uid="{A366CAFB-E48E-437C-A56D-E023DB9BD39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34" authorId="0" shapeId="0" xr:uid="{88FAABA8-A176-48D7-8ADF-79FB2FAE3579}">
      <text/>
    </comment>
    <comment ref="F36" authorId="0" shapeId="0" xr:uid="{C61AF7C7-921E-44CB-A57B-72AA0CB1166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36" authorId="0" shapeId="0" xr:uid="{7D8ED9B9-E2D2-490D-A700-2923AD442F50}">
      <text/>
    </comment>
    <comment ref="F38" authorId="0" shapeId="0" xr:uid="{B387D78B-5525-4655-81B8-B199CA2C0C0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38" authorId="0" shapeId="0" xr:uid="{0925435F-842C-4E2E-B7DE-F1517ABAC2E6}">
      <text/>
    </comment>
    <comment ref="E40" authorId="0" shapeId="0" xr:uid="{BCC6095A-20F6-4B83-BD2D-0527E66A7797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40" authorId="0" shapeId="0" xr:uid="{CE055CE3-CB41-4D59-8329-D36509534AA0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40" authorId="0" shapeId="0" xr:uid="{A82ADD77-E6C8-4CF3-8A9B-47C4B41416D2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40" authorId="0" shapeId="0" xr:uid="{E4F22072-38D2-400C-A3D7-63C09AB23037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40" authorId="0" shapeId="0" xr:uid="{60B2EA89-20ED-4C8E-AC2C-A2E56DD86C8A}">
      <text/>
    </comment>
    <comment ref="I42" authorId="0" shapeId="0" xr:uid="{EF7DF78A-F962-413F-9ACB-FEF769869097}">
      <text/>
    </comment>
    <comment ref="H44" authorId="0" shapeId="0" xr:uid="{644E38F1-A74F-4244-B202-B3072787E616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44" authorId="0" shapeId="0" xr:uid="{6A80CBEA-6EED-4E2F-8AAE-1BC1FE6EC6F7}">
      <text/>
    </comment>
    <comment ref="H46" authorId="0" shapeId="0" xr:uid="{84CAF747-3C14-4589-BCAD-F37EFE2D677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46" authorId="0" shapeId="0" xr:uid="{52198948-17BB-4BDF-A8D2-946324F57946}">
      <text/>
    </comment>
    <comment ref="H48" authorId="0" shapeId="0" xr:uid="{1D813922-CA03-42D9-82D7-188B5E9B06A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48" authorId="0" shapeId="0" xr:uid="{5DBC09BE-D63C-4A7B-97AE-E14035FA4EF6}">
      <text/>
    </comment>
    <comment ref="G50" authorId="0" shapeId="0" xr:uid="{55E2C9B7-A918-43D4-8D71-665D03B9D639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50" authorId="0" shapeId="0" xr:uid="{DCD6A3D9-5640-441E-BD6E-5A7DABD80938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50" authorId="0" shapeId="0" xr:uid="{C13031EA-C20C-4CE7-867B-67B0ED241F90}">
      <text/>
    </comment>
    <comment ref="H52" authorId="0" shapeId="0" xr:uid="{1222C0A2-4473-4B31-BFAB-A348B53BC1B3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52" authorId="0" shapeId="0" xr:uid="{21BB9F94-DEC1-4664-8DDF-472182E7D464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52" authorId="0" shapeId="0" xr:uid="{1C6B42D4-A3DF-4E02-AF6A-91BBAB1679D6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52" authorId="0" shapeId="0" xr:uid="{25191B2D-0D51-4365-8EC0-1DA28FD5A047}">
      <text/>
    </comment>
    <comment ref="J54" authorId="0" shapeId="0" xr:uid="{DACE6557-597D-4D5D-9017-F5801FF22E50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54" authorId="0" shapeId="0" xr:uid="{44384050-0A3B-4D29-805D-C3960E1FB7C0}">
      <text/>
    </comment>
    <comment ref="J56" authorId="0" shapeId="0" xr:uid="{70FE7C83-0E9A-4BB2-9323-464BCFB3DD7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56" authorId="0" shapeId="0" xr:uid="{590E51B2-A5DF-48C9-A6DA-AE316F5D82B0}">
      <text/>
    </comment>
    <comment ref="I58" authorId="0" shapeId="0" xr:uid="{52341FF3-159F-4EB7-AC24-FB9676DE193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58" authorId="0" shapeId="0" xr:uid="{89AAF93C-7184-43E3-8802-75E2565D7DF7}">
      <text/>
    </comment>
    <comment ref="H60" authorId="0" shapeId="0" xr:uid="{EBF42556-5DD4-4F93-A417-DB18E6E3A83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60" authorId="0" shapeId="0" xr:uid="{87FA9601-1C6D-49E6-9840-D94DA81FC8D1}">
      <text/>
    </comment>
    <comment ref="E62" authorId="0" shapeId="0" xr:uid="{CA8CBBF2-E95D-49EB-B690-0F2E03A99E89}">
      <text>
        <r>
          <rPr>
            <sz val="9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F62" authorId="0" shapeId="0" xr:uid="{6D58A170-7478-45B4-AA71-82F40AF703F1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62" authorId="0" shapeId="0" xr:uid="{6255C470-1911-4706-8F94-A538D88BBBB0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62" authorId="0" shapeId="0" xr:uid="{7AE7A1DE-D934-4A22-9B94-0CCFDF22DC7E}">
      <text/>
    </comment>
    <comment ref="H64" authorId="0" shapeId="0" xr:uid="{723F4A1B-73AE-4DFC-919B-946EECA6FFC8}">
      <text/>
    </comment>
    <comment ref="G66" authorId="0" shapeId="0" xr:uid="{0017A57F-5718-4F1B-B87E-6B648601230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66" authorId="0" shapeId="0" xr:uid="{123BEC02-75FF-4470-ACFB-CF206CB6FCB7}">
      <text/>
    </comment>
    <comment ref="G68" authorId="0" shapeId="0" xr:uid="{31BA847B-E92D-4FFC-93C2-12E1B05EE53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68" authorId="0" shapeId="0" xr:uid="{B02792DF-8E04-4C2F-BD10-34F3F6D24DE5}">
      <text/>
    </comment>
    <comment ref="G70" authorId="0" shapeId="0" xr:uid="{57D7A259-B382-41FA-89E6-33BDC51A1CA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70" authorId="0" shapeId="0" xr:uid="{1810F16B-F94D-4DD7-B140-18738D14DC40}">
      <text/>
    </comment>
    <comment ref="F72" authorId="0" shapeId="0" xr:uid="{5F66AB47-81C0-40D0-8853-CAB3CF05C961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72" authorId="0" shapeId="0" xr:uid="{2C9EAEDF-0478-4CCB-A65E-F2ADC2D038E6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72" authorId="0" shapeId="0" xr:uid="{C4FA9D9D-2792-45C7-BEB8-83EE2FBC378A}">
      <text/>
    </comment>
    <comment ref="H74" authorId="0" shapeId="0" xr:uid="{D262425D-5E7C-4EC7-AD80-9AB5DD0D60D1}">
      <text/>
    </comment>
    <comment ref="G76" authorId="0" shapeId="0" xr:uid="{F2FE3D4A-3949-4137-92B4-FD7ADEBF5B4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76" authorId="0" shapeId="0" xr:uid="{3973BD42-2AD5-45B1-BA27-DDC716E5D951}">
      <text/>
    </comment>
    <comment ref="G78" authorId="0" shapeId="0" xr:uid="{C148C942-A16B-4161-A737-2EE5A428896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78" authorId="0" shapeId="0" xr:uid="{CE9BFF16-E13E-4DB2-8F8C-A581741D9925}">
      <text/>
    </comment>
    <comment ref="G80" authorId="0" shapeId="0" xr:uid="{13549B5E-D4D1-4C04-B037-6ECB909A4FC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80" authorId="0" shapeId="0" xr:uid="{FB23F20B-422C-42F6-AF96-CE0C32650748}">
      <text/>
    </comment>
    <comment ref="D82" authorId="0" shapeId="0" xr:uid="{3C7D5846-6527-4B37-A961-B6DA58A0ED65}">
      <text>
        <r>
          <rPr>
            <sz val="9"/>
            <color indexed="81"/>
            <rFont val="Tahoma"/>
            <family val="2"/>
          </rPr>
          <t xml:space="preserve">Gtg name: P in fertilizer_x000D_
Gtg type:= normal_x000D_
Finalized:= T_x000D_
FileName:= ES_V4_P in fertilizer_2016-12-15_20-59.pdf_x000D_
</t>
        </r>
      </text>
    </comment>
    <comment ref="E82" authorId="0" shapeId="0" xr:uid="{54A5B449-D6B5-4A4C-8FA7-B2C7B3D0D2E0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82" authorId="0" shapeId="0" xr:uid="{11C0B133-A0EA-419D-B40E-043ABE651A71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82" authorId="0" shapeId="0" xr:uid="{850F8F5C-A2AA-4413-B249-B20D528365D6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82" authorId="0" shapeId="0" xr:uid="{00C53586-612D-4878-A6C6-EDFFF752EEA9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82" authorId="0" shapeId="0" xr:uid="{18FF9AFD-8AAD-4E84-A911-3F55B35FCC7E}">
      <text/>
    </comment>
    <comment ref="I84" authorId="0" shapeId="0" xr:uid="{F0517688-C292-49F5-9615-3642D8395B78}">
      <text/>
    </comment>
    <comment ref="H86" authorId="0" shapeId="0" xr:uid="{B7ED4BBB-0AFA-4F70-975A-110BEC9BE7F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86" authorId="0" shapeId="0" xr:uid="{6FC87765-2132-4F7B-BBCD-33647E0ABDF1}">
      <text/>
    </comment>
    <comment ref="H88" authorId="0" shapeId="0" xr:uid="{24260DDD-063D-4BF9-B8E5-1429F968682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88" authorId="0" shapeId="0" xr:uid="{224ED242-3EA1-4ECF-859F-A579BE2FBD26}">
      <text/>
    </comment>
    <comment ref="H90" authorId="0" shapeId="0" xr:uid="{B7677B80-F18D-42C5-A2FB-08EDFD2982D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90" authorId="0" shapeId="0" xr:uid="{30F5704F-6059-46C0-918D-1AF2F8721F4F}">
      <text/>
    </comment>
    <comment ref="G92" authorId="0" shapeId="0" xr:uid="{767DC4E3-0C34-4E94-BCC8-03D044E65FBA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92" authorId="0" shapeId="0" xr:uid="{55D2A867-EC4C-43CC-B33E-220279EE8838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92" authorId="0" shapeId="0" xr:uid="{0B57FA4F-5821-4525-A3D5-C36BEB4E4D23}">
      <text/>
    </comment>
    <comment ref="H94" authorId="0" shapeId="0" xr:uid="{2046E0AB-80C2-4D63-94AC-D8A29F5720AC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94" authorId="0" shapeId="0" xr:uid="{21BAB0E6-B1B7-4880-88D3-F7BD6BB4B9BC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94" authorId="0" shapeId="0" xr:uid="{989129D7-DA76-479A-BE36-7AF79843A50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94" authorId="0" shapeId="0" xr:uid="{A910B016-43DB-4608-924C-245838DF7170}">
      <text/>
    </comment>
    <comment ref="J96" authorId="0" shapeId="0" xr:uid="{8402AC31-5E08-4FC0-83E1-7BD674E9B273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96" authorId="0" shapeId="0" xr:uid="{66D412F1-2D6B-410F-83BC-08C4C058CF77}">
      <text/>
    </comment>
    <comment ref="J98" authorId="0" shapeId="0" xr:uid="{FBB3D333-519D-4430-80A4-4A7AED18F2B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98" authorId="0" shapeId="0" xr:uid="{7AF755F1-B09B-4A72-BDA3-9312A779BA92}">
      <text/>
    </comment>
    <comment ref="I100" authorId="0" shapeId="0" xr:uid="{22EDAB29-D93B-4301-8006-D0A72EDE54F7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100" authorId="0" shapeId="0" xr:uid="{6E15DF12-26C2-4F6F-A6BE-D5F1B0BBC309}">
      <text/>
    </comment>
    <comment ref="H102" authorId="0" shapeId="0" xr:uid="{6C15CC5E-238A-4685-9B84-935F21F2DBA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102" authorId="0" shapeId="0" xr:uid="{773AC371-0C44-4416-96E2-ED1AB4F83E80}">
      <text/>
    </comment>
    <comment ref="C104" authorId="0" shapeId="0" xr:uid="{27E4DCB5-CA6C-443E-B582-4059295E082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104" authorId="0" shapeId="0" xr:uid="{D0F5A23E-53B3-48E0-82B3-46B6691CC4AA}">
      <text/>
    </comment>
    <comment ref="B106" authorId="0" shapeId="0" xr:uid="{03B8AAC5-95DE-4B27-B0CD-DBDDA4435E68}">
      <text>
        <r>
          <rPr>
            <sz val="9"/>
            <color indexed="81"/>
            <rFont val="Tahoma"/>
            <family val="2"/>
          </rPr>
          <t xml:space="preserve">Gtg name: potato starch_x000D_
Gtg type:= normal_x000D_
Finalized:= T_x000D_
FileName:= ES_V4_potato starch_2024-08-01_17-42.pdf_x000D_
</t>
        </r>
      </text>
    </comment>
    <comment ref="C106" authorId="0" shapeId="0" xr:uid="{CAF13AFE-8C52-4216-B636-98ABB05E04B8}">
      <text>
        <r>
          <rPr>
            <sz val="9"/>
            <color indexed="81"/>
            <rFont val="Tahoma"/>
            <family val="2"/>
          </rPr>
          <t xml:space="preserve">Gtg name: potato production_x000D_
Gtg type:= normal_x000D_
Finalized:= T_x000D_
FileName:= ES_V4_potato production_2024-06-12_17-39.pdf_x000D_
</t>
        </r>
      </text>
    </comment>
    <comment ref="D106" authorId="0" shapeId="0" xr:uid="{B6F182BC-43CB-430E-BC77-C0B011CD7109}">
      <text/>
    </comment>
    <comment ref="D108" authorId="0" shapeId="0" xr:uid="{73652944-1D17-4020-88A6-82EEA1AF1496}">
      <text>
        <r>
          <rPr>
            <sz val="9"/>
            <color indexed="81"/>
            <rFont val="Tahoma"/>
            <family val="2"/>
          </rPr>
          <t xml:space="preserve">Gtg name: K2O to K fertilizer_x000D_
Gtg type:= assembly_x000D_
Finalized:= T_x000D_
FileName:= noExecSum.pdf_x000D_
</t>
        </r>
      </text>
    </comment>
    <comment ref="E108" authorId="0" shapeId="0" xr:uid="{FC8A291F-06FB-4CAC-A5BB-BD244575A2DC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108" authorId="0" shapeId="0" xr:uid="{595BCC75-433A-494B-90A1-3D71A702BFF4}">
      <text>
        <r>
          <rPr>
            <sz val="9"/>
            <color indexed="81"/>
            <rFont val="Tahoma"/>
            <family val="2"/>
          </rPr>
          <t xml:space="preserve">Gtg name: potassium chloride from sylvinite ore_x000D_
Gtg type:= normal_x000D_
Finalized:= T_x000D_
FileName:= ExecSum_V4_potassium chloride from sylvinite ore_7447-40-7_2010-07-24_2010-07-24_17-44_1.pdf_x000D_
</t>
        </r>
      </text>
    </comment>
    <comment ref="G108" authorId="0" shapeId="0" xr:uid="{1BE25522-FDA0-4CC9-ACE1-CA7FD7C947E9}">
      <text>
        <r>
          <rPr>
            <sz val="9"/>
            <color indexed="81"/>
            <rFont val="Tahoma"/>
            <family val="2"/>
          </rPr>
          <t xml:space="preserve">Gtg name: sylvinite ore mining_x000D_
Gtg type:= normal_x000D_
Finalized:= T_x000D_
FileName:= ExecSum_V4_sylvinite ore mining_UIDSylviniteOre_2010-07-24_2010-07-24_17-55.pdf_x000D_
</t>
        </r>
      </text>
    </comment>
    <comment ref="H108" authorId="0" shapeId="0" xr:uid="{02D18F26-1184-4917-A3E9-9447DFE26919}">
      <text/>
    </comment>
    <comment ref="D110" authorId="0" shapeId="0" xr:uid="{58C7E749-4400-40CD-A6E2-422AC0751EB4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E110" authorId="0" shapeId="0" xr:uid="{F8CAB3C2-B6D1-4869-8F30-A69E068A8053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F110" authorId="0" shapeId="0" xr:uid="{0595BED5-DBA9-4569-B769-2800CEC37A08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110" authorId="0" shapeId="0" xr:uid="{18488C6F-4FFB-49E6-A9D8-5A28566A8CDD}">
      <text/>
    </comment>
    <comment ref="G112" authorId="0" shapeId="0" xr:uid="{7570D57B-32AB-4968-893D-F3081926FA81}">
      <text/>
    </comment>
    <comment ref="F114" authorId="0" shapeId="0" xr:uid="{76D096EA-0BE2-4E74-8EFC-FAFA2CE0A27C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114" authorId="0" shapeId="0" xr:uid="{8A3855BC-733E-4EF1-998D-AA5C29E84530}">
      <text/>
    </comment>
    <comment ref="F116" authorId="0" shapeId="0" xr:uid="{DFEA7BA0-8634-4506-B406-59138CB20E9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116" authorId="0" shapeId="0" xr:uid="{A37EFB9E-14C0-4CE4-9714-AD26C74A29EB}">
      <text/>
    </comment>
    <comment ref="F118" authorId="0" shapeId="0" xr:uid="{BB668F54-80E7-4F72-9CD6-537CDF15F2B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18" authorId="0" shapeId="0" xr:uid="{D4808B6D-CA3C-4DAC-A6A4-827B31733257}">
      <text/>
    </comment>
    <comment ref="E120" authorId="0" shapeId="0" xr:uid="{BB72F952-8D82-445A-8336-5A482DFDE4D6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120" authorId="0" shapeId="0" xr:uid="{4A6E2112-65AD-415E-ACA9-6BCD634F519B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120" authorId="0" shapeId="0" xr:uid="{9BB13B4B-566C-4285-A4D5-AC6BA0DA500C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120" authorId="0" shapeId="0" xr:uid="{62AD0748-785A-4FC4-A702-DC6303F2B6E4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120" authorId="0" shapeId="0" xr:uid="{9340CC31-3C0D-4A9C-AB50-43A2C0756820}">
      <text/>
    </comment>
    <comment ref="I122" authorId="0" shapeId="0" xr:uid="{3ECC3375-9F15-4F58-9840-3B882D0BFC06}">
      <text/>
    </comment>
    <comment ref="H124" authorId="0" shapeId="0" xr:uid="{B6A0AEA5-D668-4CE1-A4F4-4F8D4366CFE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124" authorId="0" shapeId="0" xr:uid="{61120F12-A876-40AF-8159-7B6909A91CF6}">
      <text/>
    </comment>
    <comment ref="H126" authorId="0" shapeId="0" xr:uid="{395A89E5-790D-47CD-AE20-0325FC8CF42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126" authorId="0" shapeId="0" xr:uid="{ECA8D779-F6A5-4D92-8E39-E81B6D0A9FBB}">
      <text/>
    </comment>
    <comment ref="H128" authorId="0" shapeId="0" xr:uid="{E522770F-3F14-45C0-8F62-35644F1967E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128" authorId="0" shapeId="0" xr:uid="{C5850E57-9DBC-41C8-8E99-C92F9050FA81}">
      <text/>
    </comment>
    <comment ref="G130" authorId="0" shapeId="0" xr:uid="{70B3EE44-5232-4B8E-8715-7C999BF2F1EA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130" authorId="0" shapeId="0" xr:uid="{23AAF973-E961-4DBC-9236-95A11069931E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130" authorId="0" shapeId="0" xr:uid="{CEFF45C7-2873-43D5-909E-B2FE1CF88BA0}">
      <text/>
    </comment>
    <comment ref="H132" authorId="0" shapeId="0" xr:uid="{5E9CE902-5FA0-4981-B7B8-B6AF84CA556E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132" authorId="0" shapeId="0" xr:uid="{66434EEE-7CBE-4159-B83D-40423A217B0F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132" authorId="0" shapeId="0" xr:uid="{815FB50F-ABD4-4404-AA86-9423821C334C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132" authorId="0" shapeId="0" xr:uid="{3F96F8C6-1C9D-4C37-A3C1-5DD981A04750}">
      <text/>
    </comment>
    <comment ref="J134" authorId="0" shapeId="0" xr:uid="{9DBC3C99-B423-452F-9745-C381536648E7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134" authorId="0" shapeId="0" xr:uid="{4E85117D-29C7-447E-885A-514B39E95162}">
      <text/>
    </comment>
    <comment ref="J136" authorId="0" shapeId="0" xr:uid="{32A16519-FAE4-4476-8B24-18A57C4A6E57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136" authorId="0" shapeId="0" xr:uid="{AD3C5A50-7A3E-4269-867D-81E891A21212}">
      <text/>
    </comment>
    <comment ref="I138" authorId="0" shapeId="0" xr:uid="{D15690C1-7DCB-4202-8F76-C947930995E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138" authorId="0" shapeId="0" xr:uid="{DCF970DF-1E57-485E-AD85-33FC8A2909E9}">
      <text/>
    </comment>
    <comment ref="H140" authorId="0" shapeId="0" xr:uid="{909F5CA5-A489-47AB-ACCE-2945C3E27F86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140" authorId="0" shapeId="0" xr:uid="{4D8A7512-40DA-420B-A479-408C3675DC05}">
      <text/>
    </comment>
    <comment ref="E142" authorId="0" shapeId="0" xr:uid="{6A7B0D5E-1020-4A4A-8A90-8D400485887C}">
      <text>
        <r>
          <rPr>
            <sz val="9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F142" authorId="0" shapeId="0" xr:uid="{32778606-8402-49CE-A015-BC995E5397A2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142" authorId="0" shapeId="0" xr:uid="{3C5B5946-CFCF-4EB7-B0FA-5B28AB45AAD8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142" authorId="0" shapeId="0" xr:uid="{341A59E0-D730-41C4-9193-41FEB5796D8D}">
      <text/>
    </comment>
    <comment ref="H144" authorId="0" shapeId="0" xr:uid="{EF0FF0D8-E17F-4719-9197-693895F1D13E}">
      <text/>
    </comment>
    <comment ref="G146" authorId="0" shapeId="0" xr:uid="{381CABF5-8B96-4881-A72F-4FB867C1362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46" authorId="0" shapeId="0" xr:uid="{F6AED004-F35D-47B1-A891-E6AE23DE6B10}">
      <text/>
    </comment>
    <comment ref="G148" authorId="0" shapeId="0" xr:uid="{CC62F62B-1117-445E-BB5D-C1F7B607DFB5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48" authorId="0" shapeId="0" xr:uid="{EEC3F901-EF8C-41EE-BEFD-73A02752A03E}">
      <text/>
    </comment>
    <comment ref="G150" authorId="0" shapeId="0" xr:uid="{7A6F9F62-C2DD-4DBC-84D3-016784471A7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50" authorId="0" shapeId="0" xr:uid="{2C811110-C758-4B57-8CAF-C5DB95B81013}">
      <text/>
    </comment>
    <comment ref="F152" authorId="0" shapeId="0" xr:uid="{C6E1EF51-14CD-4635-8F2C-77F0991D4B0D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152" authorId="0" shapeId="0" xr:uid="{49BC3E78-82FF-4DA4-99A4-2BFC10ACC98C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152" authorId="0" shapeId="0" xr:uid="{6959F932-8F1F-4D3B-B509-9C7E39EE27B9}">
      <text/>
    </comment>
    <comment ref="H154" authorId="0" shapeId="0" xr:uid="{424B9C8B-F403-4E29-86FF-9403454A10DB}">
      <text/>
    </comment>
    <comment ref="G156" authorId="0" shapeId="0" xr:uid="{1CBDFDA5-74F2-4D96-9BBC-BE7A137CAFB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56" authorId="0" shapeId="0" xr:uid="{17A64E2A-4C55-48F9-AB60-BB466B766300}">
      <text/>
    </comment>
    <comment ref="G158" authorId="0" shapeId="0" xr:uid="{9A2E6FE0-5A99-44A3-A48D-62254F7D5BE1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58" authorId="0" shapeId="0" xr:uid="{7C183B09-CE52-469D-8504-8124B1BF62EA}">
      <text/>
    </comment>
    <comment ref="G160" authorId="0" shapeId="0" xr:uid="{6AA6A250-12BD-4370-9757-091425DA9ED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60" authorId="0" shapeId="0" xr:uid="{5B20759F-4BA1-49B4-AFB9-35E68C0040B6}">
      <text/>
    </comment>
    <comment ref="D162" authorId="0" shapeId="0" xr:uid="{5BDC5C48-5481-479B-AE27-6B6748707924}">
      <text>
        <r>
          <rPr>
            <sz val="9"/>
            <color indexed="81"/>
            <rFont val="Tahoma"/>
            <family val="2"/>
          </rPr>
          <t xml:space="preserve">Gtg name: P2O5 to P fertilizer_x000D_
Gtg type:= assembly_x000D_
Finalized:= T_x000D_
FileName:= noExecSum.pdf_x000D_
</t>
        </r>
      </text>
    </comment>
    <comment ref="E162" authorId="0" shapeId="0" xr:uid="{141B57B9-D8E2-4469-9B83-75C77A855472}">
      <text>
        <r>
          <rPr>
            <sz val="9"/>
            <color indexed="81"/>
            <rFont val="Tahoma"/>
            <family val="2"/>
          </rPr>
          <t xml:space="preserve">Gtg name: P in fertilizer_x000D_
Gtg type:= normal_x000D_
Finalized:= T_x000D_
FileName:= ES_V4_P in fertilizer_2016-12-15_20-59.pdf_x000D_
</t>
        </r>
      </text>
    </comment>
    <comment ref="F162" authorId="0" shapeId="0" xr:uid="{C119D36E-B43B-46D0-9B78-5A8ED383203E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G162" authorId="0" shapeId="0" xr:uid="{8FD34307-2ED4-45B4-BA24-B9CC5A8F8DAF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H162" authorId="0" shapeId="0" xr:uid="{7D5C4FFC-3B9E-4238-8BF8-223C80F4F38A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I162" authorId="0" shapeId="0" xr:uid="{72A1C0B6-D915-4C7A-A6B7-909507AB17C5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162" authorId="0" shapeId="0" xr:uid="{577C8F06-BE62-468C-B370-1AF79A092894}">
      <text/>
    </comment>
    <comment ref="J164" authorId="0" shapeId="0" xr:uid="{D33F2A51-33AB-4B0A-A492-1AAEF3C45A49}">
      <text/>
    </comment>
    <comment ref="I166" authorId="0" shapeId="0" xr:uid="{153D8660-FA5C-45A6-A9BB-8C6C2A96D725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166" authorId="0" shapeId="0" xr:uid="{8BA0D0B4-4A47-4E68-8217-7E56B8341108}">
      <text/>
    </comment>
    <comment ref="I168" authorId="0" shapeId="0" xr:uid="{6DBB00DD-8D3A-45BA-BA85-7B5BF7EAD07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168" authorId="0" shapeId="0" xr:uid="{29804797-0244-452F-9F98-C78148F48E6E}">
      <text/>
    </comment>
    <comment ref="I170" authorId="0" shapeId="0" xr:uid="{544FD0FE-4EEB-4025-9159-AEE631478D8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170" authorId="0" shapeId="0" xr:uid="{C338CE36-93FD-4DE3-BDE6-3809C7D24722}">
      <text/>
    </comment>
    <comment ref="H172" authorId="0" shapeId="0" xr:uid="{FD13A9F4-665D-4B9A-B3D3-791C24C93F33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I172" authorId="0" shapeId="0" xr:uid="{9630E755-AA2D-465E-994A-602D3C906D17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J172" authorId="0" shapeId="0" xr:uid="{50EA159A-9723-43F5-A506-0A3AB0974E2A}">
      <text/>
    </comment>
    <comment ref="I174" authorId="0" shapeId="0" xr:uid="{10128248-8066-48E4-99DB-AE4277B86EA7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J174" authorId="0" shapeId="0" xr:uid="{51CE4A1A-C3ED-453A-8FC7-9E55D1DF0C55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K174" authorId="0" shapeId="0" xr:uid="{9F181580-0C96-4DE7-A264-DAFB6DD0F4E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174" authorId="0" shapeId="0" xr:uid="{D5388407-EE05-4298-A4DE-9611E48F199E}">
      <text/>
    </comment>
    <comment ref="K176" authorId="0" shapeId="0" xr:uid="{8ABF440C-05FB-4E62-9F43-51B0A7559CC7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L176" authorId="0" shapeId="0" xr:uid="{E449DF02-564E-4B18-973D-BFBB2D27995A}">
      <text/>
    </comment>
    <comment ref="K178" authorId="0" shapeId="0" xr:uid="{C0EC5035-499A-4904-B037-F9B3C3C677F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178" authorId="0" shapeId="0" xr:uid="{0F7199BC-9BC9-4B4A-8DCB-492955552070}">
      <text/>
    </comment>
    <comment ref="J180" authorId="0" shapeId="0" xr:uid="{9C50F20C-B7D2-4DE9-BD32-9BEB60653416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180" authorId="0" shapeId="0" xr:uid="{25445F6A-2813-4840-8462-E51954F08042}">
      <text/>
    </comment>
    <comment ref="I182" authorId="0" shapeId="0" xr:uid="{5AABBB4E-80FC-408D-BC61-0264A4FD97D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182" authorId="0" shapeId="0" xr:uid="{AB325441-3FF6-4E15-B91A-A236A05C034D}">
      <text/>
    </comment>
    <comment ref="B184" authorId="0" shapeId="0" xr:uid="{C44DE6C1-8774-4E9C-BC13-64E76FC8844C}">
      <text>
        <r>
          <rPr>
            <sz val="9"/>
            <color indexed="81"/>
            <rFont val="Tahoma"/>
            <family val="2"/>
          </rPr>
          <t xml:space="preserve">Gtg name: sodium chloroacetate_x000D_
Gtg type:= normal_x000D_
Finalized:= T_x000D_
FileName:= ES_V4_sodium chloroacetate_2024-03-08_09-40.pdf_x000D_
</t>
        </r>
      </text>
    </comment>
    <comment ref="C184" authorId="0" shapeId="0" xr:uid="{B372D389-C581-4E6F-9A08-5B0A3B155471}">
      <text>
        <r>
          <rPr>
            <sz val="9"/>
            <color indexed="81"/>
            <rFont val="Tahoma"/>
            <family val="2"/>
          </rPr>
          <t xml:space="preserve">Gtg name: chloroacetic acid and AC_x000D_
Gtg type:= normal_x000D_
Finalized:= I_x000D_
FileName:= ES_V1_chloroacetic acid and AC_2012-03-04_20-50.pdf_x000D_
</t>
        </r>
      </text>
    </comment>
    <comment ref="D184" authorId="0" shapeId="0" xr:uid="{CDCA1B25-E327-4C19-9DB2-695CCF822994}">
      <text>
        <r>
          <rPr>
            <sz val="9"/>
            <color indexed="81"/>
            <rFont val="Tahoma"/>
            <family val="2"/>
          </rPr>
          <t xml:space="preserve">Gtg name: acetic acid from methanol and carbon dioxide_x000D_
Gtg type:= normal_x000D_
Finalized:= T_x000D_
FileName:= ExecSum_V4_acetic acid from methanol and carbon dioxide_64-19-7_2010-06-25_2010-06-26_00-06_1.pdf_x000D_
</t>
        </r>
      </text>
    </comment>
    <comment ref="E184" authorId="0" shapeId="0" xr:uid="{F92866D9-A247-4A1D-BE12-F66228CDB39F}">
      <text>
        <r>
          <rPr>
            <sz val="9"/>
            <color indexed="81"/>
            <rFont val="Tahoma"/>
            <family val="2"/>
          </rPr>
          <t xml:space="preserve">Gtg name: carbon monoxide and hydrogen from steam co2 reforming of natural gas_x000D_
Gtg type:= normal_x000D_
Finalized:= I_x000D_
FileName:= ExecSum_V1_carbon monoxide and hydrogen from steam co2 reforming of natural gas_630-08-0_2010-07-04_2010-07-10_10-54.pdf_x000D_
</t>
        </r>
      </text>
    </comment>
    <comment ref="F184" authorId="0" shapeId="0" xr:uid="{7E5D6030-49E2-4DCB-B84C-B82D1A0D8326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184" authorId="0" shapeId="0" xr:uid="{1D172F41-F96B-4F2F-8AC8-71B9CEEDCAA5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184" authorId="0" shapeId="0" xr:uid="{17066834-9E25-458A-BE0A-3A5415D8E87E}">
      <text/>
    </comment>
    <comment ref="H186" authorId="0" shapeId="0" xr:uid="{05213040-0A2F-4E71-9589-08F7AEF75630}">
      <text/>
    </comment>
    <comment ref="G188" authorId="0" shapeId="0" xr:uid="{A1B44CC9-A46C-47D6-BDA0-A105ADC76AC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88" authorId="0" shapeId="0" xr:uid="{95C4E5C9-8716-4BE7-BFC4-EC58C299C92A}">
      <text/>
    </comment>
    <comment ref="G190" authorId="0" shapeId="0" xr:uid="{B621F24B-5AE6-437B-A23C-B1FF3065B75E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90" authorId="0" shapeId="0" xr:uid="{B0B6BE08-1DEB-4088-B967-A538509BF05A}">
      <text/>
    </comment>
    <comment ref="G192" authorId="0" shapeId="0" xr:uid="{9FAA4207-DFE2-4A03-9359-573CFB20FDA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92" authorId="0" shapeId="0" xr:uid="{51606CEA-AD7B-48C4-8791-210319543A43}">
      <text/>
    </comment>
    <comment ref="F194" authorId="0" shapeId="0" xr:uid="{7EC0D3FD-281A-48C1-8BD8-890C456BAB6D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194" authorId="0" shapeId="0" xr:uid="{51AD9F3E-9FA2-4347-BDE9-ECA5EC2F865C}">
      <text/>
    </comment>
    <comment ref="G196" authorId="0" shapeId="0" xr:uid="{757D9ED9-AB4C-424B-A1D7-7A20E27E3316}">
      <text/>
    </comment>
    <comment ref="F198" authorId="0" shapeId="0" xr:uid="{FCEF9573-4BE1-4E7D-BDA4-DEB3E635AB87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98" authorId="0" shapeId="0" xr:uid="{A8B14ADF-762E-427D-BD61-B65307CB0E4E}">
      <text/>
    </comment>
    <comment ref="E200" authorId="0" shapeId="0" xr:uid="{E1870413-0A9B-4E81-9DAE-055594DC0302}">
      <text>
        <r>
          <rPr>
            <sz val="9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F200" authorId="0" shapeId="0" xr:uid="{1C7A67D5-6A48-43C5-A40F-C4142D6FF208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200" authorId="0" shapeId="0" xr:uid="{4A666C79-4922-4EBD-A066-E35CD91D9522}">
      <text/>
    </comment>
    <comment ref="G202" authorId="0" shapeId="0" xr:uid="{CA02C422-ABF9-4F06-8311-FEA060E640FD}">
      <text/>
    </comment>
    <comment ref="F204" authorId="0" shapeId="0" xr:uid="{63FE8A56-81C0-4BEE-989F-823991CFC36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204" authorId="0" shapeId="0" xr:uid="{2343D782-2543-4AFC-8A03-71FB55F32364}">
      <text/>
    </comment>
    <comment ref="F206" authorId="0" shapeId="0" xr:uid="{FE0FE677-72C6-469A-90E9-55FC1AA1B246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206" authorId="0" shapeId="0" xr:uid="{3C3C5D95-6A22-4B6A-BA9A-BECA5EBC2D57}">
      <text/>
    </comment>
    <comment ref="D208" authorId="0" shapeId="0" xr:uid="{742CE81B-7CA0-4028-BB42-457B2CCFB1A0}">
      <text>
        <r>
          <rPr>
            <sz val="9"/>
            <color indexed="81"/>
            <rFont val="Tahoma"/>
            <family val="2"/>
          </rPr>
          <t xml:space="preserve">Gtg name: acetic anhydride_x000D_
Gtg type:= normal_x000D_
Finalized:= I_x000D_
FileName:= ES_V1_acetic anhydride_2012-03-04_21-31.pdf_x000D_
</t>
        </r>
      </text>
    </comment>
    <comment ref="E208" authorId="0" shapeId="0" xr:uid="{C75ECF99-FBD2-4B19-99B8-A1AA5CEA788D}">
      <text>
        <r>
          <rPr>
            <sz val="9"/>
            <color indexed="81"/>
            <rFont val="Tahoma"/>
            <family val="2"/>
          </rPr>
          <t xml:space="preserve">Gtg name: acetic acid from methanol and carbon dioxide_x000D_
Gtg type:= normal_x000D_
Finalized:= T_x000D_
FileName:= ExecSum_V4_acetic acid from methanol and carbon dioxide_64-19-7_2010-06-25_2010-06-26_00-06_1.pdf_x000D_
</t>
        </r>
      </text>
    </comment>
    <comment ref="F208" authorId="0" shapeId="0" xr:uid="{74D79CAA-DC8E-48FE-8E1A-A133CF1F88A2}">
      <text>
        <r>
          <rPr>
            <sz val="9"/>
            <color indexed="81"/>
            <rFont val="Tahoma"/>
            <family val="2"/>
          </rPr>
          <t xml:space="preserve">Gtg name: carbon monoxide and hydrogen from steam co2 reforming of natural gas_x000D_
Gtg type:= normal_x000D_
Finalized:= I_x000D_
FileName:= ExecSum_V1_carbon monoxide and hydrogen from steam co2 reforming of natural gas_630-08-0_2010-07-04_2010-07-10_10-54.pdf_x000D_
</t>
        </r>
      </text>
    </comment>
    <comment ref="G208" authorId="0" shapeId="0" xr:uid="{1188A112-5A6C-490A-9458-8D8FADEE4E9D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208" authorId="0" shapeId="0" xr:uid="{8CBCFA15-5948-4259-A274-AE2DD109FEC4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208" authorId="0" shapeId="0" xr:uid="{D149827C-8048-4B84-B8C7-CA789CC1ABD4}">
      <text/>
    </comment>
    <comment ref="I210" authorId="0" shapeId="0" xr:uid="{05267E49-BFBD-48B7-9708-F30F8791EB97}">
      <text/>
    </comment>
    <comment ref="H212" authorId="0" shapeId="0" xr:uid="{36A379D1-F7E8-4718-AE14-47BA9ABE448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212" authorId="0" shapeId="0" xr:uid="{F92C4E08-9380-4BCD-B237-56395B4F0E99}">
      <text/>
    </comment>
    <comment ref="H214" authorId="0" shapeId="0" xr:uid="{E7C4CE95-3BBF-42A2-BCF0-A0B7A7765CB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214" authorId="0" shapeId="0" xr:uid="{A6346A4D-17D3-44B9-83B4-77C016F257D1}">
      <text/>
    </comment>
    <comment ref="H216" authorId="0" shapeId="0" xr:uid="{98513D2F-1FF4-4550-B933-0807FD8EF36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216" authorId="0" shapeId="0" xr:uid="{313FB5DE-8AE2-4577-821F-9EBABDAE3EBC}">
      <text/>
    </comment>
    <comment ref="G218" authorId="0" shapeId="0" xr:uid="{26D24DE5-CB6C-423C-A73F-697B5ABC42EC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218" authorId="0" shapeId="0" xr:uid="{8AD67AAF-EF4C-4AFC-8774-9FF1290BA91B}">
      <text/>
    </comment>
    <comment ref="H220" authorId="0" shapeId="0" xr:uid="{BDED9AA3-3ADF-4CA6-A3C9-6D129938AF59}">
      <text/>
    </comment>
    <comment ref="G222" authorId="0" shapeId="0" xr:uid="{EB3DD43B-0526-4E81-801E-D11BD24CFB6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222" authorId="0" shapeId="0" xr:uid="{2DDB16CD-FCC9-4FF3-B110-3B2B1E92A136}">
      <text/>
    </comment>
    <comment ref="F224" authorId="0" shapeId="0" xr:uid="{AE951655-91CA-4377-BE52-DDE052D47404}">
      <text>
        <r>
          <rPr>
            <sz val="9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G224" authorId="0" shapeId="0" xr:uid="{711A9E84-01E0-4C2F-9354-57F508F0FEA1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224" authorId="0" shapeId="0" xr:uid="{0455B82B-57E6-4556-9A4B-A0BF1D8832CB}">
      <text/>
    </comment>
    <comment ref="H226" authorId="0" shapeId="0" xr:uid="{8E211C88-3039-4E20-8004-A33166AFF04B}">
      <text/>
    </comment>
    <comment ref="G228" authorId="0" shapeId="0" xr:uid="{DFDD89AA-7489-4257-82D1-060560632A7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228" authorId="0" shapeId="0" xr:uid="{2E3B6AE4-0BC3-4BA4-B451-D8996C71FE6F}">
      <text/>
    </comment>
    <comment ref="G230" authorId="0" shapeId="0" xr:uid="{6B758A4E-FB91-49BE-BA12-043E083609E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230" authorId="0" shapeId="0" xr:uid="{990D7DA6-CB12-4AC9-83E3-6831A7081FA3}">
      <text/>
    </comment>
    <comment ref="D232" authorId="0" shapeId="0" xr:uid="{04381410-5846-4AA0-8063-E8D945BB9373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E232" authorId="0" shapeId="0" xr:uid="{A11AAD21-8C67-4147-8031-E3564DDAB736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232" authorId="0" shapeId="0" xr:uid="{3BE1255F-3024-465F-AE8F-32C2EDB7E793}">
      <text/>
    </comment>
    <comment ref="E234" authorId="0" shapeId="0" xr:uid="{E9ED584A-AAC4-452D-8275-32D76F98D33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234" authorId="0" shapeId="0" xr:uid="{CB7C3744-4F61-4C1D-8CEA-701A68015209}">
      <text/>
    </comment>
    <comment ref="C236" authorId="0" shapeId="0" xr:uid="{48E068F2-0233-416E-BEA9-863E0D30528C}">
      <text>
        <r>
          <rPr>
            <sz val="9"/>
            <color indexed="81"/>
            <rFont val="Tahoma"/>
            <family val="2"/>
          </rPr>
          <t xml:space="preserve">Gtg name: ammonium chloride and sodium carbonate_x000D_
Gtg type:= normal_x000D_
Finalized:= T_x000D_
FileName:= ExecSum_V2_ammonium chloride and sodium carbonate_12125-02-9_2010-06-28_2010-06-28_11-22.pdf_x000D_
</t>
        </r>
      </text>
    </comment>
    <comment ref="D236" authorId="0" shapeId="0" xr:uid="{E0BC1970-9BD6-44C4-BA76-31F3F7533B4D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E236" authorId="0" shapeId="0" xr:uid="{C4FDE157-9567-4212-B988-0FB83D84BED0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236" authorId="0" shapeId="0" xr:uid="{D9EF4FE9-EAF9-4B0C-A70E-25D70CDC3DB4}">
      <text/>
    </comment>
    <comment ref="F238" authorId="0" shapeId="0" xr:uid="{03412DDF-F347-4399-9C3E-B3AFB6DB985B}">
      <text/>
    </comment>
    <comment ref="E240" authorId="0" shapeId="0" xr:uid="{20843A9C-3620-4198-A1C1-F391A2F2ACD4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240" authorId="0" shapeId="0" xr:uid="{E401DD55-19B2-45A8-B328-DE77BBD22A1C}">
      <text/>
    </comment>
    <comment ref="E242" authorId="0" shapeId="0" xr:uid="{61F3F716-17EB-4328-AAF4-16EBF09AEAC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242" authorId="0" shapeId="0" xr:uid="{805037CB-F8A3-41D6-9544-1CE1E7B25A2B}">
      <text/>
    </comment>
    <comment ref="E244" authorId="0" shapeId="0" xr:uid="{BCC99963-ADA8-4ECE-9A73-C41D13B48F6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244" authorId="0" shapeId="0" xr:uid="{49A7F6A8-17C4-4BDA-9ECA-4F7CA09B9BC3}">
      <text/>
    </comment>
    <comment ref="D246" authorId="0" shapeId="0" xr:uid="{B0042638-7FB8-4460-BB3D-3F0CC390806B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E246" authorId="0" shapeId="0" xr:uid="{568CDD8E-7ADC-4D49-B4FD-B9D40E390490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246" authorId="0" shapeId="0" xr:uid="{5E212B7A-38FA-44E9-94BF-E940D74BABD4}">
      <text/>
    </comment>
    <comment ref="F248" authorId="0" shapeId="0" xr:uid="{0BC696B7-3EC1-4F79-81B5-F256B237E1FE}">
      <text/>
    </comment>
    <comment ref="E250" authorId="0" shapeId="0" xr:uid="{74F922ED-280D-48E8-BD0E-235CDE75148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250" authorId="0" shapeId="0" xr:uid="{18DDBA54-C540-4718-8DA8-81953FB84E5F}">
      <text/>
    </comment>
    <comment ref="E252" authorId="0" shapeId="0" xr:uid="{B68ACA8F-022D-4C66-BE14-0462B99AD60E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252" authorId="0" shapeId="0" xr:uid="{1558AE2B-EC6E-4D30-9194-CE7A3EA90E8A}">
      <text/>
    </comment>
    <comment ref="E254" authorId="0" shapeId="0" xr:uid="{648D037B-45FD-4708-AF45-D6CDFC845B19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254" authorId="0" shapeId="0" xr:uid="{F1637772-B68C-459F-A22D-D157766D6F02}">
      <text/>
    </comment>
    <comment ref="D256" authorId="0" shapeId="0" xr:uid="{2D6AD7D7-1257-40B2-8DD4-591436D73EDF}">
      <text>
        <r>
          <rPr>
            <sz val="9"/>
            <color indexed="81"/>
            <rFont val="Tahoma"/>
            <family val="2"/>
          </rPr>
          <t xml:space="preserve">Gtg name: sodium chloride from solution mining_x000D_
Gtg type:= normal_x000D_
Finalized:= T_x000D_
FileName:= ExecSum_V4_sodium chloride from solution mining_7647-14-5_2010-06-28_2010-06-28_10-37.pdf_x000D_
</t>
        </r>
      </text>
    </comment>
    <comment ref="E256" authorId="0" shapeId="0" xr:uid="{7A633108-A352-4ECF-98E2-2DE719F62A5A}">
      <text/>
    </comment>
    <comment ref="D258" authorId="0" shapeId="0" xr:uid="{2F3E76E2-4268-46E0-8BC2-6A16477886F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258" authorId="0" shapeId="0" xr:uid="{8D867B41-C60F-4C95-9742-ACEC1A17A01B}">
      <text/>
    </comment>
    <comment ref="B260" authorId="0" shapeId="0" xr:uid="{87BE6673-72CA-4247-A7E6-3882ED8A208B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C260" authorId="0" shapeId="0" xr:uid="{8668D68B-D556-45E6-9F9D-C3E62C90FA66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D260" authorId="0" shapeId="0" xr:uid="{EB98E342-0C2E-4B02-9F83-2CC1C129178D}">
      <text/>
    </comment>
    <comment ref="C262" authorId="0" shapeId="0" xr:uid="{F65C2D9F-84FD-4550-B9B7-41A020B827C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262" authorId="0" shapeId="0" xr:uid="{BFC4B580-D67F-4657-8B24-DBD4F61FF038}">
      <text/>
    </comment>
    <comment ref="B264" authorId="0" shapeId="0" xr:uid="{6F80F8DD-9991-4F16-AC05-33F13F33BC5B}">
      <text>
        <r>
          <rPr>
            <sz val="9"/>
            <color indexed="81"/>
            <rFont val="Tahoma"/>
            <family val="2"/>
          </rPr>
          <t xml:space="preserve">Gtg name: sodium trimetaphosphate_x000D_
Gtg type:= normal_x000D_
Finalized:= T_x000D_
FileName:= ES_V4_sodium trimetaphosphate_2024-06-05_18-35.pdf_x000D_
</t>
        </r>
      </text>
    </comment>
    <comment ref="C264" authorId="0" shapeId="0" xr:uid="{2A48E266-C237-43DE-B548-E484832D57C6}">
      <text>
        <r>
          <rPr>
            <sz val="9"/>
            <color indexed="81"/>
            <rFont val="Tahoma"/>
            <family val="2"/>
          </rPr>
          <t xml:space="preserve">Gtg name: monosodium phosphate_x000D_
Gtg type:= normal_x000D_
Finalized:= T_x000D_
FileName:= ES_V4_monosodium phosphate_2024-06-12_17-34.pdf_x000D_
</t>
        </r>
      </text>
    </comment>
    <comment ref="D264" authorId="0" shapeId="0" xr:uid="{83D2C462-6D67-4659-9305-2F0C4B5D23FF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E264" authorId="0" shapeId="0" xr:uid="{C4D10FDE-965B-4772-B3FB-CCCBF3815948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F264" authorId="0" shapeId="0" xr:uid="{C94AA0CB-21F9-4BA4-A200-E19F733557F3}">
      <text/>
    </comment>
    <comment ref="E266" authorId="0" shapeId="0" xr:uid="{C81EDA80-4495-4144-BA2C-B83DB753070E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F266" authorId="0" shapeId="0" xr:uid="{FD8E7723-F914-44B4-98EC-1410D8EB6782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G266" authorId="0" shapeId="0" xr:uid="{69E4C83A-8883-40E0-AC2C-F064AB30B36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266" authorId="0" shapeId="0" xr:uid="{C395A345-0C41-4ED4-8A9D-FB7A5BBD1FAA}">
      <text/>
    </comment>
    <comment ref="G268" authorId="0" shapeId="0" xr:uid="{E45E233D-36BA-4DB2-84F3-FF3A149B9BA3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H268" authorId="0" shapeId="0" xr:uid="{FF91DDD7-F842-418F-B9BF-3EA32135AAB2}">
      <text/>
    </comment>
    <comment ref="G270" authorId="0" shapeId="0" xr:uid="{CA3471C3-FD78-4FE7-987A-372AFE5A98E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270" authorId="0" shapeId="0" xr:uid="{F866C682-96DD-40B6-94B2-9D71DE6FF887}">
      <text/>
    </comment>
    <comment ref="F272" authorId="0" shapeId="0" xr:uid="{82C4F765-095F-467D-8BEF-D6229A58AB7B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272" authorId="0" shapeId="0" xr:uid="{2D6E05DC-D3E5-4FDE-BA89-09A3AB1075CA}">
      <text/>
    </comment>
    <comment ref="E274" authorId="0" shapeId="0" xr:uid="{AAA9B0D8-71E8-4B82-98F9-C51C1307B92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274" authorId="0" shapeId="0" xr:uid="{DCCF63B7-DE2B-4057-94DA-028B4729EB80}">
      <text/>
    </comment>
    <comment ref="D276" authorId="0" shapeId="0" xr:uid="{8A96AA4B-109D-4026-B21A-2D6A01E429E4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E276" authorId="0" shapeId="0" xr:uid="{8B026521-7906-40FB-9729-56C9A773CA0F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276" authorId="0" shapeId="0" xr:uid="{C5F6F004-3382-484F-8EBD-E7CC1D2A9B23}">
      <text/>
    </comment>
    <comment ref="E278" authorId="0" shapeId="0" xr:uid="{5B0FF159-D464-40C6-88A3-80F8CC030105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278" authorId="0" shapeId="0" xr:uid="{F0EDC54E-AD03-4E6F-AC82-968F68327092}">
      <text/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9F7B2224-00AF-4160-AF67-48A431FBB5C8}">
      <text>
        <r>
          <rPr>
            <sz val="9"/>
            <color indexed="81"/>
            <rFont val="Tahoma"/>
            <family val="2"/>
          </rPr>
          <t xml:space="preserve">Gtg name: SLS_x000D_
Gtg type:= normal_x000D_
Finalized:= T_x000D_
FileName:= ES_V4_SLS_2024-09-25_09-36.pdf_x000D_
</t>
        </r>
      </text>
    </comment>
    <comment ref="B4" authorId="0" shapeId="0" xr:uid="{1916CBD0-9301-4934-8F1C-0F19D377D629}">
      <text>
        <r>
          <rPr>
            <sz val="9"/>
            <color indexed="81"/>
            <rFont val="Tahoma"/>
            <family val="2"/>
          </rPr>
          <t xml:space="preserve">Gtg name: 1-octanol and coproducts_x000D_
Gtg type:= normal_x000D_
Finalized:= T_x000D_
FileName:= ES_V4_1-octanol and coproducts_2016-11-10_15-07.pdf_x000D_
</t>
        </r>
      </text>
    </comment>
    <comment ref="C4" authorId="0" shapeId="0" xr:uid="{6A83BAF7-20BC-482E-8DEE-20F844A445BE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D4" authorId="0" shapeId="0" xr:uid="{D983482A-AD95-4C6C-BB8F-6ACD20AA9B1D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E4" authorId="0" shapeId="0" xr:uid="{30D24E4B-B743-45FB-AD65-4430C9F1E818}">
      <text/>
    </comment>
    <comment ref="E6" authorId="0" shapeId="0" xr:uid="{EEE613F2-5F91-47DF-A48A-3D2A88919682}">
      <text/>
    </comment>
    <comment ref="C8" authorId="0" shapeId="0" xr:uid="{397C1EB9-20D9-4343-A19F-D96D03B4C3CE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D8" authorId="0" shapeId="0" xr:uid="{A50FED6D-064A-408C-A6A8-EAF462639235}">
      <text/>
    </comment>
    <comment ref="C10" authorId="0" shapeId="0" xr:uid="{91D48285-270D-45BC-9196-05E7839EAF2C}">
      <text>
        <r>
          <rPr>
            <sz val="9"/>
            <color indexed="81"/>
            <rFont val="Tahoma"/>
            <family val="2"/>
          </rPr>
          <t xml:space="preserve">Gtg name: triethylaluminum_x000D_
Gtg type:= normal_x000D_
Finalized:= T_x000D_
FileName:= ES_V4_triethylaluminum_2016-11-10_15-48.pdf_x000D_
</t>
        </r>
      </text>
    </comment>
    <comment ref="D10" authorId="0" shapeId="0" xr:uid="{CC9D14A6-E109-4117-B639-1E61F9A1F6B4}">
      <text>
        <r>
          <rPr>
            <sz val="9"/>
            <color indexed="81"/>
            <rFont val="Tahoma"/>
            <family val="2"/>
          </rPr>
          <t xml:space="preserve">Gtg name: aluminum solid from liquid placeholder_x000D_
Gtg type:= placeholder_x000D_
Finalized:= T_x000D_
FileName:= ExecSum_V4_aluminum solid from liquid placeholder_7429-90-5_2010-09-29_2010-09-29_11-17.pdf_x000D_
</t>
        </r>
      </text>
    </comment>
    <comment ref="E10" authorId="0" shapeId="0" xr:uid="{632BE57B-9F5F-4666-9144-B17D3DC3B9E4}">
      <text>
        <r>
          <rPr>
            <sz val="9"/>
            <color indexed="81"/>
            <rFont val="Tahoma"/>
            <family val="2"/>
          </rPr>
          <t xml:space="preserve">Gtg name: aluminum from Hall Heroult cell_x000D_
Gtg type:= normal_x000D_
Finalized:= T_x000D_
FileName:= ExecSum_V4_aluminum from Hall Heroult cell_UIDHHCellAluminum_2010-09-25_2010-09-25_12-22.pdf_x000D_
</t>
        </r>
      </text>
    </comment>
    <comment ref="F10" authorId="0" shapeId="0" xr:uid="{B3CFB146-A0D3-4B4C-A6AA-A79D811D8973}">
      <text>
        <r>
          <rPr>
            <sz val="9"/>
            <color indexed="81"/>
            <rFont val="Tahoma"/>
            <family val="2"/>
          </rPr>
          <t xml:space="preserve">Gtg name: aluminum oxide from Bayer process, metallurgical grade_x000D_
Gtg type:= normal_x000D_
Finalized:= T_x000D_
FileName:= ExecSum_V4_aluminum oxide from Bayer process, metallurgical grade_1344-28-1_2010-10-01_2010-10-01_06-27.pdf_x000D_
</t>
        </r>
      </text>
    </comment>
    <comment ref="G10" authorId="0" shapeId="0" xr:uid="{75522CD5-17C7-44D3-98DB-462D387B9542}">
      <text>
        <r>
          <rPr>
            <sz val="9"/>
            <color indexed="81"/>
            <rFont val="Tahoma"/>
            <family val="2"/>
          </rPr>
          <t xml:space="preserve">Gtg name: Bauxite shipping to US port for Bayer_x000D_
Gtg type:= normal_x000D_
Finalized:= T_x000D_
FileName:= noExecSum.pdf_x000D_
</t>
        </r>
      </text>
    </comment>
    <comment ref="H10" authorId="0" shapeId="0" xr:uid="{F1E833AD-00B2-4FA5-8C7B-23D5486392A6}">
      <text>
        <r>
          <rPr>
            <sz val="9"/>
            <color indexed="81"/>
            <rFont val="Tahoma"/>
            <family val="2"/>
          </rPr>
          <t xml:space="preserve">Gtg name: bauxite mining_x000D_
Gtg type:= normal_x000D_
Finalized:= T_x000D_
FileName:= ExecSum_V4_bauxite mining_UIDBauxiteAtMine_2010-09-25_2010-09-25_13-09.pdf_x000D_
</t>
        </r>
      </text>
    </comment>
    <comment ref="I10" authorId="0" shapeId="0" xr:uid="{5BBC62E7-AE38-42F3-9593-A121438DB5EF}">
      <text/>
    </comment>
    <comment ref="G12" authorId="0" shapeId="0" xr:uid="{001D80FF-99CE-41E8-9147-5C7433182B92}">
      <text>
        <r>
          <rPr>
            <sz val="9"/>
            <color indexed="81"/>
            <rFont val="Tahoma"/>
            <family val="2"/>
          </rPr>
          <t xml:space="preserve">Gtg name: calcium monoxide (lime)_x000D_
Gtg type:= normal_x000D_
Finalized:= T_x000D_
FileName:= ExecSum_V4_calcium monoxide (lime)_1305-78-8_2010-06-28_2010-06-28_12-57.pdf_x000D_
</t>
        </r>
      </text>
    </comment>
    <comment ref="H12" authorId="0" shapeId="0" xr:uid="{4F04B579-2E5F-40E0-8A7F-60AAE7D827CC}">
      <text>
        <r>
          <rPr>
            <sz val="9"/>
            <color indexed="81"/>
            <rFont val="Tahoma"/>
            <family val="2"/>
          </rPr>
          <t xml:space="preserve">Gtg name: calcium carbonate (limestone) as mined_x000D_
Gtg type:= normal_x000D_
Finalized:= T_x000D_
FileName:= ExecSum_V4_calcium carbonate (limestone) as mined_471-34-1_2010-10-28_2010-10-28_13-30.pdf_x000D_
</t>
        </r>
      </text>
    </comment>
    <comment ref="I12" authorId="0" shapeId="0" xr:uid="{C0FD3CE5-9803-4380-A417-0ED963AD77EC}">
      <text/>
    </comment>
    <comment ref="G14" authorId="0" shapeId="0" xr:uid="{BA1F0E02-B689-4CEE-9A3E-17620DAFAEB3}">
      <text/>
    </comment>
    <comment ref="G16" authorId="0" shapeId="0" xr:uid="{BF633D24-E16B-4091-9092-2DA6261CFD4D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H16" authorId="0" shapeId="0" xr:uid="{22D47540-8648-404B-A1BD-5DA95264BAB7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I16" authorId="0" shapeId="0" xr:uid="{EADE9CB3-DC49-493D-9144-1CF97ABE4194}">
      <text/>
    </comment>
    <comment ref="H18" authorId="0" shapeId="0" xr:uid="{35CBD23B-CF00-4AE4-9260-ACB15CDC4EC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18" authorId="0" shapeId="0" xr:uid="{5D126C4C-36B1-477D-972D-DC70CDE58BB3}">
      <text/>
    </comment>
    <comment ref="F20" authorId="0" shapeId="0" xr:uid="{EC40EA06-4852-4845-9451-54E8A02781AA}">
      <text>
        <r>
          <rPr>
            <sz val="9"/>
            <color indexed="81"/>
            <rFont val="Tahoma"/>
            <family val="2"/>
          </rPr>
          <t xml:space="preserve">Gtg name: Manufactured carbon used as anodes for Hall Heroult cell_x000D_
Gtg type:= normal_x000D_
Finalized:= T_x000D_
FileName:= ExecSum_V4_Manufactured carbon used as anodes for Hall Heroult cell_UIDAmorphManCarb_2010-06-28_2010-06-28_19-52.pdf_x000D_
</t>
        </r>
      </text>
    </comment>
    <comment ref="G20" authorId="0" shapeId="0" xr:uid="{2C7618EF-6AA6-4724-BC23-0BFE4897F75F}">
      <text>
        <r>
          <rPr>
            <sz val="9"/>
            <color indexed="81"/>
            <rFont val="Tahoma"/>
            <family val="2"/>
          </rPr>
          <t xml:space="preserve">Gtg name: coke, metallurgical_x000D_
Gtg type:= normal_x000D_
Finalized:= T_x000D_
FileName:= ES_V4_coke, metallurgical_2014-04-02_16-02.pdf_x000D_
</t>
        </r>
      </text>
    </comment>
    <comment ref="H20" authorId="0" shapeId="0" xr:uid="{2326A4F8-C3D7-45C9-A8D7-2A248585C148}">
      <text>
        <r>
          <rPr>
            <sz val="9"/>
            <color indexed="81"/>
            <rFont val="Tahoma"/>
            <family val="2"/>
          </rPr>
          <t xml:space="preserve">Gtg name: coal mining_x000D_
Gtg type:= placeholder_x000D_
Finalized:= T_x000D_
FileName:= ExecSum_V4_coal mining_UIDCoal_2010-06-28_2010-06-29_15-53.pdf_x000D_
</t>
        </r>
      </text>
    </comment>
    <comment ref="I20" authorId="0" shapeId="0" xr:uid="{2608E1CE-810A-423E-8D82-B486E280B027}">
      <text/>
    </comment>
    <comment ref="H22" authorId="0" shapeId="0" xr:uid="{AAAA0EBE-43A0-4C8A-AD14-B22475C24D25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22" authorId="0" shapeId="0" xr:uid="{83D0340C-68E0-4C5A-A253-F3CE38B29D27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22" authorId="0" shapeId="0" xr:uid="{F128D03E-DF7F-4469-8628-8DEFB687738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22" authorId="0" shapeId="0" xr:uid="{745B1DEC-2072-45BF-896A-040F466B96D7}">
      <text/>
    </comment>
    <comment ref="J24" authorId="0" shapeId="0" xr:uid="{ECE761C8-5AA6-478E-A338-13A944EBB5E7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24" authorId="0" shapeId="0" xr:uid="{3B8E30F6-541D-4D29-8C78-FD7F3A5FCF83}">
      <text/>
    </comment>
    <comment ref="J26" authorId="0" shapeId="0" xr:uid="{B87F19C8-B573-40BC-8997-A619C9C175B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26" authorId="0" shapeId="0" xr:uid="{F5B12C7F-C190-4648-B59B-8154099CABF7}">
      <text/>
    </comment>
    <comment ref="I28" authorId="0" shapeId="0" xr:uid="{35663FD3-0844-4FE4-9C5B-BC0BE620B24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28" authorId="0" shapeId="0" xr:uid="{EF349645-4A60-472E-98A4-F29ACFCFDAE9}">
      <text/>
    </comment>
    <comment ref="G30" authorId="0" shapeId="0" xr:uid="{50E8616D-14A8-4007-ABD9-256943EE5744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30" authorId="0" shapeId="0" xr:uid="{B25F87E9-D0E9-4E19-BE81-D7EBA32BE4AF}">
      <text/>
    </comment>
    <comment ref="G32" authorId="0" shapeId="0" xr:uid="{0BED9B82-CE33-4B18-9AF3-D8AED44AFB92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H32" authorId="0" shapeId="0" xr:uid="{EF78F8F6-420D-4CB2-9826-7D6E28660DBB}">
      <text/>
    </comment>
    <comment ref="D34" authorId="0" shapeId="0" xr:uid="{F06606DA-3A71-487C-AF74-F56C14135B57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E34" authorId="0" shapeId="0" xr:uid="{45F50F12-383C-48C8-99C3-934D87642CFF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F34" authorId="0" shapeId="0" xr:uid="{1FFB63AB-70C7-4FCB-BAE4-773DB762FF15}">
      <text/>
    </comment>
    <comment ref="F36" authorId="0" shapeId="0" xr:uid="{24294723-5024-4FE5-937E-CD349CBAB78A}">
      <text/>
    </comment>
    <comment ref="D38" authorId="0" shapeId="0" xr:uid="{5C3AA8E0-802C-4EB5-96E2-BB53C9F89A74}">
      <text>
        <r>
          <rPr>
            <sz val="9"/>
            <color indexed="81"/>
            <rFont val="Tahoma"/>
            <family val="2"/>
          </rPr>
          <t xml:space="preserve">Gtg name: hydrogen proxy from SMR_x000D_
Gtg type:= placeholder_x000D_
Finalized:= T_x000D_
FileName:= noExecSum.pdf_x000D_
</t>
        </r>
      </text>
    </comment>
    <comment ref="E38" authorId="0" shapeId="0" xr:uid="{179EB902-49A5-4D2F-9E2A-FFFF8A2DBC99}">
      <text>
        <r>
          <rPr>
            <sz val="9"/>
            <color indexed="81"/>
            <rFont val="Tahoma"/>
            <family val="2"/>
          </rPr>
          <t xml:space="preserve">Gtg name: hydrogen from SMR nat gas_x000D_
Gtg type:= normal_x000D_
Finalized:= T_x000D_
FileName:= ES_V4_hydrogen from SMR nat gas_2020-07-20_15-08.pdf_x000D_
</t>
        </r>
      </text>
    </comment>
    <comment ref="F38" authorId="0" shapeId="0" xr:uid="{8416BCCC-E86C-4CBF-BB47-2D622571D83E}">
      <text>
        <r>
          <rPr>
            <sz val="9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G38" authorId="0" shapeId="0" xr:uid="{190D2876-545E-481F-BD0B-D87D16E75E35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38" authorId="0" shapeId="0" xr:uid="{D0C21907-22EF-4DD4-8F67-16C187D25F9D}">
      <text/>
    </comment>
    <comment ref="H40" authorId="0" shapeId="0" xr:uid="{A410B09D-01B3-41D3-B9E4-35D579229EAB}">
      <text/>
    </comment>
    <comment ref="F42" authorId="0" shapeId="0" xr:uid="{E16B3438-5A04-4AE2-BE8C-534DDDF4CE3B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42" authorId="0" shapeId="0" xr:uid="{B63E65BE-D2A6-4AB6-A291-3C0B70105C33}">
      <text/>
    </comment>
    <comment ref="F44" authorId="0" shapeId="0" xr:uid="{5CFAEDE3-C93D-4963-BDF2-1628B51AEEF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44" authorId="0" shapeId="0" xr:uid="{2336F946-750B-4947-AAB6-08A786EF15E2}">
      <text/>
    </comment>
    <comment ref="C46" authorId="0" shapeId="0" xr:uid="{49A5450A-4A16-411F-8EB0-14125735436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46" authorId="0" shapeId="0" xr:uid="{EDFBFAC2-3F92-4CE4-8709-6553B51F3C2B}">
      <text/>
    </comment>
    <comment ref="B48" authorId="0" shapeId="0" xr:uid="{849F37A4-66BB-47B6-AB60-738DAB76F383}">
      <text>
        <r>
          <rPr>
            <sz val="9"/>
            <color indexed="81"/>
            <rFont val="Tahoma"/>
            <family val="2"/>
          </rPr>
          <t xml:space="preserve">Gtg name: chlorsulfonic acid_x000D_
Gtg type:= normal_x000D_
Finalized:= T_x000D_
FileName:= ES_V1_chlorsulfonic acid_2011-09-05_19-03.pdf_x000D_
</t>
        </r>
      </text>
    </comment>
    <comment ref="C48" authorId="0" shapeId="0" xr:uid="{3FC2B3A6-7D1E-4728-860C-40A58891B042}">
      <text>
        <r>
          <rPr>
            <sz val="9"/>
            <color indexed="81"/>
            <rFont val="Tahoma"/>
            <family val="2"/>
          </rPr>
          <t xml:space="preserve">Gtg name: hydrogen chloride with vinyl chloride from direct chlorination_x000D_
Gtg type:= normal_x000D_
Finalized:= T_x000D_
FileName:= ExecSum_V4_hydrogen chloride with vinyl chloride from direct chlorination_7647-01-0_2010-06-28_2010-06-28_18-06.pdf_x000D_
</t>
        </r>
      </text>
    </comment>
    <comment ref="D48" authorId="0" shapeId="0" xr:uid="{5F0EF4D0-BA5A-4269-A1E9-E9559CF72E9D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E48" authorId="0" shapeId="0" xr:uid="{64C17595-33C6-4775-94AC-BA6D06AE13F0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48" authorId="0" shapeId="0" xr:uid="{CA103344-A9E8-45E7-8546-2F7103A71AB3}">
      <text/>
    </comment>
    <comment ref="E50" authorId="0" shapeId="0" xr:uid="{F6F8C8AF-F994-4CDF-AA26-FD42F030A5A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50" authorId="0" shapeId="0" xr:uid="{F005B3E8-BF00-454E-A26A-07154697F0F9}">
      <text/>
    </comment>
    <comment ref="D52" authorId="0" shapeId="0" xr:uid="{375776CC-126A-4C68-B650-7D553C955813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E52" authorId="0" shapeId="0" xr:uid="{439AA865-FB57-4BD2-B5D4-154F19F4E90D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F52" authorId="0" shapeId="0" xr:uid="{4B957431-0777-4FD6-984F-5E1B76428A12}">
      <text/>
    </comment>
    <comment ref="F54" authorId="0" shapeId="0" xr:uid="{8DDEC84E-CECE-4B5D-8540-5B80C3540437}">
      <text/>
    </comment>
    <comment ref="C56" authorId="0" shapeId="0" xr:uid="{3C97CF36-4EC7-48B8-939D-0C37FC9A0F51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D56" authorId="0" shapeId="0" xr:uid="{467B4449-1FEC-4A4C-BE4B-0F29CC7D898B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56" authorId="0" shapeId="0" xr:uid="{DB851D3D-BA63-4C0C-B311-199DAAA0B97F}">
      <text/>
    </comment>
    <comment ref="D58" authorId="0" shapeId="0" xr:uid="{315858BB-3AE1-40D9-8DC3-0817D422E64F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E58" authorId="0" shapeId="0" xr:uid="{75D7F651-E7CF-4C19-98A0-4A54BBE08314}">
      <text/>
    </comment>
    <comment ref="D60" authorId="0" shapeId="0" xr:uid="{3E296E92-879E-475A-9B28-3D772A98EE7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60" authorId="0" shapeId="0" xr:uid="{6FB41EE7-BA6D-4EEB-815F-87C86E0F8454}">
      <text/>
    </comment>
    <comment ref="B62" authorId="0" shapeId="0" xr:uid="{81F91905-D233-437E-B882-795BD548020F}">
      <text>
        <r>
          <rPr>
            <sz val="9"/>
            <color indexed="81"/>
            <rFont val="Tahoma"/>
            <family val="2"/>
          </rPr>
          <t xml:space="preserve">Gtg name: hydrogen chloride with vinyl chloride from direct chlorination_x000D_
Gtg type:= normal_x000D_
Finalized:= T_x000D_
FileName:= ExecSum_V4_hydrogen chloride with vinyl chloride from direct chlorination_7647-01-0_2010-06-28_2010-06-28_18-06.pdf_x000D_
</t>
        </r>
      </text>
    </comment>
    <comment ref="C62" authorId="0" shapeId="0" xr:uid="{BF429919-C189-4B68-BE9F-F5FB164F487B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D62" authorId="0" shapeId="0" xr:uid="{099E4167-6AF6-4757-BE41-560BF44B976A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E62" authorId="0" shapeId="0" xr:uid="{CDD1E101-DA55-46F5-8721-27DFB7AE8E79}">
      <text/>
    </comment>
    <comment ref="D64" authorId="0" shapeId="0" xr:uid="{6F22318E-D098-435C-8FA7-C4B1938D1CC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64" authorId="0" shapeId="0" xr:uid="{154F0197-BC22-41E6-8D61-FD10D93BC9C5}">
      <text/>
    </comment>
    <comment ref="C66" authorId="0" shapeId="0" xr:uid="{FC15B007-4E16-4058-BB1C-1E971E1C142A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D66" authorId="0" shapeId="0" xr:uid="{BF54CF41-BFFC-483A-97E6-388E830F81C7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E66" authorId="0" shapeId="0" xr:uid="{9A20764F-D164-4F98-8AE8-309B9AA160FC}">
      <text/>
    </comment>
    <comment ref="E68" authorId="0" shapeId="0" xr:uid="{2CC77DEF-8C15-4E5E-B763-E9A3BD5A260D}">
      <text/>
    </comment>
    <comment ref="B70" authorId="0" shapeId="0" xr:uid="{DEE76863-6648-4D86-AE27-120DDFCC77F6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C70" authorId="0" shapeId="0" xr:uid="{C28351CA-8BD4-4829-9150-24869B7D451A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D70" authorId="0" shapeId="0" xr:uid="{F208AE5A-E53B-4BD3-951D-7A8706808FD8}">
      <text/>
    </comment>
    <comment ref="C72" authorId="0" shapeId="0" xr:uid="{E5520A14-6C1E-40F6-9678-9F33F46A8A97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72" authorId="0" shapeId="0" xr:uid="{8F40FF0B-500E-49D5-942C-35B446244364}">
      <text/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AF69C976-5300-4373-900D-7C85C6E62D93}">
      <text>
        <r>
          <rPr>
            <sz val="9"/>
            <color indexed="81"/>
            <rFont val="Tahoma"/>
            <family val="2"/>
          </rPr>
          <t xml:space="preserve">Gtg name: sodium stearyl fumarate_x000D_
Gtg type:= normal_x000D_
Finalized:= T_x000D_
FileName:= ES_V4_sodium stearyl fumarate_2024-10-03_16-52.pdf_x000D_
</t>
        </r>
      </text>
    </comment>
    <comment ref="B4" authorId="0" shapeId="0" xr:uid="{E7CC2DF0-A738-4A46-876D-BF0C3C4EA9BB}">
      <text>
        <r>
          <rPr>
            <sz val="9"/>
            <color indexed="81"/>
            <rFont val="Tahoma"/>
            <family val="2"/>
          </rPr>
          <t xml:space="preserve">Gtg name: Palmitic alcohol_x000D_
Gtg type:= normal_x000D_
Finalized:= T_x000D_
FileName:= ES_V4_Palmitic alcohol_2023-10-19_08-25.pdf_x000D_
</t>
        </r>
      </text>
    </comment>
    <comment ref="C4" authorId="0" shapeId="0" xr:uid="{EB6F7B2D-A60D-4A15-AFC5-E19127292A87}">
      <text>
        <r>
          <rPr>
            <sz val="9"/>
            <color indexed="81"/>
            <rFont val="Tahoma"/>
            <family val="2"/>
          </rPr>
          <t xml:space="preserve">Gtg name: palm oil hydrolysis_x000D_
Gtg type:= normal_x000D_
Finalized:= T_x000D_
FileName:= ES_V4_palm oil hydrolysis_2023-10-19_08-30.pdf_x000D_
</t>
        </r>
      </text>
    </comment>
    <comment ref="D4" authorId="0" shapeId="0" xr:uid="{6BCD3E7B-8CE6-4176-BE74-90A147590581}">
      <text>
        <r>
          <rPr>
            <sz val="9"/>
            <color indexed="81"/>
            <rFont val="Tahoma"/>
            <family val="2"/>
          </rPr>
          <t xml:space="preserve">Gtg name: Palm Oil_x000D_
Gtg type:= normal_x000D_
Finalized:= T_x000D_
FileName:= ES_V4_Palm Oil_2023-10-19_11-08.pdf_x000D_
</t>
        </r>
      </text>
    </comment>
    <comment ref="E4" authorId="0" shapeId="0" xr:uid="{F51A08AF-09FB-4378-B651-77D0B2053A44}">
      <text>
        <r>
          <rPr>
            <sz val="9"/>
            <color indexed="81"/>
            <rFont val="Tahoma"/>
            <family val="2"/>
          </rPr>
          <t xml:space="preserve">Gtg name: FFB Milling_x000D_
Gtg type:= normal_x000D_
Finalized:= T_x000D_
FileName:= ES_V4_FFB Milling_2023-10-24_11-17.pdf_x000D_
</t>
        </r>
      </text>
    </comment>
    <comment ref="F4" authorId="0" shapeId="0" xr:uid="{EF54A8FD-2839-4A23-BBDA-3C793560CA86}">
      <text>
        <r>
          <rPr>
            <sz val="9"/>
            <color indexed="81"/>
            <rFont val="Tahoma"/>
            <family val="2"/>
          </rPr>
          <t xml:space="preserve">Gtg name: Fresh Fruit Bunches_x000D_
Gtg type:= normal_x000D_
Finalized:= T_x000D_
FileName:= ES_V4_Fresh Fruit Bunches_2023-12-01_08-15.pdf_x000D_
</t>
        </r>
      </text>
    </comment>
    <comment ref="G4" authorId="0" shapeId="0" xr:uid="{01167113-2AE1-4D40-8F70-A6C9147A499D}">
      <text/>
    </comment>
    <comment ref="G6" authorId="0" shapeId="0" xr:uid="{FA3011E5-33FB-444E-8C46-4DCEBA522DB6}">
      <text>
        <r>
          <rPr>
            <sz val="9"/>
            <color indexed="81"/>
            <rFont val="Tahoma"/>
            <family val="2"/>
          </rPr>
          <t xml:space="preserve">Gtg name: Dolomite (calcined)_x000D_
Gtg type:= normal_x000D_
Finalized:= T_x000D_
FileName:= ES_V4_Dolomite (calcined)_2014-11-05_11-01.pdf_x000D_
</t>
        </r>
      </text>
    </comment>
    <comment ref="H6" authorId="0" shapeId="0" xr:uid="{56922C33-A38D-4B2E-A2CD-26F35C192E58}">
      <text>
        <r>
          <rPr>
            <sz val="9"/>
            <color indexed="81"/>
            <rFont val="Tahoma"/>
            <family val="2"/>
          </rPr>
          <t xml:space="preserve">Gtg name: dolomite ore (at calcination)_x000D_
Gtg type:= normal_x000D_
Finalized:= T_x000D_
FileName:= ES_V4_dolomite ore (at calcination)_2014-11-04_17-32.pdf_x000D_
</t>
        </r>
      </text>
    </comment>
    <comment ref="I6" authorId="0" shapeId="0" xr:uid="{E3654FA6-7317-4359-8224-A832A84DE2A4}">
      <text/>
    </comment>
    <comment ref="G8" authorId="0" shapeId="0" xr:uid="{0BF31644-C967-4C41-8DB4-15AA6EFE92F6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H8" authorId="0" shapeId="0" xr:uid="{3AED8FC4-B186-4911-8883-746C0259A4B0}">
      <text>
        <r>
          <rPr>
            <sz val="9"/>
            <color indexed="81"/>
            <rFont val="Tahoma"/>
            <family val="2"/>
          </rPr>
          <t xml:space="preserve">Gtg name: potassium chloride from sylvinite ore_x000D_
Gtg type:= normal_x000D_
Finalized:= T_x000D_
FileName:= ExecSum_V4_potassium chloride from sylvinite ore_7447-40-7_2010-07-24_2010-07-24_17-44_1.pdf_x000D_
</t>
        </r>
      </text>
    </comment>
    <comment ref="I8" authorId="0" shapeId="0" xr:uid="{5ECE82ED-750D-4ACD-BA8D-C2D8D71843EC}">
      <text>
        <r>
          <rPr>
            <sz val="9"/>
            <color indexed="81"/>
            <rFont val="Tahoma"/>
            <family val="2"/>
          </rPr>
          <t xml:space="preserve">Gtg name: sylvinite ore mining_x000D_
Gtg type:= normal_x000D_
Finalized:= T_x000D_
FileName:= ExecSum_V4_sylvinite ore mining_UIDSylviniteOre_2010-07-24_2010-07-24_17-55.pdf_x000D_
</t>
        </r>
      </text>
    </comment>
    <comment ref="J8" authorId="0" shapeId="0" xr:uid="{33992359-C70C-4F59-B948-6293599892AC}">
      <text/>
    </comment>
    <comment ref="G10" authorId="0" shapeId="0" xr:uid="{B98FB0E8-C3F5-4F0A-BF85-312FF75B90B0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H10" authorId="0" shapeId="0" xr:uid="{FE578DF2-1E11-4E2D-86B8-0BC881D1AC68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I10" authorId="0" shapeId="0" xr:uid="{C19BD655-1C72-483A-9FFF-6E3792416B0E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10" authorId="0" shapeId="0" xr:uid="{EBA3D5FC-B59E-4B15-B3EC-C737446D3F02}">
      <text/>
    </comment>
    <comment ref="J12" authorId="0" shapeId="0" xr:uid="{790A6633-6B0A-4B1B-9CCA-34453E8786AE}">
      <text/>
    </comment>
    <comment ref="I14" authorId="0" shapeId="0" xr:uid="{44D70C68-EFFB-4B87-BBF9-76AF60DC6E0B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14" authorId="0" shapeId="0" xr:uid="{1BAED1DD-AA13-4915-A6A0-1B870077D44A}">
      <text/>
    </comment>
    <comment ref="I16" authorId="0" shapeId="0" xr:uid="{C7FF90E0-7533-425C-81EF-99FE370145B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16" authorId="0" shapeId="0" xr:uid="{4D28636F-EDD3-4B84-8730-A0492110AF77}">
      <text/>
    </comment>
    <comment ref="I18" authorId="0" shapeId="0" xr:uid="{5D1CB71F-18FF-40E9-B6A0-975B8CC7D287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18" authorId="0" shapeId="0" xr:uid="{F6086E32-2A73-4B5B-AB80-1DDE78798EF5}">
      <text/>
    </comment>
    <comment ref="H20" authorId="0" shapeId="0" xr:uid="{E471918C-B159-4620-BBE7-95CFD6083B6C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I20" authorId="0" shapeId="0" xr:uid="{1A0BC43B-5844-4C5E-8F64-5470FB722A0C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J20" authorId="0" shapeId="0" xr:uid="{21D107F9-CA77-4068-8950-33FD685DB772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K20" authorId="0" shapeId="0" xr:uid="{27BBE7B7-3650-4229-9D8A-2FEB1EA78FE6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L20" authorId="0" shapeId="0" xr:uid="{954A3271-B467-429A-B5FA-958EB31A510F}">
      <text/>
    </comment>
    <comment ref="L22" authorId="0" shapeId="0" xr:uid="{E18E9F31-0889-4D26-A359-0CD459E183D2}">
      <text/>
    </comment>
    <comment ref="K24" authorId="0" shapeId="0" xr:uid="{B748C3CE-8B98-4F69-93FD-0F63187D8DDE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24" authorId="0" shapeId="0" xr:uid="{344BDCDD-28E2-48DC-86FE-2D0E8107C3FD}">
      <text/>
    </comment>
    <comment ref="K26" authorId="0" shapeId="0" xr:uid="{F4442AB5-1826-4FC0-8B85-88C55ECB7424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26" authorId="0" shapeId="0" xr:uid="{247ABDE4-EA94-4BBB-B7A6-8044C840F33F}">
      <text/>
    </comment>
    <comment ref="K28" authorId="0" shapeId="0" xr:uid="{41B66C63-37ED-46C4-859B-E93707C3E4F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28" authorId="0" shapeId="0" xr:uid="{E86F418F-CEFB-4E77-83EF-DCA592AD6996}">
      <text/>
    </comment>
    <comment ref="J30" authorId="0" shapeId="0" xr:uid="{BFCA14CC-8C5B-4360-9BCD-80868FF021C1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K30" authorId="0" shapeId="0" xr:uid="{92600138-A4FC-4F6F-8353-221530AE3D78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L30" authorId="0" shapeId="0" xr:uid="{FD67C13F-707B-425D-A022-110F57CFED4A}">
      <text/>
    </comment>
    <comment ref="K32" authorId="0" shapeId="0" xr:uid="{72F508D6-CCB4-44FA-8A7B-6DA9E81B5FDE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L32" authorId="0" shapeId="0" xr:uid="{6D35D0C6-2660-48E3-B1C5-F016D0DEDCDC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M32" authorId="0" shapeId="0" xr:uid="{78E909A3-BECB-4AC3-9DDA-2634939FEDA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N32" authorId="0" shapeId="0" xr:uid="{54FA74C0-3E49-4516-8B0C-543C210DB122}">
      <text/>
    </comment>
    <comment ref="M34" authorId="0" shapeId="0" xr:uid="{C1831A36-A6DD-404B-97D6-09447519240D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N34" authorId="0" shapeId="0" xr:uid="{121D4F0F-AC9F-43DF-B37D-CB624C85BDFD}">
      <text/>
    </comment>
    <comment ref="M36" authorId="0" shapeId="0" xr:uid="{A76EB57F-B052-4911-905F-C872C9DAD2D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N36" authorId="0" shapeId="0" xr:uid="{10C5C414-B366-4F60-996E-D23B5F267947}">
      <text/>
    </comment>
    <comment ref="L38" authorId="0" shapeId="0" xr:uid="{B24DC43D-A423-4D8B-BC12-D4252672F4C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M38" authorId="0" shapeId="0" xr:uid="{7EA29E2F-7AD4-4204-8893-C2DC4B6DBF4D}">
      <text/>
    </comment>
    <comment ref="K40" authorId="0" shapeId="0" xr:uid="{4AE52E3B-6BF6-4509-A305-99FF9C7A7BC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40" authorId="0" shapeId="0" xr:uid="{76B5BDAE-0E0A-42FE-99CD-EA68F402CA43}">
      <text/>
    </comment>
    <comment ref="H42" authorId="0" shapeId="0" xr:uid="{1C165773-7EC8-4BA4-B4C3-657DF7F8716D}">
      <text>
        <r>
          <rPr>
            <sz val="9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I42" authorId="0" shapeId="0" xr:uid="{D5EE6E5A-3056-47B8-BA80-1494A6FFF152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J42" authorId="0" shapeId="0" xr:uid="{5903F1FC-D3C5-4B89-975B-0CF81E408816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K42" authorId="0" shapeId="0" xr:uid="{2A5B2B9F-B82F-4DEF-8F65-4040F005D488}">
      <text/>
    </comment>
    <comment ref="K44" authorId="0" shapeId="0" xr:uid="{ACDD9AFF-71BD-4FEB-92E5-71F29D2D1F55}">
      <text/>
    </comment>
    <comment ref="J46" authorId="0" shapeId="0" xr:uid="{50C61250-ACEE-4A3C-AA0C-359D98D11C4E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46" authorId="0" shapeId="0" xr:uid="{5353C65A-FF60-435A-9E14-B63B836A043D}">
      <text/>
    </comment>
    <comment ref="J48" authorId="0" shapeId="0" xr:uid="{FFECA7BD-7490-4AA9-8033-75B424C8B83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48" authorId="0" shapeId="0" xr:uid="{B8A8DF04-CFAB-48AE-9158-5A944AB74F0F}">
      <text/>
    </comment>
    <comment ref="J50" authorId="0" shapeId="0" xr:uid="{15BAF161-5ACF-4F2E-844D-E0B30AD3E0B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50" authorId="0" shapeId="0" xr:uid="{9EE2D109-47BC-4E0B-AFF1-D411B3EDD10D}">
      <text/>
    </comment>
    <comment ref="I52" authorId="0" shapeId="0" xr:uid="{0092C81A-31A9-4725-B279-C54AFD5D6979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J52" authorId="0" shapeId="0" xr:uid="{8897D5EE-9291-40B3-9E94-606D2FBE1E0B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K52" authorId="0" shapeId="0" xr:uid="{1B52560B-9B4F-4663-B3ED-784167C45EFE}">
      <text/>
    </comment>
    <comment ref="K54" authorId="0" shapeId="0" xr:uid="{121CE469-8916-47CF-9F7C-5C01C1798499}">
      <text/>
    </comment>
    <comment ref="J56" authorId="0" shapeId="0" xr:uid="{2C080A7C-A8B6-4429-A33D-74EF25AADD4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56" authorId="0" shapeId="0" xr:uid="{87E6D77C-1835-4A13-9551-28C429FDB89C}">
      <text/>
    </comment>
    <comment ref="J58" authorId="0" shapeId="0" xr:uid="{0702FCF7-F4DD-486F-986B-990D36DA474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58" authorId="0" shapeId="0" xr:uid="{30017B90-5892-4252-86CF-4A324F0DDA93}">
      <text/>
    </comment>
    <comment ref="J60" authorId="0" shapeId="0" xr:uid="{23BEEF41-4F16-4AEB-A8F6-74B571CF57A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60" authorId="0" shapeId="0" xr:uid="{6AD64E1B-B111-4F6C-8255-7A4B814BB790}">
      <text/>
    </comment>
    <comment ref="G62" authorId="0" shapeId="0" xr:uid="{0607BD8D-CD84-46FB-AEE1-916E37DD862A}">
      <text>
        <r>
          <rPr>
            <sz val="9"/>
            <color indexed="81"/>
            <rFont val="Tahoma"/>
            <family val="2"/>
          </rPr>
          <t xml:space="preserve">Gtg name: P in fertilizer_x000D_
Gtg type:= normal_x000D_
Finalized:= T_x000D_
FileName:= ES_V4_P in fertilizer_2016-12-15_20-59.pdf_x000D_
</t>
        </r>
      </text>
    </comment>
    <comment ref="H62" authorId="0" shapeId="0" xr:uid="{A6065A2D-C484-46A2-AC42-286AB2E6F956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I62" authorId="0" shapeId="0" xr:uid="{ABC7B2C2-8D36-4FA8-903E-985A8BD3DEAD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J62" authorId="0" shapeId="0" xr:uid="{F4F8433C-0D2F-4650-9D78-724AE44007F6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K62" authorId="0" shapeId="0" xr:uid="{7387009D-32BA-4419-9BF4-BCA9ED5A77AB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L62" authorId="0" shapeId="0" xr:uid="{99772427-3937-4F82-AE7A-78F155826A11}">
      <text/>
    </comment>
    <comment ref="L64" authorId="0" shapeId="0" xr:uid="{0B36ABC7-F1EE-4CC4-B483-1783BD618426}">
      <text/>
    </comment>
    <comment ref="K66" authorId="0" shapeId="0" xr:uid="{12E0202E-C554-46F0-B8FC-9A222828AF04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66" authorId="0" shapeId="0" xr:uid="{9157FA25-EE16-408B-A247-90C8527EEAC5}">
      <text/>
    </comment>
    <comment ref="K68" authorId="0" shapeId="0" xr:uid="{B9520572-76B9-46AE-B3AA-2DAE2F387D0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68" authorId="0" shapeId="0" xr:uid="{8DC9EF55-6B8E-4F70-90C9-C805E507540A}">
      <text/>
    </comment>
    <comment ref="K70" authorId="0" shapeId="0" xr:uid="{8D7C5A52-E317-4716-99BE-F725B911372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70" authorId="0" shapeId="0" xr:uid="{D05F5BBF-42F7-439A-B28C-1DC0662B13C4}">
      <text/>
    </comment>
    <comment ref="J72" authorId="0" shapeId="0" xr:uid="{D90D82C9-B03F-43C7-BFC0-E8BBDA9E1B04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K72" authorId="0" shapeId="0" xr:uid="{2FC91C66-B5D2-4481-B8B1-EC5F2CAA18E4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L72" authorId="0" shapeId="0" xr:uid="{E4B54375-64F4-4432-92DC-68F15300FE50}">
      <text/>
    </comment>
    <comment ref="K74" authorId="0" shapeId="0" xr:uid="{A16B3E2B-C3F4-44EE-AE5A-618080140163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L74" authorId="0" shapeId="0" xr:uid="{79684996-A40F-4036-A044-ACF43D374514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M74" authorId="0" shapeId="0" xr:uid="{5DD6795F-924E-4714-A144-FA5300E1152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N74" authorId="0" shapeId="0" xr:uid="{5D415A94-3D4F-465E-B49C-6657B6D46F11}">
      <text/>
    </comment>
    <comment ref="M76" authorId="0" shapeId="0" xr:uid="{FE16B745-8A30-460D-9B46-790CFE610537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N76" authorId="0" shapeId="0" xr:uid="{22679D50-19AE-4B1C-8A22-28EC6220848B}">
      <text/>
    </comment>
    <comment ref="M78" authorId="0" shapeId="0" xr:uid="{7C93529F-F8FD-4680-A1D6-66295313922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N78" authorId="0" shapeId="0" xr:uid="{7EBFD1B8-6242-44B1-9032-47702DA1247A}">
      <text/>
    </comment>
    <comment ref="L80" authorId="0" shapeId="0" xr:uid="{9622B9B7-2F2C-4301-B67F-BCFF6B1E99E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M80" authorId="0" shapeId="0" xr:uid="{66A34D93-F877-4ED0-8150-0D2E7005C778}">
      <text/>
    </comment>
    <comment ref="K82" authorId="0" shapeId="0" xr:uid="{EDF6E8B6-D29B-4BD8-81CD-3B73A2FAF5D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82" authorId="0" shapeId="0" xr:uid="{68E547C6-FD79-40C4-9371-39110B715925}">
      <text/>
    </comment>
    <comment ref="D84" authorId="0" shapeId="0" xr:uid="{E20FD755-77DC-4BED-8C97-46E505AD96C5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84" authorId="0" shapeId="0" xr:uid="{F1838AE8-5230-47C9-B406-672C441C34FA}">
      <text/>
    </comment>
    <comment ref="C86" authorId="0" shapeId="0" xr:uid="{8D70B676-554B-428D-A251-21B3DE4ABBD2}">
      <text>
        <r>
          <rPr>
            <sz val="9"/>
            <color indexed="81"/>
            <rFont val="Tahoma"/>
            <family val="2"/>
          </rPr>
          <t xml:space="preserve">Gtg name: hydrogen proxy from SMR_x000D_
Gtg type:= placeholder_x000D_
Finalized:= T_x000D_
FileName:= noExecSum.pdf_x000D_
</t>
        </r>
      </text>
    </comment>
    <comment ref="D86" authorId="0" shapeId="0" xr:uid="{CF807893-C279-41FD-9E49-64485B546F17}">
      <text>
        <r>
          <rPr>
            <sz val="9"/>
            <color indexed="81"/>
            <rFont val="Tahoma"/>
            <family val="2"/>
          </rPr>
          <t xml:space="preserve">Gtg name: hydrogen from SMR nat gas_x000D_
Gtg type:= normal_x000D_
Finalized:= T_x000D_
FileName:= ES_V4_hydrogen from SMR nat gas_2020-07-20_15-08.pdf_x000D_
</t>
        </r>
      </text>
    </comment>
    <comment ref="E86" authorId="0" shapeId="0" xr:uid="{E8857095-219F-493B-8CCE-EB330FE56EFC}">
      <text>
        <r>
          <rPr>
            <sz val="9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F86" authorId="0" shapeId="0" xr:uid="{B462DAA2-42F6-4EE1-93A6-4A98A5AE29FC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86" authorId="0" shapeId="0" xr:uid="{4C13FCDF-DC2B-4DC2-BE7A-83E8EB5291D5}">
      <text/>
    </comment>
    <comment ref="G88" authorId="0" shapeId="0" xr:uid="{015E6223-FF75-41FD-BCAB-A86D96446BE1}">
      <text/>
    </comment>
    <comment ref="E90" authorId="0" shapeId="0" xr:uid="{ABB12493-54FD-40C9-8BDC-4E0663A4071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90" authorId="0" shapeId="0" xr:uid="{5D8EECEE-504A-4A76-A109-1B684C015864}">
      <text/>
    </comment>
    <comment ref="E92" authorId="0" shapeId="0" xr:uid="{C6BF1F31-56DA-45CA-BCA7-4F817B71419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92" authorId="0" shapeId="0" xr:uid="{E9E649CB-7AC8-4C79-99D3-3E09CDF28A6F}">
      <text/>
    </comment>
    <comment ref="B94" authorId="0" shapeId="0" xr:uid="{11D3DB05-58C2-4700-916B-B61F843CDDA3}">
      <text>
        <r>
          <rPr>
            <sz val="9"/>
            <color indexed="81"/>
            <rFont val="Tahoma"/>
            <family val="2"/>
          </rPr>
          <t xml:space="preserve">Gtg name: maleic anhydride_x000D_
Gtg type:= normal_x000D_
Finalized:= T_x000D_
FileName:= ES_V4_maleic anhydride_2016-09-13_17-59.pdf_x000D_
</t>
        </r>
      </text>
    </comment>
    <comment ref="C94" authorId="0" shapeId="0" xr:uid="{399C3AC9-F588-4047-97E4-BEA8C707760B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D94" authorId="0" shapeId="0" xr:uid="{E3A4F939-EB81-4AE6-8C10-AC93C03CA544}">
      <text/>
    </comment>
    <comment ref="D96" authorId="0" shapeId="0" xr:uid="{E9157334-6CD8-49F2-B794-3CDCA56F5149}">
      <text/>
    </comment>
    <comment ref="C98" authorId="0" shapeId="0" xr:uid="{9E51BB15-F988-4C33-AF79-EBE566F956B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D98" authorId="0" shapeId="0" xr:uid="{859AB907-F0EF-46C5-86FC-4AC4D47422B2}">
      <text/>
    </comment>
    <comment ref="B100" authorId="0" shapeId="0" xr:uid="{142BD2EC-0986-49D0-87AB-667988928003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C100" authorId="0" shapeId="0" xr:uid="{C51A55F1-5520-416C-BD88-B4A9BC38B56C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D100" authorId="0" shapeId="0" xr:uid="{84B8342F-BD7F-4E4B-BCB4-A9620B5770C7}">
      <text/>
    </comment>
    <comment ref="C102" authorId="0" shapeId="0" xr:uid="{605C7AFF-D3C2-4509-87E1-A4F8F4E06D3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102" authorId="0" shapeId="0" xr:uid="{594857C0-E33F-4758-BE78-18B27C7E21E0}">
      <text/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DB92A6AB-1B43-4A0C-8883-5E343D73F171}">
      <text>
        <r>
          <rPr>
            <sz val="9"/>
            <color indexed="81"/>
            <rFont val="Tahoma"/>
            <family val="2"/>
          </rPr>
          <t xml:space="preserve">Gtg name: CMC 0p75_x000D_
Gtg type:= normal_x000D_
Finalized:= T_x000D_
FileName:= ES_V4_CMC 0p75_2024-03-12_08-06.pdf_x000D_
</t>
        </r>
      </text>
    </comment>
    <comment ref="B4" authorId="0" shapeId="0" xr:uid="{C23D55F8-F83F-43BC-923A-0EC70B89935D}">
      <text>
        <r>
          <rPr>
            <sz val="9"/>
            <color indexed="81"/>
            <rFont val="Tahoma"/>
            <family val="2"/>
          </rPr>
          <t xml:space="preserve">Gtg name: acetic acid from methanol and carbon dioxide_x000D_
Gtg type:= normal_x000D_
Finalized:= T_x000D_
FileName:= ExecSum_V4_acetic acid from methanol and carbon dioxide_64-19-7_2010-06-25_2010-06-26_00-06_1.pdf_x000D_
</t>
        </r>
      </text>
    </comment>
    <comment ref="C4" authorId="0" shapeId="0" xr:uid="{6567FB68-B4FA-4BC9-A3BF-B7904CEFD4C0}">
      <text>
        <r>
          <rPr>
            <sz val="9"/>
            <color indexed="81"/>
            <rFont val="Tahoma"/>
            <family val="2"/>
          </rPr>
          <t xml:space="preserve">Gtg name: carbon monoxide and hydrogen from steam co2 reforming of natural gas_x000D_
Gtg type:= normal_x000D_
Finalized:= I_x000D_
FileName:= ExecSum_V1_carbon monoxide and hydrogen from steam co2 reforming of natural gas_630-08-0_2010-07-04_2010-07-10_10-54.pdf_x000D_
</t>
        </r>
      </text>
    </comment>
    <comment ref="D4" authorId="0" shapeId="0" xr:uid="{5B4DF565-20D5-4B19-9709-B4481C237A32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E4" authorId="0" shapeId="0" xr:uid="{AE5C9E35-CC06-4C2B-AD19-51C484876DAF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4" authorId="0" shapeId="0" xr:uid="{BBB6B4C8-1387-485E-AFA8-11A2A43EBD7A}">
      <text/>
    </comment>
    <comment ref="F6" authorId="0" shapeId="0" xr:uid="{41842423-E140-437C-B9FD-E4D6E0E4FD01}">
      <text/>
    </comment>
    <comment ref="E8" authorId="0" shapeId="0" xr:uid="{8BF07A57-A122-4C0B-B52A-C70716270B0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8" authorId="0" shapeId="0" xr:uid="{81819425-F0DB-4701-8F47-C2E36BE049BF}">
      <text/>
    </comment>
    <comment ref="E10" authorId="0" shapeId="0" xr:uid="{85FD2063-5618-44A4-8C38-C5A6FD4B7F75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10" authorId="0" shapeId="0" xr:uid="{7E8C3D53-ACC8-4F4F-BED9-211031C50465}">
      <text/>
    </comment>
    <comment ref="E12" authorId="0" shapeId="0" xr:uid="{8EC0611E-CF84-441B-AB09-66AD3DCD9779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2" authorId="0" shapeId="0" xr:uid="{9222A7B6-EE5C-401B-B0D9-CF13903B1202}">
      <text/>
    </comment>
    <comment ref="D14" authorId="0" shapeId="0" xr:uid="{A6068650-915E-422E-B657-2B7AC24693F2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14" authorId="0" shapeId="0" xr:uid="{76DDDE7A-1E78-4ADD-85F6-8536211955A4}">
      <text/>
    </comment>
    <comment ref="E16" authorId="0" shapeId="0" xr:uid="{41BC061A-6EFD-41B7-BD44-F895E3358083}">
      <text/>
    </comment>
    <comment ref="D18" authorId="0" shapeId="0" xr:uid="{7DF10925-96B0-4F28-ADE1-F90A769AE18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8" authorId="0" shapeId="0" xr:uid="{D7BA25B7-925C-477C-A72C-1F090A6088FC}">
      <text/>
    </comment>
    <comment ref="C20" authorId="0" shapeId="0" xr:uid="{4C68203A-A6C1-4A7E-9DFF-5C86539F7AF1}">
      <text>
        <r>
          <rPr>
            <sz val="9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D20" authorId="0" shapeId="0" xr:uid="{05616AD7-BB04-4B06-81C5-66A4A7FDDA61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20" authorId="0" shapeId="0" xr:uid="{8670CF61-971B-410A-B217-5214B06AC999}">
      <text/>
    </comment>
    <comment ref="E22" authorId="0" shapeId="0" xr:uid="{9671FDFE-821B-40E5-A3F1-9C5E86949455}">
      <text/>
    </comment>
    <comment ref="D24" authorId="0" shapeId="0" xr:uid="{7A60EDDD-ADCC-44F9-B003-2C56EB473AC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24" authorId="0" shapeId="0" xr:uid="{BE1CD3C8-2491-41AC-9AB6-8410B989DAA8}">
      <text/>
    </comment>
    <comment ref="D26" authorId="0" shapeId="0" xr:uid="{50B5C244-E12C-45CC-8E62-F060BA5ED41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26" authorId="0" shapeId="0" xr:uid="{17DFA031-AE72-4609-8A8D-061BF9F5DF0A}">
      <text/>
    </comment>
    <comment ref="B28" authorId="0" shapeId="0" xr:uid="{04F32EBD-FD39-49C6-B8DF-38FD9A641EF3}">
      <text>
        <r>
          <rPr>
            <sz val="9"/>
            <color indexed="81"/>
            <rFont val="Tahoma"/>
            <family val="2"/>
          </rPr>
          <t xml:space="preserve">Gtg name: cellulose _x000D_
Gtg type:= placeholder_x000D_
Finalized:= T_x000D_
FileName:= noExecSum.pdf_x000D_
</t>
        </r>
      </text>
    </comment>
    <comment ref="C28" authorId="0" shapeId="0" xr:uid="{5337C014-C204-40E4-AB5C-59670F473AA2}">
      <text>
        <r>
          <rPr>
            <sz val="9"/>
            <color indexed="81"/>
            <rFont val="Tahoma"/>
            <family val="2"/>
          </rPr>
          <t xml:space="preserve">Gtg name: SW Dissolving Pulp Ace_x000D_
Gtg type:= normal_x000D_
Finalized:= T_x000D_
FileName:= ES_V4_SW Dissolving Pulp Ace_2023-08-31_11-39.pdf_x000D_
</t>
        </r>
      </text>
    </comment>
    <comment ref="D28" authorId="0" shapeId="0" xr:uid="{937D8937-C4C2-4AF3-B91C-579C562C915F}">
      <text>
        <r>
          <rPr>
            <sz val="9"/>
            <color indexed="81"/>
            <rFont val="Tahoma"/>
            <family val="2"/>
          </rPr>
          <t xml:space="preserve">Gtg name: SW tree harvest and transport_x000D_
Gtg type:= normal_x000D_
Finalized:= T_x000D_
FileName:= ES_V4_SW tree harvest and transport_2023-08-31_11-40.pdf_x000D_
</t>
        </r>
      </text>
    </comment>
    <comment ref="E28" authorId="0" shapeId="0" xr:uid="{B94910CB-07E0-465C-B0FB-F69C2D18618E}">
      <text/>
    </comment>
    <comment ref="E30" authorId="0" shapeId="0" xr:uid="{EF604C65-47AE-4DEA-A89D-123727A69436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30" authorId="0" shapeId="0" xr:uid="{7E4B6A84-725B-4A8C-AB14-753426B3EBA5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30" authorId="0" shapeId="0" xr:uid="{8C0846EA-1E9F-49E8-B156-C458CC796088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30" authorId="0" shapeId="0" xr:uid="{D1F9A059-73F1-455E-BD57-5EB6885544A4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30" authorId="0" shapeId="0" xr:uid="{6715E3A9-F81D-442C-9C45-D89ECD502E1B}">
      <text/>
    </comment>
    <comment ref="I32" authorId="0" shapeId="0" xr:uid="{B0C97116-F9B0-49AF-9E12-CB30D3CF091A}">
      <text/>
    </comment>
    <comment ref="H34" authorId="0" shapeId="0" xr:uid="{11B18A69-5A1D-4D0C-9799-C044BF436351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34" authorId="0" shapeId="0" xr:uid="{BD8C655A-29C2-4C48-8885-CC9087CC1558}">
      <text/>
    </comment>
    <comment ref="H36" authorId="0" shapeId="0" xr:uid="{3279502D-972E-4037-B46F-AF85FB0B599E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36" authorId="0" shapeId="0" xr:uid="{BECF1CA7-81A9-40D6-9949-B99AE166ED00}">
      <text/>
    </comment>
    <comment ref="H38" authorId="0" shapeId="0" xr:uid="{207DB1ED-D8C6-4B0F-B0F4-5E46E345CF2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38" authorId="0" shapeId="0" xr:uid="{AF4EBF33-2355-46F7-AD5C-354BF983E22C}">
      <text/>
    </comment>
    <comment ref="G40" authorId="0" shapeId="0" xr:uid="{BF369E36-E21A-4A28-8C93-48301CBB6849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40" authorId="0" shapeId="0" xr:uid="{55BFA161-78BB-47A2-9045-D57EA0C2A3EB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40" authorId="0" shapeId="0" xr:uid="{F26D1E15-5115-4952-8F4E-CAE83949D8AF}">
      <text/>
    </comment>
    <comment ref="H42" authorId="0" shapeId="0" xr:uid="{A238162D-8E94-4529-9CC8-8F0484C32139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42" authorId="0" shapeId="0" xr:uid="{04DB5A5B-BDFC-4CEE-B232-E319CF7EA548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42" authorId="0" shapeId="0" xr:uid="{1432EEE3-305C-444A-8F18-171D242E106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42" authorId="0" shapeId="0" xr:uid="{9820B213-F525-48A8-A3E7-DE5AA4C7494A}">
      <text/>
    </comment>
    <comment ref="J44" authorId="0" shapeId="0" xr:uid="{920132E2-78EB-44D0-8855-D4D6A5707667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44" authorId="0" shapeId="0" xr:uid="{0C32F071-389A-4329-9B58-33C1463D09A1}">
      <text/>
    </comment>
    <comment ref="J46" authorId="0" shapeId="0" xr:uid="{892A00FE-7347-4523-A638-8ABC496FAFB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46" authorId="0" shapeId="0" xr:uid="{48FD2348-1B75-48C0-A971-F5D48893031E}">
      <text/>
    </comment>
    <comment ref="I48" authorId="0" shapeId="0" xr:uid="{49D1D108-1AD7-451F-86CD-87496188A1C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48" authorId="0" shapeId="0" xr:uid="{A1DE46C4-AC6D-4E05-B68D-37CCABF71165}">
      <text/>
    </comment>
    <comment ref="H50" authorId="0" shapeId="0" xr:uid="{758755A0-55CA-4A69-B5B2-28F9B5848CA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50" authorId="0" shapeId="0" xr:uid="{0BCA642E-EB50-459F-B7DD-10EA86AA09B8}">
      <text/>
    </comment>
    <comment ref="E52" authorId="0" shapeId="0" xr:uid="{4CD9011E-CC84-4825-8987-907747F68D99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52" authorId="0" shapeId="0" xr:uid="{7B7900A9-AC7F-49B3-99FF-8002D0945F5B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52" authorId="0" shapeId="0" xr:uid="{FF57E542-91D3-4E81-8DCF-3C7B0905530F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52" authorId="0" shapeId="0" xr:uid="{B78446C4-74A9-410F-93F0-A17C815967DE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52" authorId="0" shapeId="0" xr:uid="{95BE0F7C-0D30-4D48-AC11-903B87C552AA}">
      <text/>
    </comment>
    <comment ref="I54" authorId="0" shapeId="0" xr:uid="{0275BDF9-ACB1-45AA-A663-2F35209E07AF}">
      <text/>
    </comment>
    <comment ref="H56" authorId="0" shapeId="0" xr:uid="{749C14D0-DE03-4321-8502-1D3C783D6A4C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56" authorId="0" shapeId="0" xr:uid="{BC4A1C0D-FFEA-460D-9AFC-CC0F76CE5BE9}">
      <text/>
    </comment>
    <comment ref="H58" authorId="0" shapeId="0" xr:uid="{C393E823-CA19-431F-BFA1-C7381FF3326C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58" authorId="0" shapeId="0" xr:uid="{23AF93C7-3A1A-4344-B990-6190C5FE0E62}">
      <text/>
    </comment>
    <comment ref="H60" authorId="0" shapeId="0" xr:uid="{AE84290C-6206-4861-B746-3CB52E07F879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60" authorId="0" shapeId="0" xr:uid="{CD6D070B-2B31-40CB-BE64-EB866692936F}">
      <text/>
    </comment>
    <comment ref="G62" authorId="0" shapeId="0" xr:uid="{A5ED7F35-FAAD-41D6-BDFE-29DA64461AF8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62" authorId="0" shapeId="0" xr:uid="{BDA6D036-DC95-4900-B955-27D755AB0088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62" authorId="0" shapeId="0" xr:uid="{C010D0EC-ABE8-4FF2-96F6-C729B5839087}">
      <text/>
    </comment>
    <comment ref="H64" authorId="0" shapeId="0" xr:uid="{56E144F3-6FC7-4089-BFB3-55D9AF471689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64" authorId="0" shapeId="0" xr:uid="{0D1994A3-33A3-4FF7-AB47-034A52FE1CEF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64" authorId="0" shapeId="0" xr:uid="{7392D367-F880-4820-ABA9-989F06380BE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64" authorId="0" shapeId="0" xr:uid="{0B92823B-66DB-4404-A350-EE4529F3AFB6}">
      <text/>
    </comment>
    <comment ref="J66" authorId="0" shapeId="0" xr:uid="{5F9C1B22-5AFC-4CAA-A476-0AD7540773CE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66" authorId="0" shapeId="0" xr:uid="{FCC529A9-B1CD-492B-92B3-3D46A5103197}">
      <text/>
    </comment>
    <comment ref="J68" authorId="0" shapeId="0" xr:uid="{5FDC24C0-7037-4654-ADD3-261FA78E27F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68" authorId="0" shapeId="0" xr:uid="{CC805DD2-1F8D-40C4-AAA6-F3C1B434D2F3}">
      <text/>
    </comment>
    <comment ref="I70" authorId="0" shapeId="0" xr:uid="{E0E7B723-3F5D-4679-ADF9-24E16CA8E54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70" authorId="0" shapeId="0" xr:uid="{D79ED702-CB6A-44E3-9F76-EDE60D5B345B}">
      <text/>
    </comment>
    <comment ref="H72" authorId="0" shapeId="0" xr:uid="{2F23081B-83D5-494C-BFB5-C3D1034A009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72" authorId="0" shapeId="0" xr:uid="{91731B71-1C02-43E5-956B-2C6A34B4DFD7}">
      <text/>
    </comment>
    <comment ref="E74" authorId="0" shapeId="0" xr:uid="{2E6C2F9A-1D55-4616-9205-F957892A934D}">
      <text>
        <r>
          <rPr>
            <sz val="9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F74" authorId="0" shapeId="0" xr:uid="{0A55262B-2343-43D6-97E1-F23BD4BA66F5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74" authorId="0" shapeId="0" xr:uid="{5EAE3D3C-331A-430D-9DE3-D22BC3780313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74" authorId="0" shapeId="0" xr:uid="{30109B6F-7C5D-418C-8257-953EC8C12144}">
      <text/>
    </comment>
    <comment ref="H76" authorId="0" shapeId="0" xr:uid="{325250F7-8AC9-4990-B263-A5AF17F3E010}">
      <text/>
    </comment>
    <comment ref="G78" authorId="0" shapeId="0" xr:uid="{F303EBEB-ED6E-43D5-A7DE-7742CE2F1DA5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78" authorId="0" shapeId="0" xr:uid="{46EE983E-83F5-475B-A7F1-1604DD689795}">
      <text/>
    </comment>
    <comment ref="G80" authorId="0" shapeId="0" xr:uid="{AB331010-37E1-47A0-89CD-38D34E85F6B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80" authorId="0" shapeId="0" xr:uid="{2F1AD9CC-843D-4581-8B6E-E713CE959EA0}">
      <text/>
    </comment>
    <comment ref="G82" authorId="0" shapeId="0" xr:uid="{04BE2023-4486-47E9-B2C2-6D3B0032FCF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82" authorId="0" shapeId="0" xr:uid="{2484C18A-710F-4E0F-9FF5-B71332743D4F}">
      <text/>
    </comment>
    <comment ref="F84" authorId="0" shapeId="0" xr:uid="{D3114525-4B92-48C5-AFAB-9805C6A92A42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84" authorId="0" shapeId="0" xr:uid="{CE5A7418-F6B5-4E83-B741-5A182CB06956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84" authorId="0" shapeId="0" xr:uid="{3E12FA57-DE03-40C7-A890-3F563BAC345A}">
      <text/>
    </comment>
    <comment ref="H86" authorId="0" shapeId="0" xr:uid="{E4571E53-C814-40F7-8AE5-9CEC6231B413}">
      <text/>
    </comment>
    <comment ref="G88" authorId="0" shapeId="0" xr:uid="{F754B586-D00F-4EE5-93DB-A9359A8D6676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88" authorId="0" shapeId="0" xr:uid="{B37A62D4-6F08-41C3-A591-B315D9AB5F30}">
      <text/>
    </comment>
    <comment ref="G90" authorId="0" shapeId="0" xr:uid="{1C368F68-FC64-4573-9B6B-EE40E44D1EA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90" authorId="0" shapeId="0" xr:uid="{0E655072-B718-4E4A-BFDC-A7425FA8CE05}">
      <text/>
    </comment>
    <comment ref="G92" authorId="0" shapeId="0" xr:uid="{D3C52267-03A3-4442-947A-6F3160E2B1D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92" authorId="0" shapeId="0" xr:uid="{70338D83-07DA-41DB-9E1B-9F2900BE156A}">
      <text/>
    </comment>
    <comment ref="D94" authorId="0" shapeId="0" xr:uid="{C19D440F-ADC5-48D9-ABAF-3A937E3C99D1}">
      <text>
        <r>
          <rPr>
            <sz val="9"/>
            <color indexed="81"/>
            <rFont val="Tahoma"/>
            <family val="2"/>
          </rPr>
          <t xml:space="preserve">Gtg name: calcium monoxide (lime)_x000D_
Gtg type:= normal_x000D_
Finalized:= T_x000D_
FileName:= ExecSum_V4_calcium monoxide (lime)_1305-78-8_2010-06-28_2010-06-28_12-57.pdf_x000D_
</t>
        </r>
      </text>
    </comment>
    <comment ref="E94" authorId="0" shapeId="0" xr:uid="{C8C0540B-D1CE-4C2B-9476-5E8F2024CD50}">
      <text>
        <r>
          <rPr>
            <sz val="9"/>
            <color indexed="81"/>
            <rFont val="Tahoma"/>
            <family val="2"/>
          </rPr>
          <t xml:space="preserve">Gtg name: calcium carbonate (limestone) as mined_x000D_
Gtg type:= normal_x000D_
Finalized:= T_x000D_
FileName:= ExecSum_V4_calcium carbonate (limestone) as mined_471-34-1_2010-10-28_2010-10-28_13-30.pdf_x000D_
</t>
        </r>
      </text>
    </comment>
    <comment ref="F94" authorId="0" shapeId="0" xr:uid="{77F982D7-D0B3-4403-BA20-85539DB3CA0B}">
      <text/>
    </comment>
    <comment ref="D96" authorId="0" shapeId="0" xr:uid="{ECEDEE03-D115-49BA-ACD9-CB284BEA1517}">
      <text>
        <r>
          <rPr>
            <sz val="9"/>
            <color indexed="81"/>
            <rFont val="Tahoma"/>
            <family val="2"/>
          </rPr>
          <t xml:space="preserve">Gtg name: hydrogen peroxide 65 wtPct_x000D_
Gtg type:= normal_x000D_
Finalized:= T_x000D_
FileName:= ES_V1_hydrogen peroxide 65 wtPct_2016-09-09_12-45.pdf_x000D_
</t>
        </r>
      </text>
    </comment>
    <comment ref="E96" authorId="0" shapeId="0" xr:uid="{140DE7FD-FB56-4B59-9631-C34652D70DC0}">
      <text>
        <r>
          <rPr>
            <sz val="9"/>
            <color indexed="81"/>
            <rFont val="Tahoma"/>
            <family val="2"/>
          </rPr>
          <t xml:space="preserve">Gtg name: BTX (benzene, toluene, and xylenes)_x000D_
Gtg type:= normal_x000D_
Finalized:= T_x000D_
FileName:= ES_V4_BTX (benzene, toluene, and xylenes)_2016-09-09_15-59.pdf_x000D_
</t>
        </r>
      </text>
    </comment>
    <comment ref="F96" authorId="0" shapeId="0" xr:uid="{CC7A0F44-6604-4172-9791-14332FBB0ACE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G96" authorId="0" shapeId="0" xr:uid="{3FE71346-E488-4D54-8DFC-36CDF1FDE46E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H96" authorId="0" shapeId="0" xr:uid="{7B0EA63A-B44A-4641-AC6A-276EFECCE1CB}">
      <text/>
    </comment>
    <comment ref="H98" authorId="0" shapeId="0" xr:uid="{4DAB9B05-F8DF-474D-A0CA-13D6E61D1696}">
      <text/>
    </comment>
    <comment ref="F100" authorId="0" shapeId="0" xr:uid="{D844D4D8-BCD0-478A-80A8-17269371FE13}">
      <text>
        <r>
          <rPr>
            <sz val="9"/>
            <color indexed="81"/>
            <rFont val="Tahoma"/>
            <family val="2"/>
          </rPr>
          <t xml:space="preserve">Gtg name: reformate (hydrotreating and reforming of straight-run distillate)_x000D_
Gtg type:= normal_x000D_
Finalized:= T_x000D_
FileName:= ExecSum_V4_reformate (hydrotreating and reforming of straight-run distillate)_UIDNaphthaReformate_2010-06-19_2010-06-24_12-14.pdf_x000D_
</t>
        </r>
      </text>
    </comment>
    <comment ref="G100" authorId="0" shapeId="0" xr:uid="{0D5D4DAC-86FE-4DC1-B008-9E9344DCC568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H100" authorId="0" shapeId="0" xr:uid="{44BE5B5D-CB9D-4A72-904F-FA1AB182CD79}">
      <text/>
    </comment>
    <comment ref="H102" authorId="0" shapeId="0" xr:uid="{97FA2CF2-7A57-48C9-8E07-2A72D532068B}">
      <text/>
    </comment>
    <comment ref="E104" authorId="0" shapeId="0" xr:uid="{4EE08BF2-0D5F-41EF-AD05-ED40C9E7AC7D}">
      <text>
        <r>
          <rPr>
            <sz val="9"/>
            <color indexed="81"/>
            <rFont val="Tahoma"/>
            <family val="2"/>
          </rPr>
          <t xml:space="preserve">Gtg name: hydrogen proxy from SMR_x000D_
Gtg type:= placeholder_x000D_
Finalized:= T_x000D_
FileName:= noExecSum.pdf_x000D_
</t>
        </r>
      </text>
    </comment>
    <comment ref="F104" authorId="0" shapeId="0" xr:uid="{747A1579-7C68-45C8-A731-314238222BF8}">
      <text>
        <r>
          <rPr>
            <sz val="9"/>
            <color indexed="81"/>
            <rFont val="Tahoma"/>
            <family val="2"/>
          </rPr>
          <t xml:space="preserve">Gtg name: hydrogen from SMR nat gas_x000D_
Gtg type:= normal_x000D_
Finalized:= T_x000D_
FileName:= ES_V4_hydrogen from SMR nat gas_2020-07-20_15-08.pdf_x000D_
</t>
        </r>
      </text>
    </comment>
    <comment ref="G104" authorId="0" shapeId="0" xr:uid="{5F3EC8F7-806D-4BED-92C9-206C1B793C44}">
      <text>
        <r>
          <rPr>
            <sz val="9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H104" authorId="0" shapeId="0" xr:uid="{2E18A1EC-7E36-4FA2-A5CC-3B4B8D16AE99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104" authorId="0" shapeId="0" xr:uid="{04D46ABA-D627-4182-A996-FFE19990E2F9}">
      <text/>
    </comment>
    <comment ref="I106" authorId="0" shapeId="0" xr:uid="{2AE75B8F-E128-46DF-8B65-39E2680C7C97}">
      <text/>
    </comment>
    <comment ref="G108" authorId="0" shapeId="0" xr:uid="{87A63B81-3A63-4D3E-8AF3-27563F09055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08" authorId="0" shapeId="0" xr:uid="{708DCCD4-A404-454D-B079-806156C5AF5D}">
      <text/>
    </comment>
    <comment ref="G110" authorId="0" shapeId="0" xr:uid="{B90F0DCF-1B9C-4936-847B-C949ABA6BEB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10" authorId="0" shapeId="0" xr:uid="{4D4C3910-2C18-406A-939E-CDB20E2A2BEC}">
      <text/>
    </comment>
    <comment ref="E112" authorId="0" shapeId="0" xr:uid="{989FAA51-0977-49AC-BC5E-B4CCADF34E6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112" authorId="0" shapeId="0" xr:uid="{6D020AD6-F6E3-4225-934A-9E111F3B3729}">
      <text/>
    </comment>
    <comment ref="D114" authorId="0" shapeId="0" xr:uid="{11889CA5-7011-4B4F-AB02-44BBB25AFC78}">
      <text>
        <r>
          <rPr>
            <sz val="9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E114" authorId="0" shapeId="0" xr:uid="{FB9A979A-665E-4D93-9C0B-A73D60ACA1F6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114" authorId="0" shapeId="0" xr:uid="{7285A001-C732-40B8-AC62-0A50820DD983}">
      <text/>
    </comment>
    <comment ref="F116" authorId="0" shapeId="0" xr:uid="{0775402E-1372-4304-8F72-A7655DD727FF}">
      <text/>
    </comment>
    <comment ref="D118" authorId="0" shapeId="0" xr:uid="{8C8F84D5-A650-4C3D-A2EE-5DAD96F3FBE5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118" authorId="0" shapeId="0" xr:uid="{0E24C0F3-ABB5-425D-8927-1BF882666FA2}">
      <text/>
    </comment>
    <comment ref="D120" authorId="0" shapeId="0" xr:uid="{5262B4D9-CCD7-4FF9-ACBA-C404BBD6E7AC}">
      <text>
        <r>
          <rPr>
            <sz val="9"/>
            <color indexed="81"/>
            <rFont val="Tahoma"/>
            <family val="2"/>
          </rPr>
          <t xml:space="preserve">Gtg name: Sodium Chlorate _x000D_
Gtg type:= normal_x000D_
Finalized:= T_x000D_
FileName:= ES_V4_Sodium Chlorate _2023-09-06_13-33.pdf_x000D_
</t>
        </r>
      </text>
    </comment>
    <comment ref="E120" authorId="0" shapeId="0" xr:uid="{34F71429-0226-40C7-AC51-1E833A676F29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120" authorId="0" shapeId="0" xr:uid="{0B3BAB7D-65B0-41BC-A0F7-D35AF8AB46D2}">
      <text/>
    </comment>
    <comment ref="D122" authorId="0" shapeId="0" xr:uid="{37A9AD01-CFB2-44C9-B1D5-9652A6994C29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E122" authorId="0" shapeId="0" xr:uid="{00BDA339-9DF7-4419-854E-259F221A7B51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122" authorId="0" shapeId="0" xr:uid="{3632F3AC-DEDD-4C30-A2F1-A86CEAF1FA86}">
      <text/>
    </comment>
    <comment ref="E124" authorId="0" shapeId="0" xr:uid="{AD39985D-F47D-48A3-91B3-DA39CAF4FC47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24" authorId="0" shapeId="0" xr:uid="{C5279BFD-063B-4E8B-85CE-541B8006C42B}">
      <text/>
    </comment>
    <comment ref="D126" authorId="0" shapeId="0" xr:uid="{162AEAAF-77BA-4F5D-81C0-16B837198F16}">
      <text>
        <r>
          <rPr>
            <sz val="9"/>
            <color indexed="81"/>
            <rFont val="Tahoma"/>
            <family val="2"/>
          </rPr>
          <t xml:space="preserve">Gtg name: boric acid from borax (tincal) and sulfuric acid_x000D_
Gtg type:= normal_x000D_
Finalized:= T_x000D_
FileName:= ExecSum_V2_boric acid from borax (tincal) and sulfuric acid_10043-35-3_2010-07-22_2010-07-23_00-08.pdf_x000D_
</t>
        </r>
      </text>
    </comment>
    <comment ref="E126" authorId="0" shapeId="0" xr:uid="{2C73568C-56F1-4405-A245-6AA67C181D57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F126" authorId="0" shapeId="0" xr:uid="{975734CA-F6D7-4935-9A91-B0EF4E3F8377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G126" authorId="0" shapeId="0" xr:uid="{868A2B5B-724D-4C48-8A54-E47FAD4C56D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26" authorId="0" shapeId="0" xr:uid="{C313A075-9FFE-4379-8809-E5FF44E60FC6}">
      <text/>
    </comment>
    <comment ref="G128" authorId="0" shapeId="0" xr:uid="{3845E285-F05B-45C6-82F1-16A51E83C740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H128" authorId="0" shapeId="0" xr:uid="{FB0124B3-EB02-496A-9CEF-2DDAE2D39D81}">
      <text/>
    </comment>
    <comment ref="G130" authorId="0" shapeId="0" xr:uid="{A1006832-5C11-46F8-87E9-7D6A812A8CC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30" authorId="0" shapeId="0" xr:uid="{A42BFA8F-FDBB-40B5-8F69-FE22F0930474}">
      <text/>
    </comment>
    <comment ref="F132" authorId="0" shapeId="0" xr:uid="{49D80467-C6BF-42B1-846F-FDA374636ED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32" authorId="0" shapeId="0" xr:uid="{6AD10A64-C1DB-4435-BA63-8A1F201361F5}">
      <text/>
    </comment>
    <comment ref="E134" authorId="0" shapeId="0" xr:uid="{D93E1877-AC39-4E4F-B4EF-C3A10D317002}">
      <text>
        <r>
          <rPr>
            <sz val="9"/>
            <color indexed="81"/>
            <rFont val="Tahoma"/>
            <family val="2"/>
          </rPr>
          <t xml:space="preserve">Gtg name: borax refining (purification of run of mine ore)_x000D_
Gtg type:= normal_x000D_
Finalized:= T_x000D_
FileName:= ExecSum_V4_borax refining (purification of run of mine ore)_1303-96-4_2009-08-01_2010-07-22_23-32.pdf_x000D_
</t>
        </r>
      </text>
    </comment>
    <comment ref="F134" authorId="0" shapeId="0" xr:uid="{7CCCC516-ADD2-4AF0-9940-9790D744E658}">
      <text>
        <r>
          <rPr>
            <sz val="9"/>
            <color indexed="81"/>
            <rFont val="Tahoma"/>
            <family val="2"/>
          </rPr>
          <t xml:space="preserve">Gtg name: borax mine, production of b2o3 as tincal and kernite ores_x000D_
Gtg type:= normal_x000D_
Finalized:= T_x000D_
FileName:= ExecSum_V4_borax mine, production of b2o3 as tincal and kernite ores_UIDB2O3inTincalOre_2009-08-01_2010-07-22_20-03.pdf_x000D_
</t>
        </r>
      </text>
    </comment>
    <comment ref="G134" authorId="0" shapeId="0" xr:uid="{CD13C04D-A426-4FBF-88DA-1DE390C79A22}">
      <text/>
    </comment>
    <comment ref="D136" authorId="0" shapeId="0" xr:uid="{25C00FF9-55F8-4C69-9362-D4D6448FD0F8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E136" authorId="0" shapeId="0" xr:uid="{7CE7AA1B-F90F-4531-B57F-17631DD55F34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F136" authorId="0" shapeId="0" xr:uid="{CA5F0716-46B3-4FA6-B9EA-1F09543974F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136" authorId="0" shapeId="0" xr:uid="{31B531FA-A718-4098-9CBC-B5BE12DE7C41}">
      <text/>
    </comment>
    <comment ref="F138" authorId="0" shapeId="0" xr:uid="{FD2BAA14-C15B-4726-80B2-D3BD4D33554D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G138" authorId="0" shapeId="0" xr:uid="{EE5A14E3-FEF7-426B-B2DD-95F04BBBDD98}">
      <text/>
    </comment>
    <comment ref="F140" authorId="0" shapeId="0" xr:uid="{F68ABC42-B2B4-4BF5-9128-63E6B7EB285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40" authorId="0" shapeId="0" xr:uid="{63E682FC-6731-44DA-9331-5DBC391FA27E}">
      <text/>
    </comment>
    <comment ref="E142" authorId="0" shapeId="0" xr:uid="{85269496-377E-424C-A80B-E7C6744ECCF7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42" authorId="0" shapeId="0" xr:uid="{CF11EEC4-09DA-46CB-B39D-7C900137B7AE}">
      <text/>
    </comment>
    <comment ref="B144" authorId="0" shapeId="0" xr:uid="{D90E0315-A479-4B21-8D9A-B9D916554A0B}">
      <text>
        <r>
          <rPr>
            <sz val="9"/>
            <color indexed="81"/>
            <rFont val="Tahoma"/>
            <family val="2"/>
          </rPr>
          <t xml:space="preserve">Gtg name: ethanol_x000D_
Gtg type:= normal_x000D_
Finalized:= T_x000D_
FileName:= ES_V4_ethanol_2016-09-08_13-36.pdf_x000D_
</t>
        </r>
      </text>
    </comment>
    <comment ref="C144" authorId="0" shapeId="0" xr:uid="{A0246A57-16A8-4B53-89CD-63E109624956}">
      <text>
        <r>
          <rPr>
            <sz val="9"/>
            <color indexed="81"/>
            <rFont val="Tahoma"/>
            <family val="2"/>
          </rPr>
          <t xml:space="preserve">Gtg name: Corn_x000D_
Gtg type:= normal_x000D_
Finalized:= T_x000D_
FileName:= ES_V4_Corn_2011-09-08_06-41.pdf_x000D_
</t>
        </r>
      </text>
    </comment>
    <comment ref="D144" authorId="0" shapeId="0" xr:uid="{D960B847-4F2B-4140-8BC6-167E5D66D02C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E144" authorId="0" shapeId="0" xr:uid="{FFA16754-170F-479B-BE02-16D19C7B1F53}">
      <text>
        <r>
          <rPr>
            <sz val="9"/>
            <color indexed="81"/>
            <rFont val="Tahoma"/>
            <family val="2"/>
          </rPr>
          <t xml:space="preserve">Gtg name: potassium chloride from sylvinite ore_x000D_
Gtg type:= normal_x000D_
Finalized:= T_x000D_
FileName:= ExecSum_V4_potassium chloride from sylvinite ore_7447-40-7_2010-07-24_2010-07-24_17-44_1.pdf_x000D_
</t>
        </r>
      </text>
    </comment>
    <comment ref="F144" authorId="0" shapeId="0" xr:uid="{52C89DE0-8026-42DB-8E04-AE06324F9893}">
      <text>
        <r>
          <rPr>
            <sz val="9"/>
            <color indexed="81"/>
            <rFont val="Tahoma"/>
            <family val="2"/>
          </rPr>
          <t xml:space="preserve">Gtg name: sylvinite ore mining_x000D_
Gtg type:= normal_x000D_
Finalized:= T_x000D_
FileName:= ExecSum_V4_sylvinite ore mining_UIDSylviniteOre_2010-07-24_2010-07-24_17-55.pdf_x000D_
</t>
        </r>
      </text>
    </comment>
    <comment ref="G144" authorId="0" shapeId="0" xr:uid="{0DE05A12-6E23-4BED-82CC-ADF8CBA230BE}">
      <text/>
    </comment>
    <comment ref="D146" authorId="0" shapeId="0" xr:uid="{9E2753D6-8094-4383-A128-6BB1EDA7C7AD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E146" authorId="0" shapeId="0" xr:uid="{A71F06EC-8C02-4B5A-BA68-F664689287AE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F146" authorId="0" shapeId="0" xr:uid="{2BBC4DDB-6B3C-4C41-B5EA-3FB86C32AE46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146" authorId="0" shapeId="0" xr:uid="{6CD9BC05-EF75-4C47-B335-B53119211076}">
      <text/>
    </comment>
    <comment ref="G148" authorId="0" shapeId="0" xr:uid="{0419B3D3-BEE9-4D71-8790-EBB21335B311}">
      <text/>
    </comment>
    <comment ref="F150" authorId="0" shapeId="0" xr:uid="{B571BBB2-F484-4A7A-85C2-515002AF600C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150" authorId="0" shapeId="0" xr:uid="{D60AF396-CA7B-4471-A43A-D5A4ACEFD6ED}">
      <text/>
    </comment>
    <comment ref="F152" authorId="0" shapeId="0" xr:uid="{A68AE37F-6290-4C07-A1F6-16993AB35191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152" authorId="0" shapeId="0" xr:uid="{6B408FB2-5C67-419A-AC4F-DAD22DB0C901}">
      <text/>
    </comment>
    <comment ref="F154" authorId="0" shapeId="0" xr:uid="{9B161E11-2145-4580-B375-C22F0987CDF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54" authorId="0" shapeId="0" xr:uid="{8C6EFF84-F9C4-46B4-B322-535D5C56B655}">
      <text/>
    </comment>
    <comment ref="E156" authorId="0" shapeId="0" xr:uid="{95087433-59D8-4A5B-9500-E33E0317D8C3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156" authorId="0" shapeId="0" xr:uid="{9C2E160D-3E14-4C4B-9DB1-AAA87153E720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156" authorId="0" shapeId="0" xr:uid="{FED3086B-45B3-48A1-A016-EAFA370FE59A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156" authorId="0" shapeId="0" xr:uid="{E838A558-76B6-472A-8B1B-81CE81CAC7C6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156" authorId="0" shapeId="0" xr:uid="{9D27080F-AF8F-4F6A-B8CA-0416F8337D0B}">
      <text/>
    </comment>
    <comment ref="I158" authorId="0" shapeId="0" xr:uid="{AEAF872C-310E-45A1-A9DA-9C537D2C87DE}">
      <text/>
    </comment>
    <comment ref="H160" authorId="0" shapeId="0" xr:uid="{28728138-89EE-48FC-80DD-E630A9019D9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160" authorId="0" shapeId="0" xr:uid="{436A0F94-5073-49D8-A1E4-3AE80C2E3999}">
      <text/>
    </comment>
    <comment ref="H162" authorId="0" shapeId="0" xr:uid="{BFA2491D-9B57-4E55-BDD1-4B93EDCABBC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162" authorId="0" shapeId="0" xr:uid="{E70F961E-6728-4AF8-A3EC-4D194D50FD95}">
      <text/>
    </comment>
    <comment ref="H164" authorId="0" shapeId="0" xr:uid="{9A8A591A-F576-40C0-A8F8-DA0F45917CD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164" authorId="0" shapeId="0" xr:uid="{08B5788F-F429-4D3B-B29D-59A2DFEBF984}">
      <text/>
    </comment>
    <comment ref="G166" authorId="0" shapeId="0" xr:uid="{2A9D0B86-09F9-4E45-9B04-DABC9EF2759A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166" authorId="0" shapeId="0" xr:uid="{E957F59B-89AC-48B7-9A29-1C18D1C90F19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166" authorId="0" shapeId="0" xr:uid="{A302D390-6671-4839-9FC4-72D81DE8EE3B}">
      <text/>
    </comment>
    <comment ref="H168" authorId="0" shapeId="0" xr:uid="{1D345607-018A-439A-8237-4E9E1523A0E8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168" authorId="0" shapeId="0" xr:uid="{C01FB675-52B3-4317-8540-07DF3856F015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168" authorId="0" shapeId="0" xr:uid="{E474D471-C20E-4590-9650-44D39F77C39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168" authorId="0" shapeId="0" xr:uid="{C35F58DE-432A-40E1-96CD-2F8EAEDB7D29}">
      <text/>
    </comment>
    <comment ref="J170" authorId="0" shapeId="0" xr:uid="{9B3C632A-2553-4EE4-8450-2BC795617D1C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170" authorId="0" shapeId="0" xr:uid="{B3BA4787-8DCB-42B8-AF34-ADFBEE75C2C1}">
      <text/>
    </comment>
    <comment ref="J172" authorId="0" shapeId="0" xr:uid="{4611A322-BFE2-469D-A95C-4F0A5B2FFE9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172" authorId="0" shapeId="0" xr:uid="{122E0104-D9CA-4E3C-924B-D644E08454E6}">
      <text/>
    </comment>
    <comment ref="I174" authorId="0" shapeId="0" xr:uid="{5B073547-58DE-4953-8BCE-72AED08F9279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174" authorId="0" shapeId="0" xr:uid="{6D8E3C74-2F30-4D6F-812D-611A661F6BF3}">
      <text/>
    </comment>
    <comment ref="H176" authorId="0" shapeId="0" xr:uid="{318839FD-DCF7-42CD-9919-DA292C60ADF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176" authorId="0" shapeId="0" xr:uid="{12CFD46B-E64E-4211-B25B-EC48B51A45C8}">
      <text/>
    </comment>
    <comment ref="E178" authorId="0" shapeId="0" xr:uid="{669DA86A-E068-4F00-BDC1-3E96D3CA5B17}">
      <text>
        <r>
          <rPr>
            <sz val="9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F178" authorId="0" shapeId="0" xr:uid="{B6E2C18D-6E0B-4FB0-8F95-AA5EF8C9BF86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178" authorId="0" shapeId="0" xr:uid="{50F55D21-5AD0-4F3E-B9F8-7028F2A4C714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178" authorId="0" shapeId="0" xr:uid="{6A840921-6876-40DD-91C4-C6E0E8AC0885}">
      <text/>
    </comment>
    <comment ref="H180" authorId="0" shapeId="0" xr:uid="{EE05A314-0E0D-48A4-A4E4-910CEFCB2997}">
      <text/>
    </comment>
    <comment ref="G182" authorId="0" shapeId="0" xr:uid="{B78F828B-53EB-4C66-8801-A964CCB9511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82" authorId="0" shapeId="0" xr:uid="{B9DD64D0-92D8-448F-8495-B158057D82BB}">
      <text/>
    </comment>
    <comment ref="G184" authorId="0" shapeId="0" xr:uid="{A341EC53-987F-401F-956A-92D7A87DA5C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84" authorId="0" shapeId="0" xr:uid="{07EE412F-2F86-4796-93BE-E4226DC00E50}">
      <text/>
    </comment>
    <comment ref="G186" authorId="0" shapeId="0" xr:uid="{99BEAEC6-A7D4-4989-BADF-2059CBEA9C1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86" authorId="0" shapeId="0" xr:uid="{A4586691-F5E7-4DB3-B7BA-446922A7B5E2}">
      <text/>
    </comment>
    <comment ref="F188" authorId="0" shapeId="0" xr:uid="{1FE4A2DD-34E4-4D8F-A922-4CA0529EBC00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188" authorId="0" shapeId="0" xr:uid="{CF917767-2B5E-46EB-9AFB-1828E5DD00F9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188" authorId="0" shapeId="0" xr:uid="{B9D5CEA2-49B2-4295-8DB8-1DE4582FEA5E}">
      <text/>
    </comment>
    <comment ref="H190" authorId="0" shapeId="0" xr:uid="{3C6BFF93-CFA7-4ECC-82ED-1A7BFAB94917}">
      <text/>
    </comment>
    <comment ref="G192" authorId="0" shapeId="0" xr:uid="{2D3E0D86-30D7-45CF-B7B4-8B5E82B7B8C1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92" authorId="0" shapeId="0" xr:uid="{6C0669FB-7F75-43D9-B979-F206EAC10459}">
      <text/>
    </comment>
    <comment ref="G194" authorId="0" shapeId="0" xr:uid="{D7805DF9-8D5D-4A2F-A318-1DA385DAA3A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94" authorId="0" shapeId="0" xr:uid="{152FF848-56F0-4E3E-9780-445328E554D4}">
      <text/>
    </comment>
    <comment ref="G196" authorId="0" shapeId="0" xr:uid="{F3798C6D-1C61-4D6C-BAA9-0606C1AF955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96" authorId="0" shapeId="0" xr:uid="{7C379092-9777-4B1B-A7FF-BC945BB93E78}">
      <text/>
    </comment>
    <comment ref="D198" authorId="0" shapeId="0" xr:uid="{3049100E-D9CE-4129-B735-82B5ABEB70BA}">
      <text>
        <r>
          <rPr>
            <sz val="9"/>
            <color indexed="81"/>
            <rFont val="Tahoma"/>
            <family val="2"/>
          </rPr>
          <t xml:space="preserve">Gtg name: P in fertilizer_x000D_
Gtg type:= normal_x000D_
Finalized:= T_x000D_
FileName:= ES_V4_P in fertilizer_2016-12-15_20-59.pdf_x000D_
</t>
        </r>
      </text>
    </comment>
    <comment ref="E198" authorId="0" shapeId="0" xr:uid="{BA646942-6F18-406A-8F9C-A3105A29D4EC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198" authorId="0" shapeId="0" xr:uid="{4ACF1B2A-6ED5-4B03-B43F-C60C374FBA24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198" authorId="0" shapeId="0" xr:uid="{9E7CCA0B-777A-4D1F-BDAB-ACE5A258B6CE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198" authorId="0" shapeId="0" xr:uid="{33EFE98A-133C-4147-8F23-9CF33C6B27C3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198" authorId="0" shapeId="0" xr:uid="{A585E472-C537-44C3-A8A1-393C3C9E6C9F}">
      <text/>
    </comment>
    <comment ref="I200" authorId="0" shapeId="0" xr:uid="{5C1F47CD-B2D3-48E1-9199-EA1CE1DD6A51}">
      <text/>
    </comment>
    <comment ref="H202" authorId="0" shapeId="0" xr:uid="{EDD89CFC-13F8-4EDC-A4A9-E53290758C9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202" authorId="0" shapeId="0" xr:uid="{0A66B026-8BB6-468E-B8A4-7807FF7D89BE}">
      <text/>
    </comment>
    <comment ref="H204" authorId="0" shapeId="0" xr:uid="{AD520C12-9696-4344-898E-06943041C20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204" authorId="0" shapeId="0" xr:uid="{E41ECCE7-B9D6-4DC5-A1D4-94E5C39DA05A}">
      <text/>
    </comment>
    <comment ref="H206" authorId="0" shapeId="0" xr:uid="{C509AD4B-DB74-4DB1-B725-A89C2010E74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206" authorId="0" shapeId="0" xr:uid="{92746F70-32E7-4FEB-85FD-2B15CD5204E4}">
      <text/>
    </comment>
    <comment ref="G208" authorId="0" shapeId="0" xr:uid="{8CC7F6C6-C9CA-4D58-A383-A956C96D794D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208" authorId="0" shapeId="0" xr:uid="{3B06A864-0A74-454C-A780-CE4C0B71CE0D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208" authorId="0" shapeId="0" xr:uid="{237EC8A7-6136-4FA0-BEB2-0C763D8C3783}">
      <text/>
    </comment>
    <comment ref="H210" authorId="0" shapeId="0" xr:uid="{B9C44F0E-0990-49EA-90A0-22FC3C9549F0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210" authorId="0" shapeId="0" xr:uid="{98E405BF-B12B-4D72-9C91-DD403713562A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210" authorId="0" shapeId="0" xr:uid="{845E03AC-2FC0-43A8-80FA-A4D47A255C8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210" authorId="0" shapeId="0" xr:uid="{C6B19555-76FF-4AEA-AB37-1E75816ADDED}">
      <text/>
    </comment>
    <comment ref="J212" authorId="0" shapeId="0" xr:uid="{2D843542-8752-4F10-B8CE-6C0458084F4C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212" authorId="0" shapeId="0" xr:uid="{985406C4-EFFA-40B5-9655-01BBD6F66C2C}">
      <text/>
    </comment>
    <comment ref="J214" authorId="0" shapeId="0" xr:uid="{42AD3AD7-C127-4E61-892F-B1E1B8B4B47B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214" authorId="0" shapeId="0" xr:uid="{C84B4089-E945-451B-85DA-ADFBF7D6B50E}">
      <text/>
    </comment>
    <comment ref="I216" authorId="0" shapeId="0" xr:uid="{3085A026-B072-4791-BDC7-7068624B47C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216" authorId="0" shapeId="0" xr:uid="{38C57435-E4A2-445F-81DF-F123B8B29BF9}">
      <text/>
    </comment>
    <comment ref="H218" authorId="0" shapeId="0" xr:uid="{AC324E80-3628-495F-B7F9-E55FF0BEBB2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218" authorId="0" shapeId="0" xr:uid="{313740E2-9226-4199-BE4E-579012671523}">
      <text/>
    </comment>
    <comment ref="C220" authorId="0" shapeId="0" xr:uid="{B48DA7A9-4C43-4504-AAE5-DE69BB83C9E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220" authorId="0" shapeId="0" xr:uid="{7759CD57-57BF-4CB2-9A26-D8AAB89BFB6B}">
      <text/>
    </comment>
    <comment ref="B222" authorId="0" shapeId="0" xr:uid="{4AAF0B72-6FB1-4574-ADA5-0359CCACCABE}">
      <text>
        <r>
          <rPr>
            <sz val="9"/>
            <color indexed="81"/>
            <rFont val="Tahoma"/>
            <family val="2"/>
          </rPr>
          <t xml:space="preserve">Gtg name: isopropanol_x000D_
Gtg type:= normal_x000D_
Finalized:= T_x000D_
FileName:= ES_V2_isopropanol_2016-12-17_07-02.pdf_x000D_
</t>
        </r>
      </text>
    </comment>
    <comment ref="C222" authorId="0" shapeId="0" xr:uid="{717A957A-CF1B-4EDE-9133-A6CD7AB9A81B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D222" authorId="0" shapeId="0" xr:uid="{A39A4678-3070-474C-A1BC-B569C27CCFF2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E222" authorId="0" shapeId="0" xr:uid="{F866E342-DF85-494F-9D0F-D7DFFBA22127}">
      <text/>
    </comment>
    <comment ref="E224" authorId="0" shapeId="0" xr:uid="{87E3B078-198B-4DE6-80CA-F84BAAC1339B}">
      <text/>
    </comment>
    <comment ref="C226" authorId="0" shapeId="0" xr:uid="{9E647E81-6874-468B-96EF-AF002CD89613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D226" authorId="0" shapeId="0" xr:uid="{8C940040-F7D0-46DF-A553-74218FE9F272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E226" authorId="0" shapeId="0" xr:uid="{5E0A0AAD-9424-4691-B492-F75A9E6AF80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226" authorId="0" shapeId="0" xr:uid="{19184EBF-A15E-4325-A3C7-5ED6AEAE917F}">
      <text/>
    </comment>
    <comment ref="E228" authorId="0" shapeId="0" xr:uid="{2A588942-9A32-4398-BEA8-2DF050C28C9E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F228" authorId="0" shapeId="0" xr:uid="{7F7208F2-F949-4781-A1C9-AFB5E724580C}">
      <text/>
    </comment>
    <comment ref="E230" authorId="0" shapeId="0" xr:uid="{6AB787AE-DAF7-44DD-A9D7-8FF4C55A1069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230" authorId="0" shapeId="0" xr:uid="{C98F8DD9-A3F9-4112-8CCA-7DB8BAB60AD9}">
      <text/>
    </comment>
    <comment ref="D232" authorId="0" shapeId="0" xr:uid="{D3898FEF-D1C2-4158-AFB8-C54B412D378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232" authorId="0" shapeId="0" xr:uid="{023A803C-1BE3-485D-AF12-4940BE175BDD}">
      <text/>
    </comment>
    <comment ref="C234" authorId="0" shapeId="0" xr:uid="{CFA988A9-4750-4118-8605-F1D94DD8C50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234" authorId="0" shapeId="0" xr:uid="{AFCBCE0A-684B-4E00-B3E5-C2399FF774D6}">
      <text/>
    </comment>
    <comment ref="B236" authorId="0" shapeId="0" xr:uid="{D2A83779-6271-43EB-961F-4F9C9639E965}">
      <text>
        <r>
          <rPr>
            <sz val="9"/>
            <color indexed="81"/>
            <rFont val="Tahoma"/>
            <family val="2"/>
          </rPr>
          <t xml:space="preserve">Gtg name: sodium chloroacetate_x000D_
Gtg type:= normal_x000D_
Finalized:= T_x000D_
FileName:= ES_V4_sodium chloroacetate_2024-03-08_09-40.pdf_x000D_
</t>
        </r>
      </text>
    </comment>
    <comment ref="C236" authorId="0" shapeId="0" xr:uid="{4F772511-ADE0-4B55-9E8E-3EB4C36AC4A7}">
      <text>
        <r>
          <rPr>
            <sz val="9"/>
            <color indexed="81"/>
            <rFont val="Tahoma"/>
            <family val="2"/>
          </rPr>
          <t xml:space="preserve">Gtg name: chloroacetic acid and AC_x000D_
Gtg type:= normal_x000D_
Finalized:= I_x000D_
FileName:= ES_V1_chloroacetic acid and AC_2012-03-04_20-50.pdf_x000D_
</t>
        </r>
      </text>
    </comment>
    <comment ref="D236" authorId="0" shapeId="0" xr:uid="{56CBAD1C-B86C-4CF7-B7DA-5988F329B697}">
      <text>
        <r>
          <rPr>
            <sz val="9"/>
            <color indexed="81"/>
            <rFont val="Tahoma"/>
            <family val="2"/>
          </rPr>
          <t xml:space="preserve">Gtg name: acetic acid from methanol and carbon dioxide_x000D_
Gtg type:= normal_x000D_
Finalized:= T_x000D_
FileName:= ExecSum_V4_acetic acid from methanol and carbon dioxide_64-19-7_2010-06-25_2010-06-26_00-06_1.pdf_x000D_
</t>
        </r>
      </text>
    </comment>
    <comment ref="E236" authorId="0" shapeId="0" xr:uid="{17AC6377-27C1-4DB9-BD1F-CBC1E85B684C}">
      <text>
        <r>
          <rPr>
            <sz val="9"/>
            <color indexed="81"/>
            <rFont val="Tahoma"/>
            <family val="2"/>
          </rPr>
          <t xml:space="preserve">Gtg name: carbon monoxide and hydrogen from steam co2 reforming of natural gas_x000D_
Gtg type:= normal_x000D_
Finalized:= I_x000D_
FileName:= ExecSum_V1_carbon monoxide and hydrogen from steam co2 reforming of natural gas_630-08-0_2010-07-04_2010-07-10_10-54.pdf_x000D_
</t>
        </r>
      </text>
    </comment>
    <comment ref="F236" authorId="0" shapeId="0" xr:uid="{FB4472D8-4D94-4BBE-90E9-11B19E150500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236" authorId="0" shapeId="0" xr:uid="{4FAD13DB-2317-4304-B639-734CF6EFB6A9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236" authorId="0" shapeId="0" xr:uid="{E098B0B1-406B-473E-A0C8-AC2A35FA8FA7}">
      <text/>
    </comment>
    <comment ref="H238" authorId="0" shapeId="0" xr:uid="{E6DA00BE-C6DC-41B5-A319-E00CF76AE697}">
      <text/>
    </comment>
    <comment ref="G240" authorId="0" shapeId="0" xr:uid="{D4D2DEB2-6B24-42C8-A357-8E9232A0220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240" authorId="0" shapeId="0" xr:uid="{025FE90F-9AD0-4150-90D1-7032C542E9D9}">
      <text/>
    </comment>
    <comment ref="G242" authorId="0" shapeId="0" xr:uid="{A0C66418-FB9B-479C-93B2-DBA00BB0A34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242" authorId="0" shapeId="0" xr:uid="{CFE1A220-5BFF-4C58-995C-13E57D6CDF6A}">
      <text/>
    </comment>
    <comment ref="G244" authorId="0" shapeId="0" xr:uid="{5260FE4E-8C97-4707-AB1B-0287128E8F4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244" authorId="0" shapeId="0" xr:uid="{14F42D5D-E2AF-478E-9E12-10CA5F2DD019}">
      <text/>
    </comment>
    <comment ref="F246" authorId="0" shapeId="0" xr:uid="{ECAAD624-9B8E-4A73-BE00-24DBEF61EF31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246" authorId="0" shapeId="0" xr:uid="{086F91F1-7481-4A52-9BA5-E5C00B9BF03E}">
      <text/>
    </comment>
    <comment ref="G248" authorId="0" shapeId="0" xr:uid="{D5EE4C0D-E188-412C-84BF-7C7DCEDBD088}">
      <text/>
    </comment>
    <comment ref="F250" authorId="0" shapeId="0" xr:uid="{73700858-5CA8-4A22-BB4F-1FDFC2BD415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250" authorId="0" shapeId="0" xr:uid="{C2578855-F321-4840-A095-0487F19F45AD}">
      <text/>
    </comment>
    <comment ref="E252" authorId="0" shapeId="0" xr:uid="{D1460EC7-78CA-49A9-808A-816F1CD90B57}">
      <text>
        <r>
          <rPr>
            <sz val="9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F252" authorId="0" shapeId="0" xr:uid="{C11F9235-5B95-42CF-9086-D508C988BA02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252" authorId="0" shapeId="0" xr:uid="{2E88298F-AB13-454C-86FB-8127A013F36D}">
      <text/>
    </comment>
    <comment ref="G254" authorId="0" shapeId="0" xr:uid="{AE6C2C18-1F35-44C6-89E7-9B99C0338D07}">
      <text/>
    </comment>
    <comment ref="F256" authorId="0" shapeId="0" xr:uid="{9E85762D-B317-4941-8848-4D6A37842E8B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256" authorId="0" shapeId="0" xr:uid="{D2226559-7B2C-4177-903E-1911151E3AB3}">
      <text/>
    </comment>
    <comment ref="F258" authorId="0" shapeId="0" xr:uid="{863B4A7E-1EA3-4B7A-81F4-797FA394BE77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258" authorId="0" shapeId="0" xr:uid="{729A4100-1EFB-47D1-AFF2-B483E56D1B52}">
      <text/>
    </comment>
    <comment ref="D260" authorId="0" shapeId="0" xr:uid="{F64AEBBC-092D-4483-9153-2C426D7D7462}">
      <text>
        <r>
          <rPr>
            <sz val="9"/>
            <color indexed="81"/>
            <rFont val="Tahoma"/>
            <family val="2"/>
          </rPr>
          <t xml:space="preserve">Gtg name: acetic anhydride_x000D_
Gtg type:= normal_x000D_
Finalized:= I_x000D_
FileName:= ES_V1_acetic anhydride_2012-03-04_21-31.pdf_x000D_
</t>
        </r>
      </text>
    </comment>
    <comment ref="E260" authorId="0" shapeId="0" xr:uid="{F8FA20A6-9610-4A04-918F-823802646B31}">
      <text>
        <r>
          <rPr>
            <sz val="9"/>
            <color indexed="81"/>
            <rFont val="Tahoma"/>
            <family val="2"/>
          </rPr>
          <t xml:space="preserve">Gtg name: acetic acid from methanol and carbon dioxide_x000D_
Gtg type:= normal_x000D_
Finalized:= T_x000D_
FileName:= ExecSum_V4_acetic acid from methanol and carbon dioxide_64-19-7_2010-06-25_2010-06-26_00-06_1.pdf_x000D_
</t>
        </r>
      </text>
    </comment>
    <comment ref="F260" authorId="0" shapeId="0" xr:uid="{D676B4F5-50E6-467D-9C1D-15E79146C8D4}">
      <text>
        <r>
          <rPr>
            <sz val="9"/>
            <color indexed="81"/>
            <rFont val="Tahoma"/>
            <family val="2"/>
          </rPr>
          <t xml:space="preserve">Gtg name: carbon monoxide and hydrogen from steam co2 reforming of natural gas_x000D_
Gtg type:= normal_x000D_
Finalized:= I_x000D_
FileName:= ExecSum_V1_carbon monoxide and hydrogen from steam co2 reforming of natural gas_630-08-0_2010-07-04_2010-07-10_10-54.pdf_x000D_
</t>
        </r>
      </text>
    </comment>
    <comment ref="G260" authorId="0" shapeId="0" xr:uid="{58A4EA81-EAB3-44D3-9E0A-ABC2DCD93B41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260" authorId="0" shapeId="0" xr:uid="{6253DECB-C466-4C54-82A9-A27F98C5F282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260" authorId="0" shapeId="0" xr:uid="{A70550A9-6898-4C27-89C5-AA4F264FAA82}">
      <text/>
    </comment>
    <comment ref="I262" authorId="0" shapeId="0" xr:uid="{E890F895-D8B3-4554-9E0C-E97E101C1D89}">
      <text/>
    </comment>
    <comment ref="H264" authorId="0" shapeId="0" xr:uid="{71272230-A948-4249-BB82-09F1190F79C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264" authorId="0" shapeId="0" xr:uid="{A10D726F-713D-4521-A344-5DDDD1CF6316}">
      <text/>
    </comment>
    <comment ref="H266" authorId="0" shapeId="0" xr:uid="{2D22A69C-73F5-4145-96AD-AC08DAFE6ABC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266" authorId="0" shapeId="0" xr:uid="{1D5599D5-B9F3-479B-AE28-E655B51DBC6E}">
      <text/>
    </comment>
    <comment ref="H268" authorId="0" shapeId="0" xr:uid="{D5609888-BEA3-4882-80AC-4DB4646DD06B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268" authorId="0" shapeId="0" xr:uid="{1C6E38DB-DC21-4767-A491-FE436B407C6F}">
      <text/>
    </comment>
    <comment ref="G270" authorId="0" shapeId="0" xr:uid="{354C5D5A-5AFF-44D0-8275-9454BCC88E12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270" authorId="0" shapeId="0" xr:uid="{F9088468-C2C3-4005-B2DD-DE5029887842}">
      <text/>
    </comment>
    <comment ref="H272" authorId="0" shapeId="0" xr:uid="{73286C88-15E7-4C5E-9A79-CDE927268ACC}">
      <text/>
    </comment>
    <comment ref="G274" authorId="0" shapeId="0" xr:uid="{358C6203-EA19-4B56-8304-5C968C6D941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274" authorId="0" shapeId="0" xr:uid="{FEF7F9DD-02D7-4775-9DC3-658592279CAC}">
      <text/>
    </comment>
    <comment ref="F276" authorId="0" shapeId="0" xr:uid="{271E84CA-103A-492E-8ADD-C327E3D6E46E}">
      <text>
        <r>
          <rPr>
            <sz val="9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G276" authorId="0" shapeId="0" xr:uid="{68CF0C3D-4C23-48DC-8E01-BD8AAB62F341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276" authorId="0" shapeId="0" xr:uid="{AF6E0D80-10AB-492B-9725-CF1B16A01E27}">
      <text/>
    </comment>
    <comment ref="H278" authorId="0" shapeId="0" xr:uid="{BC3B8E6B-FAD7-4D01-9342-C85347A68C20}">
      <text/>
    </comment>
    <comment ref="G280" authorId="0" shapeId="0" xr:uid="{B2F3FB9E-C820-45A9-AA38-295455AFE84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280" authorId="0" shapeId="0" xr:uid="{5AC9D262-C81E-4C2D-9034-31403AD074F3}">
      <text/>
    </comment>
    <comment ref="G282" authorId="0" shapeId="0" xr:uid="{2092A516-24E5-440B-A391-540F4DFF0FD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282" authorId="0" shapeId="0" xr:uid="{F6604C2A-1C07-4259-8159-F7F31BB6F944}">
      <text/>
    </comment>
    <comment ref="D284" authorId="0" shapeId="0" xr:uid="{F7EAD747-C606-4272-8D72-918658DD965F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E284" authorId="0" shapeId="0" xr:uid="{660FDE30-23C5-4814-A88B-8DBB04BAD0B8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284" authorId="0" shapeId="0" xr:uid="{BF32C329-DC98-4169-8397-8BE648E9E35F}">
      <text/>
    </comment>
    <comment ref="E286" authorId="0" shapeId="0" xr:uid="{3FDB670A-4F20-4608-8314-20AE432A6CD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286" authorId="0" shapeId="0" xr:uid="{11616378-158B-41FF-9718-9D1BCE01676E}">
      <text/>
    </comment>
    <comment ref="C288" authorId="0" shapeId="0" xr:uid="{6079CC86-5F01-43DE-B9FE-D5450746896B}">
      <text>
        <r>
          <rPr>
            <sz val="9"/>
            <color indexed="81"/>
            <rFont val="Tahoma"/>
            <family val="2"/>
          </rPr>
          <t xml:space="preserve">Gtg name: ammonium chloride and sodium carbonate_x000D_
Gtg type:= normal_x000D_
Finalized:= T_x000D_
FileName:= ExecSum_V2_ammonium chloride and sodium carbonate_12125-02-9_2010-06-28_2010-06-28_11-22.pdf_x000D_
</t>
        </r>
      </text>
    </comment>
    <comment ref="D288" authorId="0" shapeId="0" xr:uid="{5BE9378F-6763-41DC-B19C-D37DE7BADB1B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E288" authorId="0" shapeId="0" xr:uid="{25CCC201-2D8D-40B7-8C46-967F804FD825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288" authorId="0" shapeId="0" xr:uid="{0E545FA6-9AA0-439A-86A0-AF98B7E2A664}">
      <text/>
    </comment>
    <comment ref="F290" authorId="0" shapeId="0" xr:uid="{98C2E4F5-47EB-4C2E-ABEF-508579961B7E}">
      <text/>
    </comment>
    <comment ref="E292" authorId="0" shapeId="0" xr:uid="{10AEEA69-2304-438D-9962-B55A2441C04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292" authorId="0" shapeId="0" xr:uid="{60AC8B17-B12B-483D-93ED-F8EFCDC179EE}">
      <text/>
    </comment>
    <comment ref="E294" authorId="0" shapeId="0" xr:uid="{BF8C8A5B-1362-4972-ACB9-78034F561A46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294" authorId="0" shapeId="0" xr:uid="{E44010C3-AC2A-43F7-88A0-028B83EC4473}">
      <text/>
    </comment>
    <comment ref="E296" authorId="0" shapeId="0" xr:uid="{4650C02F-8D5D-476C-8A2E-96DFE8B29D4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296" authorId="0" shapeId="0" xr:uid="{F6290B2B-F625-45C6-9538-5D3F9DFD9481}">
      <text/>
    </comment>
    <comment ref="D298" authorId="0" shapeId="0" xr:uid="{6FAEDFC2-89EA-423C-B6F0-9CD788787E08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E298" authorId="0" shapeId="0" xr:uid="{2AFA028C-646B-41F1-A5DD-8538D8091288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298" authorId="0" shapeId="0" xr:uid="{BBB6C0C6-AFB1-4AF2-AE47-4D13D5434322}">
      <text/>
    </comment>
    <comment ref="F300" authorId="0" shapeId="0" xr:uid="{202232DC-BF53-45CD-956D-596F4E0289B6}">
      <text/>
    </comment>
    <comment ref="E302" authorId="0" shapeId="0" xr:uid="{A4B8FC9D-B9FF-4DEC-8626-3AD478E7C9A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302" authorId="0" shapeId="0" xr:uid="{52A978DA-DFE8-467C-864A-27A1DD903B4E}">
      <text/>
    </comment>
    <comment ref="E304" authorId="0" shapeId="0" xr:uid="{6254BB13-36EF-4D9A-BEBA-CF98666CC2A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304" authorId="0" shapeId="0" xr:uid="{C227B4E1-919F-42FD-9E48-76B626337F52}">
      <text/>
    </comment>
    <comment ref="E306" authorId="0" shapeId="0" xr:uid="{064BF104-472E-4E38-BA38-6C78B2A75DAB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306" authorId="0" shapeId="0" xr:uid="{59E40F70-8E40-4AFB-B493-79C3137CEA37}">
      <text/>
    </comment>
    <comment ref="D308" authorId="0" shapeId="0" xr:uid="{0D81BC3A-0D77-45EB-A2D2-098DBC01B14B}">
      <text>
        <r>
          <rPr>
            <sz val="9"/>
            <color indexed="81"/>
            <rFont val="Tahoma"/>
            <family val="2"/>
          </rPr>
          <t xml:space="preserve">Gtg name: sodium chloride from solution mining_x000D_
Gtg type:= normal_x000D_
Finalized:= T_x000D_
FileName:= ExecSum_V4_sodium chloride from solution mining_7647-14-5_2010-06-28_2010-06-28_10-37.pdf_x000D_
</t>
        </r>
      </text>
    </comment>
    <comment ref="E308" authorId="0" shapeId="0" xr:uid="{927E4808-8442-4A94-BF35-70316D7B90E0}">
      <text/>
    </comment>
    <comment ref="D310" authorId="0" shapeId="0" xr:uid="{4FF90CE5-9064-4F93-A2C2-04E162DDC11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310" authorId="0" shapeId="0" xr:uid="{1A108B35-1578-4DB8-9F08-143AFD0709DE}">
      <text/>
    </comment>
    <comment ref="B312" authorId="0" shapeId="0" xr:uid="{70083C43-C59E-44B0-A73E-AA90539FA60E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C312" authorId="0" shapeId="0" xr:uid="{6A6CF34F-E447-474A-81E3-0A1BAB477DD8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D312" authorId="0" shapeId="0" xr:uid="{7A1FD08B-BCAB-4593-BB65-818EC2312736}">
      <text/>
    </comment>
    <comment ref="C314" authorId="0" shapeId="0" xr:uid="{268E1F14-64FC-40CF-98A1-738205046786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314" authorId="0" shapeId="0" xr:uid="{21441636-2F4D-41FA-8888-817BC6CE6DE2}">
      <text/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39969387-1EAB-46A3-8C3E-E07358CC9EBC}">
      <text>
        <r>
          <rPr>
            <sz val="9"/>
            <color indexed="81"/>
            <rFont val="Tahoma"/>
            <family val="2"/>
          </rPr>
          <t xml:space="preserve">Gtg name: sucralose_x000D_
Gtg type:= normal_x000D_
Finalized:= T_x000D_
FileName:= ES_V4_sucralose_2024-11-05_16-50.pdf_x000D_
</t>
        </r>
      </text>
    </comment>
    <comment ref="B4" authorId="0" shapeId="0" xr:uid="{D44372B9-6D32-4BFC-83FF-ABEC00A9B5B8}">
      <text>
        <r>
          <rPr>
            <sz val="9"/>
            <color indexed="81"/>
            <rFont val="Tahoma"/>
            <family val="2"/>
          </rPr>
          <t xml:space="preserve">Gtg name: acetic acid from methanol and carbon dioxide_x000D_
Gtg type:= normal_x000D_
Finalized:= T_x000D_
FileName:= ExecSum_V4_acetic acid from methanol and carbon dioxide_64-19-7_2010-06-25_2010-06-26_00-06_1.pdf_x000D_
</t>
        </r>
      </text>
    </comment>
    <comment ref="C4" authorId="0" shapeId="0" xr:uid="{8D23534B-1844-443D-9713-B023EB8DC62E}">
      <text>
        <r>
          <rPr>
            <sz val="9"/>
            <color indexed="81"/>
            <rFont val="Tahoma"/>
            <family val="2"/>
          </rPr>
          <t xml:space="preserve">Gtg name: carbon monoxide and hydrogen from steam co2 reforming of natural gas_x000D_
Gtg type:= normal_x000D_
Finalized:= I_x000D_
FileName:= ExecSum_V1_carbon monoxide and hydrogen from steam co2 reforming of natural gas_630-08-0_2010-07-04_2010-07-10_10-54.pdf_x000D_
</t>
        </r>
      </text>
    </comment>
    <comment ref="D4" authorId="0" shapeId="0" xr:uid="{CA7CDD9C-BD69-4C77-BF47-0743C4947D2B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E4" authorId="0" shapeId="0" xr:uid="{BAB7FA86-DF0A-4189-9EE3-C24E7F6A5EBC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4" authorId="0" shapeId="0" xr:uid="{7E8F8CB0-57B1-4857-B23C-CA22A2071FF1}">
      <text/>
    </comment>
    <comment ref="F6" authorId="0" shapeId="0" xr:uid="{65313C18-B734-4FA4-A24F-D31764AFBAB5}">
      <text/>
    </comment>
    <comment ref="E8" authorId="0" shapeId="0" xr:uid="{89D2492B-AC9D-4833-A65B-0001D887C40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8" authorId="0" shapeId="0" xr:uid="{888F05BC-117C-414A-9F62-4D74E915EF8F}">
      <text/>
    </comment>
    <comment ref="E10" authorId="0" shapeId="0" xr:uid="{5343A284-2603-4A2B-BBE0-822D463232F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10" authorId="0" shapeId="0" xr:uid="{F55E22DE-385E-468F-94B6-C8EA1EFD8140}">
      <text/>
    </comment>
    <comment ref="E12" authorId="0" shapeId="0" xr:uid="{2BD57B78-2C6B-40B6-99E1-B632E1470A6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2" authorId="0" shapeId="0" xr:uid="{0329C7E8-8D82-4A63-9808-FA5FD8D5A159}">
      <text/>
    </comment>
    <comment ref="D14" authorId="0" shapeId="0" xr:uid="{8E186CBC-E9D6-449C-873B-77EDEA33D850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14" authorId="0" shapeId="0" xr:uid="{18D75D63-A465-4076-9586-EDF78258B2C3}">
      <text/>
    </comment>
    <comment ref="E16" authorId="0" shapeId="0" xr:uid="{43422E61-422B-4FA2-9A83-447644F9F478}">
      <text/>
    </comment>
    <comment ref="D18" authorId="0" shapeId="0" xr:uid="{B20146BD-BDFE-41C6-9D1E-47928401B65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8" authorId="0" shapeId="0" xr:uid="{5934E77E-1107-4B62-A728-C18957F57EEE}">
      <text/>
    </comment>
    <comment ref="C20" authorId="0" shapeId="0" xr:uid="{B4DAF203-C04D-4027-ACCC-BF2007C50ECD}">
      <text>
        <r>
          <rPr>
            <sz val="9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D20" authorId="0" shapeId="0" xr:uid="{4CD09B05-CD12-4CD5-A78E-7E0BA24B7AE4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20" authorId="0" shapeId="0" xr:uid="{6CA383CF-2845-438A-8E10-A2E2CC11AF35}">
      <text/>
    </comment>
    <comment ref="E22" authorId="0" shapeId="0" xr:uid="{45F9F958-8A52-4F76-A46E-13DDAF8687EC}">
      <text/>
    </comment>
    <comment ref="D24" authorId="0" shapeId="0" xr:uid="{7D505FC5-C14F-4412-BBA1-ECF50FF31F71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24" authorId="0" shapeId="0" xr:uid="{984F1F0B-96E6-4CA7-A3AE-45B0FFC9B9F1}">
      <text/>
    </comment>
    <comment ref="D26" authorId="0" shapeId="0" xr:uid="{08DE037B-880E-4C9A-9FF0-ABEC2F37AC5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26" authorId="0" shapeId="0" xr:uid="{2BC4BBA7-FA04-4067-A24D-44687F49E0F4}">
      <text/>
    </comment>
    <comment ref="B28" authorId="0" shapeId="0" xr:uid="{0AFFAEA1-29CF-4B3A-B0E9-62BA9A931DC0}">
      <text>
        <r>
          <rPr>
            <sz val="9"/>
            <color indexed="81"/>
            <rFont val="Tahoma"/>
            <family val="2"/>
          </rPr>
          <t xml:space="preserve">Gtg name: dimethyl formamide_x000D_
Gtg type:= normal_x000D_
Finalized:= T_x000D_
FileName:= ES_V2_dimethyl formamide_2013-12-08_17-33.pdf_x000D_
</t>
        </r>
      </text>
    </comment>
    <comment ref="C28" authorId="0" shapeId="0" xr:uid="{47D8991C-A090-4A10-9E9A-9575B351F252}">
      <text>
        <r>
          <rPr>
            <sz val="9"/>
            <color indexed="81"/>
            <rFont val="Tahoma"/>
            <family val="2"/>
          </rPr>
          <t xml:space="preserve">Gtg name: carbon monoxide and hydrogen from steam co2 reforming of natural gas_x000D_
Gtg type:= normal_x000D_
Finalized:= I_x000D_
FileName:= ExecSum_V1_carbon monoxide and hydrogen from steam co2 reforming of natural gas_630-08-0_2010-07-04_2010-07-10_10-54.pdf_x000D_
</t>
        </r>
      </text>
    </comment>
    <comment ref="D28" authorId="0" shapeId="0" xr:uid="{98A0B36F-C8E6-49D7-BAB1-391D2C7F534F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E28" authorId="0" shapeId="0" xr:uid="{565B361F-BDBE-4AA0-B82C-BE1FF480677B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28" authorId="0" shapeId="0" xr:uid="{95E5BE83-5503-45C0-A63F-66CB76345219}">
      <text/>
    </comment>
    <comment ref="F30" authorId="0" shapeId="0" xr:uid="{6ECA5253-0471-48D5-B0A8-BE1060DD3439}">
      <text/>
    </comment>
    <comment ref="E32" authorId="0" shapeId="0" xr:uid="{E1AB518F-FEA8-42AA-BC0B-19119324130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32" authorId="0" shapeId="0" xr:uid="{AA93A9BF-CC2B-4D34-BEDC-13A4B9FAA254}">
      <text/>
    </comment>
    <comment ref="E34" authorId="0" shapeId="0" xr:uid="{64C411E5-F5B7-4398-84CC-A83EE1B9353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34" authorId="0" shapeId="0" xr:uid="{EE00D59F-6DBE-41AC-96E3-204F0F778F73}">
      <text/>
    </comment>
    <comment ref="E36" authorId="0" shapeId="0" xr:uid="{1EE9A624-FA16-4892-AECA-3BEEF76E20E7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36" authorId="0" shapeId="0" xr:uid="{2B9D6675-6D5F-4DDA-979A-A3C17D7AC140}">
      <text/>
    </comment>
    <comment ref="D38" authorId="0" shapeId="0" xr:uid="{BACEBB48-F774-4D12-B583-30F02CCFF619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38" authorId="0" shapeId="0" xr:uid="{293A7615-D334-4B59-893E-5CA032778420}">
      <text/>
    </comment>
    <comment ref="E40" authorId="0" shapeId="0" xr:uid="{653F7EB0-11E2-4C94-9B39-B7AB546DBB5F}">
      <text/>
    </comment>
    <comment ref="D42" authorId="0" shapeId="0" xr:uid="{50A72521-65D3-4546-80E6-DEA28311918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42" authorId="0" shapeId="0" xr:uid="{2AEE43A8-E6EF-4695-A7F4-C77090FCF662}">
      <text/>
    </comment>
    <comment ref="C44" authorId="0" shapeId="0" xr:uid="{6BA3A89A-3B88-4AB2-9037-79E705B763F9}">
      <text>
        <r>
          <rPr>
            <sz val="9"/>
            <color indexed="81"/>
            <rFont val="Tahoma"/>
            <family val="2"/>
          </rPr>
          <t xml:space="preserve">Gtg name: methylamines_x000D_
Gtg type:= normal_x000D_
Finalized:= T_x000D_
FileName:= ES_V4_methylamines_2011-08-24_05-30.pdf_x000D_
</t>
        </r>
      </text>
    </comment>
    <comment ref="D44" authorId="0" shapeId="0" xr:uid="{88367FBB-68B3-4AA7-8D44-C0EDA171478A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E44" authorId="0" shapeId="0" xr:uid="{B6CF6FD5-C3DC-47F5-B498-C4553AF2B176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44" authorId="0" shapeId="0" xr:uid="{7AB72A69-1DF7-400E-B684-3E73CC2FD1CF}">
      <text/>
    </comment>
    <comment ref="F46" authorId="0" shapeId="0" xr:uid="{28599AA7-7A04-48B9-A55D-E4C1522CB939}">
      <text/>
    </comment>
    <comment ref="E48" authorId="0" shapeId="0" xr:uid="{AEBD21A0-9886-4DB3-B8DC-BF6A6B568AB5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48" authorId="0" shapeId="0" xr:uid="{BC796D64-65C0-431D-BBF0-396CE802372F}">
      <text/>
    </comment>
    <comment ref="E50" authorId="0" shapeId="0" xr:uid="{D941CF1A-81C5-4633-86E3-ABF35A1269F4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50" authorId="0" shapeId="0" xr:uid="{6271A548-48D5-4343-BA34-3F2297AD2A2D}">
      <text/>
    </comment>
    <comment ref="E52" authorId="0" shapeId="0" xr:uid="{5F78DAC9-18C7-4422-B76E-FA3B0997552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52" authorId="0" shapeId="0" xr:uid="{55338217-F829-4E07-80B7-6E48408A643C}">
      <text/>
    </comment>
    <comment ref="D54" authorId="0" shapeId="0" xr:uid="{66B78AE1-198C-47EE-AC19-FCB514657E76}">
      <text>
        <r>
          <rPr>
            <sz val="9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E54" authorId="0" shapeId="0" xr:uid="{7F05D573-AF4A-4363-8AE5-38032B6344D1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54" authorId="0" shapeId="0" xr:uid="{2371BD33-99AE-4729-A355-AE91D62D8121}">
      <text/>
    </comment>
    <comment ref="F56" authorId="0" shapeId="0" xr:uid="{D9FF98D6-29F4-4FC8-9184-1D5E8CAAED6E}">
      <text/>
    </comment>
    <comment ref="E58" authorId="0" shapeId="0" xr:uid="{4AF943C5-C02C-478D-9B28-4C52BB9CB23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58" authorId="0" shapeId="0" xr:uid="{AB65F67A-4156-4D30-BDEB-0B69D9500465}">
      <text/>
    </comment>
    <comment ref="E60" authorId="0" shapeId="0" xr:uid="{0688AB2F-55EE-4AF8-B933-92CB870D46A9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60" authorId="0" shapeId="0" xr:uid="{5FAC88B0-DADA-4E6D-985C-BC6FCFF5195B}">
      <text/>
    </comment>
    <comment ref="B62" authorId="0" shapeId="0" xr:uid="{52F19664-5602-4EC5-AD1E-D53747CBBDF0}">
      <text>
        <r>
          <rPr>
            <sz val="9"/>
            <color indexed="81"/>
            <rFont val="Tahoma"/>
            <family val="2"/>
          </rPr>
          <t xml:space="preserve">Gtg name: Phosgene from cl2 and co_x000D_
Gtg type:= normal_x000D_
Finalized:= T_x000D_
FileName:= ES_V4_Phosgene from cl2 and co_2016-09-08_14-21.pdf_x000D_
</t>
        </r>
      </text>
    </comment>
    <comment ref="C62" authorId="0" shapeId="0" xr:uid="{F35B25B0-37F9-4787-A85B-3E97B0B052EE}">
      <text>
        <r>
          <rPr>
            <sz val="9"/>
            <color indexed="81"/>
            <rFont val="Tahoma"/>
            <family val="2"/>
          </rPr>
          <t xml:space="preserve">Gtg name: carbon monoxide and hydrogen from steam co2 reforming of natural gas_x000D_
Gtg type:= normal_x000D_
Finalized:= I_x000D_
FileName:= ExecSum_V1_carbon monoxide and hydrogen from steam co2 reforming of natural gas_630-08-0_2010-07-04_2010-07-10_10-54.pdf_x000D_
</t>
        </r>
      </text>
    </comment>
    <comment ref="D62" authorId="0" shapeId="0" xr:uid="{7A13151A-5814-48F8-94EB-8BD2F8BDAC2C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E62" authorId="0" shapeId="0" xr:uid="{DDC58699-9EEC-4EAC-8651-DCEFA2BB3247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62" authorId="0" shapeId="0" xr:uid="{A2F36745-CAE3-4342-A200-030C70EEC710}">
      <text/>
    </comment>
    <comment ref="F64" authorId="0" shapeId="0" xr:uid="{67007D7B-8D34-43D9-80B6-09380F2B5C25}">
      <text/>
    </comment>
    <comment ref="E66" authorId="0" shapeId="0" xr:uid="{CF5AA20C-FFDA-474A-A16C-048C738A744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66" authorId="0" shapeId="0" xr:uid="{5DBEFE66-61EF-4F61-86C5-F87C64D5E569}">
      <text/>
    </comment>
    <comment ref="E68" authorId="0" shapeId="0" xr:uid="{9DBFB608-CAFC-4AD6-AEDE-7703409F4641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68" authorId="0" shapeId="0" xr:uid="{5C8841F3-A4BE-4040-855F-47798BFDEDF9}">
      <text/>
    </comment>
    <comment ref="E70" authorId="0" shapeId="0" xr:uid="{10E764D1-56BC-415B-8722-36C005BBB72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70" authorId="0" shapeId="0" xr:uid="{23C105BD-83BB-44F0-84BA-49CE31A45309}">
      <text/>
    </comment>
    <comment ref="D72" authorId="0" shapeId="0" xr:uid="{E88F47F2-6118-4A35-9E8E-9EA539DD8F1A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72" authorId="0" shapeId="0" xr:uid="{0F6330F0-582D-49F6-BCE2-DDDD3780C349}">
      <text/>
    </comment>
    <comment ref="E74" authorId="0" shapeId="0" xr:uid="{D7484428-1A47-45E6-87CD-630AE5DC09B2}">
      <text/>
    </comment>
    <comment ref="D76" authorId="0" shapeId="0" xr:uid="{F7841B24-AA64-4058-A1CF-B2E346B572CB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76" authorId="0" shapeId="0" xr:uid="{0FB03642-33AA-4011-9CBE-A3454A87FF8A}">
      <text/>
    </comment>
    <comment ref="C78" authorId="0" shapeId="0" xr:uid="{EF0AB86D-8F24-4F78-9278-7867D3E7AF24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D78" authorId="0" shapeId="0" xr:uid="{692F285F-C0F0-45F5-92B3-DEF46FE45455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E78" authorId="0" shapeId="0" xr:uid="{F9961DD1-68D7-4A83-A021-013FB2570BDB}">
      <text/>
    </comment>
    <comment ref="D80" authorId="0" shapeId="0" xr:uid="{BDB94FA9-EEFF-4B4C-B511-DF4AA2E221A5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80" authorId="0" shapeId="0" xr:uid="{6738410B-9782-4774-9B4F-E3E3171A3DEB}">
      <text/>
    </comment>
    <comment ref="B82" authorId="0" shapeId="0" xr:uid="{AB0EEA15-EE75-4D3D-894E-F79859F72467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C82" authorId="0" shapeId="0" xr:uid="{DC188C54-7385-47E8-9B5A-3461335AD792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D82" authorId="0" shapeId="0" xr:uid="{6A601FAE-435E-4598-9381-4D0DCC13164B}">
      <text/>
    </comment>
    <comment ref="C84" authorId="0" shapeId="0" xr:uid="{445BFB4C-7D1B-4FDA-8E4D-E1B0797BA4B7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84" authorId="0" shapeId="0" xr:uid="{3BAEEABE-04E0-4C4D-81FA-DA85184AA7B0}">
      <text/>
    </comment>
    <comment ref="B86" authorId="0" shapeId="0" xr:uid="{2A9E3EA3-51F2-4646-952C-D3236B4516B8}">
      <text>
        <r>
          <rPr>
            <sz val="9"/>
            <color indexed="81"/>
            <rFont val="Tahoma"/>
            <family val="2"/>
          </rPr>
          <t xml:space="preserve">Gtg name: sucrose_x000D_
Gtg type:= normal_x000D_
Finalized:= T_x000D_
FileName:= ES_V4_sucrose_2024-09-24_19-55.pdf_x000D_
</t>
        </r>
      </text>
    </comment>
    <comment ref="C86" authorId="0" shapeId="0" xr:uid="{54E5DEC9-4462-40C2-843B-CF26BE8C86D6}">
      <text>
        <r>
          <rPr>
            <sz val="9"/>
            <color indexed="81"/>
            <rFont val="Tahoma"/>
            <family val="2"/>
          </rPr>
          <t xml:space="preserve">Gtg name: calcium monoxide (lime)_x000D_
Gtg type:= normal_x000D_
Finalized:= T_x000D_
FileName:= ExecSum_V4_calcium monoxide (lime)_1305-78-8_2010-06-28_2010-06-28_12-57.pdf_x000D_
</t>
        </r>
      </text>
    </comment>
    <comment ref="D86" authorId="0" shapeId="0" xr:uid="{99BF8AA6-B782-441F-8BB5-D7817984DE38}">
      <text>
        <r>
          <rPr>
            <sz val="9"/>
            <color indexed="81"/>
            <rFont val="Tahoma"/>
            <family val="2"/>
          </rPr>
          <t xml:space="preserve">Gtg name: calcium carbonate (limestone) as mined_x000D_
Gtg type:= normal_x000D_
Finalized:= T_x000D_
FileName:= ExecSum_V4_calcium carbonate (limestone) as mined_471-34-1_2010-10-28_2010-10-28_13-30.pdf_x000D_
</t>
        </r>
      </text>
    </comment>
    <comment ref="E86" authorId="0" shapeId="0" xr:uid="{439E86E1-A9B6-4F9C-AE6C-BECCCF26FA57}">
      <text/>
    </comment>
    <comment ref="C88" authorId="0" shapeId="0" xr:uid="{B8EF45EB-F34E-4F2F-9798-9A5729ED007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D88" authorId="0" shapeId="0" xr:uid="{C0B1FB0A-9665-4C20-9B72-064EE5865ADE}">
      <text/>
    </comment>
    <comment ref="C90" authorId="0" shapeId="0" xr:uid="{B4A3E90E-F729-4F96-BD8D-BD003EF557C0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D90" authorId="0" shapeId="0" xr:uid="{2C824696-6C5B-4B9B-9BC5-6F05F2AEACB3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E90" authorId="0" shapeId="0" xr:uid="{A2FCB237-C655-484F-ABDF-074B29EB88AA}">
      <text/>
    </comment>
    <comment ref="D92" authorId="0" shapeId="0" xr:uid="{F58CBA63-ED0F-46CB-9733-ADA6916650F0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E92" authorId="0" shapeId="0" xr:uid="{F23B295E-3A96-4A10-9C06-883BD02663A9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F92" authorId="0" shapeId="0" xr:uid="{ACD81135-AC2D-4217-889B-3FF0D3D9B476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92" authorId="0" shapeId="0" xr:uid="{1FF62E76-095D-42D7-9A70-674248F3510D}">
      <text/>
    </comment>
    <comment ref="F94" authorId="0" shapeId="0" xr:uid="{B5A9A850-BA4D-4CC3-9463-E6BE70E6F80A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G94" authorId="0" shapeId="0" xr:uid="{6207781F-9367-4A77-A7F9-CC50AEEAEB1B}">
      <text/>
    </comment>
    <comment ref="F96" authorId="0" shapeId="0" xr:uid="{98A6CDDD-1F80-43FA-A07B-DE99D05810B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96" authorId="0" shapeId="0" xr:uid="{EC6491D7-A7A8-4D27-859E-B7E320CB7EDB}">
      <text/>
    </comment>
    <comment ref="E98" authorId="0" shapeId="0" xr:uid="{46EB0A87-82F2-4F51-874F-D8E20621185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98" authorId="0" shapeId="0" xr:uid="{EBA92BAA-AC1F-4010-B1B8-9B076BABA3A3}">
      <text/>
    </comment>
    <comment ref="D100" authorId="0" shapeId="0" xr:uid="{0A3F1F8B-C5E5-40FF-AB89-4CAEE92070B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00" authorId="0" shapeId="0" xr:uid="{43AA1EDD-E592-4664-8962-344CC3CF83F3}">
      <text/>
    </comment>
    <comment ref="C102" authorId="0" shapeId="0" xr:uid="{6A1D8D29-6082-4E8F-A7ED-7209A45BA064}">
      <text>
        <r>
          <rPr>
            <sz val="9"/>
            <color indexed="81"/>
            <rFont val="Tahoma"/>
            <family val="2"/>
          </rPr>
          <t xml:space="preserve">Gtg name: sugar cane_x000D_
Gtg type:= normal_x000D_
Finalized:= F_x000D_
FileName:= ES_V4_sugar cane_2024-08-30_19-14.pdf_x000D_
</t>
        </r>
      </text>
    </comment>
    <comment ref="D102" authorId="0" shapeId="0" xr:uid="{A800111B-746E-4440-BE72-664D1A2FBBC3}">
      <text/>
    </comment>
    <comment ref="D104" authorId="0" shapeId="0" xr:uid="{904C8736-01C0-43FB-B068-CC07BF1A45CC}">
      <text>
        <r>
          <rPr>
            <sz val="9"/>
            <color indexed="81"/>
            <rFont val="Tahoma"/>
            <family val="2"/>
          </rPr>
          <t xml:space="preserve">Gtg name: K2O to K fertilizer_x000D_
Gtg type:= assembly_x000D_
Finalized:= T_x000D_
FileName:= noExecSum.pdf_x000D_
</t>
        </r>
      </text>
    </comment>
    <comment ref="E104" authorId="0" shapeId="0" xr:uid="{FEFE8C23-5B36-40B3-997C-D4933E67A9EC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104" authorId="0" shapeId="0" xr:uid="{CBF24C8C-CF2D-496E-A95A-4CD6C41006C4}">
      <text>
        <r>
          <rPr>
            <sz val="9"/>
            <color indexed="81"/>
            <rFont val="Tahoma"/>
            <family val="2"/>
          </rPr>
          <t xml:space="preserve">Gtg name: potassium chloride from sylvinite ore_x000D_
Gtg type:= normal_x000D_
Finalized:= T_x000D_
FileName:= ExecSum_V4_potassium chloride from sylvinite ore_7447-40-7_2010-07-24_2010-07-24_17-44_1.pdf_x000D_
</t>
        </r>
      </text>
    </comment>
    <comment ref="G104" authorId="0" shapeId="0" xr:uid="{17741BF2-7A1A-41A1-ADA3-73816405BA69}">
      <text>
        <r>
          <rPr>
            <sz val="9"/>
            <color indexed="81"/>
            <rFont val="Tahoma"/>
            <family val="2"/>
          </rPr>
          <t xml:space="preserve">Gtg name: sylvinite ore mining_x000D_
Gtg type:= normal_x000D_
Finalized:= T_x000D_
FileName:= ExecSum_V4_sylvinite ore mining_UIDSylviniteOre_2010-07-24_2010-07-24_17-55.pdf_x000D_
</t>
        </r>
      </text>
    </comment>
    <comment ref="H104" authorId="0" shapeId="0" xr:uid="{AE81863C-7D56-41A0-9C8A-67A74F8C6EE8}">
      <text/>
    </comment>
    <comment ref="D106" authorId="0" shapeId="0" xr:uid="{E62B5389-FD78-4595-B0E7-552E5BE9C3B6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E106" authorId="0" shapeId="0" xr:uid="{4E82AAAD-5DE2-44A8-A5F4-0F8FB055DE96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F106" authorId="0" shapeId="0" xr:uid="{6C058885-B11F-4CA2-A4F0-5FCC40A7E4C1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106" authorId="0" shapeId="0" xr:uid="{54A2321C-D53B-40C3-9839-B4F56CF3FE90}">
      <text/>
    </comment>
    <comment ref="G108" authorId="0" shapeId="0" xr:uid="{5FA8247A-DCC5-4E1C-92FE-F642AAB3381E}">
      <text/>
    </comment>
    <comment ref="F110" authorId="0" shapeId="0" xr:uid="{6E2029BD-7FB7-4550-8A3C-A8BE84982795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110" authorId="0" shapeId="0" xr:uid="{76638AB1-1C67-4C93-8E89-9D5C35C304B5}">
      <text/>
    </comment>
    <comment ref="F112" authorId="0" shapeId="0" xr:uid="{0A669EC3-1469-4FF1-A888-0E0EDB4C6E34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112" authorId="0" shapeId="0" xr:uid="{0F5F6A40-DA9A-42A4-A690-68727EB36644}">
      <text/>
    </comment>
    <comment ref="F114" authorId="0" shapeId="0" xr:uid="{DBCD7344-114B-48EE-9E09-9A7865E08D29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14" authorId="0" shapeId="0" xr:uid="{B538511F-01F3-454F-ACC3-A851F8694AD5}">
      <text/>
    </comment>
    <comment ref="E116" authorId="0" shapeId="0" xr:uid="{32D0C64E-98D5-4AFF-B25A-928EA72D402A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116" authorId="0" shapeId="0" xr:uid="{36F2D22B-D8EE-46A5-B2AF-7AA465BF2551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116" authorId="0" shapeId="0" xr:uid="{AB2D6F17-00AD-4616-B3E6-C9FE139CBCC6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116" authorId="0" shapeId="0" xr:uid="{CF088BAC-2354-4E75-BE1F-A1086C70BA5F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116" authorId="0" shapeId="0" xr:uid="{A11066D8-B4BE-4552-B09D-C901606854A2}">
      <text/>
    </comment>
    <comment ref="I118" authorId="0" shapeId="0" xr:uid="{703DF26B-3AA0-4B1A-9768-3969917F3B27}">
      <text/>
    </comment>
    <comment ref="H120" authorId="0" shapeId="0" xr:uid="{566550B6-8E8F-44D6-A900-46A37582187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120" authorId="0" shapeId="0" xr:uid="{E225BF56-3DAC-4108-93FB-4751843BF3AC}">
      <text/>
    </comment>
    <comment ref="H122" authorId="0" shapeId="0" xr:uid="{737E94D0-18EF-413B-A43C-C0AC85C6569E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122" authorId="0" shapeId="0" xr:uid="{75DE2731-3FE4-46B5-8A20-10184A91D363}">
      <text/>
    </comment>
    <comment ref="H124" authorId="0" shapeId="0" xr:uid="{3FDAC2EC-957D-40C4-BC67-5C329C99E1D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124" authorId="0" shapeId="0" xr:uid="{2D400875-2555-4F9E-8DA5-1C3C4BE898B1}">
      <text/>
    </comment>
    <comment ref="G126" authorId="0" shapeId="0" xr:uid="{8152FCA1-2975-409E-8BF0-CB8323200536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126" authorId="0" shapeId="0" xr:uid="{AFC3C07A-2494-4707-81FF-66D720558001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126" authorId="0" shapeId="0" xr:uid="{B52A4ABE-C8F9-4CB2-8AAE-5A3E9593DD68}">
      <text/>
    </comment>
    <comment ref="H128" authorId="0" shapeId="0" xr:uid="{4B3D4CEF-3DC8-4685-B993-D7006A950105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128" authorId="0" shapeId="0" xr:uid="{6E49006E-F46D-4A13-B490-CCABE6C77770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128" authorId="0" shapeId="0" xr:uid="{674858E3-0124-4C79-8369-765309A4BC7C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128" authorId="0" shapeId="0" xr:uid="{F92BA89A-779D-4AB3-8874-054AF9AA9475}">
      <text/>
    </comment>
    <comment ref="J130" authorId="0" shapeId="0" xr:uid="{480C13C6-8668-4C69-82C3-5420B315704F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130" authorId="0" shapeId="0" xr:uid="{0DFE0D4F-4AE1-4482-96F1-EFED9C12630B}">
      <text/>
    </comment>
    <comment ref="J132" authorId="0" shapeId="0" xr:uid="{83617455-5A00-4E5B-9DF9-76DB0FEE5A5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132" authorId="0" shapeId="0" xr:uid="{AE78AD06-F806-4279-A430-2E5040F3D78B}">
      <text/>
    </comment>
    <comment ref="I134" authorId="0" shapeId="0" xr:uid="{23B4E80A-98FD-4122-9C53-9912679428A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134" authorId="0" shapeId="0" xr:uid="{3CE2181C-5DE0-4EEB-A840-9711C2A2FC70}">
      <text/>
    </comment>
    <comment ref="H136" authorId="0" shapeId="0" xr:uid="{BEF942BF-28C7-42C6-93EB-945DE93C0D7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136" authorId="0" shapeId="0" xr:uid="{267A3375-1DFB-454C-AED9-5A3CDFA6524F}">
      <text/>
    </comment>
    <comment ref="E138" authorId="0" shapeId="0" xr:uid="{6D911613-CADB-46F3-9418-E88BCAB1AEAB}">
      <text>
        <r>
          <rPr>
            <sz val="9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F138" authorId="0" shapeId="0" xr:uid="{9FE2D48F-EFC4-408A-A606-245A1B5468C6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138" authorId="0" shapeId="0" xr:uid="{A72D65CA-5597-436F-8F15-9D89C99AE609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138" authorId="0" shapeId="0" xr:uid="{92A1BA96-1118-4262-9865-3E4F7171455A}">
      <text/>
    </comment>
    <comment ref="H140" authorId="0" shapeId="0" xr:uid="{A17EFD3D-2850-477B-AFB6-FE3899D04F74}">
      <text/>
    </comment>
    <comment ref="G142" authorId="0" shapeId="0" xr:uid="{87AD85CD-62FF-481E-A54F-D97C96771285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42" authorId="0" shapeId="0" xr:uid="{8CB3551F-EFE2-442F-B2C8-1AE01EE32834}">
      <text/>
    </comment>
    <comment ref="G144" authorId="0" shapeId="0" xr:uid="{57AB1649-54F7-4FA3-B6DD-1B2A2B0323D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44" authorId="0" shapeId="0" xr:uid="{60A04986-E9CD-4636-861C-A6A583E85376}">
      <text/>
    </comment>
    <comment ref="G146" authorId="0" shapeId="0" xr:uid="{38AF05C7-8CF9-4A3C-BFF1-94E790A0222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46" authorId="0" shapeId="0" xr:uid="{4A49E426-AC2F-4DA3-AD0C-8139EBCD6F78}">
      <text/>
    </comment>
    <comment ref="F148" authorId="0" shapeId="0" xr:uid="{743CA3CD-18A0-4593-8776-C58A9FFA2C8F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148" authorId="0" shapeId="0" xr:uid="{0EB8EDAA-1833-4E6F-8DBD-9CB5E9DA548A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148" authorId="0" shapeId="0" xr:uid="{9901000E-1CB9-4525-8299-FFC7F4E57659}">
      <text/>
    </comment>
    <comment ref="H150" authorId="0" shapeId="0" xr:uid="{1AF1644F-C0DB-4772-A9E8-F310222309C9}">
      <text/>
    </comment>
    <comment ref="G152" authorId="0" shapeId="0" xr:uid="{372C07F4-B5EB-4568-B5EE-D89A3D06EA46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52" authorId="0" shapeId="0" xr:uid="{FC5D817D-7E39-406E-B77A-53ED17A035A4}">
      <text/>
    </comment>
    <comment ref="G154" authorId="0" shapeId="0" xr:uid="{FB4107D4-E543-4291-8F91-ABC7CDDB1A3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54" authorId="0" shapeId="0" xr:uid="{483CD870-066E-4D79-A8A6-68B7AE650900}">
      <text/>
    </comment>
    <comment ref="G156" authorId="0" shapeId="0" xr:uid="{883E5851-012B-4FE3-AAD4-075961CD223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56" authorId="0" shapeId="0" xr:uid="{C0A1D9DE-DB54-49D0-AAFD-850974DBA234}">
      <text/>
    </comment>
    <comment ref="D158" authorId="0" shapeId="0" xr:uid="{12AD3B16-700B-44EC-9D28-D9B67F525C2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158" authorId="0" shapeId="0" xr:uid="{F02528E9-E9F4-4C1C-9D81-C38B718B5B83}">
      <text/>
    </comment>
    <comment ref="D160" authorId="0" shapeId="0" xr:uid="{D0281F0F-2403-40B1-ADC7-13B12B814B9B}">
      <text>
        <r>
          <rPr>
            <sz val="9"/>
            <color indexed="81"/>
            <rFont val="Tahoma"/>
            <family val="2"/>
          </rPr>
          <t xml:space="preserve">Gtg name: P2O5 to P fertilizer_x000D_
Gtg type:= assembly_x000D_
Finalized:= T_x000D_
FileName:= noExecSum.pdf_x000D_
</t>
        </r>
      </text>
    </comment>
    <comment ref="E160" authorId="0" shapeId="0" xr:uid="{53F6BBA5-3531-4DBD-878F-646271D2A1B7}">
      <text>
        <r>
          <rPr>
            <sz val="9"/>
            <color indexed="81"/>
            <rFont val="Tahoma"/>
            <family val="2"/>
          </rPr>
          <t xml:space="preserve">Gtg name: P in fertilizer_x000D_
Gtg type:= normal_x000D_
Finalized:= T_x000D_
FileName:= ES_V4_P in fertilizer_2016-12-15_20-59.pdf_x000D_
</t>
        </r>
      </text>
    </comment>
    <comment ref="F160" authorId="0" shapeId="0" xr:uid="{08C26294-CA97-41B8-AAF3-D7446310FFFC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G160" authorId="0" shapeId="0" xr:uid="{338F406E-BB14-4894-8001-201B414FFAA3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H160" authorId="0" shapeId="0" xr:uid="{5C6B51A0-2E25-4B85-962F-E69C0631BACD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I160" authorId="0" shapeId="0" xr:uid="{A1DFF97B-61C1-48BF-B4BA-11559B0A0261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160" authorId="0" shapeId="0" xr:uid="{9E71D8E0-9072-4C74-AF1B-36918C6648AE}">
      <text/>
    </comment>
    <comment ref="J162" authorId="0" shapeId="0" xr:uid="{4682111B-24D7-463E-BFCC-C852AC6C5BC7}">
      <text/>
    </comment>
    <comment ref="I164" authorId="0" shapeId="0" xr:uid="{9254EAA7-7317-4E5D-80F0-23AA4F4AE3F1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164" authorId="0" shapeId="0" xr:uid="{F6BEE946-54BE-400C-A2F3-F653A875E28B}">
      <text/>
    </comment>
    <comment ref="I166" authorId="0" shapeId="0" xr:uid="{C1DEC3A4-625E-4D5F-939A-71F0DD55330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166" authorId="0" shapeId="0" xr:uid="{BEEBE3F6-5E4D-4BC8-86DF-96FC7DC82707}">
      <text/>
    </comment>
    <comment ref="I168" authorId="0" shapeId="0" xr:uid="{45AE928E-E579-42C6-A178-600CBDF817E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168" authorId="0" shapeId="0" xr:uid="{2A31A900-32BC-41DD-8DCD-0CD6F300B561}">
      <text/>
    </comment>
    <comment ref="H170" authorId="0" shapeId="0" xr:uid="{0AF7D6DB-46B9-40EC-862A-286A8595BE8D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I170" authorId="0" shapeId="0" xr:uid="{C8741F29-6FA9-42AC-9A69-3BA7899A90A9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J170" authorId="0" shapeId="0" xr:uid="{BE38EC43-7035-4FD8-98CB-A9F0CF2F00BD}">
      <text/>
    </comment>
    <comment ref="I172" authorId="0" shapeId="0" xr:uid="{06F1A1F7-1F96-4CC5-A6F9-6B16588D7CA9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J172" authorId="0" shapeId="0" xr:uid="{084C7869-7C79-4A07-A59B-424F60A58DE4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K172" authorId="0" shapeId="0" xr:uid="{25D387E2-24D3-4957-8530-39AB9A134246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172" authorId="0" shapeId="0" xr:uid="{ECCD7520-C24A-4EC3-AE6A-8838AF008725}">
      <text/>
    </comment>
    <comment ref="K174" authorId="0" shapeId="0" xr:uid="{101FAB86-1A30-49DC-BF55-CA027DE9AAD0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L174" authorId="0" shapeId="0" xr:uid="{008FA8D2-4308-4F0A-A3BB-CD9E294F4CE6}">
      <text/>
    </comment>
    <comment ref="K176" authorId="0" shapeId="0" xr:uid="{9690828F-1496-4935-A288-241212F72A0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176" authorId="0" shapeId="0" xr:uid="{D0A237B1-F660-4525-B37C-5F02BC73B45B}">
      <text/>
    </comment>
    <comment ref="J178" authorId="0" shapeId="0" xr:uid="{EDD95FE8-BA49-431E-A682-813F819CD0B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178" authorId="0" shapeId="0" xr:uid="{0769867D-2F1D-4D25-B2F9-610B981C61AB}">
      <text/>
    </comment>
    <comment ref="I180" authorId="0" shapeId="0" xr:uid="{C88344AF-7B47-438B-AE52-4A7C4FFFEDB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180" authorId="0" shapeId="0" xr:uid="{858AABC2-B547-4FC1-AC62-6D02A423E37F}">
      <text/>
    </comment>
    <comment ref="B182" authorId="0" shapeId="0" xr:uid="{368A05E7-1999-40E5-B4A1-B23979CE9CD9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C182" authorId="0" shapeId="0" xr:uid="{22AEF230-CDD1-4A33-8FCF-EE8708526C81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D182" authorId="0" shapeId="0" xr:uid="{98F24F8E-A558-40DC-B9CD-8F013250B1D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182" authorId="0" shapeId="0" xr:uid="{DDF49195-33EA-4CC4-99B7-34961927835C}">
      <text/>
    </comment>
    <comment ref="D184" authorId="0" shapeId="0" xr:uid="{1DAE2E3D-F441-49F3-82A6-DBB2CCB0EB25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E184" authorId="0" shapeId="0" xr:uid="{A9F745A9-3D17-4723-B8E8-DCA4596692F0}">
      <text/>
    </comment>
    <comment ref="D186" authorId="0" shapeId="0" xr:uid="{9503CED7-2770-4BF3-A88B-CE96766F422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86" authorId="0" shapeId="0" xr:uid="{8592E035-1552-49C6-B77D-D07ACFDD826F}">
      <text/>
    </comment>
    <comment ref="C188" authorId="0" shapeId="0" xr:uid="{D1C5D5A2-3D8E-4EE7-AFF9-3BCDF0C3F0B7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188" authorId="0" shapeId="0" xr:uid="{9A23BC6A-9DE3-4C1C-8B37-A7F2C315E40B}">
      <text/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E0691CDA-D786-4D75-8E62-CAD65A6494F6}">
      <text>
        <r>
          <rPr>
            <sz val="9"/>
            <color indexed="81"/>
            <rFont val="Tahoma"/>
            <family val="2"/>
          </rPr>
          <t xml:space="preserve">Gtg name: L-arginine_x000D_
Gtg type:= normal_x000D_
Finalized:= T_x000D_
FileName:= ES_V4_L-arginine_2024-12-23_20-55.pdf_x000D_
</t>
        </r>
      </text>
    </comment>
    <comment ref="B4" authorId="0" shapeId="0" xr:uid="{81CCBA69-6983-43FF-B013-D60D03B5763B}">
      <text>
        <r>
          <rPr>
            <sz val="9"/>
            <color indexed="81"/>
            <rFont val="Tahoma"/>
            <family val="2"/>
          </rPr>
          <t xml:space="preserve">Gtg name: ammonium sulfate production from ammonia and sulfuric acid_x000D_
Gtg type:= normal_x000D_
Finalized:= T_x000D_
FileName:= ExecSum_V4_ammonium sulfate production from ammonia and sulfuric acid_7783-20-2_2010-07-24_2010-07-24_18-23.pdf_x000D_
</t>
        </r>
      </text>
    </comment>
    <comment ref="C4" authorId="0" shapeId="0" xr:uid="{5B5C04BF-3DF6-4E65-893D-381FA37F8BC3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D4" authorId="0" shapeId="0" xr:uid="{2AA79582-38BB-4854-BF18-1CC4ED7B2391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4" authorId="0" shapeId="0" xr:uid="{41D08ABB-594E-48D6-ACE7-30CEDA41DE4A}">
      <text/>
    </comment>
    <comment ref="E6" authorId="0" shapeId="0" xr:uid="{695D7456-D795-4A61-B23F-30AA7933CB20}">
      <text/>
    </comment>
    <comment ref="D8" authorId="0" shapeId="0" xr:uid="{EE71A326-E570-42EC-9B72-2E54B869FA66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8" authorId="0" shapeId="0" xr:uid="{91A6F2EC-72FB-429E-8C7D-FF9009941FDB}">
      <text/>
    </comment>
    <comment ref="D10" authorId="0" shapeId="0" xr:uid="{4B09FE70-3CC5-46C2-9D5E-57F10CCBAD1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10" authorId="0" shapeId="0" xr:uid="{32E006EB-6DC0-4CC6-8DAA-C92F438D4BFA}">
      <text/>
    </comment>
    <comment ref="D12" authorId="0" shapeId="0" xr:uid="{DF5A5494-3956-4D4D-AE9A-5E01D78DDBB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2" authorId="0" shapeId="0" xr:uid="{30027D0D-250A-43B4-899F-1B4004A93987}">
      <text/>
    </comment>
    <comment ref="C14" authorId="0" shapeId="0" xr:uid="{EEA0D2F8-8D40-4A94-B874-3355B02CE8E0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D14" authorId="0" shapeId="0" xr:uid="{6680978B-769D-449C-A186-9D63A57569B6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E14" authorId="0" shapeId="0" xr:uid="{57A0F908-A73C-467B-B34D-A45B42F20324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14" authorId="0" shapeId="0" xr:uid="{4C3D5227-98FB-491E-8823-5C9ED8F0E03D}">
      <text/>
    </comment>
    <comment ref="E16" authorId="0" shapeId="0" xr:uid="{31EAEB7D-4681-4EB0-9082-B861752863BA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F16" authorId="0" shapeId="0" xr:uid="{B705AE00-DDF4-4101-ABD4-0A73A173D303}">
      <text/>
    </comment>
    <comment ref="E18" authorId="0" shapeId="0" xr:uid="{0386BA60-D4B1-4FEC-8369-2CCB8C2770A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8" authorId="0" shapeId="0" xr:uid="{3BC34002-C8A2-4368-B7E5-ABFC20870990}">
      <text/>
    </comment>
    <comment ref="D20" authorId="0" shapeId="0" xr:uid="{7069285C-AC50-4722-A361-43F8791E8C6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20" authorId="0" shapeId="0" xr:uid="{AB8BDAB2-AC3C-441D-9F8E-7985A4F81249}">
      <text/>
    </comment>
    <comment ref="B22" authorId="0" shapeId="0" xr:uid="{8B2E6116-38FC-4C85-A7DC-6BE8B3B7E266}">
      <text>
        <r>
          <rPr>
            <sz val="9"/>
            <color indexed="81"/>
            <rFont val="Tahoma"/>
            <family val="2"/>
          </rPr>
          <t xml:space="preserve">Gtg name: dextrose syrup 35wtpctdb_x000D_
Gtg type:= normal_x000D_
Finalized:= T_x000D_
FileName:= ES_V4_dextrose syrup 35wtpctdb_2011-09-21_08-10.pdf_x000D_
</t>
        </r>
      </text>
    </comment>
    <comment ref="C22" authorId="0" shapeId="0" xr:uid="{C2F42C09-BA94-4433-9EB0-E85ADF8F787F}">
      <text>
        <r>
          <rPr>
            <sz val="9"/>
            <color indexed="81"/>
            <rFont val="Tahoma"/>
            <family val="2"/>
          </rPr>
          <t xml:space="preserve">Gtg name: CaOH and CaCO3 HP_x000D_
Gtg type:= normal_x000D_
Finalized:= T_x000D_
FileName:= ES_V1_CaOH and CaCO3 HP_2013-11-01_10-58.pdf_x000D_
</t>
        </r>
      </text>
    </comment>
    <comment ref="D22" authorId="0" shapeId="0" xr:uid="{C9A20B89-892B-438F-8163-89ED09435A7B}">
      <text>
        <r>
          <rPr>
            <sz val="9"/>
            <color indexed="81"/>
            <rFont val="Tahoma"/>
            <family val="2"/>
          </rPr>
          <t xml:space="preserve">Gtg name: calcium carbonate (limestone) as mined_x000D_
Gtg type:= normal_x000D_
Finalized:= T_x000D_
FileName:= ExecSum_V4_calcium carbonate (limestone) as mined_471-34-1_2010-10-28_2010-10-28_13-30.pdf_x000D_
</t>
        </r>
      </text>
    </comment>
    <comment ref="E22" authorId="0" shapeId="0" xr:uid="{9178FC81-585D-466F-846D-4601EB470506}">
      <text/>
    </comment>
    <comment ref="D24" authorId="0" shapeId="0" xr:uid="{D3FB3A63-0721-4E81-993E-7D7B9AC8CE2D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E24" authorId="0" shapeId="0" xr:uid="{A09B2A1A-479B-4581-A476-8C95024BFC25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24" authorId="0" shapeId="0" xr:uid="{E90B119D-B3CC-4962-88A2-EE31F612E25E}">
      <text/>
    </comment>
    <comment ref="F26" authorId="0" shapeId="0" xr:uid="{85A9E923-7BF4-41DF-B624-FC2701B9DBBC}">
      <text/>
    </comment>
    <comment ref="E28" authorId="0" shapeId="0" xr:uid="{BB806C6C-0711-4D8F-BE80-0F9B73A01A5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28" authorId="0" shapeId="0" xr:uid="{77CEF4D2-EA7E-4C5C-A497-FC2C2BAB14C2}">
      <text/>
    </comment>
    <comment ref="E30" authorId="0" shapeId="0" xr:uid="{6BA75E9C-B3F3-4E5B-AF1C-160C8B8B602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30" authorId="0" shapeId="0" xr:uid="{47891F1E-A754-42D7-A51D-E4D5D4F4D00A}">
      <text/>
    </comment>
    <comment ref="E32" authorId="0" shapeId="0" xr:uid="{258CA2E1-82CE-45E7-8558-A0756DDF874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32" authorId="0" shapeId="0" xr:uid="{9EC94A64-995A-4224-AE4C-783B7DDF25DD}">
      <text/>
    </comment>
    <comment ref="D34" authorId="0" shapeId="0" xr:uid="{E37394E5-DE34-4C99-807A-E203A11A7BC9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34" authorId="0" shapeId="0" xr:uid="{418F7AA3-64EE-4094-9BC8-E5129C9A91A0}">
      <text/>
    </comment>
    <comment ref="C36" authorId="0" shapeId="0" xr:uid="{3AB5A06E-2195-4BE9-9E61-00E73B2F9F50}">
      <text>
        <r>
          <rPr>
            <sz val="9"/>
            <color indexed="81"/>
            <rFont val="Tahoma"/>
            <family val="2"/>
          </rPr>
          <t xml:space="preserve">Gtg name: corn starch by wet mill_x000D_
Gtg type:= normal_x000D_
Finalized:= T_x000D_
FileName:= ES_V4_corn starch by wet mill_2016-09-01_18-40.pdf_x000D_
</t>
        </r>
      </text>
    </comment>
    <comment ref="D36" authorId="0" shapeId="0" xr:uid="{C2EE9ADF-889C-435D-9E6D-1886C9EE2BA2}">
      <text>
        <r>
          <rPr>
            <sz val="9"/>
            <color indexed="81"/>
            <rFont val="Tahoma"/>
            <family val="2"/>
          </rPr>
          <t xml:space="preserve">Gtg name: Corn_x000D_
Gtg type:= normal_x000D_
Finalized:= T_x000D_
FileName:= ES_V4_Corn_2011-09-08_06-41.pdf_x000D_
</t>
        </r>
      </text>
    </comment>
    <comment ref="E36" authorId="0" shapeId="0" xr:uid="{48F8197F-7673-41F1-A883-FD1C96451D0F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36" authorId="0" shapeId="0" xr:uid="{7CD2CA22-49A7-4E5E-9BD3-1E5557076CBB}">
      <text>
        <r>
          <rPr>
            <sz val="9"/>
            <color indexed="81"/>
            <rFont val="Tahoma"/>
            <family val="2"/>
          </rPr>
          <t xml:space="preserve">Gtg name: potassium chloride from sylvinite ore_x000D_
Gtg type:= normal_x000D_
Finalized:= T_x000D_
FileName:= ExecSum_V4_potassium chloride from sylvinite ore_7447-40-7_2010-07-24_2010-07-24_17-44_1.pdf_x000D_
</t>
        </r>
      </text>
    </comment>
    <comment ref="G36" authorId="0" shapeId="0" xr:uid="{4A187F20-B3B2-422D-9A83-C0FE43F51C43}">
      <text>
        <r>
          <rPr>
            <sz val="9"/>
            <color indexed="81"/>
            <rFont val="Tahoma"/>
            <family val="2"/>
          </rPr>
          <t xml:space="preserve">Gtg name: sylvinite ore mining_x000D_
Gtg type:= normal_x000D_
Finalized:= T_x000D_
FileName:= ExecSum_V4_sylvinite ore mining_UIDSylviniteOre_2010-07-24_2010-07-24_17-55.pdf_x000D_
</t>
        </r>
      </text>
    </comment>
    <comment ref="H36" authorId="0" shapeId="0" xr:uid="{B95BEB21-B0A7-4E23-AC26-6C86D1F7C7DB}">
      <text/>
    </comment>
    <comment ref="E38" authorId="0" shapeId="0" xr:uid="{A0447B33-1D6D-475D-8F54-9F4F9A7F0A41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38" authorId="0" shapeId="0" xr:uid="{DFE255E5-A79D-4836-8D55-40B7F963AB23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38" authorId="0" shapeId="0" xr:uid="{686702DC-984D-4BFE-9B76-B1EA84835707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38" authorId="0" shapeId="0" xr:uid="{3EF6E064-EE92-4402-81D4-184948355FF1}">
      <text/>
    </comment>
    <comment ref="H40" authorId="0" shapeId="0" xr:uid="{61BA900C-F775-49C4-998B-9A7B1BF6021A}">
      <text/>
    </comment>
    <comment ref="G42" authorId="0" shapeId="0" xr:uid="{33FA82E1-9D0E-4581-8A09-DD9A3867A33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42" authorId="0" shapeId="0" xr:uid="{1AA4B399-3AFF-48C4-861D-F4A2B9FB4D5E}">
      <text/>
    </comment>
    <comment ref="G44" authorId="0" shapeId="0" xr:uid="{E960ED9E-7E76-4312-9BB5-3A26DD75CBF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44" authorId="0" shapeId="0" xr:uid="{E7278768-935D-40B3-B93D-5AADD667BD62}">
      <text/>
    </comment>
    <comment ref="G46" authorId="0" shapeId="0" xr:uid="{8E953D88-1BE3-47A7-99C7-607CA6CD3E6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46" authorId="0" shapeId="0" xr:uid="{6FE12ADA-0DDA-4231-B3B1-2280AA55E1B1}">
      <text/>
    </comment>
    <comment ref="F48" authorId="0" shapeId="0" xr:uid="{B8884144-59B8-4861-A071-F9CA9F726AD8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G48" authorId="0" shapeId="0" xr:uid="{EF92766D-0F92-4975-89F5-F9E7F7B1539D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H48" authorId="0" shapeId="0" xr:uid="{6F04402B-5366-403F-84A4-9AF05CE05496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I48" authorId="0" shapeId="0" xr:uid="{4B2D356D-4655-4981-80D4-C3458188DAC7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48" authorId="0" shapeId="0" xr:uid="{EADD66DB-3898-43D4-9F30-2033F6128EBE}">
      <text/>
    </comment>
    <comment ref="J50" authorId="0" shapeId="0" xr:uid="{31B2821C-8373-4D11-A0D7-7CEF3C2F524D}">
      <text/>
    </comment>
    <comment ref="I52" authorId="0" shapeId="0" xr:uid="{C686E54C-E504-42A1-916A-B78952D9DD6B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52" authorId="0" shapeId="0" xr:uid="{756C01CF-E213-4B6B-B339-6FB117654A15}">
      <text/>
    </comment>
    <comment ref="I54" authorId="0" shapeId="0" xr:uid="{A2F5145E-D226-43DB-B3F5-41CD88B3262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54" authorId="0" shapeId="0" xr:uid="{270DA24A-22A5-4927-90BF-A73CE41EFD90}">
      <text/>
    </comment>
    <comment ref="I56" authorId="0" shapeId="0" xr:uid="{D4393677-7147-40BC-806F-723252648E85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56" authorId="0" shapeId="0" xr:uid="{2B6E27BE-A73B-4905-818C-854CB833E92A}">
      <text/>
    </comment>
    <comment ref="H58" authorId="0" shapeId="0" xr:uid="{CFEB8C00-D9AB-4A4F-8FB5-0BFBE9E7A864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I58" authorId="0" shapeId="0" xr:uid="{A230B82F-5E8C-415B-A2DB-09F4A2225350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J58" authorId="0" shapeId="0" xr:uid="{401764A3-BDFD-4C52-B52C-CBEFBEE48D59}">
      <text/>
    </comment>
    <comment ref="I60" authorId="0" shapeId="0" xr:uid="{D308EC44-7B5A-4F73-92AC-1C90E248B596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J60" authorId="0" shapeId="0" xr:uid="{D3BF2766-95EC-45C6-A8F9-A163E7489C1B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K60" authorId="0" shapeId="0" xr:uid="{FA8D0601-175D-4101-A379-9B1B15CCBFB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60" authorId="0" shapeId="0" xr:uid="{56A69C0E-1857-4BA0-8F6F-49A75DEB5F8E}">
      <text/>
    </comment>
    <comment ref="K62" authorId="0" shapeId="0" xr:uid="{D84CF8F4-457C-4944-8CA1-5B4AED98D74F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L62" authorId="0" shapeId="0" xr:uid="{68504F12-5066-44D1-8B97-3AD790D04CCB}">
      <text/>
    </comment>
    <comment ref="K64" authorId="0" shapeId="0" xr:uid="{0B57442D-B677-4F04-8C31-728CCC9CFEBB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64" authorId="0" shapeId="0" xr:uid="{FF9F2D2F-B93C-4BB0-A783-A29E094A3805}">
      <text/>
    </comment>
    <comment ref="J66" authorId="0" shapeId="0" xr:uid="{AD12679B-B628-456F-B598-9301A239204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66" authorId="0" shapeId="0" xr:uid="{67F85070-7477-4AE6-BDCB-0DBB82579E78}">
      <text/>
    </comment>
    <comment ref="I68" authorId="0" shapeId="0" xr:uid="{40EB4D74-DB61-4740-A71C-7156346A2E05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68" authorId="0" shapeId="0" xr:uid="{D5CF9E78-87F7-445D-8595-7C5B858FED6F}">
      <text/>
    </comment>
    <comment ref="F70" authorId="0" shapeId="0" xr:uid="{3FFC1E60-E227-4074-A6ED-DFCC73DE4C5B}">
      <text>
        <r>
          <rPr>
            <sz val="9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G70" authorId="0" shapeId="0" xr:uid="{724AC0D1-9902-4E2D-B280-07972083DB90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70" authorId="0" shapeId="0" xr:uid="{6941BC59-5A87-4A96-8E71-448D0993F1B0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70" authorId="0" shapeId="0" xr:uid="{F48E2092-176C-4525-882A-6D9A27C12ABD}">
      <text/>
    </comment>
    <comment ref="I72" authorId="0" shapeId="0" xr:uid="{7C73AE76-7D8E-4AAE-B9F9-9AAC215978EE}">
      <text/>
    </comment>
    <comment ref="H74" authorId="0" shapeId="0" xr:uid="{EDB4EC6D-FE9B-4A04-ADF2-2F585FD973F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74" authorId="0" shapeId="0" xr:uid="{B3E13EDF-B6C7-4B41-90AD-19DE6DD9FB58}">
      <text/>
    </comment>
    <comment ref="H76" authorId="0" shapeId="0" xr:uid="{A4A88748-7AF5-4771-A1D8-6944001C83B1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76" authorId="0" shapeId="0" xr:uid="{401FBD20-11A5-417F-82F4-1A98EB48ECDF}">
      <text/>
    </comment>
    <comment ref="H78" authorId="0" shapeId="0" xr:uid="{B89337E3-8504-4140-98B5-C524BF70D66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78" authorId="0" shapeId="0" xr:uid="{1F558C79-32A9-4F1D-A580-E18FD6469202}">
      <text/>
    </comment>
    <comment ref="G80" authorId="0" shapeId="0" xr:uid="{D3255928-0416-4FD2-AC6A-256E52A8C959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80" authorId="0" shapeId="0" xr:uid="{66B79393-2791-42CA-AC1D-72DFF4AFDB42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80" authorId="0" shapeId="0" xr:uid="{B0D866B4-58B6-4E4C-8FEB-783085841883}">
      <text/>
    </comment>
    <comment ref="I82" authorId="0" shapeId="0" xr:uid="{9AE0A3F9-667C-4A9E-AE55-9B8C7C4ECA9B}">
      <text/>
    </comment>
    <comment ref="H84" authorId="0" shapeId="0" xr:uid="{59DCC278-45FE-4216-B552-9F3A2D35F83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84" authorId="0" shapeId="0" xr:uid="{69FF3290-A213-4E40-A133-0035BE43D923}">
      <text/>
    </comment>
    <comment ref="H86" authorId="0" shapeId="0" xr:uid="{C30DE493-D6AE-4399-944B-A523F1E1E2E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86" authorId="0" shapeId="0" xr:uid="{649920EE-F0B3-4D8E-BA13-2A17D6B97E2C}">
      <text/>
    </comment>
    <comment ref="H88" authorId="0" shapeId="0" xr:uid="{CFD9821F-7B76-4805-AD69-D2A6ACF1348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88" authorId="0" shapeId="0" xr:uid="{6E6C6EA3-9FC0-4AEB-B39E-1A35620CF9F2}">
      <text/>
    </comment>
    <comment ref="E90" authorId="0" shapeId="0" xr:uid="{A2EFE918-5FB7-4DB9-9524-99AE26B62285}">
      <text>
        <r>
          <rPr>
            <sz val="9"/>
            <color indexed="81"/>
            <rFont val="Tahoma"/>
            <family val="2"/>
          </rPr>
          <t xml:space="preserve">Gtg name: P in fertilizer_x000D_
Gtg type:= normal_x000D_
Finalized:= T_x000D_
FileName:= ES_V4_P in fertilizer_2016-12-15_20-59.pdf_x000D_
</t>
        </r>
      </text>
    </comment>
    <comment ref="F90" authorId="0" shapeId="0" xr:uid="{721ECD0A-9F4C-44D1-8074-CFE10A6827F8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G90" authorId="0" shapeId="0" xr:uid="{263EFCC6-2D9A-4026-B149-6699127BB06A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H90" authorId="0" shapeId="0" xr:uid="{591D9C48-9AE2-47A2-AB53-BF0B00C4A313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I90" authorId="0" shapeId="0" xr:uid="{0FCCC480-A12D-4074-9DF6-1ABDCA96E5E5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90" authorId="0" shapeId="0" xr:uid="{AF895CF6-ADBD-41AB-8F12-C36AF7851881}">
      <text/>
    </comment>
    <comment ref="J92" authorId="0" shapeId="0" xr:uid="{9C3E7936-AD3C-4AF9-9832-585A63A0D0F0}">
      <text/>
    </comment>
    <comment ref="I94" authorId="0" shapeId="0" xr:uid="{48DAAE03-B7D0-42E9-8BB6-A13675CBDE36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94" authorId="0" shapeId="0" xr:uid="{2D563984-8132-4C11-BA00-C7AB3FC361BB}">
      <text/>
    </comment>
    <comment ref="I96" authorId="0" shapeId="0" xr:uid="{7693220B-28A6-408B-9046-F3739874EDC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96" authorId="0" shapeId="0" xr:uid="{2E2EF0A5-4123-4AE0-A9CF-54D72CE132D0}">
      <text/>
    </comment>
    <comment ref="I98" authorId="0" shapeId="0" xr:uid="{61B40E26-8617-4EB3-8220-B5FC35A5F6C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98" authorId="0" shapeId="0" xr:uid="{DD15F1F8-9D1B-4B95-AF44-73871AFD9DBD}">
      <text/>
    </comment>
    <comment ref="H100" authorId="0" shapeId="0" xr:uid="{A796E692-7AC7-4BC2-8C0F-DBE69AD5548A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I100" authorId="0" shapeId="0" xr:uid="{A229F97D-9D98-4E7D-8330-253CC65345CD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J100" authorId="0" shapeId="0" xr:uid="{523B8A9A-A05B-4788-87EA-6563DBF2CEC0}">
      <text/>
    </comment>
    <comment ref="I102" authorId="0" shapeId="0" xr:uid="{552A5736-29A4-4BAF-8BDC-568F818ECDF4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J102" authorId="0" shapeId="0" xr:uid="{EA692C96-5FCD-4398-92F0-A01FD180885E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K102" authorId="0" shapeId="0" xr:uid="{1A1B85F2-EA3D-4005-834F-0D869250055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102" authorId="0" shapeId="0" xr:uid="{2684F191-B83B-4B82-8596-72F03D583A13}">
      <text/>
    </comment>
    <comment ref="K104" authorId="0" shapeId="0" xr:uid="{CF27128B-C9F6-41F0-A325-2596CBF771CB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L104" authorId="0" shapeId="0" xr:uid="{EDD3545A-2CE9-49D0-86E9-3F71758F1C67}">
      <text/>
    </comment>
    <comment ref="K106" authorId="0" shapeId="0" xr:uid="{5A0DF054-B6F7-4EDE-B27B-6227530AF86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106" authorId="0" shapeId="0" xr:uid="{F38E72F7-47F8-4F8D-BC9A-EA7044601F72}">
      <text/>
    </comment>
    <comment ref="J108" authorId="0" shapeId="0" xr:uid="{15B242CC-CA81-49FC-A608-7E3CC524D08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108" authorId="0" shapeId="0" xr:uid="{F8DB679C-FD1E-4805-A011-4DB443853B68}">
      <text/>
    </comment>
    <comment ref="I110" authorId="0" shapeId="0" xr:uid="{BF43047E-A47A-4DEF-BD3C-FC5B1907908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110" authorId="0" shapeId="0" xr:uid="{F9052E38-B45C-4A07-B688-CDCD1D4430D4}">
      <text/>
    </comment>
    <comment ref="C112" authorId="0" shapeId="0" xr:uid="{BD1E6415-FC5D-4836-9799-2A4EF857EF4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112" authorId="0" shapeId="0" xr:uid="{171ED7DE-8324-43B9-AF3D-1DB5E3656BFC}">
      <text/>
    </comment>
    <comment ref="B114" authorId="0" shapeId="0" xr:uid="{C180EFA8-3885-4FB7-9064-9145B3E0DF2F}">
      <text>
        <r>
          <rPr>
            <sz val="9"/>
            <color indexed="81"/>
            <rFont val="Tahoma"/>
            <family val="2"/>
          </rPr>
          <t xml:space="preserve">Gtg name: hydrogen chloride with vinyl chloride from direct chlorination_x000D_
Gtg type:= normal_x000D_
Finalized:= T_x000D_
FileName:= ExecSum_V4_hydrogen chloride with vinyl chloride from direct chlorination_7647-01-0_2010-06-28_2010-06-28_18-06.pdf_x000D_
</t>
        </r>
      </text>
    </comment>
    <comment ref="C114" authorId="0" shapeId="0" xr:uid="{08C4E050-97CF-4008-A918-0422C7178CDB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D114" authorId="0" shapeId="0" xr:uid="{B730398E-CE76-44BF-B1C6-CEFD90927303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E114" authorId="0" shapeId="0" xr:uid="{226B0CA2-0C2B-4CB6-841F-6580B9FC114D}">
      <text/>
    </comment>
    <comment ref="D116" authorId="0" shapeId="0" xr:uid="{7AC59801-E4DE-413E-9512-560C4E58647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16" authorId="0" shapeId="0" xr:uid="{6B36FD64-6228-45CD-B918-62C1E28DF5AE}">
      <text/>
    </comment>
    <comment ref="C118" authorId="0" shapeId="0" xr:uid="{030CEAE8-E326-4F1A-9E9D-146A29344278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D118" authorId="0" shapeId="0" xr:uid="{A0C06541-A22E-450F-8258-AC54D3279C20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E118" authorId="0" shapeId="0" xr:uid="{94CB9161-D8CE-4DE6-93EE-285AECA1E807}">
      <text/>
    </comment>
    <comment ref="E120" authorId="0" shapeId="0" xr:uid="{78082B6C-8B30-4BA0-8488-E97C024AE3D4}">
      <text/>
    </comment>
    <comment ref="B122" authorId="0" shapeId="0" xr:uid="{D4AE5C8B-87B9-42F8-ADC2-88904C4D61DB}">
      <text>
        <r>
          <rPr>
            <sz val="9"/>
            <color indexed="81"/>
            <rFont val="Tahoma"/>
            <family val="2"/>
          </rPr>
          <t xml:space="preserve">Gtg name: MgSO4 hepthydrate_x000D_
Gtg type:= normal_x000D_
Finalized:= T_x000D_
FileName:= ES_V1_MgSO4 hepthydrate_2016-12-21_13-52.pdf_x000D_
</t>
        </r>
      </text>
    </comment>
    <comment ref="C122" authorId="0" shapeId="0" xr:uid="{E3C4A905-C586-4C05-ACA1-28FD1DA9B2D8}">
      <text>
        <r>
          <rPr>
            <sz val="9"/>
            <color indexed="81"/>
            <rFont val="Tahoma"/>
            <family val="2"/>
          </rPr>
          <t xml:space="preserve">Gtg name: Langbeinite mining_x000D_
Gtg type:= normal_x000D_
Finalized:= T_x000D_
FileName:= ES_V2_Langbeinite mining_2016-06-29_11-46.pdf_x000D_
</t>
        </r>
      </text>
    </comment>
    <comment ref="D122" authorId="0" shapeId="0" xr:uid="{DDC2CF52-FF2C-4008-A481-A4CA93EDD6AA}">
      <text/>
    </comment>
    <comment ref="B124" authorId="0" shapeId="0" xr:uid="{FA3B37C4-69F5-4F47-8D2C-83F619DB2B93}">
      <text>
        <r>
          <rPr>
            <sz val="9"/>
            <color indexed="81"/>
            <rFont val="Tahoma"/>
            <family val="2"/>
          </rPr>
          <t xml:space="preserve">Gtg name: potassium phosphate_x000D_
Gtg type:= normal_x000D_
Finalized:= T_x000D_
FileName:= ES_V4_potassium phosphate_2011-09-08_16-09_1.pdf_x000D_
</t>
        </r>
      </text>
    </comment>
    <comment ref="C124" authorId="0" shapeId="0" xr:uid="{22DD9718-2936-4501-95F1-F1AF61761906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D124" authorId="0" shapeId="0" xr:uid="{39E41A9A-BA07-47A9-A416-0C086DB4C2A8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E124" authorId="0" shapeId="0" xr:uid="{9788E1A1-F6B9-455B-AD66-DBC55B8C0217}">
      <text/>
    </comment>
    <comment ref="D126" authorId="0" shapeId="0" xr:uid="{93FD0707-B907-4DF4-ABCD-7F9C2D10163B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E126" authorId="0" shapeId="0" xr:uid="{F855EE81-E391-47EB-8B11-F84C0BBD040D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F126" authorId="0" shapeId="0" xr:uid="{C31C4D8B-F07E-4704-A9BF-72445C2F6CA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126" authorId="0" shapeId="0" xr:uid="{CC339725-0799-41FF-842C-95EB3F60FD0B}">
      <text/>
    </comment>
    <comment ref="F128" authorId="0" shapeId="0" xr:uid="{F5EDD4BE-906D-40E8-A264-08716249DC80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G128" authorId="0" shapeId="0" xr:uid="{B43DBB48-ECCB-4DB3-899D-011678959A63}">
      <text/>
    </comment>
    <comment ref="F130" authorId="0" shapeId="0" xr:uid="{605DFD48-6776-44F3-8CCD-21419540093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30" authorId="0" shapeId="0" xr:uid="{BC0D92EF-AC56-416F-8961-0999E4D68E1F}">
      <text/>
    </comment>
    <comment ref="E132" authorId="0" shapeId="0" xr:uid="{F6985516-6134-45DF-B7C6-835246F4685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32" authorId="0" shapeId="0" xr:uid="{AA777BDD-CB52-4F4E-8876-083396ECD495}">
      <text/>
    </comment>
    <comment ref="D134" authorId="0" shapeId="0" xr:uid="{0F70DD66-8F43-490A-8595-3C4AE1915359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34" authorId="0" shapeId="0" xr:uid="{27E48FE2-71A2-4FBE-9EFF-43D00E8AF9ED}">
      <text/>
    </comment>
    <comment ref="C136" authorId="0" shapeId="0" xr:uid="{2D077C14-DC92-4EA6-B751-031AAE431C12}">
      <text>
        <r>
          <rPr>
            <sz val="9"/>
            <color indexed="81"/>
            <rFont val="Tahoma"/>
            <family val="2"/>
          </rPr>
          <t xml:space="preserve">Gtg name: Potassium hydroxide in sol_x000D_
Gtg type:= normal_x000D_
Finalized:= T_x000D_
FileName:= ES_V4_Potassium hydroxide in sol_2011-09-09_15-25_1.pdf_x000D_
</t>
        </r>
      </text>
    </comment>
    <comment ref="D136" authorId="0" shapeId="0" xr:uid="{D3C78A00-A450-4896-BFBE-61BDA60C0AD5}">
      <text>
        <r>
          <rPr>
            <sz val="9"/>
            <color indexed="81"/>
            <rFont val="Tahoma"/>
            <family val="2"/>
          </rPr>
          <t xml:space="preserve">Gtg name: potassium chloride from sylvinite ore_x000D_
Gtg type:= normal_x000D_
Finalized:= T_x000D_
FileName:= ExecSum_V4_potassium chloride from sylvinite ore_7447-40-7_2010-07-24_2010-07-24_17-44_1.pdf_x000D_
</t>
        </r>
      </text>
    </comment>
    <comment ref="E136" authorId="0" shapeId="0" xr:uid="{05EE0B74-FED4-46B0-8624-4DC76010298B}">
      <text>
        <r>
          <rPr>
            <sz val="9"/>
            <color indexed="81"/>
            <rFont val="Tahoma"/>
            <family val="2"/>
          </rPr>
          <t xml:space="preserve">Gtg name: sylvinite ore mining_x000D_
Gtg type:= normal_x000D_
Finalized:= T_x000D_
FileName:= ExecSum_V4_sylvinite ore mining_UIDSylviniteOre_2010-07-24_2010-07-24_17-55.pdf_x000D_
</t>
        </r>
      </text>
    </comment>
    <comment ref="F136" authorId="0" shapeId="0" xr:uid="{3F41B0E2-184C-46A8-9653-202FA1DD478F}">
      <text/>
    </comment>
    <comment ref="D138" authorId="0" shapeId="0" xr:uid="{4012DA2D-5480-4E65-8661-768058243E1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38" authorId="0" shapeId="0" xr:uid="{058EEFF3-1FC0-4F6C-9966-8A407AFF84BF}">
      <text/>
    </comment>
    <comment ref="B140" authorId="0" shapeId="0" xr:uid="{69EA0F3F-447D-40EA-8126-9B9D626D5D6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C140" authorId="0" shapeId="0" xr:uid="{10E8F450-E484-4EFF-B34A-B7BA03C3951B}">
      <text/>
    </comment>
    <comment ref="B142" authorId="0" shapeId="0" xr:uid="{E15E721B-287D-4AFC-A96F-B7FDEB032568}">
      <text>
        <r>
          <rPr>
            <sz val="9"/>
            <color indexed="81"/>
            <rFont val="Tahoma"/>
            <family val="2"/>
          </rPr>
          <t xml:space="preserve">Gtg name: sodium chloride from solution mining_x000D_
Gtg type:= normal_x000D_
Finalized:= T_x000D_
FileName:= ExecSum_V4_sodium chloride from solution mining_7647-14-5_2010-06-28_2010-06-28_10-37.pdf_x000D_
</t>
        </r>
      </text>
    </comment>
    <comment ref="C142" authorId="0" shapeId="0" xr:uid="{582A1741-05F9-4074-B2E2-8F697FDCC942}">
      <text/>
    </comment>
    <comment ref="B144" authorId="0" shapeId="0" xr:uid="{61674FC6-3553-4632-A0CC-DBE3E9A16D1C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C144" authorId="0" shapeId="0" xr:uid="{90C980D6-606F-4F35-AE89-EAACB566FC2B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D144" authorId="0" shapeId="0" xr:uid="{431E8CDD-B97E-447F-BBA1-C7BA030A3444}">
      <text/>
    </comment>
    <comment ref="C146" authorId="0" shapeId="0" xr:uid="{8C8C0D5A-6397-49F4-B189-CA344F52574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146" authorId="0" shapeId="0" xr:uid="{4947DB8B-929A-467E-8E9C-30131FEAF708}">
      <text/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7C39F05A-A2AE-4303-9523-F75AC1AED8EA}">
      <text>
        <r>
          <rPr>
            <sz val="9"/>
            <color indexed="81"/>
            <rFont val="Tahoma"/>
            <family val="2"/>
          </rPr>
          <t xml:space="preserve">Gtg name: citric acid_x000D_
Gtg type:= normal_x000D_
Finalized:= T_x000D_
FileName:= ES_V4_citric acid_2024-10-03_17-05.pdf_x000D_
</t>
        </r>
      </text>
    </comment>
    <comment ref="B4" authorId="0" shapeId="0" xr:uid="{F2C7442C-6711-4E82-AD17-6F8594FFEE98}">
      <text>
        <r>
          <rPr>
            <sz val="9"/>
            <color indexed="81"/>
            <rFont val="Tahoma"/>
            <family val="2"/>
          </rPr>
          <t xml:space="preserve">Gtg name: ammonium nitrate_x000D_
Gtg type:= normal_x000D_
Finalized:= T_x000D_
FileName:= ES_V2_ammonium nitrate_2013-12-14_17-10.pdf_x000D_
</t>
        </r>
      </text>
    </comment>
    <comment ref="C4" authorId="0" shapeId="0" xr:uid="{00DC444A-CECF-4FAD-B32D-97D30F842B97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D4" authorId="0" shapeId="0" xr:uid="{AF53B2B7-2D90-4009-8245-A3234F5DEEE1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4" authorId="0" shapeId="0" xr:uid="{C091D697-0709-4897-813D-A6DB4B936773}">
      <text/>
    </comment>
    <comment ref="E6" authorId="0" shapeId="0" xr:uid="{6455707A-27E8-4879-AAB4-ED122E0B37F2}">
      <text/>
    </comment>
    <comment ref="D8" authorId="0" shapeId="0" xr:uid="{668CFBDE-3381-47E7-9494-C4F2FDB00B6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8" authorId="0" shapeId="0" xr:uid="{951EC231-48BD-4C54-BE27-F7ED730A2E94}">
      <text/>
    </comment>
    <comment ref="D10" authorId="0" shapeId="0" xr:uid="{763EED12-811C-4731-9A8E-09FC808BEF9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10" authorId="0" shapeId="0" xr:uid="{79AE316F-4E21-4F3C-94BF-BB40D2424352}">
      <text/>
    </comment>
    <comment ref="D12" authorId="0" shapeId="0" xr:uid="{CA450882-4169-4E96-81C3-5AE6EEC8691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2" authorId="0" shapeId="0" xr:uid="{188DEDA1-DE36-48AE-B0E4-3BC8FD6813E0}">
      <text/>
    </comment>
    <comment ref="C14" authorId="0" shapeId="0" xr:uid="{75FFB13D-0A95-4972-96A1-38124AB42C5B}">
      <text>
        <r>
          <rPr>
            <sz val="9"/>
            <color indexed="81"/>
            <rFont val="Tahoma"/>
            <family val="2"/>
          </rPr>
          <t xml:space="preserve">Gtg name: Nitric Acid, Weak_x000D_
Gtg type:= normal_x000D_
Finalized:= T_x000D_
FileName:= ES_V4_Nitric Acid, Weak_2012-03-01_13-36.pdf_x000D_
</t>
        </r>
      </text>
    </comment>
    <comment ref="D14" authorId="0" shapeId="0" xr:uid="{4DE58DFC-25BF-42B8-89AA-CF9F58F657CF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E14" authorId="0" shapeId="0" xr:uid="{BCFEE672-D609-41D1-B926-F97218854EA6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14" authorId="0" shapeId="0" xr:uid="{C2944163-7BF0-4A9C-8D0A-1B0E50598064}">
      <text/>
    </comment>
    <comment ref="F16" authorId="0" shapeId="0" xr:uid="{8A7726BD-1C44-4747-B875-9E1010F67578}">
      <text/>
    </comment>
    <comment ref="E18" authorId="0" shapeId="0" xr:uid="{0D988DD6-2959-4EA4-9FFB-C65F69299A3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18" authorId="0" shapeId="0" xr:uid="{236D967A-D9B3-46CE-8515-C65415CAF77E}">
      <text/>
    </comment>
    <comment ref="E20" authorId="0" shapeId="0" xr:uid="{6422D862-3EDA-488B-8C63-D37385FD719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20" authorId="0" shapeId="0" xr:uid="{38A76607-F2AB-4C01-86DC-611BD52D13D3}">
      <text/>
    </comment>
    <comment ref="E22" authorId="0" shapeId="0" xr:uid="{863D3B5B-180A-48DB-B8E1-F311E9B2B5A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22" authorId="0" shapeId="0" xr:uid="{27F7A192-668D-47ED-9C4C-85B8F62DB8F3}">
      <text/>
    </comment>
    <comment ref="D24" authorId="0" shapeId="0" xr:uid="{F873AA0D-AE6C-4CFB-BA60-C42983BAD2D3}">
      <text>
        <r>
          <rPr>
            <sz val="9"/>
            <color indexed="81"/>
            <rFont val="Tahoma"/>
            <family val="2"/>
          </rPr>
          <t xml:space="preserve">Gtg name: oxygen, nitrogen, and argon (gas phase from air distillation)_x000D_
Gtg type:= normal_x000D_
Finalized:= T_x000D_
FileName:= ExecSum_V4_oxygen, nitrogen, and argon (gas phase from air distillation)_7782-44-7_2010-06-25_2010-06-25_11-17_1.pdf_x000D_
</t>
        </r>
      </text>
    </comment>
    <comment ref="E24" authorId="0" shapeId="0" xr:uid="{E1AE3113-FAD6-415D-9926-F30DE7E1EC8A}">
      <text/>
    </comment>
    <comment ref="B26" authorId="0" shapeId="0" xr:uid="{FEFDC9F4-FD00-415E-9B97-3241880DB34F}">
      <text>
        <r>
          <rPr>
            <sz val="9"/>
            <color indexed="81"/>
            <rFont val="Tahoma"/>
            <family val="2"/>
          </rPr>
          <t xml:space="preserve">Gtg name: monoammonium phosphate_x000D_
Gtg type:= normal_x000D_
Finalized:= T_x000D_
FileName:= ES_V4_monoammonium phosphate_2011-09-08_15-04.pdf_x000D_
</t>
        </r>
      </text>
    </comment>
    <comment ref="C26" authorId="0" shapeId="0" xr:uid="{DA94FCA8-0DEE-465F-83F8-FCC3F9C54041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D26" authorId="0" shapeId="0" xr:uid="{02B794CF-3401-4FF0-B33A-EAC05F6C91E2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26" authorId="0" shapeId="0" xr:uid="{47B863D1-4130-4DA5-A146-5182B228EAFE}">
      <text/>
    </comment>
    <comment ref="E28" authorId="0" shapeId="0" xr:uid="{CA26C07F-B644-495B-9DFD-09A2C461E95E}">
      <text/>
    </comment>
    <comment ref="D30" authorId="0" shapeId="0" xr:uid="{AD9829DC-C689-469B-83A4-19DD50FFE4B5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30" authorId="0" shapeId="0" xr:uid="{1CCD8BFF-A08D-4919-AC98-C55AD03AD79E}">
      <text/>
    </comment>
    <comment ref="D32" authorId="0" shapeId="0" xr:uid="{6004F86C-A5FA-4C15-BC04-DA1D63F7885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32" authorId="0" shapeId="0" xr:uid="{BB7109CD-E834-452E-AF82-AD6EA9818B5B}">
      <text/>
    </comment>
    <comment ref="D34" authorId="0" shapeId="0" xr:uid="{76A31774-83CD-4BAF-A415-49BCB9FA028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34" authorId="0" shapeId="0" xr:uid="{A206DDF5-6BC2-42CE-AF4B-CEF9BA56D4DC}">
      <text/>
    </comment>
    <comment ref="C36" authorId="0" shapeId="0" xr:uid="{2A8BDC16-30A5-48E5-B67C-63E698F69E1A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D36" authorId="0" shapeId="0" xr:uid="{12788E43-0568-4E13-8606-46FD9BAD6EFA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E36" authorId="0" shapeId="0" xr:uid="{BD09A28A-15DD-4676-8D58-7217E79988F9}">
      <text/>
    </comment>
    <comment ref="D38" authorId="0" shapeId="0" xr:uid="{57B69ECF-4ADB-4B45-A9CF-2FDC2AE479DE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E38" authorId="0" shapeId="0" xr:uid="{14EA2670-6C15-4A67-8C94-5FF0DC6416E8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F38" authorId="0" shapeId="0" xr:uid="{02C5CF3A-0F93-4F17-855B-5FDED698FE5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38" authorId="0" shapeId="0" xr:uid="{E600781A-07D8-4003-AC10-8194D73D9A51}">
      <text/>
    </comment>
    <comment ref="F40" authorId="0" shapeId="0" xr:uid="{1575FE62-DA4E-4D9C-8C6B-B8184C478F4A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G40" authorId="0" shapeId="0" xr:uid="{045E426E-31C6-40E8-B449-8747E912ABC9}">
      <text/>
    </comment>
    <comment ref="F42" authorId="0" shapeId="0" xr:uid="{D3EA8E52-DA5A-4509-AA36-7758B615EE5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42" authorId="0" shapeId="0" xr:uid="{DE19E953-BDBB-45AB-B241-87299E853A6F}">
      <text/>
    </comment>
    <comment ref="E44" authorId="0" shapeId="0" xr:uid="{7C676D72-42B0-4B49-92DC-EFC61E5ED289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44" authorId="0" shapeId="0" xr:uid="{DDE73594-B001-40FC-8F2B-06B2406E4BE6}">
      <text/>
    </comment>
    <comment ref="D46" authorId="0" shapeId="0" xr:uid="{77C34C9E-62C6-4B4E-87AD-CAD4650FB36B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46" authorId="0" shapeId="0" xr:uid="{109EBD22-2CBB-42C3-A82B-B340655B3F62}">
      <text/>
    </comment>
    <comment ref="B48" authorId="0" shapeId="0" xr:uid="{A08AC5E5-8B37-4C7D-96D0-E5759D7124C7}">
      <text>
        <r>
          <rPr>
            <sz val="9"/>
            <color indexed="81"/>
            <rFont val="Tahoma"/>
            <family val="2"/>
          </rPr>
          <t xml:space="preserve">Gtg name: CaOH and CaCO3 HP_x000D_
Gtg type:= normal_x000D_
Finalized:= T_x000D_
FileName:= ES_V1_CaOH and CaCO3 HP_2013-11-01_10-58.pdf_x000D_
</t>
        </r>
      </text>
    </comment>
    <comment ref="C48" authorId="0" shapeId="0" xr:uid="{5EF52DD7-80AF-4D4E-B1D4-A742FDADE34E}">
      <text>
        <r>
          <rPr>
            <sz val="9"/>
            <color indexed="81"/>
            <rFont val="Tahoma"/>
            <family val="2"/>
          </rPr>
          <t xml:space="preserve">Gtg name: calcium carbonate (limestone) as mined_x000D_
Gtg type:= normal_x000D_
Finalized:= T_x000D_
FileName:= ExecSum_V4_calcium carbonate (limestone) as mined_471-34-1_2010-10-28_2010-10-28_13-30.pdf_x000D_
</t>
        </r>
      </text>
    </comment>
    <comment ref="D48" authorId="0" shapeId="0" xr:uid="{CF1B7589-4B6E-4F44-AFAF-1AF9E3798500}">
      <text/>
    </comment>
    <comment ref="C50" authorId="0" shapeId="0" xr:uid="{5336DF80-833C-4826-AA83-C011E92438CF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D50" authorId="0" shapeId="0" xr:uid="{964DE7CA-C6F4-47C4-A565-177C250AB174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50" authorId="0" shapeId="0" xr:uid="{57F120FB-9946-468E-9A68-EEE67E676125}">
      <text/>
    </comment>
    <comment ref="E52" authorId="0" shapeId="0" xr:uid="{CED01558-0FC8-4CF9-A0D2-5BDC3E518DE1}">
      <text/>
    </comment>
    <comment ref="D54" authorId="0" shapeId="0" xr:uid="{BB588D98-640D-4C4A-A013-A7F8263EF4C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54" authorId="0" shapeId="0" xr:uid="{A7FCD3B0-1013-4681-9AC2-22D7164C814F}">
      <text/>
    </comment>
    <comment ref="D56" authorId="0" shapeId="0" xr:uid="{8CEB5380-6D33-45E8-94B4-E58F0DBF680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56" authorId="0" shapeId="0" xr:uid="{85C50188-4474-402E-BD25-3D6E0717C698}">
      <text/>
    </comment>
    <comment ref="D58" authorId="0" shapeId="0" xr:uid="{ED99AF91-CBA7-415C-A87C-23ECE759D8A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58" authorId="0" shapeId="0" xr:uid="{DAAE8C05-8471-4271-B31C-4EE226EF10C2}">
      <text/>
    </comment>
    <comment ref="C60" authorId="0" shapeId="0" xr:uid="{D106A5D0-A765-4161-9F97-5492170E46E9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60" authorId="0" shapeId="0" xr:uid="{18972859-F47E-4162-815D-17D0C90380DF}">
      <text/>
    </comment>
    <comment ref="B62" authorId="0" shapeId="0" xr:uid="{66843C32-540F-4D47-85A9-584A12EF810C}">
      <text>
        <r>
          <rPr>
            <sz val="9"/>
            <color indexed="81"/>
            <rFont val="Tahoma"/>
            <family val="2"/>
          </rPr>
          <t xml:space="preserve">Gtg name: calcium monoxide (lime)_x000D_
Gtg type:= normal_x000D_
Finalized:= T_x000D_
FileName:= ExecSum_V4_calcium monoxide (lime)_1305-78-8_2010-06-28_2010-06-28_12-57.pdf_x000D_
</t>
        </r>
      </text>
    </comment>
    <comment ref="C62" authorId="0" shapeId="0" xr:uid="{243907CD-B245-4460-9337-CE4A11EB6E5A}">
      <text>
        <r>
          <rPr>
            <sz val="9"/>
            <color indexed="81"/>
            <rFont val="Tahoma"/>
            <family val="2"/>
          </rPr>
          <t xml:space="preserve">Gtg name: calcium carbonate (limestone) as mined_x000D_
Gtg type:= normal_x000D_
Finalized:= T_x000D_
FileName:= ExecSum_V4_calcium carbonate (limestone) as mined_471-34-1_2010-10-28_2010-10-28_13-30.pdf_x000D_
</t>
        </r>
      </text>
    </comment>
    <comment ref="D62" authorId="0" shapeId="0" xr:uid="{A4E5EE64-2D14-4C22-9F84-D2BDC3374854}">
      <text/>
    </comment>
    <comment ref="B64" authorId="0" shapeId="0" xr:uid="{B3869D68-7399-440B-86F9-D5BCB428627D}">
      <text>
        <r>
          <rPr>
            <sz val="9"/>
            <color indexed="81"/>
            <rFont val="Tahoma"/>
            <family val="2"/>
          </rPr>
          <t xml:space="preserve">Gtg name: raw cane sugar_x000D_
Gtg type:= normal_x000D_
Finalized:= T_x000D_
FileName:= ES_V4_raw cane sugar_2024-09-25_09-50.pdf_x000D_
</t>
        </r>
      </text>
    </comment>
    <comment ref="C64" authorId="0" shapeId="0" xr:uid="{BC1A9812-BB9E-41FC-931B-E49B9A7D4151}">
      <text>
        <r>
          <rPr>
            <sz val="9"/>
            <color indexed="81"/>
            <rFont val="Tahoma"/>
            <family val="2"/>
          </rPr>
          <t xml:space="preserve">Gtg name: calcium monoxide (lime)_x000D_
Gtg type:= normal_x000D_
Finalized:= T_x000D_
FileName:= ExecSum_V4_calcium monoxide (lime)_1305-78-8_2010-06-28_2010-06-28_12-57.pdf_x000D_
</t>
        </r>
      </text>
    </comment>
    <comment ref="D64" authorId="0" shapeId="0" xr:uid="{419B33FC-B914-4830-990A-D2C002A760C0}">
      <text>
        <r>
          <rPr>
            <sz val="9"/>
            <color indexed="81"/>
            <rFont val="Tahoma"/>
            <family val="2"/>
          </rPr>
          <t xml:space="preserve">Gtg name: calcium carbonate (limestone) as mined_x000D_
Gtg type:= normal_x000D_
Finalized:= T_x000D_
FileName:= ExecSum_V4_calcium carbonate (limestone) as mined_471-34-1_2010-10-28_2010-10-28_13-30.pdf_x000D_
</t>
        </r>
      </text>
    </comment>
    <comment ref="E64" authorId="0" shapeId="0" xr:uid="{83086B34-4462-4BE8-A446-9508AF9E2BEE}">
      <text/>
    </comment>
    <comment ref="C66" authorId="0" shapeId="0" xr:uid="{46B8D4BE-9562-4946-9C6B-0D36DF75243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D66" authorId="0" shapeId="0" xr:uid="{6824B1AC-E51D-4F71-9CDC-9B438DE57E4C}">
      <text/>
    </comment>
    <comment ref="C68" authorId="0" shapeId="0" xr:uid="{4895068A-0B14-4E4C-A195-BE89572500F1}">
      <text>
        <r>
          <rPr>
            <sz val="9"/>
            <color indexed="81"/>
            <rFont val="Tahoma"/>
            <family val="2"/>
          </rPr>
          <t xml:space="preserve">Gtg name: sugar cane_x000D_
Gtg type:= normal_x000D_
Finalized:= F_x000D_
FileName:= ES_V4_sugar cane_2024-08-30_19-14.pdf_x000D_
</t>
        </r>
      </text>
    </comment>
    <comment ref="D68" authorId="0" shapeId="0" xr:uid="{C7C70C31-3747-4AC5-A13B-306C41C1C56E}">
      <text/>
    </comment>
    <comment ref="D70" authorId="0" shapeId="0" xr:uid="{D9A43263-C441-44E1-AD09-588F79DD82F0}">
      <text>
        <r>
          <rPr>
            <sz val="9"/>
            <color indexed="81"/>
            <rFont val="Tahoma"/>
            <family val="2"/>
          </rPr>
          <t xml:space="preserve">Gtg name: K2O to K fertilizer_x000D_
Gtg type:= assembly_x000D_
Finalized:= T_x000D_
FileName:= noExecSum.pdf_x000D_
</t>
        </r>
      </text>
    </comment>
    <comment ref="E70" authorId="0" shapeId="0" xr:uid="{77D48905-534C-4A3F-A2E6-08CBD0CB9DD0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70" authorId="0" shapeId="0" xr:uid="{0222C731-6F62-4E5C-BA7F-44BA3C7264BC}">
      <text>
        <r>
          <rPr>
            <sz val="9"/>
            <color indexed="81"/>
            <rFont val="Tahoma"/>
            <family val="2"/>
          </rPr>
          <t xml:space="preserve">Gtg name: potassium chloride from sylvinite ore_x000D_
Gtg type:= normal_x000D_
Finalized:= T_x000D_
FileName:= ExecSum_V4_potassium chloride from sylvinite ore_7447-40-7_2010-07-24_2010-07-24_17-44_1.pdf_x000D_
</t>
        </r>
      </text>
    </comment>
    <comment ref="G70" authorId="0" shapeId="0" xr:uid="{7B9D6F85-B69B-4080-8B1A-93D3972A7730}">
      <text>
        <r>
          <rPr>
            <sz val="9"/>
            <color indexed="81"/>
            <rFont val="Tahoma"/>
            <family val="2"/>
          </rPr>
          <t xml:space="preserve">Gtg name: sylvinite ore mining_x000D_
Gtg type:= normal_x000D_
Finalized:= T_x000D_
FileName:= ExecSum_V4_sylvinite ore mining_UIDSylviniteOre_2010-07-24_2010-07-24_17-55.pdf_x000D_
</t>
        </r>
      </text>
    </comment>
    <comment ref="H70" authorId="0" shapeId="0" xr:uid="{DC9F212E-D872-4BF7-9BD3-E4BB24D70F26}">
      <text/>
    </comment>
    <comment ref="D72" authorId="0" shapeId="0" xr:uid="{E83CD138-C7D3-40EB-B8BD-8F64D1AD639C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E72" authorId="0" shapeId="0" xr:uid="{3FA4CE4D-C843-4295-A978-565E4B964583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F72" authorId="0" shapeId="0" xr:uid="{70FF9117-61F1-4164-9106-EBA79C1FD319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72" authorId="0" shapeId="0" xr:uid="{1A916D98-F3CD-450B-BF09-FDFC8BDC724C}">
      <text/>
    </comment>
    <comment ref="G74" authorId="0" shapeId="0" xr:uid="{35650068-23CF-4028-B97D-78372ABEA3AA}">
      <text/>
    </comment>
    <comment ref="F76" authorId="0" shapeId="0" xr:uid="{9781DF40-32EC-4369-A5FE-D4BB15C6A08C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76" authorId="0" shapeId="0" xr:uid="{769E650D-B31A-44F3-8BD1-AA143A5D37DE}">
      <text/>
    </comment>
    <comment ref="F78" authorId="0" shapeId="0" xr:uid="{217A5396-E8A6-45C4-8D7B-7D78B4C70A3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78" authorId="0" shapeId="0" xr:uid="{6269592D-5DB2-4DA1-B98E-85DE604833EE}">
      <text/>
    </comment>
    <comment ref="F80" authorId="0" shapeId="0" xr:uid="{9145F652-64EF-45F6-909B-DCB9B375168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80" authorId="0" shapeId="0" xr:uid="{45DBF7FC-E30C-4CFC-80D3-DAA0D48968F5}">
      <text/>
    </comment>
    <comment ref="E82" authorId="0" shapeId="0" xr:uid="{8F416DC6-3873-4C15-B113-E4E2AD80FD53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82" authorId="0" shapeId="0" xr:uid="{D62DEA43-6430-45C3-840D-AA80B4562F83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82" authorId="0" shapeId="0" xr:uid="{0E1E8897-A970-40DD-99E9-226CA0A4472F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82" authorId="0" shapeId="0" xr:uid="{ABF77B33-EBD9-4654-B688-3E03D50E7089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82" authorId="0" shapeId="0" xr:uid="{A6CE1F65-5908-4CF4-BAC1-46CBC1F950ED}">
      <text/>
    </comment>
    <comment ref="I84" authorId="0" shapeId="0" xr:uid="{F3187C3A-EFCF-4DD2-BE36-05E37BE21DF6}">
      <text/>
    </comment>
    <comment ref="H86" authorId="0" shapeId="0" xr:uid="{F8EDA51B-33E1-465D-91E4-2FD1357C016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86" authorId="0" shapeId="0" xr:uid="{7492893A-D3FB-44D1-99D9-477870A0F094}">
      <text/>
    </comment>
    <comment ref="H88" authorId="0" shapeId="0" xr:uid="{7F29A986-E466-4042-A600-5838E435572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88" authorId="0" shapeId="0" xr:uid="{5C525F94-0B22-4EC6-9520-A8E6C339F5AA}">
      <text/>
    </comment>
    <comment ref="H90" authorId="0" shapeId="0" xr:uid="{094A09A6-1DC7-4802-9813-7DD1FDF7ACE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90" authorId="0" shapeId="0" xr:uid="{9CA49841-F0A5-42D8-9C17-29CE0F23BA06}">
      <text/>
    </comment>
    <comment ref="G92" authorId="0" shapeId="0" xr:uid="{58EAF6C2-906E-4CDE-BED8-4A883AF9C5F2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92" authorId="0" shapeId="0" xr:uid="{37BAD5C0-19F8-494C-9957-0F293F093593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92" authorId="0" shapeId="0" xr:uid="{352922DB-C729-4B96-8028-D6673A8333EF}">
      <text/>
    </comment>
    <comment ref="H94" authorId="0" shapeId="0" xr:uid="{53B5DDFD-84C7-42BA-9D79-A26740F1FDE7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94" authorId="0" shapeId="0" xr:uid="{8B945E55-DA84-4B87-A500-F698646EE04E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94" authorId="0" shapeId="0" xr:uid="{5AC9269C-3B35-46A6-A5CC-3E6BF2DC06C5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94" authorId="0" shapeId="0" xr:uid="{339F45DA-2510-490B-A04B-53ADA13252F9}">
      <text/>
    </comment>
    <comment ref="J96" authorId="0" shapeId="0" xr:uid="{C9B63F0C-451F-4443-8227-6EFAF34AC0FF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96" authorId="0" shapeId="0" xr:uid="{D753B97C-B790-43B0-9CBF-69B9BCD876D7}">
      <text/>
    </comment>
    <comment ref="J98" authorId="0" shapeId="0" xr:uid="{BAABB2FE-8F57-4716-AEBF-33F5B536349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98" authorId="0" shapeId="0" xr:uid="{D2F78158-4B76-4649-BE23-66A02473DD9C}">
      <text/>
    </comment>
    <comment ref="I100" authorId="0" shapeId="0" xr:uid="{BD4C51BD-4CFB-4186-863F-EA818BFE4A1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100" authorId="0" shapeId="0" xr:uid="{65FF8A08-C4BF-4DA4-97A3-DE5679505729}">
      <text/>
    </comment>
    <comment ref="H102" authorId="0" shapeId="0" xr:uid="{C8B93A0A-F2AD-4D4D-89DC-F93042069FC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102" authorId="0" shapeId="0" xr:uid="{BDB87B01-DF11-4F28-BC41-585376FA389A}">
      <text/>
    </comment>
    <comment ref="E104" authorId="0" shapeId="0" xr:uid="{E3379A1F-46F8-4C81-9EAD-BD8AFFD1B28F}">
      <text>
        <r>
          <rPr>
            <sz val="9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F104" authorId="0" shapeId="0" xr:uid="{8306DCFF-5A8B-48B8-BEA2-DD2FDAB7E03D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104" authorId="0" shapeId="0" xr:uid="{82745098-029E-4173-82FE-07752D27909D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104" authorId="0" shapeId="0" xr:uid="{E6E36F1F-E3F2-4DEA-BCC2-CB0A74D2E84C}">
      <text/>
    </comment>
    <comment ref="H106" authorId="0" shapeId="0" xr:uid="{EB72B5EF-2D6B-47D2-AEC8-9D8ED2C118E1}">
      <text/>
    </comment>
    <comment ref="G108" authorId="0" shapeId="0" xr:uid="{526AD757-C6FD-4082-9DA4-5405B8079E2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08" authorId="0" shapeId="0" xr:uid="{C44159AF-06C9-42D2-9570-DF69283DBB8E}">
      <text/>
    </comment>
    <comment ref="G110" authorId="0" shapeId="0" xr:uid="{044CA36F-0028-421A-868F-342B4DDA4E85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10" authorId="0" shapeId="0" xr:uid="{413FEB09-F992-467F-B495-66E74BE387A4}">
      <text/>
    </comment>
    <comment ref="G112" authorId="0" shapeId="0" xr:uid="{4158F935-3BE8-4C64-BCD7-1F39AE233769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12" authorId="0" shapeId="0" xr:uid="{A9744137-92DA-462F-9CB0-BD53ABF86545}">
      <text/>
    </comment>
    <comment ref="F114" authorId="0" shapeId="0" xr:uid="{A6A69204-525F-4BFE-BE41-C12FDA1EC58D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114" authorId="0" shapeId="0" xr:uid="{BD13262C-0AF0-4BE3-80BD-CDFBCEA4E571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114" authorId="0" shapeId="0" xr:uid="{62F2CB0C-4728-4BCA-9E0A-9F4D43717B71}">
      <text/>
    </comment>
    <comment ref="H116" authorId="0" shapeId="0" xr:uid="{A78A381D-0EA2-4B50-AC9A-1D60C1C78A76}">
      <text/>
    </comment>
    <comment ref="G118" authorId="0" shapeId="0" xr:uid="{4F071B21-4B18-4F4D-91F1-C07D7C17F9EE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18" authorId="0" shapeId="0" xr:uid="{961CE9D9-0F9E-4499-AA43-4D566FD95B0B}">
      <text/>
    </comment>
    <comment ref="G120" authorId="0" shapeId="0" xr:uid="{53984127-A219-4724-99CD-CBC57737E53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20" authorId="0" shapeId="0" xr:uid="{9C052C55-960E-4AEB-9EDD-2DE66252C40A}">
      <text/>
    </comment>
    <comment ref="G122" authorId="0" shapeId="0" xr:uid="{27B27EB0-8AFF-4330-9CB6-EC4EA231A8A5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22" authorId="0" shapeId="0" xr:uid="{272E088C-E47D-40C9-A944-9033D11BD167}">
      <text/>
    </comment>
    <comment ref="D124" authorId="0" shapeId="0" xr:uid="{012B8926-D671-4205-872D-C4D0E9E24B0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124" authorId="0" shapeId="0" xr:uid="{C67EAE2A-0ECD-4E8A-A6F4-6BF279317E5F}">
      <text/>
    </comment>
    <comment ref="D126" authorId="0" shapeId="0" xr:uid="{5B8F7C39-0BF8-40B0-B218-3AF3CA90A5E6}">
      <text>
        <r>
          <rPr>
            <sz val="9"/>
            <color indexed="81"/>
            <rFont val="Tahoma"/>
            <family val="2"/>
          </rPr>
          <t xml:space="preserve">Gtg name: P2O5 to P fertilizer_x000D_
Gtg type:= assembly_x000D_
Finalized:= T_x000D_
FileName:= noExecSum.pdf_x000D_
</t>
        </r>
      </text>
    </comment>
    <comment ref="E126" authorId="0" shapeId="0" xr:uid="{25F9D4D8-9EA5-432E-88CC-4EE72D894269}">
      <text>
        <r>
          <rPr>
            <sz val="9"/>
            <color indexed="81"/>
            <rFont val="Tahoma"/>
            <family val="2"/>
          </rPr>
          <t xml:space="preserve">Gtg name: P in fertilizer_x000D_
Gtg type:= normal_x000D_
Finalized:= T_x000D_
FileName:= ES_V4_P in fertilizer_2016-12-15_20-59.pdf_x000D_
</t>
        </r>
      </text>
    </comment>
    <comment ref="F126" authorId="0" shapeId="0" xr:uid="{63C901B0-F33C-4A54-BC29-BEF618D0FD9C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G126" authorId="0" shapeId="0" xr:uid="{38B21676-76D1-452A-A42C-31DBA5DA606F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H126" authorId="0" shapeId="0" xr:uid="{467A728F-6206-4B97-A51A-32F7D68D1E13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I126" authorId="0" shapeId="0" xr:uid="{037B3E0C-24C5-45D7-A0A0-B738DFF97243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126" authorId="0" shapeId="0" xr:uid="{CEB3EDAA-8DA6-42D6-A941-2E6D981AB0BE}">
      <text/>
    </comment>
    <comment ref="J128" authorId="0" shapeId="0" xr:uid="{C0534662-8E9F-4A71-9DCC-011458FFEFA9}">
      <text/>
    </comment>
    <comment ref="I130" authorId="0" shapeId="0" xr:uid="{C946232E-0658-4CB0-82D5-CFFFD05C7DB1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130" authorId="0" shapeId="0" xr:uid="{E03FD546-30A6-4FD8-B1DA-C3F078ADB94C}">
      <text/>
    </comment>
    <comment ref="I132" authorId="0" shapeId="0" xr:uid="{019498AB-37B9-45FF-A163-3282992F87B4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132" authorId="0" shapeId="0" xr:uid="{A6420CA9-6788-4CDD-A2AD-55EA88EFFF1A}">
      <text/>
    </comment>
    <comment ref="I134" authorId="0" shapeId="0" xr:uid="{6652AF50-D12D-4153-A2E5-996CBA3F4827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134" authorId="0" shapeId="0" xr:uid="{C9DA9071-C31E-4837-AFF8-0AAD31D108AF}">
      <text/>
    </comment>
    <comment ref="H136" authorId="0" shapeId="0" xr:uid="{B7371493-065F-4673-839C-0C54D12494EF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I136" authorId="0" shapeId="0" xr:uid="{3D88EBF8-EC42-466D-9D9B-5B1E556F34E6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J136" authorId="0" shapeId="0" xr:uid="{9AD9CC87-3362-44D9-80F1-889AAF5F659D}">
      <text/>
    </comment>
    <comment ref="I138" authorId="0" shapeId="0" xr:uid="{66284975-67B7-45FD-BD97-7CA67FC7B9C5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J138" authorId="0" shapeId="0" xr:uid="{235A9358-06E1-49A6-8F85-9DD464020AF3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K138" authorId="0" shapeId="0" xr:uid="{D70E8B66-767B-49B1-9954-6F2399B3BCE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138" authorId="0" shapeId="0" xr:uid="{F287F983-56A5-4005-BAC2-1E19192CE2EC}">
      <text/>
    </comment>
    <comment ref="K140" authorId="0" shapeId="0" xr:uid="{51C62635-F5F2-4C0D-9487-E8EF2ED96BD1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L140" authorId="0" shapeId="0" xr:uid="{4D9CAD16-5A5D-4379-B47B-DA31804BE450}">
      <text/>
    </comment>
    <comment ref="K142" authorId="0" shapeId="0" xr:uid="{C80BC559-D247-4890-BC5E-BF789F6572B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142" authorId="0" shapeId="0" xr:uid="{19F18E79-1735-4213-9CBF-9F31C39BE1F2}">
      <text/>
    </comment>
    <comment ref="J144" authorId="0" shapeId="0" xr:uid="{159AA848-533F-4B63-8043-E33FA1349BC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144" authorId="0" shapeId="0" xr:uid="{DCC8E321-CB5E-4F2D-934B-4F32275F3765}">
      <text/>
    </comment>
    <comment ref="I146" authorId="0" shapeId="0" xr:uid="{ECA535BF-A070-4352-B09D-CC3FF959E01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146" authorId="0" shapeId="0" xr:uid="{CE069AFA-6ADE-4774-AE97-C260440815A4}">
      <text/>
    </comment>
    <comment ref="B148" authorId="0" shapeId="0" xr:uid="{5CFDE6C0-BA5F-4C19-B292-1DECC3BDF6FE}">
      <text>
        <r>
          <rPr>
            <sz val="9"/>
            <color indexed="81"/>
            <rFont val="Tahoma"/>
            <family val="2"/>
          </rPr>
          <t xml:space="preserve">Gtg name: potassium phosphate_x000D_
Gtg type:= normal_x000D_
Finalized:= T_x000D_
FileName:= ES_V4_potassium phosphate_2011-09-08_16-09_1.pdf_x000D_
</t>
        </r>
      </text>
    </comment>
    <comment ref="C148" authorId="0" shapeId="0" xr:uid="{B942C77E-4488-40E2-99D2-AC68F1648D95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D148" authorId="0" shapeId="0" xr:uid="{2810F942-7126-46D8-8860-8C09B66ECE50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E148" authorId="0" shapeId="0" xr:uid="{97875556-BD35-4BCD-AC21-FC754A8CE498}">
      <text/>
    </comment>
    <comment ref="D150" authorId="0" shapeId="0" xr:uid="{02374531-7776-41A7-B7AD-5EB56B6B7CBD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E150" authorId="0" shapeId="0" xr:uid="{71BA6867-781F-41AA-8CA0-4207101637B4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F150" authorId="0" shapeId="0" xr:uid="{B30B59F3-E3BB-4F34-BE19-707E7E3F184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150" authorId="0" shapeId="0" xr:uid="{114B96B1-14C9-4E45-B632-70C815445CBA}">
      <text/>
    </comment>
    <comment ref="F152" authorId="0" shapeId="0" xr:uid="{65358671-16D4-47C1-8C90-34DCF02D81FC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G152" authorId="0" shapeId="0" xr:uid="{3DBBC9DA-A845-4E6C-8E20-231E003DE65C}">
      <text/>
    </comment>
    <comment ref="F154" authorId="0" shapeId="0" xr:uid="{9B53BE1A-6E8B-439B-9BE7-E6220029926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54" authorId="0" shapeId="0" xr:uid="{92846F76-A824-4F7B-B3B0-83CD20FED02F}">
      <text/>
    </comment>
    <comment ref="E156" authorId="0" shapeId="0" xr:uid="{15F9B25E-5138-4031-92CB-0A88E90542B6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56" authorId="0" shapeId="0" xr:uid="{2BA2FB7E-0C3C-4128-A20F-382D3AF89B73}">
      <text/>
    </comment>
    <comment ref="D158" authorId="0" shapeId="0" xr:uid="{5ECAA78B-C364-45FA-A7C9-3FFBAA5A6519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58" authorId="0" shapeId="0" xr:uid="{241C263D-1F7C-47E7-9DC8-8F1C5955725C}">
      <text/>
    </comment>
    <comment ref="C160" authorId="0" shapeId="0" xr:uid="{3C883149-55D4-4452-BECA-205CB042950A}">
      <text>
        <r>
          <rPr>
            <sz val="9"/>
            <color indexed="81"/>
            <rFont val="Tahoma"/>
            <family val="2"/>
          </rPr>
          <t xml:space="preserve">Gtg name: Potassium hydroxide in sol_x000D_
Gtg type:= normal_x000D_
Finalized:= T_x000D_
FileName:= ES_V4_Potassium hydroxide in sol_2011-09-09_15-25_1.pdf_x000D_
</t>
        </r>
      </text>
    </comment>
    <comment ref="D160" authorId="0" shapeId="0" xr:uid="{8FACC28C-C5DD-454C-9E79-95D52A45E3EE}">
      <text>
        <r>
          <rPr>
            <sz val="9"/>
            <color indexed="81"/>
            <rFont val="Tahoma"/>
            <family val="2"/>
          </rPr>
          <t xml:space="preserve">Gtg name: potassium chloride from sylvinite ore_x000D_
Gtg type:= normal_x000D_
Finalized:= T_x000D_
FileName:= ExecSum_V4_potassium chloride from sylvinite ore_7447-40-7_2010-07-24_2010-07-24_17-44_1.pdf_x000D_
</t>
        </r>
      </text>
    </comment>
    <comment ref="E160" authorId="0" shapeId="0" xr:uid="{4DD56486-1912-4AAB-A971-A159E24E1FE7}">
      <text>
        <r>
          <rPr>
            <sz val="9"/>
            <color indexed="81"/>
            <rFont val="Tahoma"/>
            <family val="2"/>
          </rPr>
          <t xml:space="preserve">Gtg name: sylvinite ore mining_x000D_
Gtg type:= normal_x000D_
Finalized:= T_x000D_
FileName:= ExecSum_V4_sylvinite ore mining_UIDSylviniteOre_2010-07-24_2010-07-24_17-55.pdf_x000D_
</t>
        </r>
      </text>
    </comment>
    <comment ref="F160" authorId="0" shapeId="0" xr:uid="{00169C83-9972-411B-AB90-DF28C80DE8B5}">
      <text/>
    </comment>
    <comment ref="D162" authorId="0" shapeId="0" xr:uid="{0E5B4F37-F032-4A3F-B109-2B61B5568597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62" authorId="0" shapeId="0" xr:uid="{52E681DA-AC83-4397-98AC-65FC3EA4CB8E}">
      <text/>
    </comment>
    <comment ref="B164" authorId="0" shapeId="0" xr:uid="{67A38DEB-BD6D-463F-B74E-AB2BAB3583B6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C164" authorId="0" shapeId="0" xr:uid="{A9EEF19B-7795-4588-99E7-7F073DE12446}">
      <text/>
    </comment>
    <comment ref="B166" authorId="0" shapeId="0" xr:uid="{F790F24E-F43A-4186-8EC8-30CDF935EDC6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C166" authorId="0" shapeId="0" xr:uid="{DC8CB5E1-A4D6-4C5A-9183-F6ECC139DFCA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D166" authorId="0" shapeId="0" xr:uid="{E5122AC8-787D-4FFF-92D6-91C936F255FE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166" authorId="0" shapeId="0" xr:uid="{C4D182A2-A739-4B94-A919-96160579ADCF}">
      <text/>
    </comment>
    <comment ref="D168" authorId="0" shapeId="0" xr:uid="{116CE1D0-C491-42CC-93EA-13105548D5A7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E168" authorId="0" shapeId="0" xr:uid="{A3E19DB3-D50C-4478-B9BC-310982438EC2}">
      <text/>
    </comment>
    <comment ref="D170" authorId="0" shapeId="0" xr:uid="{692EB1F2-DB6A-420C-98F0-67B127DC3EA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70" authorId="0" shapeId="0" xr:uid="{A95ABF57-3636-4EE3-8EFF-EB064136CA2A}">
      <text/>
    </comment>
    <comment ref="C172" authorId="0" shapeId="0" xr:uid="{52EBC537-9382-4C0F-8624-812CC334E4A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172" authorId="0" shapeId="0" xr:uid="{AAB99C54-C425-47CF-9750-36D5D89564AF}">
      <text/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D9CC48C8-FFB9-4F50-8DCA-C53C6B0A88EF}">
      <text>
        <r>
          <rPr>
            <sz val="9"/>
            <color indexed="81"/>
            <rFont val="Tahoma"/>
            <family val="2"/>
          </rPr>
          <t xml:space="preserve">Gtg name: sucrose_x000D_
Gtg type:= normal_x000D_
Finalized:= T_x000D_
FileName:= ES_V4_sucrose_2024-09-24_19-55.pdf_x000D_
</t>
        </r>
      </text>
    </comment>
    <comment ref="B4" authorId="0" shapeId="0" xr:uid="{5210BB93-3257-49BA-8394-250297CEBD84}">
      <text>
        <r>
          <rPr>
            <sz val="9"/>
            <color indexed="81"/>
            <rFont val="Tahoma"/>
            <family val="2"/>
          </rPr>
          <t xml:space="preserve">Gtg name: calcium monoxide (lime)_x000D_
Gtg type:= normal_x000D_
Finalized:= T_x000D_
FileName:= ExecSum_V4_calcium monoxide (lime)_1305-78-8_2010-06-28_2010-06-28_12-57.pdf_x000D_
</t>
        </r>
      </text>
    </comment>
    <comment ref="C4" authorId="0" shapeId="0" xr:uid="{BA38AE76-312A-4B96-82FD-6B7F13DD12E6}">
      <text>
        <r>
          <rPr>
            <sz val="9"/>
            <color indexed="81"/>
            <rFont val="Tahoma"/>
            <family val="2"/>
          </rPr>
          <t xml:space="preserve">Gtg name: calcium carbonate (limestone) as mined_x000D_
Gtg type:= normal_x000D_
Finalized:= T_x000D_
FileName:= ExecSum_V4_calcium carbonate (limestone) as mined_471-34-1_2010-10-28_2010-10-28_13-30.pdf_x000D_
</t>
        </r>
      </text>
    </comment>
    <comment ref="D4" authorId="0" shapeId="0" xr:uid="{C1104FC6-AC22-4F43-BEA1-350CD97BB691}">
      <text/>
    </comment>
    <comment ref="B6" authorId="0" shapeId="0" xr:uid="{22DD2FB3-545C-4BBA-ADB2-1B041A1DC2AC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C6" authorId="0" shapeId="0" xr:uid="{21828F6F-312D-4E53-9BAB-8F5E83D0A8B3}">
      <text/>
    </comment>
    <comment ref="B8" authorId="0" shapeId="0" xr:uid="{498F2E63-32EA-49FA-81F2-66D60EC3A3EA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C8" authorId="0" shapeId="0" xr:uid="{69AB9046-274A-4400-97D0-2313A985A8F3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D8" authorId="0" shapeId="0" xr:uid="{E5730FEE-D9B1-4AB2-B498-2A894CD2C629}">
      <text/>
    </comment>
    <comment ref="C10" authorId="0" shapeId="0" xr:uid="{DB4D2FDA-99F9-4D23-8C95-5A2D886AF009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D10" authorId="0" shapeId="0" xr:uid="{337A4390-26A4-43AA-983B-40E5D38451D8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E10" authorId="0" shapeId="0" xr:uid="{E872EEE4-B791-4984-9FEC-EC60093EF60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10" authorId="0" shapeId="0" xr:uid="{1DDB955A-747E-40BC-93BE-0FC43BD38F27}">
      <text/>
    </comment>
    <comment ref="E12" authorId="0" shapeId="0" xr:uid="{1A296F99-D7E6-4380-BA5A-8A35DC932603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F12" authorId="0" shapeId="0" xr:uid="{629DB542-577D-4BBF-B9BE-97BCB4001773}">
      <text/>
    </comment>
    <comment ref="E14" authorId="0" shapeId="0" xr:uid="{4373FA4E-7F58-4460-88E9-C25B747B187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4" authorId="0" shapeId="0" xr:uid="{BAB255F9-8A25-475D-9F08-F331A591DA45}">
      <text/>
    </comment>
    <comment ref="D16" authorId="0" shapeId="0" xr:uid="{666C31AA-DA30-4108-9653-E3F0C02C5DC9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6" authorId="0" shapeId="0" xr:uid="{3BBAE013-E1EE-4A9E-931C-593E37E3F0AB}">
      <text/>
    </comment>
    <comment ref="C18" authorId="0" shapeId="0" xr:uid="{E3879A63-3FA7-4F7E-8551-8240BCE3675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18" authorId="0" shapeId="0" xr:uid="{83A2BBDC-055E-4ADF-8AAA-E37D5A0DC27C}">
      <text/>
    </comment>
    <comment ref="B20" authorId="0" shapeId="0" xr:uid="{C4ACADB4-606F-4157-B830-68AB372D66BC}">
      <text>
        <r>
          <rPr>
            <sz val="9"/>
            <color indexed="81"/>
            <rFont val="Tahoma"/>
            <family val="2"/>
          </rPr>
          <t xml:space="preserve">Gtg name: sugar cane_x000D_
Gtg type:= normal_x000D_
Finalized:= F_x000D_
FileName:= ES_V4_sugar cane_2024-08-30_19-14.pdf_x000D_
</t>
        </r>
      </text>
    </comment>
    <comment ref="C20" authorId="0" shapeId="0" xr:uid="{8253633D-643C-4A41-920E-57D3DA65F1AE}">
      <text/>
    </comment>
    <comment ref="C22" authorId="0" shapeId="0" xr:uid="{AA3CBBB3-DA7A-4C29-88E2-2ABA4AE3C662}">
      <text>
        <r>
          <rPr>
            <sz val="9"/>
            <color indexed="81"/>
            <rFont val="Tahoma"/>
            <family val="2"/>
          </rPr>
          <t xml:space="preserve">Gtg name: K2O to K fertilizer_x000D_
Gtg type:= assembly_x000D_
Finalized:= T_x000D_
FileName:= noExecSum.pdf_x000D_
</t>
        </r>
      </text>
    </comment>
    <comment ref="D22" authorId="0" shapeId="0" xr:uid="{BAB21D3A-0860-4D3F-9496-0BE647030FEF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E22" authorId="0" shapeId="0" xr:uid="{F72AD1AD-EE79-427E-90D4-3C37A6A7E691}">
      <text>
        <r>
          <rPr>
            <sz val="9"/>
            <color indexed="81"/>
            <rFont val="Tahoma"/>
            <family val="2"/>
          </rPr>
          <t xml:space="preserve">Gtg name: potassium chloride from sylvinite ore_x000D_
Gtg type:= normal_x000D_
Finalized:= T_x000D_
FileName:= ExecSum_V4_potassium chloride from sylvinite ore_7447-40-7_2010-07-24_2010-07-24_17-44_1.pdf_x000D_
</t>
        </r>
      </text>
    </comment>
    <comment ref="F22" authorId="0" shapeId="0" xr:uid="{18355756-66FE-4AFC-A869-5BC2F1A89DC2}">
      <text>
        <r>
          <rPr>
            <sz val="9"/>
            <color indexed="81"/>
            <rFont val="Tahoma"/>
            <family val="2"/>
          </rPr>
          <t xml:space="preserve">Gtg name: sylvinite ore mining_x000D_
Gtg type:= normal_x000D_
Finalized:= T_x000D_
FileName:= ExecSum_V4_sylvinite ore mining_UIDSylviniteOre_2010-07-24_2010-07-24_17-55.pdf_x000D_
</t>
        </r>
      </text>
    </comment>
    <comment ref="G22" authorId="0" shapeId="0" xr:uid="{10AE8ADE-C680-4DF7-A71B-C0D756C9D11D}">
      <text/>
    </comment>
    <comment ref="C24" authorId="0" shapeId="0" xr:uid="{A5B110AE-6950-48D4-AF0A-4DAA6F795835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D24" authorId="0" shapeId="0" xr:uid="{8BDCAA1D-2ADD-494F-8D1F-7DE9855E38B7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E24" authorId="0" shapeId="0" xr:uid="{145354ED-6CA3-41A8-8675-8DD9212D7F3F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24" authorId="0" shapeId="0" xr:uid="{095612C3-0408-439B-96D6-96AB187C3739}">
      <text/>
    </comment>
    <comment ref="F26" authorId="0" shapeId="0" xr:uid="{86E7EF4C-4DB5-4F36-91D8-DF8DEADDDF6B}">
      <text/>
    </comment>
    <comment ref="E28" authorId="0" shapeId="0" xr:uid="{AF1927CE-7CEF-4F26-83E6-0E389830C87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28" authorId="0" shapeId="0" xr:uid="{5BFC5790-F145-4378-B9E4-B7EB8D12FDBE}">
      <text/>
    </comment>
    <comment ref="E30" authorId="0" shapeId="0" xr:uid="{EB5B33E1-842E-43FA-96EB-697E6B4B4A9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30" authorId="0" shapeId="0" xr:uid="{6093F4AE-EB2E-47B5-AAA8-EEC33087D021}">
      <text/>
    </comment>
    <comment ref="E32" authorId="0" shapeId="0" xr:uid="{E201BDBB-368A-49F4-A58B-3D27D60D212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32" authorId="0" shapeId="0" xr:uid="{C249CA75-C40E-4057-84E7-900537FDDEA0}">
      <text/>
    </comment>
    <comment ref="D34" authorId="0" shapeId="0" xr:uid="{9260DCEA-A8BB-41E9-AD4C-FF32A5538E1B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E34" authorId="0" shapeId="0" xr:uid="{19FD50F4-C22C-4E38-B407-04AEC9A0ED75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F34" authorId="0" shapeId="0" xr:uid="{7BE1D73C-F2FD-4D62-89CB-BAE3D74AE94A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34" authorId="0" shapeId="0" xr:uid="{8DC08033-92F2-4007-985D-EF43F82C55DF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34" authorId="0" shapeId="0" xr:uid="{751126B0-1DC6-4B5E-A412-4F64E0139C61}">
      <text/>
    </comment>
    <comment ref="H36" authorId="0" shapeId="0" xr:uid="{C156E10B-57FC-4AEE-B10A-41EB5450B9E2}">
      <text/>
    </comment>
    <comment ref="G38" authorId="0" shapeId="0" xr:uid="{13D53FBE-4DBC-4BE1-8773-58F5F8D78BA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38" authorId="0" shapeId="0" xr:uid="{EAF45C58-2F76-49EC-B22C-DB2FAB205719}">
      <text/>
    </comment>
    <comment ref="G40" authorId="0" shapeId="0" xr:uid="{35EB7397-7882-401A-A340-C1DECD03CC9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40" authorId="0" shapeId="0" xr:uid="{38120069-DC46-40AC-A5A0-D46DE2C4283D}">
      <text/>
    </comment>
    <comment ref="G42" authorId="0" shapeId="0" xr:uid="{9E743B0F-8F6F-41EF-ACBD-3ABADA9BE6C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42" authorId="0" shapeId="0" xr:uid="{3AC7E6F4-86B2-407D-9323-8524C73410ED}">
      <text/>
    </comment>
    <comment ref="F44" authorId="0" shapeId="0" xr:uid="{F3E9EE2E-E215-4BC7-81FB-877415BBD77E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G44" authorId="0" shapeId="0" xr:uid="{A8F8C91A-E86B-426C-8851-B8D2C89FF57E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H44" authorId="0" shapeId="0" xr:uid="{CB4CFC05-91AA-491A-839E-50DE5519A54F}">
      <text/>
    </comment>
    <comment ref="G46" authorId="0" shapeId="0" xr:uid="{D433C6FD-5009-41E2-8C2D-846D3ECF343C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H46" authorId="0" shapeId="0" xr:uid="{D536461A-BDD5-4C28-8D0D-30D1B9FABC6C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I46" authorId="0" shapeId="0" xr:uid="{85EB9845-43B5-4AE5-B644-64DA90359F5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46" authorId="0" shapeId="0" xr:uid="{482DBB72-0D8B-43FE-BF01-D0FCB2A9E6EB}">
      <text/>
    </comment>
    <comment ref="I48" authorId="0" shapeId="0" xr:uid="{559DDD05-E710-44B2-99D4-8A9A07D5E319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J48" authorId="0" shapeId="0" xr:uid="{19C1ACA4-4F9E-4B4A-9A21-EEF6D1D6E257}">
      <text/>
    </comment>
    <comment ref="I50" authorId="0" shapeId="0" xr:uid="{0F98945D-94F4-4DD7-AC79-586D58AA710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50" authorId="0" shapeId="0" xr:uid="{89935D41-C8CE-4EF8-8E06-FCB74AA20881}">
      <text/>
    </comment>
    <comment ref="H52" authorId="0" shapeId="0" xr:uid="{5A6BCF98-4A48-4F5B-AEE6-7970F5060BB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52" authorId="0" shapeId="0" xr:uid="{7D4FAEA9-0DDC-41B3-831F-5E0C606DB354}">
      <text/>
    </comment>
    <comment ref="G54" authorId="0" shapeId="0" xr:uid="{6D9FC165-9D54-48BF-A045-83451E7731E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54" authorId="0" shapeId="0" xr:uid="{05562776-69EC-4D77-BE2D-99D94E40A2E5}">
      <text/>
    </comment>
    <comment ref="D56" authorId="0" shapeId="0" xr:uid="{BDD85E19-5DBE-4531-AE7C-B4D00EF3C251}">
      <text>
        <r>
          <rPr>
            <sz val="9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E56" authorId="0" shapeId="0" xr:uid="{85F1705B-BC85-4912-82F9-053BC2279822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F56" authorId="0" shapeId="0" xr:uid="{7E1D4B62-FC46-4CC2-9141-3F5CA4BB2A89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56" authorId="0" shapeId="0" xr:uid="{9023EAD6-22E5-4477-AA86-7C5C2A789AE7}">
      <text/>
    </comment>
    <comment ref="G58" authorId="0" shapeId="0" xr:uid="{5F331C00-5BBA-435E-B0D7-F59DBEA246A9}">
      <text/>
    </comment>
    <comment ref="F60" authorId="0" shapeId="0" xr:uid="{AFB7A386-A085-4D52-A2EF-B982CA4321E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60" authorId="0" shapeId="0" xr:uid="{5A30986A-4BED-4392-965E-A89741A48A6D}">
      <text/>
    </comment>
    <comment ref="F62" authorId="0" shapeId="0" xr:uid="{4DFB2201-59E1-42FA-9025-1FF0B191C016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62" authorId="0" shapeId="0" xr:uid="{9B000370-3B26-4497-95F6-0D96E5910D35}">
      <text/>
    </comment>
    <comment ref="F64" authorId="0" shapeId="0" xr:uid="{06F38898-E3B2-4A47-83C4-4A60B606514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64" authorId="0" shapeId="0" xr:uid="{06DDACEE-8363-4BD9-97EE-C528CC507616}">
      <text/>
    </comment>
    <comment ref="E66" authorId="0" shapeId="0" xr:uid="{9DBE1D3D-AE64-4D11-AA6D-AE9618B9157F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F66" authorId="0" shapeId="0" xr:uid="{1DB20376-122C-4923-AE4E-0F16C17A152A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66" authorId="0" shapeId="0" xr:uid="{DE53B66F-D04B-4C7A-A8D7-EDE5F017B2FF}">
      <text/>
    </comment>
    <comment ref="G68" authorId="0" shapeId="0" xr:uid="{4740BFAD-967C-42F3-9EB0-FC03E22B2D57}">
      <text/>
    </comment>
    <comment ref="F70" authorId="0" shapeId="0" xr:uid="{81BBFC14-7CDA-49B2-B054-C8C3CD1DDE3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70" authorId="0" shapeId="0" xr:uid="{6104E806-7578-4BD9-B6B0-D4EAA8FA652C}">
      <text/>
    </comment>
    <comment ref="F72" authorId="0" shapeId="0" xr:uid="{EB5576BF-7585-4E06-B698-C5A47603F85E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72" authorId="0" shapeId="0" xr:uid="{C2005BF5-1152-4F94-A4A8-0FCF9B4B89C8}">
      <text/>
    </comment>
    <comment ref="F74" authorId="0" shapeId="0" xr:uid="{9410D180-3962-46E2-9381-428EF6528EA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74" authorId="0" shapeId="0" xr:uid="{557E8460-4125-445F-A656-8E1C8DAC00F6}">
      <text/>
    </comment>
    <comment ref="C76" authorId="0" shapeId="0" xr:uid="{E662AC49-8096-472E-9C57-793801A8A81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D76" authorId="0" shapeId="0" xr:uid="{2711CB58-0E75-4463-B642-E914A4D4CE42}">
      <text/>
    </comment>
    <comment ref="C78" authorId="0" shapeId="0" xr:uid="{F42DA819-ADDB-413E-AC88-121634892385}">
      <text>
        <r>
          <rPr>
            <sz val="9"/>
            <color indexed="81"/>
            <rFont val="Tahoma"/>
            <family val="2"/>
          </rPr>
          <t xml:space="preserve">Gtg name: P2O5 to P fertilizer_x000D_
Gtg type:= assembly_x000D_
Finalized:= T_x000D_
FileName:= noExecSum.pdf_x000D_
</t>
        </r>
      </text>
    </comment>
    <comment ref="D78" authorId="0" shapeId="0" xr:uid="{71C1298D-D43C-499C-8055-BC5B354ECD28}">
      <text>
        <r>
          <rPr>
            <sz val="9"/>
            <color indexed="81"/>
            <rFont val="Tahoma"/>
            <family val="2"/>
          </rPr>
          <t xml:space="preserve">Gtg name: P in fertilizer_x000D_
Gtg type:= normal_x000D_
Finalized:= T_x000D_
FileName:= ES_V4_P in fertilizer_2016-12-15_20-59.pdf_x000D_
</t>
        </r>
      </text>
    </comment>
    <comment ref="E78" authorId="0" shapeId="0" xr:uid="{99938B60-047E-4E8E-90CD-42A84F5F1472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78" authorId="0" shapeId="0" xr:uid="{53FF6AA5-EFDF-4024-9F0B-6647FCF34CF6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78" authorId="0" shapeId="0" xr:uid="{B06C23C9-7A93-4A71-824F-C618B7417C08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78" authorId="0" shapeId="0" xr:uid="{9B34EBB0-B7C4-4C46-A6FD-B9A45F1E4815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78" authorId="0" shapeId="0" xr:uid="{CC5D106F-3249-41D1-B06E-64B14AA2D916}">
      <text/>
    </comment>
    <comment ref="I80" authorId="0" shapeId="0" xr:uid="{8879D267-8283-4D14-BC88-3A01B48AE148}">
      <text/>
    </comment>
    <comment ref="H82" authorId="0" shapeId="0" xr:uid="{18201F26-E48B-4337-A646-499C13FF25D5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82" authorId="0" shapeId="0" xr:uid="{32F5290C-B3F5-4F14-9AD7-45587FAD82F6}">
      <text/>
    </comment>
    <comment ref="H84" authorId="0" shapeId="0" xr:uid="{282A26C2-43DD-438A-81F9-0C126A4900C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84" authorId="0" shapeId="0" xr:uid="{31C92B93-C949-4A9E-92DE-743565E9D860}">
      <text/>
    </comment>
    <comment ref="H86" authorId="0" shapeId="0" xr:uid="{2A98AF1B-E681-476F-9F7A-084AEB9A4289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86" authorId="0" shapeId="0" xr:uid="{ACAA93EA-D9C0-4758-A29C-66A8024F7DA8}">
      <text/>
    </comment>
    <comment ref="G88" authorId="0" shapeId="0" xr:uid="{834E79A7-2B2F-4332-B4BA-C9FFD33B2353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88" authorId="0" shapeId="0" xr:uid="{383975D4-2F9C-4BC4-8D40-00381BF1613A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88" authorId="0" shapeId="0" xr:uid="{EDA5BC03-FFF3-427F-ABB9-AE5CD4BFD732}">
      <text/>
    </comment>
    <comment ref="H90" authorId="0" shapeId="0" xr:uid="{BE766BC9-1AE3-4A99-B768-7E1E19693D83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90" authorId="0" shapeId="0" xr:uid="{65D560AD-A155-441B-BCC5-D019C0FE55DE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90" authorId="0" shapeId="0" xr:uid="{F60A3A34-3406-4B36-9493-687CE5710515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90" authorId="0" shapeId="0" xr:uid="{EBA515E4-E7DC-4B53-8220-32CB1396AB1E}">
      <text/>
    </comment>
    <comment ref="J92" authorId="0" shapeId="0" xr:uid="{86A9ABBD-7912-4B4F-812F-B50AB2C75A52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92" authorId="0" shapeId="0" xr:uid="{E5000F5C-2EFC-45DE-BC38-D38886F9A6AA}">
      <text/>
    </comment>
    <comment ref="J94" authorId="0" shapeId="0" xr:uid="{561352BF-6385-478D-9AA9-285A0F739E3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94" authorId="0" shapeId="0" xr:uid="{23DF52A5-F1CC-4892-88C4-20537DCA4043}">
      <text/>
    </comment>
    <comment ref="I96" authorId="0" shapeId="0" xr:uid="{0311E410-FFD5-4D11-AF48-9C9EB41C8E29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96" authorId="0" shapeId="0" xr:uid="{9C5C9BEB-FA5E-40E9-B89F-EAFA9832D6C9}">
      <text/>
    </comment>
    <comment ref="H98" authorId="0" shapeId="0" xr:uid="{2794AB7F-5A89-455E-8E08-DF1D758DBE7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98" authorId="0" shapeId="0" xr:uid="{0700318D-B9BB-426D-96E4-B2AA5EA3F561}">
      <text/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tc={4FCEF4F6-5943-474F-A666-4577F4CADFD6}</author>
  </authors>
  <commentList>
    <comment ref="B13" authorId="0" shapeId="0" xr:uid="{4FCEF4F6-5943-474F-A666-4577F4CADFD6}">
      <text>
        <t>[Threaded comment]
Your version of Excel allows you to read this threaded comment; however, any edits to it will get removed if the file is opened in a newer version of Excel. Learn more: https://go.microsoft.com/fwlink/?linkid=870924
Comment:
    CAS should be 9004-62-0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5BA1C525-E800-4C40-B5F4-67935FB931A3}">
      <text>
        <r>
          <rPr>
            <sz val="9"/>
            <color indexed="81"/>
            <rFont val="Tahoma"/>
            <family val="2"/>
          </rPr>
          <t xml:space="preserve">Gtg name: Copovidone_x000D_
Gtg type:= normal_x000D_
Finalized:= T_x000D_
FileName:= ES_V4_Copovidone_2023-04-05_11-59.pdf_x000D_
</t>
        </r>
      </text>
    </comment>
    <comment ref="B4" authorId="0" shapeId="0" xr:uid="{BA34414E-3598-4515-ACBC-90ABC75B3EAB}">
      <text>
        <r>
          <rPr>
            <sz val="9"/>
            <color indexed="81"/>
            <rFont val="Tahoma"/>
            <family val="2"/>
          </rPr>
          <t xml:space="preserve">Gtg name: glycerol_x000D_
Gtg type:= normal_x000D_
Finalized:= T_x000D_
FileName:= ES_V4_glycerol_2024-03-19_13-57.pdf_x000D_
</t>
        </r>
      </text>
    </comment>
    <comment ref="C4" authorId="0" shapeId="0" xr:uid="{73060A47-6E92-4D42-AAC6-AC4C95BF5A2F}">
      <text/>
    </comment>
    <comment ref="B6" authorId="0" shapeId="0" xr:uid="{6F4F299E-60C1-4B92-B612-4A68C0AAF5F8}">
      <text>
        <r>
          <rPr>
            <sz val="9"/>
            <color indexed="81"/>
            <rFont val="Tahoma"/>
            <family val="2"/>
          </rPr>
          <t xml:space="preserve">Gtg name: isopropanol_x000D_
Gtg type:= normal_x000D_
Finalized:= T_x000D_
FileName:= ES_V2_isopropanol_2016-12-17_07-02.pdf_x000D_
</t>
        </r>
      </text>
    </comment>
    <comment ref="C6" authorId="0" shapeId="0" xr:uid="{5719C0DD-9CFF-4D9A-89D8-7A49A9D0235B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D6" authorId="0" shapeId="0" xr:uid="{EF92B45F-6E4E-43B8-ABCB-D00FCCE0281D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E6" authorId="0" shapeId="0" xr:uid="{9DB95527-7BB8-43DB-B242-843D0F738349}">
      <text/>
    </comment>
    <comment ref="E8" authorId="0" shapeId="0" xr:uid="{9494C6F3-BF67-4505-8C2B-7DB3BCFC7331}">
      <text/>
    </comment>
    <comment ref="C10" authorId="0" shapeId="0" xr:uid="{A9E3AB00-BC04-4D4D-81C2-EEE6702572B0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D10" authorId="0" shapeId="0" xr:uid="{244B8465-5B09-4391-BFFF-E799DB113BCC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E10" authorId="0" shapeId="0" xr:uid="{570C5205-649F-4615-B1B8-9CF78B3972B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10" authorId="0" shapeId="0" xr:uid="{FB319F3C-9331-471C-86E5-B608A2B90A93}">
      <text/>
    </comment>
    <comment ref="E12" authorId="0" shapeId="0" xr:uid="{93D7D7F9-ED56-4BA8-BD07-5F8965CB586F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F12" authorId="0" shapeId="0" xr:uid="{99F8141F-E4EA-4C18-9D0C-64B2A8FC96F2}">
      <text/>
    </comment>
    <comment ref="E14" authorId="0" shapeId="0" xr:uid="{C8270776-0114-4691-A328-0996FB490DFB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4" authorId="0" shapeId="0" xr:uid="{8511D17C-8716-400E-A8FF-41115DD4AC25}">
      <text/>
    </comment>
    <comment ref="D16" authorId="0" shapeId="0" xr:uid="{39BF8A7D-899D-47B6-A68D-60C8CF81254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6" authorId="0" shapeId="0" xr:uid="{98E93A0B-BD0C-4B99-A34F-2B3DF3C7BC71}">
      <text/>
    </comment>
    <comment ref="C18" authorId="0" shapeId="0" xr:uid="{8E4F42A0-5700-4763-96A3-A74C728E336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18" authorId="0" shapeId="0" xr:uid="{E303E9DE-86C3-4D8C-B822-1A173F33ED0E}">
      <text/>
    </comment>
    <comment ref="B20" authorId="0" shapeId="0" xr:uid="{CBCF3197-E4A7-4971-B50B-EDC2485712AA}">
      <text>
        <r>
          <rPr>
            <sz val="9"/>
            <color indexed="81"/>
            <rFont val="Tahoma"/>
            <family val="2"/>
          </rPr>
          <t xml:space="preserve">Gtg name: N-vinylpyrrolidone_x000D_
Gtg type:= normal_x000D_
Finalized:= T_x000D_
FileName:= ES_V4_N-vinylpyrrolidone_2022-03-08_14-03.pdf_x000D_
</t>
        </r>
      </text>
    </comment>
    <comment ref="C20" authorId="0" shapeId="0" xr:uid="{D82E9F72-902E-47FB-A965-A9406C3031EB}">
      <text>
        <r>
          <rPr>
            <sz val="9"/>
            <color indexed="81"/>
            <rFont val="Tahoma"/>
            <family val="2"/>
          </rPr>
          <t xml:space="preserve">Gtg name: 2-Pyrrolidone_x000D_
Gtg type:= normal_x000D_
Finalized:= T_x000D_
FileName:= ES_V4_2-Pyrrolidone_2022-03-08_14-18.pdf_x000D_
</t>
        </r>
      </text>
    </comment>
    <comment ref="D20" authorId="0" shapeId="0" xr:uid="{0E776B77-B33E-4CCA-9B6D-802F06C824CC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E20" authorId="0" shapeId="0" xr:uid="{D33C42CB-3A21-4953-9543-F3C316743C3C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20" authorId="0" shapeId="0" xr:uid="{ED3DFD04-3B02-4F30-80E8-0837908148B6}">
      <text/>
    </comment>
    <comment ref="F22" authorId="0" shapeId="0" xr:uid="{5C53BE65-B66D-442D-9098-D07408BD0052}">
      <text/>
    </comment>
    <comment ref="E24" authorId="0" shapeId="0" xr:uid="{B847E7D1-C205-444F-948A-F91599835651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24" authorId="0" shapeId="0" xr:uid="{D948C43B-F233-4897-AD19-54C15BC71E7D}">
      <text/>
    </comment>
    <comment ref="E26" authorId="0" shapeId="0" xr:uid="{87C69B20-7857-43D9-BC59-E3B1DFB62D7B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26" authorId="0" shapeId="0" xr:uid="{30C125F0-E146-49A6-B4A8-017096E84A34}">
      <text/>
    </comment>
    <comment ref="E28" authorId="0" shapeId="0" xr:uid="{D2FA8FC9-2D64-4F13-863C-BA7A3A4C43F5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28" authorId="0" shapeId="0" xr:uid="{C68946EC-8353-4450-B283-CCFC78043E64}">
      <text/>
    </comment>
    <comment ref="D30" authorId="0" shapeId="0" xr:uid="{6B25D0FF-6CE3-4459-B666-18BCC9947983}">
      <text>
        <r>
          <rPr>
            <sz val="9"/>
            <color indexed="81"/>
            <rFont val="Tahoma"/>
            <family val="2"/>
          </rPr>
          <t xml:space="preserve">Gtg name: g-butyrolactone_x000D_
Gtg type:= normal_x000D_
Finalized:= T_x000D_
FileName:= ES_V1_g-butyrolactone_2016-09-01_17-43.pdf_x000D_
</t>
        </r>
      </text>
    </comment>
    <comment ref="E30" authorId="0" shapeId="0" xr:uid="{ACF2C48B-642C-45FF-A26E-F62FD223FC6F}">
      <text>
        <r>
          <rPr>
            <sz val="9"/>
            <color indexed="81"/>
            <rFont val="Tahoma"/>
            <family val="2"/>
          </rPr>
          <t xml:space="preserve">Gtg name: 1,4-butanediol from 2-butyne-1,4-diol_x000D_
Gtg type:= normal_x000D_
Finalized:= T_x000D_
FileName:= ExecSum_V1_1,4-butanediol from 2-butyne-1,4-diol_110-63-4_2010-06-26_2010-06-26_15-05.pdf_x000D_
</t>
        </r>
      </text>
    </comment>
    <comment ref="F30" authorId="0" shapeId="0" xr:uid="{48370FDA-549D-46A9-89E7-DDBEECBD2881}">
      <text>
        <r>
          <rPr>
            <sz val="9"/>
            <color indexed="81"/>
            <rFont val="Tahoma"/>
            <family val="2"/>
          </rPr>
          <t xml:space="preserve">Gtg name: 2 butyne -1,4-diol_x000D_
Gtg type:= normal_x000D_
Finalized:= T_x000D_
FileName:= ExecSum_V1_2 butyne -1,4-diol_110-65-6_2010-06-26_2010-06-26_20-21.pdf_x000D_
</t>
        </r>
      </text>
    </comment>
    <comment ref="G30" authorId="0" shapeId="0" xr:uid="{0819F441-2083-450D-BEAD-EEEE6440E08B}">
      <text>
        <r>
          <rPr>
            <sz val="9"/>
            <color indexed="81"/>
            <rFont val="Tahoma"/>
            <family val="2"/>
          </rPr>
          <t xml:space="preserve">Gtg name: acetylene from natural gas_x000D_
Gtg type:= normal_x000D_
Finalized:= T_x000D_
FileName:= ExecSum_V4_acetylene from natural gas_74-86-2_2010-07-10_2010-07-10_10-18.pdf_x000D_
</t>
        </r>
      </text>
    </comment>
    <comment ref="H30" authorId="0" shapeId="0" xr:uid="{8B60C54A-E3CA-4E00-AFB2-64D7B1139C10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30" authorId="0" shapeId="0" xr:uid="{19F2B70F-D14A-48F4-9E5A-C163D5EA27C6}">
      <text/>
    </comment>
    <comment ref="I32" authorId="0" shapeId="0" xr:uid="{8A63EB1B-15CE-4C64-A82C-5BB2573521E9}">
      <text/>
    </comment>
    <comment ref="H34" authorId="0" shapeId="0" xr:uid="{BBBC05F0-C9BD-4F38-8DFA-BC9AA4E4EB5F}">
      <text>
        <r>
          <rPr>
            <sz val="9"/>
            <color indexed="81"/>
            <rFont val="Tahoma"/>
            <family val="2"/>
          </rPr>
          <t xml:space="preserve">Gtg name: oxygen, nitrogen, and argon (gas phase from air distillation)_x000D_
Gtg type:= normal_x000D_
Finalized:= T_x000D_
FileName:= ExecSum_V4_oxygen, nitrogen, and argon (gas phase from air distillation)_7782-44-7_2010-06-25_2010-06-25_11-17_1.pdf_x000D_
</t>
        </r>
      </text>
    </comment>
    <comment ref="I34" authorId="0" shapeId="0" xr:uid="{56917C70-F3C1-4EFC-98F8-4ECE1236573E}">
      <text/>
    </comment>
    <comment ref="G36" authorId="0" shapeId="0" xr:uid="{6FE5554C-AE91-44BD-8190-DA68670B013F}">
      <text>
        <r>
          <rPr>
            <sz val="9"/>
            <color indexed="81"/>
            <rFont val="Tahoma"/>
            <family val="2"/>
          </rPr>
          <t xml:space="preserve">Gtg name: formaldehyde from formox_x000D_
Gtg type:= normal_x000D_
Finalized:= T_x000D_
FileName:= ES_V4_formaldehyde from formox_2023-01-10_10-40.pdf_x000D_
</t>
        </r>
      </text>
    </comment>
    <comment ref="H36" authorId="0" shapeId="0" xr:uid="{0DDCD106-D0BA-4F09-9DC7-82A77A8B3518}">
      <text>
        <r>
          <rPr>
            <sz val="9"/>
            <color indexed="81"/>
            <rFont val="Tahoma"/>
            <family val="2"/>
          </rPr>
          <t xml:space="preserve">Gtg name: Ammonium hydroxide 29wt pct_x000D_
Gtg type:= normal_x000D_
Finalized:= T_x000D_
FileName:= ES_V2_Ammonium hydroxide 29wt pct_2016-09-09_17-48.pdf_x000D_
</t>
        </r>
      </text>
    </comment>
    <comment ref="I36" authorId="0" shapeId="0" xr:uid="{4C4AD90E-4E65-4C79-985C-3C06B21FE0B5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J36" authorId="0" shapeId="0" xr:uid="{3FD74EC4-F55E-46F9-BE5A-CAAE56E15966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K36" authorId="0" shapeId="0" xr:uid="{49152BF7-C1F5-4678-B6CD-777437E60E2C}">
      <text/>
    </comment>
    <comment ref="K38" authorId="0" shapeId="0" xr:uid="{30A2528E-E7DD-4F81-BFD1-4624CCC8F0AC}">
      <text/>
    </comment>
    <comment ref="J40" authorId="0" shapeId="0" xr:uid="{E9FEFF2F-8E18-4EC5-BF4F-1932CD7F0BCC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40" authorId="0" shapeId="0" xr:uid="{E4E65849-4206-41DE-AAE9-E0679FD8F154}">
      <text/>
    </comment>
    <comment ref="J42" authorId="0" shapeId="0" xr:uid="{29022B76-4AF7-49CE-9416-3A3A243052B1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42" authorId="0" shapeId="0" xr:uid="{6D64FB3D-AE60-4DC1-B7DF-9841AFA20122}">
      <text/>
    </comment>
    <comment ref="J44" authorId="0" shapeId="0" xr:uid="{29733C8C-C319-4642-B0C2-3610B6165F1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44" authorId="0" shapeId="0" xr:uid="{30221FD6-EEAA-4D23-9883-A3198F4E70A3}">
      <text/>
    </comment>
    <comment ref="I46" authorId="0" shapeId="0" xr:uid="{BCC9052E-9341-4E8D-BB6E-49367377955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46" authorId="0" shapeId="0" xr:uid="{72EDF235-8064-458B-B98B-F6AD02AA3A55}">
      <text/>
    </comment>
    <comment ref="H48" authorId="0" shapeId="0" xr:uid="{4F1519D3-D719-4028-9B3B-9E3113F46FD7}">
      <text>
        <r>
          <rPr>
            <sz val="9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I48" authorId="0" shapeId="0" xr:uid="{ED05D39F-36F4-47A4-B1B0-C824C35C9173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48" authorId="0" shapeId="0" xr:uid="{BA1355A1-6321-408A-8956-BE4AEB1D5E0F}">
      <text/>
    </comment>
    <comment ref="J50" authorId="0" shapeId="0" xr:uid="{0499C5E5-5E47-423E-BD18-D9E24CACAA6B}">
      <text/>
    </comment>
    <comment ref="I52" authorId="0" shapeId="0" xr:uid="{46375987-3D26-46E7-B0E5-188FC6A93BB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52" authorId="0" shapeId="0" xr:uid="{080BF5D9-BE83-4BAB-88EC-21DEE85EF441}">
      <text/>
    </comment>
    <comment ref="I54" authorId="0" shapeId="0" xr:uid="{43D75D72-6B38-4E88-A476-1980EC76610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54" authorId="0" shapeId="0" xr:uid="{6895F3CF-9102-4028-8BA7-C62BFD72A33D}">
      <text/>
    </comment>
    <comment ref="H56" authorId="0" shapeId="0" xr:uid="{2CACB9F7-CBEF-48EC-B7A0-CCB8CDB7EDB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56" authorId="0" shapeId="0" xr:uid="{38CB2A07-8D49-4E02-BA21-E72759963F9C}">
      <text/>
    </comment>
    <comment ref="H58" authorId="0" shapeId="0" xr:uid="{81CD271F-F577-498D-9AB4-FBD240E366A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58" authorId="0" shapeId="0" xr:uid="{FF0F1231-260C-47B1-BEA0-DD7F396DE65A}">
      <text/>
    </comment>
    <comment ref="F60" authorId="0" shapeId="0" xr:uid="{A74C62A9-0C2E-498E-A242-AE91E53897E4}">
      <text>
        <r>
          <rPr>
            <sz val="9"/>
            <color indexed="81"/>
            <rFont val="Tahoma"/>
            <family val="2"/>
          </rPr>
          <t xml:space="preserve">Gtg name: hydrogen proxy from SMR_x000D_
Gtg type:= placeholder_x000D_
Finalized:= T_x000D_
FileName:= noExecSum.pdf_x000D_
</t>
        </r>
      </text>
    </comment>
    <comment ref="G60" authorId="0" shapeId="0" xr:uid="{DAB59820-8655-4FBD-9D1B-736E0F8386B8}">
      <text>
        <r>
          <rPr>
            <sz val="9"/>
            <color indexed="81"/>
            <rFont val="Tahoma"/>
            <family val="2"/>
          </rPr>
          <t xml:space="preserve">Gtg name: hydrogen from SMR nat gas_x000D_
Gtg type:= normal_x000D_
Finalized:= T_x000D_
FileName:= ES_V4_hydrogen from SMR nat gas_2020-07-20_15-08.pdf_x000D_
</t>
        </r>
      </text>
    </comment>
    <comment ref="H60" authorId="0" shapeId="0" xr:uid="{C5E8186D-26E8-4EC6-ACB6-70AFB4310479}">
      <text>
        <r>
          <rPr>
            <sz val="9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I60" authorId="0" shapeId="0" xr:uid="{64A5621E-E8E6-4BFF-A823-ED5FDD14D702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60" authorId="0" shapeId="0" xr:uid="{FFD6275B-5FF1-4AB6-BE42-84163DE74B51}">
      <text/>
    </comment>
    <comment ref="J62" authorId="0" shapeId="0" xr:uid="{3FEFD347-8DC3-4D9A-9A19-6E88E5379347}">
      <text/>
    </comment>
    <comment ref="H64" authorId="0" shapeId="0" xr:uid="{AEB96FF5-9AEE-4D53-BE57-D4A82E8482D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64" authorId="0" shapeId="0" xr:uid="{7EB4A257-78DF-430C-9384-E3EEEAFE74BF}">
      <text/>
    </comment>
    <comment ref="H66" authorId="0" shapeId="0" xr:uid="{7E7EF8BD-F173-4954-A8A7-A9EAB2BA80A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66" authorId="0" shapeId="0" xr:uid="{9321D069-D6F4-44DF-A895-73C2C7E24427}">
      <text/>
    </comment>
    <comment ref="D68" authorId="0" shapeId="0" xr:uid="{430C8A97-48A0-42C6-8D24-1071CB8E6F17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68" authorId="0" shapeId="0" xr:uid="{15E5A99D-B44C-4E1B-BAF9-8D9F13DA265D}">
      <text/>
    </comment>
    <comment ref="C70" authorId="0" shapeId="0" xr:uid="{FA161BA3-75FD-4B3E-9980-115823B352AB}">
      <text>
        <r>
          <rPr>
            <sz val="9"/>
            <color indexed="81"/>
            <rFont val="Tahoma"/>
            <family val="2"/>
          </rPr>
          <t xml:space="preserve">Gtg name: acetylene from natural gas_x000D_
Gtg type:= normal_x000D_
Finalized:= T_x000D_
FileName:= ExecSum_V4_acetylene from natural gas_74-86-2_2010-07-10_2010-07-10_10-18.pdf_x000D_
</t>
        </r>
      </text>
    </comment>
    <comment ref="D70" authorId="0" shapeId="0" xr:uid="{068CC817-9053-4007-B0E3-DCC5C8BF9BE4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70" authorId="0" shapeId="0" xr:uid="{20E15822-9AD8-42BF-A554-D6434778A2FB}">
      <text/>
    </comment>
    <comment ref="E72" authorId="0" shapeId="0" xr:uid="{081C3137-E7EC-446D-BC3C-B981AE2BB16D}">
      <text/>
    </comment>
    <comment ref="D74" authorId="0" shapeId="0" xr:uid="{F8D977FE-3BAB-4B64-835D-5E025B040E78}">
      <text>
        <r>
          <rPr>
            <sz val="9"/>
            <color indexed="81"/>
            <rFont val="Tahoma"/>
            <family val="2"/>
          </rPr>
          <t xml:space="preserve">Gtg name: oxygen, nitrogen, and argon (gas phase from air distillation)_x000D_
Gtg type:= normal_x000D_
Finalized:= T_x000D_
FileName:= ExecSum_V4_oxygen, nitrogen, and argon (gas phase from air distillation)_7782-44-7_2010-06-25_2010-06-25_11-17_1.pdf_x000D_
</t>
        </r>
      </text>
    </comment>
    <comment ref="E74" authorId="0" shapeId="0" xr:uid="{E1B2390F-FBA0-4CBF-B0F6-3FBC0CCC66BD}">
      <text/>
    </comment>
    <comment ref="C76" authorId="0" shapeId="0" xr:uid="{DF3A990C-98B5-4EFD-85DF-F55D698C74C8}">
      <text>
        <r>
          <rPr>
            <sz val="9"/>
            <color indexed="81"/>
            <rFont val="Tahoma"/>
            <family val="2"/>
          </rPr>
          <t xml:space="preserve">Gtg name: Potassium hydroxide in sol_x000D_
Gtg type:= normal_x000D_
Finalized:= T_x000D_
FileName:= ES_V4_Potassium hydroxide in sol_2011-09-09_15-25_1.pdf_x000D_
</t>
        </r>
      </text>
    </comment>
    <comment ref="D76" authorId="0" shapeId="0" xr:uid="{1DBF6CEA-6EDD-49D9-883B-37A64789794D}">
      <text>
        <r>
          <rPr>
            <sz val="9"/>
            <color indexed="81"/>
            <rFont val="Tahoma"/>
            <family val="2"/>
          </rPr>
          <t xml:space="preserve">Gtg name: potassium chloride from sylvinite ore_x000D_
Gtg type:= normal_x000D_
Finalized:= T_x000D_
FileName:= ExecSum_V4_potassium chloride from sylvinite ore_7447-40-7_2010-07-24_2010-07-24_17-44_1.pdf_x000D_
</t>
        </r>
      </text>
    </comment>
    <comment ref="E76" authorId="0" shapeId="0" xr:uid="{53DCBE94-7908-4F1C-9EBF-0023CB1C0F24}">
      <text>
        <r>
          <rPr>
            <sz val="9"/>
            <color indexed="81"/>
            <rFont val="Tahoma"/>
            <family val="2"/>
          </rPr>
          <t xml:space="preserve">Gtg name: sylvinite ore mining_x000D_
Gtg type:= normal_x000D_
Finalized:= T_x000D_
FileName:= ExecSum_V4_sylvinite ore mining_UIDSylviniteOre_2010-07-24_2010-07-24_17-55.pdf_x000D_
</t>
        </r>
      </text>
    </comment>
    <comment ref="F76" authorId="0" shapeId="0" xr:uid="{571DF6F3-4E05-4466-9BFB-137A5210F85D}">
      <text/>
    </comment>
    <comment ref="D78" authorId="0" shapeId="0" xr:uid="{8DCC7120-69AE-4097-B23A-41A8C1C947C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78" authorId="0" shapeId="0" xr:uid="{55876456-4270-434C-80E2-7CE49E0BA5AB}">
      <text/>
    </comment>
    <comment ref="B80" authorId="0" shapeId="0" xr:uid="{88477C30-85D6-4152-B400-2EEE4E4313D7}">
      <text>
        <r>
          <rPr>
            <sz val="9"/>
            <color indexed="81"/>
            <rFont val="Tahoma"/>
            <family val="2"/>
          </rPr>
          <t xml:space="preserve">Gtg name: Vinyl Acetate_x000D_
Gtg type:= normal_x000D_
Finalized:= O_x000D_
FileName:= ES_V0_gtg-name_2013-04-12_12-38.pdf_x000D_
</t>
        </r>
      </text>
    </comment>
    <comment ref="C80" authorId="0" shapeId="0" xr:uid="{0A041279-22A0-41A9-8DD5-1E1FB9F73179}">
      <text>
        <r>
          <rPr>
            <sz val="9"/>
            <color indexed="81"/>
            <rFont val="Tahoma"/>
            <family val="2"/>
          </rPr>
          <t xml:space="preserve">Gtg name: acetic acid from methanol and carbon dioxide_x000D_
Gtg type:= normal_x000D_
Finalized:= T_x000D_
FileName:= ExecSum_V4_acetic acid from methanol and carbon dioxide_64-19-7_2010-06-25_2010-06-26_00-06_1.pdf_x000D_
</t>
        </r>
      </text>
    </comment>
    <comment ref="D80" authorId="0" shapeId="0" xr:uid="{1D58B403-64F4-4931-9848-1E32230DD604}">
      <text>
        <r>
          <rPr>
            <sz val="9"/>
            <color indexed="81"/>
            <rFont val="Tahoma"/>
            <family val="2"/>
          </rPr>
          <t xml:space="preserve">Gtg name: carbon monoxide and hydrogen from steam co2 reforming of natural gas_x000D_
Gtg type:= normal_x000D_
Finalized:= I_x000D_
FileName:= ExecSum_V1_carbon monoxide and hydrogen from steam co2 reforming of natural gas_630-08-0_2010-07-04_2010-07-10_10-54.pdf_x000D_
</t>
        </r>
      </text>
    </comment>
    <comment ref="E80" authorId="0" shapeId="0" xr:uid="{92396009-549D-4D9F-981D-8486102D00D7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F80" authorId="0" shapeId="0" xr:uid="{2F855006-DC4C-4435-86B7-FC1162E73F77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G80" authorId="0" shapeId="0" xr:uid="{0BDA3A4D-D1EF-4AE8-AEF5-32BE2E65BAB2}">
      <text/>
    </comment>
    <comment ref="G82" authorId="0" shapeId="0" xr:uid="{46E76095-C060-4ABB-A192-68306DA30FF4}">
      <text/>
    </comment>
    <comment ref="F84" authorId="0" shapeId="0" xr:uid="{D4E9B9A3-D9B5-4549-9B4E-C6FA0544E131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84" authorId="0" shapeId="0" xr:uid="{7895C626-24FC-448C-9244-2B3F0E5083CA}">
      <text/>
    </comment>
    <comment ref="F86" authorId="0" shapeId="0" xr:uid="{D1D5C482-CC0C-47FB-9733-4276E812296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86" authorId="0" shapeId="0" xr:uid="{ACC34AE3-F62E-4634-ADDE-2023695B3025}">
      <text/>
    </comment>
    <comment ref="F88" authorId="0" shapeId="0" xr:uid="{CA1CA39B-64B9-477F-B87D-C570B28FD75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88" authorId="0" shapeId="0" xr:uid="{FB180EF1-6CED-4636-AE2D-2D46D3C5C8E4}">
      <text/>
    </comment>
    <comment ref="E90" authorId="0" shapeId="0" xr:uid="{93AB23B9-1A4F-4FB0-A209-9676976F8850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90" authorId="0" shapeId="0" xr:uid="{628CA4DC-1D82-4382-89E6-F4DE2213C6B7}">
      <text/>
    </comment>
    <comment ref="F92" authorId="0" shapeId="0" xr:uid="{80BB8001-A9A0-4F21-AF79-12ADB921AA30}">
      <text/>
    </comment>
    <comment ref="E94" authorId="0" shapeId="0" xr:uid="{7A4F8BA5-F584-4958-8D4E-7573FDEC859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94" authorId="0" shapeId="0" xr:uid="{094193DF-C0A7-420B-AE8F-4D6822D37EBE}">
      <text/>
    </comment>
    <comment ref="D96" authorId="0" shapeId="0" xr:uid="{D83CA6D8-70E9-41E8-84F2-49ACEA363163}">
      <text>
        <r>
          <rPr>
            <sz val="9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E96" authorId="0" shapeId="0" xr:uid="{68E1F5C7-25B1-42F8-BEE3-1DFBC0664466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96" authorId="0" shapeId="0" xr:uid="{A06B3E91-BF33-4A4D-B743-03DBB6BB5E46}">
      <text/>
    </comment>
    <comment ref="F98" authorId="0" shapeId="0" xr:uid="{40A44FAF-A7EE-486A-943A-D2CA726605B5}">
      <text/>
    </comment>
    <comment ref="E100" authorId="0" shapeId="0" xr:uid="{679505DD-F239-47BE-8860-09807019661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100" authorId="0" shapeId="0" xr:uid="{25C4C5CB-94AE-498A-988F-5CC6C1FF8C82}">
      <text/>
    </comment>
    <comment ref="E102" authorId="0" shapeId="0" xr:uid="{B2CE140B-F566-4261-9A77-8C70D8D2C9CB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02" authorId="0" shapeId="0" xr:uid="{99132A27-D797-4360-A1DE-FFFAEB3D1B6A}">
      <text/>
    </comment>
    <comment ref="C104" authorId="0" shapeId="0" xr:uid="{8EE588BD-132E-4759-8888-A64E77EA7F13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D104" authorId="0" shapeId="0" xr:uid="{270852DB-41AC-4EFC-B594-B51DBDB6BC19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E104" authorId="0" shapeId="0" xr:uid="{57200F91-B403-4673-84F2-7426A2E0D461}">
      <text/>
    </comment>
    <comment ref="E106" authorId="0" shapeId="0" xr:uid="{2F37A85A-834F-43C7-B7B4-B738C7C94EA8}">
      <text/>
    </comment>
    <comment ref="C108" authorId="0" shapeId="0" xr:uid="{FDFFE304-4C36-44E8-9E1C-5A8FFE774CFD}">
      <text>
        <r>
          <rPr>
            <sz val="9"/>
            <color indexed="81"/>
            <rFont val="Tahoma"/>
            <family val="2"/>
          </rPr>
          <t xml:space="preserve">Gtg name: oxygen, nitrogen, and argon (gas phase from air distillation)_x000D_
Gtg type:= normal_x000D_
Finalized:= T_x000D_
FileName:= ExecSum_V4_oxygen, nitrogen, and argon (gas phase from air distillation)_7782-44-7_2010-06-25_2010-06-25_11-17_1.pdf_x000D_
</t>
        </r>
      </text>
    </comment>
    <comment ref="D108" authorId="0" shapeId="0" xr:uid="{E6B44A95-8DBA-414B-912D-D3E982F4CBF3}">
      <text/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C8271ED7-1F47-4DDB-9690-AFB90A73B026}">
      <text>
        <r>
          <rPr>
            <sz val="11"/>
            <color indexed="81"/>
            <rFont val="Tahoma"/>
            <family val="2"/>
          </rPr>
          <t xml:space="preserve">Gtg name: ethyl cellulose_x000D_
Gtg type:= normal_x000D_
Finalized:= T_x000D_
FileName:= ES_V4_ethyl cellulose_2024-03-08_09-22.pdf_x000D_
</t>
        </r>
      </text>
    </comment>
    <comment ref="B4" authorId="0" shapeId="0" xr:uid="{114492E5-D298-4B9D-A1DD-DA6E063AEA2A}">
      <text>
        <r>
          <rPr>
            <sz val="11"/>
            <color indexed="81"/>
            <rFont val="Tahoma"/>
            <family val="2"/>
          </rPr>
          <t xml:space="preserve">Gtg name: cellulose _x000D_
Gtg type:= placeholder_x000D_
Finalized:= T_x000D_
FileName:= noExecSum.pdf_x000D_
</t>
        </r>
      </text>
    </comment>
    <comment ref="C4" authorId="0" shapeId="0" xr:uid="{7CC329E7-473A-4E2A-80EB-788E84D006EF}">
      <text>
        <r>
          <rPr>
            <sz val="11"/>
            <color indexed="81"/>
            <rFont val="Tahoma"/>
            <family val="2"/>
          </rPr>
          <t xml:space="preserve">Gtg name: SW Dissolving Pulp Ace_x000D_
Gtg type:= normal_x000D_
Finalized:= T_x000D_
FileName:= ES_V4_SW Dissolving Pulp Ace_2023-08-31_11-39.pdf_x000D_
</t>
        </r>
      </text>
    </comment>
    <comment ref="D4" authorId="0" shapeId="0" xr:uid="{0101613F-AFE5-4C56-AC6A-C3DC09F94262}">
      <text>
        <r>
          <rPr>
            <sz val="11"/>
            <color indexed="81"/>
            <rFont val="Tahoma"/>
            <family val="2"/>
          </rPr>
          <t xml:space="preserve">Gtg name: SW tree harvest and transport_x000D_
Gtg type:= normal_x000D_
Finalized:= T_x000D_
FileName:= ES_V4_SW tree harvest and transport_2023-08-31_11-40.pdf_x000D_
</t>
        </r>
      </text>
    </comment>
    <comment ref="E4" authorId="0" shapeId="0" xr:uid="{D31FD221-91B1-4EF2-91EC-4A2CC4D31BBE}">
      <text/>
    </comment>
    <comment ref="E6" authorId="0" shapeId="0" xr:uid="{BF8FF383-7C5D-46C8-89A5-0199344B670F}">
      <text>
        <r>
          <rPr>
            <sz val="11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6" authorId="0" shapeId="0" xr:uid="{83D58203-2EA4-4E29-A712-D3A2AB89A9DC}">
      <text>
        <r>
          <rPr>
            <sz val="11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6" authorId="0" shapeId="0" xr:uid="{36E287BD-804F-45EC-8519-BF8D27FEAFF0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6" authorId="0" shapeId="0" xr:uid="{2D848712-1070-4BB6-B567-066983A37919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6" authorId="0" shapeId="0" xr:uid="{0E287FE5-1C14-45CE-A876-DF2718DE45CD}">
      <text/>
    </comment>
    <comment ref="I8" authorId="0" shapeId="0" xr:uid="{4C4C9A55-18CB-4EB7-844F-93D3BF1A535B}">
      <text/>
    </comment>
    <comment ref="H10" authorId="0" shapeId="0" xr:uid="{131DD464-5DEF-4331-A7D8-A14887EB63D7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10" authorId="0" shapeId="0" xr:uid="{510D0CB3-0D72-4EB9-A19C-05CC09362D10}">
      <text/>
    </comment>
    <comment ref="H12" authorId="0" shapeId="0" xr:uid="{A36398EE-1607-4838-9965-74DCDA5F0785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12" authorId="0" shapeId="0" xr:uid="{576CE28A-9E43-453C-B9B4-2514E5F34509}">
      <text/>
    </comment>
    <comment ref="H14" authorId="0" shapeId="0" xr:uid="{8A161CA9-DFC5-4FF2-85D8-9633AA2CB828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14" authorId="0" shapeId="0" xr:uid="{43114F37-7AB0-4953-AE79-66D2F7C07636}">
      <text/>
    </comment>
    <comment ref="G16" authorId="0" shapeId="0" xr:uid="{97A33CD0-8664-4A82-B93D-480CA4988A97}">
      <text>
        <r>
          <rPr>
            <sz val="11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16" authorId="0" shapeId="0" xr:uid="{1FC0F765-E53C-4AB1-88E4-902DC5A3A706}">
      <text>
        <r>
          <rPr>
            <sz val="11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16" authorId="0" shapeId="0" xr:uid="{8DD72CC4-1E2E-45CA-91B9-F2E33213FF81}">
      <text/>
    </comment>
    <comment ref="H18" authorId="0" shapeId="0" xr:uid="{1E7B6F07-41D1-4C99-B01B-3A51DFFC019F}">
      <text>
        <r>
          <rPr>
            <sz val="11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18" authorId="0" shapeId="0" xr:uid="{D8EFA1DA-D2D3-452A-8E88-D526C832CD0F}">
      <text>
        <r>
          <rPr>
            <sz val="11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18" authorId="0" shapeId="0" xr:uid="{4D2C72CA-D679-4772-A9E9-67F660F23795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18" authorId="0" shapeId="0" xr:uid="{FEA177F7-22C3-4A5B-A796-ED121F4E0671}">
      <text/>
    </comment>
    <comment ref="J20" authorId="0" shapeId="0" xr:uid="{0B417CB1-1978-43FC-8D34-80326F32FA46}">
      <text>
        <r>
          <rPr>
            <sz val="11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20" authorId="0" shapeId="0" xr:uid="{F7E75AEB-4732-4182-8624-B856985D0C2F}">
      <text/>
    </comment>
    <comment ref="J22" authorId="0" shapeId="0" xr:uid="{324BC805-A5C9-43D4-9B9D-C1AF455446F5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22" authorId="0" shapeId="0" xr:uid="{13171A57-5EA2-446D-A4CA-7E0FE94AA835}">
      <text/>
    </comment>
    <comment ref="I24" authorId="0" shapeId="0" xr:uid="{13BCC785-F6F6-48B2-91AA-0772988A5F4F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24" authorId="0" shapeId="0" xr:uid="{DD54EB63-FE14-46E9-9F83-83C2E0615C16}">
      <text/>
    </comment>
    <comment ref="H26" authorId="0" shapeId="0" xr:uid="{33344FBA-3BD0-421B-A4C8-15F779D6D3BF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26" authorId="0" shapeId="0" xr:uid="{3C84B442-C0CB-4DD6-BF9B-7B9110A80B24}">
      <text/>
    </comment>
    <comment ref="E28" authorId="0" shapeId="0" xr:uid="{92CC2FA2-E10C-44D9-8396-4041AF9A5634}">
      <text>
        <r>
          <rPr>
            <sz val="11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28" authorId="0" shapeId="0" xr:uid="{AFC00826-A447-4561-A4E1-C3313C8E7CA7}">
      <text>
        <r>
          <rPr>
            <sz val="11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28" authorId="0" shapeId="0" xr:uid="{570F5EB1-959E-430A-BF81-4F28AF290BF4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28" authorId="0" shapeId="0" xr:uid="{73C52C2A-2280-4601-9B4B-183C1013491E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28" authorId="0" shapeId="0" xr:uid="{0810ACB0-F39E-49A4-89BB-46B958F404EB}">
      <text/>
    </comment>
    <comment ref="I30" authorId="0" shapeId="0" xr:uid="{5CFD4AF5-917A-4708-8AD7-12B6FF687459}">
      <text/>
    </comment>
    <comment ref="H32" authorId="0" shapeId="0" xr:uid="{E1851215-9D46-4F19-87EC-D052FECAFE79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32" authorId="0" shapeId="0" xr:uid="{FBB867E8-6AFD-42F6-864C-B10C8B617276}">
      <text/>
    </comment>
    <comment ref="H34" authorId="0" shapeId="0" xr:uid="{6281D850-0CF8-4C9A-B3C9-86A531EF2FC3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34" authorId="0" shapeId="0" xr:uid="{C5B66E22-A61A-4EDA-90F5-B7CCB514C113}">
      <text/>
    </comment>
    <comment ref="H36" authorId="0" shapeId="0" xr:uid="{E9FF60AF-10A6-4714-BA34-7202224B4B6E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36" authorId="0" shapeId="0" xr:uid="{51435776-4EE6-4162-AEDA-A3E9F309C762}">
      <text/>
    </comment>
    <comment ref="G38" authorId="0" shapeId="0" xr:uid="{FF8FAA95-D5A4-4184-BB49-BB614A0DACEB}">
      <text>
        <r>
          <rPr>
            <sz val="11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38" authorId="0" shapeId="0" xr:uid="{EDB50978-5D71-4A7A-880C-86A9BF07796D}">
      <text>
        <r>
          <rPr>
            <sz val="11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38" authorId="0" shapeId="0" xr:uid="{1BAFDA9B-E0F8-4341-8F28-6280EDFF2A65}">
      <text/>
    </comment>
    <comment ref="H40" authorId="0" shapeId="0" xr:uid="{A738507A-DBB8-424D-A7BC-30DD28ADB36A}">
      <text>
        <r>
          <rPr>
            <sz val="11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40" authorId="0" shapeId="0" xr:uid="{A12D04B6-07DB-41B9-8F5B-FA9451D1B211}">
      <text>
        <r>
          <rPr>
            <sz val="11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40" authorId="0" shapeId="0" xr:uid="{AEB6FACF-E691-4DA4-B827-F0EF3DEB40C0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40" authorId="0" shapeId="0" xr:uid="{C0B9933D-BF04-476F-89B5-3A89497823A7}">
      <text/>
    </comment>
    <comment ref="J42" authorId="0" shapeId="0" xr:uid="{3874AB43-407A-49C7-9E34-0F282D093D4C}">
      <text>
        <r>
          <rPr>
            <sz val="11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42" authorId="0" shapeId="0" xr:uid="{4F11A92B-10D8-480C-A587-0E00AF842877}">
      <text/>
    </comment>
    <comment ref="J44" authorId="0" shapeId="0" xr:uid="{B057D069-86E4-48CC-A3D9-7CB53C3EB4C6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44" authorId="0" shapeId="0" xr:uid="{9FBA0034-3636-4C24-9A38-19F47C9095CB}">
      <text/>
    </comment>
    <comment ref="I46" authorId="0" shapeId="0" xr:uid="{E8F0F80B-35E8-43A6-8F69-DE67ECC32761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46" authorId="0" shapeId="0" xr:uid="{0B0F5E98-A6BC-404E-AA55-8333BCB8FFC0}">
      <text/>
    </comment>
    <comment ref="H48" authorId="0" shapeId="0" xr:uid="{8015A3A9-6E5F-4248-AD7E-CC1EA82A3B17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48" authorId="0" shapeId="0" xr:uid="{945314E2-F2CE-4348-9D4D-07A94CC731E6}">
      <text/>
    </comment>
    <comment ref="E50" authorId="0" shapeId="0" xr:uid="{B95907E7-280F-4E0E-BADE-4B7D53A5E04A}">
      <text>
        <r>
          <rPr>
            <sz val="11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F50" authorId="0" shapeId="0" xr:uid="{2F68FA30-50B0-4B62-B3E2-4A5C55094D38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50" authorId="0" shapeId="0" xr:uid="{AAB103F0-9127-4945-9E1E-870F13E92927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50" authorId="0" shapeId="0" xr:uid="{CBF6D643-B1AD-44C2-A827-9FA5E24DBFD5}">
      <text/>
    </comment>
    <comment ref="H52" authorId="0" shapeId="0" xr:uid="{8FE45768-F7EA-4D0E-9CBA-135ADFFF4EEE}">
      <text/>
    </comment>
    <comment ref="G54" authorId="0" shapeId="0" xr:uid="{6D2272E0-69AA-4B1D-8EBA-EDF125FBBAD8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54" authorId="0" shapeId="0" xr:uid="{BB97CEA3-5892-4C87-BFD2-5757610A3AE8}">
      <text/>
    </comment>
    <comment ref="G56" authorId="0" shapeId="0" xr:uid="{95D1FBB4-33A4-463E-BBBB-048ABAD15E7E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56" authorId="0" shapeId="0" xr:uid="{60CFE9F0-D2E9-48A9-B1B5-CA71121A6FF1}">
      <text/>
    </comment>
    <comment ref="G58" authorId="0" shapeId="0" xr:uid="{F77356E1-4FDC-49C4-8341-8EE3767079B1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58" authorId="0" shapeId="0" xr:uid="{0BB4D97E-A390-42BD-B3A4-322AB6666DE1}">
      <text/>
    </comment>
    <comment ref="F60" authorId="0" shapeId="0" xr:uid="{72E4F2E3-6785-4799-8495-E28DA646FDC5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60" authorId="0" shapeId="0" xr:uid="{66A0B057-A448-42E6-AA72-8E8C7F0F1037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60" authorId="0" shapeId="0" xr:uid="{4EAF8B85-6635-4D07-B65F-FD35A1649914}">
      <text/>
    </comment>
    <comment ref="H62" authorId="0" shapeId="0" xr:uid="{43AC920A-C9FD-49A7-AEA3-8C10492D15D4}">
      <text/>
    </comment>
    <comment ref="G64" authorId="0" shapeId="0" xr:uid="{3A47C239-1D51-443F-A480-C212176A0790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64" authorId="0" shapeId="0" xr:uid="{260A73A8-22CA-4108-AABF-E15E2BF834B4}">
      <text/>
    </comment>
    <comment ref="G66" authorId="0" shapeId="0" xr:uid="{9395E56A-3D53-44A8-8AE5-80C8FD950013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66" authorId="0" shapeId="0" xr:uid="{B404D4AD-6974-477F-960C-AADADA740280}">
      <text/>
    </comment>
    <comment ref="G68" authorId="0" shapeId="0" xr:uid="{5443FBBF-3A2F-4319-A17D-2B36C1A0584E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68" authorId="0" shapeId="0" xr:uid="{F39CF8C3-B402-41A5-9F50-205FBF25869A}">
      <text/>
    </comment>
    <comment ref="D70" authorId="0" shapeId="0" xr:uid="{1756D09A-5E2D-4D5C-BD05-B34CD800A9C7}">
      <text>
        <r>
          <rPr>
            <sz val="11"/>
            <color indexed="81"/>
            <rFont val="Tahoma"/>
            <family val="2"/>
          </rPr>
          <t xml:space="preserve">Gtg name: calcium monoxide (lime)_x000D_
Gtg type:= normal_x000D_
Finalized:= T_x000D_
FileName:= ExecSum_V4_calcium monoxide (lime)_1305-78-8_2010-06-28_2010-06-28_12-57.pdf_x000D_
</t>
        </r>
      </text>
    </comment>
    <comment ref="E70" authorId="0" shapeId="0" xr:uid="{822BB73B-80A3-4D7E-B1FC-055C3F7CCDD0}">
      <text>
        <r>
          <rPr>
            <sz val="11"/>
            <color indexed="81"/>
            <rFont val="Tahoma"/>
            <family val="2"/>
          </rPr>
          <t xml:space="preserve">Gtg name: calcium carbonate (limestone) as mined_x000D_
Gtg type:= normal_x000D_
Finalized:= T_x000D_
FileName:= ExecSum_V4_calcium carbonate (limestone) as mined_471-34-1_2010-10-28_2010-10-28_13-30.pdf_x000D_
</t>
        </r>
      </text>
    </comment>
    <comment ref="F70" authorId="0" shapeId="0" xr:uid="{1E2DB2BE-B3D2-45A4-9859-FBC10BF6F332}">
      <text/>
    </comment>
    <comment ref="D72" authorId="0" shapeId="0" xr:uid="{C4425289-047E-42EE-AD28-A616A53E8A9C}">
      <text>
        <r>
          <rPr>
            <sz val="11"/>
            <color indexed="81"/>
            <rFont val="Tahoma"/>
            <family val="2"/>
          </rPr>
          <t xml:space="preserve">Gtg name: hydrogen peroxide 65 wtPct_x000D_
Gtg type:= normal_x000D_
Finalized:= T_x000D_
FileName:= ES_V1_hydrogen peroxide 65 wtPct_2016-09-09_12-45.pdf_x000D_
</t>
        </r>
      </text>
    </comment>
    <comment ref="E72" authorId="0" shapeId="0" xr:uid="{813AA7F3-4032-470A-9D40-8F744152C600}">
      <text>
        <r>
          <rPr>
            <sz val="11"/>
            <color indexed="81"/>
            <rFont val="Tahoma"/>
            <family val="2"/>
          </rPr>
          <t xml:space="preserve">Gtg name: BTX (benzene, toluene, and xylenes)_x000D_
Gtg type:= normal_x000D_
Finalized:= T_x000D_
FileName:= ES_V4_BTX (benzene, toluene, and xylenes)_2016-09-09_15-59.pdf_x000D_
</t>
        </r>
      </text>
    </comment>
    <comment ref="F72" authorId="0" shapeId="0" xr:uid="{4A1FC01C-050A-4610-9928-7C0ADE0C5B5E}">
      <text>
        <r>
          <rPr>
            <sz val="11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G72" authorId="0" shapeId="0" xr:uid="{AEF2707F-CAB3-44F7-BBC1-BA049A63CB77}">
      <text>
        <r>
          <rPr>
            <sz val="11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H72" authorId="0" shapeId="0" xr:uid="{FCA3B2CC-1696-4BEF-9E31-6A9C5F7EA9CB}">
      <text/>
    </comment>
    <comment ref="H74" authorId="0" shapeId="0" xr:uid="{58BD607A-5CE2-4227-B4A4-2D9E8AAE56E7}">
      <text/>
    </comment>
    <comment ref="F76" authorId="0" shapeId="0" xr:uid="{04681C3C-B16F-4493-A68F-8C31A4F8FA20}">
      <text>
        <r>
          <rPr>
            <sz val="11"/>
            <color indexed="81"/>
            <rFont val="Tahoma"/>
            <family val="2"/>
          </rPr>
          <t xml:space="preserve">Gtg name: reformate (hydrotreating and reforming of straight-run distillate)_x000D_
Gtg type:= normal_x000D_
Finalized:= T_x000D_
FileName:= ExecSum_V4_reformate (hydrotreating and reforming of straight-run distillate)_UIDNaphthaReformate_2010-06-19_2010-06-24_12-14.pdf_x000D_
</t>
        </r>
      </text>
    </comment>
    <comment ref="G76" authorId="0" shapeId="0" xr:uid="{398741CE-5569-4024-97CD-6E3A8D48DB80}">
      <text>
        <r>
          <rPr>
            <sz val="11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H76" authorId="0" shapeId="0" xr:uid="{4836337F-862F-4499-88A3-FC422B9241FD}">
      <text/>
    </comment>
    <comment ref="H78" authorId="0" shapeId="0" xr:uid="{BD587552-6A02-472B-B376-AB707742197B}">
      <text/>
    </comment>
    <comment ref="E80" authorId="0" shapeId="0" xr:uid="{A715A2A8-77B5-4955-A4C2-F7F44EA3F9C3}">
      <text>
        <r>
          <rPr>
            <sz val="11"/>
            <color indexed="81"/>
            <rFont val="Tahoma"/>
            <family val="2"/>
          </rPr>
          <t xml:space="preserve">Gtg name: hydrogen proxy from SMR_x000D_
Gtg type:= placeholder_x000D_
Finalized:= T_x000D_
FileName:= noExecSum.pdf_x000D_
</t>
        </r>
      </text>
    </comment>
    <comment ref="F80" authorId="0" shapeId="0" xr:uid="{B34CBBAF-1649-4315-9D4A-C6A044D1E3DC}">
      <text>
        <r>
          <rPr>
            <sz val="11"/>
            <color indexed="81"/>
            <rFont val="Tahoma"/>
            <family val="2"/>
          </rPr>
          <t xml:space="preserve">Gtg name: hydrogen from SMR nat gas_x000D_
Gtg type:= normal_x000D_
Finalized:= T_x000D_
FileName:= ES_V4_hydrogen from SMR nat gas_2020-07-20_15-08.pdf_x000D_
</t>
        </r>
      </text>
    </comment>
    <comment ref="G80" authorId="0" shapeId="0" xr:uid="{B6E84D0B-1D47-4E5F-ADF6-1229E9406F14}">
      <text>
        <r>
          <rPr>
            <sz val="11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H80" authorId="0" shapeId="0" xr:uid="{54DCE704-E72E-45F4-BA2E-8ECA51DEA427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80" authorId="0" shapeId="0" xr:uid="{73F1D4A6-353A-4AFD-B334-8C4AA2E5224A}">
      <text/>
    </comment>
    <comment ref="I82" authorId="0" shapeId="0" xr:uid="{A26A5FBA-E51E-4ED4-BB06-FCA5C5A3B6A2}">
      <text/>
    </comment>
    <comment ref="G84" authorId="0" shapeId="0" xr:uid="{6B92C983-62D6-415C-B0F2-E8939BFBE996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84" authorId="0" shapeId="0" xr:uid="{040867BE-A76A-498C-A515-D463DFB168FD}">
      <text/>
    </comment>
    <comment ref="G86" authorId="0" shapeId="0" xr:uid="{4559474C-1434-423A-B2E0-921B112AED8A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86" authorId="0" shapeId="0" xr:uid="{E2622362-FC84-44C1-8402-896149424208}">
      <text/>
    </comment>
    <comment ref="E88" authorId="0" shapeId="0" xr:uid="{315EE1D1-384D-4291-B93D-A5B2B00C1BF3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88" authorId="0" shapeId="0" xr:uid="{56F25741-F308-44A5-BAED-4650F8EEDF2F}">
      <text/>
    </comment>
    <comment ref="D90" authorId="0" shapeId="0" xr:uid="{DB928287-9065-4A2E-AF24-6CA0E0EAA101}">
      <text>
        <r>
          <rPr>
            <sz val="11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E90" authorId="0" shapeId="0" xr:uid="{D66370A4-3FCE-428F-B30D-D6E5B8733724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90" authorId="0" shapeId="0" xr:uid="{4629905C-F521-405A-AC52-CD64F6AAA8A9}">
      <text/>
    </comment>
    <comment ref="F92" authorId="0" shapeId="0" xr:uid="{35117B2C-03CE-4DAF-A6FD-7969E4B83688}">
      <text/>
    </comment>
    <comment ref="D94" authorId="0" shapeId="0" xr:uid="{2A84A4DE-3BF1-42B1-AE9C-629CC686E52E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94" authorId="0" shapeId="0" xr:uid="{3E9BEF6A-0003-4F5F-A64F-218C7DE7244B}">
      <text/>
    </comment>
    <comment ref="D96" authorId="0" shapeId="0" xr:uid="{38BE17CA-3171-4E07-B9DC-F35F4EB87C7B}">
      <text>
        <r>
          <rPr>
            <sz val="11"/>
            <color indexed="81"/>
            <rFont val="Tahoma"/>
            <family val="2"/>
          </rPr>
          <t xml:space="preserve">Gtg name: Sodium Chlorate _x000D_
Gtg type:= normal_x000D_
Finalized:= T_x000D_
FileName:= ES_V4_Sodium Chlorate _2023-09-06_13-33.pdf_x000D_
</t>
        </r>
      </text>
    </comment>
    <comment ref="E96" authorId="0" shapeId="0" xr:uid="{2BD6B139-E974-4C04-B963-379AE94084E5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96" authorId="0" shapeId="0" xr:uid="{4992C737-A6F1-4856-942F-8F5996D07D9E}">
      <text/>
    </comment>
    <comment ref="D98" authorId="0" shapeId="0" xr:uid="{86617C4D-98FC-4F08-8A7D-5F3C283A7C81}">
      <text>
        <r>
          <rPr>
            <sz val="11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E98" authorId="0" shapeId="0" xr:uid="{2D664672-5009-4145-9A15-9E6FBC21016A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98" authorId="0" shapeId="0" xr:uid="{B7657884-3EC5-48EE-A573-F032D28B6092}">
      <text/>
    </comment>
    <comment ref="E100" authorId="0" shapeId="0" xr:uid="{903C3F72-7FF9-4479-B8CF-5E959B9B3466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00" authorId="0" shapeId="0" xr:uid="{274DFC5B-1A1A-40EF-9FF8-22D4B6318739}">
      <text/>
    </comment>
    <comment ref="D102" authorId="0" shapeId="0" xr:uid="{67E768E6-D00F-406F-AC80-8A7E39AD14BA}">
      <text>
        <r>
          <rPr>
            <sz val="11"/>
            <color indexed="81"/>
            <rFont val="Tahoma"/>
            <family val="2"/>
          </rPr>
          <t xml:space="preserve">Gtg name: boric acid from borax (tincal) and sulfuric acid_x000D_
Gtg type:= normal_x000D_
Finalized:= T_x000D_
FileName:= ExecSum_V2_boric acid from borax (tincal) and sulfuric acid_10043-35-3_2010-07-22_2010-07-23_00-08.pdf_x000D_
</t>
        </r>
      </text>
    </comment>
    <comment ref="E102" authorId="0" shapeId="0" xr:uid="{D8EFD81A-8470-44DA-BC3A-1ECF0EFEED7F}">
      <text>
        <r>
          <rPr>
            <sz val="11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F102" authorId="0" shapeId="0" xr:uid="{6B05184A-14C3-4DC6-A9BF-12A7D5D81120}">
      <text>
        <r>
          <rPr>
            <sz val="11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G102" authorId="0" shapeId="0" xr:uid="{17D3818A-1798-4DBC-960D-C85697569BC2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02" authorId="0" shapeId="0" xr:uid="{C2BD3A06-DA53-4219-AA98-8465EEAB4BEB}">
      <text/>
    </comment>
    <comment ref="G104" authorId="0" shapeId="0" xr:uid="{4E172E2C-1ED0-4499-9ED0-21AB38F3EB91}">
      <text>
        <r>
          <rPr>
            <sz val="11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H104" authorId="0" shapeId="0" xr:uid="{667D1906-E9F5-467D-8C5B-2081DE750193}">
      <text/>
    </comment>
    <comment ref="G106" authorId="0" shapeId="0" xr:uid="{9BD2925E-BC90-4D51-B014-06A1199C6E4A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06" authorId="0" shapeId="0" xr:uid="{3A54817F-0D82-47AE-A659-949913671208}">
      <text/>
    </comment>
    <comment ref="F108" authorId="0" shapeId="0" xr:uid="{F2B04774-90FF-4FF4-A521-ECC96FAD0ECF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08" authorId="0" shapeId="0" xr:uid="{4FE22D1A-3224-4157-8522-76F8A307C3C1}">
      <text/>
    </comment>
    <comment ref="E110" authorId="0" shapeId="0" xr:uid="{1613E673-6FC5-40D8-A0B4-23440064C25B}">
      <text>
        <r>
          <rPr>
            <sz val="11"/>
            <color indexed="81"/>
            <rFont val="Tahoma"/>
            <family val="2"/>
          </rPr>
          <t xml:space="preserve">Gtg name: borax refining (purification of run of mine ore)_x000D_
Gtg type:= normal_x000D_
Finalized:= T_x000D_
FileName:= ExecSum_V4_borax refining (purification of run of mine ore)_1303-96-4_2009-08-01_2010-07-22_23-32.pdf_x000D_
</t>
        </r>
      </text>
    </comment>
    <comment ref="F110" authorId="0" shapeId="0" xr:uid="{136DCC83-9960-4B03-A18E-C0E0F5CD6FD7}">
      <text>
        <r>
          <rPr>
            <sz val="11"/>
            <color indexed="81"/>
            <rFont val="Tahoma"/>
            <family val="2"/>
          </rPr>
          <t xml:space="preserve">Gtg name: borax mine, production of b2o3 as tincal and kernite ores_x000D_
Gtg type:= normal_x000D_
Finalized:= T_x000D_
FileName:= ExecSum_V4_borax mine, production of b2o3 as tincal and kernite ores_UIDB2O3inTincalOre_2009-08-01_2010-07-22_20-03.pdf_x000D_
</t>
        </r>
      </text>
    </comment>
    <comment ref="G110" authorId="0" shapeId="0" xr:uid="{9E0F8744-7C1B-4B0B-A038-A828DAF2D324}">
      <text/>
    </comment>
    <comment ref="D112" authorId="0" shapeId="0" xr:uid="{E826DE7F-0E10-496E-A0F7-D7912FEBAF26}">
      <text>
        <r>
          <rPr>
            <sz val="11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E112" authorId="0" shapeId="0" xr:uid="{99275879-92E2-4E22-B10E-214F94F1D3A5}">
      <text>
        <r>
          <rPr>
            <sz val="11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F112" authorId="0" shapeId="0" xr:uid="{4A32DB3C-7DFE-4EAB-A8DB-7D534493C5C1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112" authorId="0" shapeId="0" xr:uid="{5EE4768C-9A75-4908-B9D7-939F40C5596E}">
      <text/>
    </comment>
    <comment ref="F114" authorId="0" shapeId="0" xr:uid="{92AEFF7C-97BD-423B-A2FA-9E34991F9BA9}">
      <text>
        <r>
          <rPr>
            <sz val="11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G114" authorId="0" shapeId="0" xr:uid="{2616D5C0-7E25-4E7C-BDDA-E198CDAFA58B}">
      <text/>
    </comment>
    <comment ref="F116" authorId="0" shapeId="0" xr:uid="{816AD967-43BA-48DA-BEFE-5AF315F6FFF7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16" authorId="0" shapeId="0" xr:uid="{62781702-66B6-4E1E-BE5F-93ADE6424168}">
      <text/>
    </comment>
    <comment ref="E118" authorId="0" shapeId="0" xr:uid="{5107C177-E550-4497-A3F9-C99F7628C7C3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18" authorId="0" shapeId="0" xr:uid="{A2965B05-B881-4675-9F12-9640BFA31F14}">
      <text/>
    </comment>
    <comment ref="B120" authorId="0" shapeId="0" xr:uid="{EC04E75B-08B2-40E3-A789-AB0AE7F2D00B}">
      <text>
        <r>
          <rPr>
            <sz val="11"/>
            <color indexed="81"/>
            <rFont val="Tahoma"/>
            <family val="2"/>
          </rPr>
          <t xml:space="preserve">Gtg name: chloroethane_x000D_
Gtg type:= normal_x000D_
Finalized:= T_x000D_
FileName:= ES_V1_chloroethane_2022-05-15_18-34.pdf_x000D_
</t>
        </r>
      </text>
    </comment>
    <comment ref="C120" authorId="0" shapeId="0" xr:uid="{3C173F50-9902-4A3A-96EB-D624C0FDD5E2}">
      <text>
        <r>
          <rPr>
            <sz val="11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D120" authorId="0" shapeId="0" xr:uid="{B8D8547A-1DCA-4E74-826C-5244590E28A7}">
      <text>
        <r>
          <rPr>
            <sz val="11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E120" authorId="0" shapeId="0" xr:uid="{F35D9610-9C28-4AF6-995D-F2A24D78E653}">
      <text/>
    </comment>
    <comment ref="E122" authorId="0" shapeId="0" xr:uid="{ACDC2BB0-61D3-4827-9318-76FB4C4A63D1}">
      <text/>
    </comment>
    <comment ref="C124" authorId="0" shapeId="0" xr:uid="{4D4148A0-95F3-44F4-8AD9-34AC91873967}">
      <text>
        <r>
          <rPr>
            <sz val="11"/>
            <color indexed="81"/>
            <rFont val="Tahoma"/>
            <family val="2"/>
          </rPr>
          <t xml:space="preserve">Gtg name: hydrogen chloride with vinyl chloride from direct chlorination_x000D_
Gtg type:= normal_x000D_
Finalized:= T_x000D_
FileName:= ExecSum_V4_hydrogen chloride with vinyl chloride from direct chlorination_7647-01-0_2010-06-28_2010-06-28_18-06.pdf_x000D_
</t>
        </r>
      </text>
    </comment>
    <comment ref="D124" authorId="0" shapeId="0" xr:uid="{2CEA3884-0289-4A87-B315-1CA647B484A3}">
      <text>
        <r>
          <rPr>
            <sz val="11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E124" authorId="0" shapeId="0" xr:uid="{7408DEF5-F0E8-4566-BB96-982AEF18D267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124" authorId="0" shapeId="0" xr:uid="{04F2DE68-9119-4A11-8E06-AA09D5AA0DE8}">
      <text/>
    </comment>
    <comment ref="E126" authorId="0" shapeId="0" xr:uid="{E5BB3E3B-8800-4458-B0E7-5E94383DABDE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26" authorId="0" shapeId="0" xr:uid="{9A40B724-C7DF-4EC8-A05F-A41A343FAA7F}">
      <text/>
    </comment>
    <comment ref="D128" authorId="0" shapeId="0" xr:uid="{5F0D0CFB-E74E-4399-A39E-54546B20B77E}">
      <text>
        <r>
          <rPr>
            <sz val="11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E128" authorId="0" shapeId="0" xr:uid="{12DB47D9-63AD-47DC-AAF1-39BAC4761D6C}">
      <text>
        <r>
          <rPr>
            <sz val="11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F128" authorId="0" shapeId="0" xr:uid="{253F3E5A-9F32-4019-9DCF-E1F757B226BF}">
      <text/>
    </comment>
    <comment ref="F130" authorId="0" shapeId="0" xr:uid="{2D1DED1A-2402-444C-A10C-E972C11F1786}">
      <text/>
    </comment>
    <comment ref="B132" authorId="0" shapeId="0" xr:uid="{D05FCE40-EB10-4A60-8D9B-5338D3A8429E}">
      <text>
        <r>
          <rPr>
            <sz val="11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C132" authorId="0" shapeId="0" xr:uid="{747F5C15-9842-48EF-ACE6-DC1A92E19783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D132" authorId="0" shapeId="0" xr:uid="{E6177C47-1DBE-403E-A555-5D903B6E6652}">
      <text/>
    </comment>
    <comment ref="C134" authorId="0" shapeId="0" xr:uid="{F7167AA8-DD89-4EEF-89C7-EA26CBBCF62F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134" authorId="0" shapeId="0" xr:uid="{DA7E43A9-CB45-4FEF-AECB-0B61225B09D0}">
      <text/>
    </comment>
    <comment ref="B136" authorId="0" shapeId="0" xr:uid="{02B9A91E-D3FE-44D4-B6D4-4669D7E9E4BA}">
      <text>
        <r>
          <rPr>
            <sz val="11"/>
            <color indexed="81"/>
            <rFont val="Tahoma"/>
            <family val="2"/>
          </rPr>
          <t xml:space="preserve">Gtg name: BTX (benzene, toluene, and xylenes)_x000D_
Gtg type:= normal_x000D_
Finalized:= T_x000D_
FileName:= ES_V4_BTX (benzene, toluene, and xylenes)_2016-09-09_15-59.pdf_x000D_
</t>
        </r>
      </text>
    </comment>
    <comment ref="C136" authorId="0" shapeId="0" xr:uid="{E7564710-62DF-494C-A5DB-36BFA2D3F41F}">
      <text>
        <r>
          <rPr>
            <sz val="11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D136" authorId="0" shapeId="0" xr:uid="{A35AAA18-FCB1-4A32-9A05-C24D42CC2941}">
      <text>
        <r>
          <rPr>
            <sz val="11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E136" authorId="0" shapeId="0" xr:uid="{190F7355-16C5-48EB-9008-A168BEEBECE5}">
      <text/>
    </comment>
    <comment ref="E138" authorId="0" shapeId="0" xr:uid="{FA67E204-A7AB-4D42-AB98-E56C54F1E980}">
      <text/>
    </comment>
    <comment ref="C140" authorId="0" shapeId="0" xr:uid="{3AFEB221-4A01-4B44-9298-A904D30FBD49}">
      <text>
        <r>
          <rPr>
            <sz val="11"/>
            <color indexed="81"/>
            <rFont val="Tahoma"/>
            <family val="2"/>
          </rPr>
          <t xml:space="preserve">Gtg name: reformate (hydrotreating and reforming of straight-run distillate)_x000D_
Gtg type:= normal_x000D_
Finalized:= T_x000D_
FileName:= ExecSum_V4_reformate (hydrotreating and reforming of straight-run distillate)_UIDNaphthaReformate_2010-06-19_2010-06-24_12-14.pdf_x000D_
</t>
        </r>
      </text>
    </comment>
    <comment ref="D140" authorId="0" shapeId="0" xr:uid="{D2ED0769-62F3-4813-A59A-2B968556977C}">
      <text>
        <r>
          <rPr>
            <sz val="11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E140" authorId="0" shapeId="0" xr:uid="{716BF7CF-FED8-47C0-A2EA-CC09242CA8D0}">
      <text/>
    </comment>
    <comment ref="E142" authorId="0" shapeId="0" xr:uid="{E8038895-FD9C-42E5-9068-B58837833DCA}">
      <text/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F01D9D62-E499-4124-A46B-38CD2B849EFA}">
      <text>
        <r>
          <rPr>
            <sz val="9"/>
            <color indexed="81"/>
            <rFont val="Tahoma"/>
            <family val="2"/>
          </rPr>
          <t xml:space="preserve">Gtg name: HEC 2p5 MS_x000D_
Gtg type:= normal_x000D_
Finalized:= T_x000D_
FileName:= ES_V4_HEC 2p5 MS_2024-05-08_21-45.pdf_x000D_
</t>
        </r>
      </text>
    </comment>
    <comment ref="B4" authorId="0" shapeId="0" xr:uid="{08037B5A-F887-4583-80C4-0701FB11621C}">
      <text>
        <r>
          <rPr>
            <sz val="9"/>
            <color indexed="81"/>
            <rFont val="Tahoma"/>
            <family val="2"/>
          </rPr>
          <t xml:space="preserve">Gtg name: acetic acid from methanol and carbon dioxide_x000D_
Gtg type:= normal_x000D_
Finalized:= T_x000D_
FileName:= ExecSum_V4_acetic acid from methanol and carbon dioxide_64-19-7_2010-06-25_2010-06-26_00-06_1.pdf_x000D_
</t>
        </r>
      </text>
    </comment>
    <comment ref="C4" authorId="0" shapeId="0" xr:uid="{2D29E3B5-12BA-4ADE-9E87-B97DEFE1B812}">
      <text>
        <r>
          <rPr>
            <sz val="9"/>
            <color indexed="81"/>
            <rFont val="Tahoma"/>
            <family val="2"/>
          </rPr>
          <t xml:space="preserve">Gtg name: carbon monoxide and hydrogen from steam co2 reforming of natural gas_x000D_
Gtg type:= normal_x000D_
Finalized:= I_x000D_
FileName:= ExecSum_V1_carbon monoxide and hydrogen from steam co2 reforming of natural gas_630-08-0_2010-07-04_2010-07-10_10-54.pdf_x000D_
</t>
        </r>
      </text>
    </comment>
    <comment ref="D4" authorId="0" shapeId="0" xr:uid="{DF7FC092-D4C5-4360-98AA-56DF565542DE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E4" authorId="0" shapeId="0" xr:uid="{531932D1-8393-44F0-9FBC-A2C016EC877D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4" authorId="0" shapeId="0" xr:uid="{D541CA13-8259-428E-9CB2-88880013CD54}">
      <text/>
    </comment>
    <comment ref="F6" authorId="0" shapeId="0" xr:uid="{F71EBF24-5915-4C78-B2EF-18E3870F7CE7}">
      <text/>
    </comment>
    <comment ref="E8" authorId="0" shapeId="0" xr:uid="{1BF2469B-37DC-4C52-900F-D68FF398D9FC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8" authorId="0" shapeId="0" xr:uid="{557FFA23-FF4B-47D0-841C-24EE664FD7DA}">
      <text/>
    </comment>
    <comment ref="E10" authorId="0" shapeId="0" xr:uid="{B142D89D-F02D-401A-98CB-1EDEFF6C894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10" authorId="0" shapeId="0" xr:uid="{F74E59D8-FFFA-4F41-8326-5138F5C64643}">
      <text/>
    </comment>
    <comment ref="E12" authorId="0" shapeId="0" xr:uid="{21EB66AE-C71B-4D23-9846-4C35BCB8EAC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2" authorId="0" shapeId="0" xr:uid="{21CEF95A-C7E8-4960-A8A4-4504E4294ED4}">
      <text/>
    </comment>
    <comment ref="D14" authorId="0" shapeId="0" xr:uid="{2D0CFD69-A0C3-454D-BEA7-947A2107C67D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14" authorId="0" shapeId="0" xr:uid="{2C4BD163-E164-4ED2-A229-8D390BCBD6C7}">
      <text/>
    </comment>
    <comment ref="E16" authorId="0" shapeId="0" xr:uid="{31623803-7043-4183-9CC8-F03D06AA6615}">
      <text/>
    </comment>
    <comment ref="D18" authorId="0" shapeId="0" xr:uid="{050705ED-CADC-45CA-8395-8D703C7A1AA6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8" authorId="0" shapeId="0" xr:uid="{CFE074E5-F941-4A91-82A0-ADA44A671B12}">
      <text/>
    </comment>
    <comment ref="C20" authorId="0" shapeId="0" xr:uid="{D3554968-432F-4D86-8809-A3670218A5A9}">
      <text>
        <r>
          <rPr>
            <sz val="9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D20" authorId="0" shapeId="0" xr:uid="{4132C00E-68B3-4C2B-B4A3-2D297EEE242F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20" authorId="0" shapeId="0" xr:uid="{36970901-17DB-49E0-A39E-A42BED1F9B17}">
      <text/>
    </comment>
    <comment ref="E22" authorId="0" shapeId="0" xr:uid="{2A021938-3492-45B7-B8FA-8EE0C7B39373}">
      <text/>
    </comment>
    <comment ref="D24" authorId="0" shapeId="0" xr:uid="{34E72AFC-8DCF-4895-AC01-2256484F855E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24" authorId="0" shapeId="0" xr:uid="{A53DE033-4C42-4F99-AE89-41D24F331F45}">
      <text/>
    </comment>
    <comment ref="D26" authorId="0" shapeId="0" xr:uid="{4DA82888-D819-4C58-BF2B-A642286381D9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26" authorId="0" shapeId="0" xr:uid="{965F19D2-E4E9-4402-8CA9-C70ADA457934}">
      <text/>
    </comment>
    <comment ref="B28" authorId="0" shapeId="0" xr:uid="{DA9697ED-8519-4191-94F1-FA5154E1334E}">
      <text>
        <r>
          <rPr>
            <sz val="9"/>
            <color indexed="81"/>
            <rFont val="Tahoma"/>
            <family val="2"/>
          </rPr>
          <t xml:space="preserve">Gtg name: cellulose _x000D_
Gtg type:= placeholder_x000D_
Finalized:= T_x000D_
FileName:= noExecSum.pdf_x000D_
</t>
        </r>
      </text>
    </comment>
    <comment ref="C28" authorId="0" shapeId="0" xr:uid="{8503D0AB-867F-49A7-97CE-A641570761F4}">
      <text>
        <r>
          <rPr>
            <sz val="9"/>
            <color indexed="81"/>
            <rFont val="Tahoma"/>
            <family val="2"/>
          </rPr>
          <t xml:space="preserve">Gtg name: SW Dissolving Pulp Ace_x000D_
Gtg type:= normal_x000D_
Finalized:= T_x000D_
FileName:= ES_V4_SW Dissolving Pulp Ace_2023-08-31_11-39.pdf_x000D_
</t>
        </r>
      </text>
    </comment>
    <comment ref="D28" authorId="0" shapeId="0" xr:uid="{05EA696D-A5A1-4293-959D-BE095153E5F5}">
      <text>
        <r>
          <rPr>
            <sz val="9"/>
            <color indexed="81"/>
            <rFont val="Tahoma"/>
            <family val="2"/>
          </rPr>
          <t xml:space="preserve">Gtg name: SW tree harvest and transport_x000D_
Gtg type:= normal_x000D_
Finalized:= T_x000D_
FileName:= ES_V4_SW tree harvest and transport_2023-08-31_11-40.pdf_x000D_
</t>
        </r>
      </text>
    </comment>
    <comment ref="E28" authorId="0" shapeId="0" xr:uid="{69FC85CD-3BBD-42E8-89B3-F6DC18A05385}">
      <text/>
    </comment>
    <comment ref="E30" authorId="0" shapeId="0" xr:uid="{7C885129-6A8C-422D-8698-4D810DE54DE1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30" authorId="0" shapeId="0" xr:uid="{B3BB8436-7BCC-4B3F-A524-9912AACA2F60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30" authorId="0" shapeId="0" xr:uid="{F9CD00EB-D251-4A64-8005-7707B12E1B6E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30" authorId="0" shapeId="0" xr:uid="{494C8B3C-2782-4E66-9C1D-84D792E76DEC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30" authorId="0" shapeId="0" xr:uid="{2BB0D20A-8AAE-4A92-9A2B-A61B96BDD8A2}">
      <text/>
    </comment>
    <comment ref="I32" authorId="0" shapeId="0" xr:uid="{79B080B1-CE18-4185-BF5F-0861B80D1430}">
      <text/>
    </comment>
    <comment ref="H34" authorId="0" shapeId="0" xr:uid="{89A57734-2D2D-4E66-89B0-CA04FE969D67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34" authorId="0" shapeId="0" xr:uid="{73F7B428-F218-4DDF-898B-E1C3B3EC1E63}">
      <text/>
    </comment>
    <comment ref="H36" authorId="0" shapeId="0" xr:uid="{86A374C9-5A18-4FEA-AFB9-AF15DFD8E2F4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36" authorId="0" shapeId="0" xr:uid="{A83A5637-5553-4C25-839E-6CDFD8F41465}">
      <text/>
    </comment>
    <comment ref="H38" authorId="0" shapeId="0" xr:uid="{4C66C0A5-96A3-403F-8620-D52ADB0E76A7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38" authorId="0" shapeId="0" xr:uid="{1727670E-06A4-4033-8E20-1DB3FB5458CC}">
      <text/>
    </comment>
    <comment ref="G40" authorId="0" shapeId="0" xr:uid="{06CAA2E2-3ADF-44E9-99F7-BD0B4D749210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40" authorId="0" shapeId="0" xr:uid="{026840FE-24FC-4F5B-90E8-F110A65B0248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40" authorId="0" shapeId="0" xr:uid="{A5A41997-CD44-4E91-A629-E610853320E6}">
      <text/>
    </comment>
    <comment ref="H42" authorId="0" shapeId="0" xr:uid="{A20274FF-95A0-4D65-90D8-C7AB643D5230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42" authorId="0" shapeId="0" xr:uid="{B4458377-DD3F-4756-A8A4-7680BC7FA807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42" authorId="0" shapeId="0" xr:uid="{132779A8-6CF7-42FC-8737-753CDF3AD7C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42" authorId="0" shapeId="0" xr:uid="{FDE932F6-68E8-4B79-AE08-C5F5B3B32B0B}">
      <text/>
    </comment>
    <comment ref="J44" authorId="0" shapeId="0" xr:uid="{7A6597F6-73DE-470A-9190-793FB8854EDA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44" authorId="0" shapeId="0" xr:uid="{B3FFEF9B-9BA6-4530-B959-42A404C3F7BC}">
      <text/>
    </comment>
    <comment ref="J46" authorId="0" shapeId="0" xr:uid="{70DE6340-0837-4388-9A57-D09AD98EE1B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46" authorId="0" shapeId="0" xr:uid="{7D093DCB-5C6C-4B7F-80F6-EC55AB9D4A57}">
      <text/>
    </comment>
    <comment ref="I48" authorId="0" shapeId="0" xr:uid="{3D6D7F75-37CE-40B3-9259-926C790C436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48" authorId="0" shapeId="0" xr:uid="{50E6423B-5E20-47F0-A413-1CB9E0F3C247}">
      <text/>
    </comment>
    <comment ref="H50" authorId="0" shapeId="0" xr:uid="{4B0F2D32-955B-4738-95FF-3E2711A9E51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50" authorId="0" shapeId="0" xr:uid="{8073C180-4B91-4FA8-B9CC-DC42AD6D9987}">
      <text/>
    </comment>
    <comment ref="E52" authorId="0" shapeId="0" xr:uid="{78095DE9-F58F-4949-BF7C-C63BD5BFFD51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52" authorId="0" shapeId="0" xr:uid="{8FE83051-C6C4-4685-9270-B7F6F538F1D8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52" authorId="0" shapeId="0" xr:uid="{A3807475-6D2F-458B-A72E-4304C26B7383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52" authorId="0" shapeId="0" xr:uid="{CFB46E45-5862-4A70-B13E-AB82CC10C0DF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52" authorId="0" shapeId="0" xr:uid="{54AC35C5-1EFB-4D33-B07B-AFBA5C36B974}">
      <text/>
    </comment>
    <comment ref="I54" authorId="0" shapeId="0" xr:uid="{C720718B-08BC-43D9-9FB2-D5CFB21DDD99}">
      <text/>
    </comment>
    <comment ref="H56" authorId="0" shapeId="0" xr:uid="{CC82B579-4D9B-40C9-B74E-FC1C4FDF4DD1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56" authorId="0" shapeId="0" xr:uid="{1DDE1767-C340-4A1A-ABA6-FB7AA726B404}">
      <text/>
    </comment>
    <comment ref="H58" authorId="0" shapeId="0" xr:uid="{A90339FF-123A-47A3-AABF-CDC582D9B001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58" authorId="0" shapeId="0" xr:uid="{E1CF0FA0-0C81-497F-9B85-392E1786D92F}">
      <text/>
    </comment>
    <comment ref="H60" authorId="0" shapeId="0" xr:uid="{CD6B3AD8-3516-41BB-8589-5F7911B557C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60" authorId="0" shapeId="0" xr:uid="{56892C22-3512-4C0D-9B89-CF6D6105C0B0}">
      <text/>
    </comment>
    <comment ref="G62" authorId="0" shapeId="0" xr:uid="{20EB73F0-68D2-4CA5-BAEC-2D3CAF988D4A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62" authorId="0" shapeId="0" xr:uid="{CA8CE62A-5FFE-49D0-83D3-478A2D43FE3E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62" authorId="0" shapeId="0" xr:uid="{DCE5C2ED-FCDE-4EF1-909E-4C11F4C70B2C}">
      <text/>
    </comment>
    <comment ref="H64" authorId="0" shapeId="0" xr:uid="{E6613028-749C-4CD8-BB5D-0611D14769AA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64" authorId="0" shapeId="0" xr:uid="{7B7D6D6B-F49F-4F53-AD61-87AF9A4AF0D5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64" authorId="0" shapeId="0" xr:uid="{497E9082-FECF-425B-86C8-1DCABB7EB75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64" authorId="0" shapeId="0" xr:uid="{DE6B8AE7-E84F-4DB1-93A0-100D77080406}">
      <text/>
    </comment>
    <comment ref="J66" authorId="0" shapeId="0" xr:uid="{ADF86A06-8CF3-476A-B645-4A4CAE5CFD41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66" authorId="0" shapeId="0" xr:uid="{63AB5696-F9E9-4A96-8B8A-26C86A978396}">
      <text/>
    </comment>
    <comment ref="J68" authorId="0" shapeId="0" xr:uid="{70C22724-650B-4FB6-AEAA-1FF9B0E1832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68" authorId="0" shapeId="0" xr:uid="{3EFC507E-99ED-44FA-884B-F5D278C7934D}">
      <text/>
    </comment>
    <comment ref="I70" authorId="0" shapeId="0" xr:uid="{15F08252-97BE-4BFA-9A62-A351A046BC2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70" authorId="0" shapeId="0" xr:uid="{D438C5AD-950D-41C7-99C7-C2EE13063135}">
      <text/>
    </comment>
    <comment ref="H72" authorId="0" shapeId="0" xr:uid="{EA3F36D5-A509-4113-B37D-CF1D4C430D8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72" authorId="0" shapeId="0" xr:uid="{2A5793E0-0507-406C-AAD8-3320A3B6CD6F}">
      <text/>
    </comment>
    <comment ref="E74" authorId="0" shapeId="0" xr:uid="{9D963F40-C842-4F08-96FE-E0A5E48C1F01}">
      <text>
        <r>
          <rPr>
            <sz val="9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F74" authorId="0" shapeId="0" xr:uid="{69ED3AC5-7EEE-4DFB-B491-3B7B8432A0BB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74" authorId="0" shapeId="0" xr:uid="{84BF4AA8-F8BD-430E-B348-0F90B681476F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74" authorId="0" shapeId="0" xr:uid="{D076F2CB-8925-468C-875F-B9F033C3AAE2}">
      <text/>
    </comment>
    <comment ref="H76" authorId="0" shapeId="0" xr:uid="{3B1FE586-4570-44DD-9F22-4A98729508D6}">
      <text/>
    </comment>
    <comment ref="G78" authorId="0" shapeId="0" xr:uid="{1BB5CFDE-8D5B-4668-9479-AD6B93E8C86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78" authorId="0" shapeId="0" xr:uid="{26B29908-E0DB-4ACB-AF57-6BFB7B0AA00A}">
      <text/>
    </comment>
    <comment ref="G80" authorId="0" shapeId="0" xr:uid="{7CC379B8-E48E-408F-A004-FE927966FAAF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80" authorId="0" shapeId="0" xr:uid="{0C4F3741-D807-4B14-B37A-FD2D94E83EF6}">
      <text/>
    </comment>
    <comment ref="G82" authorId="0" shapeId="0" xr:uid="{E031031C-FC9E-470E-A6CF-CA63F8CB1AC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82" authorId="0" shapeId="0" xr:uid="{4F3AEFAF-E155-47A8-BAF8-776A7BA2DF6F}">
      <text/>
    </comment>
    <comment ref="F84" authorId="0" shapeId="0" xr:uid="{5E77C33F-BEC3-4783-A6EA-E7F567ADC1AD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84" authorId="0" shapeId="0" xr:uid="{AD738A91-DA5B-45FE-9E3A-26261F5EC767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84" authorId="0" shapeId="0" xr:uid="{B3715324-9333-4FC7-8C29-3C757F29F17B}">
      <text/>
    </comment>
    <comment ref="H86" authorId="0" shapeId="0" xr:uid="{D1E8563A-BB67-40C9-82C2-4A390111E3FD}">
      <text/>
    </comment>
    <comment ref="G88" authorId="0" shapeId="0" xr:uid="{87E8BBE0-66A8-4E5E-8B20-20B081270C1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88" authorId="0" shapeId="0" xr:uid="{7AC7C618-10AE-42EB-85C0-C562B7AF8B41}">
      <text/>
    </comment>
    <comment ref="G90" authorId="0" shapeId="0" xr:uid="{010E18DA-6438-4E1E-858C-5E4A82DF99F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90" authorId="0" shapeId="0" xr:uid="{960A29C2-EE86-40C4-BE83-CDFE130B9F98}">
      <text/>
    </comment>
    <comment ref="G92" authorId="0" shapeId="0" xr:uid="{1A882341-4D0C-469C-8E4E-CED6853C5D5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92" authorId="0" shapeId="0" xr:uid="{554B943C-3B89-4C3B-9FAC-B2A461E5FC2B}">
      <text/>
    </comment>
    <comment ref="D94" authorId="0" shapeId="0" xr:uid="{91CC2A96-4525-4BC6-A7B7-1E1B5A03E2E3}">
      <text>
        <r>
          <rPr>
            <sz val="9"/>
            <color indexed="81"/>
            <rFont val="Tahoma"/>
            <family val="2"/>
          </rPr>
          <t xml:space="preserve">Gtg name: calcium monoxide (lime)_x000D_
Gtg type:= normal_x000D_
Finalized:= T_x000D_
FileName:= ExecSum_V4_calcium monoxide (lime)_1305-78-8_2010-06-28_2010-06-28_12-57.pdf_x000D_
</t>
        </r>
      </text>
    </comment>
    <comment ref="E94" authorId="0" shapeId="0" xr:uid="{A55B2172-6EB4-4642-93CB-86CE50C50840}">
      <text>
        <r>
          <rPr>
            <sz val="9"/>
            <color indexed="81"/>
            <rFont val="Tahoma"/>
            <family val="2"/>
          </rPr>
          <t xml:space="preserve">Gtg name: calcium carbonate (limestone) as mined_x000D_
Gtg type:= normal_x000D_
Finalized:= T_x000D_
FileName:= ExecSum_V4_calcium carbonate (limestone) as mined_471-34-1_2010-10-28_2010-10-28_13-30.pdf_x000D_
</t>
        </r>
      </text>
    </comment>
    <comment ref="F94" authorId="0" shapeId="0" xr:uid="{206DE111-9014-4668-A67A-883E9FC7B4B5}">
      <text/>
    </comment>
    <comment ref="D96" authorId="0" shapeId="0" xr:uid="{B097E7A2-ADDD-431A-83D3-685CC7E962E9}">
      <text>
        <r>
          <rPr>
            <sz val="9"/>
            <color indexed="81"/>
            <rFont val="Tahoma"/>
            <family val="2"/>
          </rPr>
          <t xml:space="preserve">Gtg name: hydrogen peroxide 65 wtPct_x000D_
Gtg type:= normal_x000D_
Finalized:= T_x000D_
FileName:= ES_V1_hydrogen peroxide 65 wtPct_2016-09-09_12-45.pdf_x000D_
</t>
        </r>
      </text>
    </comment>
    <comment ref="E96" authorId="0" shapeId="0" xr:uid="{D7C03F89-5FEB-4521-A731-2021D9BFD1F6}">
      <text>
        <r>
          <rPr>
            <sz val="9"/>
            <color indexed="81"/>
            <rFont val="Tahoma"/>
            <family val="2"/>
          </rPr>
          <t xml:space="preserve">Gtg name: BTX (benzene, toluene, and xylenes)_x000D_
Gtg type:= normal_x000D_
Finalized:= T_x000D_
FileName:= ES_V4_BTX (benzene, toluene, and xylenes)_2016-09-09_15-59.pdf_x000D_
</t>
        </r>
      </text>
    </comment>
    <comment ref="F96" authorId="0" shapeId="0" xr:uid="{922E4542-E3E2-4E18-9AEC-2E6EC5CE4E78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G96" authorId="0" shapeId="0" xr:uid="{77F8FB4A-1E7A-4B2D-9210-B72E35E76408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H96" authorId="0" shapeId="0" xr:uid="{D87A2F83-6669-478D-B1B1-94C2E3826824}">
      <text/>
    </comment>
    <comment ref="H98" authorId="0" shapeId="0" xr:uid="{BF49BDC5-F124-4F7B-9158-788265373067}">
      <text/>
    </comment>
    <comment ref="F100" authorId="0" shapeId="0" xr:uid="{A4FA64B1-D3F6-426D-AEC6-E3BF7EEDAF71}">
      <text>
        <r>
          <rPr>
            <sz val="9"/>
            <color indexed="81"/>
            <rFont val="Tahoma"/>
            <family val="2"/>
          </rPr>
          <t xml:space="preserve">Gtg name: reformate (hydrotreating and reforming of straight-run distillate)_x000D_
Gtg type:= normal_x000D_
Finalized:= T_x000D_
FileName:= ExecSum_V4_reformate (hydrotreating and reforming of straight-run distillate)_UIDNaphthaReformate_2010-06-19_2010-06-24_12-14.pdf_x000D_
</t>
        </r>
      </text>
    </comment>
    <comment ref="G100" authorId="0" shapeId="0" xr:uid="{1062FCB6-35A1-4D50-9CE1-57FF4D823153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H100" authorId="0" shapeId="0" xr:uid="{7815C336-F9B2-49B4-9426-4C758D0EAAC9}">
      <text/>
    </comment>
    <comment ref="H102" authorId="0" shapeId="0" xr:uid="{8359F40D-A18B-49FF-AC30-626A6E9640A0}">
      <text/>
    </comment>
    <comment ref="E104" authorId="0" shapeId="0" xr:uid="{39F4EC6E-683C-47F9-A5F4-1ACBC63EBCBA}">
      <text>
        <r>
          <rPr>
            <sz val="9"/>
            <color indexed="81"/>
            <rFont val="Tahoma"/>
            <family val="2"/>
          </rPr>
          <t xml:space="preserve">Gtg name: hydrogen proxy from SMR_x000D_
Gtg type:= placeholder_x000D_
Finalized:= T_x000D_
FileName:= noExecSum.pdf_x000D_
</t>
        </r>
      </text>
    </comment>
    <comment ref="F104" authorId="0" shapeId="0" xr:uid="{13ABFCF7-7E1D-45F3-9DF4-4320C9358B97}">
      <text>
        <r>
          <rPr>
            <sz val="9"/>
            <color indexed="81"/>
            <rFont val="Tahoma"/>
            <family val="2"/>
          </rPr>
          <t xml:space="preserve">Gtg name: hydrogen from SMR nat gas_x000D_
Gtg type:= normal_x000D_
Finalized:= T_x000D_
FileName:= ES_V4_hydrogen from SMR nat gas_2020-07-20_15-08.pdf_x000D_
</t>
        </r>
      </text>
    </comment>
    <comment ref="G104" authorId="0" shapeId="0" xr:uid="{1582DBED-502F-4E76-8B76-BAB40F909561}">
      <text>
        <r>
          <rPr>
            <sz val="9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H104" authorId="0" shapeId="0" xr:uid="{8B530836-540E-42B5-A927-FDC9DC2C7D60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104" authorId="0" shapeId="0" xr:uid="{77D6AA67-C960-4182-B405-E1D5AD9801F2}">
      <text/>
    </comment>
    <comment ref="I106" authorId="0" shapeId="0" xr:uid="{10007446-2BA3-47C1-95FD-129DDBFBA65A}">
      <text/>
    </comment>
    <comment ref="G108" authorId="0" shapeId="0" xr:uid="{745AE418-F17B-4FB6-AE0B-A0B8F68FA62B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08" authorId="0" shapeId="0" xr:uid="{F08F96FD-A54F-4336-B8BA-11FD634C7A7B}">
      <text/>
    </comment>
    <comment ref="G110" authorId="0" shapeId="0" xr:uid="{771E5CE4-0EA3-4C4D-AFE5-1D6C49ED7AC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10" authorId="0" shapeId="0" xr:uid="{E370B962-B21A-4567-A5C8-24066965A4EA}">
      <text/>
    </comment>
    <comment ref="E112" authorId="0" shapeId="0" xr:uid="{B1C54D6D-F91E-49E6-93D1-5F925DBB052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112" authorId="0" shapeId="0" xr:uid="{F6E03544-7AE9-4677-9497-80A0F0042351}">
      <text/>
    </comment>
    <comment ref="D114" authorId="0" shapeId="0" xr:uid="{EA4B6886-451B-4088-87A5-F3E35A9FFBD3}">
      <text>
        <r>
          <rPr>
            <sz val="9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E114" authorId="0" shapeId="0" xr:uid="{10B5512E-DE67-4082-9E98-9F5D15DA0A5D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114" authorId="0" shapeId="0" xr:uid="{6A6DB007-0FA0-4F58-AF13-E2D4D6C9FC11}">
      <text/>
    </comment>
    <comment ref="F116" authorId="0" shapeId="0" xr:uid="{3AB33F79-788B-40FE-A2CB-5B89546531C5}">
      <text/>
    </comment>
    <comment ref="D118" authorId="0" shapeId="0" xr:uid="{82D0B84F-098A-4ECD-B661-98DC5285997B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118" authorId="0" shapeId="0" xr:uid="{3C0D7684-C15C-4B8D-A405-E810B5522941}">
      <text/>
    </comment>
    <comment ref="D120" authorId="0" shapeId="0" xr:uid="{05357D04-B5BA-4D74-9490-0E2CC18A0BD3}">
      <text>
        <r>
          <rPr>
            <sz val="9"/>
            <color indexed="81"/>
            <rFont val="Tahoma"/>
            <family val="2"/>
          </rPr>
          <t xml:space="preserve">Gtg name: Sodium Chlorate _x000D_
Gtg type:= normal_x000D_
Finalized:= T_x000D_
FileName:= ES_V4_Sodium Chlorate _2023-09-06_13-33.pdf_x000D_
</t>
        </r>
      </text>
    </comment>
    <comment ref="E120" authorId="0" shapeId="0" xr:uid="{980B7169-0E9D-4B3B-B5A3-9360EF97BE92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120" authorId="0" shapeId="0" xr:uid="{1CCDC741-950B-49A0-B85D-03CC0529D8DF}">
      <text/>
    </comment>
    <comment ref="D122" authorId="0" shapeId="0" xr:uid="{CA520991-80DD-48A0-B31D-40C8BF302C92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E122" authorId="0" shapeId="0" xr:uid="{D8B3B527-AECF-471C-A19D-BAAAC36A0260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122" authorId="0" shapeId="0" xr:uid="{70A7B0CC-F562-4874-A3E5-119C45EEFD84}">
      <text/>
    </comment>
    <comment ref="E124" authorId="0" shapeId="0" xr:uid="{9131A07F-83F4-4819-BF30-52A2D876C10B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24" authorId="0" shapeId="0" xr:uid="{493F29F8-F7F9-4A5F-B647-FB566527114A}">
      <text/>
    </comment>
    <comment ref="D126" authorId="0" shapeId="0" xr:uid="{7B12B94F-2467-4EE3-825D-9C722E40D698}">
      <text>
        <r>
          <rPr>
            <sz val="9"/>
            <color indexed="81"/>
            <rFont val="Tahoma"/>
            <family val="2"/>
          </rPr>
          <t xml:space="preserve">Gtg name: boric acid from borax (tincal) and sulfuric acid_x000D_
Gtg type:= normal_x000D_
Finalized:= T_x000D_
FileName:= ExecSum_V2_boric acid from borax (tincal) and sulfuric acid_10043-35-3_2010-07-22_2010-07-23_00-08.pdf_x000D_
</t>
        </r>
      </text>
    </comment>
    <comment ref="E126" authorId="0" shapeId="0" xr:uid="{6BEA484B-A618-4612-941A-B566443716C6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F126" authorId="0" shapeId="0" xr:uid="{B7340890-B739-4B37-B942-BC82332C5409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G126" authorId="0" shapeId="0" xr:uid="{B62EE666-4DD6-4F18-A374-E725DE5FBA6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26" authorId="0" shapeId="0" xr:uid="{B63717DE-43BD-4506-B89D-D8CCFF0A2D80}">
      <text/>
    </comment>
    <comment ref="G128" authorId="0" shapeId="0" xr:uid="{E826F7C7-A5A6-46BC-81E8-26474C00BFC4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H128" authorId="0" shapeId="0" xr:uid="{DBED941F-4099-4B1A-9B1E-BBAC40617114}">
      <text/>
    </comment>
    <comment ref="G130" authorId="0" shapeId="0" xr:uid="{916FA239-2BDC-4CB3-A96E-CDB63925E1A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30" authorId="0" shapeId="0" xr:uid="{E9B26475-210C-4C94-9561-55575A1AFF57}">
      <text/>
    </comment>
    <comment ref="F132" authorId="0" shapeId="0" xr:uid="{902D3349-590B-40CB-98F6-9E33CD62A93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32" authorId="0" shapeId="0" xr:uid="{3A4D7691-53D2-45C5-AB95-F5A0037283E2}">
      <text/>
    </comment>
    <comment ref="E134" authorId="0" shapeId="0" xr:uid="{4806D23E-78EB-4D7F-A23D-D7B9093A31A8}">
      <text>
        <r>
          <rPr>
            <sz val="9"/>
            <color indexed="81"/>
            <rFont val="Tahoma"/>
            <family val="2"/>
          </rPr>
          <t xml:space="preserve">Gtg name: borax refining (purification of run of mine ore)_x000D_
Gtg type:= normal_x000D_
Finalized:= T_x000D_
FileName:= ExecSum_V4_borax refining (purification of run of mine ore)_1303-96-4_2009-08-01_2010-07-22_23-32.pdf_x000D_
</t>
        </r>
      </text>
    </comment>
    <comment ref="F134" authorId="0" shapeId="0" xr:uid="{BC921C9E-77B9-49C7-9914-EB78DFD07038}">
      <text>
        <r>
          <rPr>
            <sz val="9"/>
            <color indexed="81"/>
            <rFont val="Tahoma"/>
            <family val="2"/>
          </rPr>
          <t xml:space="preserve">Gtg name: borax mine, production of b2o3 as tincal and kernite ores_x000D_
Gtg type:= normal_x000D_
Finalized:= T_x000D_
FileName:= ExecSum_V4_borax mine, production of b2o3 as tincal and kernite ores_UIDB2O3inTincalOre_2009-08-01_2010-07-22_20-03.pdf_x000D_
</t>
        </r>
      </text>
    </comment>
    <comment ref="G134" authorId="0" shapeId="0" xr:uid="{16EEC45A-85F2-494B-93A3-BC5CFA240D47}">
      <text/>
    </comment>
    <comment ref="D136" authorId="0" shapeId="0" xr:uid="{6F821E93-3379-4CD1-AA83-0D532BF99B07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E136" authorId="0" shapeId="0" xr:uid="{58FD7B00-2497-45D3-8779-379494D89E4B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F136" authorId="0" shapeId="0" xr:uid="{8D0BB2B4-CE00-40F9-98B6-1328455A316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136" authorId="0" shapeId="0" xr:uid="{C12A8FE3-07CD-4462-9C26-5ED3D5B00F38}">
      <text/>
    </comment>
    <comment ref="F138" authorId="0" shapeId="0" xr:uid="{95168181-72AE-4DCE-8206-25EADB048E81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G138" authorId="0" shapeId="0" xr:uid="{0A8CE535-8050-4463-9E13-A1F92FC040DF}">
      <text/>
    </comment>
    <comment ref="F140" authorId="0" shapeId="0" xr:uid="{B4BAA048-F6CB-46E2-A04F-BDC6D5FFCA0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40" authorId="0" shapeId="0" xr:uid="{C46C3C66-3F76-40BF-ADC5-3BCAD6775F82}">
      <text/>
    </comment>
    <comment ref="E142" authorId="0" shapeId="0" xr:uid="{D1648A9A-CC75-4B36-9C37-A43067200A2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42" authorId="0" shapeId="0" xr:uid="{CE5B11A8-75F4-4F2D-B930-2A3C45B0FE9E}">
      <text/>
    </comment>
    <comment ref="B144" authorId="0" shapeId="0" xr:uid="{4D6CE86C-5983-4FB8-8F42-12FFF40AFB40}">
      <text>
        <r>
          <rPr>
            <sz val="9"/>
            <color indexed="81"/>
            <rFont val="Tahoma"/>
            <family val="2"/>
          </rPr>
          <t xml:space="preserve">Gtg name: ethylene oxide_x000D_
Gtg type:= normal_x000D_
Finalized:= T_x000D_
FileName:= ES_V1_ethylene oxide_2011-01-28_10-24.pdf_x000D_
</t>
        </r>
      </text>
    </comment>
    <comment ref="C144" authorId="0" shapeId="0" xr:uid="{0FBD5103-BABA-41B2-BCDE-667EB60D9BEE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D144" authorId="0" shapeId="0" xr:uid="{BC05D578-1A48-41BB-B41F-C35D59415D6E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E144" authorId="0" shapeId="0" xr:uid="{248E9960-F9E2-470E-9411-D62472DEAB69}">
      <text/>
    </comment>
    <comment ref="E146" authorId="0" shapeId="0" xr:uid="{7F7A17B8-FC26-4235-A3B9-124BC84B2B82}">
      <text/>
    </comment>
    <comment ref="C148" authorId="0" shapeId="0" xr:uid="{6A427821-8444-4745-81E0-27B50BADCBDD}">
      <text>
        <r>
          <rPr>
            <sz val="9"/>
            <color indexed="81"/>
            <rFont val="Tahoma"/>
            <family val="2"/>
          </rPr>
          <t xml:space="preserve">Gtg name: oxygen, nitrogen, and argon (gas phase from air distillation)_x000D_
Gtg type:= normal_x000D_
Finalized:= T_x000D_
FileName:= ExecSum_V4_oxygen, nitrogen, and argon (gas phase from air distillation)_7782-44-7_2010-06-25_2010-06-25_11-17_1.pdf_x000D_
</t>
        </r>
      </text>
    </comment>
    <comment ref="D148" authorId="0" shapeId="0" xr:uid="{2E9386E3-AD6C-43AB-B305-AD50A1FF19FA}">
      <text/>
    </comment>
    <comment ref="B150" authorId="0" shapeId="0" xr:uid="{BCA6F1FE-7147-46A7-8D0E-2C270A63D3D7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C150" authorId="0" shapeId="0" xr:uid="{328B3579-1398-4D40-A13E-E6B3C2E5F285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D150" authorId="0" shapeId="0" xr:uid="{70CD56CF-856B-4C4C-99DC-5EA9314EA2C7}">
      <text/>
    </comment>
    <comment ref="C152" authorId="0" shapeId="0" xr:uid="{BFAC5D99-1B7A-4074-BDDB-10EA4D5EA9E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152" authorId="0" shapeId="0" xr:uid="{1454E517-EF9A-4266-9640-4179D1F8799A}">
      <text/>
    </comment>
    <comment ref="B154" authorId="0" shapeId="0" xr:uid="{EE3A6B6A-CD6D-449C-801D-D6466C95C7FD}">
      <text>
        <r>
          <rPr>
            <sz val="9"/>
            <color indexed="81"/>
            <rFont val="Tahoma"/>
            <family val="2"/>
          </rPr>
          <t xml:space="preserve">Gtg name: tert-butanol_x000D_
Gtg type:= normal_x000D_
Finalized:= T_x000D_
FileName:= ES_V4_tert-butanol_2014-06-16_13-17.pdf_x000D_
</t>
        </r>
      </text>
    </comment>
    <comment ref="C154" authorId="0" shapeId="0" xr:uid="{5BDE95AE-B453-4EA2-AC60-98C172622028}">
      <text>
        <r>
          <rPr>
            <sz val="9"/>
            <color indexed="81"/>
            <rFont val="Tahoma"/>
            <family val="2"/>
          </rPr>
          <t xml:space="preserve">Gtg name: isobutylene_x000D_
Gtg type:= normal_x000D_
Finalized:= T_x000D_
FileName:= ES_V4_isobutylene_2014-06-16_14-03.pdf_x000D_
</t>
        </r>
      </text>
    </comment>
    <comment ref="D154" authorId="0" shapeId="0" xr:uid="{763FE9FD-5FCB-4896-A0D3-610C13F3DCFD}">
      <text>
        <r>
          <rPr>
            <sz val="9"/>
            <color indexed="81"/>
            <rFont val="Tahoma"/>
            <family val="2"/>
          </rPr>
          <t xml:space="preserve">Gtg name: 1,3-butadiene from mixed C4 stream_x000D_
Gtg type:= normal_x000D_
Finalized:= T_x000D_
FileName:= ExecSum_V4_1,3-butadiene from mixed C4 stream_106-99-0_2010-06-25_2010-06-25_22-43_1.pdf_x000D_
</t>
        </r>
      </text>
    </comment>
    <comment ref="E154" authorId="0" shapeId="0" xr:uid="{1512CC60-64CE-466D-9B03-1E4D25C5E659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F154" authorId="0" shapeId="0" xr:uid="{968085C5-4C42-429C-BFFC-034399EDC90D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G154" authorId="0" shapeId="0" xr:uid="{FB862666-C2B0-4B28-B4CB-315F2D6476C7}">
      <text/>
    </comment>
    <comment ref="G156" authorId="0" shapeId="0" xr:uid="{8E6E71A4-513F-481C-A979-CBCFF3BB72CA}">
      <text/>
    </comment>
    <comment ref="E158" authorId="0" shapeId="0" xr:uid="{2BB8D2C0-42BE-49B6-B8B9-1F5E870B0EF2}">
      <text>
        <r>
          <rPr>
            <sz val="9"/>
            <color indexed="81"/>
            <rFont val="Tahoma"/>
            <family val="2"/>
          </rPr>
          <t xml:space="preserve">Gtg name: hydrogen proxy from SMR_x000D_
Gtg type:= placeholder_x000D_
Finalized:= T_x000D_
FileName:= noExecSum.pdf_x000D_
</t>
        </r>
      </text>
    </comment>
    <comment ref="F158" authorId="0" shapeId="0" xr:uid="{C569900E-5FE0-47B5-AB61-14EF38DE0CBB}">
      <text>
        <r>
          <rPr>
            <sz val="9"/>
            <color indexed="81"/>
            <rFont val="Tahoma"/>
            <family val="2"/>
          </rPr>
          <t xml:space="preserve">Gtg name: hydrogen from SMR nat gas_x000D_
Gtg type:= normal_x000D_
Finalized:= T_x000D_
FileName:= ES_V4_hydrogen from SMR nat gas_2020-07-20_15-08.pdf_x000D_
</t>
        </r>
      </text>
    </comment>
    <comment ref="G158" authorId="0" shapeId="0" xr:uid="{89B4014E-48ED-4CD6-8A0A-2BCFAF5E7BD6}">
      <text>
        <r>
          <rPr>
            <sz val="9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H158" authorId="0" shapeId="0" xr:uid="{094FBF65-559D-4446-B0DE-4C910745AFCB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158" authorId="0" shapeId="0" xr:uid="{6C5B690A-2B5D-4D85-9FB8-708080E942A4}">
      <text/>
    </comment>
    <comment ref="I160" authorId="0" shapeId="0" xr:uid="{A3FB9328-D904-4953-9BDD-BE3C391C5E07}">
      <text/>
    </comment>
    <comment ref="G162" authorId="0" shapeId="0" xr:uid="{4E119DD3-92A5-40AB-8DAF-9FC365341795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62" authorId="0" shapeId="0" xr:uid="{1280BDA9-008A-4EE4-9D16-16508943B83D}">
      <text/>
    </comment>
    <comment ref="G164" authorId="0" shapeId="0" xr:uid="{B19BAFAF-BD2A-4795-8431-A49D0300BE49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64" authorId="0" shapeId="0" xr:uid="{1E0705AF-D7DF-4764-99E5-16A13CF37E0D}">
      <text/>
    </comment>
    <comment ref="C166" authorId="0" shapeId="0" xr:uid="{4DD15B1F-5D37-42F5-B98A-8DCD6705527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166" authorId="0" shapeId="0" xr:uid="{9F91D655-59F3-44B0-83DE-7EAFA6BE9D18}">
      <text/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71C720C8-9366-47B0-8355-5C5031D74B45}">
      <text>
        <r>
          <rPr>
            <sz val="11"/>
            <color indexed="81"/>
            <rFont val="Tahoma"/>
            <family val="2"/>
          </rPr>
          <t xml:space="preserve">Gtg name: HPMC 1p9 ds 0p23 ms_x000D_
Gtg type:= normal_x000D_
Finalized:= T_x000D_
FileName:= ES_V4_HPMC 1p9 ds 0p23 ms_2024-05-08_21-44.pdf_x000D_
</t>
        </r>
      </text>
    </comment>
    <comment ref="B4" authorId="0" shapeId="0" xr:uid="{393ECF59-322F-4920-A9A1-A64C6786AFE9}">
      <text>
        <r>
          <rPr>
            <sz val="11"/>
            <color indexed="81"/>
            <rFont val="Tahoma"/>
            <family val="2"/>
          </rPr>
          <t xml:space="preserve">Gtg name: cellulose _x000D_
Gtg type:= placeholder_x000D_
Finalized:= T_x000D_
FileName:= noExecSum.pdf_x000D_
</t>
        </r>
      </text>
    </comment>
    <comment ref="C4" authorId="0" shapeId="0" xr:uid="{5D084E9D-AE81-4B2D-9753-B55D70389394}">
      <text>
        <r>
          <rPr>
            <sz val="11"/>
            <color indexed="81"/>
            <rFont val="Tahoma"/>
            <family val="2"/>
          </rPr>
          <t xml:space="preserve">Gtg name: SW Dissolving Pulp Ace_x000D_
Gtg type:= normal_x000D_
Finalized:= T_x000D_
FileName:= ES_V4_SW Dissolving Pulp Ace_2023-08-31_11-39.pdf_x000D_
</t>
        </r>
      </text>
    </comment>
    <comment ref="D4" authorId="0" shapeId="0" xr:uid="{1B455E37-5B0F-44E6-8161-1C09A0C76D16}">
      <text>
        <r>
          <rPr>
            <sz val="11"/>
            <color indexed="81"/>
            <rFont val="Tahoma"/>
            <family val="2"/>
          </rPr>
          <t xml:space="preserve">Gtg name: SW tree harvest and transport_x000D_
Gtg type:= normal_x000D_
Finalized:= T_x000D_
FileName:= ES_V4_SW tree harvest and transport_2023-08-31_11-40.pdf_x000D_
</t>
        </r>
      </text>
    </comment>
    <comment ref="E4" authorId="0" shapeId="0" xr:uid="{5E6A2994-32A4-402C-B532-0E7D3654A9E9}">
      <text/>
    </comment>
    <comment ref="E6" authorId="0" shapeId="0" xr:uid="{47787F39-C59E-45E8-B6C1-3D70FD75AB49}">
      <text>
        <r>
          <rPr>
            <sz val="11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6" authorId="0" shapeId="0" xr:uid="{43AB4A5D-7C24-4AA4-A214-D98D5458E5CE}">
      <text>
        <r>
          <rPr>
            <sz val="11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6" authorId="0" shapeId="0" xr:uid="{EDBC814D-F89D-4A35-BF04-96269FC6BDA1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6" authorId="0" shapeId="0" xr:uid="{EA2D9965-BFD6-4A0B-8900-7891AE79044D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6" authorId="0" shapeId="0" xr:uid="{6EEBFEA9-1292-4510-9316-86A2AAD6B142}">
      <text/>
    </comment>
    <comment ref="I8" authorId="0" shapeId="0" xr:uid="{57662E29-4189-4617-A378-04FED1DD28B9}">
      <text/>
    </comment>
    <comment ref="H10" authorId="0" shapeId="0" xr:uid="{904F82BF-7E0B-4DB4-A580-377B0325A062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10" authorId="0" shapeId="0" xr:uid="{EA6C0EF6-0C06-4386-B6EC-1EEF47F56824}">
      <text/>
    </comment>
    <comment ref="H12" authorId="0" shapeId="0" xr:uid="{595BD072-895C-4818-8827-30FF4DEE83FF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12" authorId="0" shapeId="0" xr:uid="{0E9F09FB-FE2E-46AE-BC93-E9597B633F96}">
      <text/>
    </comment>
    <comment ref="H14" authorId="0" shapeId="0" xr:uid="{37CF7641-BBD5-4C37-8325-19E83EDC19B1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14" authorId="0" shapeId="0" xr:uid="{A335F5D3-A143-4737-A901-706685CAFF09}">
      <text/>
    </comment>
    <comment ref="G16" authorId="0" shapeId="0" xr:uid="{4A148723-3D68-4C36-9777-0C4892C0C384}">
      <text>
        <r>
          <rPr>
            <sz val="11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16" authorId="0" shapeId="0" xr:uid="{4E31998A-4A1C-4F61-8445-5024E1E61854}">
      <text>
        <r>
          <rPr>
            <sz val="11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16" authorId="0" shapeId="0" xr:uid="{975A5EBD-D1D2-4CD4-BF37-2454D0C559D6}">
      <text/>
    </comment>
    <comment ref="H18" authorId="0" shapeId="0" xr:uid="{2A7ADBCF-5BBA-4C86-808B-A3948E3017F8}">
      <text>
        <r>
          <rPr>
            <sz val="11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18" authorId="0" shapeId="0" xr:uid="{644B75A3-681A-4FED-BAF5-AFBE1CC9789D}">
      <text>
        <r>
          <rPr>
            <sz val="11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18" authorId="0" shapeId="0" xr:uid="{3E1B6985-30F5-4DD9-A8F7-A7F772FCA1F7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18" authorId="0" shapeId="0" xr:uid="{B30772EB-583D-4FC4-8FEA-0B2F8DB4C070}">
      <text/>
    </comment>
    <comment ref="J20" authorId="0" shapeId="0" xr:uid="{8DD32885-1291-4C44-9DF8-1A85BA2B1318}">
      <text>
        <r>
          <rPr>
            <sz val="11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20" authorId="0" shapeId="0" xr:uid="{FCEB1299-2256-4E4F-AFB6-C360AA161BE5}">
      <text/>
    </comment>
    <comment ref="J22" authorId="0" shapeId="0" xr:uid="{C1703B0C-0232-44C0-A7A5-33E7AD459CAF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22" authorId="0" shapeId="0" xr:uid="{7AF89DC2-C548-4C3D-8F72-2461F852AA0F}">
      <text/>
    </comment>
    <comment ref="I24" authorId="0" shapeId="0" xr:uid="{005BC9BC-FB57-4FA5-BBF4-556806D18A97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24" authorId="0" shapeId="0" xr:uid="{739DB4BD-053D-439A-80E0-0E5C6E3F9E9F}">
      <text/>
    </comment>
    <comment ref="H26" authorId="0" shapeId="0" xr:uid="{6E0FB8E4-F92C-4799-887D-D75DC47A3FCD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26" authorId="0" shapeId="0" xr:uid="{BC60262D-F4E1-4DA2-93EF-E73BAC92239A}">
      <text/>
    </comment>
    <comment ref="E28" authorId="0" shapeId="0" xr:uid="{BF20432E-D126-4DE7-8BDE-7EF8AEF8E2D4}">
      <text>
        <r>
          <rPr>
            <sz val="11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28" authorId="0" shapeId="0" xr:uid="{1F4512CB-46FB-4E96-9711-C73578DDB940}">
      <text>
        <r>
          <rPr>
            <sz val="11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28" authorId="0" shapeId="0" xr:uid="{FC676891-95EC-4386-8875-15454867F928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28" authorId="0" shapeId="0" xr:uid="{0DA46C19-7028-4017-8A74-D6ECCF1014DD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28" authorId="0" shapeId="0" xr:uid="{67E15687-C3AE-4A4A-9E00-51C4098E37AE}">
      <text/>
    </comment>
    <comment ref="I30" authorId="0" shapeId="0" xr:uid="{58B11D26-F739-4ACE-ACF5-B41992B93F5C}">
      <text/>
    </comment>
    <comment ref="H32" authorId="0" shapeId="0" xr:uid="{3BC87183-0853-429D-9537-9EE1822AC645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32" authorId="0" shapeId="0" xr:uid="{5F687202-1E69-4FB5-94CB-69AFD7D84971}">
      <text/>
    </comment>
    <comment ref="H34" authorId="0" shapeId="0" xr:uid="{5EA3F758-D95D-4F00-BDAD-DCC9B8C5D781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34" authorId="0" shapeId="0" xr:uid="{90159592-601F-4760-BB26-867454244421}">
      <text/>
    </comment>
    <comment ref="H36" authorId="0" shapeId="0" xr:uid="{09E53CFC-3DAD-4F6B-8613-CD04E7EC0FF6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36" authorId="0" shapeId="0" xr:uid="{B3B64598-78ED-4C38-9079-81BEC22528E5}">
      <text/>
    </comment>
    <comment ref="G38" authorId="0" shapeId="0" xr:uid="{C27902F3-0212-4071-9F03-5B4847FECDB4}">
      <text>
        <r>
          <rPr>
            <sz val="11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38" authorId="0" shapeId="0" xr:uid="{406220C2-C6EB-4EC0-8C7D-A9F4927D51FD}">
      <text>
        <r>
          <rPr>
            <sz val="11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38" authorId="0" shapeId="0" xr:uid="{41E0AA8C-77EF-47E6-8B23-CB82629DE558}">
      <text/>
    </comment>
    <comment ref="H40" authorId="0" shapeId="0" xr:uid="{36B13207-CE11-483A-A827-71AC678FEAA7}">
      <text>
        <r>
          <rPr>
            <sz val="11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40" authorId="0" shapeId="0" xr:uid="{BB73A584-5F85-4499-A12C-E25571D5EC7F}">
      <text>
        <r>
          <rPr>
            <sz val="11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40" authorId="0" shapeId="0" xr:uid="{CB1BED58-4DE5-464E-B538-5283559679C1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40" authorId="0" shapeId="0" xr:uid="{9ECFA9AE-B35E-4F19-8096-56767FACA672}">
      <text/>
    </comment>
    <comment ref="J42" authorId="0" shapeId="0" xr:uid="{BF9266AD-7661-4D63-8846-2F77EF36AAC5}">
      <text>
        <r>
          <rPr>
            <sz val="11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42" authorId="0" shapeId="0" xr:uid="{6FF1808E-AA45-4D54-A5B3-A9075329D48A}">
      <text/>
    </comment>
    <comment ref="J44" authorId="0" shapeId="0" xr:uid="{0445DB69-7F06-4BA4-BD4E-863E793FCE3B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44" authorId="0" shapeId="0" xr:uid="{4194BA20-AE00-4CAD-A834-40E0096C0B1D}">
      <text/>
    </comment>
    <comment ref="I46" authorId="0" shapeId="0" xr:uid="{CAC6444F-AE70-46F1-938A-EF761DCC8FCE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46" authorId="0" shapeId="0" xr:uid="{E809E2F0-4AE5-4B72-8102-66A67B0D3316}">
      <text/>
    </comment>
    <comment ref="H48" authorId="0" shapeId="0" xr:uid="{73FF256A-EC17-4D09-B3AD-124F0AD07133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48" authorId="0" shapeId="0" xr:uid="{9AD97029-A79F-4AC4-AAA3-8D0035ADEA41}">
      <text/>
    </comment>
    <comment ref="E50" authorId="0" shapeId="0" xr:uid="{0909D51B-228A-4DE5-A9D5-1B88272ADB73}">
      <text>
        <r>
          <rPr>
            <sz val="11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F50" authorId="0" shapeId="0" xr:uid="{FBFD02F1-9B6D-466D-9BF0-BC77F0B10226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50" authorId="0" shapeId="0" xr:uid="{935B9662-4AA3-44AE-BDF4-C1D735F427CB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50" authorId="0" shapeId="0" xr:uid="{A077E8B9-977B-4AA3-91B3-758916BE4E43}">
      <text/>
    </comment>
    <comment ref="H52" authorId="0" shapeId="0" xr:uid="{D120742B-C8D1-4C1B-B265-9944ED3C0C8D}">
      <text/>
    </comment>
    <comment ref="G54" authorId="0" shapeId="0" xr:uid="{E782A48D-9403-44FF-A1E3-2E0E274F1B0C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54" authorId="0" shapeId="0" xr:uid="{874B43C8-1DC4-4913-8244-017C67AF3C08}">
      <text/>
    </comment>
    <comment ref="G56" authorId="0" shapeId="0" xr:uid="{A51F66F0-E586-442F-8F4D-A034675FF0F3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56" authorId="0" shapeId="0" xr:uid="{80F5E25D-57B8-47A4-8696-35DDAF9497DB}">
      <text/>
    </comment>
    <comment ref="G58" authorId="0" shapeId="0" xr:uid="{1EB54D72-E17E-435B-AE5B-19E4171DFD57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58" authorId="0" shapeId="0" xr:uid="{CB2D5D79-D8C1-49E5-B79C-303B8CA8F138}">
      <text/>
    </comment>
    <comment ref="F60" authorId="0" shapeId="0" xr:uid="{6F027353-934A-4F4F-A1C5-88A39FEE4391}">
      <text>
        <r>
          <rPr>
            <sz val="11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60" authorId="0" shapeId="0" xr:uid="{C5D3E90B-1E2B-4360-9602-91858431B086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60" authorId="0" shapeId="0" xr:uid="{2BAC3CA1-1998-4160-8BF6-C19A147FAF32}">
      <text/>
    </comment>
    <comment ref="H62" authorId="0" shapeId="0" xr:uid="{F41574C8-AA0B-49B8-8C5D-F483DB1D3B2B}">
      <text/>
    </comment>
    <comment ref="G64" authorId="0" shapeId="0" xr:uid="{C0E9E9B5-F66E-49C7-940A-4A90D3D8875A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64" authorId="0" shapeId="0" xr:uid="{BBA04EEC-759A-4087-A3D7-A2C275C6F232}">
      <text/>
    </comment>
    <comment ref="G66" authorId="0" shapeId="0" xr:uid="{95FB1764-98C2-4364-A0FE-BEC428417AAC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66" authorId="0" shapeId="0" xr:uid="{610C6D65-D762-44D8-A002-EA23EE1A51DC}">
      <text/>
    </comment>
    <comment ref="G68" authorId="0" shapeId="0" xr:uid="{56C31FD9-BC79-4667-9D22-49D9259290AE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68" authorId="0" shapeId="0" xr:uid="{6FEBD89A-E862-42D4-AA29-A07C64C97DAF}">
      <text/>
    </comment>
    <comment ref="D70" authorId="0" shapeId="0" xr:uid="{42218648-9DDB-4062-995C-B53A6F8F7195}">
      <text>
        <r>
          <rPr>
            <sz val="11"/>
            <color indexed="81"/>
            <rFont val="Tahoma"/>
            <family val="2"/>
          </rPr>
          <t xml:space="preserve">Gtg name: calcium monoxide (lime)_x000D_
Gtg type:= normal_x000D_
Finalized:= T_x000D_
FileName:= ExecSum_V4_calcium monoxide (lime)_1305-78-8_2010-06-28_2010-06-28_12-57.pdf_x000D_
</t>
        </r>
      </text>
    </comment>
    <comment ref="E70" authorId="0" shapeId="0" xr:uid="{625E1308-6C36-4BD5-AD11-01196A3FA739}">
      <text>
        <r>
          <rPr>
            <sz val="11"/>
            <color indexed="81"/>
            <rFont val="Tahoma"/>
            <family val="2"/>
          </rPr>
          <t xml:space="preserve">Gtg name: calcium carbonate (limestone) as mined_x000D_
Gtg type:= normal_x000D_
Finalized:= T_x000D_
FileName:= ExecSum_V4_calcium carbonate (limestone) as mined_471-34-1_2010-10-28_2010-10-28_13-30.pdf_x000D_
</t>
        </r>
      </text>
    </comment>
    <comment ref="F70" authorId="0" shapeId="0" xr:uid="{D9B7FA53-A60A-4CB0-9700-D675090D2A87}">
      <text/>
    </comment>
    <comment ref="D72" authorId="0" shapeId="0" xr:uid="{F1D7F719-79A7-4533-9505-CDF7DCC00999}">
      <text>
        <r>
          <rPr>
            <sz val="11"/>
            <color indexed="81"/>
            <rFont val="Tahoma"/>
            <family val="2"/>
          </rPr>
          <t xml:space="preserve">Gtg name: hydrogen peroxide 65 wtPct_x000D_
Gtg type:= normal_x000D_
Finalized:= T_x000D_
FileName:= ES_V1_hydrogen peroxide 65 wtPct_2016-09-09_12-45.pdf_x000D_
</t>
        </r>
      </text>
    </comment>
    <comment ref="E72" authorId="0" shapeId="0" xr:uid="{CC03DA43-9D00-4582-BD34-D7371D4CF5D2}">
      <text>
        <r>
          <rPr>
            <sz val="11"/>
            <color indexed="81"/>
            <rFont val="Tahoma"/>
            <family val="2"/>
          </rPr>
          <t xml:space="preserve">Gtg name: BTX (benzene, toluene, and xylenes)_x000D_
Gtg type:= normal_x000D_
Finalized:= T_x000D_
FileName:= ES_V4_BTX (benzene, toluene, and xylenes)_2016-09-09_15-59.pdf_x000D_
</t>
        </r>
      </text>
    </comment>
    <comment ref="F72" authorId="0" shapeId="0" xr:uid="{52228198-F5A4-4DAB-9F69-9C147FE4C316}">
      <text>
        <r>
          <rPr>
            <sz val="11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G72" authorId="0" shapeId="0" xr:uid="{70C91339-D456-4B2F-A7C6-1913BA7030D3}">
      <text>
        <r>
          <rPr>
            <sz val="11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H72" authorId="0" shapeId="0" xr:uid="{5CC32BE8-3C1D-4976-B4EA-A689C379CD71}">
      <text/>
    </comment>
    <comment ref="H74" authorId="0" shapeId="0" xr:uid="{70DE0075-2735-433C-AE26-38AB2690A79B}">
      <text/>
    </comment>
    <comment ref="F76" authorId="0" shapeId="0" xr:uid="{618237EB-B437-4385-B76D-6C5AF687E450}">
      <text>
        <r>
          <rPr>
            <sz val="11"/>
            <color indexed="81"/>
            <rFont val="Tahoma"/>
            <family val="2"/>
          </rPr>
          <t xml:space="preserve">Gtg name: reformate (hydrotreating and reforming of straight-run distillate)_x000D_
Gtg type:= normal_x000D_
Finalized:= T_x000D_
FileName:= ExecSum_V4_reformate (hydrotreating and reforming of straight-run distillate)_UIDNaphthaReformate_2010-06-19_2010-06-24_12-14.pdf_x000D_
</t>
        </r>
      </text>
    </comment>
    <comment ref="G76" authorId="0" shapeId="0" xr:uid="{A21079A7-AAF0-4FCA-9F8E-7BF2B1CCFA22}">
      <text>
        <r>
          <rPr>
            <sz val="11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H76" authorId="0" shapeId="0" xr:uid="{C5A7710F-C0F1-47A6-B9F4-785BDDFC255D}">
      <text/>
    </comment>
    <comment ref="H78" authorId="0" shapeId="0" xr:uid="{C20929D1-5A43-4D69-A62E-DB25ADDF5859}">
      <text/>
    </comment>
    <comment ref="E80" authorId="0" shapeId="0" xr:uid="{1B7D43B5-6B5B-4419-8B80-AAD4A7034D2D}">
      <text>
        <r>
          <rPr>
            <sz val="11"/>
            <color indexed="81"/>
            <rFont val="Tahoma"/>
            <family val="2"/>
          </rPr>
          <t xml:space="preserve">Gtg name: hydrogen proxy from SMR_x000D_
Gtg type:= placeholder_x000D_
Finalized:= T_x000D_
FileName:= noExecSum.pdf_x000D_
</t>
        </r>
      </text>
    </comment>
    <comment ref="F80" authorId="0" shapeId="0" xr:uid="{04251032-9057-427F-8FD3-5440C88D534C}">
      <text>
        <r>
          <rPr>
            <sz val="11"/>
            <color indexed="81"/>
            <rFont val="Tahoma"/>
            <family val="2"/>
          </rPr>
          <t xml:space="preserve">Gtg name: hydrogen from SMR nat gas_x000D_
Gtg type:= normal_x000D_
Finalized:= T_x000D_
FileName:= ES_V4_hydrogen from SMR nat gas_2020-07-20_15-08.pdf_x000D_
</t>
        </r>
      </text>
    </comment>
    <comment ref="G80" authorId="0" shapeId="0" xr:uid="{871C9D58-93A2-44AB-942F-247ABB6528D0}">
      <text>
        <r>
          <rPr>
            <sz val="11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H80" authorId="0" shapeId="0" xr:uid="{06AF0217-AD38-445D-9EDD-22FDA24071D1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80" authorId="0" shapeId="0" xr:uid="{99A797EB-25AE-42F5-ABDB-0BC9F85E00A5}">
      <text/>
    </comment>
    <comment ref="I82" authorId="0" shapeId="0" xr:uid="{1A449C89-1E1D-42D8-A57F-5D5DF9AE5BEC}">
      <text/>
    </comment>
    <comment ref="G84" authorId="0" shapeId="0" xr:uid="{BCB3DAA7-686E-4E9E-8E6D-61654CCA0A2F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84" authorId="0" shapeId="0" xr:uid="{A34C313D-0EE9-4F90-A414-C4D72BD85952}">
      <text/>
    </comment>
    <comment ref="G86" authorId="0" shapeId="0" xr:uid="{9D68D65A-0AAC-486C-B8E0-3F3B502683B0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86" authorId="0" shapeId="0" xr:uid="{66904F12-F9D1-434D-870C-2A80F62DF63F}">
      <text/>
    </comment>
    <comment ref="E88" authorId="0" shapeId="0" xr:uid="{2E04FAAE-D666-4E5D-8E01-83936F32D023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88" authorId="0" shapeId="0" xr:uid="{D87B8C7C-1422-405A-B2E5-C0FDAFBFCC03}">
      <text/>
    </comment>
    <comment ref="D90" authorId="0" shapeId="0" xr:uid="{D00A7200-02BF-4AAA-A369-9E374BAA2FE0}">
      <text>
        <r>
          <rPr>
            <sz val="11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E90" authorId="0" shapeId="0" xr:uid="{FEC1E861-5136-4833-A302-459AE353701B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90" authorId="0" shapeId="0" xr:uid="{218A23B1-AABC-4AC8-B2A1-81D634773A19}">
      <text/>
    </comment>
    <comment ref="F92" authorId="0" shapeId="0" xr:uid="{40FBE27B-14B4-41BE-B55E-6C3A2490121E}">
      <text/>
    </comment>
    <comment ref="D94" authorId="0" shapeId="0" xr:uid="{6BCC9D2A-365C-4EB5-ADC0-65D5075AB885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94" authorId="0" shapeId="0" xr:uid="{A5AA4BC1-8CC1-47BB-B09E-3759E804F988}">
      <text/>
    </comment>
    <comment ref="D96" authorId="0" shapeId="0" xr:uid="{4BD46D74-4AA7-4933-97DF-AB84892678EC}">
      <text>
        <r>
          <rPr>
            <sz val="11"/>
            <color indexed="81"/>
            <rFont val="Tahoma"/>
            <family val="2"/>
          </rPr>
          <t xml:space="preserve">Gtg name: Sodium Chlorate _x000D_
Gtg type:= normal_x000D_
Finalized:= T_x000D_
FileName:= ES_V4_Sodium Chlorate _2023-09-06_13-33.pdf_x000D_
</t>
        </r>
      </text>
    </comment>
    <comment ref="E96" authorId="0" shapeId="0" xr:uid="{360416B2-3656-4CE1-95AB-9661E4E8C8F3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96" authorId="0" shapeId="0" xr:uid="{8FD63DA2-DB95-4919-ACFD-C3F54B2C3718}">
      <text/>
    </comment>
    <comment ref="D98" authorId="0" shapeId="0" xr:uid="{E2CCA56B-8B2C-49CD-8653-47B5750DCED4}">
      <text>
        <r>
          <rPr>
            <sz val="11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E98" authorId="0" shapeId="0" xr:uid="{61887942-071D-49C1-9751-9B8EDA356B48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98" authorId="0" shapeId="0" xr:uid="{EE11288D-6D0A-420F-8A6F-6814BC983750}">
      <text/>
    </comment>
    <comment ref="E100" authorId="0" shapeId="0" xr:uid="{617A8313-02E2-4ABD-8F05-6E8B9F212D52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00" authorId="0" shapeId="0" xr:uid="{F94F780D-2C18-4BD1-90C7-E557413EF500}">
      <text/>
    </comment>
    <comment ref="D102" authorId="0" shapeId="0" xr:uid="{04D47159-3EF8-460D-914E-C406C6345908}">
      <text>
        <r>
          <rPr>
            <sz val="11"/>
            <color indexed="81"/>
            <rFont val="Tahoma"/>
            <family val="2"/>
          </rPr>
          <t xml:space="preserve">Gtg name: boric acid from borax (tincal) and sulfuric acid_x000D_
Gtg type:= normal_x000D_
Finalized:= T_x000D_
FileName:= ExecSum_V2_boric acid from borax (tincal) and sulfuric acid_10043-35-3_2010-07-22_2010-07-23_00-08.pdf_x000D_
</t>
        </r>
      </text>
    </comment>
    <comment ref="E102" authorId="0" shapeId="0" xr:uid="{ACC5BBA6-E0EB-4468-B63E-4ACB657A1F86}">
      <text>
        <r>
          <rPr>
            <sz val="11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F102" authorId="0" shapeId="0" xr:uid="{D089B5EB-5E75-4FBF-8AD3-38FF9D82D2E2}">
      <text>
        <r>
          <rPr>
            <sz val="11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G102" authorId="0" shapeId="0" xr:uid="{4D967AEF-2668-45A0-9D09-8C9C89E5E13B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02" authorId="0" shapeId="0" xr:uid="{D96E4C8E-84A4-4A92-93D2-88102319EB77}">
      <text/>
    </comment>
    <comment ref="G104" authorId="0" shapeId="0" xr:uid="{E2F86DB4-E59B-4888-8B72-87143E59DA28}">
      <text>
        <r>
          <rPr>
            <sz val="11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H104" authorId="0" shapeId="0" xr:uid="{558D4A9F-228A-4B2B-8CCD-821DE1ECB401}">
      <text/>
    </comment>
    <comment ref="G106" authorId="0" shapeId="0" xr:uid="{1893C1B5-9070-4539-B930-5CB076C2A5ED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06" authorId="0" shapeId="0" xr:uid="{049F2BAE-31C5-402A-B141-EAFA2D6C3E94}">
      <text/>
    </comment>
    <comment ref="F108" authorId="0" shapeId="0" xr:uid="{A08CD5F4-A79E-49ED-A27C-F176EDED4D21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08" authorId="0" shapeId="0" xr:uid="{EEA358BE-02EC-44F4-88AE-1E57BD35D1B1}">
      <text/>
    </comment>
    <comment ref="E110" authorId="0" shapeId="0" xr:uid="{52B543E9-D303-447A-9170-710BA2DF20A6}">
      <text>
        <r>
          <rPr>
            <sz val="11"/>
            <color indexed="81"/>
            <rFont val="Tahoma"/>
            <family val="2"/>
          </rPr>
          <t xml:space="preserve">Gtg name: borax refining (purification of run of mine ore)_x000D_
Gtg type:= normal_x000D_
Finalized:= T_x000D_
FileName:= ExecSum_V4_borax refining (purification of run of mine ore)_1303-96-4_2009-08-01_2010-07-22_23-32.pdf_x000D_
</t>
        </r>
      </text>
    </comment>
    <comment ref="F110" authorId="0" shapeId="0" xr:uid="{F5E37820-A3E8-46ED-9F83-3CCE1E7D45A8}">
      <text>
        <r>
          <rPr>
            <sz val="11"/>
            <color indexed="81"/>
            <rFont val="Tahoma"/>
            <family val="2"/>
          </rPr>
          <t xml:space="preserve">Gtg name: borax mine, production of b2o3 as tincal and kernite ores_x000D_
Gtg type:= normal_x000D_
Finalized:= T_x000D_
FileName:= ExecSum_V4_borax mine, production of b2o3 as tincal and kernite ores_UIDB2O3inTincalOre_2009-08-01_2010-07-22_20-03.pdf_x000D_
</t>
        </r>
      </text>
    </comment>
    <comment ref="G110" authorId="0" shapeId="0" xr:uid="{36146E5C-7ED6-4427-9933-2C61548B19EF}">
      <text/>
    </comment>
    <comment ref="D112" authorId="0" shapeId="0" xr:uid="{D18291C3-07EE-459A-A498-0B22D3FE8CE3}">
      <text>
        <r>
          <rPr>
            <sz val="11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E112" authorId="0" shapeId="0" xr:uid="{FF705EAA-475B-4A86-89BD-2C6BE6B0063F}">
      <text>
        <r>
          <rPr>
            <sz val="11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F112" authorId="0" shapeId="0" xr:uid="{DDE4F232-712D-4EC7-914C-55C5FF29848C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112" authorId="0" shapeId="0" xr:uid="{DD968F49-98E4-41F0-8D0D-705EF901BACB}">
      <text/>
    </comment>
    <comment ref="F114" authorId="0" shapeId="0" xr:uid="{3F25DE7F-8951-454B-ABC7-AC5FCA55166A}">
      <text>
        <r>
          <rPr>
            <sz val="11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G114" authorId="0" shapeId="0" xr:uid="{0FE68FCE-0B4B-408F-8AD3-95BB75CBC5BE}">
      <text/>
    </comment>
    <comment ref="F116" authorId="0" shapeId="0" xr:uid="{CBE2D3D2-EAAD-4212-8511-FCFBC9353210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16" authorId="0" shapeId="0" xr:uid="{8B9E017F-3D75-4F6B-9B80-5BEB718EA15D}">
      <text/>
    </comment>
    <comment ref="E118" authorId="0" shapeId="0" xr:uid="{111FDC31-75F5-4C47-8F01-7B1B9C452602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18" authorId="0" shapeId="0" xr:uid="{40488842-E53B-4608-841F-0FDDB5189B10}">
      <text/>
    </comment>
    <comment ref="B120" authorId="0" shapeId="0" xr:uid="{EE4D68AC-1174-4E5E-A50D-8100C19AFFDA}">
      <text>
        <r>
          <rPr>
            <sz val="11"/>
            <color indexed="81"/>
            <rFont val="Tahoma"/>
            <family val="2"/>
          </rPr>
          <t xml:space="preserve">Gtg name: methyl chloride_x000D_
Gtg type:= normal_x000D_
Finalized:= T_x000D_
FileName:= ES_V4_methyl chloride_2013-11-26_06-59.pdf_x000D_
</t>
        </r>
      </text>
    </comment>
    <comment ref="C120" authorId="0" shapeId="0" xr:uid="{85E10002-BB34-48E9-82CC-376D03C6D302}">
      <text>
        <r>
          <rPr>
            <sz val="11"/>
            <color indexed="81"/>
            <rFont val="Tahoma"/>
            <family val="2"/>
          </rPr>
          <t xml:space="preserve">Gtg name: hydrogen chloride with vinyl chloride from direct chlorination_x000D_
Gtg type:= normal_x000D_
Finalized:= T_x000D_
FileName:= ExecSum_V4_hydrogen chloride with vinyl chloride from direct chlorination_7647-01-0_2010-06-28_2010-06-28_18-06.pdf_x000D_
</t>
        </r>
      </text>
    </comment>
    <comment ref="D120" authorId="0" shapeId="0" xr:uid="{A394B227-945F-4DD0-9D11-ABDB1BEE4B13}">
      <text>
        <r>
          <rPr>
            <sz val="11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E120" authorId="0" shapeId="0" xr:uid="{B8FFFD6F-5214-48EC-A451-DD48E7C8E532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120" authorId="0" shapeId="0" xr:uid="{3EFE3C2D-6649-4CE9-B932-9F179D49691D}">
      <text/>
    </comment>
    <comment ref="E122" authorId="0" shapeId="0" xr:uid="{A1931E15-0E01-4BFA-83F0-75F1A7076C95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22" authorId="0" shapeId="0" xr:uid="{99CF7D0C-D0AA-4310-8666-89176924F3F1}">
      <text/>
    </comment>
    <comment ref="D124" authorId="0" shapeId="0" xr:uid="{D9EDDA42-1610-47F2-8466-E601D098E2CE}">
      <text>
        <r>
          <rPr>
            <sz val="11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E124" authorId="0" shapeId="0" xr:uid="{6C9F0725-8726-45FC-98B0-05EA08833996}">
      <text>
        <r>
          <rPr>
            <sz val="11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F124" authorId="0" shapeId="0" xr:uid="{192D08D6-0CC4-4D9B-8C00-22AC1CDAAE9F}">
      <text/>
    </comment>
    <comment ref="F126" authorId="0" shapeId="0" xr:uid="{B9F40FE1-E8CF-440B-A50F-C39578D3E1FE}">
      <text/>
    </comment>
    <comment ref="C128" authorId="0" shapeId="0" xr:uid="{D5EF6769-2580-4D7C-A5FC-D66CF30ED200}">
      <text>
        <r>
          <rPr>
            <sz val="11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D128" authorId="0" shapeId="0" xr:uid="{7D7D453E-69B1-4CE4-A3A8-88181AD2907D}">
      <text>
        <r>
          <rPr>
            <sz val="11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128" authorId="0" shapeId="0" xr:uid="{F75E9E48-8042-4782-ACA4-D68B4AC1E625}">
      <text/>
    </comment>
    <comment ref="E130" authorId="0" shapeId="0" xr:uid="{74189D1D-05F9-4357-9BBD-B56079A37399}">
      <text/>
    </comment>
    <comment ref="D132" authorId="0" shapeId="0" xr:uid="{7F724C82-8A76-4FB2-B5B2-E8E10CB5CFBB}">
      <text>
        <r>
          <rPr>
            <sz val="11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132" authorId="0" shapeId="0" xr:uid="{53566DD7-639F-4518-A810-45B139C65D8D}">
      <text/>
    </comment>
    <comment ref="D134" authorId="0" shapeId="0" xr:uid="{6D18F258-5C01-4462-83F2-B9B7F1B97D36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34" authorId="0" shapeId="0" xr:uid="{533141D5-D6E2-4ED2-8A74-3F699AD49723}">
      <text/>
    </comment>
    <comment ref="B136" authorId="0" shapeId="0" xr:uid="{6DA279BB-093F-4047-9D96-4CB5BA2AF1B5}">
      <text>
        <r>
          <rPr>
            <sz val="11"/>
            <color indexed="81"/>
            <rFont val="Tahoma"/>
            <family val="2"/>
          </rPr>
          <t xml:space="preserve">Gtg name: Propylene oxide_x000D_
Gtg type:= normal_x000D_
Finalized:= T_x000D_
FileName:= ES_V4_Propylene oxide_2014-05-22_11-34_1.pdf_x000D_
</t>
        </r>
      </text>
    </comment>
    <comment ref="C136" authorId="0" shapeId="0" xr:uid="{4CA9ABFB-4B63-4514-9C6A-4FD045DA88C3}">
      <text>
        <r>
          <rPr>
            <sz val="11"/>
            <color indexed="81"/>
            <rFont val="Tahoma"/>
            <family val="2"/>
          </rPr>
          <t xml:space="preserve">Gtg name: ethylene glycol_x000D_
Gtg type:= normal_x000D_
Finalized:= T_x000D_
FileName:= ES_V4_ethylene glycol_2011-01-28_10-11.pdf_x000D_
</t>
        </r>
      </text>
    </comment>
    <comment ref="D136" authorId="0" shapeId="0" xr:uid="{C1ACCA40-3E10-4147-BFA3-EDAB4BBD83D6}">
      <text>
        <r>
          <rPr>
            <sz val="11"/>
            <color indexed="81"/>
            <rFont val="Tahoma"/>
            <family val="2"/>
          </rPr>
          <t xml:space="preserve">Gtg name: ethylene oxide_x000D_
Gtg type:= normal_x000D_
Finalized:= T_x000D_
FileName:= ES_V1_ethylene oxide_2011-01-28_10-24.pdf_x000D_
</t>
        </r>
      </text>
    </comment>
    <comment ref="E136" authorId="0" shapeId="0" xr:uid="{9C08F368-9C3E-402D-8C4F-31125598154C}">
      <text>
        <r>
          <rPr>
            <sz val="11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F136" authorId="0" shapeId="0" xr:uid="{D3658EE8-58A8-43F3-8909-3C7BD1097CF4}">
      <text>
        <r>
          <rPr>
            <sz val="11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G136" authorId="0" shapeId="0" xr:uid="{4A5362F9-CF7F-4A65-9F09-7530A8A52FD6}">
      <text/>
    </comment>
    <comment ref="G138" authorId="0" shapeId="0" xr:uid="{82B4C21A-968F-43F0-8B4A-E6342A180745}">
      <text/>
    </comment>
    <comment ref="E140" authorId="0" shapeId="0" xr:uid="{271FCCA2-0E05-4E13-B4EE-96BB5BB61BB8}">
      <text>
        <r>
          <rPr>
            <sz val="11"/>
            <color indexed="81"/>
            <rFont val="Tahoma"/>
            <family val="2"/>
          </rPr>
          <t xml:space="preserve">Gtg name: oxygen, nitrogen, and argon (gas phase from air distillation)_x000D_
Gtg type:= normal_x000D_
Finalized:= T_x000D_
FileName:= ExecSum_V4_oxygen, nitrogen, and argon (gas phase from air distillation)_7782-44-7_2010-06-25_2010-06-25_11-17_1.pdf_x000D_
</t>
        </r>
      </text>
    </comment>
    <comment ref="F140" authorId="0" shapeId="0" xr:uid="{B90F8D58-A86D-492A-8C49-F9826B152A71}">
      <text/>
    </comment>
    <comment ref="D142" authorId="0" shapeId="0" xr:uid="{B3E376AF-F56F-4C5D-AA18-0CF078C1D9F4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42" authorId="0" shapeId="0" xr:uid="{7A345F13-75CE-453C-A39B-5F17EE9BAE7C}">
      <text/>
    </comment>
    <comment ref="C144" authorId="0" shapeId="0" xr:uid="{73DC891A-B5A4-4D41-B5B0-92EF87D4C0EC}">
      <text>
        <r>
          <rPr>
            <sz val="11"/>
            <color indexed="81"/>
            <rFont val="Tahoma"/>
            <family val="2"/>
          </rPr>
          <t xml:space="preserve">Gtg name: Hypochlorous acid_x000D_
Gtg type:= normal_x000D_
Finalized:= T_x000D_
FileName:= ES_V4_Hypochlorous acid_2016-09-08_16-14.pdf_x000D_
</t>
        </r>
      </text>
    </comment>
    <comment ref="D144" authorId="0" shapeId="0" xr:uid="{E1CFCE38-1A92-462B-8984-BC9482800B82}">
      <text>
        <r>
          <rPr>
            <sz val="11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E144" authorId="0" shapeId="0" xr:uid="{7D7A2777-9FE7-49F3-8E1B-150EEB96CBA7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144" authorId="0" shapeId="0" xr:uid="{624F7758-EF71-408A-8914-174E63401605}">
      <text/>
    </comment>
    <comment ref="E146" authorId="0" shapeId="0" xr:uid="{2F4B8E57-334A-4F9D-A290-9A742F98F9F4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46" authorId="0" shapeId="0" xr:uid="{031E9152-6443-4ACF-AA8B-26E0AFA052C6}">
      <text/>
    </comment>
    <comment ref="D148" authorId="0" shapeId="0" xr:uid="{EE02E7B3-80A6-4D23-B4BE-213BA97CCACD}">
      <text>
        <r>
          <rPr>
            <sz val="11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E148" authorId="0" shapeId="0" xr:uid="{07F58397-99D8-44CB-8566-2976C37084A7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148" authorId="0" shapeId="0" xr:uid="{65235133-F1F0-458C-AE44-73EA62F4D290}">
      <text/>
    </comment>
    <comment ref="E150" authorId="0" shapeId="0" xr:uid="{EA7E0582-B8DB-497D-B8B1-603B773F5ECA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50" authorId="0" shapeId="0" xr:uid="{C2D9A377-C43C-4F4C-91BF-CAFBEAD7A77D}">
      <text/>
    </comment>
    <comment ref="C152" authorId="0" shapeId="0" xr:uid="{7E361643-0442-4060-8703-276B04CFFEB7}">
      <text>
        <r>
          <rPr>
            <sz val="11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D152" authorId="0" shapeId="0" xr:uid="{B1E01B2F-DF85-4C2B-9FF8-1AF45A9BA057}">
      <text>
        <r>
          <rPr>
            <sz val="11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E152" authorId="0" shapeId="0" xr:uid="{E4806515-4FD4-4A51-B2BE-709570C73540}">
      <text/>
    </comment>
    <comment ref="E154" authorId="0" shapeId="0" xr:uid="{D6B25EB2-68A7-4D76-B904-2EC3B54D7C2A}">
      <text/>
    </comment>
    <comment ref="C156" authorId="0" shapeId="0" xr:uid="{ED123A72-C76B-454B-9589-8FD6F1A4AF7A}">
      <text>
        <r>
          <rPr>
            <sz val="11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D156" authorId="0" shapeId="0" xr:uid="{AA639516-87D0-48BC-A51B-1E6E6039C3C1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E156" authorId="0" shapeId="0" xr:uid="{294836AE-C5F0-4AD8-AD43-1E3CF2C24C74}">
      <text/>
    </comment>
    <comment ref="D158" authorId="0" shapeId="0" xr:uid="{BC453D57-B7B7-4FA8-A2FF-97A3559DF552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58" authorId="0" shapeId="0" xr:uid="{BAC7A00B-F2D2-4634-ADD5-FB0860C151B1}">
      <text/>
    </comment>
    <comment ref="B160" authorId="0" shapeId="0" xr:uid="{F4B1654B-646F-4BD6-ADD8-DD9CA612612D}">
      <text>
        <r>
          <rPr>
            <sz val="11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C160" authorId="0" shapeId="0" xr:uid="{3CE92DB7-FFEB-4796-B16A-039352324BD2}">
      <text>
        <r>
          <rPr>
            <sz val="11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D160" authorId="0" shapeId="0" xr:uid="{E58521A5-EE26-44C7-A507-C5456287B466}">
      <text/>
    </comment>
    <comment ref="C162" authorId="0" shapeId="0" xr:uid="{8929F0C3-87DA-4640-B385-5788E4F52F83}">
      <text>
        <r>
          <rPr>
            <sz val="11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162" authorId="0" shapeId="0" xr:uid="{CF39DAB0-77DB-48B4-9521-875ABAB64AF5}">
      <text/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8477CEFA-E1BB-45BE-B64D-9A74AFCF39D0}">
      <text>
        <r>
          <rPr>
            <sz val="9"/>
            <color indexed="81"/>
            <rFont val="Tahoma"/>
            <family val="2"/>
          </rPr>
          <t xml:space="preserve">Gtg name: HPMC 1p4 ds 0p2 ms_x000D_
Gtg type:= normal_x000D_
Finalized:= T_x000D_
FileName:= ES_V4_HPMC 1p4 ds 0p2 ms_2024-05-08_21-44.pdf_x000D_
</t>
        </r>
      </text>
    </comment>
    <comment ref="B4" authorId="0" shapeId="0" xr:uid="{58B1C0D1-3A2E-4073-8388-7FBE029F4ED2}">
      <text>
        <r>
          <rPr>
            <sz val="9"/>
            <color indexed="81"/>
            <rFont val="Tahoma"/>
            <family val="2"/>
          </rPr>
          <t xml:space="preserve">Gtg name: cellulose _x000D_
Gtg type:= placeholder_x000D_
Finalized:= T_x000D_
FileName:= noExecSum.pdf_x000D_
</t>
        </r>
      </text>
    </comment>
    <comment ref="C4" authorId="0" shapeId="0" xr:uid="{599C91B6-9FCD-4E03-903A-E8E817CC0264}">
      <text>
        <r>
          <rPr>
            <sz val="9"/>
            <color indexed="81"/>
            <rFont val="Tahoma"/>
            <family val="2"/>
          </rPr>
          <t xml:space="preserve">Gtg name: SW Dissolving Pulp Ace_x000D_
Gtg type:= normal_x000D_
Finalized:= T_x000D_
FileName:= ES_V4_SW Dissolving Pulp Ace_2023-08-31_11-39.pdf_x000D_
</t>
        </r>
      </text>
    </comment>
    <comment ref="D4" authorId="0" shapeId="0" xr:uid="{C3A57F36-3A3C-4AA2-86CF-4CFA9891C60B}">
      <text>
        <r>
          <rPr>
            <sz val="9"/>
            <color indexed="81"/>
            <rFont val="Tahoma"/>
            <family val="2"/>
          </rPr>
          <t xml:space="preserve">Gtg name: SW tree harvest and transport_x000D_
Gtg type:= normal_x000D_
Finalized:= T_x000D_
FileName:= ES_V4_SW tree harvest and transport_2023-08-31_11-40.pdf_x000D_
</t>
        </r>
      </text>
    </comment>
    <comment ref="E4" authorId="0" shapeId="0" xr:uid="{421606AC-9C30-409B-BFC0-5EFF497FB22F}">
      <text/>
    </comment>
    <comment ref="E6" authorId="0" shapeId="0" xr:uid="{A79F1008-CAA7-42DE-BCA2-6BE78EA82F48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6" authorId="0" shapeId="0" xr:uid="{7B46F248-E440-4126-BA9A-88DAE3A574CF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6" authorId="0" shapeId="0" xr:uid="{D16C6634-0050-423C-A8FD-F541AF6C3E75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6" authorId="0" shapeId="0" xr:uid="{AC28EB0B-7B16-43A1-BA98-2C93E5E681DF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6" authorId="0" shapeId="0" xr:uid="{30AD2DF2-1303-4E7E-8748-82992D2D2FC0}">
      <text/>
    </comment>
    <comment ref="I8" authorId="0" shapeId="0" xr:uid="{8706C5A5-0D93-4814-ADE0-D9B4B289090A}">
      <text/>
    </comment>
    <comment ref="H10" authorId="0" shapeId="0" xr:uid="{FACB7226-2114-4976-A4D9-4BB7E854924B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10" authorId="0" shapeId="0" xr:uid="{01EFC683-BE96-40C0-B3F3-DD6A4D2413D2}">
      <text/>
    </comment>
    <comment ref="H12" authorId="0" shapeId="0" xr:uid="{F050FA52-AFFF-42D3-ABD8-4F330544B79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12" authorId="0" shapeId="0" xr:uid="{C3818D49-5C24-46C3-B82A-50031A82F559}">
      <text/>
    </comment>
    <comment ref="H14" authorId="0" shapeId="0" xr:uid="{B688E868-78EE-4764-ADFE-2A710B1664D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14" authorId="0" shapeId="0" xr:uid="{1A492F41-F946-4D4E-B865-14B87561CB62}">
      <text/>
    </comment>
    <comment ref="G16" authorId="0" shapeId="0" xr:uid="{D2B172C8-274E-4073-A5AA-5E29E74188B4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16" authorId="0" shapeId="0" xr:uid="{B287C4A6-D770-4EE5-BAC0-669F4EBD3181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16" authorId="0" shapeId="0" xr:uid="{9988013D-8B4E-4C8C-865F-0E97CC759D29}">
      <text/>
    </comment>
    <comment ref="H18" authorId="0" shapeId="0" xr:uid="{61486CF3-9C08-44FE-B99F-D2077E83EC5A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18" authorId="0" shapeId="0" xr:uid="{7F1F6512-E404-45B9-BC51-84043C45A819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18" authorId="0" shapeId="0" xr:uid="{ACEDB1CB-7D41-4CA4-B327-9781C601583C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18" authorId="0" shapeId="0" xr:uid="{CFB3145C-FC1E-40A4-9368-212B5AAC4E53}">
      <text/>
    </comment>
    <comment ref="J20" authorId="0" shapeId="0" xr:uid="{9C1E3E4A-D439-4C93-8195-99C7A2297498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20" authorId="0" shapeId="0" xr:uid="{4F1C4875-20E3-418D-866D-3551E09E5780}">
      <text/>
    </comment>
    <comment ref="J22" authorId="0" shapeId="0" xr:uid="{697CE480-45B3-4485-BCA8-5F20DCD4BA1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22" authorId="0" shapeId="0" xr:uid="{503CDD35-2D59-45A3-B786-B06997BEC87F}">
      <text/>
    </comment>
    <comment ref="I24" authorId="0" shapeId="0" xr:uid="{3560485D-4140-4795-A84E-A94BA0EE20F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24" authorId="0" shapeId="0" xr:uid="{9668EF66-5F66-4499-A56A-1ABCB579D4A9}">
      <text/>
    </comment>
    <comment ref="H26" authorId="0" shapeId="0" xr:uid="{0F37D982-B8AB-4230-B8AD-696D78F4BC1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26" authorId="0" shapeId="0" xr:uid="{20E6EAEC-AC9E-4A1F-9DC7-E4AC457224B6}">
      <text/>
    </comment>
    <comment ref="E28" authorId="0" shapeId="0" xr:uid="{200E4CC8-0545-4F48-B962-877F94EC1144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F28" authorId="0" shapeId="0" xr:uid="{79A8BE07-0D6B-4F44-A096-E0BDFC07EFCD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G28" authorId="0" shapeId="0" xr:uid="{F0394D37-267C-4E87-A584-C3941D8FBD26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H28" authorId="0" shapeId="0" xr:uid="{A35A3AEA-8B34-4D4A-B994-B8F522648A6F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28" authorId="0" shapeId="0" xr:uid="{EA1AEA19-6275-4427-B791-201FD56324F0}">
      <text/>
    </comment>
    <comment ref="I30" authorId="0" shapeId="0" xr:uid="{6DBD9EA7-DC9B-4B3E-98D4-2614AD19C333}">
      <text/>
    </comment>
    <comment ref="H32" authorId="0" shapeId="0" xr:uid="{82E3CB8C-746E-42C0-AF58-CDBBCEDE6BF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32" authorId="0" shapeId="0" xr:uid="{4877D3A6-BC8B-4DCB-AE01-CD9749525440}">
      <text/>
    </comment>
    <comment ref="H34" authorId="0" shapeId="0" xr:uid="{20BCD8FF-C1CB-4ECF-AC79-6689A92F43D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I34" authorId="0" shapeId="0" xr:uid="{5A35817E-39DE-4259-8974-17BE3C1928E5}">
      <text/>
    </comment>
    <comment ref="H36" authorId="0" shapeId="0" xr:uid="{F0F9B4A3-D5A0-4167-880C-D0F5619006A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36" authorId="0" shapeId="0" xr:uid="{B1B673E7-56EF-4CE8-8911-F30925616143}">
      <text/>
    </comment>
    <comment ref="G38" authorId="0" shapeId="0" xr:uid="{FE2794C2-27FF-4437-839F-06B9827AF8C9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H38" authorId="0" shapeId="0" xr:uid="{9D931C7A-F379-4D02-AAE3-D8990BCB12E2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I38" authorId="0" shapeId="0" xr:uid="{C44056D6-9C1F-4502-B39E-D2190C2FDDE9}">
      <text/>
    </comment>
    <comment ref="H40" authorId="0" shapeId="0" xr:uid="{107484AC-D206-48E7-B785-E5886CBAE709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I40" authorId="0" shapeId="0" xr:uid="{3F43DE89-339B-407D-9954-14EEBC0DFC5E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J40" authorId="0" shapeId="0" xr:uid="{65992244-B961-4FFB-9DE3-D52A1B7003C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40" authorId="0" shapeId="0" xr:uid="{BDA1FF77-8B0E-44AC-BA59-D68B80960F44}">
      <text/>
    </comment>
    <comment ref="J42" authorId="0" shapeId="0" xr:uid="{58944EC6-FC62-47E0-98F0-A3BC9A5508B8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K42" authorId="0" shapeId="0" xr:uid="{CA78F1ED-5651-44E4-B72E-83D2C9FD5A7A}">
      <text/>
    </comment>
    <comment ref="J44" authorId="0" shapeId="0" xr:uid="{36B9AB97-D3A5-4934-8A0C-373CBE57C89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44" authorId="0" shapeId="0" xr:uid="{9A0BE692-227F-4DA9-9D8A-87E72DD23EBD}">
      <text/>
    </comment>
    <comment ref="I46" authorId="0" shapeId="0" xr:uid="{B319C82D-8D08-41D7-87C9-C49EC861369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46" authorId="0" shapeId="0" xr:uid="{273CA3B4-E5DF-4E20-9194-2385A3097727}">
      <text/>
    </comment>
    <comment ref="H48" authorId="0" shapeId="0" xr:uid="{698D4737-CDDD-4009-87FD-09B7DA290FD6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48" authorId="0" shapeId="0" xr:uid="{8E944BAF-6413-4E36-9970-25C92A019CDF}">
      <text/>
    </comment>
    <comment ref="E50" authorId="0" shapeId="0" xr:uid="{0B69A9CE-C18E-4215-9808-42D7F10D9FF1}">
      <text>
        <r>
          <rPr>
            <sz val="9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F50" authorId="0" shapeId="0" xr:uid="{9B8D757C-9F1F-46BE-B3CE-B42B561C9CFB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50" authorId="0" shapeId="0" xr:uid="{B9E96A58-46B4-43D1-9642-A66CD19807BF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50" authorId="0" shapeId="0" xr:uid="{8D8FE0A1-309E-45A1-B9D8-E0214B300A60}">
      <text/>
    </comment>
    <comment ref="H52" authorId="0" shapeId="0" xr:uid="{140D055E-529D-4602-9D52-8E6D508959A0}">
      <text/>
    </comment>
    <comment ref="G54" authorId="0" shapeId="0" xr:uid="{83B24F23-50FB-49FE-B3B3-EFBA248703B4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54" authorId="0" shapeId="0" xr:uid="{B918A2C2-B935-41D3-B43E-4D470FB05048}">
      <text/>
    </comment>
    <comment ref="G56" authorId="0" shapeId="0" xr:uid="{DA8A3E8F-C05B-4CC9-8BD7-27F711ABB9C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56" authorId="0" shapeId="0" xr:uid="{5C09F7C3-196C-4539-84B7-38C3464A6EA4}">
      <text/>
    </comment>
    <comment ref="G58" authorId="0" shapeId="0" xr:uid="{EEBE6067-30B1-4E55-86B7-B8353B860E4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58" authorId="0" shapeId="0" xr:uid="{A275D721-FB38-4A1C-9ACD-7B2DF0F65054}">
      <text/>
    </comment>
    <comment ref="F60" authorId="0" shapeId="0" xr:uid="{5932C209-ECD4-4C86-9044-4ADE9D4F0190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G60" authorId="0" shapeId="0" xr:uid="{819A2C7C-89F7-4014-A7EC-96D2A08ECB0E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H60" authorId="0" shapeId="0" xr:uid="{880206DF-0D9C-446F-AAD5-4E82A5D6E503}">
      <text/>
    </comment>
    <comment ref="H62" authorId="0" shapeId="0" xr:uid="{5F6C437F-4CE8-4693-8064-9A86C8CD6412}">
      <text/>
    </comment>
    <comment ref="G64" authorId="0" shapeId="0" xr:uid="{6B4832BB-8822-4CD9-8E70-AC5CEC7835C6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64" authorId="0" shapeId="0" xr:uid="{70FE5E86-C816-48D7-AF7E-C8638944C96E}">
      <text/>
    </comment>
    <comment ref="G66" authorId="0" shapeId="0" xr:uid="{6AD4ECD3-31A1-4BAA-B8D9-14398A79BA8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66" authorId="0" shapeId="0" xr:uid="{D9046704-2A4B-41AB-A1BD-EB5333793840}">
      <text/>
    </comment>
    <comment ref="G68" authorId="0" shapeId="0" xr:uid="{62984E97-EDBA-46C1-9C50-E19FB9BC586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68" authorId="0" shapeId="0" xr:uid="{0D06DE91-B684-4355-8BEF-9E166B2CBFBA}">
      <text/>
    </comment>
    <comment ref="D70" authorId="0" shapeId="0" xr:uid="{F5153FDE-6375-40D0-8072-6794EF120F28}">
      <text>
        <r>
          <rPr>
            <sz val="9"/>
            <color indexed="81"/>
            <rFont val="Tahoma"/>
            <family val="2"/>
          </rPr>
          <t xml:space="preserve">Gtg name: calcium monoxide (lime)_x000D_
Gtg type:= normal_x000D_
Finalized:= T_x000D_
FileName:= ExecSum_V4_calcium monoxide (lime)_1305-78-8_2010-06-28_2010-06-28_12-57.pdf_x000D_
</t>
        </r>
      </text>
    </comment>
    <comment ref="E70" authorId="0" shapeId="0" xr:uid="{3416298D-D645-484B-858A-D2A2B7E832DC}">
      <text>
        <r>
          <rPr>
            <sz val="9"/>
            <color indexed="81"/>
            <rFont val="Tahoma"/>
            <family val="2"/>
          </rPr>
          <t xml:space="preserve">Gtg name: calcium carbonate (limestone) as mined_x000D_
Gtg type:= normal_x000D_
Finalized:= T_x000D_
FileName:= ExecSum_V4_calcium carbonate (limestone) as mined_471-34-1_2010-10-28_2010-10-28_13-30.pdf_x000D_
</t>
        </r>
      </text>
    </comment>
    <comment ref="F70" authorId="0" shapeId="0" xr:uid="{F42E8703-D386-40EF-B4F3-405693100CAC}">
      <text/>
    </comment>
    <comment ref="D72" authorId="0" shapeId="0" xr:uid="{CF9E9202-DF62-41B3-A218-23832699939C}">
      <text>
        <r>
          <rPr>
            <sz val="9"/>
            <color indexed="81"/>
            <rFont val="Tahoma"/>
            <family val="2"/>
          </rPr>
          <t xml:space="preserve">Gtg name: hydrogen peroxide 65 wtPct_x000D_
Gtg type:= normal_x000D_
Finalized:= T_x000D_
FileName:= ES_V1_hydrogen peroxide 65 wtPct_2016-09-09_12-45.pdf_x000D_
</t>
        </r>
      </text>
    </comment>
    <comment ref="E72" authorId="0" shapeId="0" xr:uid="{B75AA57B-AF07-4152-929D-FDBFBBD5C959}">
      <text>
        <r>
          <rPr>
            <sz val="9"/>
            <color indexed="81"/>
            <rFont val="Tahoma"/>
            <family val="2"/>
          </rPr>
          <t xml:space="preserve">Gtg name: BTX (benzene, toluene, and xylenes)_x000D_
Gtg type:= normal_x000D_
Finalized:= T_x000D_
FileName:= ES_V4_BTX (benzene, toluene, and xylenes)_2016-09-09_15-59.pdf_x000D_
</t>
        </r>
      </text>
    </comment>
    <comment ref="F72" authorId="0" shapeId="0" xr:uid="{5FAC4F48-CB59-492D-8C34-672AF8805EC6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G72" authorId="0" shapeId="0" xr:uid="{27E2AF3A-7BF7-4782-BAFF-15E899B10828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H72" authorId="0" shapeId="0" xr:uid="{BE93EE11-9CE9-404E-805A-390F810EA8CD}">
      <text/>
    </comment>
    <comment ref="H74" authorId="0" shapeId="0" xr:uid="{8D9285C4-E37A-4D91-97CD-A6ADC6FE3134}">
      <text/>
    </comment>
    <comment ref="F76" authorId="0" shapeId="0" xr:uid="{CBBACF85-7769-4E6E-8AF5-54B24527DA51}">
      <text>
        <r>
          <rPr>
            <sz val="9"/>
            <color indexed="81"/>
            <rFont val="Tahoma"/>
            <family val="2"/>
          </rPr>
          <t xml:space="preserve">Gtg name: reformate (hydrotreating and reforming of straight-run distillate)_x000D_
Gtg type:= normal_x000D_
Finalized:= T_x000D_
FileName:= ExecSum_V4_reformate (hydrotreating and reforming of straight-run distillate)_UIDNaphthaReformate_2010-06-19_2010-06-24_12-14.pdf_x000D_
</t>
        </r>
      </text>
    </comment>
    <comment ref="G76" authorId="0" shapeId="0" xr:uid="{A8D2FE8D-18CF-493B-8B7B-BABD16095380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H76" authorId="0" shapeId="0" xr:uid="{5FD88E98-558F-46C1-AD2F-7F9F38121924}">
      <text/>
    </comment>
    <comment ref="H78" authorId="0" shapeId="0" xr:uid="{C9ECF75D-8832-475A-B0DD-267E062D9EB6}">
      <text/>
    </comment>
    <comment ref="E80" authorId="0" shapeId="0" xr:uid="{AC298988-8F8D-4DE6-A49F-7F87F37CF403}">
      <text>
        <r>
          <rPr>
            <sz val="9"/>
            <color indexed="81"/>
            <rFont val="Tahoma"/>
            <family val="2"/>
          </rPr>
          <t xml:space="preserve">Gtg name: hydrogen proxy from SMR_x000D_
Gtg type:= placeholder_x000D_
Finalized:= T_x000D_
FileName:= noExecSum.pdf_x000D_
</t>
        </r>
      </text>
    </comment>
    <comment ref="F80" authorId="0" shapeId="0" xr:uid="{BEB4C37F-7F8E-4269-8A0A-41A402455A36}">
      <text>
        <r>
          <rPr>
            <sz val="9"/>
            <color indexed="81"/>
            <rFont val="Tahoma"/>
            <family val="2"/>
          </rPr>
          <t xml:space="preserve">Gtg name: hydrogen from SMR nat gas_x000D_
Gtg type:= normal_x000D_
Finalized:= T_x000D_
FileName:= ES_V4_hydrogen from SMR nat gas_2020-07-20_15-08.pdf_x000D_
</t>
        </r>
      </text>
    </comment>
    <comment ref="G80" authorId="0" shapeId="0" xr:uid="{C851F0F9-CF24-4032-AC22-4181C2DD7A41}">
      <text>
        <r>
          <rPr>
            <sz val="9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H80" authorId="0" shapeId="0" xr:uid="{E0F778F2-8F09-40F7-8EB7-E4418C9F76C5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80" authorId="0" shapeId="0" xr:uid="{ACCDAA05-EA0E-457A-A8F0-412C3A5EBA6E}">
      <text/>
    </comment>
    <comment ref="I82" authorId="0" shapeId="0" xr:uid="{2D5645E7-D204-4FFA-A6BE-BB62836B3A7C}">
      <text/>
    </comment>
    <comment ref="G84" authorId="0" shapeId="0" xr:uid="{E8F73FB3-AC35-445A-A16F-7D1E0688162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84" authorId="0" shapeId="0" xr:uid="{D9C19E26-1037-4407-8218-B448E3E99C68}">
      <text/>
    </comment>
    <comment ref="G86" authorId="0" shapeId="0" xr:uid="{6D505C6E-6AA3-4484-BB91-2FEB53AF9D8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86" authorId="0" shapeId="0" xr:uid="{4D07096C-24C8-4D29-A681-DF323B3C7DCB}">
      <text/>
    </comment>
    <comment ref="E88" authorId="0" shapeId="0" xr:uid="{4A5EE1A7-71FF-490B-A86A-3A9C5B8C633E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88" authorId="0" shapeId="0" xr:uid="{A8293DB8-E5DE-41C1-835C-BA50DE968927}">
      <text/>
    </comment>
    <comment ref="D90" authorId="0" shapeId="0" xr:uid="{660C2188-7AF2-4B1A-AAA2-C7785BA1EF97}">
      <text>
        <r>
          <rPr>
            <sz val="9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E90" authorId="0" shapeId="0" xr:uid="{8589FBC5-F9AF-4B3B-8805-843A2820BC9C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F90" authorId="0" shapeId="0" xr:uid="{1A45F3B8-DD0D-4DEB-A457-6E300621F733}">
      <text/>
    </comment>
    <comment ref="F92" authorId="0" shapeId="0" xr:uid="{53D371E6-0349-40AC-BFF2-A56F4F5F70B7}">
      <text/>
    </comment>
    <comment ref="D94" authorId="0" shapeId="0" xr:uid="{88877F13-47A0-45D3-BFF6-05AB441087EE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94" authorId="0" shapeId="0" xr:uid="{C50336E1-E881-4075-A0E1-50C8498377C7}">
      <text/>
    </comment>
    <comment ref="D96" authorId="0" shapeId="0" xr:uid="{0A2EB4F1-34CD-48A9-9AA1-DB00473C08CB}">
      <text>
        <r>
          <rPr>
            <sz val="9"/>
            <color indexed="81"/>
            <rFont val="Tahoma"/>
            <family val="2"/>
          </rPr>
          <t xml:space="preserve">Gtg name: Sodium Chlorate _x000D_
Gtg type:= normal_x000D_
Finalized:= T_x000D_
FileName:= ES_V4_Sodium Chlorate _2023-09-06_13-33.pdf_x000D_
</t>
        </r>
      </text>
    </comment>
    <comment ref="E96" authorId="0" shapeId="0" xr:uid="{289E3CA1-0BA5-4AA3-8F88-7E2C6DE3BA66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96" authorId="0" shapeId="0" xr:uid="{D4684D92-A3BC-4FAD-B96C-7972FC17805A}">
      <text/>
    </comment>
    <comment ref="D98" authorId="0" shapeId="0" xr:uid="{1E633A41-44C2-4B52-A826-D56789F302F4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E98" authorId="0" shapeId="0" xr:uid="{9A7F18C5-8D69-42B0-AE98-B6EDDBED7C92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98" authorId="0" shapeId="0" xr:uid="{5C4A65AD-92A2-43A7-88E6-9C5ECA8375C7}">
      <text/>
    </comment>
    <comment ref="E100" authorId="0" shapeId="0" xr:uid="{618BBC67-1D25-4656-B132-818029E43CF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00" authorId="0" shapeId="0" xr:uid="{B14B3B84-4E70-48DA-AEB7-5D0269E69575}">
      <text/>
    </comment>
    <comment ref="D102" authorId="0" shapeId="0" xr:uid="{F10A3B19-BE0C-4B51-A4C1-AB436688322C}">
      <text>
        <r>
          <rPr>
            <sz val="9"/>
            <color indexed="81"/>
            <rFont val="Tahoma"/>
            <family val="2"/>
          </rPr>
          <t xml:space="preserve">Gtg name: boric acid from borax (tincal) and sulfuric acid_x000D_
Gtg type:= normal_x000D_
Finalized:= T_x000D_
FileName:= ExecSum_V2_boric acid from borax (tincal) and sulfuric acid_10043-35-3_2010-07-22_2010-07-23_00-08.pdf_x000D_
</t>
        </r>
      </text>
    </comment>
    <comment ref="E102" authorId="0" shapeId="0" xr:uid="{A67046A9-84FC-43A6-88EE-84A80C290A7D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F102" authorId="0" shapeId="0" xr:uid="{C3D7B08E-18D3-4994-A3BD-4566D0D16E92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G102" authorId="0" shapeId="0" xr:uid="{81C68414-DB7B-4E54-B0F9-E008C16DE11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02" authorId="0" shapeId="0" xr:uid="{E30E823D-830D-4F77-9E8A-A993E3670ADD}">
      <text/>
    </comment>
    <comment ref="G104" authorId="0" shapeId="0" xr:uid="{F8E49351-4C67-4752-9FB1-9F8A5D799159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H104" authorId="0" shapeId="0" xr:uid="{E4BC0E22-94BC-4B9F-B01E-1237DDE416F4}">
      <text/>
    </comment>
    <comment ref="G106" authorId="0" shapeId="0" xr:uid="{DE543D64-E142-4C19-A740-281499E5316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06" authorId="0" shapeId="0" xr:uid="{51150641-CA6B-4A80-81D3-4FBCFFF66C88}">
      <text/>
    </comment>
    <comment ref="F108" authorId="0" shapeId="0" xr:uid="{AFFCD601-A7F2-4A54-9036-40046A9C8A6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08" authorId="0" shapeId="0" xr:uid="{36CA859D-5069-49A6-B4EE-3143EAEF449E}">
      <text/>
    </comment>
    <comment ref="E110" authorId="0" shapeId="0" xr:uid="{2C9E5DA3-E690-4E87-BB24-E1A5E4826BB7}">
      <text>
        <r>
          <rPr>
            <sz val="9"/>
            <color indexed="81"/>
            <rFont val="Tahoma"/>
            <family val="2"/>
          </rPr>
          <t xml:space="preserve">Gtg name: borax refining (purification of run of mine ore)_x000D_
Gtg type:= normal_x000D_
Finalized:= T_x000D_
FileName:= ExecSum_V4_borax refining (purification of run of mine ore)_1303-96-4_2009-08-01_2010-07-22_23-32.pdf_x000D_
</t>
        </r>
      </text>
    </comment>
    <comment ref="F110" authorId="0" shapeId="0" xr:uid="{FED1A57A-D9C7-4298-800B-6F2EE701365F}">
      <text>
        <r>
          <rPr>
            <sz val="9"/>
            <color indexed="81"/>
            <rFont val="Tahoma"/>
            <family val="2"/>
          </rPr>
          <t xml:space="preserve">Gtg name: borax mine, production of b2o3 as tincal and kernite ores_x000D_
Gtg type:= normal_x000D_
Finalized:= T_x000D_
FileName:= ExecSum_V4_borax mine, production of b2o3 as tincal and kernite ores_UIDB2O3inTincalOre_2009-08-01_2010-07-22_20-03.pdf_x000D_
</t>
        </r>
      </text>
    </comment>
    <comment ref="G110" authorId="0" shapeId="0" xr:uid="{C9E72EC1-7B43-4E30-8AA1-91DE332EFB3F}">
      <text/>
    </comment>
    <comment ref="D112" authorId="0" shapeId="0" xr:uid="{4D6A6504-D575-4A31-B31C-AC4A4F242A1D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E112" authorId="0" shapeId="0" xr:uid="{707748B9-91AA-45EF-AED4-F687FD71FDD8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F112" authorId="0" shapeId="0" xr:uid="{FA70E527-3FAA-4AB5-8428-75AA202338C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G112" authorId="0" shapeId="0" xr:uid="{99DAFD80-4B28-4068-82B5-392F7D56AB24}">
      <text/>
    </comment>
    <comment ref="F114" authorId="0" shapeId="0" xr:uid="{99106269-EB1C-4BE2-A2C6-4B807D3673EE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G114" authorId="0" shapeId="0" xr:uid="{B543EC1B-F567-4410-BE27-78848BB2B88B}">
      <text/>
    </comment>
    <comment ref="F116" authorId="0" shapeId="0" xr:uid="{1B7CB720-CBB8-4418-B772-BAD7D6740D6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G116" authorId="0" shapeId="0" xr:uid="{EF8F9EA2-4ECA-4DF4-A39D-B9B1C76ED704}">
      <text/>
    </comment>
    <comment ref="E118" authorId="0" shapeId="0" xr:uid="{A6E9AE39-F984-4EAB-B4B7-F65D1FEEB677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18" authorId="0" shapeId="0" xr:uid="{1FA6F1EA-42EB-4E11-82B6-E51F230A6FB2}">
      <text/>
    </comment>
    <comment ref="B120" authorId="0" shapeId="0" xr:uid="{FDA01DFB-5804-45F2-BD3A-B378B05650D9}">
      <text>
        <r>
          <rPr>
            <sz val="9"/>
            <color indexed="81"/>
            <rFont val="Tahoma"/>
            <family val="2"/>
          </rPr>
          <t xml:space="preserve">Gtg name: methyl chloride_x000D_
Gtg type:= normal_x000D_
Finalized:= T_x000D_
FileName:= ES_V4_methyl chloride_2013-11-26_06-59.pdf_x000D_
</t>
        </r>
      </text>
    </comment>
    <comment ref="C120" authorId="0" shapeId="0" xr:uid="{08F19884-D627-40DF-825B-702DCD1F13F3}">
      <text>
        <r>
          <rPr>
            <sz val="9"/>
            <color indexed="81"/>
            <rFont val="Tahoma"/>
            <family val="2"/>
          </rPr>
          <t xml:space="preserve">Gtg name: hydrogen chloride with vinyl chloride from direct chlorination_x000D_
Gtg type:= normal_x000D_
Finalized:= T_x000D_
FileName:= ExecSum_V4_hydrogen chloride with vinyl chloride from direct chlorination_7647-01-0_2010-06-28_2010-06-28_18-06.pdf_x000D_
</t>
        </r>
      </text>
    </comment>
    <comment ref="D120" authorId="0" shapeId="0" xr:uid="{7581FE2F-FE6D-4241-996E-8410BFA65B55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E120" authorId="0" shapeId="0" xr:uid="{C64FFA0C-B750-4AB3-A87A-4D6682510707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120" authorId="0" shapeId="0" xr:uid="{77E021F2-8D9E-47F9-997D-BE48FD688890}">
      <text/>
    </comment>
    <comment ref="E122" authorId="0" shapeId="0" xr:uid="{632C963B-DD78-4579-B45D-2B4F4FD1C1C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22" authorId="0" shapeId="0" xr:uid="{524E605A-C48D-46DF-A80F-CFA49360A01F}">
      <text/>
    </comment>
    <comment ref="D124" authorId="0" shapeId="0" xr:uid="{EC5A5601-94B0-4A93-9249-180A6808D864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E124" authorId="0" shapeId="0" xr:uid="{21A5F6EE-05D2-41B2-8BBF-09DEFF2AFEB5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F124" authorId="0" shapeId="0" xr:uid="{9CF94204-E9D5-4D84-B020-9547C37A4095}">
      <text/>
    </comment>
    <comment ref="F126" authorId="0" shapeId="0" xr:uid="{5657A26F-B890-4A5B-8606-A7EE512EC246}">
      <text/>
    </comment>
    <comment ref="C128" authorId="0" shapeId="0" xr:uid="{7DB2DE12-C57F-499B-B98C-D4F3774A9AB4}">
      <text>
        <r>
          <rPr>
            <sz val="9"/>
            <color indexed="81"/>
            <rFont val="Tahoma"/>
            <family val="2"/>
          </rPr>
          <t xml:space="preserve">Gtg name: methanol from natural gas_x000D_
Gtg type:= normal_x000D_
Finalized:= T_x000D_
FileName:= ES_V4_methanol from natural gas_2011-11-11_07-11.pdf_x000D_
</t>
        </r>
      </text>
    </comment>
    <comment ref="D128" authorId="0" shapeId="0" xr:uid="{6CCC00EE-7768-44F8-AF2C-4CD444F78846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E128" authorId="0" shapeId="0" xr:uid="{3CF8BA11-0C63-4CFC-89FD-1F114C1D23CC}">
      <text/>
    </comment>
    <comment ref="E130" authorId="0" shapeId="0" xr:uid="{3F2C3D2F-C328-4159-9730-5EC5903B3120}">
      <text/>
    </comment>
    <comment ref="D132" authorId="0" shapeId="0" xr:uid="{8D1BDC5F-3407-4B50-8A11-2319A55743A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E132" authorId="0" shapeId="0" xr:uid="{C6FD9360-1145-4D13-BE74-F6D99817A7F6}">
      <text/>
    </comment>
    <comment ref="D134" authorId="0" shapeId="0" xr:uid="{DA5F9931-7192-4F16-A5A4-1841FE4D42D6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34" authorId="0" shapeId="0" xr:uid="{D366153F-FF22-44B4-9BB3-385D52B933BC}">
      <text/>
    </comment>
    <comment ref="B136" authorId="0" shapeId="0" xr:uid="{4E9A80BF-BEF5-4A3E-8053-A0C727DB3613}">
      <text>
        <r>
          <rPr>
            <sz val="9"/>
            <color indexed="81"/>
            <rFont val="Tahoma"/>
            <family val="2"/>
          </rPr>
          <t xml:space="preserve">Gtg name: Propylene oxide_x000D_
Gtg type:= normal_x000D_
Finalized:= T_x000D_
FileName:= ES_V4_Propylene oxide_2014-05-22_11-34_1.pdf_x000D_
</t>
        </r>
      </text>
    </comment>
    <comment ref="C136" authorId="0" shapeId="0" xr:uid="{7148D52A-8499-44D3-BD6F-1480152D36E8}">
      <text>
        <r>
          <rPr>
            <sz val="9"/>
            <color indexed="81"/>
            <rFont val="Tahoma"/>
            <family val="2"/>
          </rPr>
          <t xml:space="preserve">Gtg name: ethylene glycol_x000D_
Gtg type:= normal_x000D_
Finalized:= T_x000D_
FileName:= ES_V4_ethylene glycol_2011-01-28_10-11.pdf_x000D_
</t>
        </r>
      </text>
    </comment>
    <comment ref="D136" authorId="0" shapeId="0" xr:uid="{1CAF2DDD-8659-40B2-8881-9B205773CF8D}">
      <text>
        <r>
          <rPr>
            <sz val="9"/>
            <color indexed="81"/>
            <rFont val="Tahoma"/>
            <family val="2"/>
          </rPr>
          <t xml:space="preserve">Gtg name: ethylene oxide_x000D_
Gtg type:= normal_x000D_
Finalized:= T_x000D_
FileName:= ES_V1_ethylene oxide_2011-01-28_10-24.pdf_x000D_
</t>
        </r>
      </text>
    </comment>
    <comment ref="E136" authorId="0" shapeId="0" xr:uid="{68000B98-C948-4A0E-A05D-7D39ABB018A6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F136" authorId="0" shapeId="0" xr:uid="{5156E4A2-5120-458E-A11F-7987693EC0F4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G136" authorId="0" shapeId="0" xr:uid="{384E380A-8871-4FB2-92CD-14CC732CBD5C}">
      <text/>
    </comment>
    <comment ref="G138" authorId="0" shapeId="0" xr:uid="{09B3ECA4-C9C7-47F8-A1D6-E2C6ADEC6F33}">
      <text/>
    </comment>
    <comment ref="E140" authorId="0" shapeId="0" xr:uid="{24B23CF8-1D45-473D-AA3C-263ECD6380E6}">
      <text>
        <r>
          <rPr>
            <sz val="9"/>
            <color indexed="81"/>
            <rFont val="Tahoma"/>
            <family val="2"/>
          </rPr>
          <t xml:space="preserve">Gtg name: oxygen, nitrogen, and argon (gas phase from air distillation)_x000D_
Gtg type:= normal_x000D_
Finalized:= T_x000D_
FileName:= ExecSum_V4_oxygen, nitrogen, and argon (gas phase from air distillation)_7782-44-7_2010-06-25_2010-06-25_11-17_1.pdf_x000D_
</t>
        </r>
      </text>
    </comment>
    <comment ref="F140" authorId="0" shapeId="0" xr:uid="{EE01DB6C-716A-43CB-8725-9DE326B9E392}">
      <text/>
    </comment>
    <comment ref="D142" authorId="0" shapeId="0" xr:uid="{15D0197A-F422-4753-AED3-F8FF6EB8E28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42" authorId="0" shapeId="0" xr:uid="{0B87C285-B0C0-4250-8D9F-AE6191EE7853}">
      <text/>
    </comment>
    <comment ref="C144" authorId="0" shapeId="0" xr:uid="{CDFE0F92-D399-4EFF-ADD7-A4EE8C7A12F5}">
      <text>
        <r>
          <rPr>
            <sz val="9"/>
            <color indexed="81"/>
            <rFont val="Tahoma"/>
            <family val="2"/>
          </rPr>
          <t xml:space="preserve">Gtg name: Hypochlorous acid_x000D_
Gtg type:= normal_x000D_
Finalized:= T_x000D_
FileName:= ES_V4_Hypochlorous acid_2016-09-08_16-14.pdf_x000D_
</t>
        </r>
      </text>
    </comment>
    <comment ref="D144" authorId="0" shapeId="0" xr:uid="{8DF96D91-6A28-4AAA-BC87-F1D626F8E6A8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E144" authorId="0" shapeId="0" xr:uid="{34B8ED7A-91BE-4CED-AAA1-9B8BD482A40C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144" authorId="0" shapeId="0" xr:uid="{279FB09E-E3B6-4016-919B-ADC6E1356602}">
      <text/>
    </comment>
    <comment ref="E146" authorId="0" shapeId="0" xr:uid="{42D26C0B-1327-408D-BEA4-91735057E9EB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46" authorId="0" shapeId="0" xr:uid="{21FCDC05-CFBC-4448-9511-C93F3E4B94AA}">
      <text/>
    </comment>
    <comment ref="D148" authorId="0" shapeId="0" xr:uid="{7480AB30-CD92-4F91-8C36-D97698391441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E148" authorId="0" shapeId="0" xr:uid="{212946D0-145C-4194-96A2-F4B971734655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F148" authorId="0" shapeId="0" xr:uid="{2E062B59-1480-4E35-A1A3-02A5BA8CBC7C}">
      <text/>
    </comment>
    <comment ref="E150" authorId="0" shapeId="0" xr:uid="{C5358A8A-307A-4BB5-A61B-F11F61DAA9B0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150" authorId="0" shapeId="0" xr:uid="{F3E7053D-AFC1-4D64-9931-65065198CB74}">
      <text/>
    </comment>
    <comment ref="C152" authorId="0" shapeId="0" xr:uid="{91FAC03E-901A-4286-8249-9F912FE777F5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D152" authorId="0" shapeId="0" xr:uid="{43848BE5-A51C-4396-80E6-5AE7F6C9F362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E152" authorId="0" shapeId="0" xr:uid="{669A9D33-39A2-442D-A53F-2383BD719DA5}">
      <text/>
    </comment>
    <comment ref="E154" authorId="0" shapeId="0" xr:uid="{1FAEF30F-7E33-4BED-8261-88AC47DCF42C}">
      <text/>
    </comment>
    <comment ref="C156" authorId="0" shapeId="0" xr:uid="{D6EFB66B-4C28-4CA7-97D1-519F426356FF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D156" authorId="0" shapeId="0" xr:uid="{DDC8B87A-1545-49A0-9437-3B51E013C7D5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E156" authorId="0" shapeId="0" xr:uid="{660A4985-D86B-4563-B40C-8F6671FCDCC2}">
      <text/>
    </comment>
    <comment ref="D158" authorId="0" shapeId="0" xr:uid="{A7967860-8C88-47F6-B386-6624AE94687F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158" authorId="0" shapeId="0" xr:uid="{AE22D331-426E-4F33-90C1-B1594595262D}">
      <text/>
    </comment>
    <comment ref="B160" authorId="0" shapeId="0" xr:uid="{AF5C1C3C-6E13-4E52-988C-9231D2789565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C160" authorId="0" shapeId="0" xr:uid="{CE2430D5-94FF-4EDA-A858-64B502377FB3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D160" authorId="0" shapeId="0" xr:uid="{81C745E3-5B50-42FA-9B31-E092A98F524A}">
      <text/>
    </comment>
    <comment ref="C162" authorId="0" shapeId="0" xr:uid="{66108734-597E-449C-97E2-BC4624281B0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D162" authorId="0" shapeId="0" xr:uid="{DCF08897-68B5-4441-85C9-C044061D4F64}">
      <text/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 Griffing</author>
  </authors>
  <commentList>
    <comment ref="A4" authorId="0" shapeId="0" xr:uid="{57AED830-92E4-4BE3-A719-7A13110A7BD6}">
      <text>
        <r>
          <rPr>
            <sz val="9"/>
            <color indexed="81"/>
            <rFont val="Tahoma"/>
            <family val="2"/>
          </rPr>
          <t xml:space="preserve">Gtg name: Polysorbate 80_x000D_
Gtg type:= normal_x000D_
Finalized:= T_x000D_
FileName:= ES_V4_Polysorbate 80_2024-02-02_08-33.pdf_x000D_
</t>
        </r>
      </text>
    </comment>
    <comment ref="B4" authorId="0" shapeId="0" xr:uid="{02A8E202-39F8-4AFC-AD5B-DF0634A26B76}">
      <text>
        <r>
          <rPr>
            <sz val="9"/>
            <color indexed="81"/>
            <rFont val="Tahoma"/>
            <family val="2"/>
          </rPr>
          <t xml:space="preserve">Gtg name: ethylene oxide_x000D_
Gtg type:= normal_x000D_
Finalized:= T_x000D_
FileName:= ES_V1_ethylene oxide_2011-01-28_10-24.pdf_x000D_
</t>
        </r>
      </text>
    </comment>
    <comment ref="C4" authorId="0" shapeId="0" xr:uid="{17DF57DC-4C27-4F21-A7E8-DA4B67CBC153}">
      <text>
        <r>
          <rPr>
            <sz val="9"/>
            <color indexed="81"/>
            <rFont val="Tahoma"/>
            <family val="2"/>
          </rPr>
          <t xml:space="preserve">Gtg name: ethylene, propylene, and byproducts_x000D_
Gtg type:= normal_x000D_
Finalized:= T_x000D_
FileName:= ExecSum_V4_ethylene, propylene, and byproducts_74-85-1_2010-06-20_2010-06-23_20-15.pdf_x000D_
</t>
        </r>
      </text>
    </comment>
    <comment ref="D4" authorId="0" shapeId="0" xr:uid="{E5111401-A4A2-4258-A9E9-B6E7773142A2}">
      <text>
        <r>
          <rPr>
            <sz val="9"/>
            <color indexed="81"/>
            <rFont val="Tahoma"/>
            <family val="2"/>
          </rPr>
          <t xml:space="preserve">Gtg name: Refinery distillate L4_x000D_
Gtg type:= normal_x000D_
Finalized:= T_x000D_
FileName:= ExecSum_V4_Refinery distillate cradle-to-gate (extraction through first run distillation)_UIDRefineryDistL4_2010-06-25_2010-06-25_16-09.pdf_x000D_
</t>
        </r>
      </text>
    </comment>
    <comment ref="E4" authorId="0" shapeId="0" xr:uid="{7986E896-99AA-49EE-9DFF-186EBD7BE5F3}">
      <text/>
    </comment>
    <comment ref="E6" authorId="0" shapeId="0" xr:uid="{C3B02CDF-3661-4F3B-B209-53F1E950885D}">
      <text/>
    </comment>
    <comment ref="C8" authorId="0" shapeId="0" xr:uid="{DDA3337C-E808-4EF6-8EA2-48662BA71AFB}">
      <text>
        <r>
          <rPr>
            <sz val="9"/>
            <color indexed="81"/>
            <rFont val="Tahoma"/>
            <family val="2"/>
          </rPr>
          <t xml:space="preserve">Gtg name: oxygen, nitrogen, and argon (gas phase from air distillation)_x000D_
Gtg type:= normal_x000D_
Finalized:= T_x000D_
FileName:= ExecSum_V4_oxygen, nitrogen, and argon (gas phase from air distillation)_7782-44-7_2010-06-25_2010-06-25_11-17_1.pdf_x000D_
</t>
        </r>
      </text>
    </comment>
    <comment ref="D8" authorId="0" shapeId="0" xr:uid="{AD0CCA6B-34A1-42BB-9D5C-3B27F08ABFB6}">
      <text/>
    </comment>
    <comment ref="B10" authorId="0" shapeId="0" xr:uid="{1C03BD8B-52DE-4752-B820-433AC877B8D8}">
      <text>
        <r>
          <rPr>
            <sz val="9"/>
            <color indexed="81"/>
            <rFont val="Tahoma"/>
            <family val="2"/>
          </rPr>
          <t xml:space="preserve">Gtg name: Sorbitan Monooleate_x000D_
Gtg type:= normal_x000D_
Finalized:= T_x000D_
FileName:= ES_V4_Sorbitan Monooleate_2024-02-05_09-46.pdf_x000D_
</t>
        </r>
      </text>
    </comment>
    <comment ref="C10" authorId="0" shapeId="0" xr:uid="{6BDB89DF-40E1-4E4A-A1A7-5E33B55C021B}">
      <text>
        <r>
          <rPr>
            <sz val="9"/>
            <color indexed="81"/>
            <rFont val="Tahoma"/>
            <family val="2"/>
          </rPr>
          <t xml:space="preserve">Gtg name: Palmitic acid_x000D_
Gtg type:= normal_x000D_
Finalized:= T_x000D_
FileName:= ES_V4_Palmitic acid_2023-10-19_11-04.pdf_x000D_
</t>
        </r>
      </text>
    </comment>
    <comment ref="D10" authorId="0" shapeId="0" xr:uid="{43E31886-BC32-4E78-8FD6-9A6CBDC01AB0}">
      <text>
        <r>
          <rPr>
            <sz val="9"/>
            <color indexed="81"/>
            <rFont val="Tahoma"/>
            <family val="2"/>
          </rPr>
          <t xml:space="preserve">Gtg name: palm oil hydrolysis_x000D_
Gtg type:= normal_x000D_
Finalized:= T_x000D_
FileName:= ES_V4_palm oil hydrolysis_2023-10-19_08-30.pdf_x000D_
</t>
        </r>
      </text>
    </comment>
    <comment ref="E10" authorId="0" shapeId="0" xr:uid="{DBB43CE3-00B7-4BA5-9FE7-09245F57A052}">
      <text>
        <r>
          <rPr>
            <sz val="9"/>
            <color indexed="81"/>
            <rFont val="Tahoma"/>
            <family val="2"/>
          </rPr>
          <t xml:space="preserve">Gtg name: Palm Oil_x000D_
Gtg type:= normal_x000D_
Finalized:= T_x000D_
FileName:= ES_V4_Palm Oil_2023-10-19_11-08.pdf_x000D_
</t>
        </r>
      </text>
    </comment>
    <comment ref="F10" authorId="0" shapeId="0" xr:uid="{57224E39-B7B5-40E9-9C9F-B4AFBB150B2E}">
      <text>
        <r>
          <rPr>
            <sz val="9"/>
            <color indexed="81"/>
            <rFont val="Tahoma"/>
            <family val="2"/>
          </rPr>
          <t xml:space="preserve">Gtg name: FFB Milling_x000D_
Gtg type:= normal_x000D_
Finalized:= T_x000D_
FileName:= ES_V4_FFB Milling_2023-10-24_11-17.pdf_x000D_
</t>
        </r>
      </text>
    </comment>
    <comment ref="G10" authorId="0" shapeId="0" xr:uid="{F3FA8E47-D313-439E-BFE3-ECA35A753028}">
      <text>
        <r>
          <rPr>
            <sz val="9"/>
            <color indexed="81"/>
            <rFont val="Tahoma"/>
            <family val="2"/>
          </rPr>
          <t xml:space="preserve">Gtg name: Fresh Fruit Bunches_x000D_
Gtg type:= normal_x000D_
Finalized:= T_x000D_
FileName:= ES_V4_Fresh Fruit Bunches_2023-12-01_08-15.pdf_x000D_
</t>
        </r>
      </text>
    </comment>
    <comment ref="H10" authorId="0" shapeId="0" xr:uid="{E87F1635-CA19-45BB-9153-616C6F895619}">
      <text/>
    </comment>
    <comment ref="H12" authorId="0" shapeId="0" xr:uid="{CB5891FD-D457-48CA-95A2-96206D810C7A}">
      <text>
        <r>
          <rPr>
            <sz val="9"/>
            <color indexed="81"/>
            <rFont val="Tahoma"/>
            <family val="2"/>
          </rPr>
          <t xml:space="preserve">Gtg name: Dolomite (calcined)_x000D_
Gtg type:= normal_x000D_
Finalized:= T_x000D_
FileName:= ES_V4_Dolomite (calcined)_2014-11-05_11-01.pdf_x000D_
</t>
        </r>
      </text>
    </comment>
    <comment ref="I12" authorId="0" shapeId="0" xr:uid="{05132E05-B170-44EC-8B85-4D941FFA13A7}">
      <text>
        <r>
          <rPr>
            <sz val="9"/>
            <color indexed="81"/>
            <rFont val="Tahoma"/>
            <family val="2"/>
          </rPr>
          <t xml:space="preserve">Gtg name: dolomite ore (at calcination)_x000D_
Gtg type:= normal_x000D_
Finalized:= T_x000D_
FileName:= ES_V4_dolomite ore (at calcination)_2014-11-04_17-32.pdf_x000D_
</t>
        </r>
      </text>
    </comment>
    <comment ref="J12" authorId="0" shapeId="0" xr:uid="{FAF72944-328A-4B34-8FA6-DB503FE0DF4B}">
      <text/>
    </comment>
    <comment ref="H14" authorId="0" shapeId="0" xr:uid="{DD95C02B-A095-4C1C-985F-85F91D7A0D45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I14" authorId="0" shapeId="0" xr:uid="{01AD38D9-D88D-4964-8B3C-44CA235AA233}">
      <text>
        <r>
          <rPr>
            <sz val="9"/>
            <color indexed="81"/>
            <rFont val="Tahoma"/>
            <family val="2"/>
          </rPr>
          <t xml:space="preserve">Gtg name: potassium chloride from sylvinite ore_x000D_
Gtg type:= normal_x000D_
Finalized:= T_x000D_
FileName:= ExecSum_V4_potassium chloride from sylvinite ore_7447-40-7_2010-07-24_2010-07-24_17-44_1.pdf_x000D_
</t>
        </r>
      </text>
    </comment>
    <comment ref="J14" authorId="0" shapeId="0" xr:uid="{DED94F28-A40E-42D0-8FC7-D5C2E4C2026F}">
      <text>
        <r>
          <rPr>
            <sz val="9"/>
            <color indexed="81"/>
            <rFont val="Tahoma"/>
            <family val="2"/>
          </rPr>
          <t xml:space="preserve">Gtg name: sylvinite ore mining_x000D_
Gtg type:= normal_x000D_
Finalized:= T_x000D_
FileName:= ExecSum_V4_sylvinite ore mining_UIDSylviniteOre_2010-07-24_2010-07-24_17-55.pdf_x000D_
</t>
        </r>
      </text>
    </comment>
    <comment ref="K14" authorId="0" shapeId="0" xr:uid="{A913F4F6-419D-49B9-B521-4B4BD314C2F8}">
      <text/>
    </comment>
    <comment ref="H16" authorId="0" shapeId="0" xr:uid="{603E1477-AC5F-48FF-B33D-F9B9AC7CB6F1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I16" authorId="0" shapeId="0" xr:uid="{1A45ADA1-5695-4848-9612-3EB731CCEE75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J16" authorId="0" shapeId="0" xr:uid="{4C899C89-D7AF-4D73-821A-B6394E5DE2EE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K16" authorId="0" shapeId="0" xr:uid="{A0FB19D2-21A5-41D3-85D9-AD79B8148E56}">
      <text/>
    </comment>
    <comment ref="K18" authorId="0" shapeId="0" xr:uid="{E9735BC2-725C-40E3-AF87-2347E588B7DA}">
      <text/>
    </comment>
    <comment ref="J20" authorId="0" shapeId="0" xr:uid="{D652F498-7065-4143-8CB7-BF106B4361C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20" authorId="0" shapeId="0" xr:uid="{793DFDDB-881B-43BD-8153-705C6E1A64EC}">
      <text/>
    </comment>
    <comment ref="J22" authorId="0" shapeId="0" xr:uid="{5CC75D2E-E3E3-469C-B438-461C3F2220E6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K22" authorId="0" shapeId="0" xr:uid="{9F4B4850-58BD-4617-941E-2923579ADB03}">
      <text/>
    </comment>
    <comment ref="J24" authorId="0" shapeId="0" xr:uid="{696A4B36-5D98-499D-AA7A-40824692F8E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K24" authorId="0" shapeId="0" xr:uid="{89DBA7A3-B926-4914-9431-8F7FB0FE7C0B}">
      <text/>
    </comment>
    <comment ref="I26" authorId="0" shapeId="0" xr:uid="{C7922374-F880-4786-BCCD-BC657D5E593E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J26" authorId="0" shapeId="0" xr:uid="{8C0EA7F0-6E00-47A8-AF1F-6C85726CD877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K26" authorId="0" shapeId="0" xr:uid="{0ECD2BD9-C32E-4928-9AA5-B7CF483DCA47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L26" authorId="0" shapeId="0" xr:uid="{7A791D6E-573D-490A-88B4-1C859C175204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M26" authorId="0" shapeId="0" xr:uid="{9E4C2994-01CD-4BC4-B87E-BEE44CB33BF1}">
      <text/>
    </comment>
    <comment ref="M28" authorId="0" shapeId="0" xr:uid="{9A8881BA-9AEA-4E7A-B539-9A8AE271986A}">
      <text/>
    </comment>
    <comment ref="L30" authorId="0" shapeId="0" xr:uid="{2C8243D8-4CEA-4B2A-B83C-4DDB0067F1DE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M30" authorId="0" shapeId="0" xr:uid="{1B89370F-F8D9-4612-BC3B-E6B94D585B3E}">
      <text/>
    </comment>
    <comment ref="L32" authorId="0" shapeId="0" xr:uid="{C9899865-E5F0-486B-AF4A-051A6481622E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M32" authorId="0" shapeId="0" xr:uid="{13285FC5-5244-4D66-B2E7-96497928CC4E}">
      <text/>
    </comment>
    <comment ref="L34" authorId="0" shapeId="0" xr:uid="{58FE8490-3E09-4BEE-9AED-C69108CE8A07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M34" authorId="0" shapeId="0" xr:uid="{D46DF815-E8F5-4D1B-9B7F-C6A05CC32C73}">
      <text/>
    </comment>
    <comment ref="K36" authorId="0" shapeId="0" xr:uid="{85246CD4-2CEC-4B4E-AEF2-160A35A68513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L36" authorId="0" shapeId="0" xr:uid="{48502515-6F4D-4A26-ADEA-71D7EE861356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M36" authorId="0" shapeId="0" xr:uid="{39235F34-51DE-4CC4-9D0D-FC21D657C2A7}">
      <text/>
    </comment>
    <comment ref="L38" authorId="0" shapeId="0" xr:uid="{67A683F1-FB80-4CD2-B70C-EC987C896C27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M38" authorId="0" shapeId="0" xr:uid="{58296818-BC6F-4BB1-9B54-9BF0F661F1B9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N38" authorId="0" shapeId="0" xr:uid="{FACA83B1-6FF5-4E11-9304-AE3C1B9E8ED1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O38" authorId="0" shapeId="0" xr:uid="{A61CD084-F609-42FC-9C5C-B297440F3ED4}">
      <text/>
    </comment>
    <comment ref="N40" authorId="0" shapeId="0" xr:uid="{01150760-2D53-4329-A882-1BBB465B6EC5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O40" authorId="0" shapeId="0" xr:uid="{BE31C7B7-EA98-484E-835B-9E14C2D9DCA7}">
      <text/>
    </comment>
    <comment ref="N42" authorId="0" shapeId="0" xr:uid="{94E01C78-132D-4518-9FD0-2F7262D5821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O42" authorId="0" shapeId="0" xr:uid="{57721B69-0FB7-45C7-85B5-07F926165F8A}">
      <text/>
    </comment>
    <comment ref="M44" authorId="0" shapeId="0" xr:uid="{896297C7-BBF8-4D6D-AE22-961506039E3B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N44" authorId="0" shapeId="0" xr:uid="{D4938338-E8E9-4EBC-AAD6-92628CE22BA9}">
      <text/>
    </comment>
    <comment ref="L46" authorId="0" shapeId="0" xr:uid="{3CAEA951-5BCC-4A24-BDE6-433F7FC4594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M46" authorId="0" shapeId="0" xr:uid="{47141ECD-6674-41E7-A8F3-270FA2B61BC5}">
      <text/>
    </comment>
    <comment ref="I48" authorId="0" shapeId="0" xr:uid="{C10B7428-4BA9-4732-B62A-D7C5E656EAF3}">
      <text>
        <r>
          <rPr>
            <sz val="9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J48" authorId="0" shapeId="0" xr:uid="{9A495C80-1794-4B62-9345-2938F815A37F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K48" authorId="0" shapeId="0" xr:uid="{C20C4777-515A-4EBF-B66A-20DE8FE4303A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L48" authorId="0" shapeId="0" xr:uid="{65423E24-6430-4A98-BE17-99B643942F6A}">
      <text/>
    </comment>
    <comment ref="L50" authorId="0" shapeId="0" xr:uid="{19F6BE75-1452-4EF7-A209-9CE3E9056994}">
      <text/>
    </comment>
    <comment ref="K52" authorId="0" shapeId="0" xr:uid="{FEFD6178-7601-4B67-8A5A-8C8DCF5AA9C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52" authorId="0" shapeId="0" xr:uid="{226060F8-E48A-461F-9119-97C3D8831C42}">
      <text/>
    </comment>
    <comment ref="K54" authorId="0" shapeId="0" xr:uid="{45DD0C92-E696-4DC3-BB1E-0D9C9BEDCCA0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54" authorId="0" shapeId="0" xr:uid="{2995ED63-DDBB-48F6-8C56-990C0288B69B}">
      <text/>
    </comment>
    <comment ref="K56" authorId="0" shapeId="0" xr:uid="{EE135311-02AF-43D4-9E0E-6B8427DD6A5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56" authorId="0" shapeId="0" xr:uid="{FF53D13E-BF51-4EE2-BDE0-0AF04356C5A2}">
      <text/>
    </comment>
    <comment ref="J58" authorId="0" shapeId="0" xr:uid="{06CE8D53-2ADB-4D72-ADBA-A40DF16C86A8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K58" authorId="0" shapeId="0" xr:uid="{C503C490-4890-41B8-9A39-5396CEEB62FB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L58" authorId="0" shapeId="0" xr:uid="{F37F09C4-0D4D-4ABB-8DD5-951C89CC6EB7}">
      <text/>
    </comment>
    <comment ref="L60" authorId="0" shapeId="0" xr:uid="{F363DB7E-BFF6-424E-803E-9129A4864275}">
      <text/>
    </comment>
    <comment ref="K62" authorId="0" shapeId="0" xr:uid="{536700E5-8FC3-4F53-9606-26AEC326B731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62" authorId="0" shapeId="0" xr:uid="{CD91A982-C3A3-4659-97B1-A1CC2E3E26C8}">
      <text/>
    </comment>
    <comment ref="K64" authorId="0" shapeId="0" xr:uid="{314BAAAF-0663-403D-8A0D-B127046D4545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64" authorId="0" shapeId="0" xr:uid="{C26808B3-04B7-47A2-BD54-48E5383AB8EA}">
      <text/>
    </comment>
    <comment ref="K66" authorId="0" shapeId="0" xr:uid="{C183A3CC-E2DF-44AF-9548-33336F0CC296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66" authorId="0" shapeId="0" xr:uid="{7A55D1AE-AF5F-4EBB-BECB-F0B473C630D3}">
      <text/>
    </comment>
    <comment ref="H68" authorId="0" shapeId="0" xr:uid="{22BF9672-6FD7-4E72-AFCB-0B93449160DE}">
      <text>
        <r>
          <rPr>
            <sz val="9"/>
            <color indexed="81"/>
            <rFont val="Tahoma"/>
            <family val="2"/>
          </rPr>
          <t xml:space="preserve">Gtg name: P in fertilizer_x000D_
Gtg type:= normal_x000D_
Finalized:= T_x000D_
FileName:= ES_V4_P in fertilizer_2016-12-15_20-59.pdf_x000D_
</t>
        </r>
      </text>
    </comment>
    <comment ref="I68" authorId="0" shapeId="0" xr:uid="{3934F2B7-B64B-4339-8541-696ED20B031D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J68" authorId="0" shapeId="0" xr:uid="{939D9C57-91E0-4CF1-986F-679F1AC509F3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K68" authorId="0" shapeId="0" xr:uid="{D6DF23AB-1A7C-4100-9830-C43E279D65DD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L68" authorId="0" shapeId="0" xr:uid="{88263294-DEA5-44C6-BBFB-E333A977A2E6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M68" authorId="0" shapeId="0" xr:uid="{F8608854-560C-4E28-BC38-33EAD95FE2C6}">
      <text/>
    </comment>
    <comment ref="M70" authorId="0" shapeId="0" xr:uid="{528B226A-C785-4C15-A906-289CC47396ED}">
      <text/>
    </comment>
    <comment ref="L72" authorId="0" shapeId="0" xr:uid="{078DED9F-C08E-492B-B932-6A84601ABA3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M72" authorId="0" shapeId="0" xr:uid="{8AA69DAB-5FC8-4D25-B5FC-7BAB78D8F33F}">
      <text/>
    </comment>
    <comment ref="L74" authorId="0" shapeId="0" xr:uid="{C7B866C8-3998-4064-B966-60328EA9ED4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M74" authorId="0" shapeId="0" xr:uid="{EB96A9A7-1B0A-4552-ACB6-882E6DC870AC}">
      <text/>
    </comment>
    <comment ref="L76" authorId="0" shapeId="0" xr:uid="{B062CAC9-7FD8-41C7-BC37-7ECB0BCCBED8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M76" authorId="0" shapeId="0" xr:uid="{F4617E9E-D245-4ADB-BC88-FAD66530968B}">
      <text/>
    </comment>
    <comment ref="K78" authorId="0" shapeId="0" xr:uid="{227F7364-3D8B-4B3D-9B4B-5076C00DE489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L78" authorId="0" shapeId="0" xr:uid="{6283EEAA-C706-4C40-BC41-B04262228200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M78" authorId="0" shapeId="0" xr:uid="{50935AB3-FAD6-4019-BB9A-110F5FEDF582}">
      <text/>
    </comment>
    <comment ref="L80" authorId="0" shapeId="0" xr:uid="{E3B76BB5-153F-4F19-B1C9-C937EA647BE7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M80" authorId="0" shapeId="0" xr:uid="{70F53AE7-651A-4BF3-8884-02C2713B549B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N80" authorId="0" shapeId="0" xr:uid="{31A0C1B1-7E1B-4824-AC35-81B458F20604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O80" authorId="0" shapeId="0" xr:uid="{C0A42FFF-B5F2-48C7-830E-C8E54892EEAD}">
      <text/>
    </comment>
    <comment ref="N82" authorId="0" shapeId="0" xr:uid="{6F8E9ACA-4AA2-4847-963B-3C4ECACC8D64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O82" authorId="0" shapeId="0" xr:uid="{4DFC5731-CA66-4713-AB86-F810AE976030}">
      <text/>
    </comment>
    <comment ref="N84" authorId="0" shapeId="0" xr:uid="{739E32C5-E19D-4204-A90E-C72B328A25F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O84" authorId="0" shapeId="0" xr:uid="{C5D30727-DA74-40DD-BCA5-7A3DAC16A2B6}">
      <text/>
    </comment>
    <comment ref="M86" authorId="0" shapeId="0" xr:uid="{E7F44FFD-1C40-4FDA-B8E0-CAFE4385648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N86" authorId="0" shapeId="0" xr:uid="{71FFC95C-BBFF-42CA-B250-6619A8A0EC17}">
      <text/>
    </comment>
    <comment ref="L88" authorId="0" shapeId="0" xr:uid="{40CADC87-687A-4FE3-BA2B-F363766E5BB9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M88" authorId="0" shapeId="0" xr:uid="{9AE970F7-8E30-4BB0-A5CC-4662CC987198}">
      <text/>
    </comment>
    <comment ref="E90" authorId="0" shapeId="0" xr:uid="{A984BA8C-21B2-496E-AA25-7189BCA80B8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90" authorId="0" shapeId="0" xr:uid="{B7B7539F-74C2-4772-991E-FA04FA162484}">
      <text/>
    </comment>
    <comment ref="C92" authorId="0" shapeId="0" xr:uid="{B391B269-4E3B-4C4C-9B9A-715BC51E7280}">
      <text>
        <r>
          <rPr>
            <sz val="9"/>
            <color indexed="81"/>
            <rFont val="Tahoma"/>
            <family val="2"/>
          </rPr>
          <t xml:space="preserve">Gtg name: chlor alkali diaphragm_x000D_
Gtg type:= normal_x000D_
Finalized:= T_x000D_
FileName:= ES_V4_chlor alkali diaphragm_2011-11-25_04-58.pdf_x000D_
</t>
        </r>
      </text>
    </comment>
    <comment ref="D92" authorId="0" shapeId="0" xr:uid="{586C3B5B-65BD-404E-98A3-0BD1AE44862B}">
      <text>
        <r>
          <rPr>
            <sz val="9"/>
            <color indexed="81"/>
            <rFont val="Tahoma"/>
            <family val="2"/>
          </rPr>
          <t xml:space="preserve">Gtg name: sodium chloride brine 26_x000D_
Gtg type:= normal_x000D_
Finalized:= T_x000D_
FileName:= ES_V4_sodium chloride brine 26_2011-11-14_05-08.pdf_x000D_
</t>
        </r>
      </text>
    </comment>
    <comment ref="E92" authorId="0" shapeId="0" xr:uid="{DEAD274C-6B96-4F7A-8D49-41729831C861}">
      <text/>
    </comment>
    <comment ref="D94" authorId="0" shapeId="0" xr:uid="{058EB267-C754-4D93-B6F9-0E9E5D17A9F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94" authorId="0" shapeId="0" xr:uid="{BC36D54C-E3E0-486B-9C3C-6FA1A667CCA3}">
      <text/>
    </comment>
    <comment ref="C96" authorId="0" shapeId="0" xr:uid="{4D49E96C-9404-4CD8-BFDB-668E499BEBB9}">
      <text>
        <r>
          <rPr>
            <sz val="9"/>
            <color indexed="81"/>
            <rFont val="Tahoma"/>
            <family val="2"/>
          </rPr>
          <t xml:space="preserve">Gtg name: Sorbitan_x000D_
Gtg type:= normal_x000D_
Finalized:= T_x000D_
FileName:= ES_V4_Sorbitan_2024-02-06_16-53.pdf_x000D_
</t>
        </r>
      </text>
    </comment>
    <comment ref="D96" authorId="0" shapeId="0" xr:uid="{AA51166E-82F9-4C1A-9C1A-85E5D16E6298}">
      <text>
        <r>
          <rPr>
            <sz val="9"/>
            <color indexed="81"/>
            <rFont val="Tahoma"/>
            <family val="2"/>
          </rPr>
          <t xml:space="preserve">Gtg name: Sorbitol_x000D_
Gtg type:= normal_x000D_
Finalized:= T_x000D_
FileName:= ES_V4_Sorbitol_2024-03-25_16-37.pdf_x000D_
</t>
        </r>
      </text>
    </comment>
    <comment ref="E96" authorId="0" shapeId="0" xr:uid="{63AE3955-BDF6-40E1-8982-0F2282B876D9}">
      <text>
        <r>
          <rPr>
            <sz val="9"/>
            <color indexed="81"/>
            <rFont val="Tahoma"/>
            <family val="2"/>
          </rPr>
          <t xml:space="preserve">Gtg name: Fructose-Dextrose syrup_x000D_
Gtg type:= normal_x000D_
Finalized:= T_x000D_
FileName:= ES_V4_Fructose-Dextrose syrup_2012-04-22_15-48.pdf_x000D_
</t>
        </r>
      </text>
    </comment>
    <comment ref="F96" authorId="0" shapeId="0" xr:uid="{7F6C1C8F-DB1E-410D-B1DA-53FE4185E692}">
      <text>
        <r>
          <rPr>
            <sz val="9"/>
            <color indexed="81"/>
            <rFont val="Tahoma"/>
            <family val="2"/>
          </rPr>
          <t xml:space="preserve">Gtg name: dextrose syrup 35wtpctdb_x000D_
Gtg type:= normal_x000D_
Finalized:= T_x000D_
FileName:= ES_V4_dextrose syrup 35wtpctdb_2011-09-21_08-10.pdf_x000D_
</t>
        </r>
      </text>
    </comment>
    <comment ref="G96" authorId="0" shapeId="0" xr:uid="{19546317-AADB-4736-A20C-6CED96F27C2F}">
      <text>
        <r>
          <rPr>
            <sz val="9"/>
            <color indexed="81"/>
            <rFont val="Tahoma"/>
            <family val="2"/>
          </rPr>
          <t xml:space="preserve">Gtg name: CaOH and CaCO3 HP_x000D_
Gtg type:= normal_x000D_
Finalized:= T_x000D_
FileName:= ES_V1_CaOH and CaCO3 HP_2013-11-01_10-58.pdf_x000D_
</t>
        </r>
      </text>
    </comment>
    <comment ref="H96" authorId="0" shapeId="0" xr:uid="{02D41A7E-B4B7-46FF-9CFA-0297BF34B83F}">
      <text>
        <r>
          <rPr>
            <sz val="9"/>
            <color indexed="81"/>
            <rFont val="Tahoma"/>
            <family val="2"/>
          </rPr>
          <t xml:space="preserve">Gtg name: calcium carbonate (limestone) as mined_x000D_
Gtg type:= normal_x000D_
Finalized:= T_x000D_
FileName:= ExecSum_V4_calcium carbonate (limestone) as mined_471-34-1_2010-10-28_2010-10-28_13-30.pdf_x000D_
</t>
        </r>
      </text>
    </comment>
    <comment ref="I96" authorId="0" shapeId="0" xr:uid="{B6400BDF-B142-4A0D-9436-2B5535C9D8A2}">
      <text/>
    </comment>
    <comment ref="H98" authorId="0" shapeId="0" xr:uid="{46B3ABCC-CA25-47FD-91A8-CCAB6C747131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I98" authorId="0" shapeId="0" xr:uid="{A2F2D194-4170-4C6E-9FC6-3AD6392996FA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J98" authorId="0" shapeId="0" xr:uid="{A1D11EB6-9000-4F1B-BB6F-43A2411D8539}">
      <text/>
    </comment>
    <comment ref="J100" authorId="0" shapeId="0" xr:uid="{979E3CD3-54DB-4921-852D-F65CE476AE12}">
      <text/>
    </comment>
    <comment ref="I102" authorId="0" shapeId="0" xr:uid="{56BBD660-1AAF-48F4-96AF-C5A551E2D23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102" authorId="0" shapeId="0" xr:uid="{360C3CA7-EC3F-4BA2-B433-60F2E78B307B}">
      <text/>
    </comment>
    <comment ref="I104" authorId="0" shapeId="0" xr:uid="{A5B11D89-6A07-4282-9A1D-C28C6809EE63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J104" authorId="0" shapeId="0" xr:uid="{6BD2E2B8-99C3-47A0-A8BE-F651C25286F4}">
      <text/>
    </comment>
    <comment ref="I106" authorId="0" shapeId="0" xr:uid="{5CE67541-1E47-48F1-9C8E-11BF360E09A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J106" authorId="0" shapeId="0" xr:uid="{FCA34933-0CCA-4924-9108-BAE33B91A5C6}">
      <text/>
    </comment>
    <comment ref="H108" authorId="0" shapeId="0" xr:uid="{E474E09C-2980-459C-ACA1-C1C41E37031A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I108" authorId="0" shapeId="0" xr:uid="{618ACB03-EF37-47C0-BD13-0EB7C0BD48F1}">
      <text/>
    </comment>
    <comment ref="G110" authorId="0" shapeId="0" xr:uid="{92E89C23-BB1F-4833-BFFF-EE5D15BDBBED}">
      <text>
        <r>
          <rPr>
            <sz val="9"/>
            <color indexed="81"/>
            <rFont val="Tahoma"/>
            <family val="2"/>
          </rPr>
          <t xml:space="preserve">Gtg name: corn starch by wet mill_x000D_
Gtg type:= normal_x000D_
Finalized:= T_x000D_
FileName:= ES_V4_corn starch by wet mill_2016-09-01_18-40.pdf_x000D_
</t>
        </r>
      </text>
    </comment>
    <comment ref="H110" authorId="0" shapeId="0" xr:uid="{397E1F42-166F-42EE-A814-EA83458F895B}">
      <text>
        <r>
          <rPr>
            <sz val="9"/>
            <color indexed="81"/>
            <rFont val="Tahoma"/>
            <family val="2"/>
          </rPr>
          <t xml:space="preserve">Gtg name: Corn_x000D_
Gtg type:= normal_x000D_
Finalized:= T_x000D_
FileName:= ES_V4_Corn_2011-09-08_06-41.pdf_x000D_
</t>
        </r>
      </text>
    </comment>
    <comment ref="I110" authorId="0" shapeId="0" xr:uid="{EA39BEE9-0F3E-4A2F-A72D-08CA92F32A8B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J110" authorId="0" shapeId="0" xr:uid="{5E04E215-7854-47B2-AFC8-3859CC8F5858}">
      <text>
        <r>
          <rPr>
            <sz val="9"/>
            <color indexed="81"/>
            <rFont val="Tahoma"/>
            <family val="2"/>
          </rPr>
          <t xml:space="preserve">Gtg name: potassium chloride from sylvinite ore_x000D_
Gtg type:= normal_x000D_
Finalized:= T_x000D_
FileName:= ExecSum_V4_potassium chloride from sylvinite ore_7447-40-7_2010-07-24_2010-07-24_17-44_1.pdf_x000D_
</t>
        </r>
      </text>
    </comment>
    <comment ref="K110" authorId="0" shapeId="0" xr:uid="{F889DD62-E131-4F68-AFA0-DC4FA4D81BAC}">
      <text>
        <r>
          <rPr>
            <sz val="9"/>
            <color indexed="81"/>
            <rFont val="Tahoma"/>
            <family val="2"/>
          </rPr>
          <t xml:space="preserve">Gtg name: sylvinite ore mining_x000D_
Gtg type:= normal_x000D_
Finalized:= T_x000D_
FileName:= ExecSum_V4_sylvinite ore mining_UIDSylviniteOre_2010-07-24_2010-07-24_17-55.pdf_x000D_
</t>
        </r>
      </text>
    </comment>
    <comment ref="L110" authorId="0" shapeId="0" xr:uid="{7A698158-A737-4E70-BCC1-0DB15358EBC4}">
      <text/>
    </comment>
    <comment ref="I112" authorId="0" shapeId="0" xr:uid="{25C282DB-45E6-48CD-851A-42D93377D26B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J112" authorId="0" shapeId="0" xr:uid="{8F46BA29-F582-47C5-A665-1B040AF998E1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K112" authorId="0" shapeId="0" xr:uid="{FE8AFE10-97EC-4FDB-AE4F-F567F5A8CE1E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L112" authorId="0" shapeId="0" xr:uid="{F2A61C97-64AA-4D55-A862-DC6767204D3A}">
      <text/>
    </comment>
    <comment ref="L114" authorId="0" shapeId="0" xr:uid="{DB075F76-415E-4E22-BCF6-44C7AD0889A1}">
      <text/>
    </comment>
    <comment ref="K116" authorId="0" shapeId="0" xr:uid="{5B972C11-A462-45E4-B256-0452D18F41EA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116" authorId="0" shapeId="0" xr:uid="{25E8436A-7EA4-441F-841C-B01591D03E30}">
      <text/>
    </comment>
    <comment ref="K118" authorId="0" shapeId="0" xr:uid="{2153270B-4AEA-40D3-8795-7A43003A0EA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L118" authorId="0" shapeId="0" xr:uid="{ED2B6832-23B6-4388-AD7C-B055C97EED73}">
      <text/>
    </comment>
    <comment ref="K120" authorId="0" shapeId="0" xr:uid="{F2C33373-B2B8-4337-BA07-DB013DD7E6F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L120" authorId="0" shapeId="0" xr:uid="{FD5F0B24-13F5-4CFE-9A9E-9AB257ED3BF1}">
      <text/>
    </comment>
    <comment ref="J122" authorId="0" shapeId="0" xr:uid="{3DAB58A6-E0FC-4656-A46C-1C2D09FFB63A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K122" authorId="0" shapeId="0" xr:uid="{E689B15D-DBF2-4D58-9564-0163C5E5105C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L122" authorId="0" shapeId="0" xr:uid="{55A6FE4E-F8E0-470E-A7E8-663C1B4078F9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M122" authorId="0" shapeId="0" xr:uid="{1C9D056A-305A-4478-A6FB-A62284B602DA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N122" authorId="0" shapeId="0" xr:uid="{828F6104-570F-4819-84AF-09959079ADA6}">
      <text/>
    </comment>
    <comment ref="N124" authorId="0" shapeId="0" xr:uid="{62C5B8BC-65D9-43F6-8797-0A011AC8A9E7}">
      <text/>
    </comment>
    <comment ref="M126" authorId="0" shapeId="0" xr:uid="{C9600C73-698D-4B44-9D4E-7AF9D5299435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N126" authorId="0" shapeId="0" xr:uid="{0D7E0E82-866E-4897-B160-D644D338AA78}">
      <text/>
    </comment>
    <comment ref="M128" authorId="0" shapeId="0" xr:uid="{FE6636E5-6B66-430B-A128-6F3ADD15E0B9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N128" authorId="0" shapeId="0" xr:uid="{9B2E51FC-0CA2-4AB6-A978-B381DB771EC6}">
      <text/>
    </comment>
    <comment ref="M130" authorId="0" shapeId="0" xr:uid="{F39B08BD-27BB-49A6-971C-89D39E6435A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N130" authorId="0" shapeId="0" xr:uid="{D3C6CEC7-932E-47B3-AE64-5586B5BF6434}">
      <text/>
    </comment>
    <comment ref="L132" authorId="0" shapeId="0" xr:uid="{8F577928-03E5-4441-9DDC-B02C59EB8AC7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M132" authorId="0" shapeId="0" xr:uid="{EC69E121-A8A0-4359-8535-FF7AFD3060D5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N132" authorId="0" shapeId="0" xr:uid="{67F51C5C-7118-4445-A82A-FEC470286401}">
      <text/>
    </comment>
    <comment ref="M134" authorId="0" shapeId="0" xr:uid="{3E0BD4B1-AB01-4BD9-89B0-CEC5F916B767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N134" authorId="0" shapeId="0" xr:uid="{8E0C1893-EFF7-45EF-875B-743DB0C56EAD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O134" authorId="0" shapeId="0" xr:uid="{9A5ED842-4343-4697-8AB2-F5E15B75921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P134" authorId="0" shapeId="0" xr:uid="{09FBCCB9-AFEC-4FAB-9A5D-6E76FD105881}">
      <text/>
    </comment>
    <comment ref="O136" authorId="0" shapeId="0" xr:uid="{A4D37F24-7EB7-4F96-9064-91A07C3BB27E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P136" authorId="0" shapeId="0" xr:uid="{F8A6E317-6277-4ABD-BDB6-1664B17BEB94}">
      <text/>
    </comment>
    <comment ref="O138" authorId="0" shapeId="0" xr:uid="{90982549-0ACB-4992-9637-CED53E2A8BF6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P138" authorId="0" shapeId="0" xr:uid="{3BCD177E-81B1-4FC6-834A-9F2D22D12D19}">
      <text/>
    </comment>
    <comment ref="N140" authorId="0" shapeId="0" xr:uid="{1A5917F7-18E9-4AA3-A855-5B2B0F0C34A5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O140" authorId="0" shapeId="0" xr:uid="{3B20097D-D52D-41F2-AB36-E3196974DF26}">
      <text/>
    </comment>
    <comment ref="M142" authorId="0" shapeId="0" xr:uid="{1364C598-6329-4961-A8B0-48ECCD3C98F1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N142" authorId="0" shapeId="0" xr:uid="{211023BE-3F2C-470F-8AB5-27395228AD57}">
      <text/>
    </comment>
    <comment ref="J144" authorId="0" shapeId="0" xr:uid="{1F9AC44B-D6D5-4566-93F5-44C9E2721CCE}">
      <text>
        <r>
          <rPr>
            <sz val="9"/>
            <color indexed="81"/>
            <rFont val="Tahoma"/>
            <family val="2"/>
          </rPr>
          <t xml:space="preserve">Gtg name: urea_x000D_
Gtg type:= normal_x000D_
Finalized:= T_x000D_
FileName:= ES_V1_urea_2011-09-08_07-15.pdf_x000D_
</t>
        </r>
      </text>
    </comment>
    <comment ref="K144" authorId="0" shapeId="0" xr:uid="{A84B05B1-F39D-4970-AE16-D0EBB05534F7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L144" authorId="0" shapeId="0" xr:uid="{5F03AD59-EF10-4CE7-9DD0-2DD7A6A16C04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M144" authorId="0" shapeId="0" xr:uid="{5569E35F-8187-4567-B223-873FE3604175}">
      <text/>
    </comment>
    <comment ref="M146" authorId="0" shapeId="0" xr:uid="{402D175D-9BFB-4E34-BBBC-EDC8BECCA04A}">
      <text/>
    </comment>
    <comment ref="L148" authorId="0" shapeId="0" xr:uid="{7F578829-EB60-4BF9-B3BF-218EEA670E3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M148" authorId="0" shapeId="0" xr:uid="{48A1B95A-CCC2-48FF-A09A-FECAF0CA713E}">
      <text/>
    </comment>
    <comment ref="L150" authorId="0" shapeId="0" xr:uid="{B5F5E112-B008-4746-999B-FE3EFB615894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M150" authorId="0" shapeId="0" xr:uid="{596FDA1E-37D0-40A8-AC82-1A30681CB87C}">
      <text/>
    </comment>
    <comment ref="L152" authorId="0" shapeId="0" xr:uid="{A040D562-9918-45B7-86F3-92F626508197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M152" authorId="0" shapeId="0" xr:uid="{32F4D651-B9EA-4BD0-9BE8-265D3E078FBB}">
      <text/>
    </comment>
    <comment ref="K154" authorId="0" shapeId="0" xr:uid="{A01613F5-1EA1-427E-B729-D31B1C6FA0D1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L154" authorId="0" shapeId="0" xr:uid="{8F25D26B-4C4D-42FA-8B03-44C0CFC02200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M154" authorId="0" shapeId="0" xr:uid="{692DE3F9-EAD8-496A-95EC-13221E54B973}">
      <text/>
    </comment>
    <comment ref="M156" authorId="0" shapeId="0" xr:uid="{32CB3813-8AAD-4D72-9BD1-769CA70BBA57}">
      <text/>
    </comment>
    <comment ref="L158" authorId="0" shapeId="0" xr:uid="{5FDBFDD8-0A64-4145-9602-3CA067EB932D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M158" authorId="0" shapeId="0" xr:uid="{08284A5B-E12E-436D-83E4-BA71645AAD18}">
      <text/>
    </comment>
    <comment ref="L160" authorId="0" shapeId="0" xr:uid="{E3ADEFE7-0F23-4934-B636-ED68A7D9FABC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M160" authorId="0" shapeId="0" xr:uid="{31286C06-D6E7-412B-A6CE-6197B9B6168E}">
      <text/>
    </comment>
    <comment ref="L162" authorId="0" shapeId="0" xr:uid="{B6CEDF21-E8BF-4B8D-907F-4ADA48A09AD3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M162" authorId="0" shapeId="0" xr:uid="{D934FC3F-00BA-4B85-BDAC-383F484277A9}">
      <text/>
    </comment>
    <comment ref="I164" authorId="0" shapeId="0" xr:uid="{ED14AB41-2A85-4F8A-A53B-7D99F76BCCB1}">
      <text>
        <r>
          <rPr>
            <sz val="9"/>
            <color indexed="81"/>
            <rFont val="Tahoma"/>
            <family val="2"/>
          </rPr>
          <t xml:space="preserve">Gtg name: P in fertilizer_x000D_
Gtg type:= normal_x000D_
Finalized:= T_x000D_
FileName:= ES_V4_P in fertilizer_2016-12-15_20-59.pdf_x000D_
</t>
        </r>
      </text>
    </comment>
    <comment ref="J164" authorId="0" shapeId="0" xr:uid="{1B817E00-5D26-4832-AB72-5EA204AD6318}">
      <text>
        <r>
          <rPr>
            <sz val="9"/>
            <color indexed="81"/>
            <rFont val="Tahoma"/>
            <family val="2"/>
          </rPr>
          <t xml:space="preserve">Gtg name: _x000D_
Gtg type:= normal_x000D_
Finalized:= O_x000D_
FileName:= noExecSum.pdf_x000D_
</t>
        </r>
      </text>
    </comment>
    <comment ref="K164" authorId="0" shapeId="0" xr:uid="{69E26721-B1C0-4975-B9A7-10C68B3E99AE}">
      <text>
        <r>
          <rPr>
            <sz val="9"/>
            <color indexed="81"/>
            <rFont val="Tahoma"/>
            <family val="2"/>
          </rPr>
          <t xml:space="preserve">Gtg name: diammonium phosphate_x000D_
Gtg type:= normal_x000D_
Finalized:= T_x000D_
FileName:= ES_V1_diammonium phosphate_2011-09-08_17-22_1.pdf_x000D_
</t>
        </r>
      </text>
    </comment>
    <comment ref="L164" authorId="0" shapeId="0" xr:uid="{B7264EA8-F52B-43F5-8C4D-0266CA4EE277}">
      <text>
        <r>
          <rPr>
            <sz val="9"/>
            <color indexed="81"/>
            <rFont val="Tahoma"/>
            <family val="2"/>
          </rPr>
          <t xml:space="preserve">Gtg name: ammonia and co2 from steam reforming of natural gas_x000D_
Gtg type:= normal_x000D_
Finalized:= T_x000D_
FileName:= ExecSum_V2_ammonia and co2 from steam reforming of natural gas_7664-41-7_2010-06-22_2010-06-23_15-51.pdf_x000D_
</t>
        </r>
      </text>
    </comment>
    <comment ref="M164" authorId="0" shapeId="0" xr:uid="{EA51558D-43EC-41BE-9B6A-9DB681ED03B2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N164" authorId="0" shapeId="0" xr:uid="{467634A5-3312-4115-A601-52B320C626A8}">
      <text/>
    </comment>
    <comment ref="N166" authorId="0" shapeId="0" xr:uid="{39F10DF6-EBE1-47E7-9086-729B167DAB68}">
      <text/>
    </comment>
    <comment ref="M168" authorId="0" shapeId="0" xr:uid="{B0D9C537-97F8-4932-88D8-5D69220F2934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N168" authorId="0" shapeId="0" xr:uid="{3AB56B30-8C18-4B5C-8ED3-A587D372065C}">
      <text/>
    </comment>
    <comment ref="M170" authorId="0" shapeId="0" xr:uid="{B9D398DC-4794-4D99-B445-173EC9ED0CFB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N170" authorId="0" shapeId="0" xr:uid="{B974276E-E097-4889-9FD6-41A8FEA930F4}">
      <text/>
    </comment>
    <comment ref="M172" authorId="0" shapeId="0" xr:uid="{AF277D3D-11DB-4BDD-8E8B-E9CABF484D4E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N172" authorId="0" shapeId="0" xr:uid="{6BF5615B-6E35-4E44-8F02-A6B1A110C616}">
      <text/>
    </comment>
    <comment ref="L174" authorId="0" shapeId="0" xr:uid="{7F5DB539-CFF0-4E0D-BD63-4C6C24081965}">
      <text>
        <r>
          <rPr>
            <sz val="9"/>
            <color indexed="81"/>
            <rFont val="Tahoma"/>
            <family val="2"/>
          </rPr>
          <t xml:space="preserve">Gtg name: phosphoric acid 54% P2O5_x000D_
Gtg type:= normal_x000D_
Finalized:= T_x000D_
FileName:= ExecSum_V4_phosphoric acid 54% P2O5_7664-38-2_2010-07-24_2010-07-24_17-14.pdf_x000D_
</t>
        </r>
      </text>
    </comment>
    <comment ref="M174" authorId="0" shapeId="0" xr:uid="{3AAB9F2C-54A5-42A0-A6F6-1EF130ECADFD}">
      <text>
        <r>
          <rPr>
            <sz val="9"/>
            <color indexed="81"/>
            <rFont val="Tahoma"/>
            <family val="2"/>
          </rPr>
          <t xml:space="preserve">Gtg name: Phosphate Rock Mining_x000D_
Gtg type:= normal_x000D_
Finalized:= T_x000D_
FileName:= ES_V4_Phosphate Rock Mining_2012-01-04_11-41.pdf_x000D_
</t>
        </r>
      </text>
    </comment>
    <comment ref="N174" authorId="0" shapeId="0" xr:uid="{629FB256-556D-4271-88E8-7A5B0E2B7FF9}">
      <text/>
    </comment>
    <comment ref="M176" authorId="0" shapeId="0" xr:uid="{A7D3FE76-B669-447F-BEF5-4D72B419CC4F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N176" authorId="0" shapeId="0" xr:uid="{A29DD014-6C6B-4257-B382-E9A99D6B6C8A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O176" authorId="0" shapeId="0" xr:uid="{B9B744A9-A620-4402-8529-EBB023E81B58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P176" authorId="0" shapeId="0" xr:uid="{06AC256C-2CBF-4EF3-867E-E9D4630EAE7B}">
      <text/>
    </comment>
    <comment ref="O178" authorId="0" shapeId="0" xr:uid="{392E17B4-C6A4-43BB-90F9-9F2F14949953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P178" authorId="0" shapeId="0" xr:uid="{D4B7B3D5-87FE-481F-9BF1-3AABF2DA7786}">
      <text/>
    </comment>
    <comment ref="O180" authorId="0" shapeId="0" xr:uid="{6687C4FF-8F9C-472E-815B-649D72F8FEF9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P180" authorId="0" shapeId="0" xr:uid="{A7957C67-22E0-41B3-BA2E-716D2FB0AA87}">
      <text/>
    </comment>
    <comment ref="N182" authorId="0" shapeId="0" xr:uid="{FCC8BDC8-B753-4A98-A5BE-95F829E4A0FC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O182" authorId="0" shapeId="0" xr:uid="{17129869-22F1-4514-9848-3CC7D84F1176}">
      <text/>
    </comment>
    <comment ref="M184" authorId="0" shapeId="0" xr:uid="{8D7A8C53-FE2E-44C3-B5AC-362D3CB49A84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N184" authorId="0" shapeId="0" xr:uid="{A10F99B5-DDCA-4F22-8E53-16DD342C9F9F}">
      <text/>
    </comment>
    <comment ref="G186" authorId="0" shapeId="0" xr:uid="{C1D5E125-316C-450B-A184-2654A06D32C9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86" authorId="0" shapeId="0" xr:uid="{478F78D1-C080-424F-ADE9-BF6C9EB9BD0A}">
      <text/>
    </comment>
    <comment ref="E188" authorId="0" shapeId="0" xr:uid="{E7D9E37B-2C84-4A8F-96DD-D52538BC51C6}">
      <text>
        <r>
          <rPr>
            <sz val="9"/>
            <color indexed="81"/>
            <rFont val="Tahoma"/>
            <family val="2"/>
          </rPr>
          <t xml:space="preserve">Gtg name: hydrogen proxy from SMR_x000D_
Gtg type:= placeholder_x000D_
Finalized:= T_x000D_
FileName:= noExecSum.pdf_x000D_
</t>
        </r>
      </text>
    </comment>
    <comment ref="F188" authorId="0" shapeId="0" xr:uid="{159A6F32-6A3E-4250-A73E-332459434200}">
      <text>
        <r>
          <rPr>
            <sz val="9"/>
            <color indexed="81"/>
            <rFont val="Tahoma"/>
            <family val="2"/>
          </rPr>
          <t xml:space="preserve">Gtg name: hydrogen from SMR nat gas_x000D_
Gtg type:= normal_x000D_
Finalized:= T_x000D_
FileName:= ES_V4_hydrogen from SMR nat gas_2020-07-20_15-08.pdf_x000D_
</t>
        </r>
      </text>
    </comment>
    <comment ref="G188" authorId="0" shapeId="0" xr:uid="{B6D3004D-D8ED-4616-A527-FE92F5D39E56}">
      <text>
        <r>
          <rPr>
            <sz val="9"/>
            <color indexed="81"/>
            <rFont val="Tahoma"/>
            <family val="2"/>
          </rPr>
          <t xml:space="preserve">Gtg name: Methane Process_x000D_
Gtg type:= normal_x000D_
Finalized:= O_x000D_
FileName:= ES_V2_Methane Process_2022-05-19_16-49.pdf_x000D_
</t>
        </r>
      </text>
    </comment>
    <comment ref="H188" authorId="0" shapeId="0" xr:uid="{3FABD2B6-657D-405C-B0D7-428647954CFC}">
      <text>
        <r>
          <rPr>
            <sz val="9"/>
            <color indexed="81"/>
            <rFont val="Tahoma"/>
            <family val="2"/>
          </rPr>
          <t xml:space="preserve">Gtg name: natural gas _x000D_
Gtg type:= normal_x000D_
Finalized:= T_x000D_
FileName:= ES_V2_natural gas _2016-09-14_12-05.pdf_x000D_
</t>
        </r>
      </text>
    </comment>
    <comment ref="I188" authorId="0" shapeId="0" xr:uid="{749D623A-6429-4837-AC37-6136A6BA7938}">
      <text/>
    </comment>
    <comment ref="I190" authorId="0" shapeId="0" xr:uid="{BC5D2CF0-6F15-4F17-8D4F-35772C3375BB}">
      <text/>
    </comment>
    <comment ref="G192" authorId="0" shapeId="0" xr:uid="{85F81956-11DA-421D-920E-FE70AD963E2B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H192" authorId="0" shapeId="0" xr:uid="{DF50284B-26D3-4D2A-85EE-688105EF6D96}">
      <text/>
    </comment>
    <comment ref="G194" authorId="0" shapeId="0" xr:uid="{1704FADA-0461-4317-92DB-F78BB5E91EF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H194" authorId="0" shapeId="0" xr:uid="{9FA575AB-389A-4DD3-B65D-EF86CAEA05ED}">
      <text/>
    </comment>
    <comment ref="C196" authorId="0" shapeId="0" xr:uid="{8E44CBA4-D2FE-4977-B2B5-100A4B53F066}">
      <text>
        <r>
          <rPr>
            <sz val="9"/>
            <color indexed="81"/>
            <rFont val="Tahoma"/>
            <family val="2"/>
          </rPr>
          <t xml:space="preserve">Gtg name: sulfuric acid_x000D_
Gtg type:= normal_x000D_
Finalized:= T_x000D_
FileName:= ExecSum_V1_sulfuric acid_7664-93-9_2010-06-24_2010-06-24_15-58_1.pdf_x000D_
</t>
        </r>
      </text>
    </comment>
    <comment ref="D196" authorId="0" shapeId="0" xr:uid="{8F6CC03F-BB39-42FF-8EC9-9C3CF51CD653}">
      <text>
        <r>
          <rPr>
            <sz val="9"/>
            <color indexed="81"/>
            <rFont val="Tahoma"/>
            <family val="2"/>
          </rPr>
          <t xml:space="preserve">Gtg name: sulfur dioxide and trioxide from sulfur_x000D_
Gtg type:= normal_x000D_
Finalized:= T_x000D_
FileName:= ExecSum_V1_sulfur dioxide and trioxide from sulfur_7446-09-5_2010-06-26_2010-06-26_23-24.pdf_x000D_
</t>
        </r>
      </text>
    </comment>
    <comment ref="E196" authorId="0" shapeId="0" xr:uid="{AFFCDE4B-DE56-4457-A4EF-2DDC5C766C42}">
      <text>
        <r>
          <rPr>
            <sz val="9"/>
            <color indexed="81"/>
            <rFont val="Tahoma"/>
            <family val="2"/>
          </rPr>
          <t xml:space="preserve">Gtg name: consumption of N2 or O2 from air (no separation prior to use)_x000D_
Gtg type:= assembly_x000D_
Finalized:= T_x000D_
FileName:= ExecSum_V4_consumption of N2 or O2 from air (no separation prior to use)_UIDO2FromAir_2010-06-25_2010-06-25_11-38.pdf_x000D_
</t>
        </r>
      </text>
    </comment>
    <comment ref="F196" authorId="0" shapeId="0" xr:uid="{8BB31F30-738C-49EB-BCDD-44FFC8D2E367}">
      <text/>
    </comment>
    <comment ref="E198" authorId="0" shapeId="0" xr:uid="{761DBAC0-ED81-4103-8FDD-95639AE9ED7F}">
      <text>
        <r>
          <rPr>
            <sz val="9"/>
            <color indexed="81"/>
            <rFont val="Tahoma"/>
            <family val="2"/>
          </rPr>
          <t xml:space="preserve">Gtg name: refinery aggregate data from lci databases_x000D_
Gtg type:= normal_x000D_
Finalized:= T_x000D_
FileName:= ExecSum_V1_refinery aggregate data from lci databases_UIDNaphtha_2010-06-29_2010-06-29_15-30.pdf_x000D_
</t>
        </r>
      </text>
    </comment>
    <comment ref="F198" authorId="0" shapeId="0" xr:uid="{2B9AC900-0663-45C7-861F-198D05F55EE7}">
      <text/>
    </comment>
    <comment ref="E200" authorId="0" shapeId="0" xr:uid="{559D20EC-DE37-441A-9FC0-513BF8026492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F200" authorId="0" shapeId="0" xr:uid="{AEDE0350-147A-41F9-9500-60A5CCE607A4}">
      <text/>
    </comment>
    <comment ref="D202" authorId="0" shapeId="0" xr:uid="{9E822F96-351C-4B1C-BE31-A692193AFACD}">
      <text>
        <r>
          <rPr>
            <sz val="9"/>
            <color indexed="81"/>
            <rFont val="Tahoma"/>
            <family val="2"/>
          </rPr>
          <t xml:space="preserve">Gtg name: water treatment_x000D_
Gtg type:= normal_x000D_
Finalized:= T_x000D_
FileName:= ExecSum_V2_water treatment_7732-18-5_2010-06-21_2010-06-22_23-29.pdf_x000D_
</t>
        </r>
      </text>
    </comment>
    <comment ref="E202" authorId="0" shapeId="0" xr:uid="{E01AEABF-C275-40C9-B0D7-8614CAAE0A68}">
      <text/>
    </comment>
  </commentList>
</comments>
</file>

<file path=xl/sharedStrings.xml><?xml version="1.0" encoding="utf-8"?>
<sst xmlns="http://schemas.openxmlformats.org/spreadsheetml/2006/main" count="36019" uniqueCount="925">
  <si>
    <t>HPMC K grade</t>
  </si>
  <si>
    <t>GWP 100, kg CO2</t>
  </si>
  <si>
    <t>Acidification, kg SO2</t>
  </si>
  <si>
    <t>Eutrophication, kg N</t>
  </si>
  <si>
    <t>Ozone Depletion, kg CFC-11</t>
  </si>
  <si>
    <t>Smog, kg O3</t>
  </si>
  <si>
    <t>Blue water</t>
  </si>
  <si>
    <t>Electricity NRE</t>
  </si>
  <si>
    <t>hydroxypropyl cellulose</t>
  </si>
  <si>
    <t>9004-64-2</t>
  </si>
  <si>
    <t>HPMC E grade</t>
  </si>
  <si>
    <t>HEC 2p5 MS</t>
  </si>
  <si>
    <t>Polysorbate 80, Tween 80</t>
  </si>
  <si>
    <t>9005-65-6</t>
  </si>
  <si>
    <t>PVP</t>
  </si>
  <si>
    <t>9003-39-8</t>
  </si>
  <si>
    <t>microcrystalline cellulose</t>
  </si>
  <si>
    <t>ethyl cellulose 2p4 DS</t>
  </si>
  <si>
    <t>carboxymethylcellulose</t>
  </si>
  <si>
    <t>HPMCAS</t>
  </si>
  <si>
    <t>Dissolving pulp</t>
  </si>
  <si>
    <t>25086-89-9</t>
  </si>
  <si>
    <t>Copovidone</t>
  </si>
  <si>
    <t>Copovidon</t>
  </si>
  <si>
    <t>PVA</t>
  </si>
  <si>
    <t>9002-89-5</t>
  </si>
  <si>
    <t>Polyvinyl alcohol</t>
  </si>
  <si>
    <t>Eudragit L 100-55</t>
  </si>
  <si>
    <t>Macrogol 6000</t>
  </si>
  <si>
    <t>Polyethylene glycol</t>
  </si>
  <si>
    <t>Cradle-to-gate per 1000 kg</t>
  </si>
  <si>
    <t>Polymeric Excipient</t>
  </si>
  <si>
    <t>CAS</t>
  </si>
  <si>
    <t>(Main)-Function</t>
  </si>
  <si>
    <t>GWP Normalized [0 = 1,476 kg CO2 : 1.0 =7,693 kg CO2]</t>
  </si>
  <si>
    <t>Acidification Normalized [0 = 5.76 kg SO2 : 1.0 -57.7 kg SO2]</t>
  </si>
  <si>
    <t>Eutrophication Normalized [ 0 = 0.138 kg N : 1.0 = 57.8]</t>
  </si>
  <si>
    <t>Ozone Depletion Normalized [0 = 4.4 E-06 kg CFC-11 : 1.0 = 0.12 kg CFC-11]</t>
  </si>
  <si>
    <t>Smog Normalized [0 = 211 kg O3 : 1.0 = 2,140 kg O3]</t>
  </si>
  <si>
    <t>Total NRE</t>
  </si>
  <si>
    <t>Total NRE Normalized</t>
  </si>
  <si>
    <t>Blue Water Normalized [0 = 5,600 :1.0 = 20,800]</t>
  </si>
  <si>
    <t>Elictricity Normalized</t>
  </si>
  <si>
    <t>Degradation [%]</t>
  </si>
  <si>
    <t>60 % - degradation [%]</t>
  </si>
  <si>
    <t>Degradation Normalized</t>
  </si>
  <si>
    <t>Aggregated score</t>
  </si>
  <si>
    <t xml:space="preserve">Cellulosederviatives </t>
  </si>
  <si>
    <t>MCC</t>
  </si>
  <si>
    <t>9004-34-6</t>
  </si>
  <si>
    <t>Filler/Binder</t>
  </si>
  <si>
    <t>9004-65-3</t>
  </si>
  <si>
    <t>Binder/film coating/matrix</t>
  </si>
  <si>
    <t>Methocel E5 LV</t>
  </si>
  <si>
    <t>HPC SL</t>
  </si>
  <si>
    <t>HPC L</t>
  </si>
  <si>
    <t>HPC M</t>
  </si>
  <si>
    <t>Hydroxyethyl cellulose</t>
  </si>
  <si>
    <t>Methyl cellulose</t>
  </si>
  <si>
    <t>9004-67-5</t>
  </si>
  <si>
    <t>Binder/supersaturation</t>
  </si>
  <si>
    <t>71138-97-1</t>
  </si>
  <si>
    <t xml:space="preserve">Film coating/enteric coating/spray drying </t>
  </si>
  <si>
    <t xml:space="preserve">Ethyl cellulose </t>
  </si>
  <si>
    <t>9004-57-3</t>
  </si>
  <si>
    <t>Insoluble polymer/ Inert matrix/ coated systems</t>
  </si>
  <si>
    <t>CMC linear</t>
  </si>
  <si>
    <t>9004-32-4</t>
  </si>
  <si>
    <t>Binder</t>
  </si>
  <si>
    <t xml:space="preserve">CMC cross-linked </t>
  </si>
  <si>
    <t>74811-65-7</t>
  </si>
  <si>
    <t>Disintegrant</t>
  </si>
  <si>
    <t>Polyvinyl ester</t>
  </si>
  <si>
    <t>Binder/coating</t>
  </si>
  <si>
    <t>Crospovidon</t>
  </si>
  <si>
    <t>Coating</t>
  </si>
  <si>
    <t>Poly ethylene glycol derivatives</t>
  </si>
  <si>
    <t>25322-68-3</t>
  </si>
  <si>
    <t>Solubilizing agent/Carrier</t>
  </si>
  <si>
    <t xml:space="preserve">Eudragite </t>
  </si>
  <si>
    <t>Eudragit EPO</t>
  </si>
  <si>
    <t>24938-16-7</t>
  </si>
  <si>
    <t>25212-88-8</t>
  </si>
  <si>
    <t>pH-dependent soluble polymer</t>
  </si>
  <si>
    <t>Starchderivates</t>
  </si>
  <si>
    <t>Maisstärke 1500 (corn starch 1500)</t>
  </si>
  <si>
    <t>9005-25-8</t>
  </si>
  <si>
    <t>Sodium starch glycolate</t>
  </si>
  <si>
    <t>9063-38-1</t>
  </si>
  <si>
    <t>Non-polymeric Excipient</t>
  </si>
  <si>
    <t>Degradation</t>
  </si>
  <si>
    <t>60 % - monitored degradation [%]</t>
  </si>
  <si>
    <t>Mannitol</t>
  </si>
  <si>
    <t>69-65-8</t>
  </si>
  <si>
    <t>Lactose</t>
  </si>
  <si>
    <t>Sorbitol</t>
  </si>
  <si>
    <t>50-70-4</t>
  </si>
  <si>
    <t>Filler</t>
  </si>
  <si>
    <t>Magnesium stearate</t>
  </si>
  <si>
    <t>557-04-0</t>
  </si>
  <si>
    <t>Lubricant</t>
  </si>
  <si>
    <t>Sodium stearyl fumarate</t>
  </si>
  <si>
    <t>4070-80-8</t>
  </si>
  <si>
    <t>Sodium Lauryl Sulfate</t>
  </si>
  <si>
    <t>151-21-3</t>
  </si>
  <si>
    <t>Solubilizing agent</t>
  </si>
  <si>
    <t>Tatartic acid</t>
  </si>
  <si>
    <t>87-69-4</t>
  </si>
  <si>
    <t>pH-Modifier</t>
  </si>
  <si>
    <t>Arginine</t>
  </si>
  <si>
    <t>74-79-3</t>
  </si>
  <si>
    <t>Citric acid</t>
  </si>
  <si>
    <t>77-92-9</t>
  </si>
  <si>
    <t xml:space="preserve">Glucose </t>
  </si>
  <si>
    <t>50-99-7</t>
  </si>
  <si>
    <t>Tonicity agent</t>
  </si>
  <si>
    <t>Glycerol</t>
  </si>
  <si>
    <t>56-81-5</t>
  </si>
  <si>
    <t>Saccharose</t>
  </si>
  <si>
    <t xml:space="preserve">57-50-1 </t>
  </si>
  <si>
    <t>Sweeting agent</t>
  </si>
  <si>
    <t>Sucralose</t>
  </si>
  <si>
    <t>56038-13-2</t>
  </si>
  <si>
    <t>Polysorbat 80</t>
  </si>
  <si>
    <t>Hydroxypropyl methyl cellulose acetate succinate</t>
  </si>
  <si>
    <t>9004-62-0</t>
  </si>
  <si>
    <t>Key</t>
  </si>
  <si>
    <t>Natural resources</t>
  </si>
  <si>
    <t>Unallocated</t>
  </si>
  <si>
    <t>Allocated</t>
  </si>
  <si>
    <t>Level 1</t>
  </si>
  <si>
    <t>Level 2</t>
  </si>
  <si>
    <t>Level 3</t>
  </si>
  <si>
    <t>Level 4</t>
  </si>
  <si>
    <t>Level 5</t>
  </si>
  <si>
    <t>Level 6</t>
  </si>
  <si>
    <t>Level 7</t>
  </si>
  <si>
    <t>Level 8</t>
  </si>
  <si>
    <t>Level 9</t>
  </si>
  <si>
    <t>Level 10</t>
  </si>
  <si>
    <t>Level 11</t>
  </si>
  <si>
    <t>acetic acid</t>
  </si>
  <si>
    <t>Carbon monoxide</t>
  </si>
  <si>
    <t>Carbon dioxide</t>
  </si>
  <si>
    <t>Natural gas</t>
  </si>
  <si>
    <t>blue water</t>
  </si>
  <si>
    <t>Natural gas (unprocessed)</t>
  </si>
  <si>
    <t>nitrogen from air</t>
  </si>
  <si>
    <t>Air (untreated)</t>
  </si>
  <si>
    <t>oxygen from air</t>
  </si>
  <si>
    <t>Water for rxn</t>
  </si>
  <si>
    <t>Water (untreated)</t>
  </si>
  <si>
    <t>methanol</t>
  </si>
  <si>
    <t>cellulose</t>
  </si>
  <si>
    <t>biomass for pulp</t>
  </si>
  <si>
    <t>N in DAP</t>
  </si>
  <si>
    <t>diammonium phosphate (DAP)</t>
  </si>
  <si>
    <t>Ammonia</t>
  </si>
  <si>
    <t>Phosphoric acid</t>
  </si>
  <si>
    <t>Phosphate rock</t>
  </si>
  <si>
    <t>phosphate ore, in ground</t>
  </si>
  <si>
    <t>Sulfuric acid</t>
  </si>
  <si>
    <t>Sulfur trioxide</t>
  </si>
  <si>
    <t>Sulfur</t>
  </si>
  <si>
    <t>oil (in ground)</t>
  </si>
  <si>
    <t>P in DAP</t>
  </si>
  <si>
    <t>Urea</t>
  </si>
  <si>
    <t>calcium monoxide</t>
  </si>
  <si>
    <t>Calcium carbonate</t>
  </si>
  <si>
    <t>Limestone (in ground)</t>
  </si>
  <si>
    <t>hydrogen peroxide</t>
  </si>
  <si>
    <t>Benzene</t>
  </si>
  <si>
    <t>pyrolysis gas</t>
  </si>
  <si>
    <t>Naphtha</t>
  </si>
  <si>
    <t>reformate, from naphtha</t>
  </si>
  <si>
    <t>Hydrogen</t>
  </si>
  <si>
    <t>hydrogen from SMR natural gas</t>
  </si>
  <si>
    <t>Methane</t>
  </si>
  <si>
    <t>Sodium chlorate</t>
  </si>
  <si>
    <t>sodium chloride in brine 26 wtpct</t>
  </si>
  <si>
    <t>salt rock, in ground</t>
  </si>
  <si>
    <t>Sodium hydroxide</t>
  </si>
  <si>
    <t>Sodium sulfate</t>
  </si>
  <si>
    <t>tincal (borax)</t>
  </si>
  <si>
    <t>B2O3 in tincal ore</t>
  </si>
  <si>
    <t>borax ore (in ground)</t>
  </si>
  <si>
    <t>ethanol</t>
  </si>
  <si>
    <t>Corn</t>
  </si>
  <si>
    <t>K in Fertilizer</t>
  </si>
  <si>
    <t>Potassium chloride</t>
  </si>
  <si>
    <t>Sylvinite ore</t>
  </si>
  <si>
    <t>sylvinite ore (in ground)</t>
  </si>
  <si>
    <t>N in fertilizer</t>
  </si>
  <si>
    <t>P in fertilizer</t>
  </si>
  <si>
    <t>isopropanol</t>
  </si>
  <si>
    <t>Propylene</t>
  </si>
  <si>
    <t>Sodium Chloroacetate</t>
  </si>
  <si>
    <t>Chloroacetic Acid</t>
  </si>
  <si>
    <t>acetic anhydride</t>
  </si>
  <si>
    <t>Chlorine</t>
  </si>
  <si>
    <t>Sodium carbonate</t>
  </si>
  <si>
    <t>Sodium chloride</t>
  </si>
  <si>
    <t>Cradle to gate chemical tree for CMC linear (carboxymethylcellulose)</t>
  </si>
  <si>
    <t>Material:</t>
  </si>
  <si>
    <t>Date:</t>
  </si>
  <si>
    <t>5Jun2024</t>
  </si>
  <si>
    <t>OzoneDepletion, kg CFC-11</t>
  </si>
  <si>
    <t>Chemicals</t>
  </si>
  <si>
    <t>Total impact</t>
  </si>
  <si>
    <t>Energy impact</t>
  </si>
  <si>
    <t>Process impact</t>
  </si>
  <si>
    <t>Cumulative impact</t>
  </si>
  <si>
    <t>Process / Total this chemical</t>
  </si>
  <si>
    <t>Process / Total this category</t>
  </si>
  <si>
    <t>Total</t>
  </si>
  <si>
    <t>Carbon dioxide, air</t>
  </si>
  <si>
    <t>sulfur dioxide, air</t>
  </si>
  <si>
    <t>Ammonia, liquid</t>
  </si>
  <si>
    <t>methyl bromide, air</t>
  </si>
  <si>
    <t>NOx, air</t>
  </si>
  <si>
    <t>Chloroacetic Acid, liquid</t>
  </si>
  <si>
    <t>Natural gas (unprocessed), raw material</t>
  </si>
  <si>
    <t>ARSENIC(V), solid</t>
  </si>
  <si>
    <t>Methane, air</t>
  </si>
  <si>
    <t>methyl chloride, air</t>
  </si>
  <si>
    <t>Chlorine, air</t>
  </si>
  <si>
    <t>Vanadium, solid</t>
  </si>
  <si>
    <t>oil (in ground), raw material</t>
  </si>
  <si>
    <t>particulate matter 2.5, air</t>
  </si>
  <si>
    <t>chromium, liquid</t>
  </si>
  <si>
    <t>barium, liquid</t>
  </si>
  <si>
    <t>Nitrous oxide, air</t>
  </si>
  <si>
    <t>Ammonia, air</t>
  </si>
  <si>
    <t>ammonium as N, liquid</t>
  </si>
  <si>
    <t>Methyl chloroform, air</t>
  </si>
  <si>
    <t>Propylene, air</t>
  </si>
  <si>
    <t>Sulfuric acid, liquid</t>
  </si>
  <si>
    <t>coal (in ground), raw material</t>
  </si>
  <si>
    <t>Chromium III, liquid</t>
  </si>
  <si>
    <t>chlorodifluoromethane, air</t>
  </si>
  <si>
    <t>SOx, air</t>
  </si>
  <si>
    <t>ethanol, air</t>
  </si>
  <si>
    <t>Air (untreated), raw material</t>
  </si>
  <si>
    <t>Chromium VI, liquid</t>
  </si>
  <si>
    <t>lead, solid</t>
  </si>
  <si>
    <t>CFC-113, air</t>
  </si>
  <si>
    <t>Nitric oxide, air</t>
  </si>
  <si>
    <t>carbon tetrachloride, air</t>
  </si>
  <si>
    <t>bauxite ore (in ground), raw material</t>
  </si>
  <si>
    <t>Benzene, air</t>
  </si>
  <si>
    <t>Arsenic, liquid</t>
  </si>
  <si>
    <t>Hydrogen chloride, air</t>
  </si>
  <si>
    <t>Nitrogen dioxide, air</t>
  </si>
  <si>
    <t>isopropanol, air</t>
  </si>
  <si>
    <t>Acetic Acid Chloride, liquid</t>
  </si>
  <si>
    <t>blue water, raw material</t>
  </si>
  <si>
    <t>PM10, air</t>
  </si>
  <si>
    <t>Mercury, solid</t>
  </si>
  <si>
    <t>Phosphate-P, liquid</t>
  </si>
  <si>
    <t>CFC-114, air</t>
  </si>
  <si>
    <t>silver, liquid</t>
  </si>
  <si>
    <t>borax ore (in ground), raw material</t>
  </si>
  <si>
    <t>Mercury, air</t>
  </si>
  <si>
    <t>Sulfur trioxide, air</t>
  </si>
  <si>
    <t>Phosphorus emission, liquid</t>
  </si>
  <si>
    <t>CFC-11, air</t>
  </si>
  <si>
    <t>Ethylene, air</t>
  </si>
  <si>
    <t>thallium, solid</t>
  </si>
  <si>
    <t>Limestone (in ground), raw material</t>
  </si>
  <si>
    <t>Carbon monoxide, air</t>
  </si>
  <si>
    <t>nickel, air</t>
  </si>
  <si>
    <t>Zinc, liquid</t>
  </si>
  <si>
    <t>Hydrogen fluoride, air</t>
  </si>
  <si>
    <t>nitrogen, atomic, liquid</t>
  </si>
  <si>
    <t>NMVOC, air</t>
  </si>
  <si>
    <t>acetic acid, liquid</t>
  </si>
  <si>
    <t>phosphate ore, in ground, raw material</t>
  </si>
  <si>
    <t>BOD5, liquid</t>
  </si>
  <si>
    <t>acetic acid, air</t>
  </si>
  <si>
    <t>acetic anhydride, liquid</t>
  </si>
  <si>
    <t>salt rock, in ground, raw material</t>
  </si>
  <si>
    <t>chromium, air</t>
  </si>
  <si>
    <t>cadmium, air</t>
  </si>
  <si>
    <t>nitrogen, atomic, air</t>
  </si>
  <si>
    <t>Naphtha, air</t>
  </si>
  <si>
    <t>sand (in ground), raw material</t>
  </si>
  <si>
    <t>ethanol, liquid</t>
  </si>
  <si>
    <t>Arsenic, air</t>
  </si>
  <si>
    <t>COD, liquid</t>
  </si>
  <si>
    <t>sylvinite ore (in ground), raw material</t>
  </si>
  <si>
    <t>lead, air</t>
  </si>
  <si>
    <t>BOD, liquid</t>
  </si>
  <si>
    <t>Diisopropyl Ether, air</t>
  </si>
  <si>
    <t>ethanecarboxylic acid, liquid</t>
  </si>
  <si>
    <t>Uranium, raw material</t>
  </si>
  <si>
    <t>methanol, air</t>
  </si>
  <si>
    <t>isopropanol, liquid</t>
  </si>
  <si>
    <t>Water (untreated), raw material</t>
  </si>
  <si>
    <t>nickel, liquid</t>
  </si>
  <si>
    <t>lead, liquid</t>
  </si>
  <si>
    <t>pyrolysis gas, air</t>
  </si>
  <si>
    <t>formaldehyde, air</t>
  </si>
  <si>
    <t>beryllium, air</t>
  </si>
  <si>
    <t>Ethylene carbonate, air</t>
  </si>
  <si>
    <t>methanol, liquid</t>
  </si>
  <si>
    <t>isoprene, air</t>
  </si>
  <si>
    <t>Sodium Chloroacetate, solid</t>
  </si>
  <si>
    <t>chromium VI, air</t>
  </si>
  <si>
    <t>1,3-butadiene, air</t>
  </si>
  <si>
    <t>Butene, air</t>
  </si>
  <si>
    <t>methyl acetate, air</t>
  </si>
  <si>
    <t>Sulfuric acid, solid</t>
  </si>
  <si>
    <t>Ethane, air</t>
  </si>
  <si>
    <t>Atrazine, liquid</t>
  </si>
  <si>
    <t>Zinc, air</t>
  </si>
  <si>
    <t>Propane, air</t>
  </si>
  <si>
    <t>n-hexane, air</t>
  </si>
  <si>
    <t>methyl acetate, liquid</t>
  </si>
  <si>
    <t>Acetaldehyde, air</t>
  </si>
  <si>
    <t>toluene, air</t>
  </si>
  <si>
    <t>High alkanes, air</t>
  </si>
  <si>
    <t>acetic anhydride, air</t>
  </si>
  <si>
    <t>Acetaldehyde, liquid</t>
  </si>
  <si>
    <t>Propyne, air</t>
  </si>
  <si>
    <t>sodium acetate, liquid</t>
  </si>
  <si>
    <t>Benzene, liquid</t>
  </si>
  <si>
    <t>Butane, air</t>
  </si>
  <si>
    <t>cyclohexane, air</t>
  </si>
  <si>
    <t>heptane, air</t>
  </si>
  <si>
    <t>Diisopropyl Ether, liquid</t>
  </si>
  <si>
    <t>Acetylene, air</t>
  </si>
  <si>
    <t>n-Pentane, air</t>
  </si>
  <si>
    <t>Octane, air</t>
  </si>
  <si>
    <t>triethyl phosphate, liquid</t>
  </si>
  <si>
    <t>Isobutane, air</t>
  </si>
  <si>
    <t>Argon, air</t>
  </si>
  <si>
    <t>Boric acid, air</t>
  </si>
  <si>
    <t>Urea, air</t>
  </si>
  <si>
    <t>glycerol, liquid</t>
  </si>
  <si>
    <t>Carbon dioxide, biogenic, air</t>
  </si>
  <si>
    <t>carbon tetrafluoride, air</t>
  </si>
  <si>
    <t>COD, air</t>
  </si>
  <si>
    <t>gas from explosives, air</t>
  </si>
  <si>
    <t>HFC-152a, air</t>
  </si>
  <si>
    <t>Hydrogen, air</t>
  </si>
  <si>
    <t>Hydrogen sulfide, air</t>
  </si>
  <si>
    <t>ketene, air</t>
  </si>
  <si>
    <t>metals (unspecified), air</t>
  </si>
  <si>
    <t>organic matter (unspecified), air</t>
  </si>
  <si>
    <t>Particulate matter, air</t>
  </si>
  <si>
    <t>perfluoroethane, air</t>
  </si>
  <si>
    <t>silver, air</t>
  </si>
  <si>
    <t>Sodium chlorate, air</t>
  </si>
  <si>
    <t>Sodium sulfate, air</t>
  </si>
  <si>
    <t>Sulfur, air</t>
  </si>
  <si>
    <t>Sulfur hexafluoride, air</t>
  </si>
  <si>
    <t>VOCs (unspecified), air</t>
  </si>
  <si>
    <t>Boron, liquid</t>
  </si>
  <si>
    <t>Carbon dioxide, liquid</t>
  </si>
  <si>
    <t>Carbon monoxide, liquid</t>
  </si>
  <si>
    <t>carboxymethylcellulose, liquid</t>
  </si>
  <si>
    <t>Chloride, liquid</t>
  </si>
  <si>
    <t>Chlorine, liquid</t>
  </si>
  <si>
    <t>Chlorine dioxide, liquid</t>
  </si>
  <si>
    <t>diammonium phosphate (DAP), liquid</t>
  </si>
  <si>
    <t>dimethyl ether, liquid</t>
  </si>
  <si>
    <t>ethyl butanol, liquid</t>
  </si>
  <si>
    <t>grease / oil, liquid</t>
  </si>
  <si>
    <t>heavy organics, liquid</t>
  </si>
  <si>
    <t>Hydrogen, liquid</t>
  </si>
  <si>
    <t>Hydrogen chloride, liquid</t>
  </si>
  <si>
    <t>hydrogen peroxide, liquid</t>
  </si>
  <si>
    <t>Iron (Fe++, Fe3+), liquid</t>
  </si>
  <si>
    <t>Methyl iodide, liquid</t>
  </si>
  <si>
    <t>Mobile ions, liquid</t>
  </si>
  <si>
    <t>Nitrate-N, liquid</t>
  </si>
  <si>
    <t>Potassium chloride, liquid</t>
  </si>
  <si>
    <t>pyrolysis gas, liquid</t>
  </si>
  <si>
    <t>Rh-Complex, liquid</t>
  </si>
  <si>
    <t>Sodium chlorate, liquid</t>
  </si>
  <si>
    <t>Sodium chloride, liquid</t>
  </si>
  <si>
    <t>sodium glycolate, liquid</t>
  </si>
  <si>
    <t>Sodium hydroxide, liquid</t>
  </si>
  <si>
    <t>Sodium hypochlorite, liquid</t>
  </si>
  <si>
    <t>sodium ion, liquid</t>
  </si>
  <si>
    <t>Sodium sulfate, liquid</t>
  </si>
  <si>
    <t>Solids, inorganic, liquid</t>
  </si>
  <si>
    <t>TDS, liquid</t>
  </si>
  <si>
    <t>Boric acid, solid</t>
  </si>
  <si>
    <t>Calcium carbonate, solid</t>
  </si>
  <si>
    <t>calcium monoxide, solid</t>
  </si>
  <si>
    <t>Calcium sulfate, solid</t>
  </si>
  <si>
    <t>Clay, solid</t>
  </si>
  <si>
    <t>hazardous waste, solid</t>
  </si>
  <si>
    <t>Hydrogen fluoride, solid</t>
  </si>
  <si>
    <t>Impurities, solid</t>
  </si>
  <si>
    <t>Magnesium hydroxide, solid</t>
  </si>
  <si>
    <t>Mud, solid</t>
  </si>
  <si>
    <t>Mud (salt process), solid</t>
  </si>
  <si>
    <t>phosphate ore, in ground, solid</t>
  </si>
  <si>
    <t>Phosphate rock (pure), solid</t>
  </si>
  <si>
    <t>Phosphogypsum, solid</t>
  </si>
  <si>
    <t>Phosphoric acid, solid</t>
  </si>
  <si>
    <t>Potassium chloride, solid</t>
  </si>
  <si>
    <t>Silica, solid</t>
  </si>
  <si>
    <t>Sodium chloride, solid</t>
  </si>
  <si>
    <t>Solid waste, solid</t>
  </si>
  <si>
    <t>starch suppressant, solid</t>
  </si>
  <si>
    <t>suspended matter (unspecified), solid</t>
  </si>
  <si>
    <t>tincal (borax), solid</t>
  </si>
  <si>
    <t>Total raw materials, raw material</t>
  </si>
  <si>
    <t>name, air</t>
  </si>
  <si>
    <t>Total Air emissions, air</t>
  </si>
  <si>
    <t>name, liquid</t>
  </si>
  <si>
    <t>Total Water emissions, liquid</t>
  </si>
  <si>
    <t>solid</t>
  </si>
  <si>
    <t>Total Solid emissions, solid</t>
  </si>
  <si>
    <t>CMC linear (carboxymethylcellulose)</t>
  </si>
  <si>
    <t>glycerol</t>
  </si>
  <si>
    <t>crude glycerol</t>
  </si>
  <si>
    <t>NVP</t>
  </si>
  <si>
    <t>2-pyrrolidone</t>
  </si>
  <si>
    <t>Butyric acid lactone</t>
  </si>
  <si>
    <t>1,4-butanediol</t>
  </si>
  <si>
    <t>1,4-Butynediol</t>
  </si>
  <si>
    <t>Acetylene</t>
  </si>
  <si>
    <t>Oxygen</t>
  </si>
  <si>
    <t>formaldehyde</t>
  </si>
  <si>
    <t>Ammonium Hydroxide</t>
  </si>
  <si>
    <t>Potassium Hydroxide</t>
  </si>
  <si>
    <t>vinyl acetate</t>
  </si>
  <si>
    <t>Ethylene</t>
  </si>
  <si>
    <t>Cradle to gate chemical tree for copovidon (Copovidone)</t>
  </si>
  <si>
    <t>6Jun2024</t>
  </si>
  <si>
    <t>propargyl alcohol, liquid</t>
  </si>
  <si>
    <t>NVP, liquid</t>
  </si>
  <si>
    <t>dimethyl ether, air</t>
  </si>
  <si>
    <t>formaldehyde, liquid</t>
  </si>
  <si>
    <t>vinyl acetate, air</t>
  </si>
  <si>
    <t>NVP, solid</t>
  </si>
  <si>
    <t>NVP, air</t>
  </si>
  <si>
    <t>crude glycerol, raw material</t>
  </si>
  <si>
    <t>Butyric acid lactone, liquid</t>
  </si>
  <si>
    <t>2-pyrrolidone, liquid</t>
  </si>
  <si>
    <t>tetrahydrofuran, liquid</t>
  </si>
  <si>
    <t>Butyric acid lactone, air</t>
  </si>
  <si>
    <t>2-pyrrolidone, solid</t>
  </si>
  <si>
    <t>propargyl alcohol, air</t>
  </si>
  <si>
    <t>n-butanol, liquid</t>
  </si>
  <si>
    <t>n-butanol, air</t>
  </si>
  <si>
    <t>n-Propanol, liquid</t>
  </si>
  <si>
    <t>vinyl acetate, liquid</t>
  </si>
  <si>
    <t>n-Propanol, air</t>
  </si>
  <si>
    <t>formic acid, air</t>
  </si>
  <si>
    <t>methanol, solid</t>
  </si>
  <si>
    <t>Ammonium Hydroxide, air</t>
  </si>
  <si>
    <t>glycerol, solid</t>
  </si>
  <si>
    <t>activated carbon, liquid</t>
  </si>
  <si>
    <t>Ash, liquid</t>
  </si>
  <si>
    <t>barium carbonate, liquid</t>
  </si>
  <si>
    <t>brine impurities, liquid</t>
  </si>
  <si>
    <t>Heavy waste of pyrrolidone, liquid</t>
  </si>
  <si>
    <t>organic matter (unspecified), liquid</t>
  </si>
  <si>
    <t>Potassium carbonate, liquid</t>
  </si>
  <si>
    <t>Acetylene, solid</t>
  </si>
  <si>
    <t>activated carbon, solid</t>
  </si>
  <si>
    <t>Ash, solid</t>
  </si>
  <si>
    <t>Coke, solid</t>
  </si>
  <si>
    <t>Heavy Waste of NVP, solid</t>
  </si>
  <si>
    <t>Heavy waste of pyrrolidone, solid</t>
  </si>
  <si>
    <t>organic matter (unspecified), solid</t>
  </si>
  <si>
    <t>Potassium Pyrrolidone, solid</t>
  </si>
  <si>
    <t>Sodium hydroxide, solid</t>
  </si>
  <si>
    <t>Chloroethane</t>
  </si>
  <si>
    <t>Hydrogen chloride</t>
  </si>
  <si>
    <t>toluene</t>
  </si>
  <si>
    <t>Cradle to gate chemical tree for ethyl cellulose (ethyl cellulose 2p4 DS)</t>
  </si>
  <si>
    <t>toluene, liquid</t>
  </si>
  <si>
    <t>dichloroethane,-1,2, liquid</t>
  </si>
  <si>
    <t>Vinyl Chloride, air</t>
  </si>
  <si>
    <t>dichloroethane,-1,2, air</t>
  </si>
  <si>
    <t>diethyl ether, air</t>
  </si>
  <si>
    <t>Chloroethane, air</t>
  </si>
  <si>
    <t>Chloroethane, liquid</t>
  </si>
  <si>
    <t>diethyl ether, liquid</t>
  </si>
  <si>
    <t>ethyl cellulose 2p4 DS, liquid</t>
  </si>
  <si>
    <t>FeCl3 in 40 pct sol, solid</t>
  </si>
  <si>
    <t>ethyl cellulose (ethyl cellulose 2p4 DS)</t>
  </si>
  <si>
    <t>Ethylene oxide</t>
  </si>
  <si>
    <t>tert-butanol</t>
  </si>
  <si>
    <t>Isobutylene</t>
  </si>
  <si>
    <t>butenes and butanes</t>
  </si>
  <si>
    <t>C4 stream</t>
  </si>
  <si>
    <t>Cradle to gate chemical tree for hydroxyethyl cellulose (HEC 2p5 MS)</t>
  </si>
  <si>
    <t>tert-butanol, liquid</t>
  </si>
  <si>
    <t>Ethylene oxide, air</t>
  </si>
  <si>
    <t>Isobutylene, air</t>
  </si>
  <si>
    <t>acetone, air</t>
  </si>
  <si>
    <t>Ethylene oxide, liquid</t>
  </si>
  <si>
    <t>tert-butanol, solid</t>
  </si>
  <si>
    <t>tert-butanol, air</t>
  </si>
  <si>
    <t>butenes and butanes, air</t>
  </si>
  <si>
    <t>ethylene glycol, liquid</t>
  </si>
  <si>
    <t>acetone, solid</t>
  </si>
  <si>
    <t>Butene, -1, air</t>
  </si>
  <si>
    <t>sodium acetate, solid</t>
  </si>
  <si>
    <t>2-butene, air</t>
  </si>
  <si>
    <t>acetone, liquid</t>
  </si>
  <si>
    <t>Vinylacetylene, air</t>
  </si>
  <si>
    <t>1,2-butadiene, air</t>
  </si>
  <si>
    <t>HEC 2p5 MS, liquid</t>
  </si>
  <si>
    <t>polyethylene glycol 400, liquid</t>
  </si>
  <si>
    <t>HEC 2p5 MS, solid</t>
  </si>
  <si>
    <t>hydroxyethyl cellulose (HEC 2p5 MS)</t>
  </si>
  <si>
    <t>Hypochlorous acid</t>
  </si>
  <si>
    <t>ethylene glycol</t>
  </si>
  <si>
    <t>Propylene oxide</t>
  </si>
  <si>
    <t>methyl chloride</t>
  </si>
  <si>
    <t>Cradle to gate chemical tree for Methocel E5 LV (HPMC E grade)</t>
  </si>
  <si>
    <t>Dimethyl sulfate, liquid</t>
  </si>
  <si>
    <t>Propylene oxide, air</t>
  </si>
  <si>
    <t>Propylene oxide, liquid</t>
  </si>
  <si>
    <t>methyl chloride, liquid</t>
  </si>
  <si>
    <t>n-Pentane, liquid</t>
  </si>
  <si>
    <t>Hypochlorous acid, air</t>
  </si>
  <si>
    <t>n-hexane, liquid</t>
  </si>
  <si>
    <t>Hexene, liquid</t>
  </si>
  <si>
    <t>Hexene, air</t>
  </si>
  <si>
    <t>1-Pentene, air</t>
  </si>
  <si>
    <t>Ethylene Glycol, Tri, liquid</t>
  </si>
  <si>
    <t>Dichlorine monoxide, air</t>
  </si>
  <si>
    <t>1-Pentene, liquid</t>
  </si>
  <si>
    <t>Higher Glycols, liquid</t>
  </si>
  <si>
    <t>HPMC E grade, liquid</t>
  </si>
  <si>
    <t>Propane, liquid</t>
  </si>
  <si>
    <t>Propylene, liquid</t>
  </si>
  <si>
    <t>Propylene Chlorohydrin, liquid</t>
  </si>
  <si>
    <t>Methocel E5 LV (HPMC E grade)</t>
  </si>
  <si>
    <t>Cradle to gate chemical tree for Methocel K100M (HPMC K grade)</t>
  </si>
  <si>
    <t>HPMC K grade, liquid</t>
  </si>
  <si>
    <t>Methocel K100M (HPMC K grade)</t>
  </si>
  <si>
    <t>Level 12</t>
  </si>
  <si>
    <t>Level 13</t>
  </si>
  <si>
    <t>Level 14</t>
  </si>
  <si>
    <t>Butanedioic Anhydride</t>
  </si>
  <si>
    <t>Succinic acid</t>
  </si>
  <si>
    <t>ethyl acetate</t>
  </si>
  <si>
    <t>Maleic Acid</t>
  </si>
  <si>
    <t>Maleic anhydride</t>
  </si>
  <si>
    <t>Butane</t>
  </si>
  <si>
    <t>HPMC 1p3DS 0p2 MS</t>
  </si>
  <si>
    <t>sodium acetate</t>
  </si>
  <si>
    <t>Cradle to gate chemical tree for Hydroxypropyl methyl cellulose acetate succinate (HPMCAS)</t>
  </si>
  <si>
    <t>acetic acid, solid</t>
  </si>
  <si>
    <t>Succinic acid, liquid</t>
  </si>
  <si>
    <t>acetic anhydride, solid</t>
  </si>
  <si>
    <t>ethyl acetate, liquid</t>
  </si>
  <si>
    <t>Maleic anhydride, solid</t>
  </si>
  <si>
    <t>Maleic Acid, liquid</t>
  </si>
  <si>
    <t>Succinic acid, solid</t>
  </si>
  <si>
    <t>ethyl acetate, air</t>
  </si>
  <si>
    <t>Butyric acid lactone, solid</t>
  </si>
  <si>
    <t>HPMC 1p3DS 0p2 MS, liquid</t>
  </si>
  <si>
    <t>Sodium acetate trihydrate, liquid</t>
  </si>
  <si>
    <t>Water, liquid</t>
  </si>
  <si>
    <t>Butanedioic Anhydride, solid</t>
  </si>
  <si>
    <t>HPMCAS, solid</t>
  </si>
  <si>
    <t>Pd on CaCO3 5 wpct Pd, solid</t>
  </si>
  <si>
    <t>Cradle to gate chemical tree for HPC M (hydroxypropyl cellulose)</t>
  </si>
  <si>
    <t>Propylene glycol, liquid</t>
  </si>
  <si>
    <t>cellulose, liquid</t>
  </si>
  <si>
    <t>hydroxypropyl cellulose, liquid</t>
  </si>
  <si>
    <t xml:space="preserve">Cradle to gate chemical tree for MAA-co-EA </t>
  </si>
  <si>
    <t>Level 15</t>
  </si>
  <si>
    <t>Level 16</t>
  </si>
  <si>
    <t>Level 17</t>
  </si>
  <si>
    <t>Ethyl acrylate</t>
  </si>
  <si>
    <t>Acrylic acid</t>
  </si>
  <si>
    <t>Methacrylic acid</t>
  </si>
  <si>
    <t>Acetone cyanohydrin</t>
  </si>
  <si>
    <t>acetone</t>
  </si>
  <si>
    <t>Air</t>
  </si>
  <si>
    <t>cumene</t>
  </si>
  <si>
    <t>Propane</t>
  </si>
  <si>
    <t>Hydrogen cyanide</t>
  </si>
  <si>
    <t>Sorbitan monooleate, Span 80</t>
  </si>
  <si>
    <t>Oleic acid</t>
  </si>
  <si>
    <t>Fatty Acids</t>
  </si>
  <si>
    <t>Palm Oil</t>
  </si>
  <si>
    <t>Crude Palm Oil</t>
  </si>
  <si>
    <t>Fresh Fruit Bunches</t>
  </si>
  <si>
    <t>dolomite (calcined)</t>
  </si>
  <si>
    <t>dolomite ore (at calcination)</t>
  </si>
  <si>
    <t>dolomite ore (in ground)</t>
  </si>
  <si>
    <t>sorbitan</t>
  </si>
  <si>
    <t>sorbitol</t>
  </si>
  <si>
    <t>Fructose-dextrose syrup, 45 wt% sugars</t>
  </si>
  <si>
    <t>dextrose in 35 wt db syrup</t>
  </si>
  <si>
    <t>Calcium hydroxide</t>
  </si>
  <si>
    <t>corn starch</t>
  </si>
  <si>
    <t>SDS</t>
  </si>
  <si>
    <t>Sodium Alcohol Sulfate</t>
  </si>
  <si>
    <t>1-decanol</t>
  </si>
  <si>
    <t>triethylaluminum</t>
  </si>
  <si>
    <t>Aluminum</t>
  </si>
  <si>
    <t>aluminum, liquid from HH cell</t>
  </si>
  <si>
    <t>Aluminum oxide</t>
  </si>
  <si>
    <t>bauxite, at US port</t>
  </si>
  <si>
    <t>bauxite, at mine</t>
  </si>
  <si>
    <t>bauxite ore (in ground)</t>
  </si>
  <si>
    <t>CO2 (in air)</t>
  </si>
  <si>
    <t>manufactured amorphous carbon</t>
  </si>
  <si>
    <t>coal tar from coking</t>
  </si>
  <si>
    <t>coal mass</t>
  </si>
  <si>
    <t>coal (in ground)</t>
  </si>
  <si>
    <t>Petroleum coke</t>
  </si>
  <si>
    <t>7Jun2024</t>
  </si>
  <si>
    <t>Acetone cyanohydrin, liquid</t>
  </si>
  <si>
    <t>Acrolein, air</t>
  </si>
  <si>
    <t>Ethyl acrylate, liquid</t>
  </si>
  <si>
    <t>Ethyl acrylate, air</t>
  </si>
  <si>
    <t>Methacrylic acid, liquid</t>
  </si>
  <si>
    <t>Nitrate (NO3-), liquid</t>
  </si>
  <si>
    <t>SDS, liquid</t>
  </si>
  <si>
    <t>Acrylic acid, liquid</t>
  </si>
  <si>
    <t>CO2 (in air), raw material</t>
  </si>
  <si>
    <t>dolomite ore (in ground), raw material</t>
  </si>
  <si>
    <t>phosphates as P, liquid</t>
  </si>
  <si>
    <t>Phenol, liquid</t>
  </si>
  <si>
    <t>Formamide, liquid</t>
  </si>
  <si>
    <t>acetophenone, liquid</t>
  </si>
  <si>
    <t>cumene, air</t>
  </si>
  <si>
    <t>1-dodecanol, liquid</t>
  </si>
  <si>
    <t>1-decanol, liquid</t>
  </si>
  <si>
    <t>voc emissions from metallurgical coke, air</t>
  </si>
  <si>
    <t>Oleic acid, liquid</t>
  </si>
  <si>
    <t>1-octanol, liquid</t>
  </si>
  <si>
    <t>1-hexanol, liquid</t>
  </si>
  <si>
    <t>Dust, air</t>
  </si>
  <si>
    <t>1-octadecanol, liquid</t>
  </si>
  <si>
    <t>Hydrogen cyanide, air</t>
  </si>
  <si>
    <t>nitrogen from air, air</t>
  </si>
  <si>
    <t>oxygen from air, air</t>
  </si>
  <si>
    <t>Polysorbate 80, Tween 80, air</t>
  </si>
  <si>
    <t>1-eicosanol, liquid</t>
  </si>
  <si>
    <t>1-hexadecanol, liquid</t>
  </si>
  <si>
    <t>1-tetradecanol, liquid</t>
  </si>
  <si>
    <t>acrylic acid dimer, liquid</t>
  </si>
  <si>
    <t>Aluminum oxide, liquid</t>
  </si>
  <si>
    <t>calcium sulfite, liquid</t>
  </si>
  <si>
    <t>Heavy Fatty Acids, liquid</t>
  </si>
  <si>
    <t>Hydrogen cyanide, liquid</t>
  </si>
  <si>
    <t>Light Fatty Acids, liquid</t>
  </si>
  <si>
    <t>Linoleic acid, liquid</t>
  </si>
  <si>
    <t>MAA-co-EA , liquid</t>
  </si>
  <si>
    <t>Methane, liquid</t>
  </si>
  <si>
    <t>palmitic acid, liquid</t>
  </si>
  <si>
    <t>Poly(ethyl acrylate), liquid</t>
  </si>
  <si>
    <t>Polysorbate 80, Tween 80, liquid</t>
  </si>
  <si>
    <t>POME, liquid</t>
  </si>
  <si>
    <t>Sodium Alcohol Sulfate, liquid</t>
  </si>
  <si>
    <t>sorbitan, liquid</t>
  </si>
  <si>
    <t>Sorbitan monooleate, Span 80, liquid</t>
  </si>
  <si>
    <t>stearic acid, liquid</t>
  </si>
  <si>
    <t>Sulfur trioxide, liquid</t>
  </si>
  <si>
    <t>triethylaluminum, liquid</t>
  </si>
  <si>
    <t>bauxite, at US port, solid</t>
  </si>
  <si>
    <t>bayer red mud, solid</t>
  </si>
  <si>
    <t>bleaching earth, activated, solid</t>
  </si>
  <si>
    <t>Calcium hydroxide, solid</t>
  </si>
  <si>
    <t>debris from corn, solid</t>
  </si>
  <si>
    <t>dolomite dust, solid</t>
  </si>
  <si>
    <t>dolomite impurities, solid</t>
  </si>
  <si>
    <t>dolomite ore (at calcination), solid</t>
  </si>
  <si>
    <t>Empty Fruit Bunches, solid</t>
  </si>
  <si>
    <t>glucose isomerase, solid</t>
  </si>
  <si>
    <t>Mesocarp Fiber, solid</t>
  </si>
  <si>
    <t>Palm Kernel Shell, solid</t>
  </si>
  <si>
    <t>pot lining, solid</t>
  </si>
  <si>
    <t>salts, unspecified, solid</t>
  </si>
  <si>
    <t>Sodium sulfate, solid</t>
  </si>
  <si>
    <t>Eudragit L 100-55 (MAA-co-EA)</t>
  </si>
  <si>
    <t>Cradle to gate chemical tree for Methyl Cellulose</t>
  </si>
  <si>
    <t>Methyl Cellulose</t>
  </si>
  <si>
    <t>Methyl Cellulose, liquid</t>
  </si>
  <si>
    <t>Cradle to gate chemical tree for MCC (microcrystalline cellulose)</t>
  </si>
  <si>
    <t>Calcium dichloride, liquid</t>
  </si>
  <si>
    <t>microcrystalline cellulose, liquid</t>
  </si>
  <si>
    <t>MCC (microcrystalline cellulose)</t>
  </si>
  <si>
    <t>Ethylene Glycol,di</t>
  </si>
  <si>
    <t>Propanal, liquid</t>
  </si>
  <si>
    <t>Propanal, air</t>
  </si>
  <si>
    <t>Cradle to gate chemical tree for Macrogol 6000 (Polyethylene glycol)</t>
  </si>
  <si>
    <t>Macrogol 6000 (Polyethylene glycol)</t>
  </si>
  <si>
    <t>Cradle to gate chemical tree for Polysorbat 80 (Polysorbate 80, Tween 80)</t>
  </si>
  <si>
    <t>Polysorbat 80 (Polysorbate 80, Tween 80)</t>
  </si>
  <si>
    <t>Cradle to gate chemical tree for PVA (Polyvinyl alcohol)</t>
  </si>
  <si>
    <t>vinyl acetate, solid</t>
  </si>
  <si>
    <t>methyl acetate, solid</t>
  </si>
  <si>
    <t>Polyvinyl alcohol, solid</t>
  </si>
  <si>
    <t>polyvinylacetate, solid</t>
  </si>
  <si>
    <t>PVA (Polyvinyl alcohol)</t>
  </si>
  <si>
    <t>Cradle to gate chemical tree for PVP</t>
  </si>
  <si>
    <t>PVP, liquid</t>
  </si>
  <si>
    <t>NREc, MJ fossl HHV combusted</t>
  </si>
  <si>
    <t>Total NRE, MJ fossil HHV extracted</t>
  </si>
  <si>
    <t>NREc Normalized</t>
  </si>
  <si>
    <t>HPMC K4M</t>
  </si>
  <si>
    <t>HPMC K100 LV</t>
  </si>
  <si>
    <t>HPMC K3 LV</t>
  </si>
  <si>
    <t>alpha lactose monohydrate</t>
  </si>
  <si>
    <t>crosslinked CMC</t>
  </si>
  <si>
    <t>eudragit E PO</t>
  </si>
  <si>
    <t>starch 1500</t>
  </si>
  <si>
    <t>sorbitol excipient</t>
  </si>
  <si>
    <t>magnesium stearate</t>
  </si>
  <si>
    <t>tartaric acid</t>
  </si>
  <si>
    <t>24Jul2024</t>
  </si>
  <si>
    <t>C7 from Naphtha, air</t>
  </si>
  <si>
    <t>Methylcyclopentane, air</t>
  </si>
  <si>
    <t>3-Methylpentane, air</t>
  </si>
  <si>
    <t>2-Methylpentane, air</t>
  </si>
  <si>
    <t>Dimethylbutane, -2,3, air</t>
  </si>
  <si>
    <t>2,2-Dimethylpentane, air</t>
  </si>
  <si>
    <t>C5 from napththa, air</t>
  </si>
  <si>
    <t>soybean oil, air</t>
  </si>
  <si>
    <t>Growth Regulator, liquid</t>
  </si>
  <si>
    <t>Harvest Aid, liquid</t>
  </si>
  <si>
    <t>Herbicide, liquid</t>
  </si>
  <si>
    <t>Lactose, liquid</t>
  </si>
  <si>
    <t>NPN, liquid</t>
  </si>
  <si>
    <t>Pesticide, liquid</t>
  </si>
  <si>
    <t>whey, liquid</t>
  </si>
  <si>
    <t>whey concentrate, liquid</t>
  </si>
  <si>
    <t>Cotton Seed, solid</t>
  </si>
  <si>
    <t>Herbicide, solid</t>
  </si>
  <si>
    <t>Soy Hulls, solid</t>
  </si>
  <si>
    <t>Soybean, solid</t>
  </si>
  <si>
    <t>Soybean</t>
  </si>
  <si>
    <t>n-hexane</t>
  </si>
  <si>
    <t>soybean meal</t>
  </si>
  <si>
    <t>Cotton</t>
  </si>
  <si>
    <t>Milk</t>
  </si>
  <si>
    <t>acid whey</t>
  </si>
  <si>
    <t>whey permeate</t>
  </si>
  <si>
    <t>Cradle to gate chemical tree for alpha lactose monohydrate</t>
  </si>
  <si>
    <t>Cradle to gate chemical tree for starch 1500</t>
  </si>
  <si>
    <t>30Jul2024</t>
  </si>
  <si>
    <t>lees (at collection), raw material</t>
  </si>
  <si>
    <t>Solvay process waste (solids) , raw material</t>
  </si>
  <si>
    <t>Calcium hydroxide, liquid</t>
  </si>
  <si>
    <t>Calcium sulfate, liquid</t>
  </si>
  <si>
    <t>potassium bitartrate, liquid</t>
  </si>
  <si>
    <t>tartaric acid, liquid</t>
  </si>
  <si>
    <t>Cradle to gate chemical tree for tartaric acid</t>
  </si>
  <si>
    <t>Calcium dichloride</t>
  </si>
  <si>
    <t xml:space="preserve">Solvay process waste (solids) </t>
  </si>
  <si>
    <t>lees (from wine making)</t>
  </si>
  <si>
    <t>lees (at collection)</t>
  </si>
  <si>
    <t>magnesium ion, 2+ in sea, raw material</t>
  </si>
  <si>
    <t>NaHCO3 in sea, raw material</t>
  </si>
  <si>
    <t>calcium ion, 2+, liquid</t>
  </si>
  <si>
    <t>Magnesium hydroxide, liquid</t>
  </si>
  <si>
    <t>magnesium ion, 2+, liquid</t>
  </si>
  <si>
    <t>magnesium stearate, liquid</t>
  </si>
  <si>
    <t>sodium bisulfate, solid</t>
  </si>
  <si>
    <t>Cradle to gate chemical tree for magnesium stearate</t>
  </si>
  <si>
    <t>Magnesium hydroxide</t>
  </si>
  <si>
    <t>magnesium ion, 2+ in sea</t>
  </si>
  <si>
    <t>NaHCO3 in sea</t>
  </si>
  <si>
    <t>stearic acid</t>
  </si>
  <si>
    <t>d-Mannitol, liquid</t>
  </si>
  <si>
    <t>mannitol excipient</t>
  </si>
  <si>
    <t>Cradle to gate chemical tree for mannitol excipient</t>
  </si>
  <si>
    <t>d-Mannitol</t>
  </si>
  <si>
    <t>Cradle to gate chemical tree for glycerol</t>
  </si>
  <si>
    <t>sorbitol, solid</t>
  </si>
  <si>
    <t>Cradle to gate chemical tree for sorbitol excipient</t>
  </si>
  <si>
    <t>Methyl methacrylate, air</t>
  </si>
  <si>
    <t>dimethylaminoethyl methacrylate, liquid</t>
  </si>
  <si>
    <t>Dimethylamine, liquid</t>
  </si>
  <si>
    <t>Dimethylaminoethanol, liquid</t>
  </si>
  <si>
    <t>Methyl methacrylate, liquid</t>
  </si>
  <si>
    <t>Dimethylamine, air</t>
  </si>
  <si>
    <t>butyl methacrylate, liquid</t>
  </si>
  <si>
    <t>Trimethylamine, air</t>
  </si>
  <si>
    <t>Methylamine, air</t>
  </si>
  <si>
    <t>Methylamine, liquid</t>
  </si>
  <si>
    <t>isobutanol, air</t>
  </si>
  <si>
    <t>dibutyltin oxide, solid</t>
  </si>
  <si>
    <t>Tertiary butyl peroxy pivalate, air</t>
  </si>
  <si>
    <t>Trimethylamine, liquid</t>
  </si>
  <si>
    <t>eudragit E PO, liquid</t>
  </si>
  <si>
    <t>n-lauryl mercaptan, liquid</t>
  </si>
  <si>
    <t>Phenothiazine, solid</t>
  </si>
  <si>
    <t>Cradle to gate chemical tree for eudragit E PO</t>
  </si>
  <si>
    <t>butyl methacrylate</t>
  </si>
  <si>
    <t>n-butanol</t>
  </si>
  <si>
    <t>dimethylaminoethyl methacrylate</t>
  </si>
  <si>
    <t>Dimethylaminoethanol</t>
  </si>
  <si>
    <t>Dimethylamine</t>
  </si>
  <si>
    <t>Methyl methacrylate</t>
  </si>
  <si>
    <t>crosslinked CMC, liquid</t>
  </si>
  <si>
    <t>GLYCOLIC ACID, liquid</t>
  </si>
  <si>
    <t>Cradle to gate chemical tree for crosslinked CMC</t>
  </si>
  <si>
    <t>crospovidone</t>
  </si>
  <si>
    <t>crospovidone, liquid</t>
  </si>
  <si>
    <t>Cradle to gate chemical tree for crospovidone</t>
  </si>
  <si>
    <t>dextrose monohydrate</t>
  </si>
  <si>
    <t>Cradle to gate chemical tree for dextrose monohydrate</t>
  </si>
  <si>
    <t>11Sep2024</t>
  </si>
  <si>
    <t>Dextrose, liquid</t>
  </si>
  <si>
    <t>dextrose monohydrate, liquid</t>
  </si>
  <si>
    <t>Cradle to gate chemical tree for sodium starch glycolate</t>
  </si>
  <si>
    <t>sodium starch glycolate</t>
  </si>
  <si>
    <t>potato starch</t>
  </si>
  <si>
    <t>potato</t>
  </si>
  <si>
    <t>K20 fertilizer</t>
  </si>
  <si>
    <t>P2O5 fertilizer</t>
  </si>
  <si>
    <t>sodium trimetaphosphate</t>
  </si>
  <si>
    <t>monosodium phosphate</t>
  </si>
  <si>
    <t>10Sep2024</t>
  </si>
  <si>
    <t>disodium pyrophosphate, liquid</t>
  </si>
  <si>
    <t>potato, liquid</t>
  </si>
  <si>
    <t>potato starch, liquid</t>
  </si>
  <si>
    <t>sodium starch glycolate, liquid</t>
  </si>
  <si>
    <t>sodium trimetaphosphate, liquid</t>
  </si>
  <si>
    <t>starch, soluble, liquid</t>
  </si>
  <si>
    <t>Cradle to gate chemical tree for SLS</t>
  </si>
  <si>
    <t>SLS</t>
  </si>
  <si>
    <t>1-dodecanol</t>
  </si>
  <si>
    <t>Chlorosulfonic acid</t>
  </si>
  <si>
    <t>22Oct2024</t>
  </si>
  <si>
    <t>sodium stearyl fumarate</t>
  </si>
  <si>
    <t>Cradle to gate chemical tree for sodium stearyl fumarate</t>
  </si>
  <si>
    <t>1-octadecanol</t>
  </si>
  <si>
    <t>23Oct2024</t>
  </si>
  <si>
    <t>Maleic anhydride, liquid</t>
  </si>
  <si>
    <t>toluene, solid</t>
  </si>
  <si>
    <t>1-octadecanol, solid</t>
  </si>
  <si>
    <t>sodium stearyl fumarate, liquid</t>
  </si>
  <si>
    <t>stearyl fumarate, liquid</t>
  </si>
  <si>
    <t>stearyl maleate, liquid</t>
  </si>
  <si>
    <t>stearyl maleate, solid</t>
  </si>
  <si>
    <t>citric acid</t>
  </si>
  <si>
    <t>sucrose</t>
  </si>
  <si>
    <t>sucralose</t>
  </si>
  <si>
    <t>sugar cane</t>
  </si>
  <si>
    <t>Phosgene</t>
  </si>
  <si>
    <t>dimethylformamide</t>
  </si>
  <si>
    <t>Cradle to gate chemical tree for sucralose</t>
  </si>
  <si>
    <t>17Jan2025</t>
  </si>
  <si>
    <t>L-arginine</t>
  </si>
  <si>
    <t>Cradle to gate chemical tree for L-arginine</t>
  </si>
  <si>
    <t>Ammonium sulfate</t>
  </si>
  <si>
    <t>MgSO4 heptahydrate</t>
  </si>
  <si>
    <t>langbeinite</t>
  </si>
  <si>
    <t>langeinite ore, in ground</t>
  </si>
  <si>
    <t>monopotassium phosphate</t>
  </si>
  <si>
    <t>langeinite ore, in ground, raw material</t>
  </si>
  <si>
    <t>c glutamicum, liquid</t>
  </si>
  <si>
    <t>L-arginine, liquid</t>
  </si>
  <si>
    <t>Magnesium Sulfate, liquid</t>
  </si>
  <si>
    <t>monopotassium phosphate, liquid</t>
  </si>
  <si>
    <t>Calcium, solid</t>
  </si>
  <si>
    <t>Chlorine, solid</t>
  </si>
  <si>
    <t>Magnesium Sulfate, solid</t>
  </si>
  <si>
    <t>MgSO4 insolubles, solid</t>
  </si>
  <si>
    <t>PM10, solid</t>
  </si>
  <si>
    <t>Potassium sulfate, solid</t>
  </si>
  <si>
    <t>Sodium, solid</t>
  </si>
  <si>
    <t>phosphates (PO4 3-), liquid</t>
  </si>
  <si>
    <t>sucrose, liquid</t>
  </si>
  <si>
    <t>sucrose, solid</t>
  </si>
  <si>
    <t>Ecotoxicity, CTUeco</t>
  </si>
  <si>
    <t>FossilDepletion, MJ surplus</t>
  </si>
  <si>
    <t>HHParticulate, PM2.5</t>
  </si>
  <si>
    <t>HHCancer, CTUcancer</t>
  </si>
  <si>
    <t>HHNonCancer, CTUnoncancer</t>
  </si>
  <si>
    <t>SLS, liquid</t>
  </si>
  <si>
    <t>19Jan2025</t>
  </si>
  <si>
    <t>citric acid, solid</t>
  </si>
  <si>
    <t>Nitric acid, air</t>
  </si>
  <si>
    <t>Nitric acid, liquid</t>
  </si>
  <si>
    <t>Ammonium nitrate, air</t>
  </si>
  <si>
    <t>Ammonium sulfate, air</t>
  </si>
  <si>
    <t>Ammonium nitrate, liquid</t>
  </si>
  <si>
    <t>Ammonium sulfate, liquid</t>
  </si>
  <si>
    <t>calcium citrate, liquid</t>
  </si>
  <si>
    <t>calcium monoxide, liquid</t>
  </si>
  <si>
    <t>calcium oxalate, liquid</t>
  </si>
  <si>
    <t>monocalcium citrate, liquid</t>
  </si>
  <si>
    <t>mycelium, liquid</t>
  </si>
  <si>
    <t>ammonium phosphate, solid</t>
  </si>
  <si>
    <t>calcium sulfate hemihydrate, solid</t>
  </si>
  <si>
    <t>mycelium, solid</t>
  </si>
  <si>
    <t>Cradle to gate chemical tree for citric acid</t>
  </si>
  <si>
    <t>Ammonium nitrate</t>
  </si>
  <si>
    <t>Nitric acid</t>
  </si>
  <si>
    <t>ammonium phosphate</t>
  </si>
  <si>
    <t>molasses</t>
  </si>
  <si>
    <t>23Jan2025</t>
  </si>
  <si>
    <t>tin (II) chloride, liquid</t>
  </si>
  <si>
    <t>dimethylformamide, liquid</t>
  </si>
  <si>
    <t>dimethylformamide, solid</t>
  </si>
  <si>
    <t>tin (II) chloride, solid</t>
  </si>
  <si>
    <t>Phosgene, air</t>
  </si>
  <si>
    <t>Calcium Phosphate Tribasic, liquid</t>
  </si>
  <si>
    <t>molasses, liquid</t>
  </si>
  <si>
    <t>Phosgene, liquid</t>
  </si>
  <si>
    <t>Sodium methoxide, liquid</t>
  </si>
  <si>
    <t>sucralose, liquid</t>
  </si>
  <si>
    <t>sucralose acetate, liquid</t>
  </si>
  <si>
    <t>sucralose, solid</t>
  </si>
  <si>
    <t>sucralose acetate, solid</t>
  </si>
  <si>
    <t>Cradle to gate chemical tree for sucrose</t>
  </si>
  <si>
    <t>3Mar2025</t>
  </si>
  <si>
    <t>GWP Normalized [0 = 538 kg CO2 : 1.0 =11515 kg CO2]</t>
  </si>
  <si>
    <t>Acidification Normalized [0 = 6 kg SO2 : 1.0 -66 kg SO2]</t>
  </si>
  <si>
    <t>Eutrophication Normalized [ 0 = 0.18 kg N : 1.0 = 63]</t>
  </si>
  <si>
    <t>Ozone Depletion Normalized [0 = 6.1 E-07 kg CFC-11 : 1.0 = 0.22 kg CFC-11]</t>
  </si>
  <si>
    <t>Smog Normalized [0 = 54 kg O3 : 1.0 = 2159 kg O3]</t>
  </si>
  <si>
    <t>Blue Water Normalized [0 = 552 :1.0 = 20,800]</t>
  </si>
  <si>
    <t>Methocl K100M</t>
  </si>
  <si>
    <t xml:space="preserve">Lubricant/Solubilizing agent/Carrier/Binder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</si>
</sst>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#"/>
    <numFmt numFmtId="165" formatCode="###.0"/>
    <numFmt numFmtId="166" formatCode="0.000"/>
    <numFmt numFmtId="167" formatCode="#.00"/>
    <numFmt numFmtId="168" formatCode="0.0E+00"/>
    <numFmt numFmtId="169" formatCode="###"/>
    <numFmt numFmtId="170" formatCode="0.0000"/>
  </numFmts>
  <fonts count="21" x14ac:knownFonts="1">
    <font>
      <sz val="11"/>
      <color theme="1"/>
      <name val="Calibri"/>
      <family val="2"/>
      <scheme val="minor"/>
    </font>
    <font>
      <sz val="14"/>
      <color theme="1"/>
      <name val="Arial Narrow"/>
      <family val="2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4"/>
      <name val="Arial Narrow"/>
      <family val="2"/>
    </font>
    <font>
      <b/>
      <sz val="14"/>
      <name val="Arial Narrow"/>
      <family val="2"/>
    </font>
    <font>
      <sz val="9"/>
      <color indexed="81"/>
      <name val="Tahoma"/>
      <family val="2"/>
    </font>
    <font>
      <sz val="14"/>
      <color indexed="23"/>
      <name val="Arial Narrow"/>
      <family val="2"/>
    </font>
    <font>
      <sz val="11"/>
      <color indexed="81"/>
      <name val="Tahoma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indexed="23"/>
      <name val="Arial"/>
      <family val="2"/>
    </font>
    <font>
      <b/>
      <sz val="16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16" fillId="0" borderId="0"/>
  </cellStyleXfs>
  <cellXfs count="284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2" xfId="0" applyFont="1" applyBorder="1" applyAlignment="1">
      <alignment wrapText="1"/>
    </xf>
    <xf numFmtId="0" fontId="4" fillId="3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2" fontId="4" fillId="5" borderId="1" xfId="0" applyNumberFormat="1" applyFont="1" applyFill="1" applyBorder="1" applyAlignment="1">
      <alignment vertical="top" wrapText="1"/>
    </xf>
    <xf numFmtId="0" fontId="4" fillId="6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/>
    </xf>
    <xf numFmtId="0" fontId="0" fillId="2" borderId="6" xfId="0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2" fontId="6" fillId="0" borderId="1" xfId="0" quotePrefix="1" applyNumberFormat="1" applyFont="1" applyBorder="1" applyAlignment="1">
      <alignment vertical="top" wrapText="1"/>
    </xf>
    <xf numFmtId="2" fontId="6" fillId="0" borderId="1" xfId="0" applyNumberFormat="1" applyFont="1" applyBorder="1" applyAlignment="1">
      <alignment vertical="top" wrapText="1"/>
    </xf>
    <xf numFmtId="168" fontId="6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2" fontId="6" fillId="0" borderId="1" xfId="0" applyNumberFormat="1" applyFont="1" applyBorder="1" applyAlignment="1">
      <alignment wrapText="1"/>
    </xf>
    <xf numFmtId="0" fontId="4" fillId="0" borderId="2" xfId="0" applyFont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4" fillId="4" borderId="5" xfId="0" applyFont="1" applyFill="1" applyBorder="1" applyAlignment="1">
      <alignment vertical="top" wrapText="1"/>
    </xf>
    <xf numFmtId="0" fontId="4" fillId="5" borderId="5" xfId="0" applyFont="1" applyFill="1" applyBorder="1" applyAlignment="1">
      <alignment vertical="top" wrapText="1"/>
    </xf>
    <xf numFmtId="0" fontId="4" fillId="6" borderId="5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2" fillId="7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2" fontId="6" fillId="0" borderId="1" xfId="0" applyNumberFormat="1" applyFont="1" applyBorder="1"/>
    <xf numFmtId="0" fontId="2" fillId="0" borderId="1" xfId="0" applyFont="1" applyBorder="1"/>
    <xf numFmtId="0" fontId="8" fillId="0" borderId="0" xfId="1" applyFont="1" applyAlignment="1">
      <alignment wrapText="1"/>
    </xf>
    <xf numFmtId="0" fontId="7" fillId="0" borderId="0" xfId="1"/>
    <xf numFmtId="0" fontId="8" fillId="0" borderId="3" xfId="1" applyFont="1" applyBorder="1" applyAlignment="1">
      <alignment wrapText="1"/>
    </xf>
    <xf numFmtId="0" fontId="8" fillId="8" borderId="3" xfId="1" applyFont="1" applyFill="1" applyBorder="1" applyAlignment="1">
      <alignment wrapText="1"/>
    </xf>
    <xf numFmtId="0" fontId="9" fillId="0" borderId="3" xfId="1" applyFont="1" applyBorder="1" applyAlignment="1">
      <alignment wrapText="1"/>
    </xf>
    <xf numFmtId="0" fontId="9" fillId="0" borderId="8" xfId="1" applyFont="1" applyBorder="1" applyAlignment="1">
      <alignment wrapText="1"/>
    </xf>
    <xf numFmtId="0" fontId="9" fillId="0" borderId="9" xfId="1" applyFont="1" applyBorder="1" applyAlignment="1">
      <alignment wrapText="1"/>
    </xf>
    <xf numFmtId="0" fontId="9" fillId="0" borderId="10" xfId="1" applyFont="1" applyBorder="1" applyAlignment="1">
      <alignment wrapText="1"/>
    </xf>
    <xf numFmtId="0" fontId="10" fillId="0" borderId="0" xfId="1" applyFont="1"/>
    <xf numFmtId="11" fontId="11" fillId="0" borderId="8" xfId="1" applyNumberFormat="1" applyFont="1" applyBorder="1" applyAlignment="1">
      <alignment wrapText="1"/>
    </xf>
    <xf numFmtId="11" fontId="12" fillId="0" borderId="8" xfId="1" applyNumberFormat="1" applyFont="1" applyBorder="1" applyAlignment="1">
      <alignment wrapText="1"/>
    </xf>
    <xf numFmtId="11" fontId="11" fillId="8" borderId="11" xfId="1" applyNumberFormat="1" applyFont="1" applyFill="1" applyBorder="1" applyAlignment="1">
      <alignment wrapText="1"/>
    </xf>
    <xf numFmtId="0" fontId="11" fillId="9" borderId="0" xfId="1" applyFont="1" applyFill="1" applyAlignment="1">
      <alignment wrapText="1"/>
    </xf>
    <xf numFmtId="164" fontId="11" fillId="9" borderId="12" xfId="1" applyNumberFormat="1" applyFont="1" applyFill="1" applyBorder="1" applyAlignment="1">
      <alignment horizontal="right" wrapText="1"/>
    </xf>
    <xf numFmtId="167" fontId="11" fillId="9" borderId="12" xfId="1" applyNumberFormat="1" applyFont="1" applyFill="1" applyBorder="1" applyAlignment="1">
      <alignment horizontal="right" wrapText="1"/>
    </xf>
    <xf numFmtId="167" fontId="12" fillId="9" borderId="12" xfId="1" applyNumberFormat="1" applyFont="1" applyFill="1" applyBorder="1" applyAlignment="1">
      <alignment horizontal="right" wrapText="1"/>
    </xf>
    <xf numFmtId="166" fontId="12" fillId="9" borderId="12" xfId="1" applyNumberFormat="1" applyFont="1" applyFill="1" applyBorder="1" applyAlignment="1">
      <alignment horizontal="right" wrapText="1"/>
    </xf>
    <xf numFmtId="170" fontId="11" fillId="8" borderId="13" xfId="1" applyNumberFormat="1" applyFont="1" applyFill="1" applyBorder="1" applyAlignment="1">
      <alignment horizontal="right" wrapText="1"/>
    </xf>
    <xf numFmtId="0" fontId="11" fillId="9" borderId="12" xfId="1" applyFont="1" applyFill="1" applyBorder="1" applyAlignment="1">
      <alignment wrapText="1"/>
    </xf>
    <xf numFmtId="166" fontId="11" fillId="8" borderId="13" xfId="1" applyNumberFormat="1" applyFont="1" applyFill="1" applyBorder="1" applyAlignment="1">
      <alignment horizontal="right" wrapText="1"/>
    </xf>
    <xf numFmtId="166" fontId="11" fillId="9" borderId="12" xfId="1" applyNumberFormat="1" applyFont="1" applyFill="1" applyBorder="1" applyAlignment="1">
      <alignment horizontal="right" wrapText="1"/>
    </xf>
    <xf numFmtId="166" fontId="11" fillId="8" borderId="14" xfId="1" applyNumberFormat="1" applyFont="1" applyFill="1" applyBorder="1" applyAlignment="1">
      <alignment horizontal="right" wrapText="1"/>
    </xf>
    <xf numFmtId="167" fontId="11" fillId="8" borderId="13" xfId="1" applyNumberFormat="1" applyFont="1" applyFill="1" applyBorder="1" applyAlignment="1">
      <alignment horizontal="right" wrapText="1"/>
    </xf>
    <xf numFmtId="169" fontId="11" fillId="9" borderId="12" xfId="1" applyNumberFormat="1" applyFont="1" applyFill="1" applyBorder="1" applyAlignment="1">
      <alignment horizontal="right" wrapText="1"/>
    </xf>
    <xf numFmtId="169" fontId="12" fillId="9" borderId="12" xfId="1" applyNumberFormat="1" applyFont="1" applyFill="1" applyBorder="1" applyAlignment="1">
      <alignment horizontal="right" wrapText="1"/>
    </xf>
    <xf numFmtId="164" fontId="12" fillId="9" borderId="12" xfId="1" applyNumberFormat="1" applyFont="1" applyFill="1" applyBorder="1" applyAlignment="1">
      <alignment horizontal="right" wrapText="1"/>
    </xf>
    <xf numFmtId="164" fontId="11" fillId="8" borderId="13" xfId="1" applyNumberFormat="1" applyFont="1" applyFill="1" applyBorder="1" applyAlignment="1">
      <alignment horizontal="right" wrapText="1"/>
    </xf>
    <xf numFmtId="165" fontId="11" fillId="8" borderId="13" xfId="1" applyNumberFormat="1" applyFont="1" applyFill="1" applyBorder="1" applyAlignment="1">
      <alignment horizontal="right" wrapText="1"/>
    </xf>
    <xf numFmtId="167" fontId="11" fillId="8" borderId="14" xfId="1" applyNumberFormat="1" applyFont="1" applyFill="1" applyBorder="1" applyAlignment="1">
      <alignment horizontal="right" wrapText="1"/>
    </xf>
    <xf numFmtId="167" fontId="11" fillId="9" borderId="15" xfId="1" applyNumberFormat="1" applyFont="1" applyFill="1" applyBorder="1" applyAlignment="1">
      <alignment horizontal="right" wrapText="1"/>
    </xf>
    <xf numFmtId="165" fontId="11" fillId="9" borderId="12" xfId="1" applyNumberFormat="1" applyFont="1" applyFill="1" applyBorder="1" applyAlignment="1">
      <alignment horizontal="right" wrapText="1"/>
    </xf>
    <xf numFmtId="165" fontId="12" fillId="9" borderId="12" xfId="1" applyNumberFormat="1" applyFont="1" applyFill="1" applyBorder="1" applyAlignment="1">
      <alignment horizontal="right" wrapText="1"/>
    </xf>
    <xf numFmtId="169" fontId="11" fillId="8" borderId="13" xfId="1" applyNumberFormat="1" applyFont="1" applyFill="1" applyBorder="1" applyAlignment="1">
      <alignment horizontal="right" wrapText="1"/>
    </xf>
    <xf numFmtId="170" fontId="12" fillId="9" borderId="12" xfId="1" applyNumberFormat="1" applyFont="1" applyFill="1" applyBorder="1" applyAlignment="1">
      <alignment horizontal="right" wrapText="1"/>
    </xf>
    <xf numFmtId="11" fontId="11" fillId="8" borderId="13" xfId="1" applyNumberFormat="1" applyFont="1" applyFill="1" applyBorder="1" applyAlignment="1">
      <alignment horizontal="right" wrapText="1"/>
    </xf>
    <xf numFmtId="170" fontId="11" fillId="9" borderId="12" xfId="1" applyNumberFormat="1" applyFont="1" applyFill="1" applyBorder="1" applyAlignment="1">
      <alignment horizontal="right" wrapText="1"/>
    </xf>
    <xf numFmtId="11" fontId="11" fillId="9" borderId="12" xfId="1" applyNumberFormat="1" applyFont="1" applyFill="1" applyBorder="1" applyAlignment="1">
      <alignment horizontal="right" wrapText="1"/>
    </xf>
    <xf numFmtId="11" fontId="11" fillId="8" borderId="14" xfId="1" applyNumberFormat="1" applyFont="1" applyFill="1" applyBorder="1" applyAlignment="1">
      <alignment horizontal="right" wrapText="1"/>
    </xf>
    <xf numFmtId="170" fontId="11" fillId="8" borderId="14" xfId="1" applyNumberFormat="1" applyFont="1" applyFill="1" applyBorder="1" applyAlignment="1">
      <alignment horizontal="right" wrapText="1"/>
    </xf>
    <xf numFmtId="0" fontId="11" fillId="9" borderId="15" xfId="1" applyFont="1" applyFill="1" applyBorder="1" applyAlignment="1">
      <alignment wrapText="1"/>
    </xf>
    <xf numFmtId="166" fontId="11" fillId="9" borderId="15" xfId="1" applyNumberFormat="1" applyFont="1" applyFill="1" applyBorder="1" applyAlignment="1">
      <alignment horizontal="right" wrapText="1"/>
    </xf>
    <xf numFmtId="165" fontId="11" fillId="8" borderId="14" xfId="1" applyNumberFormat="1" applyFont="1" applyFill="1" applyBorder="1" applyAlignment="1">
      <alignment horizontal="right" wrapText="1"/>
    </xf>
    <xf numFmtId="165" fontId="11" fillId="9" borderId="15" xfId="1" applyNumberFormat="1" applyFont="1" applyFill="1" applyBorder="1" applyAlignment="1">
      <alignment horizontal="right" wrapText="1"/>
    </xf>
    <xf numFmtId="169" fontId="11" fillId="9" borderId="15" xfId="1" applyNumberFormat="1" applyFont="1" applyFill="1" applyBorder="1" applyAlignment="1">
      <alignment horizontal="right" wrapText="1"/>
    </xf>
    <xf numFmtId="169" fontId="11" fillId="8" borderId="14" xfId="1" applyNumberFormat="1" applyFont="1" applyFill="1" applyBorder="1" applyAlignment="1">
      <alignment horizontal="right" wrapText="1"/>
    </xf>
    <xf numFmtId="11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11" fontId="12" fillId="0" borderId="1" xfId="0" applyNumberFormat="1" applyFont="1" applyBorder="1" applyAlignment="1">
      <alignment wrapText="1"/>
    </xf>
    <xf numFmtId="164" fontId="12" fillId="0" borderId="1" xfId="0" applyNumberFormat="1" applyFont="1" applyBorder="1" applyAlignment="1">
      <alignment horizontal="right" wrapText="1"/>
    </xf>
    <xf numFmtId="169" fontId="12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wrapText="1"/>
    </xf>
    <xf numFmtId="170" fontId="12" fillId="0" borderId="1" xfId="0" applyNumberFormat="1" applyFont="1" applyBorder="1" applyAlignment="1">
      <alignment horizontal="right" wrapText="1"/>
    </xf>
    <xf numFmtId="165" fontId="12" fillId="0" borderId="1" xfId="0" applyNumberFormat="1" applyFont="1" applyBorder="1" applyAlignment="1">
      <alignment horizontal="right" wrapText="1"/>
    </xf>
    <xf numFmtId="167" fontId="12" fillId="0" borderId="1" xfId="0" applyNumberFormat="1" applyFont="1" applyBorder="1" applyAlignment="1">
      <alignment horizontal="right" wrapText="1"/>
    </xf>
    <xf numFmtId="166" fontId="12" fillId="0" borderId="1" xfId="0" applyNumberFormat="1" applyFont="1" applyBorder="1" applyAlignment="1">
      <alignment horizontal="right" wrapText="1"/>
    </xf>
    <xf numFmtId="11" fontId="12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right" wrapText="1"/>
    </xf>
    <xf numFmtId="169" fontId="1" fillId="0" borderId="1" xfId="0" applyNumberFormat="1" applyFont="1" applyBorder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11" fontId="1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7" fontId="1" fillId="0" borderId="1" xfId="0" applyNumberFormat="1" applyFont="1" applyBorder="1" applyAlignment="1">
      <alignment horizontal="right" wrapText="1"/>
    </xf>
    <xf numFmtId="170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11" fontId="14" fillId="0" borderId="1" xfId="0" applyNumberFormat="1" applyFont="1" applyBorder="1" applyAlignment="1">
      <alignment wrapText="1"/>
    </xf>
    <xf numFmtId="167" fontId="14" fillId="0" borderId="1" xfId="0" applyNumberFormat="1" applyFont="1" applyBorder="1" applyAlignment="1">
      <alignment horizontal="right" wrapText="1"/>
    </xf>
    <xf numFmtId="166" fontId="14" fillId="0" borderId="1" xfId="0" applyNumberFormat="1" applyFont="1" applyBorder="1" applyAlignment="1">
      <alignment horizontal="right" wrapText="1"/>
    </xf>
    <xf numFmtId="11" fontId="14" fillId="0" borderId="1" xfId="0" applyNumberFormat="1" applyFont="1" applyBorder="1" applyAlignment="1">
      <alignment horizontal="right" wrapText="1"/>
    </xf>
    <xf numFmtId="170" fontId="14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165" fontId="14" fillId="0" borderId="1" xfId="0" applyNumberFormat="1" applyFont="1" applyBorder="1" applyAlignment="1">
      <alignment horizontal="right" wrapText="1"/>
    </xf>
    <xf numFmtId="11" fontId="12" fillId="0" borderId="8" xfId="1" applyNumberFormat="1" applyFont="1" applyBorder="1" applyAlignment="1">
      <alignment horizontal="right" wrapText="1"/>
    </xf>
    <xf numFmtId="165" fontId="12" fillId="9" borderId="15" xfId="1" applyNumberFormat="1" applyFont="1" applyFill="1" applyBorder="1" applyAlignment="1">
      <alignment horizontal="right" wrapText="1"/>
    </xf>
    <xf numFmtId="11" fontId="12" fillId="9" borderId="12" xfId="1" applyNumberFormat="1" applyFont="1" applyFill="1" applyBorder="1" applyAlignment="1">
      <alignment horizontal="right" wrapText="1"/>
    </xf>
    <xf numFmtId="164" fontId="11" fillId="8" borderId="14" xfId="1" applyNumberFormat="1" applyFont="1" applyFill="1" applyBorder="1" applyAlignment="1">
      <alignment horizontal="right" wrapText="1"/>
    </xf>
    <xf numFmtId="170" fontId="11" fillId="9" borderId="15" xfId="1" applyNumberFormat="1" applyFont="1" applyFill="1" applyBorder="1" applyAlignment="1">
      <alignment horizontal="right" wrapText="1"/>
    </xf>
    <xf numFmtId="11" fontId="11" fillId="9" borderId="15" xfId="1" applyNumberFormat="1" applyFont="1" applyFill="1" applyBorder="1" applyAlignment="1">
      <alignment horizontal="right" wrapText="1"/>
    </xf>
    <xf numFmtId="164" fontId="11" fillId="9" borderId="15" xfId="1" applyNumberFormat="1" applyFont="1" applyFill="1" applyBorder="1" applyAlignment="1">
      <alignment horizontal="right" wrapText="1"/>
    </xf>
    <xf numFmtId="0" fontId="9" fillId="0" borderId="11" xfId="1" applyFont="1" applyBorder="1" applyAlignment="1">
      <alignment wrapText="1"/>
    </xf>
    <xf numFmtId="169" fontId="12" fillId="9" borderId="15" xfId="1" applyNumberFormat="1" applyFont="1" applyFill="1" applyBorder="1" applyAlignment="1">
      <alignment horizontal="right" wrapText="1"/>
    </xf>
    <xf numFmtId="11" fontId="12" fillId="10" borderId="8" xfId="1" applyNumberFormat="1" applyFont="1" applyFill="1" applyBorder="1" applyAlignment="1">
      <alignment wrapText="1"/>
    </xf>
    <xf numFmtId="11" fontId="11" fillId="10" borderId="8" xfId="1" applyNumberFormat="1" applyFont="1" applyFill="1" applyBorder="1" applyAlignment="1">
      <alignment wrapText="1"/>
    </xf>
    <xf numFmtId="11" fontId="12" fillId="11" borderId="8" xfId="1" applyNumberFormat="1" applyFont="1" applyFill="1" applyBorder="1" applyAlignment="1">
      <alignment wrapText="1"/>
    </xf>
    <xf numFmtId="11" fontId="11" fillId="12" borderId="8" xfId="1" applyNumberFormat="1" applyFont="1" applyFill="1" applyBorder="1" applyAlignment="1">
      <alignment wrapText="1"/>
    </xf>
    <xf numFmtId="0" fontId="8" fillId="0" borderId="1" xfId="1" applyFont="1" applyBorder="1" applyAlignment="1">
      <alignment wrapText="1"/>
    </xf>
    <xf numFmtId="0" fontId="9" fillId="0" borderId="1" xfId="1" applyFont="1" applyBorder="1" applyAlignment="1">
      <alignment wrapText="1"/>
    </xf>
    <xf numFmtId="0" fontId="9" fillId="0" borderId="0" xfId="1" applyFont="1" applyAlignment="1">
      <alignment wrapText="1"/>
    </xf>
    <xf numFmtId="11" fontId="11" fillId="11" borderId="8" xfId="1" applyNumberFormat="1" applyFont="1" applyFill="1" applyBorder="1" applyAlignment="1">
      <alignment wrapText="1"/>
    </xf>
    <xf numFmtId="0" fontId="16" fillId="0" borderId="1" xfId="2" applyBorder="1"/>
    <xf numFmtId="0" fontId="16" fillId="0" borderId="0" xfId="2"/>
    <xf numFmtId="0" fontId="16" fillId="0" borderId="3" xfId="2" applyBorder="1"/>
    <xf numFmtId="0" fontId="16" fillId="8" borderId="3" xfId="2" applyFill="1" applyBorder="1"/>
    <xf numFmtId="0" fontId="10" fillId="0" borderId="3" xfId="2" applyFont="1" applyBorder="1"/>
    <xf numFmtId="0" fontId="10" fillId="0" borderId="8" xfId="2" applyFont="1" applyBorder="1"/>
    <xf numFmtId="0" fontId="10" fillId="0" borderId="9" xfId="2" applyFont="1" applyBorder="1"/>
    <xf numFmtId="0" fontId="10" fillId="0" borderId="10" xfId="2" applyFont="1" applyBorder="1"/>
    <xf numFmtId="0" fontId="10" fillId="0" borderId="0" xfId="2" applyFont="1"/>
    <xf numFmtId="11" fontId="17" fillId="0" borderId="8" xfId="2" applyNumberFormat="1" applyFont="1" applyBorder="1"/>
    <xf numFmtId="11" fontId="18" fillId="0" borderId="8" xfId="2" applyNumberFormat="1" applyFont="1" applyBorder="1" applyAlignment="1">
      <alignment horizontal="right"/>
    </xf>
    <xf numFmtId="11" fontId="18" fillId="0" borderId="8" xfId="2" applyNumberFormat="1" applyFont="1" applyBorder="1"/>
    <xf numFmtId="11" fontId="17" fillId="8" borderId="11" xfId="2" applyNumberFormat="1" applyFont="1" applyFill="1" applyBorder="1"/>
    <xf numFmtId="0" fontId="17" fillId="9" borderId="0" xfId="2" applyFont="1" applyFill="1"/>
    <xf numFmtId="164" fontId="17" fillId="9" borderId="12" xfId="2" applyNumberFormat="1" applyFont="1" applyFill="1" applyBorder="1" applyAlignment="1">
      <alignment horizontal="right"/>
    </xf>
    <xf numFmtId="169" fontId="18" fillId="9" borderId="12" xfId="2" applyNumberFormat="1" applyFont="1" applyFill="1" applyBorder="1" applyAlignment="1">
      <alignment horizontal="right"/>
    </xf>
    <xf numFmtId="169" fontId="17" fillId="9" borderId="12" xfId="2" applyNumberFormat="1" applyFont="1" applyFill="1" applyBorder="1" applyAlignment="1">
      <alignment horizontal="right"/>
    </xf>
    <xf numFmtId="164" fontId="17" fillId="8" borderId="13" xfId="2" applyNumberFormat="1" applyFont="1" applyFill="1" applyBorder="1" applyAlignment="1">
      <alignment horizontal="right"/>
    </xf>
    <xf numFmtId="0" fontId="17" fillId="9" borderId="12" xfId="2" applyFont="1" applyFill="1" applyBorder="1"/>
    <xf numFmtId="169" fontId="17" fillId="8" borderId="14" xfId="2" applyNumberFormat="1" applyFont="1" applyFill="1" applyBorder="1" applyAlignment="1">
      <alignment horizontal="right"/>
    </xf>
    <xf numFmtId="165" fontId="18" fillId="9" borderId="12" xfId="2" applyNumberFormat="1" applyFont="1" applyFill="1" applyBorder="1" applyAlignment="1">
      <alignment horizontal="right"/>
    </xf>
    <xf numFmtId="165" fontId="17" fillId="8" borderId="13" xfId="2" applyNumberFormat="1" applyFont="1" applyFill="1" applyBorder="1" applyAlignment="1">
      <alignment horizontal="right"/>
    </xf>
    <xf numFmtId="11" fontId="17" fillId="12" borderId="8" xfId="2" applyNumberFormat="1" applyFont="1" applyFill="1" applyBorder="1"/>
    <xf numFmtId="11" fontId="17" fillId="11" borderId="8" xfId="2" applyNumberFormat="1" applyFont="1" applyFill="1" applyBorder="1"/>
    <xf numFmtId="165" fontId="17" fillId="9" borderId="12" xfId="2" applyNumberFormat="1" applyFont="1" applyFill="1" applyBorder="1" applyAlignment="1">
      <alignment horizontal="right"/>
    </xf>
    <xf numFmtId="169" fontId="17" fillId="8" borderId="13" xfId="2" applyNumberFormat="1" applyFont="1" applyFill="1" applyBorder="1" applyAlignment="1">
      <alignment horizontal="right"/>
    </xf>
    <xf numFmtId="167" fontId="17" fillId="9" borderId="12" xfId="2" applyNumberFormat="1" applyFont="1" applyFill="1" applyBorder="1" applyAlignment="1">
      <alignment horizontal="right"/>
    </xf>
    <xf numFmtId="165" fontId="17" fillId="9" borderId="15" xfId="2" applyNumberFormat="1" applyFont="1" applyFill="1" applyBorder="1" applyAlignment="1">
      <alignment horizontal="right"/>
    </xf>
    <xf numFmtId="165" fontId="17" fillId="8" borderId="14" xfId="2" applyNumberFormat="1" applyFont="1" applyFill="1" applyBorder="1" applyAlignment="1">
      <alignment horizontal="right"/>
    </xf>
    <xf numFmtId="167" fontId="17" fillId="8" borderId="13" xfId="2" applyNumberFormat="1" applyFont="1" applyFill="1" applyBorder="1" applyAlignment="1">
      <alignment horizontal="right"/>
    </xf>
    <xf numFmtId="167" fontId="18" fillId="9" borderId="12" xfId="2" applyNumberFormat="1" applyFont="1" applyFill="1" applyBorder="1" applyAlignment="1">
      <alignment horizontal="right"/>
    </xf>
    <xf numFmtId="170" fontId="17" fillId="9" borderId="12" xfId="2" applyNumberFormat="1" applyFont="1" applyFill="1" applyBorder="1" applyAlignment="1">
      <alignment horizontal="right"/>
    </xf>
    <xf numFmtId="170" fontId="18" fillId="9" borderId="12" xfId="2" applyNumberFormat="1" applyFont="1" applyFill="1" applyBorder="1" applyAlignment="1">
      <alignment horizontal="right"/>
    </xf>
    <xf numFmtId="11" fontId="18" fillId="9" borderId="12" xfId="2" applyNumberFormat="1" applyFont="1" applyFill="1" applyBorder="1" applyAlignment="1">
      <alignment horizontal="right"/>
    </xf>
    <xf numFmtId="11" fontId="17" fillId="8" borderId="13" xfId="2" applyNumberFormat="1" applyFont="1" applyFill="1" applyBorder="1" applyAlignment="1">
      <alignment horizontal="right"/>
    </xf>
    <xf numFmtId="11" fontId="17" fillId="9" borderId="12" xfId="2" applyNumberFormat="1" applyFont="1" applyFill="1" applyBorder="1" applyAlignment="1">
      <alignment horizontal="right"/>
    </xf>
    <xf numFmtId="11" fontId="17" fillId="8" borderId="14" xfId="2" applyNumberFormat="1" applyFont="1" applyFill="1" applyBorder="1" applyAlignment="1">
      <alignment horizontal="right"/>
    </xf>
    <xf numFmtId="11" fontId="17" fillId="9" borderId="15" xfId="2" applyNumberFormat="1" applyFont="1" applyFill="1" applyBorder="1" applyAlignment="1">
      <alignment horizontal="right"/>
    </xf>
    <xf numFmtId="11" fontId="18" fillId="10" borderId="8" xfId="2" applyNumberFormat="1" applyFont="1" applyFill="1" applyBorder="1"/>
    <xf numFmtId="167" fontId="17" fillId="8" borderId="14" xfId="2" applyNumberFormat="1" applyFont="1" applyFill="1" applyBorder="1" applyAlignment="1">
      <alignment horizontal="right"/>
    </xf>
    <xf numFmtId="0" fontId="17" fillId="9" borderId="15" xfId="2" applyFont="1" applyFill="1" applyBorder="1"/>
    <xf numFmtId="11" fontId="16" fillId="0" borderId="1" xfId="2" applyNumberFormat="1" applyBorder="1" applyAlignment="1">
      <alignment wrapText="1"/>
    </xf>
    <xf numFmtId="0" fontId="16" fillId="0" borderId="1" xfId="2" applyBorder="1" applyAlignment="1">
      <alignment wrapText="1"/>
    </xf>
    <xf numFmtId="11" fontId="10" fillId="0" borderId="1" xfId="2" applyNumberFormat="1" applyFont="1" applyBorder="1" applyAlignment="1">
      <alignment wrapText="1"/>
    </xf>
    <xf numFmtId="164" fontId="10" fillId="0" borderId="1" xfId="2" applyNumberFormat="1" applyFont="1" applyBorder="1" applyAlignment="1">
      <alignment horizontal="right" wrapText="1"/>
    </xf>
    <xf numFmtId="169" fontId="10" fillId="0" borderId="1" xfId="2" applyNumberFormat="1" applyFont="1" applyBorder="1" applyAlignment="1">
      <alignment horizontal="right" wrapText="1"/>
    </xf>
    <xf numFmtId="0" fontId="10" fillId="0" borderId="1" xfId="2" applyFont="1" applyBorder="1" applyAlignment="1">
      <alignment wrapText="1"/>
    </xf>
    <xf numFmtId="170" fontId="10" fillId="0" borderId="1" xfId="2" applyNumberFormat="1" applyFont="1" applyBorder="1" applyAlignment="1">
      <alignment horizontal="right" wrapText="1"/>
    </xf>
    <xf numFmtId="165" fontId="10" fillId="0" borderId="1" xfId="2" applyNumberFormat="1" applyFont="1" applyBorder="1" applyAlignment="1">
      <alignment horizontal="right" wrapText="1"/>
    </xf>
    <xf numFmtId="166" fontId="10" fillId="0" borderId="1" xfId="2" applyNumberFormat="1" applyFont="1" applyBorder="1" applyAlignment="1">
      <alignment horizontal="right" wrapText="1"/>
    </xf>
    <xf numFmtId="11" fontId="10" fillId="0" borderId="1" xfId="2" applyNumberFormat="1" applyFont="1" applyBorder="1" applyAlignment="1">
      <alignment horizontal="right" wrapText="1"/>
    </xf>
    <xf numFmtId="0" fontId="10" fillId="0" borderId="1" xfId="2" applyFont="1" applyBorder="1" applyAlignment="1">
      <alignment horizontal="right" wrapText="1"/>
    </xf>
    <xf numFmtId="169" fontId="16" fillId="0" borderId="1" xfId="2" applyNumberFormat="1" applyBorder="1" applyAlignment="1">
      <alignment horizontal="right" wrapText="1"/>
    </xf>
    <xf numFmtId="166" fontId="16" fillId="0" borderId="1" xfId="2" applyNumberFormat="1" applyBorder="1" applyAlignment="1">
      <alignment horizontal="right" wrapText="1"/>
    </xf>
    <xf numFmtId="11" fontId="16" fillId="0" borderId="1" xfId="2" applyNumberFormat="1" applyBorder="1" applyAlignment="1">
      <alignment horizontal="right" wrapText="1"/>
    </xf>
    <xf numFmtId="164" fontId="16" fillId="0" borderId="1" xfId="2" applyNumberFormat="1" applyBorder="1" applyAlignment="1">
      <alignment horizontal="right" wrapText="1"/>
    </xf>
    <xf numFmtId="167" fontId="16" fillId="0" borderId="1" xfId="2" applyNumberFormat="1" applyBorder="1" applyAlignment="1">
      <alignment horizontal="right" wrapText="1"/>
    </xf>
    <xf numFmtId="11" fontId="19" fillId="0" borderId="1" xfId="2" applyNumberFormat="1" applyFont="1" applyBorder="1" applyAlignment="1">
      <alignment wrapText="1"/>
    </xf>
    <xf numFmtId="0" fontId="19" fillId="0" borderId="1" xfId="2" applyFont="1" applyBorder="1" applyAlignment="1">
      <alignment horizontal="right" wrapText="1"/>
    </xf>
    <xf numFmtId="11" fontId="19" fillId="0" borderId="1" xfId="2" applyNumberFormat="1" applyFont="1" applyBorder="1" applyAlignment="1">
      <alignment horizontal="right" wrapText="1"/>
    </xf>
    <xf numFmtId="165" fontId="16" fillId="0" borderId="1" xfId="2" applyNumberFormat="1" applyBorder="1" applyAlignment="1">
      <alignment horizontal="right" wrapText="1"/>
    </xf>
    <xf numFmtId="167" fontId="19" fillId="0" borderId="1" xfId="2" applyNumberFormat="1" applyFont="1" applyBorder="1" applyAlignment="1">
      <alignment horizontal="right" wrapText="1"/>
    </xf>
    <xf numFmtId="166" fontId="19" fillId="0" borderId="1" xfId="2" applyNumberFormat="1" applyFont="1" applyBorder="1" applyAlignment="1">
      <alignment horizontal="right" wrapText="1"/>
    </xf>
    <xf numFmtId="170" fontId="19" fillId="0" borderId="1" xfId="2" applyNumberFormat="1" applyFont="1" applyBorder="1" applyAlignment="1">
      <alignment horizontal="right" wrapText="1"/>
    </xf>
    <xf numFmtId="0" fontId="16" fillId="0" borderId="1" xfId="2" applyBorder="1" applyAlignment="1">
      <alignment horizontal="right" wrapText="1"/>
    </xf>
    <xf numFmtId="170" fontId="16" fillId="0" borderId="1" xfId="2" applyNumberFormat="1" applyBorder="1" applyAlignment="1">
      <alignment horizontal="right" wrapText="1"/>
    </xf>
    <xf numFmtId="164" fontId="19" fillId="0" borderId="1" xfId="2" applyNumberFormat="1" applyFont="1" applyBorder="1" applyAlignment="1">
      <alignment horizontal="right" wrapText="1"/>
    </xf>
    <xf numFmtId="169" fontId="19" fillId="0" borderId="1" xfId="2" applyNumberFormat="1" applyFont="1" applyBorder="1" applyAlignment="1">
      <alignment horizontal="right" wrapText="1"/>
    </xf>
    <xf numFmtId="165" fontId="19" fillId="0" borderId="1" xfId="2" applyNumberFormat="1" applyFont="1" applyBorder="1" applyAlignment="1">
      <alignment horizontal="right" wrapText="1"/>
    </xf>
    <xf numFmtId="0" fontId="17" fillId="9" borderId="0" xfId="1" applyFont="1" applyFill="1"/>
    <xf numFmtId="165" fontId="17" fillId="8" borderId="14" xfId="1" applyNumberFormat="1" applyFont="1" applyFill="1" applyBorder="1" applyAlignment="1">
      <alignment horizontal="right"/>
    </xf>
    <xf numFmtId="165" fontId="17" fillId="9" borderId="15" xfId="1" applyNumberFormat="1" applyFont="1" applyFill="1" applyBorder="1" applyAlignment="1">
      <alignment horizontal="right"/>
    </xf>
    <xf numFmtId="0" fontId="17" fillId="9" borderId="15" xfId="1" applyFont="1" applyFill="1" applyBorder="1"/>
    <xf numFmtId="11" fontId="17" fillId="8" borderId="11" xfId="1" applyNumberFormat="1" applyFont="1" applyFill="1" applyBorder="1"/>
    <xf numFmtId="11" fontId="17" fillId="0" borderId="8" xfId="1" applyNumberFormat="1" applyFont="1" applyBorder="1"/>
    <xf numFmtId="0" fontId="17" fillId="9" borderId="12" xfId="1" applyFont="1" applyFill="1" applyBorder="1"/>
    <xf numFmtId="167" fontId="17" fillId="8" borderId="14" xfId="1" applyNumberFormat="1" applyFont="1" applyFill="1" applyBorder="1" applyAlignment="1">
      <alignment horizontal="right"/>
    </xf>
    <xf numFmtId="167" fontId="17" fillId="9" borderId="12" xfId="1" applyNumberFormat="1" applyFont="1" applyFill="1" applyBorder="1" applyAlignment="1">
      <alignment horizontal="right"/>
    </xf>
    <xf numFmtId="165" fontId="17" fillId="8" borderId="13" xfId="1" applyNumberFormat="1" applyFont="1" applyFill="1" applyBorder="1" applyAlignment="1">
      <alignment horizontal="right"/>
    </xf>
    <xf numFmtId="165" fontId="17" fillId="9" borderId="12" xfId="1" applyNumberFormat="1" applyFont="1" applyFill="1" applyBorder="1" applyAlignment="1">
      <alignment horizontal="right"/>
    </xf>
    <xf numFmtId="165" fontId="18" fillId="9" borderId="12" xfId="1" applyNumberFormat="1" applyFont="1" applyFill="1" applyBorder="1" applyAlignment="1">
      <alignment horizontal="right"/>
    </xf>
    <xf numFmtId="169" fontId="18" fillId="9" borderId="12" xfId="1" applyNumberFormat="1" applyFont="1" applyFill="1" applyBorder="1" applyAlignment="1">
      <alignment horizontal="right"/>
    </xf>
    <xf numFmtId="169" fontId="17" fillId="9" borderId="12" xfId="1" applyNumberFormat="1" applyFont="1" applyFill="1" applyBorder="1" applyAlignment="1">
      <alignment horizontal="right"/>
    </xf>
    <xf numFmtId="11" fontId="18" fillId="0" borderId="8" xfId="1" applyNumberFormat="1" applyFont="1" applyBorder="1"/>
    <xf numFmtId="169" fontId="17" fillId="8" borderId="13" xfId="1" applyNumberFormat="1" applyFont="1" applyFill="1" applyBorder="1" applyAlignment="1">
      <alignment horizontal="right"/>
    </xf>
    <xf numFmtId="167" fontId="17" fillId="8" borderId="13" xfId="1" applyNumberFormat="1" applyFont="1" applyFill="1" applyBorder="1" applyAlignment="1">
      <alignment horizontal="right"/>
    </xf>
    <xf numFmtId="167" fontId="18" fillId="9" borderId="12" xfId="1" applyNumberFormat="1" applyFont="1" applyFill="1" applyBorder="1" applyAlignment="1">
      <alignment horizontal="right"/>
    </xf>
    <xf numFmtId="166" fontId="17" fillId="8" borderId="13" xfId="1" applyNumberFormat="1" applyFont="1" applyFill="1" applyBorder="1" applyAlignment="1">
      <alignment horizontal="right"/>
    </xf>
    <xf numFmtId="11" fontId="18" fillId="10" borderId="8" xfId="1" applyNumberFormat="1" applyFont="1" applyFill="1" applyBorder="1"/>
    <xf numFmtId="11" fontId="17" fillId="11" borderId="8" xfId="1" applyNumberFormat="1" applyFont="1" applyFill="1" applyBorder="1"/>
    <xf numFmtId="164" fontId="17" fillId="8" borderId="13" xfId="1" applyNumberFormat="1" applyFont="1" applyFill="1" applyBorder="1" applyAlignment="1">
      <alignment horizontal="right"/>
    </xf>
    <xf numFmtId="164" fontId="18" fillId="9" borderId="12" xfId="1" applyNumberFormat="1" applyFont="1" applyFill="1" applyBorder="1" applyAlignment="1">
      <alignment horizontal="right"/>
    </xf>
    <xf numFmtId="167" fontId="17" fillId="9" borderId="15" xfId="1" applyNumberFormat="1" applyFont="1" applyFill="1" applyBorder="1" applyAlignment="1">
      <alignment horizontal="right"/>
    </xf>
    <xf numFmtId="166" fontId="17" fillId="8" borderId="14" xfId="1" applyNumberFormat="1" applyFont="1" applyFill="1" applyBorder="1" applyAlignment="1">
      <alignment horizontal="right"/>
    </xf>
    <xf numFmtId="166" fontId="17" fillId="9" borderId="12" xfId="1" applyNumberFormat="1" applyFont="1" applyFill="1" applyBorder="1" applyAlignment="1">
      <alignment horizontal="right"/>
    </xf>
    <xf numFmtId="166" fontId="18" fillId="9" borderId="12" xfId="1" applyNumberFormat="1" applyFont="1" applyFill="1" applyBorder="1" applyAlignment="1">
      <alignment horizontal="right"/>
    </xf>
    <xf numFmtId="11" fontId="17" fillId="10" borderId="8" xfId="1" applyNumberFormat="1" applyFont="1" applyFill="1" applyBorder="1"/>
    <xf numFmtId="169" fontId="17" fillId="8" borderId="14" xfId="1" applyNumberFormat="1" applyFont="1" applyFill="1" applyBorder="1" applyAlignment="1">
      <alignment horizontal="right"/>
    </xf>
    <xf numFmtId="164" fontId="17" fillId="9" borderId="12" xfId="1" applyNumberFormat="1" applyFont="1" applyFill="1" applyBorder="1" applyAlignment="1">
      <alignment horizontal="right"/>
    </xf>
    <xf numFmtId="0" fontId="10" fillId="0" borderId="10" xfId="1" applyFont="1" applyBorder="1"/>
    <xf numFmtId="0" fontId="10" fillId="0" borderId="9" xfId="1" applyFont="1" applyBorder="1"/>
    <xf numFmtId="0" fontId="10" fillId="0" borderId="8" xfId="1" applyFont="1" applyBorder="1"/>
    <xf numFmtId="0" fontId="10" fillId="0" borderId="3" xfId="1" applyFont="1" applyBorder="1"/>
    <xf numFmtId="0" fontId="7" fillId="0" borderId="3" xfId="1" applyBorder="1"/>
    <xf numFmtId="0" fontId="7" fillId="8" borderId="3" xfId="1" applyFill="1" applyBorder="1"/>
    <xf numFmtId="0" fontId="7" fillId="0" borderId="1" xfId="1" applyBorder="1"/>
    <xf numFmtId="11" fontId="7" fillId="0" borderId="1" xfId="1" applyNumberFormat="1" applyBorder="1" applyAlignment="1">
      <alignment wrapText="1"/>
    </xf>
    <xf numFmtId="0" fontId="7" fillId="0" borderId="1" xfId="1" applyBorder="1" applyAlignment="1">
      <alignment wrapText="1"/>
    </xf>
    <xf numFmtId="11" fontId="10" fillId="0" borderId="1" xfId="1" applyNumberFormat="1" applyFont="1" applyBorder="1" applyAlignment="1">
      <alignment wrapText="1"/>
    </xf>
    <xf numFmtId="11" fontId="10" fillId="0" borderId="1" xfId="1" applyNumberFormat="1" applyFont="1" applyBorder="1" applyAlignment="1">
      <alignment horizontal="right" wrapText="1"/>
    </xf>
    <xf numFmtId="164" fontId="10" fillId="0" borderId="1" xfId="1" applyNumberFormat="1" applyFont="1" applyBorder="1" applyAlignment="1">
      <alignment horizontal="right" wrapText="1"/>
    </xf>
    <xf numFmtId="0" fontId="10" fillId="0" borderId="1" xfId="1" applyFont="1" applyBorder="1" applyAlignment="1">
      <alignment wrapText="1"/>
    </xf>
    <xf numFmtId="166" fontId="10" fillId="0" borderId="1" xfId="1" applyNumberFormat="1" applyFont="1" applyBorder="1" applyAlignment="1">
      <alignment horizontal="right" wrapText="1"/>
    </xf>
    <xf numFmtId="165" fontId="10" fillId="0" borderId="1" xfId="1" applyNumberFormat="1" applyFont="1" applyBorder="1" applyAlignment="1">
      <alignment horizontal="right" wrapText="1"/>
    </xf>
    <xf numFmtId="167" fontId="10" fillId="0" borderId="1" xfId="1" applyNumberFormat="1" applyFont="1" applyBorder="1" applyAlignment="1">
      <alignment horizontal="right" wrapText="1"/>
    </xf>
    <xf numFmtId="0" fontId="10" fillId="0" borderId="1" xfId="1" applyFont="1" applyBorder="1" applyAlignment="1">
      <alignment horizontal="right" wrapText="1"/>
    </xf>
    <xf numFmtId="169" fontId="7" fillId="0" borderId="1" xfId="1" applyNumberFormat="1" applyBorder="1" applyAlignment="1">
      <alignment horizontal="right" wrapText="1"/>
    </xf>
    <xf numFmtId="164" fontId="7" fillId="0" borderId="1" xfId="1" applyNumberFormat="1" applyBorder="1" applyAlignment="1">
      <alignment horizontal="right" wrapText="1"/>
    </xf>
    <xf numFmtId="166" fontId="7" fillId="0" borderId="1" xfId="1" applyNumberFormat="1" applyBorder="1" applyAlignment="1">
      <alignment horizontal="right" wrapText="1"/>
    </xf>
    <xf numFmtId="11" fontId="7" fillId="0" borderId="1" xfId="1" applyNumberFormat="1" applyBorder="1" applyAlignment="1">
      <alignment horizontal="right" wrapText="1"/>
    </xf>
    <xf numFmtId="170" fontId="7" fillId="0" borderId="1" xfId="1" applyNumberFormat="1" applyBorder="1" applyAlignment="1">
      <alignment horizontal="right" wrapText="1"/>
    </xf>
    <xf numFmtId="167" fontId="7" fillId="0" borderId="1" xfId="1" applyNumberFormat="1" applyBorder="1" applyAlignment="1">
      <alignment horizontal="right" wrapText="1"/>
    </xf>
    <xf numFmtId="11" fontId="19" fillId="0" borderId="1" xfId="1" applyNumberFormat="1" applyFont="1" applyBorder="1" applyAlignment="1">
      <alignment wrapText="1"/>
    </xf>
    <xf numFmtId="0" fontId="19" fillId="0" borderId="1" xfId="1" applyFont="1" applyBorder="1" applyAlignment="1">
      <alignment horizontal="right" wrapText="1"/>
    </xf>
    <xf numFmtId="166" fontId="19" fillId="0" borderId="1" xfId="1" applyNumberFormat="1" applyFont="1" applyBorder="1" applyAlignment="1">
      <alignment horizontal="right" wrapText="1"/>
    </xf>
    <xf numFmtId="11" fontId="19" fillId="0" borderId="1" xfId="1" applyNumberFormat="1" applyFont="1" applyBorder="1" applyAlignment="1">
      <alignment horizontal="right" wrapText="1"/>
    </xf>
    <xf numFmtId="165" fontId="7" fillId="0" borderId="1" xfId="1" applyNumberFormat="1" applyBorder="1" applyAlignment="1">
      <alignment horizontal="right" wrapText="1"/>
    </xf>
    <xf numFmtId="0" fontId="7" fillId="0" borderId="1" xfId="1" applyBorder="1" applyAlignment="1">
      <alignment horizontal="right" wrapText="1"/>
    </xf>
    <xf numFmtId="170" fontId="19" fillId="0" borderId="1" xfId="1" applyNumberFormat="1" applyFont="1" applyBorder="1" applyAlignment="1">
      <alignment horizontal="right" wrapText="1"/>
    </xf>
    <xf numFmtId="167" fontId="19" fillId="0" borderId="1" xfId="1" applyNumberFormat="1" applyFont="1" applyBorder="1" applyAlignment="1">
      <alignment horizontal="right" wrapText="1"/>
    </xf>
    <xf numFmtId="170" fontId="18" fillId="9" borderId="12" xfId="1" applyNumberFormat="1" applyFont="1" applyFill="1" applyBorder="1" applyAlignment="1">
      <alignment horizontal="right"/>
    </xf>
    <xf numFmtId="11" fontId="17" fillId="8" borderId="13" xfId="1" applyNumberFormat="1" applyFont="1" applyFill="1" applyBorder="1" applyAlignment="1">
      <alignment horizontal="right"/>
    </xf>
    <xf numFmtId="170" fontId="17" fillId="8" borderId="13" xfId="1" applyNumberFormat="1" applyFont="1" applyFill="1" applyBorder="1" applyAlignment="1">
      <alignment horizontal="right"/>
    </xf>
    <xf numFmtId="170" fontId="17" fillId="9" borderId="12" xfId="1" applyNumberFormat="1" applyFont="1" applyFill="1" applyBorder="1" applyAlignment="1">
      <alignment horizontal="right"/>
    </xf>
    <xf numFmtId="170" fontId="17" fillId="8" borderId="14" xfId="1" applyNumberFormat="1" applyFont="1" applyFill="1" applyBorder="1" applyAlignment="1">
      <alignment horizontal="right"/>
    </xf>
    <xf numFmtId="169" fontId="17" fillId="9" borderId="15" xfId="1" applyNumberFormat="1" applyFont="1" applyFill="1" applyBorder="1" applyAlignment="1">
      <alignment horizontal="right"/>
    </xf>
    <xf numFmtId="169" fontId="10" fillId="0" borderId="1" xfId="1" applyNumberFormat="1" applyFont="1" applyBorder="1" applyAlignment="1">
      <alignment horizontal="right" wrapText="1"/>
    </xf>
    <xf numFmtId="170" fontId="10" fillId="0" borderId="1" xfId="1" applyNumberFormat="1" applyFont="1" applyBorder="1" applyAlignment="1">
      <alignment horizontal="right" wrapText="1"/>
    </xf>
    <xf numFmtId="169" fontId="19" fillId="0" borderId="1" xfId="1" applyNumberFormat="1" applyFont="1" applyBorder="1" applyAlignment="1">
      <alignment horizontal="right" wrapText="1"/>
    </xf>
    <xf numFmtId="165" fontId="19" fillId="0" borderId="1" xfId="1" applyNumberFormat="1" applyFont="1" applyBorder="1" applyAlignment="1">
      <alignment horizontal="right" wrapText="1"/>
    </xf>
    <xf numFmtId="0" fontId="20" fillId="0" borderId="1" xfId="0" applyFont="1" applyBorder="1" applyAlignment="1">
      <alignment vertical="top" wrapText="1"/>
    </xf>
    <xf numFmtId="168" fontId="6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8" fillId="0" borderId="2" xfId="1" applyFont="1" applyBorder="1" applyAlignment="1">
      <alignment horizontal="left" wrapText="1"/>
    </xf>
    <xf numFmtId="0" fontId="8" fillId="0" borderId="6" xfId="1" applyFont="1" applyBorder="1" applyAlignment="1">
      <alignment horizontal="left" wrapText="1"/>
    </xf>
    <xf numFmtId="0" fontId="8" fillId="0" borderId="7" xfId="1" applyFont="1" applyBorder="1" applyAlignment="1">
      <alignment horizontal="left" wrapText="1"/>
    </xf>
    <xf numFmtId="11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11" fontId="1" fillId="0" borderId="2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11" fontId="7" fillId="0" borderId="1" xfId="1" applyNumberFormat="1" applyBorder="1" applyAlignment="1">
      <alignment wrapText="1"/>
    </xf>
    <xf numFmtId="0" fontId="7" fillId="0" borderId="1" xfId="1" applyBorder="1" applyAlignment="1">
      <alignment wrapText="1"/>
    </xf>
    <xf numFmtId="11" fontId="7" fillId="0" borderId="2" xfId="1" applyNumberFormat="1" applyBorder="1" applyAlignment="1">
      <alignment horizontal="right" wrapText="1"/>
    </xf>
    <xf numFmtId="0" fontId="7" fillId="0" borderId="6" xfId="1" applyBorder="1" applyAlignment="1">
      <alignment horizontal="right" wrapText="1"/>
    </xf>
    <xf numFmtId="0" fontId="7" fillId="0" borderId="7" xfId="1" applyBorder="1" applyAlignment="1">
      <alignment horizontal="right" wrapText="1"/>
    </xf>
    <xf numFmtId="11" fontId="16" fillId="0" borderId="1" xfId="2" applyNumberFormat="1" applyBorder="1" applyAlignment="1">
      <alignment wrapText="1"/>
    </xf>
    <xf numFmtId="0" fontId="16" fillId="0" borderId="1" xfId="2" applyBorder="1" applyAlignment="1">
      <alignment wrapText="1"/>
    </xf>
    <xf numFmtId="11" fontId="16" fillId="0" borderId="2" xfId="2" applyNumberFormat="1" applyBorder="1" applyAlignment="1">
      <alignment horizontal="right" wrapText="1"/>
    </xf>
    <xf numFmtId="0" fontId="16" fillId="0" borderId="6" xfId="2" applyBorder="1" applyAlignment="1">
      <alignment horizontal="right" wrapText="1"/>
    </xf>
    <xf numFmtId="0" fontId="16" fillId="0" borderId="7" xfId="2" applyBorder="1" applyAlignment="1">
      <alignment horizontal="right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top"/>
    </xf>
    <xf numFmtId="0" fontId="0" fillId="0" borderId="6" xfId="0" applyBorder="1" applyAlignment="1">
      <alignment vertical="top"/>
    </xf>
  </cellXfs>
  <cellStyles count="3">
    <cellStyle name="Normal" xfId="0" builtinId="0"/>
    <cellStyle name="Normal 2" xfId="1" xr:uid="{721ECE7A-C216-46E8-BC94-8AE9D0695621}"/>
    <cellStyle name="Normal 3" xfId="2" xr:uid="{3E04464C-8AFD-4BA6-AD9C-50803B2ABB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externalLink" Target="externalLinks/externalLink1.xml"/><Relationship Id="rId84" Type="http://schemas.openxmlformats.org/officeDocument/2006/relationships/externalLink" Target="externalLinks/externalLink17.xml"/><Relationship Id="rId89" Type="http://schemas.openxmlformats.org/officeDocument/2006/relationships/externalLink" Target="externalLinks/externalLink22.xml"/><Relationship Id="rId16" Type="http://schemas.openxmlformats.org/officeDocument/2006/relationships/worksheet" Target="worksheets/sheet16.xml"/><Relationship Id="rId107" Type="http://schemas.openxmlformats.org/officeDocument/2006/relationships/calcChain" Target="calcChain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externalLink" Target="externalLinks/externalLink7.xml"/><Relationship Id="rId79" Type="http://schemas.openxmlformats.org/officeDocument/2006/relationships/externalLink" Target="externalLinks/externalLink12.xml"/><Relationship Id="rId102" Type="http://schemas.openxmlformats.org/officeDocument/2006/relationships/externalLink" Target="externalLinks/externalLink35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23.xml"/><Relationship Id="rId95" Type="http://schemas.openxmlformats.org/officeDocument/2006/relationships/externalLink" Target="externalLinks/externalLink28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externalLink" Target="externalLinks/externalLink2.xml"/><Relationship Id="rId80" Type="http://schemas.openxmlformats.org/officeDocument/2006/relationships/externalLink" Target="externalLinks/externalLink13.xml"/><Relationship Id="rId85" Type="http://schemas.openxmlformats.org/officeDocument/2006/relationships/externalLink" Target="externalLinks/externalLink18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externalLink" Target="externalLinks/externalLink3.xml"/><Relationship Id="rId75" Type="http://schemas.openxmlformats.org/officeDocument/2006/relationships/externalLink" Target="externalLinks/externalLink8.xml"/><Relationship Id="rId83" Type="http://schemas.openxmlformats.org/officeDocument/2006/relationships/externalLink" Target="externalLinks/externalLink16.xml"/><Relationship Id="rId88" Type="http://schemas.openxmlformats.org/officeDocument/2006/relationships/externalLink" Target="externalLinks/externalLink21.xml"/><Relationship Id="rId91" Type="http://schemas.openxmlformats.org/officeDocument/2006/relationships/externalLink" Target="externalLinks/externalLink24.xml"/><Relationship Id="rId96" Type="http://schemas.openxmlformats.org/officeDocument/2006/relationships/externalLink" Target="externalLinks/externalLink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microsoft.com/office/2017/10/relationships/person" Target="persons/perso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6.xml"/><Relationship Id="rId78" Type="http://schemas.openxmlformats.org/officeDocument/2006/relationships/externalLink" Target="externalLinks/externalLink11.xml"/><Relationship Id="rId81" Type="http://schemas.openxmlformats.org/officeDocument/2006/relationships/externalLink" Target="externalLinks/externalLink14.xml"/><Relationship Id="rId86" Type="http://schemas.openxmlformats.org/officeDocument/2006/relationships/externalLink" Target="externalLinks/externalLink19.xml"/><Relationship Id="rId94" Type="http://schemas.openxmlformats.org/officeDocument/2006/relationships/externalLink" Target="externalLinks/externalLink27.xml"/><Relationship Id="rId99" Type="http://schemas.openxmlformats.org/officeDocument/2006/relationships/externalLink" Target="externalLinks/externalLink32.xml"/><Relationship Id="rId101" Type="http://schemas.openxmlformats.org/officeDocument/2006/relationships/externalLink" Target="externalLinks/externalLink3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9.xml"/><Relationship Id="rId97" Type="http://schemas.openxmlformats.org/officeDocument/2006/relationships/externalLink" Target="externalLinks/externalLink30.xml"/><Relationship Id="rId104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.xml"/><Relationship Id="rId92" Type="http://schemas.openxmlformats.org/officeDocument/2006/relationships/externalLink" Target="externalLinks/externalLink25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externalLink" Target="externalLinks/externalLink20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1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externalLink" Target="externalLinks/externalLink10.xml"/><Relationship Id="rId100" Type="http://schemas.openxmlformats.org/officeDocument/2006/relationships/externalLink" Target="externalLinks/externalLink33.xml"/><Relationship Id="rId10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5.xml"/><Relationship Id="rId93" Type="http://schemas.openxmlformats.org/officeDocument/2006/relationships/externalLink" Target="externalLinks/externalLink26.xml"/><Relationship Id="rId98" Type="http://schemas.openxmlformats.org/officeDocument/2006/relationships/externalLink" Target="externalLinks/externalLink3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lactose%20monohydrate_07-24-2024.xlsm" TargetMode="External"/><Relationship Id="rId1" Type="http://schemas.openxmlformats.org/officeDocument/2006/relationships/externalLinkPath" Target="https://d.docs.live.net/a92e1645a597d342/01Work/01Environmental%20Clarity%20Inc/Projects/boehringer-ingelheim/05%20Rollups/Rollup-quicklyLightV0p2_lactose%20monohydrate_07-24-2024.xlsm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Eudragit%20EPO_07-24-2024.xlsm" TargetMode="External"/><Relationship Id="rId1" Type="http://schemas.openxmlformats.org/officeDocument/2006/relationships/externalLinkPath" Target="https://d.docs.live.net/a92e1645a597d342/01Work/01Environmental%20Clarity%20Inc/Projects/boehringer-ingelheim/05%20Rollups/Rollup-quicklyLightV0p2_Eudragit%20EPO_07-24-2024.xlsm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MAA-co-EA_04-30-2024.xlsm" TargetMode="External"/><Relationship Id="rId1" Type="http://schemas.openxmlformats.org/officeDocument/2006/relationships/externalLinkPath" Target="https://d.docs.live.net/a92e1645a597d342/01Work/01Environmental%20Clarity%20Inc/Projects/boehringer-ingelheim/05%20Rollups/Results%20Summary/Rollup-quicklyLightV0p2_MAA-co-EA_04-30-2024.xlsm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glycerol_07-30-2024.xlsm" TargetMode="External"/><Relationship Id="rId1" Type="http://schemas.openxmlformats.org/officeDocument/2006/relationships/externalLinkPath" Target="https://d.docs.live.net/a92e1645a597d342/01Work/01Environmental%20Clarity%20Inc/Projects/boehringer-ingelheim/05%20Rollups/Rollup-quicklyLightV0p2_glycerol_07-30-2024.xlsm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hydroxypropyl%20cellulose_9004-64-2_05-13-2024.xlsm" TargetMode="External"/><Relationship Id="rId1" Type="http://schemas.openxmlformats.org/officeDocument/2006/relationships/externalLinkPath" Target="https://d.docs.live.net/a92e1645a597d342/01Work/01Environmental%20Clarity%20Inc/Projects/boehringer-ingelheim/05%20Rollups/Results%20Summary/Rollup-quicklyLightV0p2_hydroxypropyl%20cellulose_9004-64-2_05-13-2024.xlsm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HPMCAS_04-29-2024.xlsm" TargetMode="External"/><Relationship Id="rId1" Type="http://schemas.openxmlformats.org/officeDocument/2006/relationships/externalLinkPath" Target="https://d.docs.live.net/a92e1645a597d342/01Work/01Environmental%20Clarity%20Inc/Projects/boehringer-ingelheim/05%20Rollups/Results%20Summary/Rollup-quicklyLightV0p2_HPMCAS_04-29-2024.xlsm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HEC%202p5%20MS_04-29-2024.xlsm" TargetMode="External"/><Relationship Id="rId1" Type="http://schemas.openxmlformats.org/officeDocument/2006/relationships/externalLinkPath" Target="https://d.docs.live.net/a92e1645a597d342/01Work/01Environmental%20Clarity%20Inc/Projects/boehringer-ingelheim/05%20Rollups/Results%20Summary/Rollup-quicklyLightV0p2_HEC%202p5%20MS_04-29-2024.xlsm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arginine_01-17-2025.xlsm" TargetMode="External"/><Relationship Id="rId1" Type="http://schemas.openxmlformats.org/officeDocument/2006/relationships/externalLinkPath" Target="https://d.docs.live.net/a92e1645a597d342/01Work/01Environmental%20Clarity%20Inc/Projects/boehringer-ingelheim/05%20Rollups/Rollup-quicklyLightV0p2_arginine_01-17-2025.xlsm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Polyethylene%20glycol_04-30-2024.xlsm" TargetMode="External"/><Relationship Id="rId1" Type="http://schemas.openxmlformats.org/officeDocument/2006/relationships/externalLinkPath" Target="https://d.docs.live.net/a92e1645a597d342/01Work/01Environmental%20Clarity%20Inc/Projects/boehringer-ingelheim/05%20Rollups/Results%20Summary/Rollup-quicklyLightV0p2_Polyethylene%20glycol_04-30-2024.xlsm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magnesium%20stearate_07-30-2024.xlsm" TargetMode="External"/><Relationship Id="rId1" Type="http://schemas.openxmlformats.org/officeDocument/2006/relationships/externalLinkPath" Target="https://d.docs.live.net/a92e1645a597d342/01Work/01Environmental%20Clarity%20Inc/Projects/boehringer-ingelheim/05%20Rollups/Rollup-quicklyLightV0p2_magnesium%20stearate_07-30-2024.xlsm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mannitol%20excipient_07-24-2024.xlsm" TargetMode="External"/><Relationship Id="rId1" Type="http://schemas.openxmlformats.org/officeDocument/2006/relationships/externalLinkPath" Target="https://d.docs.live.net/a92e1645a597d342/01Work/01Environmental%20Clarity%20Inc/Projects/boehringer-ingelheim/05%20Rollups/Rollup-quicklyLightV0p2_mannitol%20excipient_07-24-2024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Citric%20acid_01-19-2025.xlsm" TargetMode="External"/><Relationship Id="rId1" Type="http://schemas.openxmlformats.org/officeDocument/2006/relationships/externalLinkPath" Target="https://d.docs.live.net/a92e1645a597d342/01Work/01Environmental%20Clarity%20Inc/Projects/boehringer-ingelheim/05%20Rollups/Rollup-quicklyLightV0p2_Citric%20acid_01-19-2025.xlsm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microcrystalline%20cellulose_05-13-24.xlsm" TargetMode="External"/><Relationship Id="rId1" Type="http://schemas.openxmlformats.org/officeDocument/2006/relationships/externalLinkPath" Target="https://d.docs.live.net/a92e1645a597d342/01Work/01Environmental%20Clarity%20Inc/Projects/boehringer-ingelheim/05%20Rollups/Results%20Summary/Rollup-quicklyLightV0p2_microcrystalline%20cellulose_05-13-24.xlsm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HPMC%20E%20Grade%20UIDHPMC19DS023MS_05-14-2024.xlsm" TargetMode="External"/><Relationship Id="rId1" Type="http://schemas.openxmlformats.org/officeDocument/2006/relationships/externalLinkPath" Target="https://d.docs.live.net/a92e1645a597d342/01Work/01Environmental%20Clarity%20Inc/Projects/boehringer-ingelheim/05%20Rollups/Results%20Summary/Rollup-quicklyLightV0p2_HPMC%20E%20Grade%20UIDHPMC19DS023MS_05-14-2024.xlsm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HPMC%20K%20Grade%20UIDHPMC14DS02MS_05-14-2024.xlsm" TargetMode="External"/><Relationship Id="rId1" Type="http://schemas.openxmlformats.org/officeDocument/2006/relationships/externalLinkPath" Target="https://d.docs.live.net/a92e1645a597d342/01Work/01Environmental%20Clarity%20Inc/Projects/boehringer-ingelheim/05%20Rollups/Results%20Summary/Rollup-quicklyLightV0p2_HPMC%20K%20Grade%20UIDHPMC14DS02MS_05-14-2024.xlsm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methyl%20cellulose_UIDDMethylCellulose1p8DS_05-13-2024.xlsm" TargetMode="External"/><Relationship Id="rId1" Type="http://schemas.openxmlformats.org/officeDocument/2006/relationships/externalLinkPath" Target="https://d.docs.live.net/a92e1645a597d342/01Work/01Environmental%20Clarity%20Inc/Projects/boehringer-ingelheim/05%20Rollups/Results%20Summary/Rollup-quicklyLightV0p2_methyl%20cellulose_UIDDMethylCellulose1p8DS_05-13-2024.xlsm" TargetMode="External"/></Relationships>
</file>

<file path=xl/externalLinks/_rels/externalLink2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Polysorbate%2080%5eJ%20Tween%2080_04-29-2024.xlsm" TargetMode="External"/><Relationship Id="rId1" Type="http://schemas.openxmlformats.org/officeDocument/2006/relationships/externalLinkPath" Target="https://d.docs.live.net/a92e1645a597d342/01Work/01Environmental%20Clarity%20Inc/Projects/boehringer-ingelheim/05%20Rollups/Results%20Summary/Rollup-quicklyLightV0p2_Polysorbate%2080%5eJ%20Tween%2080_04-29-2024.xlsm" TargetMode="External"/></Relationships>
</file>

<file path=xl/externalLinks/_rels/externalLink2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Polyvinyl%20alcohol_05-13-2024.xlsm" TargetMode="External"/><Relationship Id="rId1" Type="http://schemas.openxmlformats.org/officeDocument/2006/relationships/externalLinkPath" Target="https://d.docs.live.net/a92e1645a597d342/01Work/01Environmental%20Clarity%20Inc/Projects/boehringer-ingelheim/05%20Rollups/Results%20Summary/Rollup-quicklyLightV0p2_Polyvinyl%20alcohol_05-13-2024.xlsm" TargetMode="External"/></Relationships>
</file>

<file path=xl/externalLinks/_rels/externalLink2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PVP_03-3-2025.xlsm" TargetMode="External"/><Relationship Id="rId1" Type="http://schemas.openxmlformats.org/officeDocument/2006/relationships/externalLinkPath" Target="https://d.docs.live.net/a92e1645a597d342/01Work/01Environmental%20Clarity%20Inc/Projects/boehringer-ingelheim/05%20Rollups/Rollup-quicklyLightV0p2_PVP_03-3-2025.xlsm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PVP_04-30-2024.xlsm" TargetMode="External"/><Relationship Id="rId1" Type="http://schemas.openxmlformats.org/officeDocument/2006/relationships/externalLinkPath" Target="https://d.docs.live.net/a92e1645a597d342/01Work/01Environmental%20Clarity%20Inc/Projects/boehringer-ingelheim/05%20Rollups/Results%20Summary/Rollup-quicklyLightV0p2_PVP_04-30-2024.xlsm" TargetMode="External"/></Relationships>
</file>

<file path=xl/externalLinks/_rels/externalLink2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sodium%20lauryl%20sulfate_10-22-2024.xlsm" TargetMode="External"/><Relationship Id="rId1" Type="http://schemas.openxmlformats.org/officeDocument/2006/relationships/externalLinkPath" Target="https://d.docs.live.net/a92e1645a597d342/01Work/01Environmental%20Clarity%20Inc/Projects/boehringer-ingelheim/05%20Rollups/Rollup-quicklyLightV0p2_sodium%20lauryl%20sulfate_10-22-2024.xlsm" TargetMode="External"/></Relationships>
</file>

<file path=xl/externalLinks/_rels/externalLink29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sucrose_10-22-2024.xlsm" TargetMode="External"/><Relationship Id="rId1" Type="http://schemas.openxmlformats.org/officeDocument/2006/relationships/externalLinkPath" Target="https://d.docs.live.net/a92e1645a597d342/01Work/01Environmental%20Clarity%20Inc/Projects/boehringer-ingelheim/05%20Rollups/Rollup-quicklyLightV0p2_sucrose_10-22-2024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Copovidone_05-23-2024.xlsm" TargetMode="External"/><Relationship Id="rId1" Type="http://schemas.openxmlformats.org/officeDocument/2006/relationships/externalLinkPath" Target="https://d.docs.live.net/a92e1645a597d342/01Work/01Environmental%20Clarity%20Inc/Projects/boehringer-ingelheim/05%20Rollups/Rollup-quicklyLightV0p2_Copovidone_05-23-2024.xlsm" TargetMode="External"/></Relationships>
</file>

<file path=xl/externalLinks/_rels/externalLink30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sodium%20starch%20glyc%20cross_09-09-2024.xlsm" TargetMode="External"/><Relationship Id="rId1" Type="http://schemas.openxmlformats.org/officeDocument/2006/relationships/externalLinkPath" Target="https://d.docs.live.net/a92e1645a597d342/01Work/01Environmental%20Clarity%20Inc/Projects/boehringer-ingelheim/05%20Rollups/Rollup-quicklyLightV0p2_sodium%20starch%20glyc%20cross_09-09-2024.xlsm" TargetMode="External"/></Relationships>
</file>

<file path=xl/externalLinks/_rels/externalLink3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sorbitol%20excipient_07-24-2024.xlsm" TargetMode="External"/><Relationship Id="rId1" Type="http://schemas.openxmlformats.org/officeDocument/2006/relationships/externalLinkPath" Target="https://d.docs.live.net/a92e1645a597d342/01Work/01Environmental%20Clarity%20Inc/Projects/boehringer-ingelheim/05%20Rollups/Rollup-quicklyLightV0p2_sorbitol%20excipient_07-24-2024.xlsm" TargetMode="External"/></Relationships>
</file>

<file path=xl/externalLinks/_rels/externalLink3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Starch%201500_07-24-2024.xlsm" TargetMode="External"/><Relationship Id="rId1" Type="http://schemas.openxmlformats.org/officeDocument/2006/relationships/externalLinkPath" Target="https://d.docs.live.net/a92e1645a597d342/01Work/01Environmental%20Clarity%20Inc/Projects/boehringer-ingelheim/05%20Rollups/Rollup-quicklyLightV0p2_Starch%201500_07-24-2024.xlsm" TargetMode="External"/></Relationships>
</file>

<file path=xl/externalLinks/_rels/externalLink3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sucralose_1-17-2025.xlsm" TargetMode="External"/><Relationship Id="rId1" Type="http://schemas.openxmlformats.org/officeDocument/2006/relationships/externalLinkPath" Target="https://d.docs.live.net/a92e1645a597d342/01Work/01Environmental%20Clarity%20Inc/Projects/boehringer-ingelheim/05%20Rollups/Rollup-quicklyLightV0p2_sucralose_1-17-2025.xlsm" TargetMode="External"/></Relationships>
</file>

<file path=xl/externalLinks/_rels/externalLink3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tartaric%20acid_07-30-2024.xlsm" TargetMode="External"/><Relationship Id="rId1" Type="http://schemas.openxmlformats.org/officeDocument/2006/relationships/externalLinkPath" Target="https://d.docs.live.net/a92e1645a597d342/01Work/01Environmental%20Clarity%20Inc/Projects/boehringer-ingelheim/05%20Rollups/Rollup-quicklyLightV0p2_tartaric%20acid_07-30-2024.xlsm" TargetMode="External"/></Relationships>
</file>

<file path=xl/externalLinks/_rels/externalLink3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carboxymethylcellulose_04-29-2024.xlsm" TargetMode="External"/><Relationship Id="rId1" Type="http://schemas.openxmlformats.org/officeDocument/2006/relationships/externalLinkPath" Target="https://d.docs.live.net/a92e1645a597d342/01Work/01Environmental%20Clarity%20Inc/Projects/boehringer-ingelheim/05%20Rollups/Results%20Summary/Rollup-quicklyLightV0p2_carboxymethylcellulose_04-29-2024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Copovidone_05-23-2024.xlsm" TargetMode="External"/><Relationship Id="rId1" Type="http://schemas.openxmlformats.org/officeDocument/2006/relationships/externalLinkPath" Target="https://d.docs.live.net/a92e1645a597d342/01Work/01Environmental%20Clarity%20Inc/Projects/boehringer-ingelheim/05%20Rollups/Results%20Summary/Rollup-quicklyLightV0p2_Copovidone_05-23-2024.xlsm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crospovidone_03-03-2025.xlsm" TargetMode="External"/><Relationship Id="rId1" Type="http://schemas.openxmlformats.org/officeDocument/2006/relationships/externalLinkPath" Target="https://d.docs.live.net/a92e1645a597d342/01Work/01Environmental%20Clarity%20Inc/Projects/boehringer-ingelheim/05%20Rollups/Rollup-quicklyLightV0p2_crospovidone_03-03-2025.xlsm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crospovidone_09-09-2024.xlsm" TargetMode="External"/><Relationship Id="rId1" Type="http://schemas.openxmlformats.org/officeDocument/2006/relationships/externalLinkPath" Target="https://d.docs.live.net/a92e1645a597d342/01Work/01Environmental%20Clarity%20Inc/Projects/boehringer-ingelheim/05%20Rollups/Rollup-quicklyLightV0p2_crospovidone_09-09-2024.xlsm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crossllinked%20CMC_07-24-2024.xlsm" TargetMode="External"/><Relationship Id="rId1" Type="http://schemas.openxmlformats.org/officeDocument/2006/relationships/externalLinkPath" Target="https://d.docs.live.net/a92e1645a597d342/01Work/01Environmental%20Clarity%20Inc/Projects/boehringer-ingelheim/05%20Rollups/Rollup-quicklyLightV0p2_crossllinked%20CMC_07-24-2024.xlsm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dextrose%20monohydrate_09-09-2024.xlsm" TargetMode="External"/><Relationship Id="rId1" Type="http://schemas.openxmlformats.org/officeDocument/2006/relationships/externalLinkPath" Target="https://d.docs.live.net/a92e1645a597d342/01Work/01Environmental%20Clarity%20Inc/Projects/boehringer-ingelheim/05%20Rollups/Rollup-quicklyLightV0p2_dextrose%20monohydrate_09-09-2024.xlsm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1645a597d342/01Work/01Environmental%20Clarity%20Inc/Projects/boehringer-ingelheim/05%20Rollups/Rollup-quicklyLightV0p2_ethyl%20cellulose%202p4%20DS_04-10-2024.xlsm" TargetMode="External"/><Relationship Id="rId1" Type="http://schemas.openxmlformats.org/officeDocument/2006/relationships/externalLinkPath" Target="https://d.docs.live.net/a92e1645a597d342/01Work/01Environmental%20Clarity%20Inc/Projects/boehringer-ingelheim/05%20Rollups/Results%20Summary/Rollup-quicklyLightV0p2_ethyl%20cellulose%202p4%20DS_04-10-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alpha lactose monohydrate"/>
      <sheetName val="alpha lactose monohydrateL4"/>
      <sheetName val="alpha lactose monohydrateTT"/>
      <sheetName val="alpha lactose monohydrateMD"/>
      <sheetName val="alpha lactose monohydrateRE"/>
      <sheetName val="alpha lactose monohydrateAS"/>
      <sheetName val="alpha lactose monohydrateCC"/>
      <sheetName val="alpha lactose monohydrateI2"/>
      <sheetName val="alpha lactose monohydrateI4"/>
      <sheetName val="alpha lactose monohydrateGH"/>
      <sheetName val="whey permeate"/>
      <sheetName val="whey permeateL4"/>
      <sheetName val="whey permeateTT"/>
      <sheetName val="whey permeateMD"/>
      <sheetName val="whey permeateRE"/>
      <sheetName val="whey permeateGH"/>
      <sheetName val="acid whey"/>
      <sheetName val="acid wheyL4"/>
      <sheetName val="acid wheyTT"/>
      <sheetName val="acid wheyMD"/>
      <sheetName val="acid wheyRE"/>
      <sheetName val="acid wheyGH"/>
      <sheetName val="Milk"/>
      <sheetName val="MilkL4"/>
      <sheetName val="MilkTT"/>
      <sheetName val="MilkMD"/>
      <sheetName val="MilkRE"/>
      <sheetName val="MilkAS"/>
      <sheetName val="MilkCC"/>
      <sheetName val="MilkI2"/>
      <sheetName val="MilkI4"/>
      <sheetName val="MilkGH"/>
      <sheetName val="Corn"/>
      <sheetName val="CornL4"/>
      <sheetName val="CornTT"/>
      <sheetName val="CornMD"/>
      <sheetName val="CornRE"/>
      <sheetName val="CornAS"/>
      <sheetName val="CornCC"/>
      <sheetName val="CornI2"/>
      <sheetName val="CornI4"/>
      <sheetName val="CornGH"/>
      <sheetName val="K in Fertilizer"/>
      <sheetName val="K in FertilizerL4"/>
      <sheetName val="K in FertilizerTT"/>
      <sheetName val="K in FertilizerMD"/>
      <sheetName val="K in FertilizerRE"/>
      <sheetName val="K in FertilizerGH"/>
      <sheetName val="Potassium chloride"/>
      <sheetName val="Potassium chlorideL4"/>
      <sheetName val="Potassium chlorideTT"/>
      <sheetName val="Potassium chlorideMD"/>
      <sheetName val="Potassium chlorideRE"/>
      <sheetName val="Potassium chlorideGH"/>
      <sheetName val="Sylvinite ore"/>
      <sheetName val="Sylvinite oreL4"/>
      <sheetName val="Sylvinite oreTT"/>
      <sheetName val="Sylvinite oreMD"/>
      <sheetName val="Sylvinite oreRE"/>
      <sheetName val="Sylvinite oreGH"/>
      <sheetName val="N in fertilizer"/>
      <sheetName val="N in fertilizerL4"/>
      <sheetName val="N in fertilizerTT"/>
      <sheetName val="N in fertilizerMD"/>
      <sheetName val="N in fertilizerRE"/>
      <sheetName val="N in fertilizerGH"/>
      <sheetName val="Ammonia"/>
      <sheetName val="AmmoniaL4"/>
      <sheetName val="AmmoniaTT"/>
      <sheetName val="AmmoniaMD"/>
      <sheetName val="AmmoniaRE"/>
      <sheetName val="AmmoniaGH"/>
      <sheetName val="Natural gas"/>
      <sheetName val="Natural gasL4"/>
      <sheetName val="Natural gasTT"/>
      <sheetName val="Natural gasMD"/>
      <sheetName val="Natural gasRE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Water for rxn"/>
      <sheetName val="Water for rxnL4"/>
      <sheetName val="Water for rxnTT"/>
      <sheetName val="Water for rxnMD"/>
      <sheetName val="Water for rxnRE"/>
      <sheetName val="Water for rxnGH"/>
      <sheetName val="N in DAP"/>
      <sheetName val="N in DAPL4"/>
      <sheetName val="N in DAPTT"/>
      <sheetName val="N in DAPMD"/>
      <sheetName val="N in DAPRE"/>
      <sheetName val="N in DAPGH"/>
      <sheetName val="diammonium phosphate (DAP)"/>
      <sheetName val="diammonium phosphate (DAP)L4"/>
      <sheetName val="diammonium phosphate (DAP)TT"/>
      <sheetName val="diammonium phosphate (DAP)MD"/>
      <sheetName val="diammonium phosphate (DAP)RE"/>
      <sheetName val="diammonium phosphate (DAP)GH"/>
      <sheetName val="Phosphoric acid"/>
      <sheetName val="Phosphoric acidL4"/>
      <sheetName val="Phosphoric acidTT"/>
      <sheetName val="Phosphoric acidMD"/>
      <sheetName val="Phosphoric acidRE"/>
      <sheetName val="Phosphoric acidGH"/>
      <sheetName val="Phosphate rock"/>
      <sheetName val="Phosphate rockL4"/>
      <sheetName val="Phosphate rockTT"/>
      <sheetName val="Phosphate rockMD"/>
      <sheetName val="Phosphate rockRE"/>
      <sheetName val="Phosphate rockGH"/>
      <sheetName val="Sulfuric acid"/>
      <sheetName val="Sulfuric acidL4"/>
      <sheetName val="Sulfuric acidTT"/>
      <sheetName val="Sulfuric acidMD"/>
      <sheetName val="Sulfuric acidRE"/>
      <sheetName val="Sulfuric acidGH"/>
      <sheetName val="Sulfur trioxide"/>
      <sheetName val="Sulfur trioxideL4"/>
      <sheetName val="Sulfur trioxideTT"/>
      <sheetName val="Sulfur trioxideMD"/>
      <sheetName val="Sulfur trioxideRE"/>
      <sheetName val="Sulfur trioxideGH"/>
      <sheetName val="Sulfur"/>
      <sheetName val="SulfurL4"/>
      <sheetName val="SulfurTT"/>
      <sheetName val="SulfurMD"/>
      <sheetName val="SulfurRE"/>
      <sheetName val="SulfurGH"/>
      <sheetName val="Urea"/>
      <sheetName val="UreaL4"/>
      <sheetName val="UreaTT"/>
      <sheetName val="UreaMD"/>
      <sheetName val="UreaRE"/>
      <sheetName val="UreaGH"/>
      <sheetName val="Carbon dioxide"/>
      <sheetName val="Carbon dioxideL4"/>
      <sheetName val="Carbon dioxideTT"/>
      <sheetName val="Carbon dioxideMD"/>
      <sheetName val="Carbon dioxideRE"/>
      <sheetName val="Carbon dioxideGH"/>
      <sheetName val="P in fertilizer"/>
      <sheetName val="P in fertilizerL4"/>
      <sheetName val="P in fertilizerTT"/>
      <sheetName val="P in fertilizerMD"/>
      <sheetName val="P in fertilizerRE"/>
      <sheetName val="P in fertilizerGH"/>
      <sheetName val="P in DAP"/>
      <sheetName val="P in DAPL4"/>
      <sheetName val="P in DAPTT"/>
      <sheetName val="P in DAPMD"/>
      <sheetName val="P in DAPRE"/>
      <sheetName val="P in DAPGH"/>
      <sheetName val="Cotton"/>
      <sheetName val="CottonL4"/>
      <sheetName val="CottonTT"/>
      <sheetName val="CottonMD"/>
      <sheetName val="CottonRE"/>
      <sheetName val="CottonGH"/>
      <sheetName val="soybean meal"/>
      <sheetName val="soybean mealL4"/>
      <sheetName val="soybean mealTT"/>
      <sheetName val="soybean mealMD"/>
      <sheetName val="soybean mealRE"/>
      <sheetName val="soybean mealGH"/>
      <sheetName val="n-hexane"/>
      <sheetName val="n-hexaneL4"/>
      <sheetName val="n-hexaneTT"/>
      <sheetName val="n-hexaneMD"/>
      <sheetName val="n-hexaneRE"/>
      <sheetName val="n-hexaneGH"/>
      <sheetName val="Naphtha"/>
      <sheetName val="NaphthaL4"/>
      <sheetName val="NaphthaTT"/>
      <sheetName val="NaphthaMD"/>
      <sheetName val="NaphthaRE"/>
      <sheetName val="NaphthaGH"/>
      <sheetName val="Soybean"/>
      <sheetName val="SoybeanL4"/>
      <sheetName val="SoybeanTT"/>
      <sheetName val="SoybeanMD"/>
      <sheetName val="SoybeanRE"/>
      <sheetName val="Soybean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eudragit E PO"/>
      <sheetName val="eudragit E POL4"/>
      <sheetName val="eudragit E POTT"/>
      <sheetName val="eudragit E POMD"/>
      <sheetName val="eudragit E PORE"/>
      <sheetName val="eudragit E POAS"/>
      <sheetName val="eudragit E POCC"/>
      <sheetName val="eudragit E POI2"/>
      <sheetName val="eudragit E POI4"/>
      <sheetName val="eudragit E POGH"/>
      <sheetName val="butyl methacrylate"/>
      <sheetName val="butyl methacrylateL4"/>
      <sheetName val="butyl methacrylateTT"/>
      <sheetName val="butyl methacrylateMD"/>
      <sheetName val="butyl methacrylateRE"/>
      <sheetName val="butyl methacrylateAS"/>
      <sheetName val="butyl methacrylateCC"/>
      <sheetName val="butyl methacrylateI2"/>
      <sheetName val="butyl methacrylateI4"/>
      <sheetName val="butyl methacrylateGH"/>
      <sheetName val="Methacrylic acid"/>
      <sheetName val="Methacrylic acidL4"/>
      <sheetName val="Methacrylic acidTT"/>
      <sheetName val="Methacrylic acidMD"/>
      <sheetName val="Methacrylic acidRE"/>
      <sheetName val="Methacrylic acidGH"/>
      <sheetName val="Acetone cyanohydrin"/>
      <sheetName val="Acetone cyanohydrinL4"/>
      <sheetName val="Acetone cyanohydrinTT"/>
      <sheetName val="Acetone cyanohydrinMD"/>
      <sheetName val="Acetone cyanohydrinRE"/>
      <sheetName val="Acetone cyanohydrinGH"/>
      <sheetName val="acetone"/>
      <sheetName val="acetoneL4"/>
      <sheetName val="acetoneTT"/>
      <sheetName val="acetoneMD"/>
      <sheetName val="acetoneRE"/>
      <sheetName val="acetoneGH"/>
      <sheetName val="Air"/>
      <sheetName val="AirL4"/>
      <sheetName val="AirTT"/>
      <sheetName val="AirMD"/>
      <sheetName val="AirRE"/>
      <sheetName val="AirGH"/>
      <sheetName val="cumene"/>
      <sheetName val="cumeneL4"/>
      <sheetName val="cumeneTT"/>
      <sheetName val="cumeneMD"/>
      <sheetName val="cumeneRE"/>
      <sheetName val="cumeneGH"/>
      <sheetName val="Benzene"/>
      <sheetName val="BenzeneL4"/>
      <sheetName val="BenzeneTT"/>
      <sheetName val="BenzeneMD"/>
      <sheetName val="BenzeneRE"/>
      <sheetName val="BenzeneGH"/>
      <sheetName val="pyrolysis gas"/>
      <sheetName val="pyrolysis gasL4"/>
      <sheetName val="pyrolysis gasTT"/>
      <sheetName val="pyrolysis gasMD"/>
      <sheetName val="pyrolysis gasRE"/>
      <sheetName val="pyrolysis gasGH"/>
      <sheetName val="Naphtha"/>
      <sheetName val="NaphthaL4"/>
      <sheetName val="NaphthaTT"/>
      <sheetName val="NaphthaMD"/>
      <sheetName val="NaphthaRE"/>
      <sheetName val="NaphthaGH"/>
      <sheetName val="reformate, from naphtha"/>
      <sheetName val="reformate, from naphthaL4"/>
      <sheetName val="reformate, from naphthaTT"/>
      <sheetName val="reformate, from naphthaMD"/>
      <sheetName val="reformate, from naphthaRE"/>
      <sheetName val="reformate, from naphthaGH"/>
      <sheetName val="Propane"/>
      <sheetName val="PropaneL4"/>
      <sheetName val="PropaneTT"/>
      <sheetName val="PropaneMD"/>
      <sheetName val="PropaneRE"/>
      <sheetName val="PropaneGH"/>
      <sheetName val="Propylene"/>
      <sheetName val="PropyleneL4"/>
      <sheetName val="PropyleneTT"/>
      <sheetName val="PropyleneMD"/>
      <sheetName val="PropyleneRE"/>
      <sheetName val="PropyleneGH"/>
      <sheetName val="Hydrogen"/>
      <sheetName val="HydrogenL4"/>
      <sheetName val="HydrogenTT"/>
      <sheetName val="HydrogenMD"/>
      <sheetName val="HydrogenRE"/>
      <sheetName val="HydrogenGH"/>
      <sheetName val="hydrogen from SMR natural gas"/>
      <sheetName val="hydrogen from SMR natural gasL4"/>
      <sheetName val="hydrogen from SMR natural gasTT"/>
      <sheetName val="hydrogen from SMR natural gasMD"/>
      <sheetName val="hydrogen from SMR natural gasRE"/>
      <sheetName val="hydrogen from SMR natural gasGH"/>
      <sheetName val="Methane"/>
      <sheetName val="MethaneL4"/>
      <sheetName val="MethaneTT"/>
      <sheetName val="MethaneMD"/>
      <sheetName val="MethaneRE"/>
      <sheetName val="MethaneGH"/>
      <sheetName val="Natural gas"/>
      <sheetName val="Natural gasL4"/>
      <sheetName val="Natural gasTT"/>
      <sheetName val="Natural gasMD"/>
      <sheetName val="Natural gasRE"/>
      <sheetName val="Natural gas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Water for rxn"/>
      <sheetName val="Water for rxnL4"/>
      <sheetName val="Water for rxnTT"/>
      <sheetName val="Water for rxnMD"/>
      <sheetName val="Water for rxnRE"/>
      <sheetName val="Water for rxnGH"/>
      <sheetName val="Hydrogen cyanide"/>
      <sheetName val="Hydrogen cyanideL4"/>
      <sheetName val="Hydrogen cyanideTT"/>
      <sheetName val="Hydrogen cyanideMD"/>
      <sheetName val="Hydrogen cyanideRE"/>
      <sheetName val="Hydrogen cyanideGH"/>
      <sheetName val="Ammonia"/>
      <sheetName val="AmmoniaL4"/>
      <sheetName val="AmmoniaTT"/>
      <sheetName val="AmmoniaMD"/>
      <sheetName val="AmmoniaRE"/>
      <sheetName val="AmmoniaAS"/>
      <sheetName val="AmmoniaCC"/>
      <sheetName val="AmmoniaI2"/>
      <sheetName val="AmmoniaI4"/>
      <sheetName val="Ammonia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Sulfuric acid"/>
      <sheetName val="Sulfuric acidL4"/>
      <sheetName val="Sulfuric acidTT"/>
      <sheetName val="Sulfuric acidMD"/>
      <sheetName val="Sulfuric acidRE"/>
      <sheetName val="Sulfuric acidGH"/>
      <sheetName val="Sulfur trioxide"/>
      <sheetName val="Sulfur trioxideL4"/>
      <sheetName val="Sulfur trioxideTT"/>
      <sheetName val="Sulfur trioxideMD"/>
      <sheetName val="Sulfur trioxideRE"/>
      <sheetName val="Sulfur trioxideGH"/>
      <sheetName val="Sulfur"/>
      <sheetName val="SulfurL4"/>
      <sheetName val="SulfurTT"/>
      <sheetName val="SulfurMD"/>
      <sheetName val="SulfurRE"/>
      <sheetName val="SulfurGH"/>
      <sheetName val="n-butanol"/>
      <sheetName val="n-butanolL4"/>
      <sheetName val="n-butanolTT"/>
      <sheetName val="n-butanolMD"/>
      <sheetName val="n-butanolRE"/>
      <sheetName val="n-butanolGH"/>
      <sheetName val="Carbon monoxide"/>
      <sheetName val="Carbon monoxideL4"/>
      <sheetName val="Carbon monoxideTT"/>
      <sheetName val="Carbon monoxideMD"/>
      <sheetName val="Carbon monoxideRE"/>
      <sheetName val="Carbon monoxideGH"/>
      <sheetName val="Carbon dioxide"/>
      <sheetName val="Carbon dioxideL4"/>
      <sheetName val="Carbon dioxideTT"/>
      <sheetName val="Carbon dioxideMD"/>
      <sheetName val="Carbon dioxideRE"/>
      <sheetName val="Carbon dioxideGH"/>
      <sheetName val="dimethylaminoethyl methacryla"/>
      <sheetName val="dimethylaminoethyl methacrylaL4"/>
      <sheetName val="dimethylaminoethyl methacrylaTT"/>
      <sheetName val="dimethylaminoethyl methacrylaMD"/>
      <sheetName val="dimethylaminoethyl methacrylaRE"/>
      <sheetName val="dimethylaminoethyl methacrylaAS"/>
      <sheetName val="dimethylaminoethyl methacrylaCC"/>
      <sheetName val="dimethylaminoethyl methacrylaI2"/>
      <sheetName val="dimethylaminoethyl methacrylaI4"/>
      <sheetName val="dimethylaminoethyl methacrylaGH"/>
      <sheetName val="Dimethylaminoethanol"/>
      <sheetName val="DimethylaminoethanolL4"/>
      <sheetName val="DimethylaminoethanolTT"/>
      <sheetName val="DimethylaminoethanolMD"/>
      <sheetName val="DimethylaminoethanolRE"/>
      <sheetName val="DimethylaminoethanolGH"/>
      <sheetName val="Dimethylamine"/>
      <sheetName val="DimethylamineL4"/>
      <sheetName val="DimethylamineTT"/>
      <sheetName val="DimethylamineMD"/>
      <sheetName val="DimethylamineRE"/>
      <sheetName val="DimethylamineGH"/>
      <sheetName val="methanol"/>
      <sheetName val="methanolL4"/>
      <sheetName val="methanolTT"/>
      <sheetName val="methanolMD"/>
      <sheetName val="methanolRE"/>
      <sheetName val="methanolGH"/>
      <sheetName val="Ethylene oxide"/>
      <sheetName val="Ethylene oxideL4"/>
      <sheetName val="Ethylene oxideTT"/>
      <sheetName val="Ethylene oxideMD"/>
      <sheetName val="Ethylene oxideRE"/>
      <sheetName val="Ethylene oxideGH"/>
      <sheetName val="Ethylene"/>
      <sheetName val="EthyleneL4"/>
      <sheetName val="EthyleneTT"/>
      <sheetName val="EthyleneMD"/>
      <sheetName val="EthyleneRE"/>
      <sheetName val="EthyleneGH"/>
      <sheetName val="Oxygen"/>
      <sheetName val="OxygenL4"/>
      <sheetName val="OxygenTT"/>
      <sheetName val="OxygenMD"/>
      <sheetName val="OxygenRE"/>
      <sheetName val="OxygenGH"/>
      <sheetName val="Methyl methacrylate"/>
      <sheetName val="Methyl methacrylateL4"/>
      <sheetName val="Methyl methacrylateTT"/>
      <sheetName val="Methyl methacrylateMD"/>
      <sheetName val="Methyl methacrylateRE"/>
      <sheetName val="Methyl methacrylateGH"/>
      <sheetName val="isopropanol"/>
      <sheetName val="isopropanolL4"/>
      <sheetName val="isopropanolTT"/>
      <sheetName val="isopropanolMD"/>
      <sheetName val="isopropanolRE"/>
      <sheetName val="isopropanol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MAA-co-EA "/>
      <sheetName val="MAA-co-EA L4"/>
      <sheetName val="MAA-co-EA TT"/>
      <sheetName val="MAA-co-EA MD"/>
      <sheetName val="MAA-co-EA RE"/>
      <sheetName val="MAA-co-EA AS"/>
      <sheetName val="MAA-co-EA CC"/>
      <sheetName val="MAA-co-EA I2"/>
      <sheetName val="MAA-co-EA I4"/>
      <sheetName val="MAA-co-EA GH"/>
      <sheetName val="Ethyl acrylate"/>
      <sheetName val="Ethyl acrylateL4"/>
      <sheetName val="Ethyl acrylateTT"/>
      <sheetName val="Ethyl acrylateMD"/>
      <sheetName val="Ethyl acrylateRE"/>
      <sheetName val="Ethyl acrylateGH"/>
      <sheetName val="Acrylic acid"/>
      <sheetName val="Acrylic acidL4"/>
      <sheetName val="Acrylic acidTT"/>
      <sheetName val="Acrylic acidMD"/>
      <sheetName val="Acrylic acidRE"/>
      <sheetName val="Acrylic acid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Propylene"/>
      <sheetName val="PropyleneL4"/>
      <sheetName val="PropyleneTT"/>
      <sheetName val="PropyleneMD"/>
      <sheetName val="PropyleneRE"/>
      <sheetName val="PropyleneGH"/>
      <sheetName val="Naphtha"/>
      <sheetName val="NaphthaL4"/>
      <sheetName val="NaphthaTT"/>
      <sheetName val="NaphthaMD"/>
      <sheetName val="NaphthaRE"/>
      <sheetName val="NaphthaGH"/>
      <sheetName val="ethanol"/>
      <sheetName val="ethanolL4"/>
      <sheetName val="ethanolTT"/>
      <sheetName val="ethanolMD"/>
      <sheetName val="ethanolRE"/>
      <sheetName val="ethanolGH"/>
      <sheetName val="Corn"/>
      <sheetName val="CornL4"/>
      <sheetName val="CornTT"/>
      <sheetName val="CornMD"/>
      <sheetName val="CornRE"/>
      <sheetName val="CornGH"/>
      <sheetName val="K in Fertilizer"/>
      <sheetName val="K in FertilizerL4"/>
      <sheetName val="K in FertilizerTT"/>
      <sheetName val="K in FertilizerMD"/>
      <sheetName val="K in FertilizerRE"/>
      <sheetName val="K in FertilizerGH"/>
      <sheetName val="Potassium chloride"/>
      <sheetName val="Potassium chlorideL4"/>
      <sheetName val="Potassium chlorideTT"/>
      <sheetName val="Potassium chlorideMD"/>
      <sheetName val="Potassium chlorideRE"/>
      <sheetName val="Potassium chlorideGH"/>
      <sheetName val="Sylvinite ore"/>
      <sheetName val="Sylvinite oreL4"/>
      <sheetName val="Sylvinite oreTT"/>
      <sheetName val="Sylvinite oreMD"/>
      <sheetName val="Sylvinite oreRE"/>
      <sheetName val="Sylvinite oreGH"/>
      <sheetName val="N in fertilizer"/>
      <sheetName val="N in fertilizerL4"/>
      <sheetName val="N in fertilizerTT"/>
      <sheetName val="N in fertilizerMD"/>
      <sheetName val="N in fertilizerRE"/>
      <sheetName val="N in fertilizerGH"/>
      <sheetName val="Ammonia"/>
      <sheetName val="AmmoniaL4"/>
      <sheetName val="AmmoniaTT"/>
      <sheetName val="AmmoniaMD"/>
      <sheetName val="AmmoniaRE"/>
      <sheetName val="AmmoniaGH"/>
      <sheetName val="Natural gas"/>
      <sheetName val="Natural gasL4"/>
      <sheetName val="Natural gasTT"/>
      <sheetName val="Natural gasMD"/>
      <sheetName val="Natural gasRE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Water for rxn"/>
      <sheetName val="Water for rxnL4"/>
      <sheetName val="Water for rxnTT"/>
      <sheetName val="Water for rxnMD"/>
      <sheetName val="Water for rxnRE"/>
      <sheetName val="Water for rxnGH"/>
      <sheetName val="N in DAP"/>
      <sheetName val="N in DAPL4"/>
      <sheetName val="N in DAPTT"/>
      <sheetName val="N in DAPMD"/>
      <sheetName val="N in DAPRE"/>
      <sheetName val="N in DAPGH"/>
      <sheetName val="diammonium phosphate (DAP)"/>
      <sheetName val="diammonium phosphate (DAP)L4"/>
      <sheetName val="diammonium phosphate (DAP)TT"/>
      <sheetName val="diammonium phosphate (DAP)MD"/>
      <sheetName val="diammonium phosphate (DAP)RE"/>
      <sheetName val="diammonium phosphate (DAP)GH"/>
      <sheetName val="Phosphoric acid"/>
      <sheetName val="Phosphoric acidL4"/>
      <sheetName val="Phosphoric acidTT"/>
      <sheetName val="Phosphoric acidMD"/>
      <sheetName val="Phosphoric acidRE"/>
      <sheetName val="Phosphoric acidGH"/>
      <sheetName val="Phosphate rock"/>
      <sheetName val="Phosphate rockL4"/>
      <sheetName val="Phosphate rockTT"/>
      <sheetName val="Phosphate rockMD"/>
      <sheetName val="Phosphate rockRE"/>
      <sheetName val="Phosphate rockGH"/>
      <sheetName val="Sulfuric acid"/>
      <sheetName val="Sulfuric acidL4"/>
      <sheetName val="Sulfuric acidTT"/>
      <sheetName val="Sulfuric acidMD"/>
      <sheetName val="Sulfuric acidRE"/>
      <sheetName val="Sulfuric acidGH"/>
      <sheetName val="Sulfur trioxide"/>
      <sheetName val="Sulfur trioxideL4"/>
      <sheetName val="Sulfur trioxideTT"/>
      <sheetName val="Sulfur trioxideMD"/>
      <sheetName val="Sulfur trioxideRE"/>
      <sheetName val="Sulfur trioxideGH"/>
      <sheetName val="Sulfur"/>
      <sheetName val="SulfurL4"/>
      <sheetName val="SulfurTT"/>
      <sheetName val="SulfurMD"/>
      <sheetName val="SulfurRE"/>
      <sheetName val="SulfurGH"/>
      <sheetName val="Urea"/>
      <sheetName val="UreaL4"/>
      <sheetName val="UreaTT"/>
      <sheetName val="UreaMD"/>
      <sheetName val="UreaRE"/>
      <sheetName val="UreaGH"/>
      <sheetName val="Carbon dioxide"/>
      <sheetName val="Carbon dioxideL4"/>
      <sheetName val="Carbon dioxideTT"/>
      <sheetName val="Carbon dioxideMD"/>
      <sheetName val="Carbon dioxideRE"/>
      <sheetName val="Carbon dioxideGH"/>
      <sheetName val="P in fertilizer"/>
      <sheetName val="P in fertilizerL4"/>
      <sheetName val="P in fertilizerTT"/>
      <sheetName val="P in fertilizerMD"/>
      <sheetName val="P in fertilizerRE"/>
      <sheetName val="P in fertilizerGH"/>
      <sheetName val="P in DAP"/>
      <sheetName val="P in DAPL4"/>
      <sheetName val="P in DAPTT"/>
      <sheetName val="P in DAPMD"/>
      <sheetName val="P in DAPRE"/>
      <sheetName val="P in DAPGH"/>
      <sheetName val="Methacrylic acid"/>
      <sheetName val="Methacrylic acidL4"/>
      <sheetName val="Methacrylic acidTT"/>
      <sheetName val="Methacrylic acidMD"/>
      <sheetName val="Methacrylic acidRE"/>
      <sheetName val="Methacrylic acidGH"/>
      <sheetName val="Acetone cyanohydrin"/>
      <sheetName val="Acetone cyanohydrinL4"/>
      <sheetName val="Acetone cyanohydrinTT"/>
      <sheetName val="Acetone cyanohydrinMD"/>
      <sheetName val="Acetone cyanohydrinRE"/>
      <sheetName val="Acetone cyanohydrinGH"/>
      <sheetName val="acetone"/>
      <sheetName val="acetoneL4"/>
      <sheetName val="acetoneTT"/>
      <sheetName val="acetoneMD"/>
      <sheetName val="acetoneRE"/>
      <sheetName val="acetoneGH"/>
      <sheetName val="Air"/>
      <sheetName val="AirL4"/>
      <sheetName val="AirTT"/>
      <sheetName val="AirMD"/>
      <sheetName val="AirRE"/>
      <sheetName val="AirGH"/>
      <sheetName val="cumene"/>
      <sheetName val="cumeneL4"/>
      <sheetName val="cumeneTT"/>
      <sheetName val="cumeneMD"/>
      <sheetName val="cumeneRE"/>
      <sheetName val="cumeneGH"/>
      <sheetName val="Benzene"/>
      <sheetName val="BenzeneL4"/>
      <sheetName val="BenzeneTT"/>
      <sheetName val="BenzeneMD"/>
      <sheetName val="BenzeneRE"/>
      <sheetName val="BenzeneGH"/>
      <sheetName val="pyrolysis gas"/>
      <sheetName val="pyrolysis gasL4"/>
      <sheetName val="pyrolysis gasTT"/>
      <sheetName val="pyrolysis gasMD"/>
      <sheetName val="pyrolysis gasRE"/>
      <sheetName val="pyrolysis gasGH"/>
      <sheetName val="reformate, from naphtha"/>
      <sheetName val="reformate, from naphthaL4"/>
      <sheetName val="reformate, from naphthaTT"/>
      <sheetName val="reformate, from naphthaMD"/>
      <sheetName val="reformate, from naphthaRE"/>
      <sheetName val="reformate, from naphthaGH"/>
      <sheetName val="Propane"/>
      <sheetName val="PropaneL4"/>
      <sheetName val="PropaneTT"/>
      <sheetName val="PropaneMD"/>
      <sheetName val="PropaneRE"/>
      <sheetName val="PropaneGH"/>
      <sheetName val="Hydrogen"/>
      <sheetName val="HydrogenL4"/>
      <sheetName val="HydrogenTT"/>
      <sheetName val="HydrogenMD"/>
      <sheetName val="HydrogenRE"/>
      <sheetName val="HydrogenGH"/>
      <sheetName val="hydrogen from SMR natural gas"/>
      <sheetName val="hydrogen from SMR natural gasL4"/>
      <sheetName val="hydrogen from SMR natural gasTT"/>
      <sheetName val="hydrogen from SMR natural gasMD"/>
      <sheetName val="hydrogen from SMR natural gasRE"/>
      <sheetName val="hydrogen from SMR natural gasGH"/>
      <sheetName val="Methane"/>
      <sheetName val="MethaneL4"/>
      <sheetName val="MethaneTT"/>
      <sheetName val="MethaneMD"/>
      <sheetName val="MethaneRE"/>
      <sheetName val="MethaneGH"/>
      <sheetName val="Hydrogen cyanide"/>
      <sheetName val="Hydrogen cyanideL4"/>
      <sheetName val="Hydrogen cyanideTT"/>
      <sheetName val="Hydrogen cyanideMD"/>
      <sheetName val="Hydrogen cyanideRE"/>
      <sheetName val="Hydrogen cyanideGH"/>
      <sheetName val="Polysorbate 80, Tween 80"/>
      <sheetName val="Polysorbate 80, Tween 80L4"/>
      <sheetName val="Polysorbate 80, Tween 80TT"/>
      <sheetName val="Polysorbate 80, Tween 80MD"/>
      <sheetName val="Polysorbate 80, Tween 80RE"/>
      <sheetName val="Polysorbate 80, Tween 80GH"/>
      <sheetName val="Ethylene oxide"/>
      <sheetName val="Ethylene oxideL4"/>
      <sheetName val="Ethylene oxideTT"/>
      <sheetName val="Ethylene oxideMD"/>
      <sheetName val="Ethylene oxideRE"/>
      <sheetName val="Ethylene oxideGH"/>
      <sheetName val="Ethylene"/>
      <sheetName val="EthyleneL4"/>
      <sheetName val="EthyleneTT"/>
      <sheetName val="EthyleneMD"/>
      <sheetName val="EthyleneRE"/>
      <sheetName val="EthyleneGH"/>
      <sheetName val="Oxygen"/>
      <sheetName val="OxygenL4"/>
      <sheetName val="OxygenTT"/>
      <sheetName val="OxygenMD"/>
      <sheetName val="OxygenRE"/>
      <sheetName val="OxygenGH"/>
      <sheetName val="Sorbitan monooleate, Span 80"/>
      <sheetName val="Sorbitan monooleate, Span 80L4"/>
      <sheetName val="Sorbitan monooleate, Span 80TT"/>
      <sheetName val="Sorbitan monooleate, Span 80MD"/>
      <sheetName val="Sorbitan monooleate, Span 80RE"/>
      <sheetName val="Sorbitan monooleate, Span 80GH"/>
      <sheetName val="Oleic acid"/>
      <sheetName val="Oleic acidL4"/>
      <sheetName val="Oleic acidTT"/>
      <sheetName val="Oleic acidMD"/>
      <sheetName val="Oleic acidRE"/>
      <sheetName val="Oleic acidGH"/>
      <sheetName val="Fatty Acids"/>
      <sheetName val="Fatty AcidsL4"/>
      <sheetName val="Fatty AcidsTT"/>
      <sheetName val="Fatty AcidsMD"/>
      <sheetName val="Fatty AcidsRE"/>
      <sheetName val="Fatty AcidsGH"/>
      <sheetName val="Palm Oil"/>
      <sheetName val="Palm OilL4"/>
      <sheetName val="Palm OilTT"/>
      <sheetName val="Palm OilMD"/>
      <sheetName val="Palm OilRE"/>
      <sheetName val="Palm OilGH"/>
      <sheetName val="Crude Palm Oil"/>
      <sheetName val="Crude Palm OilL4"/>
      <sheetName val="Crude Palm OilTT"/>
      <sheetName val="Crude Palm OilMD"/>
      <sheetName val="Crude Palm OilRE"/>
      <sheetName val="Crude Palm OilGH"/>
      <sheetName val="Fresh Fruit Bunches"/>
      <sheetName val="Fresh Fruit BunchesL4"/>
      <sheetName val="Fresh Fruit BunchesTT"/>
      <sheetName val="Fresh Fruit BunchesMD"/>
      <sheetName val="Fresh Fruit BunchesRE"/>
      <sheetName val="Fresh Fruit BunchesGH"/>
      <sheetName val="dolomite (calcined)"/>
      <sheetName val="dolomite (calcined)L4"/>
      <sheetName val="dolomite (calcined)TT"/>
      <sheetName val="dolomite (calcined)MD"/>
      <sheetName val="dolomite (calcined)RE"/>
      <sheetName val="dolomite (calcined)GH"/>
      <sheetName val="dolomite ore (at calcination)"/>
      <sheetName val="dolomite ore (at calcination)L4"/>
      <sheetName val="dolomite ore (at calcination)TT"/>
      <sheetName val="dolomite ore (at calcination)MD"/>
      <sheetName val="dolomite ore (at calcination)RE"/>
      <sheetName val="dolomite ore (at calcination)GH"/>
      <sheetName val="Sodium hydroxide"/>
      <sheetName val="Sodium hydroxideL4"/>
      <sheetName val="Sodium hydroxideTT"/>
      <sheetName val="Sodium hydroxideMD"/>
      <sheetName val="Sodium hydroxideRE"/>
      <sheetName val="Sodium hydroxideGH"/>
      <sheetName val="sodium chloride in brine 26 w"/>
      <sheetName val="sodium chloride in brine 26 wL4"/>
      <sheetName val="sodium chloride in brine 26 wTT"/>
      <sheetName val="sodium chloride in brine 26 wMD"/>
      <sheetName val="sodium chloride in brine 26 wRE"/>
      <sheetName val="sodium chloride in brine 26 wGH"/>
      <sheetName val="sorbitan"/>
      <sheetName val="sorbitanL4"/>
      <sheetName val="sorbitanTT"/>
      <sheetName val="sorbitanMD"/>
      <sheetName val="sorbitanRE"/>
      <sheetName val="sorbitanGH"/>
      <sheetName val="sorbitol"/>
      <sheetName val="sorbitolL4"/>
      <sheetName val="sorbitolTT"/>
      <sheetName val="sorbitolMD"/>
      <sheetName val="sorbitolRE"/>
      <sheetName val="sorbitolGH"/>
      <sheetName val="Fructose-dextrose syrup, 45 w"/>
      <sheetName val="Fructose-dextrose syrup, 45 wL4"/>
      <sheetName val="Fructose-dextrose syrup, 45 wTT"/>
      <sheetName val="Fructose-dextrose syrup, 45 wMD"/>
      <sheetName val="Fructose-dextrose syrup, 45 wRE"/>
      <sheetName val="Fructose-dextrose syrup, 45 wGH"/>
      <sheetName val="dextrose in 35 wt db syrup"/>
      <sheetName val="dextrose in 35 wt db syrupL4"/>
      <sheetName val="dextrose in 35 wt db syrupTT"/>
      <sheetName val="dextrose in 35 wt db syrupMD"/>
      <sheetName val="dextrose in 35 wt db syrupRE"/>
      <sheetName val="dextrose in 35 wt db syrupGH"/>
      <sheetName val="Calcium hydroxide"/>
      <sheetName val="Calcium hydroxideL4"/>
      <sheetName val="Calcium hydroxideTT"/>
      <sheetName val="Calcium hydroxideMD"/>
      <sheetName val="Calcium hydroxideRE"/>
      <sheetName val="Calcium hydroxideGH"/>
      <sheetName val="Calcium carbonate"/>
      <sheetName val="Calcium carbonateL4"/>
      <sheetName val="Calcium carbonateTT"/>
      <sheetName val="Calcium carbonateMD"/>
      <sheetName val="Calcium carbonateRE"/>
      <sheetName val="Calcium carbonateGH"/>
      <sheetName val="corn starch"/>
      <sheetName val="corn starchL4"/>
      <sheetName val="corn starchTT"/>
      <sheetName val="corn starchMD"/>
      <sheetName val="corn starchRE"/>
      <sheetName val="corn starchGH"/>
      <sheetName val="SDS"/>
      <sheetName val="SDSL4"/>
      <sheetName val="SDSTT"/>
      <sheetName val="SDSMD"/>
      <sheetName val="SDSRE"/>
      <sheetName val="SDSGH"/>
      <sheetName val="Sodium Alcohol Sulfate"/>
      <sheetName val="Sodium Alcohol SulfateL4"/>
      <sheetName val="Sodium Alcohol SulfateTT"/>
      <sheetName val="Sodium Alcohol SulfateMD"/>
      <sheetName val="Sodium Alcohol SulfateRE"/>
      <sheetName val="Sodium Alcohol SulfateGH"/>
      <sheetName val="1-decanol"/>
      <sheetName val="1-decanolL4"/>
      <sheetName val="1-decanolTT"/>
      <sheetName val="1-decanolMD"/>
      <sheetName val="1-decanolRE"/>
      <sheetName val="1-decanolGH"/>
      <sheetName val="triethylaluminum"/>
      <sheetName val="triethylaluminumL4"/>
      <sheetName val="triethylaluminumTT"/>
      <sheetName val="triethylaluminumMD"/>
      <sheetName val="triethylaluminumRE"/>
      <sheetName val="triethylaluminumGH"/>
      <sheetName val="Aluminum"/>
      <sheetName val="AluminumL4"/>
      <sheetName val="AluminumTT"/>
      <sheetName val="AluminumMD"/>
      <sheetName val="AluminumRE"/>
      <sheetName val="AluminumGH"/>
      <sheetName val="aluminum, liquid from HH cell"/>
      <sheetName val="aluminum, liquid from HH cellL4"/>
      <sheetName val="aluminum, liquid from HH cellTT"/>
      <sheetName val="aluminum, liquid from HH cellMD"/>
      <sheetName val="aluminum, liquid from HH cellRE"/>
      <sheetName val="aluminum, liquid from HH cellGH"/>
      <sheetName val="Aluminum oxide"/>
      <sheetName val="Aluminum oxideL4"/>
      <sheetName val="Aluminum oxideTT"/>
      <sheetName val="Aluminum oxideMD"/>
      <sheetName val="Aluminum oxideRE"/>
      <sheetName val="Aluminum oxideGH"/>
      <sheetName val="bauxite, at US port"/>
      <sheetName val="bauxite, at US portL4"/>
      <sheetName val="bauxite, at US portTT"/>
      <sheetName val="bauxite, at US portMD"/>
      <sheetName val="bauxite, at US portRE"/>
      <sheetName val="bauxite, at US portGH"/>
      <sheetName val="bauxite, at mine"/>
      <sheetName val="bauxite, at mineL4"/>
      <sheetName val="bauxite, at mineTT"/>
      <sheetName val="bauxite, at mineMD"/>
      <sheetName val="bauxite, at mineRE"/>
      <sheetName val="bauxite, at mineGH"/>
      <sheetName val="calcium monoxide"/>
      <sheetName val="calcium monoxideL4"/>
      <sheetName val="calcium monoxideTT"/>
      <sheetName val="calcium monoxideMD"/>
      <sheetName val="calcium monoxideRE"/>
      <sheetName val="calcium monoxideGH"/>
      <sheetName val="manufactured amorphous carbon"/>
      <sheetName val="manufactured amorphous carbonL4"/>
      <sheetName val="manufactured amorphous carbonTT"/>
      <sheetName val="manufactured amorphous carbonMD"/>
      <sheetName val="manufactured amorphous carbonRE"/>
      <sheetName val="manufactured amorphous carbonGH"/>
      <sheetName val="coal tar from coking"/>
      <sheetName val="coal tar from cokingL4"/>
      <sheetName val="coal tar from cokingTT"/>
      <sheetName val="coal tar from cokingMD"/>
      <sheetName val="coal tar from cokingRE"/>
      <sheetName val="coal tar from cokingGH"/>
      <sheetName val="coal mass"/>
      <sheetName val="coal massL4"/>
      <sheetName val="coal massTT"/>
      <sheetName val="coal massMD"/>
      <sheetName val="coal massRE"/>
      <sheetName val="coal massGH"/>
      <sheetName val="Petroleum coke"/>
      <sheetName val="Petroleum cokeL4"/>
      <sheetName val="Petroleum cokeTT"/>
      <sheetName val="Petroleum cokeMD"/>
      <sheetName val="Petroleum cokeRE"/>
      <sheetName val="Petroleum coke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glycerol"/>
      <sheetName val="glycerolL4"/>
      <sheetName val="glycerolTT"/>
      <sheetName val="glycerolMD"/>
      <sheetName val="glycerolRE"/>
      <sheetName val="glycerolAS"/>
      <sheetName val="glycerolCC"/>
      <sheetName val="glycerolI2"/>
      <sheetName val="glycerolI4"/>
      <sheetName val="glycerol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hydroxypropyl cellulose"/>
      <sheetName val="hydroxypropyl celluloseL4"/>
      <sheetName val="hydroxypropyl celluloseTT"/>
      <sheetName val="hydroxypropyl celluloseMD"/>
      <sheetName val="hydroxypropyl celluloseRE"/>
      <sheetName val="hydroxypropyl celluloseAS"/>
      <sheetName val="hydroxypropyl celluloseCC"/>
      <sheetName val="hydroxypropyl celluloseI2"/>
      <sheetName val="hydroxypropyl celluloseI4"/>
      <sheetName val="hydroxypropyl celluloseGH"/>
      <sheetName val="acetic acid"/>
      <sheetName val="acetic acidL4"/>
      <sheetName val="acetic acidTT"/>
      <sheetName val="acetic acidMD"/>
      <sheetName val="acetic acidRE"/>
      <sheetName val="acetic acidGH"/>
      <sheetName val="Carbon monoxide"/>
      <sheetName val="Carbon monoxideL4"/>
      <sheetName val="Carbon monoxideTT"/>
      <sheetName val="Carbon monoxideMD"/>
      <sheetName val="Carbon monoxideRE"/>
      <sheetName val="Carbon monoxideGH"/>
      <sheetName val="Carbon dioxide"/>
      <sheetName val="Carbon dioxideL4"/>
      <sheetName val="Carbon dioxideTT"/>
      <sheetName val="Carbon dioxideMD"/>
      <sheetName val="Carbon dioxideRE"/>
      <sheetName val="Carbon dioxideGH"/>
      <sheetName val="Natural gas"/>
      <sheetName val="Natural gasL4"/>
      <sheetName val="Natural gasTT"/>
      <sheetName val="Natural gasMD"/>
      <sheetName val="Natural gasRE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Water for rxn"/>
      <sheetName val="Water for rxnL4"/>
      <sheetName val="Water for rxnTT"/>
      <sheetName val="Water for rxnMD"/>
      <sheetName val="Water for rxnRE"/>
      <sheetName val="Water for rxnGH"/>
      <sheetName val="methanol"/>
      <sheetName val="methanolL4"/>
      <sheetName val="methanolTT"/>
      <sheetName val="methanolMD"/>
      <sheetName val="methanolRE"/>
      <sheetName val="methanolGH"/>
      <sheetName val="cellulose"/>
      <sheetName val="celluloseL4"/>
      <sheetName val="celluloseTT"/>
      <sheetName val="celluloseMD"/>
      <sheetName val="celluloseRE"/>
      <sheetName val="celluloseGH"/>
      <sheetName val="Dissolving pulp"/>
      <sheetName val="Dissolving pulpL4"/>
      <sheetName val="Dissolving pulpTT"/>
      <sheetName val="Dissolving pulpMD"/>
      <sheetName val="Dissolving pulpRE"/>
      <sheetName val="Dissolving pulpGH"/>
      <sheetName val="biomass for pulp"/>
      <sheetName val="biomass for pulpL4"/>
      <sheetName val="biomass for pulpTT"/>
      <sheetName val="biomass for pulpMD"/>
      <sheetName val="biomass for pulpRE"/>
      <sheetName val="biomass for pulpGH"/>
      <sheetName val="N in DAP"/>
      <sheetName val="N in DAPL4"/>
      <sheetName val="N in DAPTT"/>
      <sheetName val="N in DAPMD"/>
      <sheetName val="N in DAPRE"/>
      <sheetName val="N in DAPGH"/>
      <sheetName val="diammonium phosphate (DAP)"/>
      <sheetName val="diammonium phosphate (DAP)L4"/>
      <sheetName val="diammonium phosphate (DAP)TT"/>
      <sheetName val="diammonium phosphate (DAP)MD"/>
      <sheetName val="diammonium phosphate (DAP)RE"/>
      <sheetName val="diammonium phosphate (DAP)GH"/>
      <sheetName val="Ammonia"/>
      <sheetName val="AmmoniaL4"/>
      <sheetName val="AmmoniaTT"/>
      <sheetName val="AmmoniaMD"/>
      <sheetName val="AmmoniaRE"/>
      <sheetName val="AmmoniaGH"/>
      <sheetName val="Phosphoric acid"/>
      <sheetName val="Phosphoric acidL4"/>
      <sheetName val="Phosphoric acidTT"/>
      <sheetName val="Phosphoric acidMD"/>
      <sheetName val="Phosphoric acidRE"/>
      <sheetName val="Phosphoric acidGH"/>
      <sheetName val="Phosphate rock"/>
      <sheetName val="Phosphate rockL4"/>
      <sheetName val="Phosphate rockTT"/>
      <sheetName val="Phosphate rockMD"/>
      <sheetName val="Phosphate rockRE"/>
      <sheetName val="Phosphate rockGH"/>
      <sheetName val="Sulfuric acid"/>
      <sheetName val="Sulfuric acidL4"/>
      <sheetName val="Sulfuric acidTT"/>
      <sheetName val="Sulfuric acidMD"/>
      <sheetName val="Sulfuric acidRE"/>
      <sheetName val="Sulfuric acidGH"/>
      <sheetName val="Sulfur trioxide"/>
      <sheetName val="Sulfur trioxideL4"/>
      <sheetName val="Sulfur trioxideTT"/>
      <sheetName val="Sulfur trioxideMD"/>
      <sheetName val="Sulfur trioxideRE"/>
      <sheetName val="Sulfur trioxideGH"/>
      <sheetName val="Sulfur"/>
      <sheetName val="SulfurL4"/>
      <sheetName val="SulfurTT"/>
      <sheetName val="SulfurMD"/>
      <sheetName val="SulfurRE"/>
      <sheetName val="SulfurGH"/>
      <sheetName val="P in DAP"/>
      <sheetName val="P in DAPL4"/>
      <sheetName val="P in DAPTT"/>
      <sheetName val="P in DAPMD"/>
      <sheetName val="P in DAPRE"/>
      <sheetName val="P in DAPGH"/>
      <sheetName val="Urea"/>
      <sheetName val="UreaL4"/>
      <sheetName val="UreaTT"/>
      <sheetName val="UreaMD"/>
      <sheetName val="UreaRE"/>
      <sheetName val="UreaGH"/>
      <sheetName val="calcium monoxide"/>
      <sheetName val="calcium monoxideL4"/>
      <sheetName val="calcium monoxideTT"/>
      <sheetName val="calcium monoxideMD"/>
      <sheetName val="calcium monoxideRE"/>
      <sheetName val="calcium monoxideGH"/>
      <sheetName val="Calcium carbonate"/>
      <sheetName val="Calcium carbonateL4"/>
      <sheetName val="Calcium carbonateTT"/>
      <sheetName val="Calcium carbonateMD"/>
      <sheetName val="Calcium carbonateRE"/>
      <sheetName val="Calcium carbonateGH"/>
      <sheetName val="hydrogen peroxide"/>
      <sheetName val="hydrogen peroxideL4"/>
      <sheetName val="hydrogen peroxideTT"/>
      <sheetName val="hydrogen peroxideMD"/>
      <sheetName val="hydrogen peroxideRE"/>
      <sheetName val="hydrogen peroxideGH"/>
      <sheetName val="Benzene"/>
      <sheetName val="BenzeneL4"/>
      <sheetName val="BenzeneTT"/>
      <sheetName val="BenzeneMD"/>
      <sheetName val="BenzeneRE"/>
      <sheetName val="BenzeneGH"/>
      <sheetName val="pyrolysis gas"/>
      <sheetName val="pyrolysis gasL4"/>
      <sheetName val="pyrolysis gasTT"/>
      <sheetName val="pyrolysis gasMD"/>
      <sheetName val="pyrolysis gasRE"/>
      <sheetName val="pyrolysis gasGH"/>
      <sheetName val="Naphtha"/>
      <sheetName val="NaphthaL4"/>
      <sheetName val="NaphthaTT"/>
      <sheetName val="NaphthaMD"/>
      <sheetName val="NaphthaRE"/>
      <sheetName val="NaphthaGH"/>
      <sheetName val="reformate, from naphtha"/>
      <sheetName val="reformate, from naphthaL4"/>
      <sheetName val="reformate, from naphthaTT"/>
      <sheetName val="reformate, from naphthaMD"/>
      <sheetName val="reformate, from naphthaRE"/>
      <sheetName val="reformate, from naphthaGH"/>
      <sheetName val="Hydrogen"/>
      <sheetName val="HydrogenL4"/>
      <sheetName val="HydrogenTT"/>
      <sheetName val="HydrogenMD"/>
      <sheetName val="HydrogenRE"/>
      <sheetName val="HydrogenGH"/>
      <sheetName val="hydrogen from SMR natural gas"/>
      <sheetName val="hydrogen from SMR natural gasL4"/>
      <sheetName val="hydrogen from SMR natural gasTT"/>
      <sheetName val="hydrogen from SMR natural gasMD"/>
      <sheetName val="hydrogen from SMR natural gasRE"/>
      <sheetName val="hydrogen from SMR natural gasGH"/>
      <sheetName val="Methane"/>
      <sheetName val="MethaneL4"/>
      <sheetName val="MethaneTT"/>
      <sheetName val="MethaneMD"/>
      <sheetName val="MethaneRE"/>
      <sheetName val="MethaneGH"/>
      <sheetName val="Sodium chlorate"/>
      <sheetName val="Sodium chlorateL4"/>
      <sheetName val="Sodium chlorateTT"/>
      <sheetName val="Sodium chlorateMD"/>
      <sheetName val="Sodium chlorateRE"/>
      <sheetName val="Sodium chlorateGH"/>
      <sheetName val="Sodium hydroxide"/>
      <sheetName val="Sodium hydroxideL4"/>
      <sheetName val="Sodium hydroxideTT"/>
      <sheetName val="Sodium hydroxideMD"/>
      <sheetName val="Sodium hydroxideRE"/>
      <sheetName val="Sodium hydroxideGH"/>
      <sheetName val="Sodium sulfate"/>
      <sheetName val="Sodium sulfateL4"/>
      <sheetName val="Sodium sulfateTT"/>
      <sheetName val="Sodium sulfateMD"/>
      <sheetName val="Sodium sulfateRE"/>
      <sheetName val="Sodium sulfateGH"/>
      <sheetName val="tincal (borax)"/>
      <sheetName val="tincal (borax)L4"/>
      <sheetName val="tincal (borax)TT"/>
      <sheetName val="tincal (borax)MD"/>
      <sheetName val="tincal (borax)RE"/>
      <sheetName val="tincal (borax)GH"/>
      <sheetName val="B2O3 in tincal ore"/>
      <sheetName val="B2O3 in tincal oreL4"/>
      <sheetName val="B2O3 in tincal oreTT"/>
      <sheetName val="B2O3 in tincal oreMD"/>
      <sheetName val="B2O3 in tincal oreRE"/>
      <sheetName val="B2O3 in tincal oreGH"/>
      <sheetName val="Propylene oxide"/>
      <sheetName val="Propylene oxideL4"/>
      <sheetName val="Propylene oxideTT"/>
      <sheetName val="Propylene oxideMD"/>
      <sheetName val="Propylene oxideRE"/>
      <sheetName val="Propylene oxideGH"/>
      <sheetName val="ethylene glycol"/>
      <sheetName val="ethylene glycolL4"/>
      <sheetName val="ethylene glycolTT"/>
      <sheetName val="ethylene glycolMD"/>
      <sheetName val="ethylene glycolRE"/>
      <sheetName val="ethylene glycolGH"/>
      <sheetName val="Ethylene oxide"/>
      <sheetName val="Ethylene oxideL4"/>
      <sheetName val="Ethylene oxideTT"/>
      <sheetName val="Ethylene oxideMD"/>
      <sheetName val="Ethylene oxideRE"/>
      <sheetName val="Ethylene oxideGH"/>
      <sheetName val="Ethylene"/>
      <sheetName val="EthyleneL4"/>
      <sheetName val="EthyleneTT"/>
      <sheetName val="EthyleneMD"/>
      <sheetName val="EthyleneRE"/>
      <sheetName val="EthyleneGH"/>
      <sheetName val="Oxygen"/>
      <sheetName val="OxygenL4"/>
      <sheetName val="OxygenTT"/>
      <sheetName val="OxygenMD"/>
      <sheetName val="OxygenRE"/>
      <sheetName val="OxygenGH"/>
      <sheetName val="Hypochlorous acid"/>
      <sheetName val="Hypochlorous acidL4"/>
      <sheetName val="Hypochlorous acidTT"/>
      <sheetName val="Hypochlorous acidMD"/>
      <sheetName val="Hypochlorous acidRE"/>
      <sheetName val="Hypochlorous acidGH"/>
      <sheetName val="Chlorine"/>
      <sheetName val="ChlorineL4"/>
      <sheetName val="ChlorineTT"/>
      <sheetName val="ChlorineMD"/>
      <sheetName val="ChlorineRE"/>
      <sheetName val="ChlorineGH"/>
      <sheetName val="sodium chloride in brine 26 w"/>
      <sheetName val="sodium chloride in brine 26 wL4"/>
      <sheetName val="sodium chloride in brine 26 wTT"/>
      <sheetName val="sodium chloride in brine 26 wMD"/>
      <sheetName val="sodium chloride in brine 26 wRE"/>
      <sheetName val="sodium chloride in brine 26 wGH"/>
      <sheetName val="Propylene"/>
      <sheetName val="PropyleneL4"/>
      <sheetName val="PropyleneTT"/>
      <sheetName val="PropyleneMD"/>
      <sheetName val="PropyleneRE"/>
      <sheetName val="PropyleneGH"/>
      <sheetName val="tert-butanol"/>
      <sheetName val="tert-butanolL4"/>
      <sheetName val="tert-butanolTT"/>
      <sheetName val="tert-butanolMD"/>
      <sheetName val="tert-butanolRE"/>
      <sheetName val="tert-butanolGH"/>
      <sheetName val="Isobutylene"/>
      <sheetName val="IsobutyleneL4"/>
      <sheetName val="IsobutyleneTT"/>
      <sheetName val="IsobutyleneMD"/>
      <sheetName val="IsobutyleneRE"/>
      <sheetName val="IsobutyleneGH"/>
      <sheetName val="butenes and butanes"/>
      <sheetName val="butenes and butanesL4"/>
      <sheetName val="butenes and butanesTT"/>
      <sheetName val="butenes and butanesMD"/>
      <sheetName val="butenes and butanesRE"/>
      <sheetName val="butenes and butanesGH"/>
      <sheetName val="C4 stream"/>
      <sheetName val="C4 streamL4"/>
      <sheetName val="C4 streamTT"/>
      <sheetName val="C4 streamMD"/>
      <sheetName val="C4 streamRE"/>
      <sheetName val="C4 stream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HPMCAS"/>
      <sheetName val="HPMCASL4"/>
      <sheetName val="HPMCASTT"/>
      <sheetName val="HPMCASMD"/>
      <sheetName val="HPMCASRE"/>
      <sheetName val="HPMCASAS"/>
      <sheetName val="HPMCASCC"/>
      <sheetName val="HPMCASI2"/>
      <sheetName val="HPMCASI4"/>
      <sheetName val="HPMCASGH"/>
      <sheetName val="acetic acid"/>
      <sheetName val="acetic acidL4"/>
      <sheetName val="acetic acidTT"/>
      <sheetName val="acetic acidMD"/>
      <sheetName val="acetic acidRE"/>
      <sheetName val="acetic acidGH"/>
      <sheetName val="Carbon monoxide"/>
      <sheetName val="Carbon monoxideL4"/>
      <sheetName val="Carbon monoxideTT"/>
      <sheetName val="Carbon monoxideMD"/>
      <sheetName val="Carbon monoxideRE"/>
      <sheetName val="Carbon monoxideGH"/>
      <sheetName val="Carbon dioxide"/>
      <sheetName val="Carbon dioxideL4"/>
      <sheetName val="Carbon dioxideTT"/>
      <sheetName val="Carbon dioxideMD"/>
      <sheetName val="Carbon dioxideRE"/>
      <sheetName val="Carbon dioxideGH"/>
      <sheetName val="Natural gas"/>
      <sheetName val="Natural gasL4"/>
      <sheetName val="Natural gasTT"/>
      <sheetName val="Natural gasMD"/>
      <sheetName val="Natural gasRE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Water for rxn"/>
      <sheetName val="Water for rxnL4"/>
      <sheetName val="Water for rxnTT"/>
      <sheetName val="Water for rxnMD"/>
      <sheetName val="Water for rxnRE"/>
      <sheetName val="Water for rxnGH"/>
      <sheetName val="methanol"/>
      <sheetName val="methanolL4"/>
      <sheetName val="methanolTT"/>
      <sheetName val="methanolMD"/>
      <sheetName val="methanolRE"/>
      <sheetName val="methanolGH"/>
      <sheetName val="acetic anhydride"/>
      <sheetName val="acetic anhydrideL4"/>
      <sheetName val="acetic anhydrideTT"/>
      <sheetName val="acetic anhydrideMD"/>
      <sheetName val="acetic anhydrideRE"/>
      <sheetName val="acetic anhydrideGH"/>
      <sheetName val="Butanedioic Anhydride"/>
      <sheetName val="Butanedioic AnhydrideL4"/>
      <sheetName val="Butanedioic AnhydrideTT"/>
      <sheetName val="Butanedioic AnhydrideMD"/>
      <sheetName val="Butanedioic AnhydrideRE"/>
      <sheetName val="Butanedioic AnhydrideGH"/>
      <sheetName val="Butyric acid lactone"/>
      <sheetName val="Butyric acid lactoneL4"/>
      <sheetName val="Butyric acid lactoneTT"/>
      <sheetName val="Butyric acid lactoneMD"/>
      <sheetName val="Butyric acid lactoneRE"/>
      <sheetName val="Butyric acid lactoneGH"/>
      <sheetName val="1,4-butanediol"/>
      <sheetName val="1,4-butanediolL4"/>
      <sheetName val="1,4-butanediolTT"/>
      <sheetName val="1,4-butanediolMD"/>
      <sheetName val="1,4-butanediolRE"/>
      <sheetName val="1,4-butanediolGH"/>
      <sheetName val="1,4-Butynediol"/>
      <sheetName val="1,4-ButynediolL4"/>
      <sheetName val="1,4-ButynediolTT"/>
      <sheetName val="1,4-ButynediolMD"/>
      <sheetName val="1,4-ButynediolRE"/>
      <sheetName val="1,4-ButynediolGH"/>
      <sheetName val="Acetylene"/>
      <sheetName val="AcetyleneL4"/>
      <sheetName val="AcetyleneTT"/>
      <sheetName val="AcetyleneMD"/>
      <sheetName val="AcetyleneRE"/>
      <sheetName val="AcetyleneGH"/>
      <sheetName val="Oxygen"/>
      <sheetName val="OxygenL4"/>
      <sheetName val="OxygenTT"/>
      <sheetName val="OxygenMD"/>
      <sheetName val="OxygenRE"/>
      <sheetName val="OxygenGH"/>
      <sheetName val="formaldehyde"/>
      <sheetName val="formaldehydeL4"/>
      <sheetName val="formaldehydeTT"/>
      <sheetName val="formaldehydeMD"/>
      <sheetName val="formaldehydeRE"/>
      <sheetName val="formaldehydeGH"/>
      <sheetName val="Ammonium Hydroxide"/>
      <sheetName val="Ammonium HydroxideL4"/>
      <sheetName val="Ammonium HydroxideTT"/>
      <sheetName val="Ammonium HydroxideMD"/>
      <sheetName val="Ammonium HydroxideRE"/>
      <sheetName val="Ammonium HydroxideGH"/>
      <sheetName val="Ammonia"/>
      <sheetName val="AmmoniaL4"/>
      <sheetName val="AmmoniaTT"/>
      <sheetName val="AmmoniaMD"/>
      <sheetName val="AmmoniaRE"/>
      <sheetName val="AmmoniaGH"/>
      <sheetName val="Hydrogen"/>
      <sheetName val="HydrogenL4"/>
      <sheetName val="HydrogenTT"/>
      <sheetName val="HydrogenMD"/>
      <sheetName val="HydrogenRE"/>
      <sheetName val="HydrogenGH"/>
      <sheetName val="hydrogen from SMR natural gas"/>
      <sheetName val="hydrogen from SMR natural gasL4"/>
      <sheetName val="hydrogen from SMR natural gasTT"/>
      <sheetName val="hydrogen from SMR natural gasMD"/>
      <sheetName val="hydrogen from SMR natural gasRE"/>
      <sheetName val="hydrogen from SMR natural gasGH"/>
      <sheetName val="Methane"/>
      <sheetName val="MethaneL4"/>
      <sheetName val="MethaneTT"/>
      <sheetName val="MethaneMD"/>
      <sheetName val="MethaneRE"/>
      <sheetName val="MethaneGH"/>
      <sheetName val="Succinic acid"/>
      <sheetName val="Succinic acidL4"/>
      <sheetName val="Succinic acidTT"/>
      <sheetName val="Succinic acidMD"/>
      <sheetName val="Succinic acidRE"/>
      <sheetName val="Succinic acidGH"/>
      <sheetName val="ethyl acetate"/>
      <sheetName val="ethyl acetateL4"/>
      <sheetName val="ethyl acetateTT"/>
      <sheetName val="ethyl acetateMD"/>
      <sheetName val="ethyl acetateRE"/>
      <sheetName val="ethyl acetateGH"/>
      <sheetName val="ethanol"/>
      <sheetName val="ethanolL4"/>
      <sheetName val="ethanolTT"/>
      <sheetName val="ethanolMD"/>
      <sheetName val="ethanolRE"/>
      <sheetName val="ethanolGH"/>
      <sheetName val="Corn"/>
      <sheetName val="CornL4"/>
      <sheetName val="CornTT"/>
      <sheetName val="CornMD"/>
      <sheetName val="CornRE"/>
      <sheetName val="CornGH"/>
      <sheetName val="K in Fertilizer"/>
      <sheetName val="K in FertilizerL4"/>
      <sheetName val="K in FertilizerTT"/>
      <sheetName val="K in FertilizerMD"/>
      <sheetName val="K in FertilizerRE"/>
      <sheetName val="K in FertilizerGH"/>
      <sheetName val="Potassium chloride"/>
      <sheetName val="Potassium chlorideL4"/>
      <sheetName val="Potassium chlorideTT"/>
      <sheetName val="Potassium chlorideMD"/>
      <sheetName val="Potassium chlorideRE"/>
      <sheetName val="Potassium chlorideGH"/>
      <sheetName val="Sylvinite ore"/>
      <sheetName val="Sylvinite oreL4"/>
      <sheetName val="Sylvinite oreTT"/>
      <sheetName val="Sylvinite oreMD"/>
      <sheetName val="Sylvinite oreRE"/>
      <sheetName val="Sylvinite oreGH"/>
      <sheetName val="N in fertilizer"/>
      <sheetName val="N in fertilizerL4"/>
      <sheetName val="N in fertilizerTT"/>
      <sheetName val="N in fertilizerMD"/>
      <sheetName val="N in fertilizerRE"/>
      <sheetName val="N in fertilizerGH"/>
      <sheetName val="N in DAP"/>
      <sheetName val="N in DAPL4"/>
      <sheetName val="N in DAPTT"/>
      <sheetName val="N in DAPMD"/>
      <sheetName val="N in DAPRE"/>
      <sheetName val="N in DAPGH"/>
      <sheetName val="diammonium phosphate (DAP)"/>
      <sheetName val="diammonium phosphate (DAP)L4"/>
      <sheetName val="diammonium phosphate (DAP)TT"/>
      <sheetName val="diammonium phosphate (DAP)MD"/>
      <sheetName val="diammonium phosphate (DAP)RE"/>
      <sheetName val="diammonium phosphate (DAP)GH"/>
      <sheetName val="Phosphoric acid"/>
      <sheetName val="Phosphoric acidL4"/>
      <sheetName val="Phosphoric acidTT"/>
      <sheetName val="Phosphoric acidMD"/>
      <sheetName val="Phosphoric acidRE"/>
      <sheetName val="Phosphoric acidGH"/>
      <sheetName val="Phosphate rock"/>
      <sheetName val="Phosphate rockL4"/>
      <sheetName val="Phosphate rockTT"/>
      <sheetName val="Phosphate rockMD"/>
      <sheetName val="Phosphate rockRE"/>
      <sheetName val="Phosphate rockGH"/>
      <sheetName val="Sulfuric acid"/>
      <sheetName val="Sulfuric acidL4"/>
      <sheetName val="Sulfuric acidTT"/>
      <sheetName val="Sulfuric acidMD"/>
      <sheetName val="Sulfuric acidRE"/>
      <sheetName val="Sulfuric acidGH"/>
      <sheetName val="Sulfur trioxide"/>
      <sheetName val="Sulfur trioxideL4"/>
      <sheetName val="Sulfur trioxideTT"/>
      <sheetName val="Sulfur trioxideMD"/>
      <sheetName val="Sulfur trioxideRE"/>
      <sheetName val="Sulfur trioxideGH"/>
      <sheetName val="Sulfur"/>
      <sheetName val="SulfurL4"/>
      <sheetName val="SulfurTT"/>
      <sheetName val="SulfurMD"/>
      <sheetName val="SulfurRE"/>
      <sheetName val="SulfurGH"/>
      <sheetName val="Urea"/>
      <sheetName val="UreaL4"/>
      <sheetName val="UreaTT"/>
      <sheetName val="UreaMD"/>
      <sheetName val="UreaRE"/>
      <sheetName val="UreaGH"/>
      <sheetName val="P in fertilizer"/>
      <sheetName val="P in fertilizerL4"/>
      <sheetName val="P in fertilizerTT"/>
      <sheetName val="P in fertilizerMD"/>
      <sheetName val="P in fertilizerRE"/>
      <sheetName val="P in fertilizerGH"/>
      <sheetName val="P in DAP"/>
      <sheetName val="P in DAPL4"/>
      <sheetName val="P in DAPTT"/>
      <sheetName val="P in DAPMD"/>
      <sheetName val="P in DAPRE"/>
      <sheetName val="P in DAPGH"/>
      <sheetName val="Maleic Acid"/>
      <sheetName val="Maleic AcidL4"/>
      <sheetName val="Maleic AcidTT"/>
      <sheetName val="Maleic AcidMD"/>
      <sheetName val="Maleic AcidRE"/>
      <sheetName val="Maleic AcidGH"/>
      <sheetName val="Maleic anhydride"/>
      <sheetName val="Maleic anhydrideL4"/>
      <sheetName val="Maleic anhydrideTT"/>
      <sheetName val="Maleic anhydrideMD"/>
      <sheetName val="Maleic anhydrideRE"/>
      <sheetName val="Maleic anhydrideGH"/>
      <sheetName val="Butane"/>
      <sheetName val="ButaneL4"/>
      <sheetName val="ButaneTT"/>
      <sheetName val="ButaneMD"/>
      <sheetName val="ButaneRE"/>
      <sheetName val="ButaneGH"/>
      <sheetName val="HPMC 1p3DS 0p2 MS"/>
      <sheetName val="HPMC 1p3DS 0p2 MSL4"/>
      <sheetName val="HPMC 1p3DS 0p2 MSTT"/>
      <sheetName val="HPMC 1p3DS 0p2 MSMD"/>
      <sheetName val="HPMC 1p3DS 0p2 MSRE"/>
      <sheetName val="HPMC 1p3DS 0p2 MSGH"/>
      <sheetName val="cellulose"/>
      <sheetName val="celluloseL4"/>
      <sheetName val="celluloseTT"/>
      <sheetName val="celluloseMD"/>
      <sheetName val="celluloseRE"/>
      <sheetName val="celluloseGH"/>
      <sheetName val="Dissolving pulp"/>
      <sheetName val="Dissolving pulpL4"/>
      <sheetName val="Dissolving pulpTT"/>
      <sheetName val="Dissolving pulpMD"/>
      <sheetName val="Dissolving pulpRE"/>
      <sheetName val="Dissolving pulpGH"/>
      <sheetName val="biomass for pulp"/>
      <sheetName val="biomass for pulpL4"/>
      <sheetName val="biomass for pulpTT"/>
      <sheetName val="biomass for pulpMD"/>
      <sheetName val="biomass for pulpRE"/>
      <sheetName val="biomass for pulpGH"/>
      <sheetName val="calcium monoxide"/>
      <sheetName val="calcium monoxideL4"/>
      <sheetName val="calcium monoxideTT"/>
      <sheetName val="calcium monoxideMD"/>
      <sheetName val="calcium monoxideRE"/>
      <sheetName val="calcium monoxideGH"/>
      <sheetName val="Calcium carbonate"/>
      <sheetName val="Calcium carbonateL4"/>
      <sheetName val="Calcium carbonateTT"/>
      <sheetName val="Calcium carbonateMD"/>
      <sheetName val="Calcium carbonateRE"/>
      <sheetName val="Calcium carbonateGH"/>
      <sheetName val="hydrogen peroxide"/>
      <sheetName val="hydrogen peroxideL4"/>
      <sheetName val="hydrogen peroxideTT"/>
      <sheetName val="hydrogen peroxideMD"/>
      <sheetName val="hydrogen peroxideRE"/>
      <sheetName val="hydrogen peroxideGH"/>
      <sheetName val="Benzene"/>
      <sheetName val="BenzeneL4"/>
      <sheetName val="BenzeneTT"/>
      <sheetName val="BenzeneMD"/>
      <sheetName val="BenzeneRE"/>
      <sheetName val="BenzeneGH"/>
      <sheetName val="pyrolysis gas"/>
      <sheetName val="pyrolysis gasL4"/>
      <sheetName val="pyrolysis gasTT"/>
      <sheetName val="pyrolysis gasMD"/>
      <sheetName val="pyrolysis gasRE"/>
      <sheetName val="pyrolysis gasGH"/>
      <sheetName val="Naphtha"/>
      <sheetName val="NaphthaL4"/>
      <sheetName val="NaphthaTT"/>
      <sheetName val="NaphthaMD"/>
      <sheetName val="NaphthaRE"/>
      <sheetName val="NaphthaGH"/>
      <sheetName val="reformate, from naphtha"/>
      <sheetName val="reformate, from naphthaL4"/>
      <sheetName val="reformate, from naphthaTT"/>
      <sheetName val="reformate, from naphthaMD"/>
      <sheetName val="reformate, from naphthaRE"/>
      <sheetName val="reformate, from naphthaGH"/>
      <sheetName val="Sodium chlorate"/>
      <sheetName val="Sodium chlorateL4"/>
      <sheetName val="Sodium chlorateTT"/>
      <sheetName val="Sodium chlorateMD"/>
      <sheetName val="Sodium chlorateRE"/>
      <sheetName val="Sodium chlorateGH"/>
      <sheetName val="Sodium hydroxide"/>
      <sheetName val="Sodium hydroxideL4"/>
      <sheetName val="Sodium hydroxideTT"/>
      <sheetName val="Sodium hydroxideMD"/>
      <sheetName val="Sodium hydroxideRE"/>
      <sheetName val="Sodium hydroxideGH"/>
      <sheetName val="Sodium sulfate"/>
      <sheetName val="Sodium sulfateL4"/>
      <sheetName val="Sodium sulfateTT"/>
      <sheetName val="Sodium sulfateMD"/>
      <sheetName val="Sodium sulfateRE"/>
      <sheetName val="Sodium sulfateGH"/>
      <sheetName val="tincal (borax)"/>
      <sheetName val="tincal (borax)L4"/>
      <sheetName val="tincal (borax)TT"/>
      <sheetName val="tincal (borax)MD"/>
      <sheetName val="tincal (borax)RE"/>
      <sheetName val="tincal (borax)GH"/>
      <sheetName val="B2O3 in tincal ore"/>
      <sheetName val="B2O3 in tincal oreL4"/>
      <sheetName val="B2O3 in tincal oreTT"/>
      <sheetName val="B2O3 in tincal oreMD"/>
      <sheetName val="B2O3 in tincal oreRE"/>
      <sheetName val="B2O3 in tincal oreGH"/>
      <sheetName val="methyl chloride"/>
      <sheetName val="methyl chlorideL4"/>
      <sheetName val="methyl chlorideTT"/>
      <sheetName val="methyl chlorideMD"/>
      <sheetName val="methyl chlorideRE"/>
      <sheetName val="methyl chlorideGH"/>
      <sheetName val="Hydrogen chloride"/>
      <sheetName val="Hydrogen chlorideL4"/>
      <sheetName val="Hydrogen chlorideTT"/>
      <sheetName val="Hydrogen chlorideMD"/>
      <sheetName val="Hydrogen chlorideRE"/>
      <sheetName val="Hydrogen chlorideGH"/>
      <sheetName val="Chlorine"/>
      <sheetName val="ChlorineL4"/>
      <sheetName val="ChlorineTT"/>
      <sheetName val="ChlorineMD"/>
      <sheetName val="ChlorineRE"/>
      <sheetName val="ChlorineGH"/>
      <sheetName val="sodium chloride in brine 26 w"/>
      <sheetName val="sodium chloride in brine 26 wL4"/>
      <sheetName val="sodium chloride in brine 26 wTT"/>
      <sheetName val="sodium chloride in brine 26 wMD"/>
      <sheetName val="sodium chloride in brine 26 wRE"/>
      <sheetName val="sodium chloride in brine 26 wGH"/>
      <sheetName val="Ethylene"/>
      <sheetName val="EthyleneL4"/>
      <sheetName val="EthyleneTT"/>
      <sheetName val="EthyleneMD"/>
      <sheetName val="EthyleneRE"/>
      <sheetName val="EthyleneGH"/>
      <sheetName val="Propylene oxide"/>
      <sheetName val="Propylene oxideL4"/>
      <sheetName val="Propylene oxideTT"/>
      <sheetName val="Propylene oxideMD"/>
      <sheetName val="Propylene oxideRE"/>
      <sheetName val="Propylene oxideGH"/>
      <sheetName val="ethylene glycol"/>
      <sheetName val="ethylene glycolL4"/>
      <sheetName val="ethylene glycolTT"/>
      <sheetName val="ethylene glycolMD"/>
      <sheetName val="ethylene glycolRE"/>
      <sheetName val="ethylene glycolGH"/>
      <sheetName val="Ethylene oxide"/>
      <sheetName val="Ethylene oxideL4"/>
      <sheetName val="Ethylene oxideTT"/>
      <sheetName val="Ethylene oxideMD"/>
      <sheetName val="Ethylene oxideRE"/>
      <sheetName val="Ethylene oxideGH"/>
      <sheetName val="Hypochlorous acid"/>
      <sheetName val="Hypochlorous acidL4"/>
      <sheetName val="Hypochlorous acidTT"/>
      <sheetName val="Hypochlorous acidMD"/>
      <sheetName val="Hypochlorous acidRE"/>
      <sheetName val="Hypochlorous acidGH"/>
      <sheetName val="Propylene"/>
      <sheetName val="PropyleneL4"/>
      <sheetName val="PropyleneTT"/>
      <sheetName val="PropyleneMD"/>
      <sheetName val="PropyleneRE"/>
      <sheetName val="PropyleneGH"/>
      <sheetName val="sodium acetate"/>
      <sheetName val="sodium acetateL4"/>
      <sheetName val="sodium acetateTT"/>
      <sheetName val="sodium acetateMD"/>
      <sheetName val="sodium acetateRE"/>
      <sheetName val="sodium acetate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HEC 2p5 MS"/>
      <sheetName val="HEC 2p5 MSL4"/>
      <sheetName val="HEC 2p5 MSTT"/>
      <sheetName val="HEC 2p5 MSMD"/>
      <sheetName val="HEC 2p5 MSRE"/>
      <sheetName val="HEC 2p5 MSAS"/>
      <sheetName val="HEC 2p5 MSCC"/>
      <sheetName val="HEC 2p5 MSI2"/>
      <sheetName val="HEC 2p5 MSI4"/>
      <sheetName val="HEC 2p5 MSGH"/>
      <sheetName val="acetic acid"/>
      <sheetName val="acetic acidL4"/>
      <sheetName val="acetic acidTT"/>
      <sheetName val="acetic acidMD"/>
      <sheetName val="acetic acidRE"/>
      <sheetName val="acetic acidGH"/>
      <sheetName val="Carbon monoxide"/>
      <sheetName val="Carbon monoxideL4"/>
      <sheetName val="Carbon monoxideTT"/>
      <sheetName val="Carbon monoxideMD"/>
      <sheetName val="Carbon monoxideRE"/>
      <sheetName val="Carbon monoxideGH"/>
      <sheetName val="Carbon dioxide"/>
      <sheetName val="Carbon dioxideL4"/>
      <sheetName val="Carbon dioxideTT"/>
      <sheetName val="Carbon dioxideMD"/>
      <sheetName val="Carbon dioxideRE"/>
      <sheetName val="Carbon dioxideGH"/>
      <sheetName val="Natural gas"/>
      <sheetName val="Natural gasL4"/>
      <sheetName val="Natural gasTT"/>
      <sheetName val="Natural gasMD"/>
      <sheetName val="Natural gasRE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Water for rxn"/>
      <sheetName val="Water for rxnL4"/>
      <sheetName val="Water for rxnTT"/>
      <sheetName val="Water for rxnMD"/>
      <sheetName val="Water for rxnRE"/>
      <sheetName val="Water for rxnGH"/>
      <sheetName val="methanol"/>
      <sheetName val="methanolL4"/>
      <sheetName val="methanolTT"/>
      <sheetName val="methanolMD"/>
      <sheetName val="methanolRE"/>
      <sheetName val="methanolGH"/>
      <sheetName val="cellulose"/>
      <sheetName val="celluloseL4"/>
      <sheetName val="celluloseTT"/>
      <sheetName val="celluloseMD"/>
      <sheetName val="celluloseRE"/>
      <sheetName val="celluloseGH"/>
      <sheetName val="Dissolving pulp"/>
      <sheetName val="Dissolving pulpL4"/>
      <sheetName val="Dissolving pulpTT"/>
      <sheetName val="Dissolving pulpMD"/>
      <sheetName val="Dissolving pulpRE"/>
      <sheetName val="Dissolving pulpGH"/>
      <sheetName val="biomass for pulp"/>
      <sheetName val="biomass for pulpL4"/>
      <sheetName val="biomass for pulpTT"/>
      <sheetName val="biomass for pulpMD"/>
      <sheetName val="biomass for pulpRE"/>
      <sheetName val="biomass for pulpGH"/>
      <sheetName val="N in DAP"/>
      <sheetName val="N in DAPL4"/>
      <sheetName val="N in DAPTT"/>
      <sheetName val="N in DAPMD"/>
      <sheetName val="N in DAPRE"/>
      <sheetName val="N in DAPGH"/>
      <sheetName val="diammonium phosphate (DAP)"/>
      <sheetName val="diammonium phosphate (DAP)L4"/>
      <sheetName val="diammonium phosphate (DAP)TT"/>
      <sheetName val="diammonium phosphate (DAP)MD"/>
      <sheetName val="diammonium phosphate (DAP)RE"/>
      <sheetName val="diammonium phosphate (DAP)GH"/>
      <sheetName val="Ammonia"/>
      <sheetName val="AmmoniaL4"/>
      <sheetName val="AmmoniaTT"/>
      <sheetName val="AmmoniaMD"/>
      <sheetName val="AmmoniaRE"/>
      <sheetName val="AmmoniaGH"/>
      <sheetName val="Phosphoric acid"/>
      <sheetName val="Phosphoric acidL4"/>
      <sheetName val="Phosphoric acidTT"/>
      <sheetName val="Phosphoric acidMD"/>
      <sheetName val="Phosphoric acidRE"/>
      <sheetName val="Phosphoric acidGH"/>
      <sheetName val="Phosphate rock"/>
      <sheetName val="Phosphate rockL4"/>
      <sheetName val="Phosphate rockTT"/>
      <sheetName val="Phosphate rockMD"/>
      <sheetName val="Phosphate rockRE"/>
      <sheetName val="Phosphate rockGH"/>
      <sheetName val="Sulfuric acid"/>
      <sheetName val="Sulfuric acidL4"/>
      <sheetName val="Sulfuric acidTT"/>
      <sheetName val="Sulfuric acidMD"/>
      <sheetName val="Sulfuric acidRE"/>
      <sheetName val="Sulfuric acidGH"/>
      <sheetName val="Sulfur trioxide"/>
      <sheetName val="Sulfur trioxideL4"/>
      <sheetName val="Sulfur trioxideTT"/>
      <sheetName val="Sulfur trioxideMD"/>
      <sheetName val="Sulfur trioxideRE"/>
      <sheetName val="Sulfur trioxideGH"/>
      <sheetName val="Sulfur"/>
      <sheetName val="SulfurL4"/>
      <sheetName val="SulfurTT"/>
      <sheetName val="SulfurMD"/>
      <sheetName val="SulfurRE"/>
      <sheetName val="SulfurGH"/>
      <sheetName val="P in DAP"/>
      <sheetName val="P in DAPL4"/>
      <sheetName val="P in DAPTT"/>
      <sheetName val="P in DAPMD"/>
      <sheetName val="P in DAPRE"/>
      <sheetName val="P in DAPGH"/>
      <sheetName val="Urea"/>
      <sheetName val="UreaL4"/>
      <sheetName val="UreaTT"/>
      <sheetName val="UreaMD"/>
      <sheetName val="UreaRE"/>
      <sheetName val="UreaGH"/>
      <sheetName val="calcium monoxide"/>
      <sheetName val="calcium monoxideL4"/>
      <sheetName val="calcium monoxideTT"/>
      <sheetName val="calcium monoxideMD"/>
      <sheetName val="calcium monoxideRE"/>
      <sheetName val="calcium monoxideGH"/>
      <sheetName val="Calcium carbonate"/>
      <sheetName val="Calcium carbonateL4"/>
      <sheetName val="Calcium carbonateTT"/>
      <sheetName val="Calcium carbonateMD"/>
      <sheetName val="Calcium carbonateRE"/>
      <sheetName val="Calcium carbonateGH"/>
      <sheetName val="hydrogen peroxide"/>
      <sheetName val="hydrogen peroxideL4"/>
      <sheetName val="hydrogen peroxideTT"/>
      <sheetName val="hydrogen peroxideMD"/>
      <sheetName val="hydrogen peroxideRE"/>
      <sheetName val="hydrogen peroxideGH"/>
      <sheetName val="Benzene"/>
      <sheetName val="BenzeneL4"/>
      <sheetName val="BenzeneTT"/>
      <sheetName val="BenzeneMD"/>
      <sheetName val="BenzeneRE"/>
      <sheetName val="BenzeneGH"/>
      <sheetName val="pyrolysis gas"/>
      <sheetName val="pyrolysis gasL4"/>
      <sheetName val="pyrolysis gasTT"/>
      <sheetName val="pyrolysis gasMD"/>
      <sheetName val="pyrolysis gasRE"/>
      <sheetName val="pyrolysis gasGH"/>
      <sheetName val="Naphtha"/>
      <sheetName val="NaphthaL4"/>
      <sheetName val="NaphthaTT"/>
      <sheetName val="NaphthaMD"/>
      <sheetName val="NaphthaRE"/>
      <sheetName val="NaphthaGH"/>
      <sheetName val="reformate, from naphtha"/>
      <sheetName val="reformate, from naphthaL4"/>
      <sheetName val="reformate, from naphthaTT"/>
      <sheetName val="reformate, from naphthaMD"/>
      <sheetName val="reformate, from naphthaRE"/>
      <sheetName val="reformate, from naphthaGH"/>
      <sheetName val="Hydrogen"/>
      <sheetName val="HydrogenL4"/>
      <sheetName val="HydrogenTT"/>
      <sheetName val="HydrogenMD"/>
      <sheetName val="HydrogenRE"/>
      <sheetName val="HydrogenGH"/>
      <sheetName val="hydrogen from SMR natural gas"/>
      <sheetName val="hydrogen from SMR natural gasL4"/>
      <sheetName val="hydrogen from SMR natural gasTT"/>
      <sheetName val="hydrogen from SMR natural gasMD"/>
      <sheetName val="hydrogen from SMR natural gasRE"/>
      <sheetName val="hydrogen from SMR natural gasGH"/>
      <sheetName val="Methane"/>
      <sheetName val="MethaneL4"/>
      <sheetName val="MethaneTT"/>
      <sheetName val="MethaneMD"/>
      <sheetName val="MethaneRE"/>
      <sheetName val="MethaneGH"/>
      <sheetName val="Sodium chlorate"/>
      <sheetName val="Sodium chlorateL4"/>
      <sheetName val="Sodium chlorateTT"/>
      <sheetName val="Sodium chlorateMD"/>
      <sheetName val="Sodium chlorateRE"/>
      <sheetName val="Sodium chlorateGH"/>
      <sheetName val="Sodium hydroxide"/>
      <sheetName val="Sodium hydroxideL4"/>
      <sheetName val="Sodium hydroxideTT"/>
      <sheetName val="Sodium hydroxideMD"/>
      <sheetName val="Sodium hydroxideRE"/>
      <sheetName val="Sodium hydroxideGH"/>
      <sheetName val="sodium chloride in brine 26 w"/>
      <sheetName val="sodium chloride in brine 26 wL4"/>
      <sheetName val="sodium chloride in brine 26 wTT"/>
      <sheetName val="sodium chloride in brine 26 wMD"/>
      <sheetName val="sodium chloride in brine 26 wRE"/>
      <sheetName val="sodium chloride in brine 26 wGH"/>
      <sheetName val="Sodium sulfate"/>
      <sheetName val="Sodium sulfateL4"/>
      <sheetName val="Sodium sulfateTT"/>
      <sheetName val="Sodium sulfateMD"/>
      <sheetName val="Sodium sulfateRE"/>
      <sheetName val="Sodium sulfateGH"/>
      <sheetName val="tincal (borax)"/>
      <sheetName val="tincal (borax)L4"/>
      <sheetName val="tincal (borax)TT"/>
      <sheetName val="tincal (borax)MD"/>
      <sheetName val="tincal (borax)RE"/>
      <sheetName val="tincal (borax)GH"/>
      <sheetName val="B2O3 in tincal ore"/>
      <sheetName val="B2O3 in tincal oreL4"/>
      <sheetName val="B2O3 in tincal oreTT"/>
      <sheetName val="B2O3 in tincal oreMD"/>
      <sheetName val="B2O3 in tincal oreRE"/>
      <sheetName val="B2O3 in tincal oreGH"/>
      <sheetName val="Ethylene oxide"/>
      <sheetName val="Ethylene oxideL4"/>
      <sheetName val="Ethylene oxideTT"/>
      <sheetName val="Ethylene oxideMD"/>
      <sheetName val="Ethylene oxideRE"/>
      <sheetName val="Ethylene oxideGH"/>
      <sheetName val="Ethylene"/>
      <sheetName val="EthyleneL4"/>
      <sheetName val="EthyleneTT"/>
      <sheetName val="EthyleneMD"/>
      <sheetName val="EthyleneRE"/>
      <sheetName val="EthyleneGH"/>
      <sheetName val="Oxygen"/>
      <sheetName val="OxygenL4"/>
      <sheetName val="OxygenTT"/>
      <sheetName val="OxygenMD"/>
      <sheetName val="OxygenRE"/>
      <sheetName val="OxygenGH"/>
      <sheetName val="tert-butanol"/>
      <sheetName val="tert-butanolL4"/>
      <sheetName val="tert-butanolTT"/>
      <sheetName val="tert-butanolMD"/>
      <sheetName val="tert-butanolRE"/>
      <sheetName val="tert-butanolGH"/>
      <sheetName val="Isobutylene"/>
      <sheetName val="IsobutyleneL4"/>
      <sheetName val="IsobutyleneTT"/>
      <sheetName val="IsobutyleneMD"/>
      <sheetName val="IsobutyleneRE"/>
      <sheetName val="IsobutyleneGH"/>
      <sheetName val="butenes and butanes"/>
      <sheetName val="butenes and butanesL4"/>
      <sheetName val="butenes and butanesTT"/>
      <sheetName val="butenes and butanesMD"/>
      <sheetName val="butenes and butanesRE"/>
      <sheetName val="butenes and butanesGH"/>
      <sheetName val="C4 stream"/>
      <sheetName val="C4 streamL4"/>
      <sheetName val="C4 streamTT"/>
      <sheetName val="C4 streamMD"/>
      <sheetName val="C4 streamRE"/>
      <sheetName val="C4 stream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L-arginine"/>
      <sheetName val="L-arginineL4"/>
      <sheetName val="L-arginineTT"/>
      <sheetName val="L-arginineMD"/>
      <sheetName val="L-arginineRE"/>
      <sheetName val="L-arginineAS"/>
      <sheetName val="L-arginineCC"/>
      <sheetName val="L-arginineI2"/>
      <sheetName val="L-arginineI4"/>
      <sheetName val="L-arginineGH"/>
      <sheetName val="Ammonium sulfate"/>
      <sheetName val="Ammonium sulfateL4"/>
      <sheetName val="Ammonium sulfateTT"/>
      <sheetName val="Ammonium sulfateMD"/>
      <sheetName val="Ammonium sulfateRE"/>
      <sheetName val="Ammonium sulfateAS"/>
      <sheetName val="Ammonium sulfateCC"/>
      <sheetName val="Ammonium sulfateI2"/>
      <sheetName val="Ammonium sulfateI4"/>
      <sheetName val="Ammonium sulfateGH"/>
      <sheetName val="Ammonia"/>
      <sheetName val="AmmoniaL4"/>
      <sheetName val="AmmoniaTT"/>
      <sheetName val="AmmoniaMD"/>
      <sheetName val="AmmoniaRE"/>
      <sheetName val="AmmoniaGH"/>
      <sheetName val="Natural gas"/>
      <sheetName val="Natural gasL4"/>
      <sheetName val="Natural gasTT"/>
      <sheetName val="Natural gasMD"/>
      <sheetName val="Natural gasRE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Water for rxn"/>
      <sheetName val="Water for rxnL4"/>
      <sheetName val="Water for rxnTT"/>
      <sheetName val="Water for rxnMD"/>
      <sheetName val="Water for rxnRE"/>
      <sheetName val="Water for rxnGH"/>
      <sheetName val="Sulfuric acid"/>
      <sheetName val="Sulfuric acidL4"/>
      <sheetName val="Sulfuric acidTT"/>
      <sheetName val="Sulfuric acidMD"/>
      <sheetName val="Sulfuric acidRE"/>
      <sheetName val="Sulfuric acidGH"/>
      <sheetName val="Sulfur trioxide"/>
      <sheetName val="Sulfur trioxideL4"/>
      <sheetName val="Sulfur trioxideTT"/>
      <sheetName val="Sulfur trioxideMD"/>
      <sheetName val="Sulfur trioxideRE"/>
      <sheetName val="Sulfur trioxideGH"/>
      <sheetName val="Sulfur"/>
      <sheetName val="SulfurL4"/>
      <sheetName val="SulfurTT"/>
      <sheetName val="SulfurMD"/>
      <sheetName val="SulfurRE"/>
      <sheetName val="SulfurGH"/>
      <sheetName val="dextrose in 35 wt db syrup"/>
      <sheetName val="dextrose in 35 wt db syrupL4"/>
      <sheetName val="dextrose in 35 wt db syrupTT"/>
      <sheetName val="dextrose in 35 wt db syrupMD"/>
      <sheetName val="dextrose in 35 wt db syrupRE"/>
      <sheetName val="dextrose in 35 wt db syrupAS"/>
      <sheetName val="dextrose in 35 wt db syrupCC"/>
      <sheetName val="dextrose in 35 wt db syrupI2"/>
      <sheetName val="dextrose in 35 wt db syrupI4"/>
      <sheetName val="dextrose in 35 wt db syrupGH"/>
      <sheetName val="Calcium hydroxide"/>
      <sheetName val="Calcium hydroxideL4"/>
      <sheetName val="Calcium hydroxideTT"/>
      <sheetName val="Calcium hydroxideMD"/>
      <sheetName val="Calcium hydroxideRE"/>
      <sheetName val="Calcium hydroxideGH"/>
      <sheetName val="Calcium carbonate"/>
      <sheetName val="Calcium carbonateL4"/>
      <sheetName val="Calcium carbonateTT"/>
      <sheetName val="Calcium carbonateMD"/>
      <sheetName val="Calcium carbonateRE"/>
      <sheetName val="Calcium carbonateGH"/>
      <sheetName val="Carbon dioxide"/>
      <sheetName val="Carbon dioxideL4"/>
      <sheetName val="Carbon dioxideTT"/>
      <sheetName val="Carbon dioxideMD"/>
      <sheetName val="Carbon dioxideRE"/>
      <sheetName val="Carbon dioxideGH"/>
      <sheetName val="corn starch"/>
      <sheetName val="corn starchL4"/>
      <sheetName val="corn starchTT"/>
      <sheetName val="corn starchMD"/>
      <sheetName val="corn starchRE"/>
      <sheetName val="corn starchAS"/>
      <sheetName val="corn starchCC"/>
      <sheetName val="corn starchI2"/>
      <sheetName val="corn starchI4"/>
      <sheetName val="corn starchGH"/>
      <sheetName val="Corn"/>
      <sheetName val="CornL4"/>
      <sheetName val="CornTT"/>
      <sheetName val="CornMD"/>
      <sheetName val="CornRE"/>
      <sheetName val="CornAS"/>
      <sheetName val="CornCC"/>
      <sheetName val="CornI2"/>
      <sheetName val="CornI4"/>
      <sheetName val="CornGH"/>
      <sheetName val="K in Fertilizer"/>
      <sheetName val="K in FertilizerL4"/>
      <sheetName val="K in FertilizerTT"/>
      <sheetName val="K in FertilizerMD"/>
      <sheetName val="K in FertilizerRE"/>
      <sheetName val="K in FertilizerGH"/>
      <sheetName val="Potassium chloride"/>
      <sheetName val="Potassium chlorideL4"/>
      <sheetName val="Potassium chlorideTT"/>
      <sheetName val="Potassium chlorideMD"/>
      <sheetName val="Potassium chlorideRE"/>
      <sheetName val="Potassium chlorideGH"/>
      <sheetName val="Sylvinite ore"/>
      <sheetName val="Sylvinite oreL4"/>
      <sheetName val="Sylvinite oreTT"/>
      <sheetName val="Sylvinite oreMD"/>
      <sheetName val="Sylvinite oreRE"/>
      <sheetName val="Sylvinite oreGH"/>
      <sheetName val="N in fertilizer"/>
      <sheetName val="N in fertilizerL4"/>
      <sheetName val="N in fertilizerTT"/>
      <sheetName val="N in fertilizerMD"/>
      <sheetName val="N in fertilizerRE"/>
      <sheetName val="N in fertilizerGH"/>
      <sheetName val="N in DAP"/>
      <sheetName val="N in DAPL4"/>
      <sheetName val="N in DAPTT"/>
      <sheetName val="N in DAPMD"/>
      <sheetName val="N in DAPRE"/>
      <sheetName val="N in DAPGH"/>
      <sheetName val="diammonium phosphate (DAP)"/>
      <sheetName val="diammonium phosphate (DAP)L4"/>
      <sheetName val="diammonium phosphate (DAP)TT"/>
      <sheetName val="diammonium phosphate (DAP)MD"/>
      <sheetName val="diammonium phosphate (DAP)RE"/>
      <sheetName val="diammonium phosphate (DAP)GH"/>
      <sheetName val="Phosphoric acid"/>
      <sheetName val="Phosphoric acidL4"/>
      <sheetName val="Phosphoric acidTT"/>
      <sheetName val="Phosphoric acidMD"/>
      <sheetName val="Phosphoric acidRE"/>
      <sheetName val="Phosphoric acidGH"/>
      <sheetName val="Phosphate rock"/>
      <sheetName val="Phosphate rockL4"/>
      <sheetName val="Phosphate rockTT"/>
      <sheetName val="Phosphate rockMD"/>
      <sheetName val="Phosphate rockRE"/>
      <sheetName val="Phosphate rockGH"/>
      <sheetName val="Urea"/>
      <sheetName val="UreaL4"/>
      <sheetName val="UreaTT"/>
      <sheetName val="UreaMD"/>
      <sheetName val="UreaRE"/>
      <sheetName val="UreaGH"/>
      <sheetName val="P in fertilizer"/>
      <sheetName val="P in fertilizerL4"/>
      <sheetName val="P in fertilizerTT"/>
      <sheetName val="P in fertilizerMD"/>
      <sheetName val="P in fertilizerRE"/>
      <sheetName val="P in fertilizerGH"/>
      <sheetName val="P in DAP"/>
      <sheetName val="P in DAPL4"/>
      <sheetName val="P in DAPTT"/>
      <sheetName val="P in DAPMD"/>
      <sheetName val="P in DAPRE"/>
      <sheetName val="P in DAPGH"/>
      <sheetName val="Hydrogen chloride"/>
      <sheetName val="Hydrogen chlorideL4"/>
      <sheetName val="Hydrogen chlorideTT"/>
      <sheetName val="Hydrogen chlorideMD"/>
      <sheetName val="Hydrogen chlorideRE"/>
      <sheetName val="Hydrogen chlorideAS"/>
      <sheetName val="Hydrogen chlorideCC"/>
      <sheetName val="Hydrogen chlorideI2"/>
      <sheetName val="Hydrogen chlorideI4"/>
      <sheetName val="Hydrogen chlorideGH"/>
      <sheetName val="Chlorine"/>
      <sheetName val="ChlorineL4"/>
      <sheetName val="ChlorineTT"/>
      <sheetName val="ChlorineMD"/>
      <sheetName val="ChlorineRE"/>
      <sheetName val="ChlorineGH"/>
      <sheetName val="Ethylene"/>
      <sheetName val="EthyleneL4"/>
      <sheetName val="EthyleneTT"/>
      <sheetName val="EthyleneMD"/>
      <sheetName val="EthyleneRE"/>
      <sheetName val="EthyleneGH"/>
      <sheetName val="Naphtha"/>
      <sheetName val="NaphthaL4"/>
      <sheetName val="NaphthaTT"/>
      <sheetName val="NaphthaMD"/>
      <sheetName val="NaphthaRE"/>
      <sheetName val="NaphthaGH"/>
      <sheetName val="MgSO4 heptahydrate"/>
      <sheetName val="MgSO4 heptahydrateL4"/>
      <sheetName val="MgSO4 heptahydrateTT"/>
      <sheetName val="MgSO4 heptahydrateMD"/>
      <sheetName val="MgSO4 heptahydrateRE"/>
      <sheetName val="MgSO4 heptahydrateAS"/>
      <sheetName val="MgSO4 heptahydrateCC"/>
      <sheetName val="MgSO4 heptahydrateI2"/>
      <sheetName val="MgSO4 heptahydrateI4"/>
      <sheetName val="MgSO4 heptahydrateGH"/>
      <sheetName val="langbeinite"/>
      <sheetName val="langbeiniteL4"/>
      <sheetName val="langbeiniteTT"/>
      <sheetName val="langbeiniteMD"/>
      <sheetName val="langbeiniteRE"/>
      <sheetName val="langbeiniteGH"/>
      <sheetName val="monopotassium phosphate"/>
      <sheetName val="monopotassium phosphateL4"/>
      <sheetName val="monopotassium phosphateTT"/>
      <sheetName val="monopotassium phosphateMD"/>
      <sheetName val="monopotassium phosphateRE"/>
      <sheetName val="monopotassium phosphateAS"/>
      <sheetName val="monopotassium phosphateCC"/>
      <sheetName val="monopotassium phosphateI2"/>
      <sheetName val="monopotassium phosphateI4"/>
      <sheetName val="monopotassium phosphateGH"/>
      <sheetName val="Potassium Hydroxide"/>
      <sheetName val="Potassium HydroxideL4"/>
      <sheetName val="Potassium HydroxideTT"/>
      <sheetName val="Potassium HydroxideMD"/>
      <sheetName val="Potassium HydroxideRE"/>
      <sheetName val="Potassium HydroxideGH"/>
      <sheetName val="Sodium chloride"/>
      <sheetName val="Sodium chlorideL4"/>
      <sheetName val="Sodium chlorideTT"/>
      <sheetName val="Sodium chlorideMD"/>
      <sheetName val="Sodium chlorideRE"/>
      <sheetName val="Sodium chlorideAS"/>
      <sheetName val="Sodium chlorideCC"/>
      <sheetName val="Sodium chlorideI2"/>
      <sheetName val="Sodium chlorideI4"/>
      <sheetName val="Sodium chlorideGH"/>
      <sheetName val="Sodium hydroxide"/>
      <sheetName val="Sodium hydroxideL4"/>
      <sheetName val="Sodium hydroxideTT"/>
      <sheetName val="Sodium hydroxideMD"/>
      <sheetName val="Sodium hydroxideRE"/>
      <sheetName val="Sodium hydroxideAS"/>
      <sheetName val="Sodium hydroxideCC"/>
      <sheetName val="Sodium hydroxideI2"/>
      <sheetName val="Sodium hydroxideI4"/>
      <sheetName val="Sodium hydroxideGH"/>
      <sheetName val="sodium chloride in brine 26 w"/>
      <sheetName val="sodium chloride in brine 26 wL4"/>
      <sheetName val="sodium chloride in brine 26 wTT"/>
      <sheetName val="sodium chloride in brine 26 wMD"/>
      <sheetName val="sodium chloride in brine 26 wRE"/>
      <sheetName val="sodium chloride in brine 26 wG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Polyethylene glycol"/>
      <sheetName val="Polyethylene glycolL4"/>
      <sheetName val="Polyethylene glycolTT"/>
      <sheetName val="Polyethylene glycolMD"/>
      <sheetName val="Polyethylene glycolRE"/>
      <sheetName val="Polyethylene glycolAS"/>
      <sheetName val="Polyethylene glycolCC"/>
      <sheetName val="Polyethylene glycolI2"/>
      <sheetName val="Polyethylene glycolI4"/>
      <sheetName val="Polyethylene glycolGH"/>
      <sheetName val="Ethylene Glycol,di"/>
      <sheetName val="Ethylene Glycol,diL4"/>
      <sheetName val="Ethylene Glycol,diTT"/>
      <sheetName val="Ethylene Glycol,diMD"/>
      <sheetName val="Ethylene Glycol,diRE"/>
      <sheetName val="Ethylene Glycol,diGH"/>
      <sheetName val="Ethylene oxide"/>
      <sheetName val="Ethylene oxideL4"/>
      <sheetName val="Ethylene oxideTT"/>
      <sheetName val="Ethylene oxideMD"/>
      <sheetName val="Ethylene oxideRE"/>
      <sheetName val="Ethylene oxideGH"/>
      <sheetName val="Ethylene"/>
      <sheetName val="EthyleneL4"/>
      <sheetName val="EthyleneTT"/>
      <sheetName val="EthyleneMD"/>
      <sheetName val="EthyleneRE"/>
      <sheetName val="EthyleneGH"/>
      <sheetName val="Naphtha"/>
      <sheetName val="NaphthaL4"/>
      <sheetName val="NaphthaTT"/>
      <sheetName val="NaphthaMD"/>
      <sheetName val="NaphthaRE"/>
      <sheetName val="NaphthaGH"/>
      <sheetName val="Oxygen"/>
      <sheetName val="OxygenL4"/>
      <sheetName val="OxygenTT"/>
      <sheetName val="OxygenMD"/>
      <sheetName val="OxygenRE"/>
      <sheetName val="OxygenGH"/>
      <sheetName val="Water for rxn"/>
      <sheetName val="Water for rxnL4"/>
      <sheetName val="Water for rxnTT"/>
      <sheetName val="Water for rxnMD"/>
      <sheetName val="Water for rxnRE"/>
      <sheetName val="Water for rxn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magnesium stearate"/>
      <sheetName val="magnesium stearateL4"/>
      <sheetName val="magnesium stearateTT"/>
      <sheetName val="magnesium stearateMD"/>
      <sheetName val="magnesium stearateRE"/>
      <sheetName val="magnesium stearateAS"/>
      <sheetName val="magnesium stearateCC"/>
      <sheetName val="magnesium stearateI2"/>
      <sheetName val="magnesium stearateI4"/>
      <sheetName val="magnesium stearateGH"/>
      <sheetName val="Magnesium hydroxide"/>
      <sheetName val="Magnesium hydroxideL4"/>
      <sheetName val="Magnesium hydroxideTT"/>
      <sheetName val="Magnesium hydroxideMD"/>
      <sheetName val="Magnesium hydroxideRE"/>
      <sheetName val="Magnesium hydroxideGH"/>
      <sheetName val="Calcium hydroxide"/>
      <sheetName val="Calcium hydroxideL4"/>
      <sheetName val="Calcium hydroxideTT"/>
      <sheetName val="Calcium hydroxideMD"/>
      <sheetName val="Calcium hydroxideRE"/>
      <sheetName val="Calcium hydroxideGH"/>
      <sheetName val="Calcium carbonate"/>
      <sheetName val="Calcium carbonateL4"/>
      <sheetName val="Calcium carbonateTT"/>
      <sheetName val="Calcium carbonateMD"/>
      <sheetName val="Calcium carbonateRE"/>
      <sheetName val="Calcium carbonateGH"/>
      <sheetName val="Carbon dioxide"/>
      <sheetName val="Carbon dioxideL4"/>
      <sheetName val="Carbon dioxideTT"/>
      <sheetName val="Carbon dioxideMD"/>
      <sheetName val="Carbon dioxideRE"/>
      <sheetName val="Carbon dioxideGH"/>
      <sheetName val="Natural gas"/>
      <sheetName val="Natural gasL4"/>
      <sheetName val="Natural gasTT"/>
      <sheetName val="Natural gasMD"/>
      <sheetName val="Natural gasRE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Water for rxn"/>
      <sheetName val="Water for rxnL4"/>
      <sheetName val="Water for rxnTT"/>
      <sheetName val="Water for rxnMD"/>
      <sheetName val="Water for rxnRE"/>
      <sheetName val="Water for rxnGH"/>
      <sheetName val="Sulfuric acid"/>
      <sheetName val="Sulfuric acidL4"/>
      <sheetName val="Sulfuric acidTT"/>
      <sheetName val="Sulfuric acidMD"/>
      <sheetName val="Sulfuric acidRE"/>
      <sheetName val="Sulfuric acidGH"/>
      <sheetName val="Sulfur trioxide"/>
      <sheetName val="Sulfur trioxideL4"/>
      <sheetName val="Sulfur trioxideTT"/>
      <sheetName val="Sulfur trioxideMD"/>
      <sheetName val="Sulfur trioxideRE"/>
      <sheetName val="Sulfur trioxideGH"/>
      <sheetName val="Sulfur"/>
      <sheetName val="SulfurL4"/>
      <sheetName val="SulfurTT"/>
      <sheetName val="SulfurMD"/>
      <sheetName val="SulfurRE"/>
      <sheetName val="SulfurGH"/>
      <sheetName val="stearic acid"/>
      <sheetName val="stearic acidL4"/>
      <sheetName val="stearic acidTT"/>
      <sheetName val="stearic acidMD"/>
      <sheetName val="stearic acidRE"/>
      <sheetName val="stearic acidGH"/>
      <sheetName val="Fatty Acids"/>
      <sheetName val="Fatty AcidsL4"/>
      <sheetName val="Fatty AcidsTT"/>
      <sheetName val="Fatty AcidsMD"/>
      <sheetName val="Fatty AcidsRE"/>
      <sheetName val="Fatty AcidsGH"/>
      <sheetName val="Palm Oil"/>
      <sheetName val="Palm OilL4"/>
      <sheetName val="Palm OilTT"/>
      <sheetName val="Palm OilMD"/>
      <sheetName val="Palm OilRE"/>
      <sheetName val="Palm OilGH"/>
      <sheetName val="Crude Palm Oil"/>
      <sheetName val="Crude Palm OilL4"/>
      <sheetName val="Crude Palm OilTT"/>
      <sheetName val="Crude Palm OilMD"/>
      <sheetName val="Crude Palm OilRE"/>
      <sheetName val="Crude Palm OilGH"/>
      <sheetName val="Fresh Fruit Bunches"/>
      <sheetName val="Fresh Fruit BunchesL4"/>
      <sheetName val="Fresh Fruit BunchesTT"/>
      <sheetName val="Fresh Fruit BunchesMD"/>
      <sheetName val="Fresh Fruit BunchesRE"/>
      <sheetName val="Fresh Fruit BunchesGH"/>
      <sheetName val="dolomite (calcined)"/>
      <sheetName val="dolomite (calcined)L4"/>
      <sheetName val="dolomite (calcined)TT"/>
      <sheetName val="dolomite (calcined)MD"/>
      <sheetName val="dolomite (calcined)RE"/>
      <sheetName val="dolomite (calcined)GH"/>
      <sheetName val="dolomite ore (at calcination)"/>
      <sheetName val="dolomite ore (at calcination)L4"/>
      <sheetName val="dolomite ore (at calcination)TT"/>
      <sheetName val="dolomite ore (at calcination)MD"/>
      <sheetName val="dolomite ore (at calcination)RE"/>
      <sheetName val="dolomite ore (at calcination)GH"/>
      <sheetName val="K in Fertilizer"/>
      <sheetName val="K in FertilizerL4"/>
      <sheetName val="K in FertilizerTT"/>
      <sheetName val="K in FertilizerMD"/>
      <sheetName val="K in FertilizerRE"/>
      <sheetName val="K in FertilizerGH"/>
      <sheetName val="Potassium chloride"/>
      <sheetName val="Potassium chlorideL4"/>
      <sheetName val="Potassium chlorideTT"/>
      <sheetName val="Potassium chlorideMD"/>
      <sheetName val="Potassium chlorideRE"/>
      <sheetName val="Potassium chlorideGH"/>
      <sheetName val="Sylvinite ore"/>
      <sheetName val="Sylvinite oreL4"/>
      <sheetName val="Sylvinite oreTT"/>
      <sheetName val="Sylvinite oreMD"/>
      <sheetName val="Sylvinite oreRE"/>
      <sheetName val="Sylvinite oreGH"/>
      <sheetName val="N in fertilizer"/>
      <sheetName val="N in fertilizerL4"/>
      <sheetName val="N in fertilizerTT"/>
      <sheetName val="N in fertilizerMD"/>
      <sheetName val="N in fertilizerRE"/>
      <sheetName val="N in fertilizerGH"/>
      <sheetName val="Ammonia"/>
      <sheetName val="AmmoniaL4"/>
      <sheetName val="AmmoniaTT"/>
      <sheetName val="AmmoniaMD"/>
      <sheetName val="AmmoniaRE"/>
      <sheetName val="AmmoniaGH"/>
      <sheetName val="N in DAP"/>
      <sheetName val="N in DAPL4"/>
      <sheetName val="N in DAPTT"/>
      <sheetName val="N in DAPMD"/>
      <sheetName val="N in DAPRE"/>
      <sheetName val="N in DAPGH"/>
      <sheetName val="diammonium phosphate (DAP)"/>
      <sheetName val="diammonium phosphate (DAP)L4"/>
      <sheetName val="diammonium phosphate (DAP)TT"/>
      <sheetName val="diammonium phosphate (DAP)MD"/>
      <sheetName val="diammonium phosphate (DAP)RE"/>
      <sheetName val="diammonium phosphate (DAP)GH"/>
      <sheetName val="Phosphoric acid"/>
      <sheetName val="Phosphoric acidL4"/>
      <sheetName val="Phosphoric acidTT"/>
      <sheetName val="Phosphoric acidMD"/>
      <sheetName val="Phosphoric acidRE"/>
      <sheetName val="Phosphoric acidGH"/>
      <sheetName val="Phosphate rock"/>
      <sheetName val="Phosphate rockL4"/>
      <sheetName val="Phosphate rockTT"/>
      <sheetName val="Phosphate rockMD"/>
      <sheetName val="Phosphate rockRE"/>
      <sheetName val="Phosphate rockGH"/>
      <sheetName val="Urea"/>
      <sheetName val="UreaL4"/>
      <sheetName val="UreaTT"/>
      <sheetName val="UreaMD"/>
      <sheetName val="UreaRE"/>
      <sheetName val="UreaGH"/>
      <sheetName val="P in fertilizer"/>
      <sheetName val="P in fertilizerL4"/>
      <sheetName val="P in fertilizerTT"/>
      <sheetName val="P in fertilizerMD"/>
      <sheetName val="P in fertilizerRE"/>
      <sheetName val="P in fertilizerGH"/>
      <sheetName val="P in DAP"/>
      <sheetName val="P in DAPL4"/>
      <sheetName val="P in DAPTT"/>
      <sheetName val="P in DAPMD"/>
      <sheetName val="P in DAPRE"/>
      <sheetName val="P in DAP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mannitol excipient"/>
      <sheetName val="mannitol excipientL4"/>
      <sheetName val="mannitol excipientTT"/>
      <sheetName val="mannitol excipientMD"/>
      <sheetName val="mannitol excipientRE"/>
      <sheetName val="mannitol excipientAS"/>
      <sheetName val="mannitol excipientCC"/>
      <sheetName val="mannitol excipientI2"/>
      <sheetName val="mannitol excipientI4"/>
      <sheetName val="mannitol excipientGH"/>
      <sheetName val="d-Mannitol"/>
      <sheetName val="d-MannitolL4"/>
      <sheetName val="d-MannitolTT"/>
      <sheetName val="d-MannitolMD"/>
      <sheetName val="d-MannitolRE"/>
      <sheetName val="d-MannitolGH"/>
      <sheetName val="Fructose-dextrose syrup, 45 w"/>
      <sheetName val="Fructose-dextrose syrup, 45 wL4"/>
      <sheetName val="Fructose-dextrose syrup, 45 wTT"/>
      <sheetName val="Fructose-dextrose syrup, 45 wMD"/>
      <sheetName val="Fructose-dextrose syrup, 45 wRE"/>
      <sheetName val="Fructose-dextrose syrup, 45 wGH"/>
      <sheetName val="dextrose in 35 wt db syrup"/>
      <sheetName val="dextrose in 35 wt db syrupL4"/>
      <sheetName val="dextrose in 35 wt db syrupTT"/>
      <sheetName val="dextrose in 35 wt db syrupMD"/>
      <sheetName val="dextrose in 35 wt db syrupRE"/>
      <sheetName val="dextrose in 35 wt db syrupGH"/>
      <sheetName val="Calcium hydroxide"/>
      <sheetName val="Calcium hydroxideL4"/>
      <sheetName val="Calcium hydroxideTT"/>
      <sheetName val="Calcium hydroxideMD"/>
      <sheetName val="Calcium hydroxideRE"/>
      <sheetName val="Calcium hydroxideGH"/>
      <sheetName val="Calcium carbonate"/>
      <sheetName val="Calcium carbonateL4"/>
      <sheetName val="Calcium carbonateTT"/>
      <sheetName val="Calcium carbonateMD"/>
      <sheetName val="Calcium carbonateRE"/>
      <sheetName val="Calcium carbonateGH"/>
      <sheetName val="Carbon dioxide"/>
      <sheetName val="Carbon dioxideL4"/>
      <sheetName val="Carbon dioxideTT"/>
      <sheetName val="Carbon dioxideMD"/>
      <sheetName val="Carbon dioxideRE"/>
      <sheetName val="Carbon dioxideGH"/>
      <sheetName val="Natural gas"/>
      <sheetName val="Natural gasL4"/>
      <sheetName val="Natural gasTT"/>
      <sheetName val="Natural gasMD"/>
      <sheetName val="Natural gasRE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Water for rxn"/>
      <sheetName val="Water for rxnL4"/>
      <sheetName val="Water for rxnTT"/>
      <sheetName val="Water for rxnMD"/>
      <sheetName val="Water for rxnRE"/>
      <sheetName val="Water for rxnGH"/>
      <sheetName val="corn starch"/>
      <sheetName val="corn starchL4"/>
      <sheetName val="corn starchTT"/>
      <sheetName val="corn starchMD"/>
      <sheetName val="corn starchRE"/>
      <sheetName val="corn starchGH"/>
      <sheetName val="Corn"/>
      <sheetName val="CornL4"/>
      <sheetName val="CornTT"/>
      <sheetName val="CornMD"/>
      <sheetName val="CornRE"/>
      <sheetName val="CornAS"/>
      <sheetName val="CornCC"/>
      <sheetName val="CornI2"/>
      <sheetName val="CornI4"/>
      <sheetName val="CornGH"/>
      <sheetName val="K in Fertilizer"/>
      <sheetName val="K in FertilizerL4"/>
      <sheetName val="K in FertilizerTT"/>
      <sheetName val="K in FertilizerMD"/>
      <sheetName val="K in FertilizerRE"/>
      <sheetName val="K in FertilizerGH"/>
      <sheetName val="Potassium chloride"/>
      <sheetName val="Potassium chlorideL4"/>
      <sheetName val="Potassium chlorideTT"/>
      <sheetName val="Potassium chlorideMD"/>
      <sheetName val="Potassium chlorideRE"/>
      <sheetName val="Potassium chlorideGH"/>
      <sheetName val="Sylvinite ore"/>
      <sheetName val="Sylvinite oreL4"/>
      <sheetName val="Sylvinite oreTT"/>
      <sheetName val="Sylvinite oreMD"/>
      <sheetName val="Sylvinite oreRE"/>
      <sheetName val="Sylvinite oreGH"/>
      <sheetName val="N in fertilizer"/>
      <sheetName val="N in fertilizerL4"/>
      <sheetName val="N in fertilizerTT"/>
      <sheetName val="N in fertilizerMD"/>
      <sheetName val="N in fertilizerRE"/>
      <sheetName val="N in fertilizerGH"/>
      <sheetName val="Ammonia"/>
      <sheetName val="AmmoniaL4"/>
      <sheetName val="AmmoniaTT"/>
      <sheetName val="AmmoniaMD"/>
      <sheetName val="AmmoniaRE"/>
      <sheetName val="AmmoniaGH"/>
      <sheetName val="N in DAP"/>
      <sheetName val="N in DAPL4"/>
      <sheetName val="N in DAPTT"/>
      <sheetName val="N in DAPMD"/>
      <sheetName val="N in DAPRE"/>
      <sheetName val="N in DAPGH"/>
      <sheetName val="diammonium phosphate (DAP)"/>
      <sheetName val="diammonium phosphate (DAP)L4"/>
      <sheetName val="diammonium phosphate (DAP)TT"/>
      <sheetName val="diammonium phosphate (DAP)MD"/>
      <sheetName val="diammonium phosphate (DAP)RE"/>
      <sheetName val="diammonium phosphate (DAP)GH"/>
      <sheetName val="Phosphoric acid"/>
      <sheetName val="Phosphoric acidL4"/>
      <sheetName val="Phosphoric acidTT"/>
      <sheetName val="Phosphoric acidMD"/>
      <sheetName val="Phosphoric acidRE"/>
      <sheetName val="Phosphoric acidGH"/>
      <sheetName val="Phosphate rock"/>
      <sheetName val="Phosphate rockL4"/>
      <sheetName val="Phosphate rockTT"/>
      <sheetName val="Phosphate rockMD"/>
      <sheetName val="Phosphate rockRE"/>
      <sheetName val="Phosphate rockGH"/>
      <sheetName val="Sulfuric acid"/>
      <sheetName val="Sulfuric acidL4"/>
      <sheetName val="Sulfuric acidTT"/>
      <sheetName val="Sulfuric acidMD"/>
      <sheetName val="Sulfuric acidRE"/>
      <sheetName val="Sulfuric acidGH"/>
      <sheetName val="Sulfur trioxide"/>
      <sheetName val="Sulfur trioxideL4"/>
      <sheetName val="Sulfur trioxideTT"/>
      <sheetName val="Sulfur trioxideMD"/>
      <sheetName val="Sulfur trioxideRE"/>
      <sheetName val="Sulfur trioxideGH"/>
      <sheetName val="Sulfur"/>
      <sheetName val="SulfurL4"/>
      <sheetName val="SulfurTT"/>
      <sheetName val="SulfurMD"/>
      <sheetName val="SulfurRE"/>
      <sheetName val="SulfurGH"/>
      <sheetName val="Urea"/>
      <sheetName val="UreaL4"/>
      <sheetName val="UreaTT"/>
      <sheetName val="UreaMD"/>
      <sheetName val="UreaRE"/>
      <sheetName val="UreaGH"/>
      <sheetName val="P in fertilizer"/>
      <sheetName val="P in fertilizerL4"/>
      <sheetName val="P in fertilizerTT"/>
      <sheetName val="P in fertilizerMD"/>
      <sheetName val="P in fertilizerRE"/>
      <sheetName val="P in fertilizerGH"/>
      <sheetName val="P in DAP"/>
      <sheetName val="P in DAPL4"/>
      <sheetName val="P in DAPTT"/>
      <sheetName val="P in DAPMD"/>
      <sheetName val="P in DAPRE"/>
      <sheetName val="P in DAPGH"/>
      <sheetName val="Hydrogen"/>
      <sheetName val="HydrogenL4"/>
      <sheetName val="HydrogenTT"/>
      <sheetName val="HydrogenMD"/>
      <sheetName val="HydrogenRE"/>
      <sheetName val="HydrogenGH"/>
      <sheetName val="hydrogen from SMR natural gas"/>
      <sheetName val="hydrogen from SMR natural gasL4"/>
      <sheetName val="hydrogen from SMR natural gasTT"/>
      <sheetName val="hydrogen from SMR natural gasMD"/>
      <sheetName val="hydrogen from SMR natural gasRE"/>
      <sheetName val="hydrogen from SMR natural gasGH"/>
      <sheetName val="Methane"/>
      <sheetName val="MethaneL4"/>
      <sheetName val="MethaneTT"/>
      <sheetName val="MethaneMD"/>
      <sheetName val="MethaneRE"/>
      <sheetName val="MethaneG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citric acid"/>
      <sheetName val="citric acidL4"/>
      <sheetName val="citric acidTT"/>
      <sheetName val="citric acidMD"/>
      <sheetName val="citric acidRE"/>
      <sheetName val="citric acidAS"/>
      <sheetName val="citric acidCC"/>
      <sheetName val="citric acidI2"/>
      <sheetName val="citric acidI4"/>
      <sheetName val="citric acidGH"/>
      <sheetName val="Ammonium nitrate"/>
      <sheetName val="Ammonium nitrateL4"/>
      <sheetName val="Ammonium nitrateTT"/>
      <sheetName val="Ammonium nitrateMD"/>
      <sheetName val="Ammonium nitrateRE"/>
      <sheetName val="Ammonium nitrateAS"/>
      <sheetName val="Ammonium nitrateCC"/>
      <sheetName val="Ammonium nitrateI2"/>
      <sheetName val="Ammonium nitrateI4"/>
      <sheetName val="Ammonium nitrateGH"/>
      <sheetName val="Ammonia"/>
      <sheetName val="AmmoniaL4"/>
      <sheetName val="AmmoniaTT"/>
      <sheetName val="AmmoniaMD"/>
      <sheetName val="AmmoniaRE"/>
      <sheetName val="AmmoniaGH"/>
      <sheetName val="Natural gas"/>
      <sheetName val="Natural gasL4"/>
      <sheetName val="Natural gasTT"/>
      <sheetName val="Natural gasMD"/>
      <sheetName val="Natural gasRE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Water for rxn"/>
      <sheetName val="Water for rxnL4"/>
      <sheetName val="Water for rxnTT"/>
      <sheetName val="Water for rxnMD"/>
      <sheetName val="Water for rxnRE"/>
      <sheetName val="Water for rxnGH"/>
      <sheetName val="Nitric acid"/>
      <sheetName val="Nitric acidL4"/>
      <sheetName val="Nitric acidTT"/>
      <sheetName val="Nitric acidMD"/>
      <sheetName val="Nitric acidRE"/>
      <sheetName val="Nitric acidGH"/>
      <sheetName val="Oxygen"/>
      <sheetName val="OxygenL4"/>
      <sheetName val="OxygenTT"/>
      <sheetName val="OxygenMD"/>
      <sheetName val="OxygenRE"/>
      <sheetName val="OxygenGH"/>
      <sheetName val="ammonium phosphate"/>
      <sheetName val="ammonium phosphateL4"/>
      <sheetName val="ammonium phosphateTT"/>
      <sheetName val="ammonium phosphateMD"/>
      <sheetName val="ammonium phosphateRE"/>
      <sheetName val="ammonium phosphateAS"/>
      <sheetName val="ammonium phosphateCC"/>
      <sheetName val="ammonium phosphateI2"/>
      <sheetName val="ammonium phosphateI4"/>
      <sheetName val="ammonium phosphateGH"/>
      <sheetName val="Phosphoric acid"/>
      <sheetName val="Phosphoric acidL4"/>
      <sheetName val="Phosphoric acidTT"/>
      <sheetName val="Phosphoric acidMD"/>
      <sheetName val="Phosphoric acidRE"/>
      <sheetName val="Phosphoric acidGH"/>
      <sheetName val="Phosphate rock"/>
      <sheetName val="Phosphate rockL4"/>
      <sheetName val="Phosphate rockTT"/>
      <sheetName val="Phosphate rockMD"/>
      <sheetName val="Phosphate rockRE"/>
      <sheetName val="Phosphate rockGH"/>
      <sheetName val="Sulfuric acid"/>
      <sheetName val="Sulfuric acidL4"/>
      <sheetName val="Sulfuric acidTT"/>
      <sheetName val="Sulfuric acidMD"/>
      <sheetName val="Sulfuric acidRE"/>
      <sheetName val="Sulfuric acidAS"/>
      <sheetName val="Sulfuric acidCC"/>
      <sheetName val="Sulfuric acidI2"/>
      <sheetName val="Sulfuric acidI4"/>
      <sheetName val="Sulfuric acidGH"/>
      <sheetName val="Sulfur trioxide"/>
      <sheetName val="Sulfur trioxideL4"/>
      <sheetName val="Sulfur trioxideTT"/>
      <sheetName val="Sulfur trioxideMD"/>
      <sheetName val="Sulfur trioxideRE"/>
      <sheetName val="Sulfur trioxideAS"/>
      <sheetName val="Sulfur trioxideCC"/>
      <sheetName val="Sulfur trioxideI2"/>
      <sheetName val="Sulfur trioxideI4"/>
      <sheetName val="Sulfur trioxideGH"/>
      <sheetName val="Sulfur"/>
      <sheetName val="SulfurL4"/>
      <sheetName val="SulfurTT"/>
      <sheetName val="SulfurMD"/>
      <sheetName val="SulfurRE"/>
      <sheetName val="SulfurGH"/>
      <sheetName val="Calcium hydroxide"/>
      <sheetName val="Calcium hydroxideL4"/>
      <sheetName val="Calcium hydroxideTT"/>
      <sheetName val="Calcium hydroxideMD"/>
      <sheetName val="Calcium hydroxideRE"/>
      <sheetName val="Calcium hydroxideAS"/>
      <sheetName val="Calcium hydroxideCC"/>
      <sheetName val="Calcium hydroxideI2"/>
      <sheetName val="Calcium hydroxideI4"/>
      <sheetName val="Calcium hydroxideGH"/>
      <sheetName val="Calcium carbonate"/>
      <sheetName val="Calcium carbonateL4"/>
      <sheetName val="Calcium carbonateTT"/>
      <sheetName val="Calcium carbonateMD"/>
      <sheetName val="Calcium carbonateRE"/>
      <sheetName val="Calcium carbonateGH"/>
      <sheetName val="Carbon dioxide"/>
      <sheetName val="Carbon dioxideL4"/>
      <sheetName val="Carbon dioxideTT"/>
      <sheetName val="Carbon dioxideMD"/>
      <sheetName val="Carbon dioxideRE"/>
      <sheetName val="Carbon dioxideGH"/>
      <sheetName val="calcium monoxide"/>
      <sheetName val="calcium monoxideL4"/>
      <sheetName val="calcium monoxideTT"/>
      <sheetName val="calcium monoxideMD"/>
      <sheetName val="calcium monoxideRE"/>
      <sheetName val="calcium monoxideAS"/>
      <sheetName val="calcium monoxideCC"/>
      <sheetName val="calcium monoxideI2"/>
      <sheetName val="calcium monoxideI4"/>
      <sheetName val="calcium monoxideGH"/>
      <sheetName val="molasses"/>
      <sheetName val="molassesL4"/>
      <sheetName val="molassesTT"/>
      <sheetName val="molassesMD"/>
      <sheetName val="molassesRE"/>
      <sheetName val="molassesAS"/>
      <sheetName val="molassesCC"/>
      <sheetName val="molassesI2"/>
      <sheetName val="molassesI4"/>
      <sheetName val="molassesGH"/>
      <sheetName val="sugar cane"/>
      <sheetName val="sugar caneL4"/>
      <sheetName val="sugar caneTT"/>
      <sheetName val="sugar caneMD"/>
      <sheetName val="sugar caneRE"/>
      <sheetName val="sugar caneAS"/>
      <sheetName val="sugar caneCC"/>
      <sheetName val="sugar caneI2"/>
      <sheetName val="sugar caneI4"/>
      <sheetName val="sugar caneGH"/>
      <sheetName val="K20 fertilizer"/>
      <sheetName val="K20 fertilizerL4"/>
      <sheetName val="K20 fertilizerTT"/>
      <sheetName val="K20 fertilizerMD"/>
      <sheetName val="K20 fertilizerRE"/>
      <sheetName val="K20 fertilizerGH"/>
      <sheetName val="K in Fertilizer"/>
      <sheetName val="K in FertilizerL4"/>
      <sheetName val="K in FertilizerTT"/>
      <sheetName val="K in FertilizerMD"/>
      <sheetName val="K in FertilizerRE"/>
      <sheetName val="K in FertilizerGH"/>
      <sheetName val="Potassium chloride"/>
      <sheetName val="Potassium chlorideL4"/>
      <sheetName val="Potassium chlorideTT"/>
      <sheetName val="Potassium chlorideMD"/>
      <sheetName val="Potassium chlorideRE"/>
      <sheetName val="Potassium chlorideGH"/>
      <sheetName val="Sylvinite ore"/>
      <sheetName val="Sylvinite oreL4"/>
      <sheetName val="Sylvinite oreTT"/>
      <sheetName val="Sylvinite oreMD"/>
      <sheetName val="Sylvinite oreRE"/>
      <sheetName val="Sylvinite oreGH"/>
      <sheetName val="N in fertilizer"/>
      <sheetName val="N in fertilizerL4"/>
      <sheetName val="N in fertilizerTT"/>
      <sheetName val="N in fertilizerMD"/>
      <sheetName val="N in fertilizerRE"/>
      <sheetName val="N in fertilizerGH"/>
      <sheetName val="N in DAP"/>
      <sheetName val="N in DAPL4"/>
      <sheetName val="N in DAPTT"/>
      <sheetName val="N in DAPMD"/>
      <sheetName val="N in DAPRE"/>
      <sheetName val="N in DAPGH"/>
      <sheetName val="diammonium phosphate (DAP)"/>
      <sheetName val="diammonium phosphate (DAP)L4"/>
      <sheetName val="diammonium phosphate (DAP)TT"/>
      <sheetName val="diammonium phosphate (DAP)MD"/>
      <sheetName val="diammonium phosphate (DAP)RE"/>
      <sheetName val="diammonium phosphate (DAP)GH"/>
      <sheetName val="Urea"/>
      <sheetName val="UreaL4"/>
      <sheetName val="UreaTT"/>
      <sheetName val="UreaMD"/>
      <sheetName val="UreaRE"/>
      <sheetName val="UreaGH"/>
      <sheetName val="P2O5 fertilizer"/>
      <sheetName val="P2O5 fertilizerL4"/>
      <sheetName val="P2O5 fertilizerTT"/>
      <sheetName val="P2O5 fertilizerMD"/>
      <sheetName val="P2O5 fertilizerRE"/>
      <sheetName val="P2O5 fertilizerGH"/>
      <sheetName val="P in fertilizer"/>
      <sheetName val="P in fertilizerL4"/>
      <sheetName val="P in fertilizerTT"/>
      <sheetName val="P in fertilizerMD"/>
      <sheetName val="P in fertilizerRE"/>
      <sheetName val="P in fertilizerGH"/>
      <sheetName val="P in DAP"/>
      <sheetName val="P in DAPL4"/>
      <sheetName val="P in DAPTT"/>
      <sheetName val="P in DAPMD"/>
      <sheetName val="P in DAPRE"/>
      <sheetName val="P in DAPGH"/>
      <sheetName val="monopotassium phosphate"/>
      <sheetName val="monopotassium phosphateL4"/>
      <sheetName val="monopotassium phosphateTT"/>
      <sheetName val="monopotassium phosphateMD"/>
      <sheetName val="monopotassium phosphateRE"/>
      <sheetName val="monopotassium phosphateAS"/>
      <sheetName val="monopotassium phosphateCC"/>
      <sheetName val="monopotassium phosphateI2"/>
      <sheetName val="monopotassium phosphateI4"/>
      <sheetName val="monopotassium phosphateGH"/>
      <sheetName val="Potassium Hydroxide"/>
      <sheetName val="Potassium HydroxideL4"/>
      <sheetName val="Potassium HydroxideTT"/>
      <sheetName val="Potassium HydroxideMD"/>
      <sheetName val="Potassium HydroxideRE"/>
      <sheetName val="Potassium HydroxideG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6">
          <cell r="B6">
            <v>2854.3668460974318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microcrystalline cellulose"/>
      <sheetName val="microcrystalline celluloseL4"/>
      <sheetName val="microcrystalline celluloseTT"/>
      <sheetName val="microcrystalline celluloseMD"/>
      <sheetName val="microcrystalline celluloseRE"/>
      <sheetName val="microcrystalline celluloseAS"/>
      <sheetName val="microcrystalline celluloseCC"/>
      <sheetName val="microcrystalline celluloseI2"/>
      <sheetName val="microcrystalline celluloseI4"/>
      <sheetName val="microcrystalline celluloseGH"/>
      <sheetName val="Calcium hydroxide"/>
      <sheetName val="Calcium hydroxideL4"/>
      <sheetName val="Calcium hydroxideTT"/>
      <sheetName val="Calcium hydroxideMD"/>
      <sheetName val="Calcium hydroxideRE"/>
      <sheetName val="Calcium hydroxideGH"/>
      <sheetName val="Calcium carbonate"/>
      <sheetName val="Calcium carbonateL4"/>
      <sheetName val="Calcium carbonateTT"/>
      <sheetName val="Calcium carbonateMD"/>
      <sheetName val="Calcium carbonateRE"/>
      <sheetName val="Calcium carbonateGH"/>
      <sheetName val="Carbon dioxide"/>
      <sheetName val="Carbon dioxideL4"/>
      <sheetName val="Carbon dioxideTT"/>
      <sheetName val="Carbon dioxideMD"/>
      <sheetName val="Carbon dioxideRE"/>
      <sheetName val="Carbon dioxideGH"/>
      <sheetName val="Natural gas"/>
      <sheetName val="Natural gasL4"/>
      <sheetName val="Natural gasTT"/>
      <sheetName val="Natural gasMD"/>
      <sheetName val="Natural gasRE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Water for rxn"/>
      <sheetName val="Water for rxnL4"/>
      <sheetName val="Water for rxnTT"/>
      <sheetName val="Water for rxnMD"/>
      <sheetName val="Water for rxnRE"/>
      <sheetName val="Water for rxnGH"/>
      <sheetName val="cellulose"/>
      <sheetName val="celluloseL4"/>
      <sheetName val="celluloseTT"/>
      <sheetName val="celluloseMD"/>
      <sheetName val="celluloseRE"/>
      <sheetName val="celluloseGH"/>
      <sheetName val="Dissolving pulp"/>
      <sheetName val="Dissolving pulpL4"/>
      <sheetName val="Dissolving pulpTT"/>
      <sheetName val="Dissolving pulpMD"/>
      <sheetName val="Dissolving pulpRE"/>
      <sheetName val="Dissolving pulpGH"/>
      <sheetName val="biomass for pulp"/>
      <sheetName val="biomass for pulpL4"/>
      <sheetName val="biomass for pulpTT"/>
      <sheetName val="biomass for pulpMD"/>
      <sheetName val="biomass for pulpRE"/>
      <sheetName val="biomass for pulpGH"/>
      <sheetName val="N in DAP"/>
      <sheetName val="N in DAPL4"/>
      <sheetName val="N in DAPTT"/>
      <sheetName val="N in DAPMD"/>
      <sheetName val="N in DAPRE"/>
      <sheetName val="N in DAPGH"/>
      <sheetName val="diammonium phosphate (DAP)"/>
      <sheetName val="diammonium phosphate (DAP)L4"/>
      <sheetName val="diammonium phosphate (DAP)TT"/>
      <sheetName val="diammonium phosphate (DAP)MD"/>
      <sheetName val="diammonium phosphate (DAP)RE"/>
      <sheetName val="diammonium phosphate (DAP)GH"/>
      <sheetName val="Ammonia"/>
      <sheetName val="AmmoniaL4"/>
      <sheetName val="AmmoniaTT"/>
      <sheetName val="AmmoniaMD"/>
      <sheetName val="AmmoniaRE"/>
      <sheetName val="AmmoniaGH"/>
      <sheetName val="Phosphoric acid"/>
      <sheetName val="Phosphoric acidL4"/>
      <sheetName val="Phosphoric acidTT"/>
      <sheetName val="Phosphoric acidMD"/>
      <sheetName val="Phosphoric acidRE"/>
      <sheetName val="Phosphoric acidGH"/>
      <sheetName val="Phosphate rock"/>
      <sheetName val="Phosphate rockL4"/>
      <sheetName val="Phosphate rockTT"/>
      <sheetName val="Phosphate rockMD"/>
      <sheetName val="Phosphate rockRE"/>
      <sheetName val="Phosphate rockGH"/>
      <sheetName val="Sulfuric acid"/>
      <sheetName val="Sulfuric acidL4"/>
      <sheetName val="Sulfuric acidTT"/>
      <sheetName val="Sulfuric acidMD"/>
      <sheetName val="Sulfuric acidRE"/>
      <sheetName val="Sulfuric acidGH"/>
      <sheetName val="Sulfur trioxide"/>
      <sheetName val="Sulfur trioxideL4"/>
      <sheetName val="Sulfur trioxideTT"/>
      <sheetName val="Sulfur trioxideMD"/>
      <sheetName val="Sulfur trioxideRE"/>
      <sheetName val="Sulfur trioxideGH"/>
      <sheetName val="Sulfur"/>
      <sheetName val="SulfurL4"/>
      <sheetName val="SulfurTT"/>
      <sheetName val="SulfurMD"/>
      <sheetName val="SulfurRE"/>
      <sheetName val="SulfurGH"/>
      <sheetName val="P in DAP"/>
      <sheetName val="P in DAPL4"/>
      <sheetName val="P in DAPTT"/>
      <sheetName val="P in DAPMD"/>
      <sheetName val="P in DAPRE"/>
      <sheetName val="P in DAPGH"/>
      <sheetName val="Urea"/>
      <sheetName val="UreaL4"/>
      <sheetName val="UreaTT"/>
      <sheetName val="UreaMD"/>
      <sheetName val="UreaRE"/>
      <sheetName val="UreaGH"/>
      <sheetName val="calcium monoxide"/>
      <sheetName val="calcium monoxideL4"/>
      <sheetName val="calcium monoxideTT"/>
      <sheetName val="calcium monoxideMD"/>
      <sheetName val="calcium monoxideRE"/>
      <sheetName val="calcium monoxideGH"/>
      <sheetName val="hydrogen peroxide"/>
      <sheetName val="hydrogen peroxideL4"/>
      <sheetName val="hydrogen peroxideTT"/>
      <sheetName val="hydrogen peroxideMD"/>
      <sheetName val="hydrogen peroxideRE"/>
      <sheetName val="hydrogen peroxideGH"/>
      <sheetName val="Benzene"/>
      <sheetName val="BenzeneL4"/>
      <sheetName val="BenzeneTT"/>
      <sheetName val="BenzeneMD"/>
      <sheetName val="BenzeneRE"/>
      <sheetName val="BenzeneGH"/>
      <sheetName val="pyrolysis gas"/>
      <sheetName val="pyrolysis gasL4"/>
      <sheetName val="pyrolysis gasTT"/>
      <sheetName val="pyrolysis gasMD"/>
      <sheetName val="pyrolysis gasRE"/>
      <sheetName val="pyrolysis gasGH"/>
      <sheetName val="Naphtha"/>
      <sheetName val="NaphthaL4"/>
      <sheetName val="NaphthaTT"/>
      <sheetName val="NaphthaMD"/>
      <sheetName val="NaphthaRE"/>
      <sheetName val="NaphthaGH"/>
      <sheetName val="reformate, from naphtha"/>
      <sheetName val="reformate, from naphthaL4"/>
      <sheetName val="reformate, from naphthaTT"/>
      <sheetName val="reformate, from naphthaMD"/>
      <sheetName val="reformate, from naphthaRE"/>
      <sheetName val="reformate, from naphthaGH"/>
      <sheetName val="Hydrogen"/>
      <sheetName val="HydrogenL4"/>
      <sheetName val="HydrogenTT"/>
      <sheetName val="HydrogenMD"/>
      <sheetName val="HydrogenRE"/>
      <sheetName val="HydrogenGH"/>
      <sheetName val="hydrogen from SMR natural gas"/>
      <sheetName val="hydrogen from SMR natural gasL4"/>
      <sheetName val="hydrogen from SMR natural gasTT"/>
      <sheetName val="hydrogen from SMR natural gasMD"/>
      <sheetName val="hydrogen from SMR natural gasRE"/>
      <sheetName val="hydrogen from SMR natural gasGH"/>
      <sheetName val="Methane"/>
      <sheetName val="MethaneL4"/>
      <sheetName val="MethaneTT"/>
      <sheetName val="MethaneMD"/>
      <sheetName val="MethaneRE"/>
      <sheetName val="MethaneGH"/>
      <sheetName val="Sodium chlorate"/>
      <sheetName val="Sodium chlorateL4"/>
      <sheetName val="Sodium chlorateTT"/>
      <sheetName val="Sodium chlorateMD"/>
      <sheetName val="Sodium chlorateRE"/>
      <sheetName val="Sodium chlorateGH"/>
      <sheetName val="Sodium hydroxide"/>
      <sheetName val="Sodium hydroxideL4"/>
      <sheetName val="Sodium hydroxideTT"/>
      <sheetName val="Sodium hydroxideMD"/>
      <sheetName val="Sodium hydroxideRE"/>
      <sheetName val="Sodium hydroxideGH"/>
      <sheetName val="Sodium sulfate"/>
      <sheetName val="Sodium sulfateL4"/>
      <sheetName val="Sodium sulfateTT"/>
      <sheetName val="Sodium sulfateMD"/>
      <sheetName val="Sodium sulfateRE"/>
      <sheetName val="Sodium sulfateGH"/>
      <sheetName val="tincal (borax)"/>
      <sheetName val="tincal (borax)L4"/>
      <sheetName val="tincal (borax)TT"/>
      <sheetName val="tincal (borax)MD"/>
      <sheetName val="tincal (borax)RE"/>
      <sheetName val="tincal (borax)GH"/>
      <sheetName val="B2O3 in tincal ore"/>
      <sheetName val="B2O3 in tincal oreL4"/>
      <sheetName val="B2O3 in tincal oreTT"/>
      <sheetName val="B2O3 in tincal oreMD"/>
      <sheetName val="B2O3 in tincal oreRE"/>
      <sheetName val="B2O3 in tincal oreGH"/>
      <sheetName val="Hydrogen chloride"/>
      <sheetName val="Hydrogen chlorideL4"/>
      <sheetName val="Hydrogen chlorideTT"/>
      <sheetName val="Hydrogen chlorideMD"/>
      <sheetName val="Hydrogen chlorideRE"/>
      <sheetName val="Hydrogen chlorideGH"/>
      <sheetName val="Chlorine"/>
      <sheetName val="ChlorineL4"/>
      <sheetName val="ChlorineTT"/>
      <sheetName val="ChlorineMD"/>
      <sheetName val="ChlorineRE"/>
      <sheetName val="ChlorineGH"/>
      <sheetName val="sodium chloride in brine 26 w"/>
      <sheetName val="sodium chloride in brine 26 wL4"/>
      <sheetName val="sodium chloride in brine 26 wTT"/>
      <sheetName val="sodium chloride in brine 26 wMD"/>
      <sheetName val="sodium chloride in brine 26 wRE"/>
      <sheetName val="sodium chloride in brine 26 wGH"/>
      <sheetName val="Ethylene"/>
      <sheetName val="EthyleneL4"/>
      <sheetName val="EthyleneTT"/>
      <sheetName val="EthyleneMD"/>
      <sheetName val="EthyleneRE"/>
      <sheetName val="Ethylene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HPMC E grade"/>
      <sheetName val="HPMC E gradeL4"/>
      <sheetName val="HPMC E gradeTT"/>
      <sheetName val="HPMC E gradeMD"/>
      <sheetName val="HPMC E gradeRE"/>
      <sheetName val="HPMC E gradeAS"/>
      <sheetName val="HPMC E gradeCC"/>
      <sheetName val="HPMC E gradeI2"/>
      <sheetName val="HPMC E gradeI4"/>
      <sheetName val="HPMC E gradeGH"/>
      <sheetName val="cellulose"/>
      <sheetName val="celluloseL4"/>
      <sheetName val="celluloseTT"/>
      <sheetName val="celluloseMD"/>
      <sheetName val="celluloseRE"/>
      <sheetName val="celluloseGH"/>
      <sheetName val="Dissolving pulp"/>
      <sheetName val="Dissolving pulpL4"/>
      <sheetName val="Dissolving pulpTT"/>
      <sheetName val="Dissolving pulpMD"/>
      <sheetName val="Dissolving pulpRE"/>
      <sheetName val="Dissolving pulpGH"/>
      <sheetName val="biomass for pulp"/>
      <sheetName val="biomass for pulpL4"/>
      <sheetName val="biomass for pulpTT"/>
      <sheetName val="biomass for pulpMD"/>
      <sheetName val="biomass for pulpRE"/>
      <sheetName val="biomass for pulpGH"/>
      <sheetName val="N in DAP"/>
      <sheetName val="N in DAPL4"/>
      <sheetName val="N in DAPTT"/>
      <sheetName val="N in DAPMD"/>
      <sheetName val="N in DAPRE"/>
      <sheetName val="N in DAPGH"/>
      <sheetName val="diammonium phosphate (DAP)"/>
      <sheetName val="diammonium phosphate (DAP)L4"/>
      <sheetName val="diammonium phosphate (DAP)TT"/>
      <sheetName val="diammonium phosphate (DAP)MD"/>
      <sheetName val="diammonium phosphate (DAP)RE"/>
      <sheetName val="diammonium phosphate (DAP)GH"/>
      <sheetName val="Ammonia"/>
      <sheetName val="AmmoniaL4"/>
      <sheetName val="AmmoniaTT"/>
      <sheetName val="AmmoniaMD"/>
      <sheetName val="AmmoniaRE"/>
      <sheetName val="AmmoniaGH"/>
      <sheetName val="Natural gas"/>
      <sheetName val="Natural gasL4"/>
      <sheetName val="Natural gasTT"/>
      <sheetName val="Natural gasMD"/>
      <sheetName val="Natural gasRE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Water for rxn"/>
      <sheetName val="Water for rxnL4"/>
      <sheetName val="Water for rxnTT"/>
      <sheetName val="Water for rxnMD"/>
      <sheetName val="Water for rxnRE"/>
      <sheetName val="Water for rxnGH"/>
      <sheetName val="Phosphoric acid"/>
      <sheetName val="Phosphoric acidL4"/>
      <sheetName val="Phosphoric acidTT"/>
      <sheetName val="Phosphoric acidMD"/>
      <sheetName val="Phosphoric acidRE"/>
      <sheetName val="Phosphoric acidGH"/>
      <sheetName val="Phosphate rock"/>
      <sheetName val="Phosphate rockL4"/>
      <sheetName val="Phosphate rockTT"/>
      <sheetName val="Phosphate rockMD"/>
      <sheetName val="Phosphate rockRE"/>
      <sheetName val="Phosphate rockGH"/>
      <sheetName val="Sulfuric acid"/>
      <sheetName val="Sulfuric acidL4"/>
      <sheetName val="Sulfuric acidTT"/>
      <sheetName val="Sulfuric acidMD"/>
      <sheetName val="Sulfuric acidRE"/>
      <sheetName val="Sulfuric acidGH"/>
      <sheetName val="Sulfur trioxide"/>
      <sheetName val="Sulfur trioxideL4"/>
      <sheetName val="Sulfur trioxideTT"/>
      <sheetName val="Sulfur trioxideMD"/>
      <sheetName val="Sulfur trioxideRE"/>
      <sheetName val="Sulfur trioxideGH"/>
      <sheetName val="Sulfur"/>
      <sheetName val="SulfurL4"/>
      <sheetName val="SulfurTT"/>
      <sheetName val="SulfurMD"/>
      <sheetName val="SulfurRE"/>
      <sheetName val="SulfurGH"/>
      <sheetName val="P in DAP"/>
      <sheetName val="P in DAPL4"/>
      <sheetName val="P in DAPTT"/>
      <sheetName val="P in DAPMD"/>
      <sheetName val="P in DAPRE"/>
      <sheetName val="P in DAPGH"/>
      <sheetName val="Urea"/>
      <sheetName val="UreaL4"/>
      <sheetName val="UreaTT"/>
      <sheetName val="UreaMD"/>
      <sheetName val="UreaRE"/>
      <sheetName val="UreaGH"/>
      <sheetName val="Carbon dioxide"/>
      <sheetName val="Carbon dioxideL4"/>
      <sheetName val="Carbon dioxideTT"/>
      <sheetName val="Carbon dioxideMD"/>
      <sheetName val="Carbon dioxideRE"/>
      <sheetName val="Carbon dioxideGH"/>
      <sheetName val="calcium monoxide"/>
      <sheetName val="calcium monoxideL4"/>
      <sheetName val="calcium monoxideTT"/>
      <sheetName val="calcium monoxideMD"/>
      <sheetName val="calcium monoxideRE"/>
      <sheetName val="calcium monoxideGH"/>
      <sheetName val="Calcium carbonate"/>
      <sheetName val="Calcium carbonateL4"/>
      <sheetName val="Calcium carbonateTT"/>
      <sheetName val="Calcium carbonateMD"/>
      <sheetName val="Calcium carbonateRE"/>
      <sheetName val="Calcium carbonateGH"/>
      <sheetName val="hydrogen peroxide"/>
      <sheetName val="hydrogen peroxideL4"/>
      <sheetName val="hydrogen peroxideTT"/>
      <sheetName val="hydrogen peroxideMD"/>
      <sheetName val="hydrogen peroxideRE"/>
      <sheetName val="hydrogen peroxideGH"/>
      <sheetName val="Benzene"/>
      <sheetName val="BenzeneL4"/>
      <sheetName val="BenzeneTT"/>
      <sheetName val="BenzeneMD"/>
      <sheetName val="BenzeneRE"/>
      <sheetName val="BenzeneGH"/>
      <sheetName val="pyrolysis gas"/>
      <sheetName val="pyrolysis gasL4"/>
      <sheetName val="pyrolysis gasTT"/>
      <sheetName val="pyrolysis gasMD"/>
      <sheetName val="pyrolysis gasRE"/>
      <sheetName val="pyrolysis gasGH"/>
      <sheetName val="Naphtha"/>
      <sheetName val="NaphthaL4"/>
      <sheetName val="NaphthaTT"/>
      <sheetName val="NaphthaMD"/>
      <sheetName val="NaphthaRE"/>
      <sheetName val="NaphthaGH"/>
      <sheetName val="reformate, from naphtha"/>
      <sheetName val="reformate, from naphthaL4"/>
      <sheetName val="reformate, from naphthaTT"/>
      <sheetName val="reformate, from naphthaMD"/>
      <sheetName val="reformate, from naphthaRE"/>
      <sheetName val="reformate, from naphthaGH"/>
      <sheetName val="Hydrogen"/>
      <sheetName val="HydrogenL4"/>
      <sheetName val="HydrogenTT"/>
      <sheetName val="HydrogenMD"/>
      <sheetName val="HydrogenRE"/>
      <sheetName val="HydrogenGH"/>
      <sheetName val="hydrogen from SMR natural gas"/>
      <sheetName val="hydrogen from SMR natural gasL4"/>
      <sheetName val="hydrogen from SMR natural gasTT"/>
      <sheetName val="hydrogen from SMR natural gasMD"/>
      <sheetName val="hydrogen from SMR natural gasRE"/>
      <sheetName val="hydrogen from SMR natural gasGH"/>
      <sheetName val="Methane"/>
      <sheetName val="MethaneL4"/>
      <sheetName val="MethaneTT"/>
      <sheetName val="MethaneMD"/>
      <sheetName val="MethaneRE"/>
      <sheetName val="MethaneGH"/>
      <sheetName val="Sodium chlorate"/>
      <sheetName val="Sodium chlorateL4"/>
      <sheetName val="Sodium chlorateTT"/>
      <sheetName val="Sodium chlorateMD"/>
      <sheetName val="Sodium chlorateRE"/>
      <sheetName val="Sodium chlorateGH"/>
      <sheetName val="Sodium hydroxide"/>
      <sheetName val="Sodium hydroxideL4"/>
      <sheetName val="Sodium hydroxideTT"/>
      <sheetName val="Sodium hydroxideMD"/>
      <sheetName val="Sodium hydroxideRE"/>
      <sheetName val="Sodium hydroxideGH"/>
      <sheetName val="Sodium sulfate"/>
      <sheetName val="Sodium sulfateL4"/>
      <sheetName val="Sodium sulfateTT"/>
      <sheetName val="Sodium sulfateMD"/>
      <sheetName val="Sodium sulfateRE"/>
      <sheetName val="Sodium sulfateGH"/>
      <sheetName val="tincal (borax)"/>
      <sheetName val="tincal (borax)L4"/>
      <sheetName val="tincal (borax)TT"/>
      <sheetName val="tincal (borax)MD"/>
      <sheetName val="tincal (borax)RE"/>
      <sheetName val="tincal (borax)GH"/>
      <sheetName val="B2O3 in tincal ore"/>
      <sheetName val="B2O3 in tincal oreL4"/>
      <sheetName val="B2O3 in tincal oreTT"/>
      <sheetName val="B2O3 in tincal oreMD"/>
      <sheetName val="B2O3 in tincal oreRE"/>
      <sheetName val="B2O3 in tincal oreGH"/>
      <sheetName val="methyl chloride"/>
      <sheetName val="methyl chlorideL4"/>
      <sheetName val="methyl chlorideTT"/>
      <sheetName val="methyl chlorideMD"/>
      <sheetName val="methyl chlorideRE"/>
      <sheetName val="methyl chlorideGH"/>
      <sheetName val="Hydrogen chloride"/>
      <sheetName val="Hydrogen chlorideL4"/>
      <sheetName val="Hydrogen chlorideTT"/>
      <sheetName val="Hydrogen chlorideMD"/>
      <sheetName val="Hydrogen chlorideRE"/>
      <sheetName val="Hydrogen chlorideGH"/>
      <sheetName val="Chlorine"/>
      <sheetName val="ChlorineL4"/>
      <sheetName val="ChlorineTT"/>
      <sheetName val="ChlorineMD"/>
      <sheetName val="ChlorineRE"/>
      <sheetName val="ChlorineGH"/>
      <sheetName val="sodium chloride in brine 26 w"/>
      <sheetName val="sodium chloride in brine 26 wL4"/>
      <sheetName val="sodium chloride in brine 26 wTT"/>
      <sheetName val="sodium chloride in brine 26 wMD"/>
      <sheetName val="sodium chloride in brine 26 wRE"/>
      <sheetName val="sodium chloride in brine 26 wGH"/>
      <sheetName val="Ethylene"/>
      <sheetName val="EthyleneL4"/>
      <sheetName val="EthyleneTT"/>
      <sheetName val="EthyleneMD"/>
      <sheetName val="EthyleneRE"/>
      <sheetName val="EthyleneGH"/>
      <sheetName val="methanol"/>
      <sheetName val="methanolL4"/>
      <sheetName val="methanolTT"/>
      <sheetName val="methanolMD"/>
      <sheetName val="methanolRE"/>
      <sheetName val="methanolGH"/>
      <sheetName val="Propylene oxide"/>
      <sheetName val="Propylene oxideL4"/>
      <sheetName val="Propylene oxideTT"/>
      <sheetName val="Propylene oxideMD"/>
      <sheetName val="Propylene oxideRE"/>
      <sheetName val="Propylene oxideGH"/>
      <sheetName val="ethylene glycol"/>
      <sheetName val="ethylene glycolL4"/>
      <sheetName val="ethylene glycolTT"/>
      <sheetName val="ethylene glycolMD"/>
      <sheetName val="ethylene glycolRE"/>
      <sheetName val="ethylene glycolGH"/>
      <sheetName val="Ethylene oxide"/>
      <sheetName val="Ethylene oxideL4"/>
      <sheetName val="Ethylene oxideTT"/>
      <sheetName val="Ethylene oxideMD"/>
      <sheetName val="Ethylene oxideRE"/>
      <sheetName val="Ethylene oxideGH"/>
      <sheetName val="Oxygen"/>
      <sheetName val="OxygenL4"/>
      <sheetName val="OxygenTT"/>
      <sheetName val="OxygenMD"/>
      <sheetName val="OxygenRE"/>
      <sheetName val="OxygenGH"/>
      <sheetName val="Hypochlorous acid"/>
      <sheetName val="Hypochlorous acidL4"/>
      <sheetName val="Hypochlorous acidTT"/>
      <sheetName val="Hypochlorous acidMD"/>
      <sheetName val="Hypochlorous acidRE"/>
      <sheetName val="Hypochlorous acidGH"/>
      <sheetName val="Propylene"/>
      <sheetName val="PropyleneL4"/>
      <sheetName val="PropyleneTT"/>
      <sheetName val="PropyleneMD"/>
      <sheetName val="PropyleneRE"/>
      <sheetName val="Propylene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HPMC K grade"/>
      <sheetName val="HPMC K gradeL4"/>
      <sheetName val="HPMC K gradeTT"/>
      <sheetName val="HPMC K gradeMD"/>
      <sheetName val="HPMC K gradeRE"/>
      <sheetName val="HPMC K gradeAS"/>
      <sheetName val="HPMC K gradeCC"/>
      <sheetName val="HPMC K gradeI2"/>
      <sheetName val="HPMC K gradeI4"/>
      <sheetName val="HPMC K gradeGH"/>
      <sheetName val="cellulose"/>
      <sheetName val="celluloseL4"/>
      <sheetName val="celluloseTT"/>
      <sheetName val="celluloseMD"/>
      <sheetName val="celluloseRE"/>
      <sheetName val="celluloseAS"/>
      <sheetName val="celluloseCC"/>
      <sheetName val="celluloseI2"/>
      <sheetName val="celluloseI4"/>
      <sheetName val="celluloseGH"/>
      <sheetName val="Dissolving pulp"/>
      <sheetName val="Dissolving pulpL4"/>
      <sheetName val="Dissolving pulpTT"/>
      <sheetName val="Dissolving pulpMD"/>
      <sheetName val="Dissolving pulpRE"/>
      <sheetName val="Dissolving pulpGH"/>
      <sheetName val="biomass for pulp"/>
      <sheetName val="biomass for pulpL4"/>
      <sheetName val="biomass for pulpTT"/>
      <sheetName val="biomass for pulpMD"/>
      <sheetName val="biomass for pulpRE"/>
      <sheetName val="biomass for pulpGH"/>
      <sheetName val="N in DAP"/>
      <sheetName val="N in DAPL4"/>
      <sheetName val="N in DAPTT"/>
      <sheetName val="N in DAPMD"/>
      <sheetName val="N in DAPRE"/>
      <sheetName val="N in DAPGH"/>
      <sheetName val="diammonium phosphate (DAP)"/>
      <sheetName val="diammonium phosphate (DAP)L4"/>
      <sheetName val="diammonium phosphate (DAP)TT"/>
      <sheetName val="diammonium phosphate (DAP)MD"/>
      <sheetName val="diammonium phosphate (DAP)RE"/>
      <sheetName val="diammonium phosphate (DAP)GH"/>
      <sheetName val="Ammonia"/>
      <sheetName val="AmmoniaL4"/>
      <sheetName val="AmmoniaTT"/>
      <sheetName val="AmmoniaMD"/>
      <sheetName val="AmmoniaRE"/>
      <sheetName val="AmmoniaGH"/>
      <sheetName val="Natural gas"/>
      <sheetName val="Natural gasL4"/>
      <sheetName val="Natural gasTT"/>
      <sheetName val="Natural gasMD"/>
      <sheetName val="Natural gasRE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Water for rxn"/>
      <sheetName val="Water for rxnL4"/>
      <sheetName val="Water for rxnTT"/>
      <sheetName val="Water for rxnMD"/>
      <sheetName val="Water for rxnRE"/>
      <sheetName val="Water for rxnGH"/>
      <sheetName val="Phosphoric acid"/>
      <sheetName val="Phosphoric acidL4"/>
      <sheetName val="Phosphoric acidTT"/>
      <sheetName val="Phosphoric acidMD"/>
      <sheetName val="Phosphoric acidRE"/>
      <sheetName val="Phosphoric acidGH"/>
      <sheetName val="Phosphate rock"/>
      <sheetName val="Phosphate rockL4"/>
      <sheetName val="Phosphate rockTT"/>
      <sheetName val="Phosphate rockMD"/>
      <sheetName val="Phosphate rockRE"/>
      <sheetName val="Phosphate rockGH"/>
      <sheetName val="Sulfuric acid"/>
      <sheetName val="Sulfuric acidL4"/>
      <sheetName val="Sulfuric acidTT"/>
      <sheetName val="Sulfuric acidMD"/>
      <sheetName val="Sulfuric acidRE"/>
      <sheetName val="Sulfuric acidGH"/>
      <sheetName val="Sulfur trioxide"/>
      <sheetName val="Sulfur trioxideL4"/>
      <sheetName val="Sulfur trioxideTT"/>
      <sheetName val="Sulfur trioxideMD"/>
      <sheetName val="Sulfur trioxideRE"/>
      <sheetName val="Sulfur trioxideGH"/>
      <sheetName val="Sulfur"/>
      <sheetName val="SulfurL4"/>
      <sheetName val="SulfurTT"/>
      <sheetName val="SulfurMD"/>
      <sheetName val="SulfurRE"/>
      <sheetName val="SulfurGH"/>
      <sheetName val="P in DAP"/>
      <sheetName val="P in DAPL4"/>
      <sheetName val="P in DAPTT"/>
      <sheetName val="P in DAPMD"/>
      <sheetName val="P in DAPRE"/>
      <sheetName val="P in DAPGH"/>
      <sheetName val="Urea"/>
      <sheetName val="UreaL4"/>
      <sheetName val="UreaTT"/>
      <sheetName val="UreaMD"/>
      <sheetName val="UreaRE"/>
      <sheetName val="UreaGH"/>
      <sheetName val="Carbon dioxide"/>
      <sheetName val="Carbon dioxideL4"/>
      <sheetName val="Carbon dioxideTT"/>
      <sheetName val="Carbon dioxideMD"/>
      <sheetName val="Carbon dioxideRE"/>
      <sheetName val="Carbon dioxideGH"/>
      <sheetName val="calcium monoxide"/>
      <sheetName val="calcium monoxideL4"/>
      <sheetName val="calcium monoxideTT"/>
      <sheetName val="calcium monoxideMD"/>
      <sheetName val="calcium monoxideRE"/>
      <sheetName val="calcium monoxideGH"/>
      <sheetName val="Calcium carbonate"/>
      <sheetName val="Calcium carbonateL4"/>
      <sheetName val="Calcium carbonateTT"/>
      <sheetName val="Calcium carbonateMD"/>
      <sheetName val="Calcium carbonateRE"/>
      <sheetName val="Calcium carbonateGH"/>
      <sheetName val="hydrogen peroxide"/>
      <sheetName val="hydrogen peroxideL4"/>
      <sheetName val="hydrogen peroxideTT"/>
      <sheetName val="hydrogen peroxideMD"/>
      <sheetName val="hydrogen peroxideRE"/>
      <sheetName val="hydrogen peroxideGH"/>
      <sheetName val="Benzene"/>
      <sheetName val="BenzeneL4"/>
      <sheetName val="BenzeneTT"/>
      <sheetName val="BenzeneMD"/>
      <sheetName val="BenzeneRE"/>
      <sheetName val="BenzeneGH"/>
      <sheetName val="pyrolysis gas"/>
      <sheetName val="pyrolysis gasL4"/>
      <sheetName val="pyrolysis gasTT"/>
      <sheetName val="pyrolysis gasMD"/>
      <sheetName val="pyrolysis gasRE"/>
      <sheetName val="pyrolysis gasGH"/>
      <sheetName val="Naphtha"/>
      <sheetName val="NaphthaL4"/>
      <sheetName val="NaphthaTT"/>
      <sheetName val="NaphthaMD"/>
      <sheetName val="NaphthaRE"/>
      <sheetName val="NaphthaGH"/>
      <sheetName val="reformate, from naphtha"/>
      <sheetName val="reformate, from naphthaL4"/>
      <sheetName val="reformate, from naphthaTT"/>
      <sheetName val="reformate, from naphthaMD"/>
      <sheetName val="reformate, from naphthaRE"/>
      <sheetName val="reformate, from naphthaGH"/>
      <sheetName val="Hydrogen"/>
      <sheetName val="HydrogenL4"/>
      <sheetName val="HydrogenTT"/>
      <sheetName val="HydrogenMD"/>
      <sheetName val="HydrogenRE"/>
      <sheetName val="HydrogenGH"/>
      <sheetName val="hydrogen from SMR natural gas"/>
      <sheetName val="hydrogen from SMR natural gasL4"/>
      <sheetName val="hydrogen from SMR natural gasTT"/>
      <sheetName val="hydrogen from SMR natural gasMD"/>
      <sheetName val="hydrogen from SMR natural gasRE"/>
      <sheetName val="hydrogen from SMR natural gasGH"/>
      <sheetName val="Methane"/>
      <sheetName val="MethaneL4"/>
      <sheetName val="MethaneTT"/>
      <sheetName val="MethaneMD"/>
      <sheetName val="MethaneRE"/>
      <sheetName val="MethaneGH"/>
      <sheetName val="Sodium chlorate"/>
      <sheetName val="Sodium chlorateL4"/>
      <sheetName val="Sodium chlorateTT"/>
      <sheetName val="Sodium chlorateMD"/>
      <sheetName val="Sodium chlorateRE"/>
      <sheetName val="Sodium chlorateGH"/>
      <sheetName val="Sodium hydroxide"/>
      <sheetName val="Sodium hydroxideL4"/>
      <sheetName val="Sodium hydroxideTT"/>
      <sheetName val="Sodium hydroxideMD"/>
      <sheetName val="Sodium hydroxideRE"/>
      <sheetName val="Sodium hydroxideGH"/>
      <sheetName val="Sodium sulfate"/>
      <sheetName val="Sodium sulfateL4"/>
      <sheetName val="Sodium sulfateTT"/>
      <sheetName val="Sodium sulfateMD"/>
      <sheetName val="Sodium sulfateRE"/>
      <sheetName val="Sodium sulfateGH"/>
      <sheetName val="tincal (borax)"/>
      <sheetName val="tincal (borax)L4"/>
      <sheetName val="tincal (borax)TT"/>
      <sheetName val="tincal (borax)MD"/>
      <sheetName val="tincal (borax)RE"/>
      <sheetName val="tincal (borax)GH"/>
      <sheetName val="B2O3 in tincal ore"/>
      <sheetName val="B2O3 in tincal oreL4"/>
      <sheetName val="B2O3 in tincal oreTT"/>
      <sheetName val="B2O3 in tincal oreMD"/>
      <sheetName val="B2O3 in tincal oreRE"/>
      <sheetName val="B2O3 in tincal oreGH"/>
      <sheetName val="methyl chloride"/>
      <sheetName val="methyl chlorideL4"/>
      <sheetName val="methyl chlorideTT"/>
      <sheetName val="methyl chlorideMD"/>
      <sheetName val="methyl chlorideRE"/>
      <sheetName val="methyl chlorideGH"/>
      <sheetName val="Hydrogen chloride"/>
      <sheetName val="Hydrogen chlorideL4"/>
      <sheetName val="Hydrogen chlorideTT"/>
      <sheetName val="Hydrogen chlorideMD"/>
      <sheetName val="Hydrogen chlorideRE"/>
      <sheetName val="Hydrogen chlorideGH"/>
      <sheetName val="Chlorine"/>
      <sheetName val="ChlorineL4"/>
      <sheetName val="ChlorineTT"/>
      <sheetName val="ChlorineMD"/>
      <sheetName val="ChlorineRE"/>
      <sheetName val="ChlorineGH"/>
      <sheetName val="sodium chloride in brine 26 w"/>
      <sheetName val="sodium chloride in brine 26 wL4"/>
      <sheetName val="sodium chloride in brine 26 wTT"/>
      <sheetName val="sodium chloride in brine 26 wMD"/>
      <sheetName val="sodium chloride in brine 26 wRE"/>
      <sheetName val="sodium chloride in brine 26 wGH"/>
      <sheetName val="Ethylene"/>
      <sheetName val="EthyleneL4"/>
      <sheetName val="EthyleneTT"/>
      <sheetName val="EthyleneMD"/>
      <sheetName val="EthyleneRE"/>
      <sheetName val="EthyleneGH"/>
      <sheetName val="methanol"/>
      <sheetName val="methanolL4"/>
      <sheetName val="methanolTT"/>
      <sheetName val="methanolMD"/>
      <sheetName val="methanolRE"/>
      <sheetName val="methanolGH"/>
      <sheetName val="Propylene oxide"/>
      <sheetName val="Propylene oxideL4"/>
      <sheetName val="Propylene oxideTT"/>
      <sheetName val="Propylene oxideMD"/>
      <sheetName val="Propylene oxideRE"/>
      <sheetName val="Propylene oxideGH"/>
      <sheetName val="ethylene glycol"/>
      <sheetName val="ethylene glycolL4"/>
      <sheetName val="ethylene glycolTT"/>
      <sheetName val="ethylene glycolMD"/>
      <sheetName val="ethylene glycolRE"/>
      <sheetName val="ethylene glycolGH"/>
      <sheetName val="Ethylene oxide"/>
      <sheetName val="Ethylene oxideL4"/>
      <sheetName val="Ethylene oxideTT"/>
      <sheetName val="Ethylene oxideMD"/>
      <sheetName val="Ethylene oxideRE"/>
      <sheetName val="Ethylene oxideGH"/>
      <sheetName val="Oxygen"/>
      <sheetName val="OxygenL4"/>
      <sheetName val="OxygenTT"/>
      <sheetName val="OxygenMD"/>
      <sheetName val="OxygenRE"/>
      <sheetName val="OxygenGH"/>
      <sheetName val="Hypochlorous acid"/>
      <sheetName val="Hypochlorous acidL4"/>
      <sheetName val="Hypochlorous acidTT"/>
      <sheetName val="Hypochlorous acidMD"/>
      <sheetName val="Hypochlorous acidRE"/>
      <sheetName val="Hypochlorous acidGH"/>
      <sheetName val="Propylene"/>
      <sheetName val="PropyleneL4"/>
      <sheetName val="PropyleneTT"/>
      <sheetName val="PropyleneMD"/>
      <sheetName val="PropyleneRE"/>
      <sheetName val="Propylene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Methyl Cellulose"/>
      <sheetName val="Methyl CelluloseL4"/>
      <sheetName val="Methyl CelluloseTT"/>
      <sheetName val="Methyl CelluloseMD"/>
      <sheetName val="Methyl CelluloseRE"/>
      <sheetName val="Methyl CelluloseAS"/>
      <sheetName val="Methyl CelluloseCC"/>
      <sheetName val="Methyl CelluloseI2"/>
      <sheetName val="Methyl CelluloseI4"/>
      <sheetName val="Methyl CelluloseGH"/>
      <sheetName val="cellulose"/>
      <sheetName val="celluloseL4"/>
      <sheetName val="celluloseTT"/>
      <sheetName val="celluloseMD"/>
      <sheetName val="celluloseRE"/>
      <sheetName val="celluloseGH"/>
      <sheetName val="Dissolving pulp"/>
      <sheetName val="Dissolving pulpL4"/>
      <sheetName val="Dissolving pulpTT"/>
      <sheetName val="Dissolving pulpMD"/>
      <sheetName val="Dissolving pulpRE"/>
      <sheetName val="Dissolving pulpGH"/>
      <sheetName val="biomass for pulp"/>
      <sheetName val="biomass for pulpL4"/>
      <sheetName val="biomass for pulpTT"/>
      <sheetName val="biomass for pulpMD"/>
      <sheetName val="biomass for pulpRE"/>
      <sheetName val="biomass for pulpGH"/>
      <sheetName val="N in DAP"/>
      <sheetName val="N in DAPL4"/>
      <sheetName val="N in DAPTT"/>
      <sheetName val="N in DAPMD"/>
      <sheetName val="N in DAPRE"/>
      <sheetName val="N in DAPGH"/>
      <sheetName val="diammonium phosphate (DAP)"/>
      <sheetName val="diammonium phosphate (DAP)L4"/>
      <sheetName val="diammonium phosphate (DAP)TT"/>
      <sheetName val="diammonium phosphate (DAP)MD"/>
      <sheetName val="diammonium phosphate (DAP)RE"/>
      <sheetName val="diammonium phosphate (DAP)GH"/>
      <sheetName val="Ammonia"/>
      <sheetName val="AmmoniaL4"/>
      <sheetName val="AmmoniaTT"/>
      <sheetName val="AmmoniaMD"/>
      <sheetName val="AmmoniaRE"/>
      <sheetName val="AmmoniaGH"/>
      <sheetName val="Natural gas"/>
      <sheetName val="Natural gasL4"/>
      <sheetName val="Natural gasTT"/>
      <sheetName val="Natural gasMD"/>
      <sheetName val="Natural gasRE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Water for rxn"/>
      <sheetName val="Water for rxnL4"/>
      <sheetName val="Water for rxnTT"/>
      <sheetName val="Water for rxnMD"/>
      <sheetName val="Water for rxnRE"/>
      <sheetName val="Water for rxnGH"/>
      <sheetName val="Phosphoric acid"/>
      <sheetName val="Phosphoric acidL4"/>
      <sheetName val="Phosphoric acidTT"/>
      <sheetName val="Phosphoric acidMD"/>
      <sheetName val="Phosphoric acidRE"/>
      <sheetName val="Phosphoric acidGH"/>
      <sheetName val="Phosphate rock"/>
      <sheetName val="Phosphate rockL4"/>
      <sheetName val="Phosphate rockTT"/>
      <sheetName val="Phosphate rockMD"/>
      <sheetName val="Phosphate rockRE"/>
      <sheetName val="Phosphate rockGH"/>
      <sheetName val="Sulfuric acid"/>
      <sheetName val="Sulfuric acidL4"/>
      <sheetName val="Sulfuric acidTT"/>
      <sheetName val="Sulfuric acidMD"/>
      <sheetName val="Sulfuric acidRE"/>
      <sheetName val="Sulfuric acidGH"/>
      <sheetName val="Sulfur trioxide"/>
      <sheetName val="Sulfur trioxideL4"/>
      <sheetName val="Sulfur trioxideTT"/>
      <sheetName val="Sulfur trioxideMD"/>
      <sheetName val="Sulfur trioxideRE"/>
      <sheetName val="Sulfur trioxideGH"/>
      <sheetName val="Sulfur"/>
      <sheetName val="SulfurL4"/>
      <sheetName val="SulfurTT"/>
      <sheetName val="SulfurMD"/>
      <sheetName val="SulfurRE"/>
      <sheetName val="SulfurGH"/>
      <sheetName val="P in DAP"/>
      <sheetName val="P in DAPL4"/>
      <sheetName val="P in DAPTT"/>
      <sheetName val="P in DAPMD"/>
      <sheetName val="P in DAPRE"/>
      <sheetName val="P in DAPGH"/>
      <sheetName val="Urea"/>
      <sheetName val="UreaL4"/>
      <sheetName val="UreaTT"/>
      <sheetName val="UreaMD"/>
      <sheetName val="UreaRE"/>
      <sheetName val="UreaGH"/>
      <sheetName val="Carbon dioxide"/>
      <sheetName val="Carbon dioxideL4"/>
      <sheetName val="Carbon dioxideTT"/>
      <sheetName val="Carbon dioxideMD"/>
      <sheetName val="Carbon dioxideRE"/>
      <sheetName val="Carbon dioxideGH"/>
      <sheetName val="calcium monoxide"/>
      <sheetName val="calcium monoxideL4"/>
      <sheetName val="calcium monoxideTT"/>
      <sheetName val="calcium monoxideMD"/>
      <sheetName val="calcium monoxideRE"/>
      <sheetName val="calcium monoxideGH"/>
      <sheetName val="Calcium carbonate"/>
      <sheetName val="Calcium carbonateL4"/>
      <sheetName val="Calcium carbonateTT"/>
      <sheetName val="Calcium carbonateMD"/>
      <sheetName val="Calcium carbonateRE"/>
      <sheetName val="Calcium carbonateGH"/>
      <sheetName val="hydrogen peroxide"/>
      <sheetName val="hydrogen peroxideL4"/>
      <sheetName val="hydrogen peroxideTT"/>
      <sheetName val="hydrogen peroxideMD"/>
      <sheetName val="hydrogen peroxideRE"/>
      <sheetName val="hydrogen peroxideGH"/>
      <sheetName val="Benzene"/>
      <sheetName val="BenzeneL4"/>
      <sheetName val="BenzeneTT"/>
      <sheetName val="BenzeneMD"/>
      <sheetName val="BenzeneRE"/>
      <sheetName val="BenzeneGH"/>
      <sheetName val="pyrolysis gas"/>
      <sheetName val="pyrolysis gasL4"/>
      <sheetName val="pyrolysis gasTT"/>
      <sheetName val="pyrolysis gasMD"/>
      <sheetName val="pyrolysis gasRE"/>
      <sheetName val="pyrolysis gasGH"/>
      <sheetName val="Naphtha"/>
      <sheetName val="NaphthaL4"/>
      <sheetName val="NaphthaTT"/>
      <sheetName val="NaphthaMD"/>
      <sheetName val="NaphthaRE"/>
      <sheetName val="NaphthaGH"/>
      <sheetName val="reformate, from naphtha"/>
      <sheetName val="reformate, from naphthaL4"/>
      <sheetName val="reformate, from naphthaTT"/>
      <sheetName val="reformate, from naphthaMD"/>
      <sheetName val="reformate, from naphthaRE"/>
      <sheetName val="reformate, from naphthaGH"/>
      <sheetName val="Hydrogen"/>
      <sheetName val="HydrogenL4"/>
      <sheetName val="HydrogenTT"/>
      <sheetName val="HydrogenMD"/>
      <sheetName val="HydrogenRE"/>
      <sheetName val="HydrogenGH"/>
      <sheetName val="hydrogen from SMR natural gas"/>
      <sheetName val="hydrogen from SMR natural gasL4"/>
      <sheetName val="hydrogen from SMR natural gasTT"/>
      <sheetName val="hydrogen from SMR natural gasMD"/>
      <sheetName val="hydrogen from SMR natural gasRE"/>
      <sheetName val="hydrogen from SMR natural gasGH"/>
      <sheetName val="Methane"/>
      <sheetName val="MethaneL4"/>
      <sheetName val="MethaneTT"/>
      <sheetName val="MethaneMD"/>
      <sheetName val="MethaneRE"/>
      <sheetName val="MethaneGH"/>
      <sheetName val="Sodium chlorate"/>
      <sheetName val="Sodium chlorateL4"/>
      <sheetName val="Sodium chlorateTT"/>
      <sheetName val="Sodium chlorateMD"/>
      <sheetName val="Sodium chlorateRE"/>
      <sheetName val="Sodium chlorateGH"/>
      <sheetName val="Sodium hydroxide"/>
      <sheetName val="Sodium hydroxideL4"/>
      <sheetName val="Sodium hydroxideTT"/>
      <sheetName val="Sodium hydroxideMD"/>
      <sheetName val="Sodium hydroxideRE"/>
      <sheetName val="Sodium hydroxideGH"/>
      <sheetName val="Sodium sulfate"/>
      <sheetName val="Sodium sulfateL4"/>
      <sheetName val="Sodium sulfateTT"/>
      <sheetName val="Sodium sulfateMD"/>
      <sheetName val="Sodium sulfateRE"/>
      <sheetName val="Sodium sulfateGH"/>
      <sheetName val="tincal (borax)"/>
      <sheetName val="tincal (borax)L4"/>
      <sheetName val="tincal (borax)TT"/>
      <sheetName val="tincal (borax)MD"/>
      <sheetName val="tincal (borax)RE"/>
      <sheetName val="tincal (borax)GH"/>
      <sheetName val="B2O3 in tincal ore"/>
      <sheetName val="B2O3 in tincal oreL4"/>
      <sheetName val="B2O3 in tincal oreTT"/>
      <sheetName val="B2O3 in tincal oreMD"/>
      <sheetName val="B2O3 in tincal oreRE"/>
      <sheetName val="B2O3 in tincal oreGH"/>
      <sheetName val="methyl chloride"/>
      <sheetName val="methyl chlorideL4"/>
      <sheetName val="methyl chlorideTT"/>
      <sheetName val="methyl chlorideMD"/>
      <sheetName val="methyl chlorideRE"/>
      <sheetName val="methyl chlorideGH"/>
      <sheetName val="Hydrogen chloride"/>
      <sheetName val="Hydrogen chlorideL4"/>
      <sheetName val="Hydrogen chlorideTT"/>
      <sheetName val="Hydrogen chlorideMD"/>
      <sheetName val="Hydrogen chlorideRE"/>
      <sheetName val="Hydrogen chlorideGH"/>
      <sheetName val="Chlorine"/>
      <sheetName val="ChlorineL4"/>
      <sheetName val="ChlorineTT"/>
      <sheetName val="ChlorineMD"/>
      <sheetName val="ChlorineRE"/>
      <sheetName val="ChlorineGH"/>
      <sheetName val="sodium chloride in brine 26 w"/>
      <sheetName val="sodium chloride in brine 26 wL4"/>
      <sheetName val="sodium chloride in brine 26 wTT"/>
      <sheetName val="sodium chloride in brine 26 wMD"/>
      <sheetName val="sodium chloride in brine 26 wRE"/>
      <sheetName val="sodium chloride in brine 26 wGH"/>
      <sheetName val="Ethylene"/>
      <sheetName val="EthyleneL4"/>
      <sheetName val="EthyleneTT"/>
      <sheetName val="EthyleneMD"/>
      <sheetName val="EthyleneRE"/>
      <sheetName val="EthyleneGH"/>
      <sheetName val="methanol"/>
      <sheetName val="methanolL4"/>
      <sheetName val="methanolTT"/>
      <sheetName val="methanolMD"/>
      <sheetName val="methanolRE"/>
      <sheetName val="methanol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Polysorbate 80, Tween 80"/>
      <sheetName val="Polysorbate 80, Tween 80L4"/>
      <sheetName val="Polysorbate 80, Tween 80TT"/>
      <sheetName val="Polysorbate 80, Tween 80MD"/>
      <sheetName val="Polysorbate 80, Tween 80RE"/>
      <sheetName val="Polysorbate 80, Tween 80AS"/>
      <sheetName val="Polysorbate 80, Tween 80CC"/>
      <sheetName val="Polysorbate 80, Tween 80I2"/>
      <sheetName val="Polysorbate 80, Tween 80I4"/>
      <sheetName val="Polysorbate 80, Tween 80GH"/>
      <sheetName val="Ethylene oxide"/>
      <sheetName val="Ethylene oxideL4"/>
      <sheetName val="Ethylene oxideTT"/>
      <sheetName val="Ethylene oxideMD"/>
      <sheetName val="Ethylene oxideRE"/>
      <sheetName val="Ethylene oxideGH"/>
      <sheetName val="Ethylene"/>
      <sheetName val="EthyleneL4"/>
      <sheetName val="EthyleneTT"/>
      <sheetName val="EthyleneMD"/>
      <sheetName val="EthyleneRE"/>
      <sheetName val="EthyleneGH"/>
      <sheetName val="Naphtha"/>
      <sheetName val="NaphthaL4"/>
      <sheetName val="NaphthaTT"/>
      <sheetName val="NaphthaMD"/>
      <sheetName val="NaphthaRE"/>
      <sheetName val="NaphthaGH"/>
      <sheetName val="Oxygen"/>
      <sheetName val="OxygenL4"/>
      <sheetName val="OxygenTT"/>
      <sheetName val="OxygenMD"/>
      <sheetName val="OxygenRE"/>
      <sheetName val="OxygenGH"/>
      <sheetName val="Sorbitan monooleate, Span 80"/>
      <sheetName val="Sorbitan monooleate, Span 80L4"/>
      <sheetName val="Sorbitan monooleate, Span 80TT"/>
      <sheetName val="Sorbitan monooleate, Span 80MD"/>
      <sheetName val="Sorbitan monooleate, Span 80RE"/>
      <sheetName val="Sorbitan monooleate, Span 80GH"/>
      <sheetName val="Oleic acid"/>
      <sheetName val="Oleic acidL4"/>
      <sheetName val="Oleic acidTT"/>
      <sheetName val="Oleic acidMD"/>
      <sheetName val="Oleic acidRE"/>
      <sheetName val="Oleic acidGH"/>
      <sheetName val="Fatty Acids"/>
      <sheetName val="Fatty AcidsL4"/>
      <sheetName val="Fatty AcidsTT"/>
      <sheetName val="Fatty AcidsMD"/>
      <sheetName val="Fatty AcidsRE"/>
      <sheetName val="Fatty AcidsGH"/>
      <sheetName val="Palm Oil"/>
      <sheetName val="Palm OilL4"/>
      <sheetName val="Palm OilTT"/>
      <sheetName val="Palm OilMD"/>
      <sheetName val="Palm OilRE"/>
      <sheetName val="Palm OilGH"/>
      <sheetName val="Crude Palm Oil"/>
      <sheetName val="Crude Palm OilL4"/>
      <sheetName val="Crude Palm OilTT"/>
      <sheetName val="Crude Palm OilMD"/>
      <sheetName val="Crude Palm OilRE"/>
      <sheetName val="Crude Palm OilGH"/>
      <sheetName val="Fresh Fruit Bunches"/>
      <sheetName val="Fresh Fruit BunchesL4"/>
      <sheetName val="Fresh Fruit BunchesTT"/>
      <sheetName val="Fresh Fruit BunchesMD"/>
      <sheetName val="Fresh Fruit BunchesRE"/>
      <sheetName val="Fresh Fruit BunchesGH"/>
      <sheetName val="dolomite (calcined)"/>
      <sheetName val="dolomite (calcined)L4"/>
      <sheetName val="dolomite (calcined)TT"/>
      <sheetName val="dolomite (calcined)MD"/>
      <sheetName val="dolomite (calcined)RE"/>
      <sheetName val="dolomite (calcined)GH"/>
      <sheetName val="dolomite ore (at calcination)"/>
      <sheetName val="dolomite ore (at calcination)L4"/>
      <sheetName val="dolomite ore (at calcination)TT"/>
      <sheetName val="dolomite ore (at calcination)MD"/>
      <sheetName val="dolomite ore (at calcination)RE"/>
      <sheetName val="dolomite ore (at calcination)GH"/>
      <sheetName val="K in Fertilizer"/>
      <sheetName val="K in FertilizerL4"/>
      <sheetName val="K in FertilizerTT"/>
      <sheetName val="K in FertilizerMD"/>
      <sheetName val="K in FertilizerRE"/>
      <sheetName val="K in FertilizerGH"/>
      <sheetName val="Potassium chloride"/>
      <sheetName val="Potassium chlorideL4"/>
      <sheetName val="Potassium chlorideTT"/>
      <sheetName val="Potassium chlorideMD"/>
      <sheetName val="Potassium chlorideRE"/>
      <sheetName val="Potassium chlorideGH"/>
      <sheetName val="Sylvinite ore"/>
      <sheetName val="Sylvinite oreL4"/>
      <sheetName val="Sylvinite oreTT"/>
      <sheetName val="Sylvinite oreMD"/>
      <sheetName val="Sylvinite oreRE"/>
      <sheetName val="Sylvinite oreGH"/>
      <sheetName val="N in fertilizer"/>
      <sheetName val="N in fertilizerL4"/>
      <sheetName val="N in fertilizerTT"/>
      <sheetName val="N in fertilizerMD"/>
      <sheetName val="N in fertilizerRE"/>
      <sheetName val="N in fertilizerGH"/>
      <sheetName val="Ammonia"/>
      <sheetName val="AmmoniaL4"/>
      <sheetName val="AmmoniaTT"/>
      <sheetName val="AmmoniaMD"/>
      <sheetName val="AmmoniaRE"/>
      <sheetName val="AmmoniaGH"/>
      <sheetName val="Natural gas"/>
      <sheetName val="Natural gasL4"/>
      <sheetName val="Natural gasTT"/>
      <sheetName val="Natural gasMD"/>
      <sheetName val="Natural gasRE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Water for rxn"/>
      <sheetName val="Water for rxnL4"/>
      <sheetName val="Water for rxnTT"/>
      <sheetName val="Water for rxnMD"/>
      <sheetName val="Water for rxnRE"/>
      <sheetName val="Water for rxnGH"/>
      <sheetName val="N in DAP"/>
      <sheetName val="N in DAPL4"/>
      <sheetName val="N in DAPTT"/>
      <sheetName val="N in DAPMD"/>
      <sheetName val="N in DAPRE"/>
      <sheetName val="N in DAPGH"/>
      <sheetName val="diammonium phosphate (DAP)"/>
      <sheetName val="diammonium phosphate (DAP)L4"/>
      <sheetName val="diammonium phosphate (DAP)TT"/>
      <sheetName val="diammonium phosphate (DAP)MD"/>
      <sheetName val="diammonium phosphate (DAP)RE"/>
      <sheetName val="diammonium phosphate (DAP)GH"/>
      <sheetName val="Phosphoric acid"/>
      <sheetName val="Phosphoric acidL4"/>
      <sheetName val="Phosphoric acidTT"/>
      <sheetName val="Phosphoric acidMD"/>
      <sheetName val="Phosphoric acidRE"/>
      <sheetName val="Phosphoric acidGH"/>
      <sheetName val="Phosphate rock"/>
      <sheetName val="Phosphate rockL4"/>
      <sheetName val="Phosphate rockTT"/>
      <sheetName val="Phosphate rockMD"/>
      <sheetName val="Phosphate rockRE"/>
      <sheetName val="Phosphate rockGH"/>
      <sheetName val="Sulfuric acid"/>
      <sheetName val="Sulfuric acidL4"/>
      <sheetName val="Sulfuric acidTT"/>
      <sheetName val="Sulfuric acidMD"/>
      <sheetName val="Sulfuric acidRE"/>
      <sheetName val="Sulfuric acidGH"/>
      <sheetName val="Sulfur trioxide"/>
      <sheetName val="Sulfur trioxideL4"/>
      <sheetName val="Sulfur trioxideTT"/>
      <sheetName val="Sulfur trioxideMD"/>
      <sheetName val="Sulfur trioxideRE"/>
      <sheetName val="Sulfur trioxideGH"/>
      <sheetName val="Sulfur"/>
      <sheetName val="SulfurL4"/>
      <sheetName val="SulfurTT"/>
      <sheetName val="SulfurMD"/>
      <sheetName val="SulfurRE"/>
      <sheetName val="SulfurGH"/>
      <sheetName val="Urea"/>
      <sheetName val="UreaL4"/>
      <sheetName val="UreaTT"/>
      <sheetName val="UreaMD"/>
      <sheetName val="UreaRE"/>
      <sheetName val="UreaGH"/>
      <sheetName val="Carbon dioxide"/>
      <sheetName val="Carbon dioxideL4"/>
      <sheetName val="Carbon dioxideTT"/>
      <sheetName val="Carbon dioxideMD"/>
      <sheetName val="Carbon dioxideRE"/>
      <sheetName val="Carbon dioxideGH"/>
      <sheetName val="P in fertilizer"/>
      <sheetName val="P in fertilizerL4"/>
      <sheetName val="P in fertilizerTT"/>
      <sheetName val="P in fertilizerMD"/>
      <sheetName val="P in fertilizerRE"/>
      <sheetName val="P in fertilizerGH"/>
      <sheetName val="P in DAP"/>
      <sheetName val="P in DAPL4"/>
      <sheetName val="P in DAPTT"/>
      <sheetName val="P in DAPMD"/>
      <sheetName val="P in DAPRE"/>
      <sheetName val="P in DAPGH"/>
      <sheetName val="Sodium hydroxide"/>
      <sheetName val="Sodium hydroxideL4"/>
      <sheetName val="Sodium hydroxideTT"/>
      <sheetName val="Sodium hydroxideMD"/>
      <sheetName val="Sodium hydroxideRE"/>
      <sheetName val="Sodium hydroxideGH"/>
      <sheetName val="sodium chloride in brine 26 w"/>
      <sheetName val="sodium chloride in brine 26 wL4"/>
      <sheetName val="sodium chloride in brine 26 wTT"/>
      <sheetName val="sodium chloride in brine 26 wMD"/>
      <sheetName val="sodium chloride in brine 26 wRE"/>
      <sheetName val="sodium chloride in brine 26 wGH"/>
      <sheetName val="sorbitan"/>
      <sheetName val="sorbitanL4"/>
      <sheetName val="sorbitanTT"/>
      <sheetName val="sorbitanMD"/>
      <sheetName val="sorbitanRE"/>
      <sheetName val="sorbitanGH"/>
      <sheetName val="sorbitol"/>
      <sheetName val="sorbitolL4"/>
      <sheetName val="sorbitolTT"/>
      <sheetName val="sorbitolMD"/>
      <sheetName val="sorbitolRE"/>
      <sheetName val="sorbitolGH"/>
      <sheetName val="Fructose-dextrose syrup, 45 w"/>
      <sheetName val="Fructose-dextrose syrup, 45 wL4"/>
      <sheetName val="Fructose-dextrose syrup, 45 wTT"/>
      <sheetName val="Fructose-dextrose syrup, 45 wMD"/>
      <sheetName val="Fructose-dextrose syrup, 45 wRE"/>
      <sheetName val="Fructose-dextrose syrup, 45 wGH"/>
      <sheetName val="dextrose in 35 wt db syrup"/>
      <sheetName val="dextrose in 35 wt db syrupL4"/>
      <sheetName val="dextrose in 35 wt db syrupTT"/>
      <sheetName val="dextrose in 35 wt db syrupMD"/>
      <sheetName val="dextrose in 35 wt db syrupRE"/>
      <sheetName val="dextrose in 35 wt db syrupGH"/>
      <sheetName val="Calcium hydroxide"/>
      <sheetName val="Calcium hydroxideL4"/>
      <sheetName val="Calcium hydroxideTT"/>
      <sheetName val="Calcium hydroxideMD"/>
      <sheetName val="Calcium hydroxideRE"/>
      <sheetName val="Calcium hydroxideGH"/>
      <sheetName val="Calcium carbonate"/>
      <sheetName val="Calcium carbonateL4"/>
      <sheetName val="Calcium carbonateTT"/>
      <sheetName val="Calcium carbonateMD"/>
      <sheetName val="Calcium carbonateRE"/>
      <sheetName val="Calcium carbonateGH"/>
      <sheetName val="corn starch"/>
      <sheetName val="corn starchL4"/>
      <sheetName val="corn starchTT"/>
      <sheetName val="corn starchMD"/>
      <sheetName val="corn starchRE"/>
      <sheetName val="corn starchGH"/>
      <sheetName val="Corn"/>
      <sheetName val="CornL4"/>
      <sheetName val="CornTT"/>
      <sheetName val="CornMD"/>
      <sheetName val="CornRE"/>
      <sheetName val="CornGH"/>
      <sheetName val="Hydrogen"/>
      <sheetName val="HydrogenL4"/>
      <sheetName val="HydrogenTT"/>
      <sheetName val="HydrogenMD"/>
      <sheetName val="HydrogenRE"/>
      <sheetName val="HydrogenGH"/>
      <sheetName val="hydrogen from SMR natural gas"/>
      <sheetName val="hydrogen from SMR natural gasL4"/>
      <sheetName val="hydrogen from SMR natural gasTT"/>
      <sheetName val="hydrogen from SMR natural gasMD"/>
      <sheetName val="hydrogen from SMR natural gasRE"/>
      <sheetName val="hydrogen from SMR natural gasGH"/>
      <sheetName val="Methane"/>
      <sheetName val="MethaneL4"/>
      <sheetName val="MethaneTT"/>
      <sheetName val="MethaneMD"/>
      <sheetName val="MethaneRE"/>
      <sheetName val="Methane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Polyvinyl alcohol"/>
      <sheetName val="Polyvinyl alcoholL4"/>
      <sheetName val="Polyvinyl alcoholTT"/>
      <sheetName val="Polyvinyl alcoholMD"/>
      <sheetName val="Polyvinyl alcoholRE"/>
      <sheetName val="Polyvinyl alcoholAS"/>
      <sheetName val="Polyvinyl alcoholCC"/>
      <sheetName val="Polyvinyl alcoholI2"/>
      <sheetName val="Polyvinyl alcoholI4"/>
      <sheetName val="Polyvinyl alcoholGH"/>
      <sheetName val="acetic acid"/>
      <sheetName val="acetic acidL4"/>
      <sheetName val="acetic acidTT"/>
      <sheetName val="acetic acidMD"/>
      <sheetName val="acetic acidRE"/>
      <sheetName val="acetic acidGH"/>
      <sheetName val="Carbon monoxide"/>
      <sheetName val="Carbon monoxideL4"/>
      <sheetName val="Carbon monoxideTT"/>
      <sheetName val="Carbon monoxideMD"/>
      <sheetName val="Carbon monoxideRE"/>
      <sheetName val="Carbon monoxideGH"/>
      <sheetName val="Carbon dioxide"/>
      <sheetName val="Carbon dioxideL4"/>
      <sheetName val="Carbon dioxideTT"/>
      <sheetName val="Carbon dioxideMD"/>
      <sheetName val="Carbon dioxideRE"/>
      <sheetName val="Carbon dioxideGH"/>
      <sheetName val="Natural gas"/>
      <sheetName val="Natural gasL4"/>
      <sheetName val="Natural gasTT"/>
      <sheetName val="Natural gasMD"/>
      <sheetName val="Natural gasRE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Water for rxn"/>
      <sheetName val="Water for rxnL4"/>
      <sheetName val="Water for rxnTT"/>
      <sheetName val="Water for rxnMD"/>
      <sheetName val="Water for rxnRE"/>
      <sheetName val="Water for rxnGH"/>
      <sheetName val="methanol"/>
      <sheetName val="methanolL4"/>
      <sheetName val="methanolTT"/>
      <sheetName val="methanolMD"/>
      <sheetName val="methanolRE"/>
      <sheetName val="methanolGH"/>
      <sheetName val="Sodium hydroxide"/>
      <sheetName val="Sodium hydroxideL4"/>
      <sheetName val="Sodium hydroxideTT"/>
      <sheetName val="Sodium hydroxideMD"/>
      <sheetName val="Sodium hydroxideRE"/>
      <sheetName val="Sodium hydroxideGH"/>
      <sheetName val="sodium chloride in brine 26 w"/>
      <sheetName val="sodium chloride in brine 26 wL4"/>
      <sheetName val="sodium chloride in brine 26 wTT"/>
      <sheetName val="sodium chloride in brine 26 wMD"/>
      <sheetName val="sodium chloride in brine 26 wRE"/>
      <sheetName val="sodium chloride in brine 26 wGH"/>
      <sheetName val="vinyl acetate"/>
      <sheetName val="vinyl acetateL4"/>
      <sheetName val="vinyl acetateTT"/>
      <sheetName val="vinyl acetateMD"/>
      <sheetName val="vinyl acetateRE"/>
      <sheetName val="vinyl acetateGH"/>
      <sheetName val="Ethylene"/>
      <sheetName val="EthyleneL4"/>
      <sheetName val="EthyleneTT"/>
      <sheetName val="EthyleneMD"/>
      <sheetName val="EthyleneRE"/>
      <sheetName val="EthyleneGH"/>
      <sheetName val="Naphtha"/>
      <sheetName val="NaphthaL4"/>
      <sheetName val="NaphthaTT"/>
      <sheetName val="NaphthaMD"/>
      <sheetName val="NaphthaRE"/>
      <sheetName val="NaphthaGH"/>
      <sheetName val="Oxygen"/>
      <sheetName val="OxygenL4"/>
      <sheetName val="OxygenTT"/>
      <sheetName val="OxygenMD"/>
      <sheetName val="OxygenRE"/>
      <sheetName val="Oxygen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PVP"/>
      <sheetName val="PVPL4"/>
      <sheetName val="PVPTT"/>
      <sheetName val="PVPMD"/>
      <sheetName val="PVPRE"/>
      <sheetName val="PVPAS"/>
      <sheetName val="PVPCC"/>
      <sheetName val="PVPI2"/>
      <sheetName val="PVPI4"/>
      <sheetName val="PVPGH"/>
      <sheetName val="Ammonium Hydroxide"/>
      <sheetName val="Ammonium HydroxideL4"/>
      <sheetName val="Ammonium HydroxideTT"/>
      <sheetName val="Ammonium HydroxideMD"/>
      <sheetName val="Ammonium HydroxideRE"/>
      <sheetName val="Ammonium HydroxideAS"/>
      <sheetName val="Ammonium HydroxideCC"/>
      <sheetName val="Ammonium HydroxideI2"/>
      <sheetName val="Ammonium HydroxideI4"/>
      <sheetName val="Ammonium HydroxideGH"/>
      <sheetName val="Ammonia"/>
      <sheetName val="AmmoniaL4"/>
      <sheetName val="AmmoniaTT"/>
      <sheetName val="AmmoniaMD"/>
      <sheetName val="AmmoniaRE"/>
      <sheetName val="AmmoniaGH"/>
      <sheetName val="Natural gas"/>
      <sheetName val="Natural gasL4"/>
      <sheetName val="Natural gasTT"/>
      <sheetName val="Natural gasMD"/>
      <sheetName val="Natural gasRE"/>
      <sheetName val="Natural gasAS"/>
      <sheetName val="Natural gasCC"/>
      <sheetName val="Natural gasI2"/>
      <sheetName val="Natural gasI4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Water for rxn"/>
      <sheetName val="Water for rxnL4"/>
      <sheetName val="Water for rxnTT"/>
      <sheetName val="Water for rxnMD"/>
      <sheetName val="Water for rxnRE"/>
      <sheetName val="Water for rxnGH"/>
      <sheetName val="hydrogen peroxide"/>
      <sheetName val="hydrogen peroxideL4"/>
      <sheetName val="hydrogen peroxideTT"/>
      <sheetName val="hydrogen peroxideMD"/>
      <sheetName val="hydrogen peroxideRE"/>
      <sheetName val="hydrogen peroxideAS"/>
      <sheetName val="hydrogen peroxideCC"/>
      <sheetName val="hydrogen peroxideI2"/>
      <sheetName val="hydrogen peroxideI4"/>
      <sheetName val="hydrogen peroxideGH"/>
      <sheetName val="Benzene"/>
      <sheetName val="BenzeneL4"/>
      <sheetName val="BenzeneTT"/>
      <sheetName val="BenzeneMD"/>
      <sheetName val="BenzeneRE"/>
      <sheetName val="BenzeneGH"/>
      <sheetName val="pyrolysis gas"/>
      <sheetName val="pyrolysis gasL4"/>
      <sheetName val="pyrolysis gasTT"/>
      <sheetName val="pyrolysis gasMD"/>
      <sheetName val="pyrolysis gasRE"/>
      <sheetName val="pyrolysis gasGH"/>
      <sheetName val="Naphtha"/>
      <sheetName val="NaphthaL4"/>
      <sheetName val="NaphthaTT"/>
      <sheetName val="NaphthaMD"/>
      <sheetName val="NaphthaRE"/>
      <sheetName val="NaphthaAS"/>
      <sheetName val="NaphthaCC"/>
      <sheetName val="NaphthaI2"/>
      <sheetName val="NaphthaI4"/>
      <sheetName val="NaphthaGH"/>
      <sheetName val="reformate, from naphtha"/>
      <sheetName val="reformate, from naphthaL4"/>
      <sheetName val="reformate, from naphthaTT"/>
      <sheetName val="reformate, from naphthaMD"/>
      <sheetName val="reformate, from naphthaRE"/>
      <sheetName val="reformate, from naphthaGH"/>
      <sheetName val="Hydrogen"/>
      <sheetName val="HydrogenL4"/>
      <sheetName val="HydrogenTT"/>
      <sheetName val="HydrogenMD"/>
      <sheetName val="HydrogenRE"/>
      <sheetName val="HydrogenGH"/>
      <sheetName val="hydrogen from SMR natural gas"/>
      <sheetName val="hydrogen from SMR natural gasL4"/>
      <sheetName val="hydrogen from SMR natural gasTT"/>
      <sheetName val="hydrogen from SMR natural gasMD"/>
      <sheetName val="hydrogen from SMR natural gasRE"/>
      <sheetName val="hydrogen from SMR natural gasAS"/>
      <sheetName val="hydrogen from SMR natural gasCC"/>
      <sheetName val="hydrogen from SMR natural gasI2"/>
      <sheetName val="hydrogen from SMR natural gasI4"/>
      <sheetName val="hydrogen from SMR natural gasGH"/>
      <sheetName val="Methane"/>
      <sheetName val="MethaneL4"/>
      <sheetName val="MethaneTT"/>
      <sheetName val="MethaneMD"/>
      <sheetName val="MethaneRE"/>
      <sheetName val="MethaneGH"/>
      <sheetName val="NVP"/>
      <sheetName val="NVPL4"/>
      <sheetName val="NVPTT"/>
      <sheetName val="NVPMD"/>
      <sheetName val="NVPRE"/>
      <sheetName val="NVPAS"/>
      <sheetName val="NVPCC"/>
      <sheetName val="NVPI2"/>
      <sheetName val="NVPI4"/>
      <sheetName val="NVPGH"/>
      <sheetName val="2-pyrrolidone"/>
      <sheetName val="2-pyrrolidoneL4"/>
      <sheetName val="2-pyrrolidoneTT"/>
      <sheetName val="2-pyrrolidoneMD"/>
      <sheetName val="2-pyrrolidoneRE"/>
      <sheetName val="2-pyrrolidoneAS"/>
      <sheetName val="2-pyrrolidoneCC"/>
      <sheetName val="2-pyrrolidoneI2"/>
      <sheetName val="2-pyrrolidoneI4"/>
      <sheetName val="2-pyrrolidoneGH"/>
      <sheetName val="Butyric acid lactone"/>
      <sheetName val="Butyric acid lactoneL4"/>
      <sheetName val="Butyric acid lactoneTT"/>
      <sheetName val="Butyric acid lactoneMD"/>
      <sheetName val="Butyric acid lactoneRE"/>
      <sheetName val="Butyric acid lactoneGH"/>
      <sheetName val="1,4-butanediol"/>
      <sheetName val="1,4-butanediolL4"/>
      <sheetName val="1,4-butanediolTT"/>
      <sheetName val="1,4-butanediolMD"/>
      <sheetName val="1,4-butanediolRE"/>
      <sheetName val="1,4-butanediolGH"/>
      <sheetName val="1,4-Butynediol"/>
      <sheetName val="1,4-ButynediolL4"/>
      <sheetName val="1,4-ButynediolTT"/>
      <sheetName val="1,4-ButynediolMD"/>
      <sheetName val="1,4-ButynediolRE"/>
      <sheetName val="1,4-ButynediolGH"/>
      <sheetName val="Acetylene"/>
      <sheetName val="AcetyleneL4"/>
      <sheetName val="AcetyleneTT"/>
      <sheetName val="AcetyleneMD"/>
      <sheetName val="AcetyleneRE"/>
      <sheetName val="AcetyleneAS"/>
      <sheetName val="AcetyleneCC"/>
      <sheetName val="AcetyleneI2"/>
      <sheetName val="AcetyleneI4"/>
      <sheetName val="AcetyleneGH"/>
      <sheetName val="Oxygen"/>
      <sheetName val="OxygenL4"/>
      <sheetName val="OxygenTT"/>
      <sheetName val="OxygenMD"/>
      <sheetName val="OxygenRE"/>
      <sheetName val="OxygenGH"/>
      <sheetName val="formaldehyde"/>
      <sheetName val="formaldehydeL4"/>
      <sheetName val="formaldehydeTT"/>
      <sheetName val="formaldehydeMD"/>
      <sheetName val="formaldehydeRE"/>
      <sheetName val="formaldehydeGH"/>
      <sheetName val="methanol"/>
      <sheetName val="methanolL4"/>
      <sheetName val="methanolTT"/>
      <sheetName val="methanolMD"/>
      <sheetName val="methanolRE"/>
      <sheetName val="methanolGH"/>
      <sheetName val="Potassium Hydroxide"/>
      <sheetName val="Potassium HydroxideL4"/>
      <sheetName val="Potassium HydroxideTT"/>
      <sheetName val="Potassium HydroxideMD"/>
      <sheetName val="Potassium HydroxideRE"/>
      <sheetName val="Potassium HydroxideGH"/>
      <sheetName val="Potassium chloride"/>
      <sheetName val="Potassium chlorideL4"/>
      <sheetName val="Potassium chlorideTT"/>
      <sheetName val="Potassium chlorideMD"/>
      <sheetName val="Potassium chlorideRE"/>
      <sheetName val="Potassium chlorideGH"/>
      <sheetName val="Sylvinite ore"/>
      <sheetName val="Sylvinite oreL4"/>
      <sheetName val="Sylvinite oreTT"/>
      <sheetName val="Sylvinite oreMD"/>
      <sheetName val="Sylvinite oreRE"/>
      <sheetName val="Sylvinite oreG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PVP"/>
      <sheetName val="PVPL4"/>
      <sheetName val="PVPTT"/>
      <sheetName val="PVPMD"/>
      <sheetName val="PVPRE"/>
      <sheetName val="PVPAS"/>
      <sheetName val="PVPCC"/>
      <sheetName val="PVPI2"/>
      <sheetName val="PVPI4"/>
      <sheetName val="PVPGH"/>
      <sheetName val="Ammonium Hydroxide"/>
      <sheetName val="Ammonium HydroxideL4"/>
      <sheetName val="Ammonium HydroxideTT"/>
      <sheetName val="Ammonium HydroxideMD"/>
      <sheetName val="Ammonium HydroxideRE"/>
      <sheetName val="Ammonium HydroxideGH"/>
      <sheetName val="Ammonia"/>
      <sheetName val="AmmoniaL4"/>
      <sheetName val="AmmoniaTT"/>
      <sheetName val="AmmoniaMD"/>
      <sheetName val="AmmoniaRE"/>
      <sheetName val="AmmoniaGH"/>
      <sheetName val="Natural gas"/>
      <sheetName val="Natural gasL4"/>
      <sheetName val="Natural gasTT"/>
      <sheetName val="Natural gasMD"/>
      <sheetName val="Natural gasRE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Water for rxn"/>
      <sheetName val="Water for rxnL4"/>
      <sheetName val="Water for rxnTT"/>
      <sheetName val="Water for rxnMD"/>
      <sheetName val="Water for rxnRE"/>
      <sheetName val="Water for rxnGH"/>
      <sheetName val="hydrogen peroxide"/>
      <sheetName val="hydrogen peroxideL4"/>
      <sheetName val="hydrogen peroxideTT"/>
      <sheetName val="hydrogen peroxideMD"/>
      <sheetName val="hydrogen peroxideRE"/>
      <sheetName val="hydrogen peroxideGH"/>
      <sheetName val="Benzene"/>
      <sheetName val="BenzeneL4"/>
      <sheetName val="BenzeneTT"/>
      <sheetName val="BenzeneMD"/>
      <sheetName val="BenzeneRE"/>
      <sheetName val="BenzeneGH"/>
      <sheetName val="pyrolysis gas"/>
      <sheetName val="pyrolysis gasL4"/>
      <sheetName val="pyrolysis gasTT"/>
      <sheetName val="pyrolysis gasMD"/>
      <sheetName val="pyrolysis gasRE"/>
      <sheetName val="pyrolysis gasGH"/>
      <sheetName val="Naphtha"/>
      <sheetName val="NaphthaL4"/>
      <sheetName val="NaphthaTT"/>
      <sheetName val="NaphthaMD"/>
      <sheetName val="NaphthaRE"/>
      <sheetName val="NaphthaGH"/>
      <sheetName val="reformate, from naphtha"/>
      <sheetName val="reformate, from naphthaL4"/>
      <sheetName val="reformate, from naphthaTT"/>
      <sheetName val="reformate, from naphthaMD"/>
      <sheetName val="reformate, from naphthaRE"/>
      <sheetName val="reformate, from naphthaGH"/>
      <sheetName val="Hydrogen"/>
      <sheetName val="HydrogenL4"/>
      <sheetName val="HydrogenTT"/>
      <sheetName val="HydrogenMD"/>
      <sheetName val="HydrogenRE"/>
      <sheetName val="HydrogenGH"/>
      <sheetName val="hydrogen from SMR natural gas"/>
      <sheetName val="hydrogen from SMR natural gasL4"/>
      <sheetName val="hydrogen from SMR natural gasTT"/>
      <sheetName val="hydrogen from SMR natural gasMD"/>
      <sheetName val="hydrogen from SMR natural gasRE"/>
      <sheetName val="hydrogen from SMR natural gasGH"/>
      <sheetName val="Methane"/>
      <sheetName val="MethaneL4"/>
      <sheetName val="MethaneTT"/>
      <sheetName val="MethaneMD"/>
      <sheetName val="MethaneRE"/>
      <sheetName val="MethaneGH"/>
      <sheetName val="NVP"/>
      <sheetName val="NVPL4"/>
      <sheetName val="NVPTT"/>
      <sheetName val="NVPMD"/>
      <sheetName val="NVPRE"/>
      <sheetName val="NVPGH"/>
      <sheetName val="2-pyrrolidone"/>
      <sheetName val="2-pyrrolidoneL4"/>
      <sheetName val="2-pyrrolidoneTT"/>
      <sheetName val="2-pyrrolidoneMD"/>
      <sheetName val="2-pyrrolidoneRE"/>
      <sheetName val="2-pyrrolidoneGH"/>
      <sheetName val="Butyric acid lactone"/>
      <sheetName val="Butyric acid lactoneL4"/>
      <sheetName val="Butyric acid lactoneTT"/>
      <sheetName val="Butyric acid lactoneMD"/>
      <sheetName val="Butyric acid lactoneRE"/>
      <sheetName val="Butyric acid lactoneGH"/>
      <sheetName val="1,4-butanediol"/>
      <sheetName val="1,4-butanediolL4"/>
      <sheetName val="1,4-butanediolTT"/>
      <sheetName val="1,4-butanediolMD"/>
      <sheetName val="1,4-butanediolRE"/>
      <sheetName val="1,4-butanediolGH"/>
      <sheetName val="1,4-Butynediol"/>
      <sheetName val="1,4-ButynediolL4"/>
      <sheetName val="1,4-ButynediolTT"/>
      <sheetName val="1,4-ButynediolMD"/>
      <sheetName val="1,4-ButynediolRE"/>
      <sheetName val="1,4-ButynediolGH"/>
      <sheetName val="Acetylene"/>
      <sheetName val="AcetyleneL4"/>
      <sheetName val="AcetyleneTT"/>
      <sheetName val="AcetyleneMD"/>
      <sheetName val="AcetyleneRE"/>
      <sheetName val="AcetyleneGH"/>
      <sheetName val="Oxygen"/>
      <sheetName val="OxygenL4"/>
      <sheetName val="OxygenTT"/>
      <sheetName val="OxygenMD"/>
      <sheetName val="OxygenRE"/>
      <sheetName val="OxygenGH"/>
      <sheetName val="formaldehyde"/>
      <sheetName val="formaldehydeL4"/>
      <sheetName val="formaldehydeTT"/>
      <sheetName val="formaldehydeMD"/>
      <sheetName val="formaldehydeRE"/>
      <sheetName val="formaldehydeGH"/>
      <sheetName val="methanol"/>
      <sheetName val="methanolL4"/>
      <sheetName val="methanolTT"/>
      <sheetName val="methanolMD"/>
      <sheetName val="methanolRE"/>
      <sheetName val="methanolGH"/>
      <sheetName val="Potassium Hydroxide"/>
      <sheetName val="Potassium HydroxideL4"/>
      <sheetName val="Potassium HydroxideTT"/>
      <sheetName val="Potassium HydroxideMD"/>
      <sheetName val="Potassium HydroxideRE"/>
      <sheetName val="Potassium HydroxideGH"/>
      <sheetName val="Potassium chloride"/>
      <sheetName val="Potassium chlorideL4"/>
      <sheetName val="Potassium chlorideTT"/>
      <sheetName val="Potassium chlorideMD"/>
      <sheetName val="Potassium chlorideRE"/>
      <sheetName val="Potassium chlorideGH"/>
      <sheetName val="Sylvinite ore"/>
      <sheetName val="Sylvinite oreL4"/>
      <sheetName val="Sylvinite oreTT"/>
      <sheetName val="Sylvinite oreMD"/>
      <sheetName val="Sylvinite oreRE"/>
      <sheetName val="Sylvinite ore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SLS"/>
      <sheetName val="SLSL4"/>
      <sheetName val="SLSTT"/>
      <sheetName val="SLSMD"/>
      <sheetName val="SLSRE"/>
      <sheetName val="SLSAS"/>
      <sheetName val="SLSCC"/>
      <sheetName val="SLSI2"/>
      <sheetName val="SLSI4"/>
      <sheetName val="SLSGH"/>
      <sheetName val="1-dodecanol"/>
      <sheetName val="1-dodecanolL4"/>
      <sheetName val="1-dodecanolTT"/>
      <sheetName val="1-dodecanolMD"/>
      <sheetName val="1-dodecanolRE"/>
      <sheetName val="1-dodecanolAS"/>
      <sheetName val="1-dodecanolCC"/>
      <sheetName val="1-dodecanolI2"/>
      <sheetName val="1-dodecanolI4"/>
      <sheetName val="1-dodecanolGH"/>
      <sheetName val="Ethylene"/>
      <sheetName val="EthyleneL4"/>
      <sheetName val="EthyleneTT"/>
      <sheetName val="EthyleneMD"/>
      <sheetName val="EthyleneRE"/>
      <sheetName val="EthyleneGH"/>
      <sheetName val="Naphtha"/>
      <sheetName val="NaphthaL4"/>
      <sheetName val="NaphthaTT"/>
      <sheetName val="NaphthaMD"/>
      <sheetName val="NaphthaRE"/>
      <sheetName val="Naphtha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triethylaluminum"/>
      <sheetName val="triethylaluminumL4"/>
      <sheetName val="triethylaluminumTT"/>
      <sheetName val="triethylaluminumMD"/>
      <sheetName val="triethylaluminumRE"/>
      <sheetName val="triethylaluminumGH"/>
      <sheetName val="Aluminum"/>
      <sheetName val="AluminumL4"/>
      <sheetName val="AluminumTT"/>
      <sheetName val="AluminumMD"/>
      <sheetName val="AluminumRE"/>
      <sheetName val="AluminumGH"/>
      <sheetName val="aluminum, liquid from HH cell"/>
      <sheetName val="aluminum, liquid from HH cellL4"/>
      <sheetName val="aluminum, liquid from HH cellTT"/>
      <sheetName val="aluminum, liquid from HH cellMD"/>
      <sheetName val="aluminum, liquid from HH cellRE"/>
      <sheetName val="aluminum, liquid from HH cellGH"/>
      <sheetName val="Aluminum oxide"/>
      <sheetName val="Aluminum oxideL4"/>
      <sheetName val="Aluminum oxideTT"/>
      <sheetName val="Aluminum oxideMD"/>
      <sheetName val="Aluminum oxideRE"/>
      <sheetName val="Aluminum oxideGH"/>
      <sheetName val="bauxite, at US port"/>
      <sheetName val="bauxite, at US portL4"/>
      <sheetName val="bauxite, at US portTT"/>
      <sheetName val="bauxite, at US portMD"/>
      <sheetName val="bauxite, at US portRE"/>
      <sheetName val="bauxite, at US portGH"/>
      <sheetName val="bauxite, at mine"/>
      <sheetName val="bauxite, at mineL4"/>
      <sheetName val="bauxite, at mineTT"/>
      <sheetName val="bauxite, at mineMD"/>
      <sheetName val="bauxite, at mineRE"/>
      <sheetName val="bauxite, at mineGH"/>
      <sheetName val="calcium monoxide"/>
      <sheetName val="calcium monoxideL4"/>
      <sheetName val="calcium monoxideTT"/>
      <sheetName val="calcium monoxideMD"/>
      <sheetName val="calcium monoxideRE"/>
      <sheetName val="calcium monoxideGH"/>
      <sheetName val="Calcium carbonate"/>
      <sheetName val="Calcium carbonateL4"/>
      <sheetName val="Calcium carbonateTT"/>
      <sheetName val="Calcium carbonateMD"/>
      <sheetName val="Calcium carbonateRE"/>
      <sheetName val="Calcium carbonateGH"/>
      <sheetName val="Sodium hydroxide"/>
      <sheetName val="Sodium hydroxideL4"/>
      <sheetName val="Sodium hydroxideTT"/>
      <sheetName val="Sodium hydroxideMD"/>
      <sheetName val="Sodium hydroxideRE"/>
      <sheetName val="Sodium hydroxideGH"/>
      <sheetName val="Water for rxn"/>
      <sheetName val="Water for rxnL4"/>
      <sheetName val="Water for rxnTT"/>
      <sheetName val="Water for rxnMD"/>
      <sheetName val="Water for rxnRE"/>
      <sheetName val="Water for rxnGH"/>
      <sheetName val="manufactured amorphous carbon"/>
      <sheetName val="manufactured amorphous carbonL4"/>
      <sheetName val="manufactured amorphous carbonTT"/>
      <sheetName val="manufactured amorphous carbonMD"/>
      <sheetName val="manufactured amorphous carbonRE"/>
      <sheetName val="manufactured amorphous carbonGH"/>
      <sheetName val="coal tar from coking"/>
      <sheetName val="coal tar from cokingL4"/>
      <sheetName val="coal tar from cokingTT"/>
      <sheetName val="coal tar from cokingMD"/>
      <sheetName val="coal tar from cokingRE"/>
      <sheetName val="coal tar from cokingGH"/>
      <sheetName val="coal mass"/>
      <sheetName val="coal massL4"/>
      <sheetName val="coal massTT"/>
      <sheetName val="coal massMD"/>
      <sheetName val="coal massRE"/>
      <sheetName val="coal massGH"/>
      <sheetName val="Sulfuric acid"/>
      <sheetName val="Sulfuric acidL4"/>
      <sheetName val="Sulfuric acidTT"/>
      <sheetName val="Sulfuric acidMD"/>
      <sheetName val="Sulfuric acidRE"/>
      <sheetName val="Sulfuric acidGH"/>
      <sheetName val="Sulfur trioxide"/>
      <sheetName val="Sulfur trioxideL4"/>
      <sheetName val="Sulfur trioxideTT"/>
      <sheetName val="Sulfur trioxideMD"/>
      <sheetName val="Sulfur trioxideRE"/>
      <sheetName val="Sulfur trioxideGH"/>
      <sheetName val="Sulfur"/>
      <sheetName val="SulfurL4"/>
      <sheetName val="SulfurTT"/>
      <sheetName val="SulfurMD"/>
      <sheetName val="SulfurRE"/>
      <sheetName val="SulfurGH"/>
      <sheetName val="Petroleum coke"/>
      <sheetName val="Petroleum cokeL4"/>
      <sheetName val="Petroleum cokeTT"/>
      <sheetName val="Petroleum cokeMD"/>
      <sheetName val="Petroleum cokeRE"/>
      <sheetName val="Petroleum cokeGH"/>
      <sheetName val="Hydrogen"/>
      <sheetName val="HydrogenL4"/>
      <sheetName val="HydrogenTT"/>
      <sheetName val="HydrogenMD"/>
      <sheetName val="HydrogenRE"/>
      <sheetName val="HydrogenGH"/>
      <sheetName val="hydrogen from SMR natural gas"/>
      <sheetName val="hydrogen from SMR natural gasL4"/>
      <sheetName val="hydrogen from SMR natural gasTT"/>
      <sheetName val="hydrogen from SMR natural gasMD"/>
      <sheetName val="hydrogen from SMR natural gasRE"/>
      <sheetName val="hydrogen from SMR natural gasGH"/>
      <sheetName val="Methane"/>
      <sheetName val="MethaneL4"/>
      <sheetName val="MethaneTT"/>
      <sheetName val="MethaneMD"/>
      <sheetName val="MethaneRE"/>
      <sheetName val="MethaneGH"/>
      <sheetName val="Natural gas"/>
      <sheetName val="Natural gasL4"/>
      <sheetName val="Natural gasTT"/>
      <sheetName val="Natural gasMD"/>
      <sheetName val="Natural gasRE"/>
      <sheetName val="Natural gasGH"/>
      <sheetName val="Chlorosulfonic acid"/>
      <sheetName val="Chlorosulfonic acidL4"/>
      <sheetName val="Chlorosulfonic acidTT"/>
      <sheetName val="Chlorosulfonic acidMD"/>
      <sheetName val="Chlorosulfonic acidRE"/>
      <sheetName val="Chlorosulfonic acidAS"/>
      <sheetName val="Chlorosulfonic acidCC"/>
      <sheetName val="Chlorosulfonic acidI2"/>
      <sheetName val="Chlorosulfonic acidI4"/>
      <sheetName val="Chlorosulfonic acidGH"/>
      <sheetName val="Hydrogen chloride"/>
      <sheetName val="Hydrogen chlorideL4"/>
      <sheetName val="Hydrogen chlorideTT"/>
      <sheetName val="Hydrogen chlorideMD"/>
      <sheetName val="Hydrogen chlorideRE"/>
      <sheetName val="Hydrogen chlorideGH"/>
      <sheetName val="Chlorine"/>
      <sheetName val="ChlorineL4"/>
      <sheetName val="ChlorineTT"/>
      <sheetName val="ChlorineMD"/>
      <sheetName val="ChlorineRE"/>
      <sheetName val="ChlorineGH"/>
      <sheetName val="sodium chloride in brine 26 w"/>
      <sheetName val="sodium chloride in brine 26 wL4"/>
      <sheetName val="sodium chloride in brine 26 wTT"/>
      <sheetName val="sodium chloride in brine 26 wMD"/>
      <sheetName val="sodium chloride in brine 26 wRE"/>
      <sheetName val="sodium chloride in brine 26 wG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sucrose"/>
      <sheetName val="sucroseL4"/>
      <sheetName val="sucroseTT"/>
      <sheetName val="sucroseMD"/>
      <sheetName val="sucroseRE"/>
      <sheetName val="sucroseAS"/>
      <sheetName val="sucroseCC"/>
      <sheetName val="sucroseI2"/>
      <sheetName val="sucroseI4"/>
      <sheetName val="sucroseGH"/>
      <sheetName val="calcium monoxide"/>
      <sheetName val="calcium monoxideL4"/>
      <sheetName val="calcium monoxideTT"/>
      <sheetName val="calcium monoxideMD"/>
      <sheetName val="calcium monoxideRE"/>
      <sheetName val="calcium monoxideAS"/>
      <sheetName val="calcium monoxideCC"/>
      <sheetName val="calcium monoxideI2"/>
      <sheetName val="calcium monoxideI4"/>
      <sheetName val="calcium monoxideGH"/>
      <sheetName val="Calcium carbonate"/>
      <sheetName val="Calcium carbonateL4"/>
      <sheetName val="Calcium carbonateTT"/>
      <sheetName val="Calcium carbonateMD"/>
      <sheetName val="Calcium carbonateRE"/>
      <sheetName val="Calcium carbonate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Phosphoric acid"/>
      <sheetName val="Phosphoric acidL4"/>
      <sheetName val="Phosphoric acidTT"/>
      <sheetName val="Phosphoric acidMD"/>
      <sheetName val="Phosphoric acidRE"/>
      <sheetName val="Phosphoric acidAS"/>
      <sheetName val="Phosphoric acidCC"/>
      <sheetName val="Phosphoric acidI2"/>
      <sheetName val="Phosphoric acidI4"/>
      <sheetName val="Phosphoric acidGH"/>
      <sheetName val="Phosphate rock"/>
      <sheetName val="Phosphate rockL4"/>
      <sheetName val="Phosphate rockTT"/>
      <sheetName val="Phosphate rockMD"/>
      <sheetName val="Phosphate rockRE"/>
      <sheetName val="Phosphate rockGH"/>
      <sheetName val="Sulfuric acid"/>
      <sheetName val="Sulfuric acidL4"/>
      <sheetName val="Sulfuric acidTT"/>
      <sheetName val="Sulfuric acidMD"/>
      <sheetName val="Sulfuric acidRE"/>
      <sheetName val="Sulfuric acidGH"/>
      <sheetName val="Sulfur trioxide"/>
      <sheetName val="Sulfur trioxideL4"/>
      <sheetName val="Sulfur trioxideTT"/>
      <sheetName val="Sulfur trioxideMD"/>
      <sheetName val="Sulfur trioxideRE"/>
      <sheetName val="Sulfur trioxideGH"/>
      <sheetName val="Sulfur"/>
      <sheetName val="SulfurL4"/>
      <sheetName val="SulfurTT"/>
      <sheetName val="SulfurMD"/>
      <sheetName val="SulfurRE"/>
      <sheetName val="SulfurGH"/>
      <sheetName val="Water for rxn"/>
      <sheetName val="Water for rxnL4"/>
      <sheetName val="Water for rxnTT"/>
      <sheetName val="Water for rxnMD"/>
      <sheetName val="Water for rxnRE"/>
      <sheetName val="Water for rxnGH"/>
      <sheetName val="sugar cane"/>
      <sheetName val="sugar caneL4"/>
      <sheetName val="sugar caneTT"/>
      <sheetName val="sugar caneMD"/>
      <sheetName val="sugar caneRE"/>
      <sheetName val="sugar caneAS"/>
      <sheetName val="sugar caneCC"/>
      <sheetName val="sugar caneI2"/>
      <sheetName val="sugar caneI4"/>
      <sheetName val="sugar caneGH"/>
      <sheetName val="K20 fertilizer"/>
      <sheetName val="K20 fertilizerL4"/>
      <sheetName val="K20 fertilizerTT"/>
      <sheetName val="K20 fertilizerMD"/>
      <sheetName val="K20 fertilizerRE"/>
      <sheetName val="K20 fertilizerAS"/>
      <sheetName val="K20 fertilizerCC"/>
      <sheetName val="K20 fertilizerI2"/>
      <sheetName val="K20 fertilizerI4"/>
      <sheetName val="K20 fertilizerGH"/>
      <sheetName val="K in Fertilizer"/>
      <sheetName val="K in FertilizerL4"/>
      <sheetName val="K in FertilizerTT"/>
      <sheetName val="K in FertilizerMD"/>
      <sheetName val="K in FertilizerRE"/>
      <sheetName val="K in FertilizerGH"/>
      <sheetName val="Potassium chloride"/>
      <sheetName val="Potassium chlorideL4"/>
      <sheetName val="Potassium chlorideTT"/>
      <sheetName val="Potassium chlorideMD"/>
      <sheetName val="Potassium chlorideRE"/>
      <sheetName val="Potassium chlorideGH"/>
      <sheetName val="Sylvinite ore"/>
      <sheetName val="Sylvinite oreL4"/>
      <sheetName val="Sylvinite oreTT"/>
      <sheetName val="Sylvinite oreMD"/>
      <sheetName val="Sylvinite oreRE"/>
      <sheetName val="Sylvinite oreGH"/>
      <sheetName val="N in fertilizer"/>
      <sheetName val="N in fertilizerL4"/>
      <sheetName val="N in fertilizerTT"/>
      <sheetName val="N in fertilizerMD"/>
      <sheetName val="N in fertilizerRE"/>
      <sheetName val="N in fertilizerAS"/>
      <sheetName val="N in fertilizerCC"/>
      <sheetName val="N in fertilizerI2"/>
      <sheetName val="N in fertilizerI4"/>
      <sheetName val="N in fertilizerGH"/>
      <sheetName val="Ammonia"/>
      <sheetName val="AmmoniaL4"/>
      <sheetName val="AmmoniaTT"/>
      <sheetName val="AmmoniaMD"/>
      <sheetName val="AmmoniaRE"/>
      <sheetName val="AmmoniaGH"/>
      <sheetName val="Natural gas"/>
      <sheetName val="Natural gasL4"/>
      <sheetName val="Natural gasTT"/>
      <sheetName val="Natural gasMD"/>
      <sheetName val="Natural gasRE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N in DAP"/>
      <sheetName val="N in DAPL4"/>
      <sheetName val="N in DAPTT"/>
      <sheetName val="N in DAPMD"/>
      <sheetName val="N in DAPRE"/>
      <sheetName val="N in DAPGH"/>
      <sheetName val="diammonium phosphate (DAP)"/>
      <sheetName val="diammonium phosphate (DAP)L4"/>
      <sheetName val="diammonium phosphate (DAP)TT"/>
      <sheetName val="diammonium phosphate (DAP)MD"/>
      <sheetName val="diammonium phosphate (DAP)RE"/>
      <sheetName val="diammonium phosphate (DAP)GH"/>
      <sheetName val="Urea"/>
      <sheetName val="UreaL4"/>
      <sheetName val="UreaTT"/>
      <sheetName val="UreaMD"/>
      <sheetName val="UreaRE"/>
      <sheetName val="UreaGH"/>
      <sheetName val="Carbon dioxide"/>
      <sheetName val="Carbon dioxideL4"/>
      <sheetName val="Carbon dioxideTT"/>
      <sheetName val="Carbon dioxideMD"/>
      <sheetName val="Carbon dioxideRE"/>
      <sheetName val="Carbon dioxideGH"/>
      <sheetName val="P2O5 fertilizer"/>
      <sheetName val="P2O5 fertilizerL4"/>
      <sheetName val="P2O5 fertilizerTT"/>
      <sheetName val="P2O5 fertilizerMD"/>
      <sheetName val="P2O5 fertilizerRE"/>
      <sheetName val="P2O5 fertilizerAS"/>
      <sheetName val="P2O5 fertilizerCC"/>
      <sheetName val="P2O5 fertilizerI2"/>
      <sheetName val="P2O5 fertilizerI4"/>
      <sheetName val="P2O5 fertilizerGH"/>
      <sheetName val="P in fertilizer"/>
      <sheetName val="P in fertilizerL4"/>
      <sheetName val="P in fertilizerTT"/>
      <sheetName val="P in fertilizerMD"/>
      <sheetName val="P in fertilizerRE"/>
      <sheetName val="P in fertilizerGH"/>
      <sheetName val="P in DAP"/>
      <sheetName val="P in DAPL4"/>
      <sheetName val="P in DAPTT"/>
      <sheetName val="P in DAPMD"/>
      <sheetName val="P in DAPRE"/>
      <sheetName val="P in DAPG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Copovidone"/>
      <sheetName val="CopovidoneL4"/>
      <sheetName val="CopovidoneTT"/>
      <sheetName val="CopovidoneMD"/>
      <sheetName val="CopovidoneRE"/>
      <sheetName val="CopovidoneAS"/>
      <sheetName val="CopovidoneCC"/>
      <sheetName val="CopovidoneI2"/>
      <sheetName val="CopovidoneI4"/>
      <sheetName val="CopovidoneGH"/>
      <sheetName val="glycerol"/>
      <sheetName val="glycerolL4"/>
      <sheetName val="glycerolTT"/>
      <sheetName val="glycerolMD"/>
      <sheetName val="glycerolRE"/>
      <sheetName val="glycerolAS"/>
      <sheetName val="glycerolCC"/>
      <sheetName val="glycerolI2"/>
      <sheetName val="glycerolI4"/>
      <sheetName val="glycerolGH"/>
      <sheetName val="isopropanol"/>
      <sheetName val="isopropanolL4"/>
      <sheetName val="isopropanolTT"/>
      <sheetName val="isopropanolMD"/>
      <sheetName val="isopropanolRE"/>
      <sheetName val="isopropanolAS"/>
      <sheetName val="isopropanolCC"/>
      <sheetName val="isopropanolI2"/>
      <sheetName val="isopropanolI4"/>
      <sheetName val="isopropanolGH"/>
      <sheetName val="Propylene"/>
      <sheetName val="PropyleneL4"/>
      <sheetName val="PropyleneTT"/>
      <sheetName val="PropyleneMD"/>
      <sheetName val="PropyleneRE"/>
      <sheetName val="PropyleneGH"/>
      <sheetName val="Naphtha"/>
      <sheetName val="NaphthaL4"/>
      <sheetName val="NaphthaTT"/>
      <sheetName val="NaphthaMD"/>
      <sheetName val="NaphthaRE"/>
      <sheetName val="NaphthaGH"/>
      <sheetName val="Sulfuric acid"/>
      <sheetName val="Sulfuric acidL4"/>
      <sheetName val="Sulfuric acidTT"/>
      <sheetName val="Sulfuric acidMD"/>
      <sheetName val="Sulfuric acidRE"/>
      <sheetName val="Sulfuric acidGH"/>
      <sheetName val="Sulfur trioxide"/>
      <sheetName val="Sulfur trioxideL4"/>
      <sheetName val="Sulfur trioxideTT"/>
      <sheetName val="Sulfur trioxideMD"/>
      <sheetName val="Sulfur trioxideRE"/>
      <sheetName val="Sulfur trioxide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Sulfur"/>
      <sheetName val="SulfurL4"/>
      <sheetName val="SulfurTT"/>
      <sheetName val="SulfurMD"/>
      <sheetName val="SulfurRE"/>
      <sheetName val="SulfurGH"/>
      <sheetName val="Water for rxn"/>
      <sheetName val="Water for rxnL4"/>
      <sheetName val="Water for rxnTT"/>
      <sheetName val="Water for rxnMD"/>
      <sheetName val="Water for rxnRE"/>
      <sheetName val="Water for rxnGH"/>
      <sheetName val="NVP"/>
      <sheetName val="NVPL4"/>
      <sheetName val="NVPTT"/>
      <sheetName val="NVPMD"/>
      <sheetName val="NVPRE"/>
      <sheetName val="NVPAS"/>
      <sheetName val="NVPCC"/>
      <sheetName val="NVPI2"/>
      <sheetName val="NVPI4"/>
      <sheetName val="NVPGH"/>
      <sheetName val="2-pyrrolidone"/>
      <sheetName val="2-pyrrolidoneL4"/>
      <sheetName val="2-pyrrolidoneTT"/>
      <sheetName val="2-pyrrolidoneMD"/>
      <sheetName val="2-pyrrolidoneRE"/>
      <sheetName val="2-pyrrolidoneAS"/>
      <sheetName val="2-pyrrolidoneCC"/>
      <sheetName val="2-pyrrolidoneI2"/>
      <sheetName val="2-pyrrolidoneI4"/>
      <sheetName val="2-pyrrolidoneGH"/>
      <sheetName val="Ammonia"/>
      <sheetName val="AmmoniaL4"/>
      <sheetName val="AmmoniaTT"/>
      <sheetName val="AmmoniaMD"/>
      <sheetName val="AmmoniaRE"/>
      <sheetName val="AmmoniaGH"/>
      <sheetName val="Natural gas"/>
      <sheetName val="Natural gasL4"/>
      <sheetName val="Natural gasTT"/>
      <sheetName val="Natural gasMD"/>
      <sheetName val="Natural gasRE"/>
      <sheetName val="Natural gasAS"/>
      <sheetName val="Natural gasCC"/>
      <sheetName val="Natural gasI2"/>
      <sheetName val="Natural gasI4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Butyric acid lactone"/>
      <sheetName val="Butyric acid lactoneL4"/>
      <sheetName val="Butyric acid lactoneTT"/>
      <sheetName val="Butyric acid lactoneMD"/>
      <sheetName val="Butyric acid lactoneRE"/>
      <sheetName val="Butyric acid lactoneAS"/>
      <sheetName val="Butyric acid lactoneCC"/>
      <sheetName val="Butyric acid lactoneI2"/>
      <sheetName val="Butyric acid lactoneI4"/>
      <sheetName val="Butyric acid lactoneGH"/>
      <sheetName val="1,4-butanediol"/>
      <sheetName val="1,4-butanediolL4"/>
      <sheetName val="1,4-butanediolTT"/>
      <sheetName val="1,4-butanediolMD"/>
      <sheetName val="1,4-butanediolRE"/>
      <sheetName val="1,4-butanediolGH"/>
      <sheetName val="1,4-Butynediol"/>
      <sheetName val="1,4-ButynediolL4"/>
      <sheetName val="1,4-ButynediolTT"/>
      <sheetName val="1,4-ButynediolMD"/>
      <sheetName val="1,4-ButynediolRE"/>
      <sheetName val="1,4-ButynediolGH"/>
      <sheetName val="Acetylene"/>
      <sheetName val="AcetyleneL4"/>
      <sheetName val="AcetyleneTT"/>
      <sheetName val="AcetyleneMD"/>
      <sheetName val="AcetyleneRE"/>
      <sheetName val="AcetyleneAS"/>
      <sheetName val="AcetyleneCC"/>
      <sheetName val="AcetyleneI2"/>
      <sheetName val="AcetyleneI4"/>
      <sheetName val="AcetyleneGH"/>
      <sheetName val="Oxygen"/>
      <sheetName val="OxygenL4"/>
      <sheetName val="OxygenTT"/>
      <sheetName val="OxygenMD"/>
      <sheetName val="OxygenRE"/>
      <sheetName val="OxygenGH"/>
      <sheetName val="formaldehyde"/>
      <sheetName val="formaldehydeL4"/>
      <sheetName val="formaldehydeTT"/>
      <sheetName val="formaldehydeMD"/>
      <sheetName val="formaldehydeRE"/>
      <sheetName val="formaldehydeGH"/>
      <sheetName val="Ammonium Hydroxide"/>
      <sheetName val="Ammonium HydroxideL4"/>
      <sheetName val="Ammonium HydroxideTT"/>
      <sheetName val="Ammonium HydroxideMD"/>
      <sheetName val="Ammonium HydroxideRE"/>
      <sheetName val="Ammonium HydroxideGH"/>
      <sheetName val="methanol"/>
      <sheetName val="methanolL4"/>
      <sheetName val="methanolTT"/>
      <sheetName val="methanolMD"/>
      <sheetName val="methanolRE"/>
      <sheetName val="methanolGH"/>
      <sheetName val="Hydrogen"/>
      <sheetName val="HydrogenL4"/>
      <sheetName val="HydrogenTT"/>
      <sheetName val="HydrogenMD"/>
      <sheetName val="HydrogenRE"/>
      <sheetName val="HydrogenGH"/>
      <sheetName val="hydrogen from SMR natural gas"/>
      <sheetName val="hydrogen from SMR natural gasL4"/>
      <sheetName val="hydrogen from SMR natural gasTT"/>
      <sheetName val="hydrogen from SMR natural gasMD"/>
      <sheetName val="hydrogen from SMR natural gasRE"/>
      <sheetName val="hydrogen from SMR natural gasGH"/>
      <sheetName val="Methane"/>
      <sheetName val="MethaneL4"/>
      <sheetName val="MethaneTT"/>
      <sheetName val="MethaneMD"/>
      <sheetName val="MethaneRE"/>
      <sheetName val="MethaneGH"/>
      <sheetName val="Potassium Hydroxide"/>
      <sheetName val="Potassium HydroxideL4"/>
      <sheetName val="Potassium HydroxideTT"/>
      <sheetName val="Potassium HydroxideMD"/>
      <sheetName val="Potassium HydroxideRE"/>
      <sheetName val="Potassium HydroxideGH"/>
      <sheetName val="Potassium chloride"/>
      <sheetName val="Potassium chlorideL4"/>
      <sheetName val="Potassium chlorideTT"/>
      <sheetName val="Potassium chlorideMD"/>
      <sheetName val="Potassium chlorideRE"/>
      <sheetName val="Potassium chlorideGH"/>
      <sheetName val="Sylvinite ore"/>
      <sheetName val="Sylvinite oreL4"/>
      <sheetName val="Sylvinite oreTT"/>
      <sheetName val="Sylvinite oreMD"/>
      <sheetName val="Sylvinite oreRE"/>
      <sheetName val="Sylvinite oreGH"/>
      <sheetName val="vinyl acetate"/>
      <sheetName val="vinyl acetateL4"/>
      <sheetName val="vinyl acetateTT"/>
      <sheetName val="vinyl acetateMD"/>
      <sheetName val="vinyl acetateRE"/>
      <sheetName val="vinyl acetateAS"/>
      <sheetName val="vinyl acetateCC"/>
      <sheetName val="vinyl acetateI2"/>
      <sheetName val="vinyl acetateI4"/>
      <sheetName val="vinyl acetateGH"/>
      <sheetName val="acetic acid"/>
      <sheetName val="acetic acidL4"/>
      <sheetName val="acetic acidTT"/>
      <sheetName val="acetic acidMD"/>
      <sheetName val="acetic acidRE"/>
      <sheetName val="acetic acidGH"/>
      <sheetName val="Carbon monoxide"/>
      <sheetName val="Carbon monoxideL4"/>
      <sheetName val="Carbon monoxideTT"/>
      <sheetName val="Carbon monoxideMD"/>
      <sheetName val="Carbon monoxideRE"/>
      <sheetName val="Carbon monoxideGH"/>
      <sheetName val="Carbon dioxide"/>
      <sheetName val="Carbon dioxideL4"/>
      <sheetName val="Carbon dioxideTT"/>
      <sheetName val="Carbon dioxideMD"/>
      <sheetName val="Carbon dioxideRE"/>
      <sheetName val="Carbon dioxideGH"/>
      <sheetName val="Ethylene"/>
      <sheetName val="EthyleneL4"/>
      <sheetName val="EthyleneTT"/>
      <sheetName val="EthyleneMD"/>
      <sheetName val="EthyleneRE"/>
      <sheetName val="Ethylene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sodium starch glycolate"/>
      <sheetName val="sodium starch glycolateL4"/>
      <sheetName val="sodium starch glycolateTT"/>
      <sheetName val="sodium starch glycolateMD"/>
      <sheetName val="sodium starch glycolateRE"/>
      <sheetName val="sodium starch glycolateAS"/>
      <sheetName val="sodium starch glycolateCC"/>
      <sheetName val="sodium starch glycolateI2"/>
      <sheetName val="sodium starch glycolateI4"/>
      <sheetName val="sodium starch glycolateGH"/>
      <sheetName val="acetic acid"/>
      <sheetName val="acetic acidL4"/>
      <sheetName val="acetic acidTT"/>
      <sheetName val="acetic acidMD"/>
      <sheetName val="acetic acidRE"/>
      <sheetName val="acetic acidGH"/>
      <sheetName val="Carbon monoxide"/>
      <sheetName val="Carbon monoxideL4"/>
      <sheetName val="Carbon monoxideTT"/>
      <sheetName val="Carbon monoxideMD"/>
      <sheetName val="Carbon monoxideRE"/>
      <sheetName val="Carbon monoxideGH"/>
      <sheetName val="Carbon dioxide"/>
      <sheetName val="Carbon dioxideL4"/>
      <sheetName val="Carbon dioxideTT"/>
      <sheetName val="Carbon dioxideMD"/>
      <sheetName val="Carbon dioxideRE"/>
      <sheetName val="Carbon dioxideGH"/>
      <sheetName val="Natural gas"/>
      <sheetName val="Natural gasL4"/>
      <sheetName val="Natural gasTT"/>
      <sheetName val="Natural gasMD"/>
      <sheetName val="Natural gasRE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Water for rxn"/>
      <sheetName val="Water for rxnL4"/>
      <sheetName val="Water for rxnTT"/>
      <sheetName val="Water for rxnMD"/>
      <sheetName val="Water for rxnRE"/>
      <sheetName val="Water for rxnGH"/>
      <sheetName val="methanol"/>
      <sheetName val="methanolL4"/>
      <sheetName val="methanolTT"/>
      <sheetName val="methanolMD"/>
      <sheetName val="methanolRE"/>
      <sheetName val="methanolGH"/>
      <sheetName val="ethanol"/>
      <sheetName val="ethanolL4"/>
      <sheetName val="ethanolTT"/>
      <sheetName val="ethanolMD"/>
      <sheetName val="ethanolRE"/>
      <sheetName val="ethanolAS"/>
      <sheetName val="ethanolCC"/>
      <sheetName val="ethanolI2"/>
      <sheetName val="ethanolI4"/>
      <sheetName val="ethanolGH"/>
      <sheetName val="Corn"/>
      <sheetName val="CornL4"/>
      <sheetName val="CornTT"/>
      <sheetName val="CornMD"/>
      <sheetName val="CornRE"/>
      <sheetName val="CornAS"/>
      <sheetName val="CornCC"/>
      <sheetName val="CornI2"/>
      <sheetName val="CornI4"/>
      <sheetName val="CornGH"/>
      <sheetName val="K in Fertilizer"/>
      <sheetName val="K in FertilizerL4"/>
      <sheetName val="K in FertilizerTT"/>
      <sheetName val="K in FertilizerMD"/>
      <sheetName val="K in FertilizerRE"/>
      <sheetName val="K in FertilizerGH"/>
      <sheetName val="Potassium chloride"/>
      <sheetName val="Potassium chlorideL4"/>
      <sheetName val="Potassium chlorideTT"/>
      <sheetName val="Potassium chlorideMD"/>
      <sheetName val="Potassium chlorideRE"/>
      <sheetName val="Potassium chlorideGH"/>
      <sheetName val="Sylvinite ore"/>
      <sheetName val="Sylvinite oreL4"/>
      <sheetName val="Sylvinite oreTT"/>
      <sheetName val="Sylvinite oreMD"/>
      <sheetName val="Sylvinite oreRE"/>
      <sheetName val="Sylvinite oreGH"/>
      <sheetName val="N in fertilizer"/>
      <sheetName val="N in fertilizerL4"/>
      <sheetName val="N in fertilizerTT"/>
      <sheetName val="N in fertilizerMD"/>
      <sheetName val="N in fertilizerRE"/>
      <sheetName val="N in fertilizerGH"/>
      <sheetName val="Ammonia"/>
      <sheetName val="AmmoniaL4"/>
      <sheetName val="AmmoniaTT"/>
      <sheetName val="AmmoniaMD"/>
      <sheetName val="AmmoniaRE"/>
      <sheetName val="AmmoniaGH"/>
      <sheetName val="N in DAP"/>
      <sheetName val="N in DAPL4"/>
      <sheetName val="N in DAPTT"/>
      <sheetName val="N in DAPMD"/>
      <sheetName val="N in DAPRE"/>
      <sheetName val="N in DAPGH"/>
      <sheetName val="diammonium phosphate (DAP)"/>
      <sheetName val="diammonium phosphate (DAP)L4"/>
      <sheetName val="diammonium phosphate (DAP)TT"/>
      <sheetName val="diammonium phosphate (DAP)MD"/>
      <sheetName val="diammonium phosphate (DAP)RE"/>
      <sheetName val="diammonium phosphate (DAP)GH"/>
      <sheetName val="Phosphoric acid"/>
      <sheetName val="Phosphoric acidL4"/>
      <sheetName val="Phosphoric acidTT"/>
      <sheetName val="Phosphoric acidMD"/>
      <sheetName val="Phosphoric acidRE"/>
      <sheetName val="Phosphoric acidGH"/>
      <sheetName val="Phosphate rock"/>
      <sheetName val="Phosphate rockL4"/>
      <sheetName val="Phosphate rockTT"/>
      <sheetName val="Phosphate rockMD"/>
      <sheetName val="Phosphate rockRE"/>
      <sheetName val="Phosphate rockGH"/>
      <sheetName val="Sulfuric acid"/>
      <sheetName val="Sulfuric acidL4"/>
      <sheetName val="Sulfuric acidTT"/>
      <sheetName val="Sulfuric acidMD"/>
      <sheetName val="Sulfuric acidRE"/>
      <sheetName val="Sulfuric acidGH"/>
      <sheetName val="Sulfur trioxide"/>
      <sheetName val="Sulfur trioxideL4"/>
      <sheetName val="Sulfur trioxideTT"/>
      <sheetName val="Sulfur trioxideMD"/>
      <sheetName val="Sulfur trioxideRE"/>
      <sheetName val="Sulfur trioxideGH"/>
      <sheetName val="Sulfur"/>
      <sheetName val="SulfurL4"/>
      <sheetName val="SulfurTT"/>
      <sheetName val="SulfurMD"/>
      <sheetName val="SulfurRE"/>
      <sheetName val="SulfurGH"/>
      <sheetName val="Urea"/>
      <sheetName val="UreaL4"/>
      <sheetName val="UreaTT"/>
      <sheetName val="UreaMD"/>
      <sheetName val="UreaRE"/>
      <sheetName val="UreaGH"/>
      <sheetName val="P in fertilizer"/>
      <sheetName val="P in fertilizerL4"/>
      <sheetName val="P in fertilizerTT"/>
      <sheetName val="P in fertilizerMD"/>
      <sheetName val="P in fertilizerRE"/>
      <sheetName val="P in fertilizerGH"/>
      <sheetName val="P in DAP"/>
      <sheetName val="P in DAPL4"/>
      <sheetName val="P in DAPTT"/>
      <sheetName val="P in DAPMD"/>
      <sheetName val="P in DAPRE"/>
      <sheetName val="P in DAPGH"/>
      <sheetName val="potato starch"/>
      <sheetName val="potato starchL4"/>
      <sheetName val="potato starchTT"/>
      <sheetName val="potato starchMD"/>
      <sheetName val="potato starchRE"/>
      <sheetName val="potato starchAS"/>
      <sheetName val="potato starchCC"/>
      <sheetName val="potato starchI2"/>
      <sheetName val="potato starchI4"/>
      <sheetName val="potato starchGH"/>
      <sheetName val="potato"/>
      <sheetName val="potatoL4"/>
      <sheetName val="potatoTT"/>
      <sheetName val="potatoMD"/>
      <sheetName val="potatoRE"/>
      <sheetName val="potatoGH"/>
      <sheetName val="K20 fertilizer"/>
      <sheetName val="K20 fertilizerL4"/>
      <sheetName val="K20 fertilizerTT"/>
      <sheetName val="K20 fertilizerMD"/>
      <sheetName val="K20 fertilizerRE"/>
      <sheetName val="K20 fertilizerGH"/>
      <sheetName val="P2O5 fertilizer"/>
      <sheetName val="P2O5 fertilizerL4"/>
      <sheetName val="P2O5 fertilizerTT"/>
      <sheetName val="P2O5 fertilizerMD"/>
      <sheetName val="P2O5 fertilizerRE"/>
      <sheetName val="P2O5 fertilizerGH"/>
      <sheetName val="Sodium Chloroacetate"/>
      <sheetName val="Sodium ChloroacetateL4"/>
      <sheetName val="Sodium ChloroacetateTT"/>
      <sheetName val="Sodium ChloroacetateMD"/>
      <sheetName val="Sodium ChloroacetateRE"/>
      <sheetName val="Sodium ChloroacetateAS"/>
      <sheetName val="Sodium ChloroacetateCC"/>
      <sheetName val="Sodium ChloroacetateI2"/>
      <sheetName val="Sodium ChloroacetateI4"/>
      <sheetName val="Sodium ChloroacetateGH"/>
      <sheetName val="Chloroacetic Acid"/>
      <sheetName val="Chloroacetic AcidL4"/>
      <sheetName val="Chloroacetic AcidTT"/>
      <sheetName val="Chloroacetic AcidMD"/>
      <sheetName val="Chloroacetic AcidRE"/>
      <sheetName val="Chloroacetic AcidGH"/>
      <sheetName val="acetic anhydride"/>
      <sheetName val="acetic anhydrideL4"/>
      <sheetName val="acetic anhydrideTT"/>
      <sheetName val="acetic anhydrideMD"/>
      <sheetName val="acetic anhydrideRE"/>
      <sheetName val="acetic anhydrideGH"/>
      <sheetName val="Chlorine"/>
      <sheetName val="ChlorineL4"/>
      <sheetName val="ChlorineTT"/>
      <sheetName val="ChlorineMD"/>
      <sheetName val="ChlorineRE"/>
      <sheetName val="ChlorineGH"/>
      <sheetName val="Sodium carbonate"/>
      <sheetName val="Sodium carbonateL4"/>
      <sheetName val="Sodium carbonateTT"/>
      <sheetName val="Sodium carbonateMD"/>
      <sheetName val="Sodium carbonateRE"/>
      <sheetName val="Sodium carbonateAS"/>
      <sheetName val="Sodium carbonateCC"/>
      <sheetName val="Sodium carbonateI2"/>
      <sheetName val="Sodium carbonateI4"/>
      <sheetName val="Sodium carbonateGH"/>
      <sheetName val="Sodium chloride"/>
      <sheetName val="Sodium chlorideL4"/>
      <sheetName val="Sodium chlorideTT"/>
      <sheetName val="Sodium chlorideMD"/>
      <sheetName val="Sodium chlorideRE"/>
      <sheetName val="Sodium chlorideGH"/>
      <sheetName val="Sodium hydroxide"/>
      <sheetName val="Sodium hydroxideL4"/>
      <sheetName val="Sodium hydroxideTT"/>
      <sheetName val="Sodium hydroxideMD"/>
      <sheetName val="Sodium hydroxideRE"/>
      <sheetName val="Sodium hydroxideGH"/>
      <sheetName val="sodium chloride in brine 26 w"/>
      <sheetName val="sodium chloride in brine 26 wL4"/>
      <sheetName val="sodium chloride in brine 26 wTT"/>
      <sheetName val="sodium chloride in brine 26 wMD"/>
      <sheetName val="sodium chloride in brine 26 wRE"/>
      <sheetName val="sodium chloride in brine 26 wGH"/>
      <sheetName val="sodium trimetaphosphate"/>
      <sheetName val="sodium trimetaphosphateL4"/>
      <sheetName val="sodium trimetaphosphateTT"/>
      <sheetName val="sodium trimetaphosphateMD"/>
      <sheetName val="sodium trimetaphosphateRE"/>
      <sheetName val="sodium trimetaphosphateAS"/>
      <sheetName val="sodium trimetaphosphateCC"/>
      <sheetName val="sodium trimetaphosphateI2"/>
      <sheetName val="sodium trimetaphosphateI4"/>
      <sheetName val="sodium trimetaphosphateGH"/>
      <sheetName val="monosodium phosphate"/>
      <sheetName val="monosodium phosphateL4"/>
      <sheetName val="monosodium phosphateTT"/>
      <sheetName val="monosodium phosphateMD"/>
      <sheetName val="monosodium phosphateRE"/>
      <sheetName val="monosodium phosphateG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sorbitol excipient"/>
      <sheetName val="sorbitol excipientL4"/>
      <sheetName val="sorbitol excipientTT"/>
      <sheetName val="sorbitol excipientMD"/>
      <sheetName val="sorbitol excipientRE"/>
      <sheetName val="sorbitol excipientAS"/>
      <sheetName val="sorbitol excipientCC"/>
      <sheetName val="sorbitol excipientI2"/>
      <sheetName val="sorbitol excipientI4"/>
      <sheetName val="sorbitol excipientGH"/>
      <sheetName val="sorbitol"/>
      <sheetName val="sorbitolL4"/>
      <sheetName val="sorbitolTT"/>
      <sheetName val="sorbitolMD"/>
      <sheetName val="sorbitolRE"/>
      <sheetName val="sorbitolGH"/>
      <sheetName val="Fructose-dextrose syrup, 45 w"/>
      <sheetName val="Fructose-dextrose syrup, 45 wL4"/>
      <sheetName val="Fructose-dextrose syrup, 45 wTT"/>
      <sheetName val="Fructose-dextrose syrup, 45 wMD"/>
      <sheetName val="Fructose-dextrose syrup, 45 wRE"/>
      <sheetName val="Fructose-dextrose syrup, 45 wGH"/>
      <sheetName val="dextrose in 35 wt db syrup"/>
      <sheetName val="dextrose in 35 wt db syrupL4"/>
      <sheetName val="dextrose in 35 wt db syrupTT"/>
      <sheetName val="dextrose in 35 wt db syrupMD"/>
      <sheetName val="dextrose in 35 wt db syrupRE"/>
      <sheetName val="dextrose in 35 wt db syrupGH"/>
      <sheetName val="Calcium hydroxide"/>
      <sheetName val="Calcium hydroxideL4"/>
      <sheetName val="Calcium hydroxideTT"/>
      <sheetName val="Calcium hydroxideMD"/>
      <sheetName val="Calcium hydroxideRE"/>
      <sheetName val="Calcium hydroxideGH"/>
      <sheetName val="Calcium carbonate"/>
      <sheetName val="Calcium carbonateL4"/>
      <sheetName val="Calcium carbonateTT"/>
      <sheetName val="Calcium carbonateMD"/>
      <sheetName val="Calcium carbonateRE"/>
      <sheetName val="Calcium carbonateGH"/>
      <sheetName val="Carbon dioxide"/>
      <sheetName val="Carbon dioxideL4"/>
      <sheetName val="Carbon dioxideTT"/>
      <sheetName val="Carbon dioxideMD"/>
      <sheetName val="Carbon dioxideRE"/>
      <sheetName val="Carbon dioxideGH"/>
      <sheetName val="Natural gas"/>
      <sheetName val="Natural gasL4"/>
      <sheetName val="Natural gasTT"/>
      <sheetName val="Natural gasMD"/>
      <sheetName val="Natural gasRE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Water for rxn"/>
      <sheetName val="Water for rxnL4"/>
      <sheetName val="Water for rxnTT"/>
      <sheetName val="Water for rxnMD"/>
      <sheetName val="Water for rxnRE"/>
      <sheetName val="Water for rxnGH"/>
      <sheetName val="corn starch"/>
      <sheetName val="corn starchL4"/>
      <sheetName val="corn starchTT"/>
      <sheetName val="corn starchMD"/>
      <sheetName val="corn starchRE"/>
      <sheetName val="corn starchGH"/>
      <sheetName val="Corn"/>
      <sheetName val="CornL4"/>
      <sheetName val="CornTT"/>
      <sheetName val="CornMD"/>
      <sheetName val="CornRE"/>
      <sheetName val="CornGH"/>
      <sheetName val="K in Fertilizer"/>
      <sheetName val="K in FertilizerL4"/>
      <sheetName val="K in FertilizerTT"/>
      <sheetName val="K in FertilizerMD"/>
      <sheetName val="K in FertilizerRE"/>
      <sheetName val="K in FertilizerGH"/>
      <sheetName val="Potassium chloride"/>
      <sheetName val="Potassium chlorideL4"/>
      <sheetName val="Potassium chlorideTT"/>
      <sheetName val="Potassium chlorideMD"/>
      <sheetName val="Potassium chlorideRE"/>
      <sheetName val="Potassium chlorideGH"/>
      <sheetName val="Sylvinite ore"/>
      <sheetName val="Sylvinite oreL4"/>
      <sheetName val="Sylvinite oreTT"/>
      <sheetName val="Sylvinite oreMD"/>
      <sheetName val="Sylvinite oreRE"/>
      <sheetName val="Sylvinite oreGH"/>
      <sheetName val="N in fertilizer"/>
      <sheetName val="N in fertilizerL4"/>
      <sheetName val="N in fertilizerTT"/>
      <sheetName val="N in fertilizerMD"/>
      <sheetName val="N in fertilizerRE"/>
      <sheetName val="N in fertilizerGH"/>
      <sheetName val="Ammonia"/>
      <sheetName val="AmmoniaL4"/>
      <sheetName val="AmmoniaTT"/>
      <sheetName val="AmmoniaMD"/>
      <sheetName val="AmmoniaRE"/>
      <sheetName val="AmmoniaGH"/>
      <sheetName val="N in DAP"/>
      <sheetName val="N in DAPL4"/>
      <sheetName val="N in DAPTT"/>
      <sheetName val="N in DAPMD"/>
      <sheetName val="N in DAPRE"/>
      <sheetName val="N in DAPGH"/>
      <sheetName val="diammonium phosphate (DAP)"/>
      <sheetName val="diammonium phosphate (DAP)L4"/>
      <sheetName val="diammonium phosphate (DAP)TT"/>
      <sheetName val="diammonium phosphate (DAP)MD"/>
      <sheetName val="diammonium phosphate (DAP)RE"/>
      <sheetName val="diammonium phosphate (DAP)GH"/>
      <sheetName val="Phosphoric acid"/>
      <sheetName val="Phosphoric acidL4"/>
      <sheetName val="Phosphoric acidTT"/>
      <sheetName val="Phosphoric acidMD"/>
      <sheetName val="Phosphoric acidRE"/>
      <sheetName val="Phosphoric acidGH"/>
      <sheetName val="Phosphate rock"/>
      <sheetName val="Phosphate rockL4"/>
      <sheetName val="Phosphate rockTT"/>
      <sheetName val="Phosphate rockMD"/>
      <sheetName val="Phosphate rockRE"/>
      <sheetName val="Phosphate rockGH"/>
      <sheetName val="Sulfuric acid"/>
      <sheetName val="Sulfuric acidL4"/>
      <sheetName val="Sulfuric acidTT"/>
      <sheetName val="Sulfuric acidMD"/>
      <sheetName val="Sulfuric acidRE"/>
      <sheetName val="Sulfuric acidGH"/>
      <sheetName val="Sulfur trioxide"/>
      <sheetName val="Sulfur trioxideL4"/>
      <sheetName val="Sulfur trioxideTT"/>
      <sheetName val="Sulfur trioxideMD"/>
      <sheetName val="Sulfur trioxideRE"/>
      <sheetName val="Sulfur trioxideGH"/>
      <sheetName val="Sulfur"/>
      <sheetName val="SulfurL4"/>
      <sheetName val="SulfurTT"/>
      <sheetName val="SulfurMD"/>
      <sheetName val="SulfurRE"/>
      <sheetName val="SulfurGH"/>
      <sheetName val="Urea"/>
      <sheetName val="UreaL4"/>
      <sheetName val="UreaTT"/>
      <sheetName val="UreaMD"/>
      <sheetName val="UreaRE"/>
      <sheetName val="UreaGH"/>
      <sheetName val="P in fertilizer"/>
      <sheetName val="P in fertilizerL4"/>
      <sheetName val="P in fertilizerTT"/>
      <sheetName val="P in fertilizerMD"/>
      <sheetName val="P in fertilizerRE"/>
      <sheetName val="P in fertilizerGH"/>
      <sheetName val="P in DAP"/>
      <sheetName val="P in DAPL4"/>
      <sheetName val="P in DAPTT"/>
      <sheetName val="P in DAPMD"/>
      <sheetName val="P in DAPRE"/>
      <sheetName val="P in DAPGH"/>
      <sheetName val="Hydrogen"/>
      <sheetName val="HydrogenL4"/>
      <sheetName val="HydrogenTT"/>
      <sheetName val="HydrogenMD"/>
      <sheetName val="HydrogenRE"/>
      <sheetName val="HydrogenGH"/>
      <sheetName val="hydrogen from SMR natural gas"/>
      <sheetName val="hydrogen from SMR natural gasL4"/>
      <sheetName val="hydrogen from SMR natural gasTT"/>
      <sheetName val="hydrogen from SMR natural gasMD"/>
      <sheetName val="hydrogen from SMR natural gasRE"/>
      <sheetName val="hydrogen from SMR natural gasGH"/>
      <sheetName val="Methane"/>
      <sheetName val="MethaneL4"/>
      <sheetName val="MethaneTT"/>
      <sheetName val="MethaneMD"/>
      <sheetName val="MethaneRE"/>
      <sheetName val="Methane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starch 1500"/>
      <sheetName val="starch 1500L4"/>
      <sheetName val="starch 1500TT"/>
      <sheetName val="starch 1500MD"/>
      <sheetName val="starch 1500RE"/>
      <sheetName val="starch 1500AS"/>
      <sheetName val="starch 1500CC"/>
      <sheetName val="starch 1500I2"/>
      <sheetName val="starch 1500I4"/>
      <sheetName val="starch 1500GH"/>
      <sheetName val="corn starch"/>
      <sheetName val="corn starchL4"/>
      <sheetName val="corn starchTT"/>
      <sheetName val="corn starchMD"/>
      <sheetName val="corn starchRE"/>
      <sheetName val="corn starchGH"/>
      <sheetName val="Corn"/>
      <sheetName val="CornL4"/>
      <sheetName val="CornTT"/>
      <sheetName val="CornMD"/>
      <sheetName val="CornRE"/>
      <sheetName val="CornGH"/>
      <sheetName val="K in Fertilizer"/>
      <sheetName val="K in FertilizerL4"/>
      <sheetName val="K in FertilizerTT"/>
      <sheetName val="K in FertilizerMD"/>
      <sheetName val="K in FertilizerRE"/>
      <sheetName val="K in FertilizerGH"/>
      <sheetName val="Potassium chloride"/>
      <sheetName val="Potassium chlorideL4"/>
      <sheetName val="Potassium chlorideTT"/>
      <sheetName val="Potassium chlorideMD"/>
      <sheetName val="Potassium chlorideRE"/>
      <sheetName val="Potassium chlorideGH"/>
      <sheetName val="Sylvinite ore"/>
      <sheetName val="Sylvinite oreL4"/>
      <sheetName val="Sylvinite oreTT"/>
      <sheetName val="Sylvinite oreMD"/>
      <sheetName val="Sylvinite oreRE"/>
      <sheetName val="Sylvinite oreGH"/>
      <sheetName val="N in fertilizer"/>
      <sheetName val="N in fertilizerL4"/>
      <sheetName val="N in fertilizerTT"/>
      <sheetName val="N in fertilizerMD"/>
      <sheetName val="N in fertilizerRE"/>
      <sheetName val="N in fertilizerGH"/>
      <sheetName val="Ammonia"/>
      <sheetName val="AmmoniaL4"/>
      <sheetName val="AmmoniaTT"/>
      <sheetName val="AmmoniaMD"/>
      <sheetName val="AmmoniaRE"/>
      <sheetName val="AmmoniaGH"/>
      <sheetName val="Natural gas"/>
      <sheetName val="Natural gasL4"/>
      <sheetName val="Natural gasTT"/>
      <sheetName val="Natural gasMD"/>
      <sheetName val="Natural gasRE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Water for rxn"/>
      <sheetName val="Water for rxnL4"/>
      <sheetName val="Water for rxnTT"/>
      <sheetName val="Water for rxnMD"/>
      <sheetName val="Water for rxnRE"/>
      <sheetName val="Water for rxnGH"/>
      <sheetName val="N in DAP"/>
      <sheetName val="N in DAPL4"/>
      <sheetName val="N in DAPTT"/>
      <sheetName val="N in DAPMD"/>
      <sheetName val="N in DAPRE"/>
      <sheetName val="N in DAPGH"/>
      <sheetName val="diammonium phosphate (DAP)"/>
      <sheetName val="diammonium phosphate (DAP)L4"/>
      <sheetName val="diammonium phosphate (DAP)TT"/>
      <sheetName val="diammonium phosphate (DAP)MD"/>
      <sheetName val="diammonium phosphate (DAP)RE"/>
      <sheetName val="diammonium phosphate (DAP)GH"/>
      <sheetName val="Phosphoric acid"/>
      <sheetName val="Phosphoric acidL4"/>
      <sheetName val="Phosphoric acidTT"/>
      <sheetName val="Phosphoric acidMD"/>
      <sheetName val="Phosphoric acidRE"/>
      <sheetName val="Phosphoric acidGH"/>
      <sheetName val="Phosphate rock"/>
      <sheetName val="Phosphate rockL4"/>
      <sheetName val="Phosphate rockTT"/>
      <sheetName val="Phosphate rockMD"/>
      <sheetName val="Phosphate rockRE"/>
      <sheetName val="Phosphate rockGH"/>
      <sheetName val="Sulfuric acid"/>
      <sheetName val="Sulfuric acidL4"/>
      <sheetName val="Sulfuric acidTT"/>
      <sheetName val="Sulfuric acidMD"/>
      <sheetName val="Sulfuric acidRE"/>
      <sheetName val="Sulfuric acidGH"/>
      <sheetName val="Sulfur trioxide"/>
      <sheetName val="Sulfur trioxideL4"/>
      <sheetName val="Sulfur trioxideTT"/>
      <sheetName val="Sulfur trioxideMD"/>
      <sheetName val="Sulfur trioxideRE"/>
      <sheetName val="Sulfur trioxideGH"/>
      <sheetName val="Sulfur"/>
      <sheetName val="SulfurL4"/>
      <sheetName val="SulfurTT"/>
      <sheetName val="SulfurMD"/>
      <sheetName val="SulfurRE"/>
      <sheetName val="SulfurGH"/>
      <sheetName val="Urea"/>
      <sheetName val="UreaL4"/>
      <sheetName val="UreaTT"/>
      <sheetName val="UreaMD"/>
      <sheetName val="UreaRE"/>
      <sheetName val="UreaGH"/>
      <sheetName val="Carbon dioxide"/>
      <sheetName val="Carbon dioxideL4"/>
      <sheetName val="Carbon dioxideTT"/>
      <sheetName val="Carbon dioxideMD"/>
      <sheetName val="Carbon dioxideRE"/>
      <sheetName val="Carbon dioxideGH"/>
      <sheetName val="P in fertilizer"/>
      <sheetName val="P in fertilizerL4"/>
      <sheetName val="P in fertilizerTT"/>
      <sheetName val="P in fertilizerMD"/>
      <sheetName val="P in fertilizerRE"/>
      <sheetName val="P in fertilizerGH"/>
      <sheetName val="P in DAP"/>
      <sheetName val="P in DAPL4"/>
      <sheetName val="P in DAPTT"/>
      <sheetName val="P in DAPMD"/>
      <sheetName val="P in DAPRE"/>
      <sheetName val="P in DAP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sucralose"/>
      <sheetName val="sucraloseL4"/>
      <sheetName val="sucraloseTT"/>
      <sheetName val="sucraloseMD"/>
      <sheetName val="sucraloseRE"/>
      <sheetName val="sucraloseAS"/>
      <sheetName val="sucraloseCC"/>
      <sheetName val="sucraloseI2"/>
      <sheetName val="sucraloseI4"/>
      <sheetName val="sucraloseGH"/>
      <sheetName val="acetic acid"/>
      <sheetName val="acetic acidL4"/>
      <sheetName val="acetic acidTT"/>
      <sheetName val="acetic acidMD"/>
      <sheetName val="acetic acidRE"/>
      <sheetName val="acetic acidAS"/>
      <sheetName val="acetic acidCC"/>
      <sheetName val="acetic acidI2"/>
      <sheetName val="acetic acidI4"/>
      <sheetName val="acetic acidGH"/>
      <sheetName val="Carbon monoxide"/>
      <sheetName val="Carbon monoxideL4"/>
      <sheetName val="Carbon monoxideTT"/>
      <sheetName val="Carbon monoxideMD"/>
      <sheetName val="Carbon monoxideRE"/>
      <sheetName val="Carbon monoxideGH"/>
      <sheetName val="Carbon dioxide"/>
      <sheetName val="Carbon dioxideL4"/>
      <sheetName val="Carbon dioxideTT"/>
      <sheetName val="Carbon dioxideMD"/>
      <sheetName val="Carbon dioxideRE"/>
      <sheetName val="Carbon dioxideGH"/>
      <sheetName val="Natural gas"/>
      <sheetName val="Natural gasL4"/>
      <sheetName val="Natural gasTT"/>
      <sheetName val="Natural gasMD"/>
      <sheetName val="Natural gasRE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Water for rxn"/>
      <sheetName val="Water for rxnL4"/>
      <sheetName val="Water for rxnTT"/>
      <sheetName val="Water for rxnMD"/>
      <sheetName val="Water for rxnRE"/>
      <sheetName val="Water for rxnGH"/>
      <sheetName val="methanol"/>
      <sheetName val="methanolL4"/>
      <sheetName val="methanolTT"/>
      <sheetName val="methanolMD"/>
      <sheetName val="methanolRE"/>
      <sheetName val="methanolGH"/>
      <sheetName val="dimethylformamide"/>
      <sheetName val="dimethylformamideL4"/>
      <sheetName val="dimethylformamideTT"/>
      <sheetName val="dimethylformamideMD"/>
      <sheetName val="dimethylformamideRE"/>
      <sheetName val="dimethylformamideAS"/>
      <sheetName val="dimethylformamideCC"/>
      <sheetName val="dimethylformamideI2"/>
      <sheetName val="dimethylformamideI4"/>
      <sheetName val="dimethylformamideGH"/>
      <sheetName val="Dimethylamine"/>
      <sheetName val="DimethylamineL4"/>
      <sheetName val="DimethylamineTT"/>
      <sheetName val="DimethylamineMD"/>
      <sheetName val="DimethylamineRE"/>
      <sheetName val="DimethylamineGH"/>
      <sheetName val="Ammonia"/>
      <sheetName val="AmmoniaL4"/>
      <sheetName val="AmmoniaTT"/>
      <sheetName val="AmmoniaMD"/>
      <sheetName val="AmmoniaRE"/>
      <sheetName val="AmmoniaGH"/>
      <sheetName val="Phosgene"/>
      <sheetName val="PhosgeneL4"/>
      <sheetName val="PhosgeneTT"/>
      <sheetName val="PhosgeneMD"/>
      <sheetName val="PhosgeneRE"/>
      <sheetName val="PhosgeneAS"/>
      <sheetName val="PhosgeneCC"/>
      <sheetName val="PhosgeneI2"/>
      <sheetName val="PhosgeneI4"/>
      <sheetName val="PhosgeneGH"/>
      <sheetName val="Chlorine"/>
      <sheetName val="ChlorineL4"/>
      <sheetName val="ChlorineTT"/>
      <sheetName val="ChlorineMD"/>
      <sheetName val="ChlorineRE"/>
      <sheetName val="ChlorineGH"/>
      <sheetName val="Sodium hydroxide"/>
      <sheetName val="Sodium hydroxideL4"/>
      <sheetName val="Sodium hydroxideTT"/>
      <sheetName val="Sodium hydroxideMD"/>
      <sheetName val="Sodium hydroxideRE"/>
      <sheetName val="Sodium hydroxideAS"/>
      <sheetName val="Sodium hydroxideCC"/>
      <sheetName val="Sodium hydroxideI2"/>
      <sheetName val="Sodium hydroxideI4"/>
      <sheetName val="Sodium hydroxideGH"/>
      <sheetName val="sodium chloride in brine 26 w"/>
      <sheetName val="sodium chloride in brine 26 wL4"/>
      <sheetName val="sodium chloride in brine 26 wTT"/>
      <sheetName val="sodium chloride in brine 26 wMD"/>
      <sheetName val="sodium chloride in brine 26 wRE"/>
      <sheetName val="sodium chloride in brine 26 wGH"/>
      <sheetName val="sucrose"/>
      <sheetName val="sucroseL4"/>
      <sheetName val="sucroseTT"/>
      <sheetName val="sucroseMD"/>
      <sheetName val="sucroseRE"/>
      <sheetName val="sucroseAS"/>
      <sheetName val="sucroseCC"/>
      <sheetName val="sucroseI2"/>
      <sheetName val="sucroseI4"/>
      <sheetName val="sucroseGH"/>
      <sheetName val="calcium monoxide"/>
      <sheetName val="calcium monoxideL4"/>
      <sheetName val="calcium monoxideTT"/>
      <sheetName val="calcium monoxideMD"/>
      <sheetName val="calcium monoxideRE"/>
      <sheetName val="calcium monoxideGH"/>
      <sheetName val="Calcium carbonate"/>
      <sheetName val="Calcium carbonateL4"/>
      <sheetName val="Calcium carbonateTT"/>
      <sheetName val="Calcium carbonateMD"/>
      <sheetName val="Calcium carbonateRE"/>
      <sheetName val="Calcium carbonateGH"/>
      <sheetName val="Phosphoric acid"/>
      <sheetName val="Phosphoric acidL4"/>
      <sheetName val="Phosphoric acidTT"/>
      <sheetName val="Phosphoric acidMD"/>
      <sheetName val="Phosphoric acidRE"/>
      <sheetName val="Phosphoric acidGH"/>
      <sheetName val="Phosphate rock"/>
      <sheetName val="Phosphate rockL4"/>
      <sheetName val="Phosphate rockTT"/>
      <sheetName val="Phosphate rockMD"/>
      <sheetName val="Phosphate rockRE"/>
      <sheetName val="Phosphate rockGH"/>
      <sheetName val="Sulfuric acid"/>
      <sheetName val="Sulfuric acidL4"/>
      <sheetName val="Sulfuric acidTT"/>
      <sheetName val="Sulfuric acidMD"/>
      <sheetName val="Sulfuric acidRE"/>
      <sheetName val="Sulfuric acidAS"/>
      <sheetName val="Sulfuric acidCC"/>
      <sheetName val="Sulfuric acidI2"/>
      <sheetName val="Sulfuric acidI4"/>
      <sheetName val="Sulfuric acidGH"/>
      <sheetName val="Sulfur trioxide"/>
      <sheetName val="Sulfur trioxideL4"/>
      <sheetName val="Sulfur trioxideTT"/>
      <sheetName val="Sulfur trioxideMD"/>
      <sheetName val="Sulfur trioxideRE"/>
      <sheetName val="Sulfur trioxideGH"/>
      <sheetName val="Sulfur"/>
      <sheetName val="SulfurL4"/>
      <sheetName val="SulfurTT"/>
      <sheetName val="SulfurMD"/>
      <sheetName val="SulfurRE"/>
      <sheetName val="SulfurGH"/>
      <sheetName val="sugar cane"/>
      <sheetName val="sugar caneL4"/>
      <sheetName val="sugar caneTT"/>
      <sheetName val="sugar caneMD"/>
      <sheetName val="sugar caneRE"/>
      <sheetName val="sugar caneGH"/>
      <sheetName val="K20 fertilizer"/>
      <sheetName val="K20 fertilizerL4"/>
      <sheetName val="K20 fertilizerTT"/>
      <sheetName val="K20 fertilizerMD"/>
      <sheetName val="K20 fertilizerRE"/>
      <sheetName val="K20 fertilizerGH"/>
      <sheetName val="K in Fertilizer"/>
      <sheetName val="K in FertilizerL4"/>
      <sheetName val="K in FertilizerTT"/>
      <sheetName val="K in FertilizerMD"/>
      <sheetName val="K in FertilizerRE"/>
      <sheetName val="K in FertilizerGH"/>
      <sheetName val="Potassium chloride"/>
      <sheetName val="Potassium chlorideL4"/>
      <sheetName val="Potassium chlorideTT"/>
      <sheetName val="Potassium chlorideMD"/>
      <sheetName val="Potassium chlorideRE"/>
      <sheetName val="Potassium chlorideGH"/>
      <sheetName val="Sylvinite ore"/>
      <sheetName val="Sylvinite oreL4"/>
      <sheetName val="Sylvinite oreTT"/>
      <sheetName val="Sylvinite oreMD"/>
      <sheetName val="Sylvinite oreRE"/>
      <sheetName val="Sylvinite oreGH"/>
      <sheetName val="N in fertilizer"/>
      <sheetName val="N in fertilizerL4"/>
      <sheetName val="N in fertilizerTT"/>
      <sheetName val="N in fertilizerMD"/>
      <sheetName val="N in fertilizerRE"/>
      <sheetName val="N in fertilizerGH"/>
      <sheetName val="N in DAP"/>
      <sheetName val="N in DAPL4"/>
      <sheetName val="N in DAPTT"/>
      <sheetName val="N in DAPMD"/>
      <sheetName val="N in DAPRE"/>
      <sheetName val="N in DAPGH"/>
      <sheetName val="diammonium phosphate (DAP)"/>
      <sheetName val="diammonium phosphate (DAP)L4"/>
      <sheetName val="diammonium phosphate (DAP)TT"/>
      <sheetName val="diammonium phosphate (DAP)MD"/>
      <sheetName val="diammonium phosphate (DAP)RE"/>
      <sheetName val="diammonium phosphate (DAP)GH"/>
      <sheetName val="Urea"/>
      <sheetName val="UreaL4"/>
      <sheetName val="UreaTT"/>
      <sheetName val="UreaMD"/>
      <sheetName val="UreaRE"/>
      <sheetName val="UreaGH"/>
      <sheetName val="P2O5 fertilizer"/>
      <sheetName val="P2O5 fertilizerL4"/>
      <sheetName val="P2O5 fertilizerTT"/>
      <sheetName val="P2O5 fertilizerMD"/>
      <sheetName val="P2O5 fertilizerRE"/>
      <sheetName val="P2O5 fertilizerGH"/>
      <sheetName val="P in fertilizer"/>
      <sheetName val="P in fertilizerL4"/>
      <sheetName val="P in fertilizerTT"/>
      <sheetName val="P in fertilizerMD"/>
      <sheetName val="P in fertilizerRE"/>
      <sheetName val="P in fertilizerGH"/>
      <sheetName val="P in DAP"/>
      <sheetName val="P in DAPL4"/>
      <sheetName val="P in DAPTT"/>
      <sheetName val="P in DAPMD"/>
      <sheetName val="P in DAPRE"/>
      <sheetName val="P in DAPG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tartaric acid"/>
      <sheetName val="tartaric acidL4"/>
      <sheetName val="tartaric acidTT"/>
      <sheetName val="tartaric acidMD"/>
      <sheetName val="tartaric acidRE"/>
      <sheetName val="tartaric acidAS"/>
      <sheetName val="tartaric acidCC"/>
      <sheetName val="tartaric acidI2"/>
      <sheetName val="tartaric acidI4"/>
      <sheetName val="tartaric acidGH"/>
      <sheetName val="Calcium dichloride"/>
      <sheetName val="Calcium dichlorideL4"/>
      <sheetName val="Calcium dichlorideTT"/>
      <sheetName val="Calcium dichlorideMD"/>
      <sheetName val="Calcium dichlorideRE"/>
      <sheetName val="Calcium dichlorideGH"/>
      <sheetName val="Water for rxn"/>
      <sheetName val="Water for rxnL4"/>
      <sheetName val="Water for rxnTT"/>
      <sheetName val="Water for rxnMD"/>
      <sheetName val="Water for rxnRE"/>
      <sheetName val="Water for rxnGH"/>
      <sheetName val="Calcium hydroxide"/>
      <sheetName val="Calcium hydroxideL4"/>
      <sheetName val="Calcium hydroxideTT"/>
      <sheetName val="Calcium hydroxideMD"/>
      <sheetName val="Calcium hydroxideRE"/>
      <sheetName val="Calcium hydroxideAS"/>
      <sheetName val="Calcium hydroxideCC"/>
      <sheetName val="Calcium hydroxideI2"/>
      <sheetName val="Calcium hydroxideI4"/>
      <sheetName val="Calcium hydroxideGH"/>
      <sheetName val="Calcium carbonate"/>
      <sheetName val="Calcium carbonateL4"/>
      <sheetName val="Calcium carbonateTT"/>
      <sheetName val="Calcium carbonateMD"/>
      <sheetName val="Calcium carbonateRE"/>
      <sheetName val="Calcium carbonateGH"/>
      <sheetName val="Carbon dioxide"/>
      <sheetName val="Carbon dioxideL4"/>
      <sheetName val="Carbon dioxideTT"/>
      <sheetName val="Carbon dioxideMD"/>
      <sheetName val="Carbon dioxideRE"/>
      <sheetName val="Carbon dioxideAS"/>
      <sheetName val="Carbon dioxideCC"/>
      <sheetName val="Carbon dioxideI2"/>
      <sheetName val="Carbon dioxideI4"/>
      <sheetName val="Carbon dioxideGH"/>
      <sheetName val="Natural gas"/>
      <sheetName val="Natural gasL4"/>
      <sheetName val="Natural gasTT"/>
      <sheetName val="Natural gasMD"/>
      <sheetName val="Natural gasRE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lees (from wine making)"/>
      <sheetName val="lees (from wine making)L4"/>
      <sheetName val="lees (from wine making)TT"/>
      <sheetName val="lees (from wine making)MD"/>
      <sheetName val="lees (from wine making)RE"/>
      <sheetName val="lees (from wine making)GH"/>
      <sheetName val="Sulfuric acid"/>
      <sheetName val="Sulfuric acidL4"/>
      <sheetName val="Sulfuric acidTT"/>
      <sheetName val="Sulfuric acidMD"/>
      <sheetName val="Sulfuric acidRE"/>
      <sheetName val="Sulfuric acidAS"/>
      <sheetName val="Sulfuric acidCC"/>
      <sheetName val="Sulfuric acidI2"/>
      <sheetName val="Sulfuric acidI4"/>
      <sheetName val="Sulfuric acidGH"/>
      <sheetName val="Sulfur trioxide"/>
      <sheetName val="Sulfur trioxideL4"/>
      <sheetName val="Sulfur trioxideTT"/>
      <sheetName val="Sulfur trioxideMD"/>
      <sheetName val="Sulfur trioxideRE"/>
      <sheetName val="Sulfur trioxideGH"/>
      <sheetName val="Sulfur"/>
      <sheetName val="SulfurL4"/>
      <sheetName val="SulfurTT"/>
      <sheetName val="SulfurMD"/>
      <sheetName val="SulfurRE"/>
      <sheetName val="SulfurG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carboxymethylcellulose"/>
      <sheetName val="carboxymethylcelluloseL4"/>
      <sheetName val="carboxymethylcelluloseTT"/>
      <sheetName val="carboxymethylcelluloseMD"/>
      <sheetName val="carboxymethylcelluloseRE"/>
      <sheetName val="carboxymethylcelluloseAS"/>
      <sheetName val="carboxymethylcelluloseCC"/>
      <sheetName val="carboxymethylcelluloseI2"/>
      <sheetName val="carboxymethylcelluloseI4"/>
      <sheetName val="carboxymethylcelluloseGH"/>
      <sheetName val="acetic acid"/>
      <sheetName val="acetic acidL4"/>
      <sheetName val="acetic acidTT"/>
      <sheetName val="acetic acidMD"/>
      <sheetName val="acetic acidRE"/>
      <sheetName val="acetic acidGH"/>
      <sheetName val="Carbon monoxide"/>
      <sheetName val="Carbon monoxideL4"/>
      <sheetName val="Carbon monoxideTT"/>
      <sheetName val="Carbon monoxideMD"/>
      <sheetName val="Carbon monoxideRE"/>
      <sheetName val="Carbon monoxideGH"/>
      <sheetName val="Carbon dioxide"/>
      <sheetName val="Carbon dioxideL4"/>
      <sheetName val="Carbon dioxideTT"/>
      <sheetName val="Carbon dioxideMD"/>
      <sheetName val="Carbon dioxideRE"/>
      <sheetName val="Carbon dioxideGH"/>
      <sheetName val="Natural gas"/>
      <sheetName val="Natural gasL4"/>
      <sheetName val="Natural gasTT"/>
      <sheetName val="Natural gasMD"/>
      <sheetName val="Natural gasRE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Water for rxn"/>
      <sheetName val="Water for rxnL4"/>
      <sheetName val="Water for rxnTT"/>
      <sheetName val="Water for rxnMD"/>
      <sheetName val="Water for rxnRE"/>
      <sheetName val="Water for rxnGH"/>
      <sheetName val="methanol"/>
      <sheetName val="methanolL4"/>
      <sheetName val="methanolTT"/>
      <sheetName val="methanolMD"/>
      <sheetName val="methanolRE"/>
      <sheetName val="methanolGH"/>
      <sheetName val="cellulose"/>
      <sheetName val="celluloseL4"/>
      <sheetName val="celluloseTT"/>
      <sheetName val="celluloseMD"/>
      <sheetName val="celluloseRE"/>
      <sheetName val="celluloseGH"/>
      <sheetName val="Dissolving pulp"/>
      <sheetName val="Dissolving pulpL4"/>
      <sheetName val="Dissolving pulpTT"/>
      <sheetName val="Dissolving pulpMD"/>
      <sheetName val="Dissolving pulpRE"/>
      <sheetName val="Dissolving pulpGH"/>
      <sheetName val="biomass for pulp"/>
      <sheetName val="biomass for pulpL4"/>
      <sheetName val="biomass for pulpTT"/>
      <sheetName val="biomass for pulpMD"/>
      <sheetName val="biomass for pulpRE"/>
      <sheetName val="biomass for pulpGH"/>
      <sheetName val="N in DAP"/>
      <sheetName val="N in DAPL4"/>
      <sheetName val="N in DAPTT"/>
      <sheetName val="N in DAPMD"/>
      <sheetName val="N in DAPRE"/>
      <sheetName val="N in DAPGH"/>
      <sheetName val="diammonium phosphate (DAP)"/>
      <sheetName val="diammonium phosphate (DAP)L4"/>
      <sheetName val="diammonium phosphate (DAP)TT"/>
      <sheetName val="diammonium phosphate (DAP)MD"/>
      <sheetName val="diammonium phosphate (DAP)RE"/>
      <sheetName val="diammonium phosphate (DAP)GH"/>
      <sheetName val="Ammonia"/>
      <sheetName val="AmmoniaL4"/>
      <sheetName val="AmmoniaTT"/>
      <sheetName val="AmmoniaMD"/>
      <sheetName val="AmmoniaRE"/>
      <sheetName val="AmmoniaGH"/>
      <sheetName val="Phosphoric acid"/>
      <sheetName val="Phosphoric acidL4"/>
      <sheetName val="Phosphoric acidTT"/>
      <sheetName val="Phosphoric acidMD"/>
      <sheetName val="Phosphoric acidRE"/>
      <sheetName val="Phosphoric acidGH"/>
      <sheetName val="Phosphate rock"/>
      <sheetName val="Phosphate rockL4"/>
      <sheetName val="Phosphate rockTT"/>
      <sheetName val="Phosphate rockMD"/>
      <sheetName val="Phosphate rockRE"/>
      <sheetName val="Phosphate rockGH"/>
      <sheetName val="Sulfuric acid"/>
      <sheetName val="Sulfuric acidL4"/>
      <sheetName val="Sulfuric acidTT"/>
      <sheetName val="Sulfuric acidMD"/>
      <sheetName val="Sulfuric acidRE"/>
      <sheetName val="Sulfuric acidGH"/>
      <sheetName val="Sulfur trioxide"/>
      <sheetName val="Sulfur trioxideL4"/>
      <sheetName val="Sulfur trioxideTT"/>
      <sheetName val="Sulfur trioxideMD"/>
      <sheetName val="Sulfur trioxideRE"/>
      <sheetName val="Sulfur trioxideGH"/>
      <sheetName val="Sulfur"/>
      <sheetName val="SulfurL4"/>
      <sheetName val="SulfurTT"/>
      <sheetName val="SulfurMD"/>
      <sheetName val="SulfurRE"/>
      <sheetName val="SulfurGH"/>
      <sheetName val="P in DAP"/>
      <sheetName val="P in DAPL4"/>
      <sheetName val="P in DAPTT"/>
      <sheetName val="P in DAPMD"/>
      <sheetName val="P in DAPRE"/>
      <sheetName val="P in DAPGH"/>
      <sheetName val="Urea"/>
      <sheetName val="UreaL4"/>
      <sheetName val="UreaTT"/>
      <sheetName val="UreaMD"/>
      <sheetName val="UreaRE"/>
      <sheetName val="UreaGH"/>
      <sheetName val="calcium monoxide"/>
      <sheetName val="calcium monoxideL4"/>
      <sheetName val="calcium monoxideTT"/>
      <sheetName val="calcium monoxideMD"/>
      <sheetName val="calcium monoxideRE"/>
      <sheetName val="calcium monoxideGH"/>
      <sheetName val="Calcium carbonate"/>
      <sheetName val="Calcium carbonateL4"/>
      <sheetName val="Calcium carbonateTT"/>
      <sheetName val="Calcium carbonateMD"/>
      <sheetName val="Calcium carbonateRE"/>
      <sheetName val="Calcium carbonateGH"/>
      <sheetName val="hydrogen peroxide"/>
      <sheetName val="hydrogen peroxideL4"/>
      <sheetName val="hydrogen peroxideTT"/>
      <sheetName val="hydrogen peroxideMD"/>
      <sheetName val="hydrogen peroxideRE"/>
      <sheetName val="hydrogen peroxideGH"/>
      <sheetName val="Benzene"/>
      <sheetName val="BenzeneL4"/>
      <sheetName val="BenzeneTT"/>
      <sheetName val="BenzeneMD"/>
      <sheetName val="BenzeneRE"/>
      <sheetName val="BenzeneGH"/>
      <sheetName val="pyrolysis gas"/>
      <sheetName val="pyrolysis gasL4"/>
      <sheetName val="pyrolysis gasTT"/>
      <sheetName val="pyrolysis gasMD"/>
      <sheetName val="pyrolysis gasRE"/>
      <sheetName val="pyrolysis gasGH"/>
      <sheetName val="Naphtha"/>
      <sheetName val="NaphthaL4"/>
      <sheetName val="NaphthaTT"/>
      <sheetName val="NaphthaMD"/>
      <sheetName val="NaphthaRE"/>
      <sheetName val="NaphthaGH"/>
      <sheetName val="reformate, from naphtha"/>
      <sheetName val="reformate, from naphthaL4"/>
      <sheetName val="reformate, from naphthaTT"/>
      <sheetName val="reformate, from naphthaMD"/>
      <sheetName val="reformate, from naphthaRE"/>
      <sheetName val="reformate, from naphthaGH"/>
      <sheetName val="Hydrogen"/>
      <sheetName val="HydrogenL4"/>
      <sheetName val="HydrogenTT"/>
      <sheetName val="HydrogenMD"/>
      <sheetName val="HydrogenRE"/>
      <sheetName val="HydrogenGH"/>
      <sheetName val="hydrogen from SMR natural gas"/>
      <sheetName val="hydrogen from SMR natural gasL4"/>
      <sheetName val="hydrogen from SMR natural gasTT"/>
      <sheetName val="hydrogen from SMR natural gasMD"/>
      <sheetName val="hydrogen from SMR natural gasRE"/>
      <sheetName val="hydrogen from SMR natural gasGH"/>
      <sheetName val="Methane"/>
      <sheetName val="MethaneL4"/>
      <sheetName val="MethaneTT"/>
      <sheetName val="MethaneMD"/>
      <sheetName val="MethaneRE"/>
      <sheetName val="MethaneGH"/>
      <sheetName val="Sodium chlorate"/>
      <sheetName val="Sodium chlorateL4"/>
      <sheetName val="Sodium chlorateTT"/>
      <sheetName val="Sodium chlorateMD"/>
      <sheetName val="Sodium chlorateRE"/>
      <sheetName val="Sodium chlorateGH"/>
      <sheetName val="Sodium hydroxide"/>
      <sheetName val="Sodium hydroxideL4"/>
      <sheetName val="Sodium hydroxideTT"/>
      <sheetName val="Sodium hydroxideMD"/>
      <sheetName val="Sodium hydroxideRE"/>
      <sheetName val="Sodium hydroxideGH"/>
      <sheetName val="Sodium sulfate"/>
      <sheetName val="Sodium sulfateL4"/>
      <sheetName val="Sodium sulfateTT"/>
      <sheetName val="Sodium sulfateMD"/>
      <sheetName val="Sodium sulfateRE"/>
      <sheetName val="Sodium sulfateGH"/>
      <sheetName val="tincal (borax)"/>
      <sheetName val="tincal (borax)L4"/>
      <sheetName val="tincal (borax)TT"/>
      <sheetName val="tincal (borax)MD"/>
      <sheetName val="tincal (borax)RE"/>
      <sheetName val="tincal (borax)GH"/>
      <sheetName val="B2O3 in tincal ore"/>
      <sheetName val="B2O3 in tincal oreL4"/>
      <sheetName val="B2O3 in tincal oreTT"/>
      <sheetName val="B2O3 in tincal oreMD"/>
      <sheetName val="B2O3 in tincal oreRE"/>
      <sheetName val="B2O3 in tincal oreGH"/>
      <sheetName val="ethanol"/>
      <sheetName val="ethanolL4"/>
      <sheetName val="ethanolTT"/>
      <sheetName val="ethanolMD"/>
      <sheetName val="ethanolRE"/>
      <sheetName val="ethanolGH"/>
      <sheetName val="Corn"/>
      <sheetName val="CornL4"/>
      <sheetName val="CornTT"/>
      <sheetName val="CornMD"/>
      <sheetName val="CornRE"/>
      <sheetName val="CornGH"/>
      <sheetName val="K in Fertilizer"/>
      <sheetName val="K in FertilizerL4"/>
      <sheetName val="K in FertilizerTT"/>
      <sheetName val="K in FertilizerMD"/>
      <sheetName val="K in FertilizerRE"/>
      <sheetName val="K in FertilizerGH"/>
      <sheetName val="Potassium chloride"/>
      <sheetName val="Potassium chlorideL4"/>
      <sheetName val="Potassium chlorideTT"/>
      <sheetName val="Potassium chlorideMD"/>
      <sheetName val="Potassium chlorideRE"/>
      <sheetName val="Potassium chlorideGH"/>
      <sheetName val="Sylvinite ore"/>
      <sheetName val="Sylvinite oreL4"/>
      <sheetName val="Sylvinite oreTT"/>
      <sheetName val="Sylvinite oreMD"/>
      <sheetName val="Sylvinite oreRE"/>
      <sheetName val="Sylvinite oreGH"/>
      <sheetName val="N in fertilizer"/>
      <sheetName val="N in fertilizerL4"/>
      <sheetName val="N in fertilizerTT"/>
      <sheetName val="N in fertilizerMD"/>
      <sheetName val="N in fertilizerRE"/>
      <sheetName val="N in fertilizerGH"/>
      <sheetName val="P in fertilizer"/>
      <sheetName val="P in fertilizerL4"/>
      <sheetName val="P in fertilizerTT"/>
      <sheetName val="P in fertilizerMD"/>
      <sheetName val="P in fertilizerRE"/>
      <sheetName val="P in fertilizerGH"/>
      <sheetName val="isopropanol"/>
      <sheetName val="isopropanolL4"/>
      <sheetName val="isopropanolTT"/>
      <sheetName val="isopropanolMD"/>
      <sheetName val="isopropanolRE"/>
      <sheetName val="isopropanolGH"/>
      <sheetName val="Propylene"/>
      <sheetName val="PropyleneL4"/>
      <sheetName val="PropyleneTT"/>
      <sheetName val="PropyleneMD"/>
      <sheetName val="PropyleneRE"/>
      <sheetName val="PropyleneGH"/>
      <sheetName val="Sodium Chloroacetate"/>
      <sheetName val="Sodium ChloroacetateL4"/>
      <sheetName val="Sodium ChloroacetateTT"/>
      <sheetName val="Sodium ChloroacetateMD"/>
      <sheetName val="Sodium ChloroacetateRE"/>
      <sheetName val="Sodium ChloroacetateGH"/>
      <sheetName val="Chloroacetic Acid"/>
      <sheetName val="Chloroacetic AcidL4"/>
      <sheetName val="Chloroacetic AcidTT"/>
      <sheetName val="Chloroacetic AcidMD"/>
      <sheetName val="Chloroacetic AcidRE"/>
      <sheetName val="Chloroacetic AcidGH"/>
      <sheetName val="acetic anhydride"/>
      <sheetName val="acetic anhydrideL4"/>
      <sheetName val="acetic anhydrideTT"/>
      <sheetName val="acetic anhydrideMD"/>
      <sheetName val="acetic anhydrideRE"/>
      <sheetName val="acetic anhydrideGH"/>
      <sheetName val="Chlorine"/>
      <sheetName val="ChlorineL4"/>
      <sheetName val="ChlorineTT"/>
      <sheetName val="ChlorineMD"/>
      <sheetName val="ChlorineRE"/>
      <sheetName val="ChlorineGH"/>
      <sheetName val="sodium chloride in brine 26 w"/>
      <sheetName val="sodium chloride in brine 26 wL4"/>
      <sheetName val="sodium chloride in brine 26 wTT"/>
      <sheetName val="sodium chloride in brine 26 wMD"/>
      <sheetName val="sodium chloride in brine 26 wRE"/>
      <sheetName val="sodium chloride in brine 26 wGH"/>
      <sheetName val="Sodium carbonate"/>
      <sheetName val="Sodium carbonateL4"/>
      <sheetName val="Sodium carbonateTT"/>
      <sheetName val="Sodium carbonateMD"/>
      <sheetName val="Sodium carbonateRE"/>
      <sheetName val="Sodium carbonateGH"/>
      <sheetName val="Sodium chloride"/>
      <sheetName val="Sodium chlorideL4"/>
      <sheetName val="Sodium chlorideTT"/>
      <sheetName val="Sodium chlorideMD"/>
      <sheetName val="Sodium chlorideRE"/>
      <sheetName val="Sodium chloride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Copovidone"/>
      <sheetName val="CopovidoneL4"/>
      <sheetName val="CopovidoneTT"/>
      <sheetName val="CopovidoneMD"/>
      <sheetName val="CopovidoneRE"/>
      <sheetName val="CopovidoneAS"/>
      <sheetName val="CopovidoneCC"/>
      <sheetName val="CopovidoneI2"/>
      <sheetName val="CopovidoneI4"/>
      <sheetName val="CopovidoneGH"/>
      <sheetName val="glycerol"/>
      <sheetName val="glycerolL4"/>
      <sheetName val="glycerolTT"/>
      <sheetName val="glycerolMD"/>
      <sheetName val="glycerolRE"/>
      <sheetName val="glycerolGH"/>
      <sheetName val="isopropanol"/>
      <sheetName val="isopropanolL4"/>
      <sheetName val="isopropanolTT"/>
      <sheetName val="isopropanolMD"/>
      <sheetName val="isopropanolRE"/>
      <sheetName val="isopropanolGH"/>
      <sheetName val="Propylene"/>
      <sheetName val="PropyleneL4"/>
      <sheetName val="PropyleneTT"/>
      <sheetName val="PropyleneMD"/>
      <sheetName val="PropyleneRE"/>
      <sheetName val="PropyleneGH"/>
      <sheetName val="Naphtha"/>
      <sheetName val="NaphthaL4"/>
      <sheetName val="NaphthaTT"/>
      <sheetName val="NaphthaMD"/>
      <sheetName val="NaphthaRE"/>
      <sheetName val="NaphthaGH"/>
      <sheetName val="Sulfuric acid"/>
      <sheetName val="Sulfuric acidL4"/>
      <sheetName val="Sulfuric acidTT"/>
      <sheetName val="Sulfuric acidMD"/>
      <sheetName val="Sulfuric acidRE"/>
      <sheetName val="Sulfuric acidGH"/>
      <sheetName val="Sulfur trioxide"/>
      <sheetName val="Sulfur trioxideL4"/>
      <sheetName val="Sulfur trioxideTT"/>
      <sheetName val="Sulfur trioxideMD"/>
      <sheetName val="Sulfur trioxideRE"/>
      <sheetName val="Sulfur trioxide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Sulfur"/>
      <sheetName val="SulfurL4"/>
      <sheetName val="SulfurTT"/>
      <sheetName val="SulfurMD"/>
      <sheetName val="SulfurRE"/>
      <sheetName val="SulfurGH"/>
      <sheetName val="Water for rxn"/>
      <sheetName val="Water for rxnL4"/>
      <sheetName val="Water for rxnTT"/>
      <sheetName val="Water for rxnMD"/>
      <sheetName val="Water for rxnRE"/>
      <sheetName val="Water for rxnGH"/>
      <sheetName val="NVP"/>
      <sheetName val="NVPL4"/>
      <sheetName val="NVPTT"/>
      <sheetName val="NVPMD"/>
      <sheetName val="NVPRE"/>
      <sheetName val="NVPGH"/>
      <sheetName val="2-pyrrolidone"/>
      <sheetName val="2-pyrrolidoneL4"/>
      <sheetName val="2-pyrrolidoneTT"/>
      <sheetName val="2-pyrrolidoneMD"/>
      <sheetName val="2-pyrrolidoneRE"/>
      <sheetName val="2-pyrrolidoneGH"/>
      <sheetName val="Ammonia"/>
      <sheetName val="AmmoniaL4"/>
      <sheetName val="AmmoniaTT"/>
      <sheetName val="AmmoniaMD"/>
      <sheetName val="AmmoniaRE"/>
      <sheetName val="AmmoniaGH"/>
      <sheetName val="Natural gas"/>
      <sheetName val="Natural gasL4"/>
      <sheetName val="Natural gasTT"/>
      <sheetName val="Natural gasMD"/>
      <sheetName val="Natural gasRE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Butyric acid lactone"/>
      <sheetName val="Butyric acid lactoneL4"/>
      <sheetName val="Butyric acid lactoneTT"/>
      <sheetName val="Butyric acid lactoneMD"/>
      <sheetName val="Butyric acid lactoneRE"/>
      <sheetName val="Butyric acid lactoneGH"/>
      <sheetName val="1,4-butanediol"/>
      <sheetName val="1,4-butanediolL4"/>
      <sheetName val="1,4-butanediolTT"/>
      <sheetName val="1,4-butanediolMD"/>
      <sheetName val="1,4-butanediolRE"/>
      <sheetName val="1,4-butanediolGH"/>
      <sheetName val="1,4-Butynediol"/>
      <sheetName val="1,4-ButynediolL4"/>
      <sheetName val="1,4-ButynediolTT"/>
      <sheetName val="1,4-ButynediolMD"/>
      <sheetName val="1,4-ButynediolRE"/>
      <sheetName val="1,4-ButynediolGH"/>
      <sheetName val="Acetylene"/>
      <sheetName val="AcetyleneL4"/>
      <sheetName val="AcetyleneTT"/>
      <sheetName val="AcetyleneMD"/>
      <sheetName val="AcetyleneRE"/>
      <sheetName val="AcetyleneGH"/>
      <sheetName val="Oxygen"/>
      <sheetName val="OxygenL4"/>
      <sheetName val="OxygenTT"/>
      <sheetName val="OxygenMD"/>
      <sheetName val="OxygenRE"/>
      <sheetName val="OxygenGH"/>
      <sheetName val="formaldehyde"/>
      <sheetName val="formaldehydeL4"/>
      <sheetName val="formaldehydeTT"/>
      <sheetName val="formaldehydeMD"/>
      <sheetName val="formaldehydeRE"/>
      <sheetName val="formaldehydeGH"/>
      <sheetName val="Ammonium Hydroxide"/>
      <sheetName val="Ammonium HydroxideL4"/>
      <sheetName val="Ammonium HydroxideTT"/>
      <sheetName val="Ammonium HydroxideMD"/>
      <sheetName val="Ammonium HydroxideRE"/>
      <sheetName val="Ammonium HydroxideGH"/>
      <sheetName val="methanol"/>
      <sheetName val="methanolL4"/>
      <sheetName val="methanolTT"/>
      <sheetName val="methanolMD"/>
      <sheetName val="methanolRE"/>
      <sheetName val="methanolGH"/>
      <sheetName val="Hydrogen"/>
      <sheetName val="HydrogenL4"/>
      <sheetName val="HydrogenTT"/>
      <sheetName val="HydrogenMD"/>
      <sheetName val="HydrogenRE"/>
      <sheetName val="HydrogenGH"/>
      <sheetName val="hydrogen from SMR natural gas"/>
      <sheetName val="hydrogen from SMR natural gasL4"/>
      <sheetName val="hydrogen from SMR natural gasTT"/>
      <sheetName val="hydrogen from SMR natural gasMD"/>
      <sheetName val="hydrogen from SMR natural gasRE"/>
      <sheetName val="hydrogen from SMR natural gasGH"/>
      <sheetName val="Methane"/>
      <sheetName val="MethaneL4"/>
      <sheetName val="MethaneTT"/>
      <sheetName val="MethaneMD"/>
      <sheetName val="MethaneRE"/>
      <sheetName val="MethaneGH"/>
      <sheetName val="Potassium Hydroxide"/>
      <sheetName val="Potassium HydroxideL4"/>
      <sheetName val="Potassium HydroxideTT"/>
      <sheetName val="Potassium HydroxideMD"/>
      <sheetName val="Potassium HydroxideRE"/>
      <sheetName val="Potassium HydroxideGH"/>
      <sheetName val="Potassium chloride"/>
      <sheetName val="Potassium chlorideL4"/>
      <sheetName val="Potassium chlorideTT"/>
      <sheetName val="Potassium chlorideMD"/>
      <sheetName val="Potassium chlorideRE"/>
      <sheetName val="Potassium chlorideGH"/>
      <sheetName val="Sylvinite ore"/>
      <sheetName val="Sylvinite oreL4"/>
      <sheetName val="Sylvinite oreTT"/>
      <sheetName val="Sylvinite oreMD"/>
      <sheetName val="Sylvinite oreRE"/>
      <sheetName val="Sylvinite oreGH"/>
      <sheetName val="vinyl acetate"/>
      <sheetName val="vinyl acetateL4"/>
      <sheetName val="vinyl acetateTT"/>
      <sheetName val="vinyl acetateMD"/>
      <sheetName val="vinyl acetateRE"/>
      <sheetName val="vinyl acetateGH"/>
      <sheetName val="acetic acid"/>
      <sheetName val="acetic acidL4"/>
      <sheetName val="acetic acidTT"/>
      <sheetName val="acetic acidMD"/>
      <sheetName val="acetic acidRE"/>
      <sheetName val="acetic acidGH"/>
      <sheetName val="Carbon monoxide"/>
      <sheetName val="Carbon monoxideL4"/>
      <sheetName val="Carbon monoxideTT"/>
      <sheetName val="Carbon monoxideMD"/>
      <sheetName val="Carbon monoxideRE"/>
      <sheetName val="Carbon monoxideGH"/>
      <sheetName val="Carbon dioxide"/>
      <sheetName val="Carbon dioxideL4"/>
      <sheetName val="Carbon dioxideTT"/>
      <sheetName val="Carbon dioxideMD"/>
      <sheetName val="Carbon dioxideRE"/>
      <sheetName val="Carbon dioxideGH"/>
      <sheetName val="Ethylene"/>
      <sheetName val="EthyleneL4"/>
      <sheetName val="EthyleneTT"/>
      <sheetName val="EthyleneMD"/>
      <sheetName val="EthyleneRE"/>
      <sheetName val="Ethylene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crospovidone"/>
      <sheetName val="crospovidoneL4"/>
      <sheetName val="crospovidoneTT"/>
      <sheetName val="crospovidoneMD"/>
      <sheetName val="crospovidoneRE"/>
      <sheetName val="crospovidoneAS"/>
      <sheetName val="crospovidoneCC"/>
      <sheetName val="crospovidoneI2"/>
      <sheetName val="crospovidoneI4"/>
      <sheetName val="crospovidoneGH"/>
      <sheetName val="NVP"/>
      <sheetName val="NVPL4"/>
      <sheetName val="NVPTT"/>
      <sheetName val="NVPMD"/>
      <sheetName val="NVPRE"/>
      <sheetName val="NVPAS"/>
      <sheetName val="NVPCC"/>
      <sheetName val="NVPI2"/>
      <sheetName val="NVPI4"/>
      <sheetName val="NVPGH"/>
      <sheetName val="2-pyrrolidone"/>
      <sheetName val="2-pyrrolidoneL4"/>
      <sheetName val="2-pyrrolidoneTT"/>
      <sheetName val="2-pyrrolidoneMD"/>
      <sheetName val="2-pyrrolidoneRE"/>
      <sheetName val="2-pyrrolidoneAS"/>
      <sheetName val="2-pyrrolidoneCC"/>
      <sheetName val="2-pyrrolidoneI2"/>
      <sheetName val="2-pyrrolidoneI4"/>
      <sheetName val="2-pyrrolidoneGH"/>
      <sheetName val="Ammonia"/>
      <sheetName val="AmmoniaL4"/>
      <sheetName val="AmmoniaTT"/>
      <sheetName val="AmmoniaMD"/>
      <sheetName val="AmmoniaRE"/>
      <sheetName val="AmmoniaAS"/>
      <sheetName val="AmmoniaCC"/>
      <sheetName val="AmmoniaI2"/>
      <sheetName val="AmmoniaI4"/>
      <sheetName val="AmmoniaGH"/>
      <sheetName val="Natural gas"/>
      <sheetName val="Natural gasL4"/>
      <sheetName val="Natural gasTT"/>
      <sheetName val="Natural gasMD"/>
      <sheetName val="Natural gasRE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Water for rxn"/>
      <sheetName val="Water for rxnL4"/>
      <sheetName val="Water for rxnTT"/>
      <sheetName val="Water for rxnMD"/>
      <sheetName val="Water for rxnRE"/>
      <sheetName val="Water for rxnGH"/>
      <sheetName val="Butyric acid lactone"/>
      <sheetName val="Butyric acid lactoneL4"/>
      <sheetName val="Butyric acid lactoneTT"/>
      <sheetName val="Butyric acid lactoneMD"/>
      <sheetName val="Butyric acid lactoneRE"/>
      <sheetName val="Butyric acid lactoneAS"/>
      <sheetName val="Butyric acid lactoneCC"/>
      <sheetName val="Butyric acid lactoneI2"/>
      <sheetName val="Butyric acid lactoneI4"/>
      <sheetName val="Butyric acid lactoneGH"/>
      <sheetName val="1,4-butanediol"/>
      <sheetName val="1,4-butanediolL4"/>
      <sheetName val="1,4-butanediolTT"/>
      <sheetName val="1,4-butanediolMD"/>
      <sheetName val="1,4-butanediolRE"/>
      <sheetName val="1,4-butanediolAS"/>
      <sheetName val="1,4-butanediolCC"/>
      <sheetName val="1,4-butanediolI2"/>
      <sheetName val="1,4-butanediolI4"/>
      <sheetName val="1,4-butanediolGH"/>
      <sheetName val="1,4-Butynediol"/>
      <sheetName val="1,4-ButynediolL4"/>
      <sheetName val="1,4-ButynediolTT"/>
      <sheetName val="1,4-ButynediolMD"/>
      <sheetName val="1,4-ButynediolRE"/>
      <sheetName val="1,4-ButynediolGH"/>
      <sheetName val="Acetylene"/>
      <sheetName val="AcetyleneL4"/>
      <sheetName val="AcetyleneTT"/>
      <sheetName val="AcetyleneMD"/>
      <sheetName val="AcetyleneRE"/>
      <sheetName val="AcetyleneAS"/>
      <sheetName val="AcetyleneCC"/>
      <sheetName val="AcetyleneI2"/>
      <sheetName val="AcetyleneI4"/>
      <sheetName val="AcetyleneGH"/>
      <sheetName val="Oxygen"/>
      <sheetName val="OxygenL4"/>
      <sheetName val="OxygenTT"/>
      <sheetName val="OxygenMD"/>
      <sheetName val="OxygenRE"/>
      <sheetName val="OxygenGH"/>
      <sheetName val="formaldehyde"/>
      <sheetName val="formaldehydeL4"/>
      <sheetName val="formaldehydeTT"/>
      <sheetName val="formaldehydeMD"/>
      <sheetName val="formaldehydeRE"/>
      <sheetName val="formaldehydeAS"/>
      <sheetName val="formaldehydeCC"/>
      <sheetName val="formaldehydeI2"/>
      <sheetName val="formaldehydeI4"/>
      <sheetName val="formaldehydeGH"/>
      <sheetName val="Ammonium Hydroxide"/>
      <sheetName val="Ammonium HydroxideL4"/>
      <sheetName val="Ammonium HydroxideTT"/>
      <sheetName val="Ammonium HydroxideMD"/>
      <sheetName val="Ammonium HydroxideRE"/>
      <sheetName val="Ammonium HydroxideGH"/>
      <sheetName val="methanol"/>
      <sheetName val="methanolL4"/>
      <sheetName val="methanolTT"/>
      <sheetName val="methanolMD"/>
      <sheetName val="methanolRE"/>
      <sheetName val="methanolGH"/>
      <sheetName val="Hydrogen"/>
      <sheetName val="HydrogenL4"/>
      <sheetName val="HydrogenTT"/>
      <sheetName val="HydrogenMD"/>
      <sheetName val="HydrogenRE"/>
      <sheetName val="HydrogenAS"/>
      <sheetName val="HydrogenCC"/>
      <sheetName val="HydrogenI2"/>
      <sheetName val="HydrogenI4"/>
      <sheetName val="HydrogenGH"/>
      <sheetName val="hydrogen from SMR natural gas"/>
      <sheetName val="hydrogen from SMR natural gasL4"/>
      <sheetName val="hydrogen from SMR natural gasTT"/>
      <sheetName val="hydrogen from SMR natural gasMD"/>
      <sheetName val="hydrogen from SMR natural gasRE"/>
      <sheetName val="hydrogen from SMR natural gasGH"/>
      <sheetName val="Methane"/>
      <sheetName val="MethaneL4"/>
      <sheetName val="MethaneTT"/>
      <sheetName val="MethaneMD"/>
      <sheetName val="MethaneRE"/>
      <sheetName val="MethaneGH"/>
      <sheetName val="Potassium Hydroxide"/>
      <sheetName val="Potassium HydroxideL4"/>
      <sheetName val="Potassium HydroxideTT"/>
      <sheetName val="Potassium HydroxideMD"/>
      <sheetName val="Potassium HydroxideRE"/>
      <sheetName val="Potassium HydroxideGH"/>
      <sheetName val="Potassium chloride"/>
      <sheetName val="Potassium chlorideL4"/>
      <sheetName val="Potassium chlorideTT"/>
      <sheetName val="Potassium chlorideMD"/>
      <sheetName val="Potassium chlorideRE"/>
      <sheetName val="Potassium chlorideGH"/>
      <sheetName val="Sylvinite ore"/>
      <sheetName val="Sylvinite oreL4"/>
      <sheetName val="Sylvinite oreTT"/>
      <sheetName val="Sylvinite oreMD"/>
      <sheetName val="Sylvinite oreRE"/>
      <sheetName val="Sylvinite oreGH"/>
      <sheetName val="Sodium hydroxide"/>
      <sheetName val="Sodium hydroxideL4"/>
      <sheetName val="Sodium hydroxideTT"/>
      <sheetName val="Sodium hydroxideMD"/>
      <sheetName val="Sodium hydroxideRE"/>
      <sheetName val="Sodium hydroxideAS"/>
      <sheetName val="Sodium hydroxideCC"/>
      <sheetName val="Sodium hydroxideI2"/>
      <sheetName val="Sodium hydroxideI4"/>
      <sheetName val="Sodium hydroxideGH"/>
      <sheetName val="sodium chloride in brine 26 w"/>
      <sheetName val="sodium chloride in brine 26 wL4"/>
      <sheetName val="sodium chloride in brine 26 wTT"/>
      <sheetName val="sodium chloride in brine 26 wMD"/>
      <sheetName val="sodium chloride in brine 26 wRE"/>
      <sheetName val="sodium chloride in brine 26 wG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crospovidone"/>
      <sheetName val="crospovidoneL4"/>
      <sheetName val="crospovidoneTT"/>
      <sheetName val="crospovidoneMD"/>
      <sheetName val="crospovidoneRE"/>
      <sheetName val="crospovidoneAS"/>
      <sheetName val="crospovidoneCC"/>
      <sheetName val="crospovidoneI2"/>
      <sheetName val="crospovidoneI4"/>
      <sheetName val="crospovidoneGH"/>
      <sheetName val="NVP"/>
      <sheetName val="NVPL4"/>
      <sheetName val="NVPTT"/>
      <sheetName val="NVPMD"/>
      <sheetName val="NVPRE"/>
      <sheetName val="NVPAS"/>
      <sheetName val="NVPCC"/>
      <sheetName val="NVPI2"/>
      <sheetName val="NVPI4"/>
      <sheetName val="NVPGH"/>
      <sheetName val="2-pyrrolidone"/>
      <sheetName val="2-pyrrolidoneL4"/>
      <sheetName val="2-pyrrolidoneTT"/>
      <sheetName val="2-pyrrolidoneMD"/>
      <sheetName val="2-pyrrolidoneRE"/>
      <sheetName val="2-pyrrolidoneAS"/>
      <sheetName val="2-pyrrolidoneCC"/>
      <sheetName val="2-pyrrolidoneI2"/>
      <sheetName val="2-pyrrolidoneI4"/>
      <sheetName val="2-pyrrolidoneGH"/>
      <sheetName val="Ammonia"/>
      <sheetName val="AmmoniaL4"/>
      <sheetName val="AmmoniaTT"/>
      <sheetName val="AmmoniaMD"/>
      <sheetName val="AmmoniaRE"/>
      <sheetName val="AmmoniaAS"/>
      <sheetName val="AmmoniaCC"/>
      <sheetName val="AmmoniaI2"/>
      <sheetName val="AmmoniaI4"/>
      <sheetName val="AmmoniaGH"/>
      <sheetName val="Natural gas"/>
      <sheetName val="Natural gasL4"/>
      <sheetName val="Natural gasTT"/>
      <sheetName val="Natural gasMD"/>
      <sheetName val="Natural gasRE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Water for rxn"/>
      <sheetName val="Water for rxnL4"/>
      <sheetName val="Water for rxnTT"/>
      <sheetName val="Water for rxnMD"/>
      <sheetName val="Water for rxnRE"/>
      <sheetName val="Water for rxnGH"/>
      <sheetName val="Butyric acid lactone"/>
      <sheetName val="Butyric acid lactoneL4"/>
      <sheetName val="Butyric acid lactoneTT"/>
      <sheetName val="Butyric acid lactoneMD"/>
      <sheetName val="Butyric acid lactoneRE"/>
      <sheetName val="Butyric acid lactoneAS"/>
      <sheetName val="Butyric acid lactoneCC"/>
      <sheetName val="Butyric acid lactoneI2"/>
      <sheetName val="Butyric acid lactoneI4"/>
      <sheetName val="Butyric acid lactoneGH"/>
      <sheetName val="1,4-butanediol"/>
      <sheetName val="1,4-butanediolL4"/>
      <sheetName val="1,4-butanediolTT"/>
      <sheetName val="1,4-butanediolMD"/>
      <sheetName val="1,4-butanediolRE"/>
      <sheetName val="1,4-butanediolAS"/>
      <sheetName val="1,4-butanediolCC"/>
      <sheetName val="1,4-butanediolI2"/>
      <sheetName val="1,4-butanediolI4"/>
      <sheetName val="1,4-butanediolGH"/>
      <sheetName val="1,4-Butynediol"/>
      <sheetName val="1,4-ButynediolL4"/>
      <sheetName val="1,4-ButynediolTT"/>
      <sheetName val="1,4-ButynediolMD"/>
      <sheetName val="1,4-ButynediolRE"/>
      <sheetName val="1,4-ButynediolGH"/>
      <sheetName val="Acetylene"/>
      <sheetName val="AcetyleneL4"/>
      <sheetName val="AcetyleneTT"/>
      <sheetName val="AcetyleneMD"/>
      <sheetName val="AcetyleneRE"/>
      <sheetName val="AcetyleneAS"/>
      <sheetName val="AcetyleneCC"/>
      <sheetName val="AcetyleneI2"/>
      <sheetName val="AcetyleneI4"/>
      <sheetName val="AcetyleneGH"/>
      <sheetName val="Oxygen"/>
      <sheetName val="OxygenL4"/>
      <sheetName val="OxygenTT"/>
      <sheetName val="OxygenMD"/>
      <sheetName val="OxygenRE"/>
      <sheetName val="OxygenGH"/>
      <sheetName val="formaldehyde"/>
      <sheetName val="formaldehydeL4"/>
      <sheetName val="formaldehydeTT"/>
      <sheetName val="formaldehydeMD"/>
      <sheetName val="formaldehydeRE"/>
      <sheetName val="formaldehydeAS"/>
      <sheetName val="formaldehydeCC"/>
      <sheetName val="formaldehydeI2"/>
      <sheetName val="formaldehydeI4"/>
      <sheetName val="formaldehydeGH"/>
      <sheetName val="Ammonium Hydroxide"/>
      <sheetName val="Ammonium HydroxideL4"/>
      <sheetName val="Ammonium HydroxideTT"/>
      <sheetName val="Ammonium HydroxideMD"/>
      <sheetName val="Ammonium HydroxideRE"/>
      <sheetName val="Ammonium HydroxideGH"/>
      <sheetName val="methanol"/>
      <sheetName val="methanolL4"/>
      <sheetName val="methanolTT"/>
      <sheetName val="methanolMD"/>
      <sheetName val="methanolRE"/>
      <sheetName val="methanolGH"/>
      <sheetName val="Hydrogen"/>
      <sheetName val="HydrogenL4"/>
      <sheetName val="HydrogenTT"/>
      <sheetName val="HydrogenMD"/>
      <sheetName val="HydrogenRE"/>
      <sheetName val="HydrogenAS"/>
      <sheetName val="HydrogenCC"/>
      <sheetName val="HydrogenI2"/>
      <sheetName val="HydrogenI4"/>
      <sheetName val="HydrogenGH"/>
      <sheetName val="hydrogen from SMR natural gas"/>
      <sheetName val="hydrogen from SMR natural gasL4"/>
      <sheetName val="hydrogen from SMR natural gasTT"/>
      <sheetName val="hydrogen from SMR natural gasMD"/>
      <sheetName val="hydrogen from SMR natural gasRE"/>
      <sheetName val="hydrogen from SMR natural gasGH"/>
      <sheetName val="Methane"/>
      <sheetName val="MethaneL4"/>
      <sheetName val="MethaneTT"/>
      <sheetName val="MethaneMD"/>
      <sheetName val="MethaneRE"/>
      <sheetName val="MethaneGH"/>
      <sheetName val="Potassium Hydroxide"/>
      <sheetName val="Potassium HydroxideL4"/>
      <sheetName val="Potassium HydroxideTT"/>
      <sheetName val="Potassium HydroxideMD"/>
      <sheetName val="Potassium HydroxideRE"/>
      <sheetName val="Potassium HydroxideGH"/>
      <sheetName val="Potassium chloride"/>
      <sheetName val="Potassium chlorideL4"/>
      <sheetName val="Potassium chlorideTT"/>
      <sheetName val="Potassium chlorideMD"/>
      <sheetName val="Potassium chlorideRE"/>
      <sheetName val="Potassium chlorideGH"/>
      <sheetName val="Sylvinite ore"/>
      <sheetName val="Sylvinite oreL4"/>
      <sheetName val="Sylvinite oreTT"/>
      <sheetName val="Sylvinite oreMD"/>
      <sheetName val="Sylvinite oreRE"/>
      <sheetName val="Sylvinite oreGH"/>
      <sheetName val="Sodium hydroxide"/>
      <sheetName val="Sodium hydroxideL4"/>
      <sheetName val="Sodium hydroxideTT"/>
      <sheetName val="Sodium hydroxideMD"/>
      <sheetName val="Sodium hydroxideRE"/>
      <sheetName val="Sodium hydroxideAS"/>
      <sheetName val="Sodium hydroxideCC"/>
      <sheetName val="Sodium hydroxideI2"/>
      <sheetName val="Sodium hydroxideI4"/>
      <sheetName val="Sodium hydroxideGH"/>
      <sheetName val="sodium chloride in brine 26 w"/>
      <sheetName val="sodium chloride in brine 26 wL4"/>
      <sheetName val="sodium chloride in brine 26 wTT"/>
      <sheetName val="sodium chloride in brine 26 wMD"/>
      <sheetName val="sodium chloride in brine 26 wRE"/>
      <sheetName val="sodium chloride in brine 26 wG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crosslinked CMC"/>
      <sheetName val="crosslinked CMCL4"/>
      <sheetName val="crosslinked CMCTT"/>
      <sheetName val="crosslinked CMCMD"/>
      <sheetName val="crosslinked CMCRE"/>
      <sheetName val="crosslinked CMCAS"/>
      <sheetName val="crosslinked CMCCC"/>
      <sheetName val="crosslinked CMCI2"/>
      <sheetName val="crosslinked CMCI4"/>
      <sheetName val="crosslinked CMCGH"/>
      <sheetName val="acetic acid"/>
      <sheetName val="acetic acidL4"/>
      <sheetName val="acetic acidTT"/>
      <sheetName val="acetic acidMD"/>
      <sheetName val="acetic acidRE"/>
      <sheetName val="acetic acidGH"/>
      <sheetName val="Carbon monoxide"/>
      <sheetName val="Carbon monoxideL4"/>
      <sheetName val="Carbon monoxideTT"/>
      <sheetName val="Carbon monoxideMD"/>
      <sheetName val="Carbon monoxideRE"/>
      <sheetName val="Carbon monoxideGH"/>
      <sheetName val="Carbon dioxide"/>
      <sheetName val="Carbon dioxideL4"/>
      <sheetName val="Carbon dioxideTT"/>
      <sheetName val="Carbon dioxideMD"/>
      <sheetName val="Carbon dioxideRE"/>
      <sheetName val="Carbon dioxideGH"/>
      <sheetName val="Natural gas"/>
      <sheetName val="Natural gasL4"/>
      <sheetName val="Natural gasTT"/>
      <sheetName val="Natural gasMD"/>
      <sheetName val="Natural gasRE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Water for rxn"/>
      <sheetName val="Water for rxnL4"/>
      <sheetName val="Water for rxnTT"/>
      <sheetName val="Water for rxnMD"/>
      <sheetName val="Water for rxnRE"/>
      <sheetName val="Water for rxnGH"/>
      <sheetName val="methanol"/>
      <sheetName val="methanolL4"/>
      <sheetName val="methanolTT"/>
      <sheetName val="methanolMD"/>
      <sheetName val="methanolRE"/>
      <sheetName val="methanolGH"/>
      <sheetName val="cellulose"/>
      <sheetName val="celluloseL4"/>
      <sheetName val="celluloseTT"/>
      <sheetName val="celluloseMD"/>
      <sheetName val="celluloseRE"/>
      <sheetName val="celluloseAS"/>
      <sheetName val="celluloseCC"/>
      <sheetName val="celluloseI2"/>
      <sheetName val="celluloseI4"/>
      <sheetName val="celluloseGH"/>
      <sheetName val="Dissolving pulp"/>
      <sheetName val="Dissolving pulpL4"/>
      <sheetName val="Dissolving pulpTT"/>
      <sheetName val="Dissolving pulpMD"/>
      <sheetName val="Dissolving pulpRE"/>
      <sheetName val="Dissolving pulpGH"/>
      <sheetName val="biomass for pulp"/>
      <sheetName val="biomass for pulpL4"/>
      <sheetName val="biomass for pulpTT"/>
      <sheetName val="biomass for pulpMD"/>
      <sheetName val="biomass for pulpRE"/>
      <sheetName val="biomass for pulpGH"/>
      <sheetName val="N in DAP"/>
      <sheetName val="N in DAPL4"/>
      <sheetName val="N in DAPTT"/>
      <sheetName val="N in DAPMD"/>
      <sheetName val="N in DAPRE"/>
      <sheetName val="N in DAPGH"/>
      <sheetName val="diammonium phosphate (DAP)"/>
      <sheetName val="diammonium phosphate (DAP)L4"/>
      <sheetName val="diammonium phosphate (DAP)TT"/>
      <sheetName val="diammonium phosphate (DAP)MD"/>
      <sheetName val="diammonium phosphate (DAP)RE"/>
      <sheetName val="diammonium phosphate (DAP)GH"/>
      <sheetName val="Ammonia"/>
      <sheetName val="AmmoniaL4"/>
      <sheetName val="AmmoniaTT"/>
      <sheetName val="AmmoniaMD"/>
      <sheetName val="AmmoniaRE"/>
      <sheetName val="AmmoniaGH"/>
      <sheetName val="Phosphoric acid"/>
      <sheetName val="Phosphoric acidL4"/>
      <sheetName val="Phosphoric acidTT"/>
      <sheetName val="Phosphoric acidMD"/>
      <sheetName val="Phosphoric acidRE"/>
      <sheetName val="Phosphoric acidGH"/>
      <sheetName val="Phosphate rock"/>
      <sheetName val="Phosphate rockL4"/>
      <sheetName val="Phosphate rockTT"/>
      <sheetName val="Phosphate rockMD"/>
      <sheetName val="Phosphate rockRE"/>
      <sheetName val="Phosphate rockGH"/>
      <sheetName val="Sulfuric acid"/>
      <sheetName val="Sulfuric acidL4"/>
      <sheetName val="Sulfuric acidTT"/>
      <sheetName val="Sulfuric acidMD"/>
      <sheetName val="Sulfuric acidRE"/>
      <sheetName val="Sulfuric acidGH"/>
      <sheetName val="Sulfur trioxide"/>
      <sheetName val="Sulfur trioxideL4"/>
      <sheetName val="Sulfur trioxideTT"/>
      <sheetName val="Sulfur trioxideMD"/>
      <sheetName val="Sulfur trioxideRE"/>
      <sheetName val="Sulfur trioxideGH"/>
      <sheetName val="Sulfur"/>
      <sheetName val="SulfurL4"/>
      <sheetName val="SulfurTT"/>
      <sheetName val="SulfurMD"/>
      <sheetName val="SulfurRE"/>
      <sheetName val="SulfurGH"/>
      <sheetName val="P in DAP"/>
      <sheetName val="P in DAPL4"/>
      <sheetName val="P in DAPTT"/>
      <sheetName val="P in DAPMD"/>
      <sheetName val="P in DAPRE"/>
      <sheetName val="P in DAPGH"/>
      <sheetName val="Urea"/>
      <sheetName val="UreaL4"/>
      <sheetName val="UreaTT"/>
      <sheetName val="UreaMD"/>
      <sheetName val="UreaRE"/>
      <sheetName val="UreaGH"/>
      <sheetName val="calcium monoxide"/>
      <sheetName val="calcium monoxideL4"/>
      <sheetName val="calcium monoxideTT"/>
      <sheetName val="calcium monoxideMD"/>
      <sheetName val="calcium monoxideRE"/>
      <sheetName val="calcium monoxideGH"/>
      <sheetName val="Calcium carbonate"/>
      <sheetName val="Calcium carbonateL4"/>
      <sheetName val="Calcium carbonateTT"/>
      <sheetName val="Calcium carbonateMD"/>
      <sheetName val="Calcium carbonateRE"/>
      <sheetName val="Calcium carbonateGH"/>
      <sheetName val="hydrogen peroxide"/>
      <sheetName val="hydrogen peroxideL4"/>
      <sheetName val="hydrogen peroxideTT"/>
      <sheetName val="hydrogen peroxideMD"/>
      <sheetName val="hydrogen peroxideRE"/>
      <sheetName val="hydrogen peroxideGH"/>
      <sheetName val="Benzene"/>
      <sheetName val="BenzeneL4"/>
      <sheetName val="BenzeneTT"/>
      <sheetName val="BenzeneMD"/>
      <sheetName val="BenzeneRE"/>
      <sheetName val="BenzeneGH"/>
      <sheetName val="pyrolysis gas"/>
      <sheetName val="pyrolysis gasL4"/>
      <sheetName val="pyrolysis gasTT"/>
      <sheetName val="pyrolysis gasMD"/>
      <sheetName val="pyrolysis gasRE"/>
      <sheetName val="pyrolysis gasGH"/>
      <sheetName val="Naphtha"/>
      <sheetName val="NaphthaL4"/>
      <sheetName val="NaphthaTT"/>
      <sheetName val="NaphthaMD"/>
      <sheetName val="NaphthaRE"/>
      <sheetName val="NaphthaGH"/>
      <sheetName val="reformate, from naphtha"/>
      <sheetName val="reformate, from naphthaL4"/>
      <sheetName val="reformate, from naphthaTT"/>
      <sheetName val="reformate, from naphthaMD"/>
      <sheetName val="reformate, from naphthaRE"/>
      <sheetName val="reformate, from naphthaGH"/>
      <sheetName val="Hydrogen"/>
      <sheetName val="HydrogenL4"/>
      <sheetName val="HydrogenTT"/>
      <sheetName val="HydrogenMD"/>
      <sheetName val="HydrogenRE"/>
      <sheetName val="HydrogenGH"/>
      <sheetName val="hydrogen from SMR natural gas"/>
      <sheetName val="hydrogen from SMR natural gasL4"/>
      <sheetName val="hydrogen from SMR natural gasTT"/>
      <sheetName val="hydrogen from SMR natural gasMD"/>
      <sheetName val="hydrogen from SMR natural gasRE"/>
      <sheetName val="hydrogen from SMR natural gasGH"/>
      <sheetName val="Methane"/>
      <sheetName val="MethaneL4"/>
      <sheetName val="MethaneTT"/>
      <sheetName val="MethaneMD"/>
      <sheetName val="MethaneRE"/>
      <sheetName val="MethaneGH"/>
      <sheetName val="Sodium chlorate"/>
      <sheetName val="Sodium chlorateL4"/>
      <sheetName val="Sodium chlorateTT"/>
      <sheetName val="Sodium chlorateMD"/>
      <sheetName val="Sodium chlorateRE"/>
      <sheetName val="Sodium chlorateGH"/>
      <sheetName val="Sodium hydroxide"/>
      <sheetName val="Sodium hydroxideL4"/>
      <sheetName val="Sodium hydroxideTT"/>
      <sheetName val="Sodium hydroxideMD"/>
      <sheetName val="Sodium hydroxideRE"/>
      <sheetName val="Sodium hydroxideGH"/>
      <sheetName val="Sodium sulfate"/>
      <sheetName val="Sodium sulfateL4"/>
      <sheetName val="Sodium sulfateTT"/>
      <sheetName val="Sodium sulfateMD"/>
      <sheetName val="Sodium sulfateRE"/>
      <sheetName val="Sodium sulfateGH"/>
      <sheetName val="tincal (borax)"/>
      <sheetName val="tincal (borax)L4"/>
      <sheetName val="tincal (borax)TT"/>
      <sheetName val="tincal (borax)MD"/>
      <sheetName val="tincal (borax)RE"/>
      <sheetName val="tincal (borax)GH"/>
      <sheetName val="B2O3 in tincal ore"/>
      <sheetName val="B2O3 in tincal oreL4"/>
      <sheetName val="B2O3 in tincal oreTT"/>
      <sheetName val="B2O3 in tincal oreMD"/>
      <sheetName val="B2O3 in tincal oreRE"/>
      <sheetName val="B2O3 in tincal oreGH"/>
      <sheetName val="ethanol"/>
      <sheetName val="ethanolL4"/>
      <sheetName val="ethanolTT"/>
      <sheetName val="ethanolMD"/>
      <sheetName val="ethanolRE"/>
      <sheetName val="ethanolAS"/>
      <sheetName val="ethanolCC"/>
      <sheetName val="ethanolI2"/>
      <sheetName val="ethanolI4"/>
      <sheetName val="ethanolGH"/>
      <sheetName val="Corn"/>
      <sheetName val="CornL4"/>
      <sheetName val="CornTT"/>
      <sheetName val="CornMD"/>
      <sheetName val="CornRE"/>
      <sheetName val="CornGH"/>
      <sheetName val="K in Fertilizer"/>
      <sheetName val="K in FertilizerL4"/>
      <sheetName val="K in FertilizerTT"/>
      <sheetName val="K in FertilizerMD"/>
      <sheetName val="K in FertilizerRE"/>
      <sheetName val="K in FertilizerGH"/>
      <sheetName val="Potassium chloride"/>
      <sheetName val="Potassium chlorideL4"/>
      <sheetName val="Potassium chlorideTT"/>
      <sheetName val="Potassium chlorideMD"/>
      <sheetName val="Potassium chlorideRE"/>
      <sheetName val="Potassium chlorideGH"/>
      <sheetName val="Sylvinite ore"/>
      <sheetName val="Sylvinite oreL4"/>
      <sheetName val="Sylvinite oreTT"/>
      <sheetName val="Sylvinite oreMD"/>
      <sheetName val="Sylvinite oreRE"/>
      <sheetName val="Sylvinite oreGH"/>
      <sheetName val="N in fertilizer"/>
      <sheetName val="N in fertilizerL4"/>
      <sheetName val="N in fertilizerTT"/>
      <sheetName val="N in fertilizerMD"/>
      <sheetName val="N in fertilizerRE"/>
      <sheetName val="N in fertilizerGH"/>
      <sheetName val="P in fertilizer"/>
      <sheetName val="P in fertilizerL4"/>
      <sheetName val="P in fertilizerTT"/>
      <sheetName val="P in fertilizerMD"/>
      <sheetName val="P in fertilizerRE"/>
      <sheetName val="P in fertilizerGH"/>
      <sheetName val="isopropanol"/>
      <sheetName val="isopropanolL4"/>
      <sheetName val="isopropanolTT"/>
      <sheetName val="isopropanolMD"/>
      <sheetName val="isopropanolRE"/>
      <sheetName val="isopropanolGH"/>
      <sheetName val="Propylene"/>
      <sheetName val="PropyleneL4"/>
      <sheetName val="PropyleneTT"/>
      <sheetName val="PropyleneMD"/>
      <sheetName val="PropyleneRE"/>
      <sheetName val="PropyleneGH"/>
      <sheetName val="Sodium Chloroacetate"/>
      <sheetName val="Sodium ChloroacetateL4"/>
      <sheetName val="Sodium ChloroacetateTT"/>
      <sheetName val="Sodium ChloroacetateMD"/>
      <sheetName val="Sodium ChloroacetateRE"/>
      <sheetName val="Sodium ChloroacetateAS"/>
      <sheetName val="Sodium ChloroacetateCC"/>
      <sheetName val="Sodium ChloroacetateI2"/>
      <sheetName val="Sodium ChloroacetateI4"/>
      <sheetName val="Sodium ChloroacetateGH"/>
      <sheetName val="Chloroacetic Acid"/>
      <sheetName val="Chloroacetic AcidL4"/>
      <sheetName val="Chloroacetic AcidTT"/>
      <sheetName val="Chloroacetic AcidMD"/>
      <sheetName val="Chloroacetic AcidRE"/>
      <sheetName val="Chloroacetic AcidGH"/>
      <sheetName val="acetic anhydride"/>
      <sheetName val="acetic anhydrideL4"/>
      <sheetName val="acetic anhydrideTT"/>
      <sheetName val="acetic anhydrideMD"/>
      <sheetName val="acetic anhydrideRE"/>
      <sheetName val="acetic anhydrideGH"/>
      <sheetName val="Chlorine"/>
      <sheetName val="ChlorineL4"/>
      <sheetName val="ChlorineTT"/>
      <sheetName val="ChlorineMD"/>
      <sheetName val="ChlorineRE"/>
      <sheetName val="ChlorineGH"/>
      <sheetName val="sodium chloride in brine 26 w"/>
      <sheetName val="sodium chloride in brine 26 wL4"/>
      <sheetName val="sodium chloride in brine 26 wTT"/>
      <sheetName val="sodium chloride in brine 26 wMD"/>
      <sheetName val="sodium chloride in brine 26 wRE"/>
      <sheetName val="sodium chloride in brine 26 wGH"/>
      <sheetName val="Sodium carbonate"/>
      <sheetName val="Sodium carbonateL4"/>
      <sheetName val="Sodium carbonateTT"/>
      <sheetName val="Sodium carbonateMD"/>
      <sheetName val="Sodium carbonateRE"/>
      <sheetName val="Sodium carbonateGH"/>
      <sheetName val="Sodium chloride"/>
      <sheetName val="Sodium chlorideL4"/>
      <sheetName val="Sodium chlorideTT"/>
      <sheetName val="Sodium chlorideMD"/>
      <sheetName val="Sodium chlorideRE"/>
      <sheetName val="Sodium chlorideG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dextrose monohydrate"/>
      <sheetName val="dextrose monohydrateL4"/>
      <sheetName val="dextrose monohydrateTT"/>
      <sheetName val="dextrose monohydrateMD"/>
      <sheetName val="dextrose monohydrateRE"/>
      <sheetName val="dextrose monohydrateAS"/>
      <sheetName val="dextrose monohydrateCC"/>
      <sheetName val="dextrose monohydrateI2"/>
      <sheetName val="dextrose monohydrateI4"/>
      <sheetName val="dextrose monohydrateGH"/>
      <sheetName val="Calcium hydroxide"/>
      <sheetName val="Calcium hydroxideL4"/>
      <sheetName val="Calcium hydroxideTT"/>
      <sheetName val="Calcium hydroxideMD"/>
      <sheetName val="Calcium hydroxideRE"/>
      <sheetName val="Calcium hydroxideAS"/>
      <sheetName val="Calcium hydroxideCC"/>
      <sheetName val="Calcium hydroxideI2"/>
      <sheetName val="Calcium hydroxideI4"/>
      <sheetName val="Calcium hydroxideGH"/>
      <sheetName val="Calcium carbonate"/>
      <sheetName val="Calcium carbonateL4"/>
      <sheetName val="Calcium carbonateTT"/>
      <sheetName val="Calcium carbonateMD"/>
      <sheetName val="Calcium carbonateRE"/>
      <sheetName val="Calcium carbonateGH"/>
      <sheetName val="Carbon dioxide"/>
      <sheetName val="Carbon dioxideL4"/>
      <sheetName val="Carbon dioxideTT"/>
      <sheetName val="Carbon dioxideMD"/>
      <sheetName val="Carbon dioxideRE"/>
      <sheetName val="Carbon dioxideAS"/>
      <sheetName val="Carbon dioxideCC"/>
      <sheetName val="Carbon dioxideI2"/>
      <sheetName val="Carbon dioxideI4"/>
      <sheetName val="Carbon dioxideGH"/>
      <sheetName val="Natural gas"/>
      <sheetName val="Natural gasL4"/>
      <sheetName val="Natural gasTT"/>
      <sheetName val="Natural gasMD"/>
      <sheetName val="Natural gasRE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Water for rxn"/>
      <sheetName val="Water for rxnL4"/>
      <sheetName val="Water for rxnTT"/>
      <sheetName val="Water for rxnMD"/>
      <sheetName val="Water for rxnRE"/>
      <sheetName val="Water for rxnGH"/>
      <sheetName val="corn starch"/>
      <sheetName val="corn starchL4"/>
      <sheetName val="corn starchTT"/>
      <sheetName val="corn starchMD"/>
      <sheetName val="corn starchRE"/>
      <sheetName val="corn starchAS"/>
      <sheetName val="corn starchCC"/>
      <sheetName val="corn starchI2"/>
      <sheetName val="corn starchI4"/>
      <sheetName val="corn starchGH"/>
      <sheetName val="Corn"/>
      <sheetName val="CornL4"/>
      <sheetName val="CornTT"/>
      <sheetName val="CornMD"/>
      <sheetName val="CornRE"/>
      <sheetName val="CornAS"/>
      <sheetName val="CornCC"/>
      <sheetName val="CornI2"/>
      <sheetName val="CornI4"/>
      <sheetName val="CornGH"/>
      <sheetName val="K in Fertilizer"/>
      <sheetName val="K in FertilizerL4"/>
      <sheetName val="K in FertilizerTT"/>
      <sheetName val="K in FertilizerMD"/>
      <sheetName val="K in FertilizerRE"/>
      <sheetName val="K in FertilizerGH"/>
      <sheetName val="Potassium chloride"/>
      <sheetName val="Potassium chlorideL4"/>
      <sheetName val="Potassium chlorideTT"/>
      <sheetName val="Potassium chlorideMD"/>
      <sheetName val="Potassium chlorideRE"/>
      <sheetName val="Potassium chlorideGH"/>
      <sheetName val="Sylvinite ore"/>
      <sheetName val="Sylvinite oreL4"/>
      <sheetName val="Sylvinite oreTT"/>
      <sheetName val="Sylvinite oreMD"/>
      <sheetName val="Sylvinite oreRE"/>
      <sheetName val="Sylvinite oreGH"/>
      <sheetName val="N in fertilizer"/>
      <sheetName val="N in fertilizerL4"/>
      <sheetName val="N in fertilizerTT"/>
      <sheetName val="N in fertilizerMD"/>
      <sheetName val="N in fertilizerRE"/>
      <sheetName val="N in fertilizerAS"/>
      <sheetName val="N in fertilizerCC"/>
      <sheetName val="N in fertilizerI2"/>
      <sheetName val="N in fertilizerI4"/>
      <sheetName val="N in fertilizerGH"/>
      <sheetName val="Ammonia"/>
      <sheetName val="AmmoniaL4"/>
      <sheetName val="AmmoniaTT"/>
      <sheetName val="AmmoniaMD"/>
      <sheetName val="AmmoniaRE"/>
      <sheetName val="AmmoniaGH"/>
      <sheetName val="N in DAP"/>
      <sheetName val="N in DAPL4"/>
      <sheetName val="N in DAPTT"/>
      <sheetName val="N in DAPMD"/>
      <sheetName val="N in DAPRE"/>
      <sheetName val="N in DAPGH"/>
      <sheetName val="diammonium phosphate (DAP)"/>
      <sheetName val="diammonium phosphate (DAP)L4"/>
      <sheetName val="diammonium phosphate (DAP)TT"/>
      <sheetName val="diammonium phosphate (DAP)MD"/>
      <sheetName val="diammonium phosphate (DAP)RE"/>
      <sheetName val="diammonium phosphate (DAP)GH"/>
      <sheetName val="Phosphoric acid"/>
      <sheetName val="Phosphoric acidL4"/>
      <sheetName val="Phosphoric acidTT"/>
      <sheetName val="Phosphoric acidMD"/>
      <sheetName val="Phosphoric acidRE"/>
      <sheetName val="Phosphoric acidGH"/>
      <sheetName val="Phosphate rock"/>
      <sheetName val="Phosphate rockL4"/>
      <sheetName val="Phosphate rockTT"/>
      <sheetName val="Phosphate rockMD"/>
      <sheetName val="Phosphate rockRE"/>
      <sheetName val="Phosphate rockGH"/>
      <sheetName val="Sulfuric acid"/>
      <sheetName val="Sulfuric acidL4"/>
      <sheetName val="Sulfuric acidTT"/>
      <sheetName val="Sulfuric acidMD"/>
      <sheetName val="Sulfuric acidRE"/>
      <sheetName val="Sulfuric acidGH"/>
      <sheetName val="Sulfur trioxide"/>
      <sheetName val="Sulfur trioxideL4"/>
      <sheetName val="Sulfur trioxideTT"/>
      <sheetName val="Sulfur trioxideMD"/>
      <sheetName val="Sulfur trioxideRE"/>
      <sheetName val="Sulfur trioxideGH"/>
      <sheetName val="Sulfur"/>
      <sheetName val="SulfurL4"/>
      <sheetName val="SulfurTT"/>
      <sheetName val="SulfurMD"/>
      <sheetName val="SulfurRE"/>
      <sheetName val="SulfurGH"/>
      <sheetName val="Urea"/>
      <sheetName val="UreaL4"/>
      <sheetName val="UreaTT"/>
      <sheetName val="UreaMD"/>
      <sheetName val="UreaRE"/>
      <sheetName val="UreaGH"/>
      <sheetName val="P in fertilizer"/>
      <sheetName val="P in fertilizerL4"/>
      <sheetName val="P in fertilizerTT"/>
      <sheetName val="P in fertilizerMD"/>
      <sheetName val="P in fertilizerRE"/>
      <sheetName val="P in fertilizerGH"/>
      <sheetName val="P in DAP"/>
      <sheetName val="P in DAPL4"/>
      <sheetName val="P in DAPTT"/>
      <sheetName val="P in DAPMD"/>
      <sheetName val="P in DAPRE"/>
      <sheetName val="P in DAPG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ort2SP"/>
      <sheetName val="RollupList"/>
      <sheetName val="EnergyGSK2009"/>
      <sheetName val="EnergyGSK2016"/>
      <sheetName val="EnergyUSOld"/>
      <sheetName val="EnergyCan2017"/>
      <sheetName val="EnergyUS2019"/>
      <sheetName val="Energy"/>
      <sheetName val="EnergyUSCan"/>
      <sheetName val="Options"/>
      <sheetName val="RollupPathVars"/>
      <sheetName val="Add2DesignTool"/>
      <sheetName val="CalcOrder"/>
      <sheetName val="SheetIndex"/>
      <sheetName val="test electricityAS (2)"/>
      <sheetName val="GTGSheets--&gt;"/>
      <sheetName val="ethyl cellulose 2p4 DS"/>
      <sheetName val="ethyl cellulose 2p4 DSL4"/>
      <sheetName val="ethyl cellulose 2p4 DSTT"/>
      <sheetName val="ethyl cellulose 2p4 DSMD"/>
      <sheetName val="ethyl cellulose 2p4 DSRE"/>
      <sheetName val="ethyl cellulose 2p4 DSAS"/>
      <sheetName val="ethyl cellulose 2p4 DSCC"/>
      <sheetName val="ethyl cellulose 2p4 DSI2"/>
      <sheetName val="ethyl cellulose 2p4 DSI4"/>
      <sheetName val="ethyl cellulose 2p4 DSGH"/>
      <sheetName val="cellulose"/>
      <sheetName val="celluloseL4"/>
      <sheetName val="celluloseTT"/>
      <sheetName val="celluloseMD"/>
      <sheetName val="celluloseRE"/>
      <sheetName val="celluloseGH"/>
      <sheetName val="Dissolving pulp"/>
      <sheetName val="Dissolving pulpL4"/>
      <sheetName val="Dissolving pulpTT"/>
      <sheetName val="Dissolving pulpMD"/>
      <sheetName val="Dissolving pulpRE"/>
      <sheetName val="Dissolving pulpGH"/>
      <sheetName val="biomass for pulp"/>
      <sheetName val="biomass for pulpL4"/>
      <sheetName val="biomass for pulpTT"/>
      <sheetName val="biomass for pulpMD"/>
      <sheetName val="biomass for pulpRE"/>
      <sheetName val="biomass for pulpGH"/>
      <sheetName val="N in DAP"/>
      <sheetName val="N in DAPL4"/>
      <sheetName val="N in DAPTT"/>
      <sheetName val="N in DAPMD"/>
      <sheetName val="N in DAPRE"/>
      <sheetName val="N in DAPGH"/>
      <sheetName val="diammonium phosphate (DAP)"/>
      <sheetName val="diammonium phosphate (DAP)L4"/>
      <sheetName val="diammonium phosphate (DAP)TT"/>
      <sheetName val="diammonium phosphate (DAP)MD"/>
      <sheetName val="diammonium phosphate (DAP)RE"/>
      <sheetName val="diammonium phosphate (DAP)GH"/>
      <sheetName val="Ammonia"/>
      <sheetName val="AmmoniaL4"/>
      <sheetName val="AmmoniaTT"/>
      <sheetName val="AmmoniaMD"/>
      <sheetName val="AmmoniaRE"/>
      <sheetName val="AmmoniaGH"/>
      <sheetName val="Natural gas"/>
      <sheetName val="Natural gasL4"/>
      <sheetName val="Natural gasTT"/>
      <sheetName val="Natural gasMD"/>
      <sheetName val="Natural gasRE"/>
      <sheetName val="Natural gasGH"/>
      <sheetName val="nitrogen from air"/>
      <sheetName val="nitrogen from airL4"/>
      <sheetName val="nitrogen from airTT"/>
      <sheetName val="nitrogen from airMD"/>
      <sheetName val="nitrogen from airRE"/>
      <sheetName val="nitrogen from airGH"/>
      <sheetName val="oxygen from air"/>
      <sheetName val="oxygen from airL4"/>
      <sheetName val="oxygen from airTT"/>
      <sheetName val="oxygen from airMD"/>
      <sheetName val="oxygen from airRE"/>
      <sheetName val="oxygen from airGH"/>
      <sheetName val="Water for rxn"/>
      <sheetName val="Water for rxnL4"/>
      <sheetName val="Water for rxnTT"/>
      <sheetName val="Water for rxnMD"/>
      <sheetName val="Water for rxnRE"/>
      <sheetName val="Water for rxnGH"/>
      <sheetName val="Phosphoric acid"/>
      <sheetName val="Phosphoric acidL4"/>
      <sheetName val="Phosphoric acidTT"/>
      <sheetName val="Phosphoric acidMD"/>
      <sheetName val="Phosphoric acidRE"/>
      <sheetName val="Phosphoric acidGH"/>
      <sheetName val="Phosphate rock"/>
      <sheetName val="Phosphate rockL4"/>
      <sheetName val="Phosphate rockTT"/>
      <sheetName val="Phosphate rockMD"/>
      <sheetName val="Phosphate rockRE"/>
      <sheetName val="Phosphate rockGH"/>
      <sheetName val="Sulfuric acid"/>
      <sheetName val="Sulfuric acidL4"/>
      <sheetName val="Sulfuric acidTT"/>
      <sheetName val="Sulfuric acidMD"/>
      <sheetName val="Sulfuric acidRE"/>
      <sheetName val="Sulfuric acidGH"/>
      <sheetName val="Sulfur trioxide"/>
      <sheetName val="Sulfur trioxideL4"/>
      <sheetName val="Sulfur trioxideTT"/>
      <sheetName val="Sulfur trioxideMD"/>
      <sheetName val="Sulfur trioxideRE"/>
      <sheetName val="Sulfur trioxideGH"/>
      <sheetName val="Sulfur"/>
      <sheetName val="SulfurL4"/>
      <sheetName val="SulfurTT"/>
      <sheetName val="SulfurMD"/>
      <sheetName val="SulfurRE"/>
      <sheetName val="SulfurGH"/>
      <sheetName val="P in DAP"/>
      <sheetName val="P in DAPL4"/>
      <sheetName val="P in DAPTT"/>
      <sheetName val="P in DAPMD"/>
      <sheetName val="P in DAPRE"/>
      <sheetName val="P in DAPGH"/>
      <sheetName val="Urea"/>
      <sheetName val="UreaL4"/>
      <sheetName val="UreaTT"/>
      <sheetName val="UreaMD"/>
      <sheetName val="UreaRE"/>
      <sheetName val="UreaGH"/>
      <sheetName val="Carbon dioxide"/>
      <sheetName val="Carbon dioxideL4"/>
      <sheetName val="Carbon dioxideTT"/>
      <sheetName val="Carbon dioxideMD"/>
      <sheetName val="Carbon dioxideRE"/>
      <sheetName val="Carbon dioxideGH"/>
      <sheetName val="calcium monoxide"/>
      <sheetName val="calcium monoxideL4"/>
      <sheetName val="calcium monoxideTT"/>
      <sheetName val="calcium monoxideMD"/>
      <sheetName val="calcium monoxideRE"/>
      <sheetName val="calcium monoxideGH"/>
      <sheetName val="Calcium carbonate"/>
      <sheetName val="Calcium carbonateL4"/>
      <sheetName val="Calcium carbonateTT"/>
      <sheetName val="Calcium carbonateMD"/>
      <sheetName val="Calcium carbonateRE"/>
      <sheetName val="Calcium carbonateGH"/>
      <sheetName val="hydrogen peroxide"/>
      <sheetName val="hydrogen peroxideL4"/>
      <sheetName val="hydrogen peroxideTT"/>
      <sheetName val="hydrogen peroxideMD"/>
      <sheetName val="hydrogen peroxideRE"/>
      <sheetName val="hydrogen peroxideGH"/>
      <sheetName val="Benzene"/>
      <sheetName val="BenzeneL4"/>
      <sheetName val="BenzeneTT"/>
      <sheetName val="BenzeneMD"/>
      <sheetName val="BenzeneRE"/>
      <sheetName val="BenzeneGH"/>
      <sheetName val="pyrolysis gas"/>
      <sheetName val="pyrolysis gasL4"/>
      <sheetName val="pyrolysis gasTT"/>
      <sheetName val="pyrolysis gasMD"/>
      <sheetName val="pyrolysis gasRE"/>
      <sheetName val="pyrolysis gasGH"/>
      <sheetName val="Naphtha"/>
      <sheetName val="NaphthaL4"/>
      <sheetName val="NaphthaTT"/>
      <sheetName val="NaphthaMD"/>
      <sheetName val="NaphthaRE"/>
      <sheetName val="NaphthaGH"/>
      <sheetName val="reformate, from naphtha"/>
      <sheetName val="reformate, from naphthaL4"/>
      <sheetName val="reformate, from naphthaTT"/>
      <sheetName val="reformate, from naphthaMD"/>
      <sheetName val="reformate, from naphthaRE"/>
      <sheetName val="reformate, from naphthaGH"/>
      <sheetName val="Hydrogen"/>
      <sheetName val="HydrogenL4"/>
      <sheetName val="HydrogenTT"/>
      <sheetName val="HydrogenMD"/>
      <sheetName val="HydrogenRE"/>
      <sheetName val="HydrogenGH"/>
      <sheetName val="hydrogen from SMR natural gas"/>
      <sheetName val="hydrogen from SMR natural gasL4"/>
      <sheetName val="hydrogen from SMR natural gasTT"/>
      <sheetName val="hydrogen from SMR natural gasMD"/>
      <sheetName val="hydrogen from SMR natural gasRE"/>
      <sheetName val="hydrogen from SMR natural gasGH"/>
      <sheetName val="Methane"/>
      <sheetName val="MethaneL4"/>
      <sheetName val="MethaneTT"/>
      <sheetName val="MethaneMD"/>
      <sheetName val="MethaneRE"/>
      <sheetName val="MethaneGH"/>
      <sheetName val="Sodium chlorate"/>
      <sheetName val="Sodium chlorateL4"/>
      <sheetName val="Sodium chlorateTT"/>
      <sheetName val="Sodium chlorateMD"/>
      <sheetName val="Sodium chlorateRE"/>
      <sheetName val="Sodium chlorateGH"/>
      <sheetName val="Sodium hydroxide"/>
      <sheetName val="Sodium hydroxideL4"/>
      <sheetName val="Sodium hydroxideTT"/>
      <sheetName val="Sodium hydroxideMD"/>
      <sheetName val="Sodium hydroxideRE"/>
      <sheetName val="Sodium hydroxideGH"/>
      <sheetName val="Sodium sulfate"/>
      <sheetName val="Sodium sulfateL4"/>
      <sheetName val="Sodium sulfateTT"/>
      <sheetName val="Sodium sulfateMD"/>
      <sheetName val="Sodium sulfateRE"/>
      <sheetName val="Sodium sulfateGH"/>
      <sheetName val="tincal (borax)"/>
      <sheetName val="tincal (borax)L4"/>
      <sheetName val="tincal (borax)TT"/>
      <sheetName val="tincal (borax)MD"/>
      <sheetName val="tincal (borax)RE"/>
      <sheetName val="tincal (borax)GH"/>
      <sheetName val="B2O3 in tincal ore"/>
      <sheetName val="B2O3 in tincal oreL4"/>
      <sheetName val="B2O3 in tincal oreTT"/>
      <sheetName val="B2O3 in tincal oreMD"/>
      <sheetName val="B2O3 in tincal oreRE"/>
      <sheetName val="B2O3 in tincal oreGH"/>
      <sheetName val="Chloroethane"/>
      <sheetName val="ChloroethaneL4"/>
      <sheetName val="ChloroethaneTT"/>
      <sheetName val="ChloroethaneMD"/>
      <sheetName val="ChloroethaneRE"/>
      <sheetName val="ChloroethaneGH"/>
      <sheetName val="Ethylene"/>
      <sheetName val="EthyleneL4"/>
      <sheetName val="EthyleneTT"/>
      <sheetName val="EthyleneMD"/>
      <sheetName val="EthyleneRE"/>
      <sheetName val="EthyleneGH"/>
      <sheetName val="Hydrogen chloride"/>
      <sheetName val="Hydrogen chlorideL4"/>
      <sheetName val="Hydrogen chlorideTT"/>
      <sheetName val="Hydrogen chlorideMD"/>
      <sheetName val="Hydrogen chlorideRE"/>
      <sheetName val="Hydrogen chlorideGH"/>
      <sheetName val="Chlorine"/>
      <sheetName val="ChlorineL4"/>
      <sheetName val="ChlorineTT"/>
      <sheetName val="ChlorineMD"/>
      <sheetName val="ChlorineRE"/>
      <sheetName val="ChlorineGH"/>
      <sheetName val="sodium chloride in brine 26 w"/>
      <sheetName val="sodium chloride in brine 26 wL4"/>
      <sheetName val="sodium chloride in brine 26 wTT"/>
      <sheetName val="sodium chloride in brine 26 wMD"/>
      <sheetName val="sodium chloride in brine 26 wRE"/>
      <sheetName val="sodium chloride in brine 26 wGH"/>
      <sheetName val="toluene"/>
      <sheetName val="tolueneL4"/>
      <sheetName val="tolueneTT"/>
      <sheetName val="tolueneMD"/>
      <sheetName val="tolueneRE"/>
      <sheetName val="toluene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1">
          <cell r="D91">
            <v>0.2</v>
          </cell>
        </row>
        <row r="92">
          <cell r="D92">
            <v>0.1</v>
          </cell>
        </row>
        <row r="93">
          <cell r="D93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Evan Griffing" id="{29D1DEDA-424A-434A-B157-DBB8C4A2561C}" userId="a92e1645a597d342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3" dT="2024-05-23T16:36:41.61" personId="{29D1DEDA-424A-434A-B157-DBB8C4A2561C}" id="{4FCEF4F6-5943-474F-A666-4577F4CADFD6}">
    <text>CAS should be 9004-62-0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4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5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8.xml"/><Relationship Id="rId1" Type="http://schemas.openxmlformats.org/officeDocument/2006/relationships/vmlDrawing" Target="../drawings/vmlDrawing28.vml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52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comments" Target="../comments30.xml"/><Relationship Id="rId1" Type="http://schemas.openxmlformats.org/officeDocument/2006/relationships/vmlDrawing" Target="../drawings/vmlDrawing30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comments" Target="../comments31.xml"/><Relationship Id="rId1" Type="http://schemas.openxmlformats.org/officeDocument/2006/relationships/vmlDrawing" Target="../drawings/vmlDrawing31.vm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2.xml"/><Relationship Id="rId1" Type="http://schemas.openxmlformats.org/officeDocument/2006/relationships/vmlDrawing" Target="../drawings/vmlDrawing32.vml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5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34.xml"/><Relationship Id="rId1" Type="http://schemas.openxmlformats.org/officeDocument/2006/relationships/vmlDrawing" Target="../drawings/vmlDrawing34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9030B-F3DA-441B-9EB0-DCD1CBC82345}">
  <sheetPr codeName="Sheet13"/>
  <dimension ref="A1:L187"/>
  <sheetViews>
    <sheetView topLeftCell="R1" workbookViewId="0">
      <selection activeCell="A4" sqref="A4"/>
    </sheetView>
  </sheetViews>
  <sheetFormatPr defaultRowHeight="12.5" x14ac:dyDescent="0.25"/>
  <cols>
    <col min="1" max="1" width="22.54296875" style="32" bestFit="1" customWidth="1"/>
    <col min="2" max="2" width="12.90625" style="32" bestFit="1" customWidth="1"/>
    <col min="3" max="3" width="20" style="32" bestFit="1" customWidth="1"/>
    <col min="4" max="4" width="22.26953125" style="32" bestFit="1" customWidth="1"/>
    <col min="5" max="5" width="18.26953125" style="32" bestFit="1" customWidth="1"/>
    <col min="6" max="6" width="21.54296875" style="32" bestFit="1" customWidth="1"/>
    <col min="7" max="7" width="14.36328125" style="32" bestFit="1" customWidth="1"/>
    <col min="8" max="8" width="17.81640625" style="32" bestFit="1" customWidth="1"/>
    <col min="9" max="9" width="17.453125" style="32" bestFit="1" customWidth="1"/>
    <col min="10" max="11" width="11.26953125" style="32" bestFit="1" customWidth="1"/>
    <col min="12" max="16384" width="8.7265625" style="32"/>
  </cols>
  <sheetData>
    <row r="1" spans="1:12" ht="35" customHeight="1" x14ac:dyDescent="0.35">
      <c r="A1" s="263" t="s">
        <v>568</v>
      </c>
      <c r="B1" s="264"/>
      <c r="C1" s="264"/>
      <c r="D1" s="265"/>
      <c r="E1" s="31"/>
      <c r="F1" s="31"/>
      <c r="G1" s="31"/>
      <c r="H1" s="31"/>
      <c r="I1" s="31"/>
      <c r="J1" s="31"/>
      <c r="K1" s="31"/>
    </row>
    <row r="2" spans="1:12" ht="36" thickBot="1" x14ac:dyDescent="0.45">
      <c r="A2" s="33" t="s">
        <v>126</v>
      </c>
      <c r="B2" s="34" t="s">
        <v>127</v>
      </c>
      <c r="C2" s="33" t="s">
        <v>128</v>
      </c>
      <c r="D2" s="35" t="s">
        <v>129</v>
      </c>
      <c r="E2" s="31"/>
      <c r="F2" s="31"/>
      <c r="G2" s="31"/>
      <c r="H2" s="31"/>
      <c r="I2" s="31"/>
      <c r="J2" s="31"/>
      <c r="K2" s="31"/>
    </row>
    <row r="3" spans="1:12" ht="18.5" thickBot="1" x14ac:dyDescent="0.45">
      <c r="A3" s="36" t="s">
        <v>130</v>
      </c>
      <c r="B3" s="36" t="s">
        <v>131</v>
      </c>
      <c r="C3" s="36" t="s">
        <v>132</v>
      </c>
      <c r="D3" s="36" t="s">
        <v>133</v>
      </c>
      <c r="E3" s="36" t="s">
        <v>134</v>
      </c>
      <c r="F3" s="36" t="s">
        <v>135</v>
      </c>
      <c r="G3" s="37" t="s">
        <v>136</v>
      </c>
      <c r="H3" s="37" t="s">
        <v>137</v>
      </c>
      <c r="I3" s="37" t="s">
        <v>138</v>
      </c>
      <c r="J3" s="37" t="s">
        <v>139</v>
      </c>
      <c r="K3" s="38" t="s">
        <v>140</v>
      </c>
      <c r="L3" s="39"/>
    </row>
    <row r="4" spans="1:12" ht="18" x14ac:dyDescent="0.4">
      <c r="A4" s="40" t="s">
        <v>8</v>
      </c>
      <c r="B4" s="40" t="s">
        <v>141</v>
      </c>
      <c r="C4" s="41" t="s">
        <v>142</v>
      </c>
      <c r="D4" s="41" t="s">
        <v>143</v>
      </c>
      <c r="E4" s="41" t="s">
        <v>144</v>
      </c>
      <c r="F4" s="42" t="s">
        <v>145</v>
      </c>
      <c r="G4" s="43"/>
      <c r="H4" s="43"/>
      <c r="I4" s="43"/>
      <c r="J4" s="43"/>
      <c r="K4" s="43"/>
    </row>
    <row r="5" spans="1:12" ht="18.5" thickBot="1" x14ac:dyDescent="0.45">
      <c r="A5" s="44">
        <v>1000</v>
      </c>
      <c r="B5" s="61">
        <v>88.634200000000007</v>
      </c>
      <c r="C5" s="62">
        <v>46.621589752197266</v>
      </c>
      <c r="D5" s="62">
        <v>23.29434270998717</v>
      </c>
      <c r="E5" s="46">
        <v>4.8000706537076541</v>
      </c>
      <c r="F5" s="53">
        <v>1.5532304189678183</v>
      </c>
      <c r="G5" s="43"/>
      <c r="H5" s="43"/>
      <c r="I5" s="43"/>
      <c r="J5" s="43"/>
      <c r="K5" s="43"/>
    </row>
    <row r="6" spans="1:12" ht="36" x14ac:dyDescent="0.4">
      <c r="A6" s="49"/>
      <c r="B6" s="49"/>
      <c r="C6" s="49"/>
      <c r="D6" s="49"/>
      <c r="E6" s="49"/>
      <c r="F6" s="42" t="s">
        <v>146</v>
      </c>
      <c r="G6" s="43"/>
      <c r="H6" s="43"/>
      <c r="I6" s="43"/>
      <c r="J6" s="43"/>
      <c r="K6" s="43"/>
    </row>
    <row r="7" spans="1:12" ht="18.5" thickBot="1" x14ac:dyDescent="0.45">
      <c r="A7" s="49"/>
      <c r="B7" s="49"/>
      <c r="C7" s="49"/>
      <c r="D7" s="49"/>
      <c r="E7" s="49"/>
      <c r="F7" s="53">
        <v>4.8960720961749429</v>
      </c>
      <c r="G7" s="43"/>
      <c r="H7" s="43"/>
      <c r="I7" s="43"/>
      <c r="J7" s="43"/>
      <c r="K7" s="43"/>
    </row>
    <row r="8" spans="1:12" ht="18" x14ac:dyDescent="0.4">
      <c r="A8" s="49"/>
      <c r="B8" s="49"/>
      <c r="C8" s="49"/>
      <c r="D8" s="49"/>
      <c r="E8" s="41" t="s">
        <v>147</v>
      </c>
      <c r="F8" s="42" t="s">
        <v>148</v>
      </c>
      <c r="G8" s="43"/>
      <c r="H8" s="43"/>
      <c r="I8" s="43"/>
      <c r="J8" s="43"/>
      <c r="K8" s="43"/>
    </row>
    <row r="9" spans="1:12" ht="18.5" thickBot="1" x14ac:dyDescent="0.45">
      <c r="A9" s="49"/>
      <c r="B9" s="49"/>
      <c r="C9" s="49"/>
      <c r="D9" s="49"/>
      <c r="E9" s="46">
        <v>8.9590257287721027</v>
      </c>
      <c r="F9" s="53">
        <v>8.9590390771464374</v>
      </c>
      <c r="G9" s="43"/>
      <c r="H9" s="43"/>
      <c r="I9" s="43"/>
      <c r="J9" s="43"/>
      <c r="K9" s="43"/>
    </row>
    <row r="10" spans="1:12" ht="18" x14ac:dyDescent="0.4">
      <c r="A10" s="49"/>
      <c r="B10" s="49"/>
      <c r="C10" s="49"/>
      <c r="D10" s="49"/>
      <c r="E10" s="41" t="s">
        <v>149</v>
      </c>
      <c r="F10" s="42" t="s">
        <v>148</v>
      </c>
      <c r="G10" s="43"/>
      <c r="H10" s="43"/>
      <c r="I10" s="43"/>
      <c r="J10" s="43"/>
      <c r="K10" s="43"/>
    </row>
    <row r="11" spans="1:12" ht="18.5" thickBot="1" x14ac:dyDescent="0.45">
      <c r="A11" s="49"/>
      <c r="B11" s="49"/>
      <c r="C11" s="49"/>
      <c r="D11" s="49"/>
      <c r="E11" s="46">
        <v>3.9770376743475206</v>
      </c>
      <c r="F11" s="53">
        <v>3.9770437472547582</v>
      </c>
      <c r="G11" s="43"/>
      <c r="H11" s="43"/>
      <c r="I11" s="43"/>
      <c r="J11" s="43"/>
      <c r="K11" s="43"/>
    </row>
    <row r="12" spans="1:12" ht="18" x14ac:dyDescent="0.4">
      <c r="A12" s="49"/>
      <c r="B12" s="49"/>
      <c r="C12" s="49"/>
      <c r="D12" s="49"/>
      <c r="E12" s="40" t="s">
        <v>150</v>
      </c>
      <c r="F12" s="42" t="s">
        <v>151</v>
      </c>
      <c r="G12" s="43"/>
      <c r="H12" s="43"/>
      <c r="I12" s="43"/>
      <c r="J12" s="43"/>
      <c r="K12" s="43"/>
    </row>
    <row r="13" spans="1:12" ht="18.5" thickBot="1" x14ac:dyDescent="0.45">
      <c r="A13" s="49"/>
      <c r="B13" s="49"/>
      <c r="C13" s="49"/>
      <c r="D13" s="49"/>
      <c r="E13" s="45">
        <v>6.2114486257954562</v>
      </c>
      <c r="F13" s="59">
        <v>6.2114486694335938</v>
      </c>
      <c r="G13" s="43"/>
      <c r="H13" s="43"/>
      <c r="I13" s="43"/>
      <c r="J13" s="43"/>
      <c r="K13" s="43"/>
    </row>
    <row r="14" spans="1:12" ht="18" x14ac:dyDescent="0.4">
      <c r="A14" s="49"/>
      <c r="B14" s="49"/>
      <c r="C14" s="49"/>
      <c r="D14" s="41" t="s">
        <v>144</v>
      </c>
      <c r="E14" s="42" t="s">
        <v>145</v>
      </c>
      <c r="F14" s="43"/>
      <c r="G14" s="43"/>
      <c r="H14" s="43"/>
      <c r="I14" s="43"/>
      <c r="J14" s="43"/>
      <c r="K14" s="43"/>
    </row>
    <row r="15" spans="1:12" ht="18.5" thickBot="1" x14ac:dyDescent="0.45">
      <c r="A15" s="49"/>
      <c r="B15" s="49"/>
      <c r="C15" s="49"/>
      <c r="D15" s="62">
        <v>15.714273441851811</v>
      </c>
      <c r="E15" s="53">
        <v>5.0849016078688729</v>
      </c>
      <c r="F15" s="43"/>
      <c r="G15" s="43"/>
      <c r="H15" s="43"/>
      <c r="I15" s="43"/>
      <c r="J15" s="43"/>
      <c r="K15" s="43"/>
    </row>
    <row r="16" spans="1:12" ht="36" x14ac:dyDescent="0.4">
      <c r="A16" s="49"/>
      <c r="B16" s="49"/>
      <c r="C16" s="49"/>
      <c r="D16" s="49"/>
      <c r="E16" s="42" t="s">
        <v>146</v>
      </c>
      <c r="F16" s="43"/>
      <c r="G16" s="43"/>
      <c r="H16" s="43"/>
      <c r="I16" s="43"/>
      <c r="J16" s="43"/>
      <c r="K16" s="43"/>
    </row>
    <row r="17" spans="1:11" ht="18.5" thickBot="1" x14ac:dyDescent="0.45">
      <c r="A17" s="49"/>
      <c r="B17" s="49"/>
      <c r="C17" s="49"/>
      <c r="D17" s="49"/>
      <c r="E17" s="58">
        <v>16.028558654308529</v>
      </c>
      <c r="F17" s="43"/>
      <c r="G17" s="43"/>
      <c r="H17" s="43"/>
      <c r="I17" s="43"/>
      <c r="J17" s="43"/>
      <c r="K17" s="43"/>
    </row>
    <row r="18" spans="1:11" ht="18" x14ac:dyDescent="0.4">
      <c r="A18" s="49"/>
      <c r="B18" s="49"/>
      <c r="C18" s="49"/>
      <c r="D18" s="40" t="s">
        <v>150</v>
      </c>
      <c r="E18" s="42" t="s">
        <v>151</v>
      </c>
      <c r="F18" s="43"/>
      <c r="G18" s="43"/>
      <c r="H18" s="43"/>
      <c r="I18" s="43"/>
      <c r="J18" s="43"/>
      <c r="K18" s="43"/>
    </row>
    <row r="19" spans="1:11" ht="18.5" thickBot="1" x14ac:dyDescent="0.45">
      <c r="A19" s="49"/>
      <c r="B19" s="49"/>
      <c r="C19" s="49"/>
      <c r="D19" s="45">
        <v>9.5112707674366206</v>
      </c>
      <c r="E19" s="53">
        <v>9.5112705230712891</v>
      </c>
      <c r="F19" s="43"/>
      <c r="G19" s="43"/>
      <c r="H19" s="43"/>
      <c r="I19" s="43"/>
      <c r="J19" s="43"/>
      <c r="K19" s="43"/>
    </row>
    <row r="20" spans="1:11" ht="18" x14ac:dyDescent="0.4">
      <c r="A20" s="49"/>
      <c r="B20" s="49"/>
      <c r="C20" s="41" t="s">
        <v>152</v>
      </c>
      <c r="D20" s="41" t="s">
        <v>144</v>
      </c>
      <c r="E20" s="42" t="s">
        <v>145</v>
      </c>
      <c r="F20" s="43"/>
      <c r="G20" s="43"/>
      <c r="H20" s="43"/>
      <c r="I20" s="43"/>
      <c r="J20" s="43"/>
      <c r="K20" s="43"/>
    </row>
    <row r="21" spans="1:11" ht="18.5" thickBot="1" x14ac:dyDescent="0.45">
      <c r="A21" s="49"/>
      <c r="B21" s="49"/>
      <c r="C21" s="62">
        <v>48.660176376342775</v>
      </c>
      <c r="D21" s="62">
        <v>25.031863886619409</v>
      </c>
      <c r="E21" s="53">
        <v>8.0999332695603243</v>
      </c>
      <c r="F21" s="43"/>
      <c r="G21" s="43"/>
      <c r="H21" s="43"/>
      <c r="I21" s="43"/>
      <c r="J21" s="43"/>
      <c r="K21" s="43"/>
    </row>
    <row r="22" spans="1:11" ht="36" x14ac:dyDescent="0.4">
      <c r="A22" s="49"/>
      <c r="B22" s="49"/>
      <c r="C22" s="49"/>
      <c r="D22" s="49"/>
      <c r="E22" s="42" t="s">
        <v>146</v>
      </c>
      <c r="F22" s="43"/>
      <c r="G22" s="43"/>
      <c r="H22" s="43"/>
      <c r="I22" s="43"/>
      <c r="J22" s="43"/>
      <c r="K22" s="43"/>
    </row>
    <row r="23" spans="1:11" ht="18.5" thickBot="1" x14ac:dyDescent="0.45">
      <c r="A23" s="49"/>
      <c r="B23" s="49"/>
      <c r="C23" s="49"/>
      <c r="D23" s="49"/>
      <c r="E23" s="58">
        <v>25.532501023465375</v>
      </c>
      <c r="F23" s="43"/>
      <c r="G23" s="43"/>
      <c r="H23" s="43"/>
      <c r="I23" s="43"/>
      <c r="J23" s="43"/>
      <c r="K23" s="43"/>
    </row>
    <row r="24" spans="1:11" ht="18" x14ac:dyDescent="0.4">
      <c r="A24" s="49"/>
      <c r="B24" s="49"/>
      <c r="C24" s="49"/>
      <c r="D24" s="41" t="s">
        <v>149</v>
      </c>
      <c r="E24" s="42" t="s">
        <v>148</v>
      </c>
      <c r="F24" s="43"/>
      <c r="G24" s="43"/>
      <c r="H24" s="43"/>
      <c r="I24" s="43"/>
      <c r="J24" s="43"/>
      <c r="K24" s="43"/>
    </row>
    <row r="25" spans="1:11" ht="18.5" thickBot="1" x14ac:dyDescent="0.45">
      <c r="A25" s="49"/>
      <c r="B25" s="49"/>
      <c r="C25" s="49"/>
      <c r="D25" s="62">
        <v>25.006572606459152</v>
      </c>
      <c r="E25" s="58">
        <v>25.006610946718109</v>
      </c>
      <c r="F25" s="43"/>
      <c r="G25" s="43"/>
      <c r="H25" s="43"/>
      <c r="I25" s="43"/>
      <c r="J25" s="43"/>
      <c r="K25" s="43"/>
    </row>
    <row r="26" spans="1:11" ht="18" x14ac:dyDescent="0.4">
      <c r="A26" s="49"/>
      <c r="B26" s="49"/>
      <c r="C26" s="49"/>
      <c r="D26" s="40" t="s">
        <v>150</v>
      </c>
      <c r="E26" s="42" t="s">
        <v>151</v>
      </c>
      <c r="F26" s="43"/>
      <c r="G26" s="43"/>
      <c r="H26" s="43"/>
      <c r="I26" s="43"/>
      <c r="J26" s="43"/>
      <c r="K26" s="43"/>
    </row>
    <row r="27" spans="1:11" ht="18.5" thickBot="1" x14ac:dyDescent="0.45">
      <c r="A27" s="49"/>
      <c r="B27" s="49"/>
      <c r="C27" s="49"/>
      <c r="D27" s="61">
        <v>44.657271030713062</v>
      </c>
      <c r="E27" s="58">
        <v>44.657272338867188</v>
      </c>
      <c r="F27" s="43"/>
      <c r="G27" s="43"/>
      <c r="H27" s="43"/>
      <c r="I27" s="43"/>
      <c r="J27" s="43"/>
      <c r="K27" s="43"/>
    </row>
    <row r="28" spans="1:11" ht="18" x14ac:dyDescent="0.4">
      <c r="A28" s="49"/>
      <c r="B28" s="40" t="s">
        <v>153</v>
      </c>
      <c r="C28" s="41" t="s">
        <v>20</v>
      </c>
      <c r="D28" s="41" t="s">
        <v>154</v>
      </c>
      <c r="E28" s="42" t="s">
        <v>145</v>
      </c>
      <c r="F28" s="43"/>
      <c r="G28" s="43"/>
      <c r="H28" s="43"/>
      <c r="I28" s="43"/>
      <c r="J28" s="43"/>
      <c r="K28" s="43"/>
    </row>
    <row r="29" spans="1:11" ht="18.5" thickBot="1" x14ac:dyDescent="0.45">
      <c r="A29" s="49"/>
      <c r="B29" s="54">
        <v>491.983</v>
      </c>
      <c r="C29" s="55">
        <v>491.98300170898438</v>
      </c>
      <c r="D29" s="56">
        <v>3485.0639920198273</v>
      </c>
      <c r="E29" s="57">
        <v>2727.8454830935739</v>
      </c>
      <c r="F29" s="43"/>
      <c r="G29" s="43"/>
      <c r="H29" s="43"/>
      <c r="I29" s="43"/>
      <c r="J29" s="43"/>
      <c r="K29" s="43"/>
    </row>
    <row r="30" spans="1:11" ht="36" x14ac:dyDescent="0.4">
      <c r="A30" s="49"/>
      <c r="B30" s="49"/>
      <c r="C30" s="49"/>
      <c r="D30" s="49"/>
      <c r="E30" s="41" t="s">
        <v>155</v>
      </c>
      <c r="F30" s="40" t="s">
        <v>156</v>
      </c>
      <c r="G30" s="41" t="s">
        <v>157</v>
      </c>
      <c r="H30" s="41" t="s">
        <v>144</v>
      </c>
      <c r="I30" s="42" t="s">
        <v>145</v>
      </c>
      <c r="J30" s="43"/>
      <c r="K30" s="43"/>
    </row>
    <row r="31" spans="1:11" ht="18.5" thickBot="1" x14ac:dyDescent="0.45">
      <c r="A31" s="49"/>
      <c r="B31" s="49"/>
      <c r="C31" s="49"/>
      <c r="D31" s="49"/>
      <c r="E31" s="46">
        <v>1.1893390218340962</v>
      </c>
      <c r="F31" s="45">
        <v>2.6908081813286064</v>
      </c>
      <c r="G31" s="47">
        <v>0.69099957046508786</v>
      </c>
      <c r="H31" s="47">
        <v>0.14238851390964491</v>
      </c>
      <c r="I31" s="48">
        <v>4.60747710699747E-2</v>
      </c>
      <c r="J31" s="43"/>
      <c r="K31" s="43"/>
    </row>
    <row r="32" spans="1:11" ht="36" x14ac:dyDescent="0.4">
      <c r="A32" s="49"/>
      <c r="B32" s="49"/>
      <c r="C32" s="49"/>
      <c r="D32" s="49"/>
      <c r="E32" s="49"/>
      <c r="F32" s="49"/>
      <c r="G32" s="49"/>
      <c r="H32" s="49"/>
      <c r="I32" s="42" t="s">
        <v>146</v>
      </c>
      <c r="J32" s="43"/>
      <c r="K32" s="43"/>
    </row>
    <row r="33" spans="1:11" ht="18.5" thickBot="1" x14ac:dyDescent="0.45">
      <c r="A33" s="49"/>
      <c r="B33" s="49"/>
      <c r="C33" s="49"/>
      <c r="D33" s="49"/>
      <c r="E33" s="49"/>
      <c r="F33" s="49"/>
      <c r="G33" s="49"/>
      <c r="H33" s="49"/>
      <c r="I33" s="50">
        <v>0.14523627545439258</v>
      </c>
      <c r="J33" s="43"/>
      <c r="K33" s="43"/>
    </row>
    <row r="34" spans="1:11" ht="18" x14ac:dyDescent="0.4">
      <c r="A34" s="49"/>
      <c r="B34" s="49"/>
      <c r="C34" s="49"/>
      <c r="D34" s="49"/>
      <c r="E34" s="49"/>
      <c r="F34" s="49"/>
      <c r="G34" s="49"/>
      <c r="H34" s="41" t="s">
        <v>147</v>
      </c>
      <c r="I34" s="42" t="s">
        <v>148</v>
      </c>
      <c r="J34" s="43"/>
      <c r="K34" s="43"/>
    </row>
    <row r="35" spans="1:11" ht="18.5" thickBot="1" x14ac:dyDescent="0.45">
      <c r="A35" s="49"/>
      <c r="B35" s="49"/>
      <c r="C35" s="49"/>
      <c r="D35" s="49"/>
      <c r="E35" s="49"/>
      <c r="F35" s="49"/>
      <c r="G35" s="49"/>
      <c r="H35" s="47">
        <v>0.26575907973620988</v>
      </c>
      <c r="I35" s="50">
        <v>0.26575948686949868</v>
      </c>
      <c r="J35" s="43"/>
      <c r="K35" s="43"/>
    </row>
    <row r="36" spans="1:11" ht="18" x14ac:dyDescent="0.4">
      <c r="A36" s="49"/>
      <c r="B36" s="49"/>
      <c r="C36" s="49"/>
      <c r="D36" s="49"/>
      <c r="E36" s="49"/>
      <c r="F36" s="49"/>
      <c r="G36" s="49"/>
      <c r="H36" s="41" t="s">
        <v>149</v>
      </c>
      <c r="I36" s="42" t="s">
        <v>148</v>
      </c>
      <c r="J36" s="43"/>
      <c r="K36" s="43"/>
    </row>
    <row r="37" spans="1:11" ht="18.5" thickBot="1" x14ac:dyDescent="0.45">
      <c r="A37" s="49"/>
      <c r="B37" s="49"/>
      <c r="C37" s="49"/>
      <c r="D37" s="49"/>
      <c r="E37" s="49"/>
      <c r="F37" s="49"/>
      <c r="G37" s="49"/>
      <c r="H37" s="47">
        <v>0.11797419768719579</v>
      </c>
      <c r="I37" s="50">
        <v>0.11797437968190642</v>
      </c>
      <c r="J37" s="43"/>
      <c r="K37" s="43"/>
    </row>
    <row r="38" spans="1:11" ht="18" x14ac:dyDescent="0.4">
      <c r="A38" s="49"/>
      <c r="B38" s="49"/>
      <c r="C38" s="49"/>
      <c r="D38" s="49"/>
      <c r="E38" s="49"/>
      <c r="F38" s="49"/>
      <c r="G38" s="49"/>
      <c r="H38" s="40" t="s">
        <v>150</v>
      </c>
      <c r="I38" s="42" t="s">
        <v>151</v>
      </c>
      <c r="J38" s="43"/>
      <c r="K38" s="43"/>
    </row>
    <row r="39" spans="1:11" ht="18.5" thickBot="1" x14ac:dyDescent="0.45">
      <c r="A39" s="49"/>
      <c r="B39" s="49"/>
      <c r="C39" s="49"/>
      <c r="D39" s="49"/>
      <c r="E39" s="49"/>
      <c r="F39" s="49"/>
      <c r="G39" s="49"/>
      <c r="H39" s="51">
        <v>0.18425540015123856</v>
      </c>
      <c r="I39" s="50">
        <v>0.18425540626049042</v>
      </c>
      <c r="J39" s="43"/>
      <c r="K39" s="43"/>
    </row>
    <row r="40" spans="1:11" ht="36" x14ac:dyDescent="0.4">
      <c r="A40" s="49"/>
      <c r="B40" s="49"/>
      <c r="C40" s="49"/>
      <c r="D40" s="49"/>
      <c r="E40" s="49"/>
      <c r="F40" s="49"/>
      <c r="G40" s="41" t="s">
        <v>158</v>
      </c>
      <c r="H40" s="41" t="s">
        <v>159</v>
      </c>
      <c r="I40" s="42" t="s">
        <v>160</v>
      </c>
      <c r="J40" s="43"/>
      <c r="K40" s="43"/>
    </row>
    <row r="41" spans="1:11" ht="18.5" thickBot="1" x14ac:dyDescent="0.45">
      <c r="A41" s="49"/>
      <c r="B41" s="49"/>
      <c r="C41" s="49"/>
      <c r="D41" s="49"/>
      <c r="E41" s="49"/>
      <c r="F41" s="49"/>
      <c r="G41" s="46">
        <v>1.9877000884056093</v>
      </c>
      <c r="H41" s="46">
        <v>4.3096568773822739</v>
      </c>
      <c r="I41" s="58">
        <v>15.028402515407157</v>
      </c>
      <c r="J41" s="43"/>
      <c r="K41" s="43"/>
    </row>
    <row r="42" spans="1:11" ht="36" x14ac:dyDescent="0.4">
      <c r="A42" s="49"/>
      <c r="B42" s="49"/>
      <c r="C42" s="49"/>
      <c r="D42" s="49"/>
      <c r="E42" s="49"/>
      <c r="F42" s="49"/>
      <c r="G42" s="49"/>
      <c r="H42" s="40" t="s">
        <v>161</v>
      </c>
      <c r="I42" s="41" t="s">
        <v>162</v>
      </c>
      <c r="J42" s="41" t="s">
        <v>149</v>
      </c>
      <c r="K42" s="42" t="s">
        <v>148</v>
      </c>
    </row>
    <row r="43" spans="1:11" ht="18.5" thickBot="1" x14ac:dyDescent="0.45">
      <c r="A43" s="49"/>
      <c r="B43" s="49"/>
      <c r="C43" s="49"/>
      <c r="D43" s="49"/>
      <c r="E43" s="49"/>
      <c r="F43" s="49"/>
      <c r="G43" s="49"/>
      <c r="H43" s="45">
        <v>3.6939916091848062</v>
      </c>
      <c r="I43" s="46">
        <v>2.9988563102912904</v>
      </c>
      <c r="J43" s="46">
        <v>1.8625310068092227</v>
      </c>
      <c r="K43" s="53">
        <v>1.8625339128779126</v>
      </c>
    </row>
    <row r="44" spans="1:11" ht="36" x14ac:dyDescent="0.4">
      <c r="A44" s="49"/>
      <c r="B44" s="49"/>
      <c r="C44" s="49"/>
      <c r="D44" s="49"/>
      <c r="E44" s="49"/>
      <c r="F44" s="49"/>
      <c r="G44" s="49"/>
      <c r="H44" s="49"/>
      <c r="I44" s="49"/>
      <c r="J44" s="40" t="s">
        <v>163</v>
      </c>
      <c r="K44" s="42" t="s">
        <v>164</v>
      </c>
    </row>
    <row r="45" spans="1:11" ht="18.5" thickBot="1" x14ac:dyDescent="0.45">
      <c r="A45" s="49"/>
      <c r="B45" s="49"/>
      <c r="C45" s="49"/>
      <c r="D45" s="49"/>
      <c r="E45" s="49"/>
      <c r="F45" s="49"/>
      <c r="G45" s="49"/>
      <c r="H45" s="49"/>
      <c r="I45" s="49"/>
      <c r="J45" s="45">
        <v>1.2931931942619235</v>
      </c>
      <c r="K45" s="53">
        <v>1.3319890177249909</v>
      </c>
    </row>
    <row r="46" spans="1:11" ht="36" x14ac:dyDescent="0.4">
      <c r="A46" s="49"/>
      <c r="B46" s="49"/>
      <c r="C46" s="49"/>
      <c r="D46" s="49"/>
      <c r="E46" s="49"/>
      <c r="F46" s="49"/>
      <c r="G46" s="49"/>
      <c r="H46" s="49"/>
      <c r="I46" s="49"/>
      <c r="J46" s="40" t="s">
        <v>150</v>
      </c>
      <c r="K46" s="42" t="s">
        <v>151</v>
      </c>
    </row>
    <row r="47" spans="1:11" ht="18.5" thickBot="1" x14ac:dyDescent="0.45">
      <c r="A47" s="49"/>
      <c r="B47" s="49"/>
      <c r="C47" s="49"/>
      <c r="D47" s="49"/>
      <c r="E47" s="49"/>
      <c r="F47" s="49"/>
      <c r="G47" s="49"/>
      <c r="H47" s="49"/>
      <c r="I47" s="49"/>
      <c r="J47" s="51">
        <v>0.11291668516073781</v>
      </c>
      <c r="K47" s="52">
        <v>0.11291668564081192</v>
      </c>
    </row>
    <row r="48" spans="1:11" ht="36" x14ac:dyDescent="0.4">
      <c r="A48" s="49"/>
      <c r="B48" s="49"/>
      <c r="C48" s="49"/>
      <c r="D48" s="49"/>
      <c r="E48" s="49"/>
      <c r="F48" s="49"/>
      <c r="G48" s="49"/>
      <c r="H48" s="49"/>
      <c r="I48" s="40" t="s">
        <v>150</v>
      </c>
      <c r="J48" s="42" t="s">
        <v>151</v>
      </c>
      <c r="K48" s="43"/>
    </row>
    <row r="49" spans="1:11" ht="18.5" thickBot="1" x14ac:dyDescent="0.45">
      <c r="A49" s="49"/>
      <c r="B49" s="49"/>
      <c r="C49" s="49"/>
      <c r="D49" s="49"/>
      <c r="E49" s="49"/>
      <c r="F49" s="49"/>
      <c r="G49" s="49"/>
      <c r="H49" s="49"/>
      <c r="I49" s="51">
        <v>0.75005023081398003</v>
      </c>
      <c r="J49" s="52">
        <v>0.75005024671554565</v>
      </c>
      <c r="K49" s="43"/>
    </row>
    <row r="50" spans="1:11" ht="18" x14ac:dyDescent="0.4">
      <c r="A50" s="49"/>
      <c r="B50" s="49"/>
      <c r="C50" s="49"/>
      <c r="D50" s="49"/>
      <c r="E50" s="49"/>
      <c r="F50" s="49"/>
      <c r="G50" s="49"/>
      <c r="H50" s="40" t="s">
        <v>150</v>
      </c>
      <c r="I50" s="42" t="s">
        <v>151</v>
      </c>
      <c r="J50" s="43"/>
      <c r="K50" s="43"/>
    </row>
    <row r="51" spans="1:11" ht="18.5" thickBot="1" x14ac:dyDescent="0.45">
      <c r="A51" s="49"/>
      <c r="B51" s="49"/>
      <c r="C51" s="49"/>
      <c r="D51" s="49"/>
      <c r="E51" s="49"/>
      <c r="F51" s="49"/>
      <c r="G51" s="49"/>
      <c r="H51" s="45">
        <v>1.1662448669021719</v>
      </c>
      <c r="I51" s="53">
        <v>1.1662448644638062</v>
      </c>
      <c r="J51" s="43"/>
      <c r="K51" s="43"/>
    </row>
    <row r="52" spans="1:11" ht="36" x14ac:dyDescent="0.4">
      <c r="A52" s="49"/>
      <c r="B52" s="49"/>
      <c r="C52" s="49"/>
      <c r="D52" s="49"/>
      <c r="E52" s="41" t="s">
        <v>165</v>
      </c>
      <c r="F52" s="40" t="s">
        <v>156</v>
      </c>
      <c r="G52" s="41" t="s">
        <v>157</v>
      </c>
      <c r="H52" s="41" t="s">
        <v>144</v>
      </c>
      <c r="I52" s="42" t="s">
        <v>145</v>
      </c>
      <c r="J52" s="43"/>
      <c r="K52" s="43"/>
    </row>
    <row r="53" spans="1:11" ht="18.5" thickBot="1" x14ac:dyDescent="0.45">
      <c r="A53" s="49"/>
      <c r="B53" s="49"/>
      <c r="C53" s="49"/>
      <c r="D53" s="49"/>
      <c r="E53" s="46">
        <v>1.3120900575799297</v>
      </c>
      <c r="F53" s="45">
        <v>2.9685249440617834</v>
      </c>
      <c r="G53" s="47">
        <v>0.76231720275878911</v>
      </c>
      <c r="H53" s="47">
        <v>0.15708433924140561</v>
      </c>
      <c r="I53" s="48">
        <v>5.0830122373779957E-2</v>
      </c>
      <c r="J53" s="43"/>
      <c r="K53" s="43"/>
    </row>
    <row r="54" spans="1:11" ht="36" x14ac:dyDescent="0.4">
      <c r="A54" s="49"/>
      <c r="B54" s="49"/>
      <c r="C54" s="49"/>
      <c r="D54" s="49"/>
      <c r="E54" s="49"/>
      <c r="F54" s="49"/>
      <c r="G54" s="49"/>
      <c r="H54" s="49"/>
      <c r="I54" s="42" t="s">
        <v>146</v>
      </c>
      <c r="J54" s="43"/>
      <c r="K54" s="43"/>
    </row>
    <row r="55" spans="1:11" ht="18.5" thickBot="1" x14ac:dyDescent="0.45">
      <c r="A55" s="49"/>
      <c r="B55" s="49"/>
      <c r="C55" s="49"/>
      <c r="D55" s="49"/>
      <c r="E55" s="49"/>
      <c r="F55" s="49"/>
      <c r="G55" s="49"/>
      <c r="H55" s="49"/>
      <c r="I55" s="50">
        <v>0.16022603005985683</v>
      </c>
      <c r="J55" s="43"/>
      <c r="K55" s="43"/>
    </row>
    <row r="56" spans="1:11" ht="18" x14ac:dyDescent="0.4">
      <c r="A56" s="49"/>
      <c r="B56" s="49"/>
      <c r="C56" s="49"/>
      <c r="D56" s="49"/>
      <c r="E56" s="49"/>
      <c r="F56" s="49"/>
      <c r="G56" s="49"/>
      <c r="H56" s="41" t="s">
        <v>147</v>
      </c>
      <c r="I56" s="42" t="s">
        <v>148</v>
      </c>
      <c r="J56" s="43"/>
      <c r="K56" s="43"/>
    </row>
    <row r="57" spans="1:11" ht="18.5" thickBot="1" x14ac:dyDescent="0.45">
      <c r="A57" s="49"/>
      <c r="B57" s="49"/>
      <c r="C57" s="49"/>
      <c r="D57" s="49"/>
      <c r="E57" s="49"/>
      <c r="F57" s="49"/>
      <c r="G57" s="49"/>
      <c r="H57" s="47">
        <v>0.29318790042473208</v>
      </c>
      <c r="I57" s="50">
        <v>0.29318833462338179</v>
      </c>
      <c r="J57" s="43"/>
      <c r="K57" s="43"/>
    </row>
    <row r="58" spans="1:11" ht="18" x14ac:dyDescent="0.4">
      <c r="A58" s="49"/>
      <c r="B58" s="49"/>
      <c r="C58" s="49"/>
      <c r="D58" s="49"/>
      <c r="E58" s="49"/>
      <c r="F58" s="49"/>
      <c r="G58" s="49"/>
      <c r="H58" s="41" t="s">
        <v>149</v>
      </c>
      <c r="I58" s="42" t="s">
        <v>148</v>
      </c>
      <c r="J58" s="43"/>
      <c r="K58" s="43"/>
    </row>
    <row r="59" spans="1:11" ht="18.5" thickBot="1" x14ac:dyDescent="0.45">
      <c r="A59" s="49"/>
      <c r="B59" s="49"/>
      <c r="C59" s="49"/>
      <c r="D59" s="49"/>
      <c r="E59" s="49"/>
      <c r="F59" s="49"/>
      <c r="G59" s="49"/>
      <c r="H59" s="47">
        <v>0.13015023742004814</v>
      </c>
      <c r="I59" s="50">
        <v>0.13015044257866878</v>
      </c>
      <c r="J59" s="43"/>
      <c r="K59" s="43"/>
    </row>
    <row r="60" spans="1:11" ht="18" x14ac:dyDescent="0.4">
      <c r="A60" s="49"/>
      <c r="B60" s="49"/>
      <c r="C60" s="49"/>
      <c r="D60" s="49"/>
      <c r="E60" s="49"/>
      <c r="F60" s="49"/>
      <c r="G60" s="49"/>
      <c r="H60" s="40" t="s">
        <v>150</v>
      </c>
      <c r="I60" s="42" t="s">
        <v>151</v>
      </c>
      <c r="J60" s="43"/>
      <c r="K60" s="43"/>
    </row>
    <row r="61" spans="1:11" ht="18.5" thickBot="1" x14ac:dyDescent="0.45">
      <c r="A61" s="49"/>
      <c r="B61" s="49"/>
      <c r="C61" s="49"/>
      <c r="D61" s="49"/>
      <c r="E61" s="49"/>
      <c r="F61" s="49"/>
      <c r="G61" s="49"/>
      <c r="H61" s="51">
        <v>0.20327227941141929</v>
      </c>
      <c r="I61" s="50">
        <v>0.20327228307723999</v>
      </c>
      <c r="J61" s="43"/>
      <c r="K61" s="43"/>
    </row>
    <row r="62" spans="1:11" ht="36" x14ac:dyDescent="0.4">
      <c r="A62" s="49"/>
      <c r="B62" s="49"/>
      <c r="C62" s="49"/>
      <c r="D62" s="49"/>
      <c r="E62" s="49"/>
      <c r="F62" s="49"/>
      <c r="G62" s="41" t="s">
        <v>158</v>
      </c>
      <c r="H62" s="41" t="s">
        <v>159</v>
      </c>
      <c r="I62" s="42" t="s">
        <v>160</v>
      </c>
      <c r="J62" s="43"/>
      <c r="K62" s="43"/>
    </row>
    <row r="63" spans="1:11" ht="18.5" thickBot="1" x14ac:dyDescent="0.45">
      <c r="A63" s="49"/>
      <c r="B63" s="49"/>
      <c r="C63" s="49"/>
      <c r="D63" s="49"/>
      <c r="E63" s="49"/>
      <c r="F63" s="49"/>
      <c r="G63" s="46">
        <v>2.1928493679046634</v>
      </c>
      <c r="H63" s="46">
        <v>4.7544538863162273</v>
      </c>
      <c r="I63" s="58">
        <v>16.579472965768321</v>
      </c>
      <c r="J63" s="43"/>
      <c r="K63" s="43"/>
    </row>
    <row r="64" spans="1:11" ht="36" x14ac:dyDescent="0.4">
      <c r="A64" s="49"/>
      <c r="B64" s="49"/>
      <c r="C64" s="49"/>
      <c r="D64" s="49"/>
      <c r="E64" s="49"/>
      <c r="F64" s="49"/>
      <c r="G64" s="49"/>
      <c r="H64" s="40" t="s">
        <v>161</v>
      </c>
      <c r="I64" s="41" t="s">
        <v>162</v>
      </c>
      <c r="J64" s="41" t="s">
        <v>149</v>
      </c>
      <c r="K64" s="42" t="s">
        <v>148</v>
      </c>
    </row>
    <row r="65" spans="1:11" ht="18.5" thickBot="1" x14ac:dyDescent="0.45">
      <c r="A65" s="49"/>
      <c r="B65" s="49"/>
      <c r="C65" s="49"/>
      <c r="D65" s="49"/>
      <c r="E65" s="49"/>
      <c r="F65" s="49"/>
      <c r="G65" s="49"/>
      <c r="H65" s="45">
        <v>4.075246188271052</v>
      </c>
      <c r="I65" s="46">
        <v>3.30836647892952</v>
      </c>
      <c r="J65" s="46">
        <v>2.0547617585887696</v>
      </c>
      <c r="K65" s="53">
        <v>2.0547647889456204</v>
      </c>
    </row>
    <row r="66" spans="1:11" ht="36" x14ac:dyDescent="0.4">
      <c r="A66" s="49"/>
      <c r="B66" s="49"/>
      <c r="C66" s="49"/>
      <c r="D66" s="49"/>
      <c r="E66" s="49"/>
      <c r="F66" s="49"/>
      <c r="G66" s="49"/>
      <c r="H66" s="49"/>
      <c r="I66" s="49"/>
      <c r="J66" s="40" t="s">
        <v>163</v>
      </c>
      <c r="K66" s="42" t="s">
        <v>164</v>
      </c>
    </row>
    <row r="67" spans="1:11" ht="18.5" thickBot="1" x14ac:dyDescent="0.45">
      <c r="A67" s="49"/>
      <c r="B67" s="49"/>
      <c r="C67" s="49"/>
      <c r="D67" s="49"/>
      <c r="E67" s="49"/>
      <c r="F67" s="49"/>
      <c r="G67" s="49"/>
      <c r="H67" s="49"/>
      <c r="I67" s="49"/>
      <c r="J67" s="45">
        <v>1.4266629185351507</v>
      </c>
      <c r="K67" s="53">
        <v>1.4694628095626832</v>
      </c>
    </row>
    <row r="68" spans="1:11" ht="36" x14ac:dyDescent="0.4">
      <c r="A68" s="49"/>
      <c r="B68" s="49"/>
      <c r="C68" s="49"/>
      <c r="D68" s="49"/>
      <c r="E68" s="49"/>
      <c r="F68" s="49"/>
      <c r="G68" s="49"/>
      <c r="H68" s="49"/>
      <c r="I68" s="49"/>
      <c r="J68" s="40" t="s">
        <v>150</v>
      </c>
      <c r="K68" s="42" t="s">
        <v>151</v>
      </c>
    </row>
    <row r="69" spans="1:11" ht="18.5" thickBot="1" x14ac:dyDescent="0.45">
      <c r="A69" s="49"/>
      <c r="B69" s="49"/>
      <c r="C69" s="49"/>
      <c r="D69" s="49"/>
      <c r="E69" s="49"/>
      <c r="F69" s="49"/>
      <c r="G69" s="49"/>
      <c r="H69" s="49"/>
      <c r="I69" s="49"/>
      <c r="J69" s="51">
        <v>0.12457075115885968</v>
      </c>
      <c r="K69" s="52">
        <v>0.12457074970006943</v>
      </c>
    </row>
    <row r="70" spans="1:11" ht="36" x14ac:dyDescent="0.4">
      <c r="A70" s="49"/>
      <c r="B70" s="49"/>
      <c r="C70" s="49"/>
      <c r="D70" s="49"/>
      <c r="E70" s="49"/>
      <c r="F70" s="49"/>
      <c r="G70" s="49"/>
      <c r="H70" s="49"/>
      <c r="I70" s="40" t="s">
        <v>150</v>
      </c>
      <c r="J70" s="42" t="s">
        <v>151</v>
      </c>
      <c r="K70" s="43"/>
    </row>
    <row r="71" spans="1:11" ht="18.5" thickBot="1" x14ac:dyDescent="0.45">
      <c r="A71" s="49"/>
      <c r="B71" s="49"/>
      <c r="C71" s="49"/>
      <c r="D71" s="49"/>
      <c r="E71" s="49"/>
      <c r="F71" s="49"/>
      <c r="G71" s="49"/>
      <c r="H71" s="49"/>
      <c r="I71" s="51">
        <v>0.8274624671487808</v>
      </c>
      <c r="J71" s="52">
        <v>0.82746249437332153</v>
      </c>
      <c r="K71" s="43"/>
    </row>
    <row r="72" spans="1:11" ht="18" x14ac:dyDescent="0.4">
      <c r="A72" s="49"/>
      <c r="B72" s="49"/>
      <c r="C72" s="49"/>
      <c r="D72" s="49"/>
      <c r="E72" s="49"/>
      <c r="F72" s="49"/>
      <c r="G72" s="49"/>
      <c r="H72" s="40" t="s">
        <v>150</v>
      </c>
      <c r="I72" s="42" t="s">
        <v>151</v>
      </c>
      <c r="J72" s="43"/>
      <c r="K72" s="43"/>
    </row>
    <row r="73" spans="1:11" ht="18.5" thickBot="1" x14ac:dyDescent="0.45">
      <c r="A73" s="49"/>
      <c r="B73" s="49"/>
      <c r="C73" s="49"/>
      <c r="D73" s="49"/>
      <c r="E73" s="49"/>
      <c r="F73" s="49"/>
      <c r="G73" s="49"/>
      <c r="H73" s="45">
        <v>1.2866122750838069</v>
      </c>
      <c r="I73" s="59">
        <v>1.2866122722625732</v>
      </c>
      <c r="J73" s="43"/>
      <c r="K73" s="43"/>
    </row>
    <row r="74" spans="1:11" ht="18" x14ac:dyDescent="0.4">
      <c r="A74" s="49"/>
      <c r="B74" s="49"/>
      <c r="C74" s="49"/>
      <c r="D74" s="49"/>
      <c r="E74" s="40" t="s">
        <v>166</v>
      </c>
      <c r="F74" s="41" t="s">
        <v>157</v>
      </c>
      <c r="G74" s="41" t="s">
        <v>144</v>
      </c>
      <c r="H74" s="42" t="s">
        <v>145</v>
      </c>
      <c r="I74" s="43"/>
      <c r="J74" s="43"/>
      <c r="K74" s="43"/>
    </row>
    <row r="75" spans="1:11" ht="18.5" thickBot="1" x14ac:dyDescent="0.45">
      <c r="A75" s="49"/>
      <c r="B75" s="49"/>
      <c r="C75" s="49"/>
      <c r="D75" s="49"/>
      <c r="E75" s="45">
        <v>3.4343476763803729</v>
      </c>
      <c r="F75" s="46">
        <v>1.9445276278495789</v>
      </c>
      <c r="G75" s="47">
        <v>0.40069257919507778</v>
      </c>
      <c r="H75" s="50">
        <v>0.12965806922358639</v>
      </c>
      <c r="I75" s="43"/>
      <c r="J75" s="43"/>
      <c r="K75" s="43"/>
    </row>
    <row r="76" spans="1:11" ht="36" x14ac:dyDescent="0.4">
      <c r="A76" s="49"/>
      <c r="B76" s="49"/>
      <c r="C76" s="49"/>
      <c r="D76" s="49"/>
      <c r="E76" s="49"/>
      <c r="F76" s="49"/>
      <c r="G76" s="49"/>
      <c r="H76" s="42" t="s">
        <v>146</v>
      </c>
      <c r="I76" s="43"/>
      <c r="J76" s="43"/>
      <c r="K76" s="43"/>
    </row>
    <row r="77" spans="1:11" ht="18.5" thickBot="1" x14ac:dyDescent="0.45">
      <c r="A77" s="49"/>
      <c r="B77" s="49"/>
      <c r="C77" s="49"/>
      <c r="D77" s="49"/>
      <c r="E77" s="49"/>
      <c r="F77" s="49"/>
      <c r="G77" s="49"/>
      <c r="H77" s="50">
        <v>0.40870642695201631</v>
      </c>
      <c r="I77" s="43"/>
      <c r="J77" s="43"/>
      <c r="K77" s="43"/>
    </row>
    <row r="78" spans="1:11" ht="36" x14ac:dyDescent="0.4">
      <c r="A78" s="49"/>
      <c r="B78" s="49"/>
      <c r="C78" s="49"/>
      <c r="D78" s="49"/>
      <c r="E78" s="49"/>
      <c r="F78" s="49"/>
      <c r="G78" s="41" t="s">
        <v>147</v>
      </c>
      <c r="H78" s="42" t="s">
        <v>148</v>
      </c>
      <c r="I78" s="43"/>
      <c r="J78" s="43"/>
      <c r="K78" s="43"/>
    </row>
    <row r="79" spans="1:11" ht="18.5" thickBot="1" x14ac:dyDescent="0.45">
      <c r="A79" s="49"/>
      <c r="B79" s="49"/>
      <c r="C79" s="49"/>
      <c r="D79" s="49"/>
      <c r="E79" s="49"/>
      <c r="F79" s="49"/>
      <c r="G79" s="47">
        <v>0.74786714307297186</v>
      </c>
      <c r="H79" s="50">
        <v>0.74786831013438482</v>
      </c>
      <c r="I79" s="43"/>
      <c r="J79" s="43"/>
      <c r="K79" s="43"/>
    </row>
    <row r="80" spans="1:11" ht="36" x14ac:dyDescent="0.4">
      <c r="A80" s="49"/>
      <c r="B80" s="49"/>
      <c r="C80" s="49"/>
      <c r="D80" s="49"/>
      <c r="E80" s="49"/>
      <c r="F80" s="49"/>
      <c r="G80" s="41" t="s">
        <v>149</v>
      </c>
      <c r="H80" s="42" t="s">
        <v>148</v>
      </c>
      <c r="I80" s="43"/>
      <c r="J80" s="43"/>
      <c r="K80" s="43"/>
    </row>
    <row r="81" spans="1:11" ht="18.5" thickBot="1" x14ac:dyDescent="0.45">
      <c r="A81" s="49"/>
      <c r="B81" s="49"/>
      <c r="C81" s="49"/>
      <c r="D81" s="49"/>
      <c r="E81" s="49"/>
      <c r="F81" s="49"/>
      <c r="G81" s="47">
        <v>0.33198875563621189</v>
      </c>
      <c r="H81" s="50">
        <v>0.33198925934347795</v>
      </c>
      <c r="I81" s="43"/>
      <c r="J81" s="43"/>
      <c r="K81" s="43"/>
    </row>
    <row r="82" spans="1:11" ht="18" x14ac:dyDescent="0.4">
      <c r="A82" s="49"/>
      <c r="B82" s="49"/>
      <c r="C82" s="49"/>
      <c r="D82" s="49"/>
      <c r="E82" s="49"/>
      <c r="F82" s="49"/>
      <c r="G82" s="40" t="s">
        <v>150</v>
      </c>
      <c r="H82" s="42" t="s">
        <v>151</v>
      </c>
      <c r="I82" s="43"/>
      <c r="J82" s="43"/>
      <c r="K82" s="43"/>
    </row>
    <row r="83" spans="1:11" ht="18.5" thickBot="1" x14ac:dyDescent="0.45">
      <c r="A83" s="49"/>
      <c r="B83" s="49"/>
      <c r="C83" s="49"/>
      <c r="D83" s="49"/>
      <c r="E83" s="49"/>
      <c r="F83" s="49"/>
      <c r="G83" s="51">
        <v>0.51850931995870719</v>
      </c>
      <c r="H83" s="50">
        <v>0.51850932836532593</v>
      </c>
      <c r="I83" s="43"/>
      <c r="J83" s="43"/>
      <c r="K83" s="43"/>
    </row>
    <row r="84" spans="1:11" ht="18" x14ac:dyDescent="0.4">
      <c r="A84" s="49"/>
      <c r="B84" s="49"/>
      <c r="C84" s="49"/>
      <c r="D84" s="49"/>
      <c r="E84" s="49"/>
      <c r="F84" s="41" t="s">
        <v>143</v>
      </c>
      <c r="G84" s="41" t="s">
        <v>144</v>
      </c>
      <c r="H84" s="42" t="s">
        <v>145</v>
      </c>
      <c r="I84" s="43"/>
      <c r="J84" s="43"/>
      <c r="K84" s="43"/>
    </row>
    <row r="85" spans="1:11" ht="18.5" thickBot="1" x14ac:dyDescent="0.45">
      <c r="A85" s="49"/>
      <c r="B85" s="49"/>
      <c r="C85" s="49"/>
      <c r="D85" s="49"/>
      <c r="E85" s="49"/>
      <c r="F85" s="46">
        <v>2.5125687257766725</v>
      </c>
      <c r="G85" s="47">
        <v>0.51774406505172987</v>
      </c>
      <c r="H85" s="50">
        <v>0.16753416141675667</v>
      </c>
      <c r="I85" s="43"/>
      <c r="J85" s="43"/>
      <c r="K85" s="43"/>
    </row>
    <row r="86" spans="1:11" ht="36" x14ac:dyDescent="0.4">
      <c r="A86" s="49"/>
      <c r="B86" s="49"/>
      <c r="C86" s="49"/>
      <c r="D86" s="49"/>
      <c r="E86" s="49"/>
      <c r="F86" s="49"/>
      <c r="G86" s="49"/>
      <c r="H86" s="42" t="s">
        <v>146</v>
      </c>
      <c r="I86" s="43"/>
      <c r="J86" s="43"/>
      <c r="K86" s="43"/>
    </row>
    <row r="87" spans="1:11" ht="18.5" thickBot="1" x14ac:dyDescent="0.45">
      <c r="A87" s="49"/>
      <c r="B87" s="49"/>
      <c r="C87" s="49"/>
      <c r="D87" s="49"/>
      <c r="E87" s="49"/>
      <c r="F87" s="49"/>
      <c r="G87" s="49"/>
      <c r="H87" s="50">
        <v>0.52809893680407383</v>
      </c>
      <c r="I87" s="43"/>
      <c r="J87" s="43"/>
      <c r="K87" s="43"/>
    </row>
    <row r="88" spans="1:11" ht="36" x14ac:dyDescent="0.4">
      <c r="A88" s="49"/>
      <c r="B88" s="49"/>
      <c r="C88" s="49"/>
      <c r="D88" s="49"/>
      <c r="E88" s="49"/>
      <c r="F88" s="49"/>
      <c r="G88" s="41" t="s">
        <v>147</v>
      </c>
      <c r="H88" s="42" t="s">
        <v>148</v>
      </c>
      <c r="I88" s="43"/>
      <c r="J88" s="43"/>
      <c r="K88" s="43"/>
    </row>
    <row r="89" spans="1:11" ht="18.5" thickBot="1" x14ac:dyDescent="0.45">
      <c r="A89" s="49"/>
      <c r="B89" s="49"/>
      <c r="C89" s="49"/>
      <c r="D89" s="49"/>
      <c r="E89" s="49"/>
      <c r="F89" s="49"/>
      <c r="G89" s="47">
        <v>0.96633627593266058</v>
      </c>
      <c r="H89" s="50">
        <v>0.96633772738039314</v>
      </c>
      <c r="I89" s="43"/>
      <c r="J89" s="43"/>
      <c r="K89" s="43"/>
    </row>
    <row r="90" spans="1:11" ht="36" x14ac:dyDescent="0.4">
      <c r="A90" s="49"/>
      <c r="B90" s="49"/>
      <c r="C90" s="49"/>
      <c r="D90" s="49"/>
      <c r="E90" s="49"/>
      <c r="F90" s="49"/>
      <c r="G90" s="41" t="s">
        <v>149</v>
      </c>
      <c r="H90" s="42" t="s">
        <v>148</v>
      </c>
      <c r="I90" s="43"/>
      <c r="J90" s="43"/>
      <c r="K90" s="43"/>
    </row>
    <row r="91" spans="1:11" ht="18.5" thickBot="1" x14ac:dyDescent="0.45">
      <c r="A91" s="49"/>
      <c r="B91" s="49"/>
      <c r="C91" s="49"/>
      <c r="D91" s="49"/>
      <c r="E91" s="49"/>
      <c r="F91" s="49"/>
      <c r="G91" s="47">
        <v>0.42897028000829324</v>
      </c>
      <c r="H91" s="50">
        <v>0.42897093300391892</v>
      </c>
      <c r="I91" s="43"/>
      <c r="J91" s="43"/>
      <c r="K91" s="43"/>
    </row>
    <row r="92" spans="1:11" ht="18" x14ac:dyDescent="0.4">
      <c r="A92" s="49"/>
      <c r="B92" s="49"/>
      <c r="C92" s="49"/>
      <c r="D92" s="49"/>
      <c r="E92" s="49"/>
      <c r="F92" s="49"/>
      <c r="G92" s="40" t="s">
        <v>150</v>
      </c>
      <c r="H92" s="42" t="s">
        <v>151</v>
      </c>
      <c r="I92" s="43"/>
      <c r="J92" s="43"/>
      <c r="K92" s="43"/>
    </row>
    <row r="93" spans="1:11" ht="18.5" thickBot="1" x14ac:dyDescent="0.45">
      <c r="A93" s="49"/>
      <c r="B93" s="49"/>
      <c r="C93" s="49"/>
      <c r="D93" s="49"/>
      <c r="E93" s="49"/>
      <c r="F93" s="49"/>
      <c r="G93" s="71">
        <v>0.66997777603445796</v>
      </c>
      <c r="H93" s="52">
        <v>0.66997778415679932</v>
      </c>
      <c r="I93" s="43"/>
      <c r="J93" s="43"/>
      <c r="K93" s="43"/>
    </row>
    <row r="94" spans="1:11" ht="18" x14ac:dyDescent="0.4">
      <c r="A94" s="49"/>
      <c r="B94" s="49"/>
      <c r="C94" s="49"/>
      <c r="D94" s="40" t="s">
        <v>167</v>
      </c>
      <c r="E94" s="40" t="s">
        <v>168</v>
      </c>
      <c r="F94" s="42" t="s">
        <v>169</v>
      </c>
      <c r="G94" s="43"/>
      <c r="H94" s="43"/>
      <c r="I94" s="43"/>
      <c r="J94" s="43"/>
      <c r="K94" s="43"/>
    </row>
    <row r="95" spans="1:11" ht="18.5" thickBot="1" x14ac:dyDescent="0.45">
      <c r="A95" s="49"/>
      <c r="B95" s="49"/>
      <c r="C95" s="49"/>
      <c r="D95" s="61">
        <v>13.727698062593984</v>
      </c>
      <c r="E95" s="61">
        <v>27.45539665222168</v>
      </c>
      <c r="F95" s="58">
        <v>29.521415250301359</v>
      </c>
      <c r="G95" s="43"/>
      <c r="H95" s="43"/>
      <c r="I95" s="43"/>
      <c r="J95" s="43"/>
      <c r="K95" s="43"/>
    </row>
    <row r="96" spans="1:11" ht="18" x14ac:dyDescent="0.4">
      <c r="A96" s="49"/>
      <c r="B96" s="49"/>
      <c r="C96" s="49"/>
      <c r="D96" s="41" t="s">
        <v>170</v>
      </c>
      <c r="E96" s="41" t="s">
        <v>171</v>
      </c>
      <c r="F96" s="41" t="s">
        <v>172</v>
      </c>
      <c r="G96" s="40" t="s">
        <v>173</v>
      </c>
      <c r="H96" s="42" t="s">
        <v>145</v>
      </c>
      <c r="I96" s="43"/>
      <c r="J96" s="43"/>
      <c r="K96" s="43"/>
    </row>
    <row r="97" spans="1:11" ht="18.5" thickBot="1" x14ac:dyDescent="0.45">
      <c r="A97" s="49"/>
      <c r="B97" s="49"/>
      <c r="C97" s="49"/>
      <c r="D97" s="62">
        <v>13.284869092832887</v>
      </c>
      <c r="E97" s="46">
        <v>1.0156628032434014</v>
      </c>
      <c r="F97" s="47">
        <v>0.294856409104999</v>
      </c>
      <c r="G97" s="51">
        <v>0.30062922029439443</v>
      </c>
      <c r="H97" s="50">
        <v>0.84296435630321498</v>
      </c>
      <c r="I97" s="43"/>
      <c r="J97" s="43"/>
      <c r="K97" s="43"/>
    </row>
    <row r="98" spans="1:11" ht="18" x14ac:dyDescent="0.4">
      <c r="A98" s="49"/>
      <c r="B98" s="49"/>
      <c r="C98" s="49"/>
      <c r="D98" s="49"/>
      <c r="E98" s="49"/>
      <c r="F98" s="49"/>
      <c r="G98" s="49"/>
      <c r="H98" s="42" t="s">
        <v>164</v>
      </c>
      <c r="I98" s="43"/>
      <c r="J98" s="43"/>
      <c r="K98" s="43"/>
    </row>
    <row r="99" spans="1:11" ht="18.5" thickBot="1" x14ac:dyDescent="0.45">
      <c r="A99" s="49"/>
      <c r="B99" s="49"/>
      <c r="C99" s="49"/>
      <c r="D99" s="49"/>
      <c r="E99" s="49"/>
      <c r="F99" s="49"/>
      <c r="G99" s="49"/>
      <c r="H99" s="50">
        <v>0.30453740832209586</v>
      </c>
      <c r="I99" s="43"/>
      <c r="J99" s="43"/>
      <c r="K99" s="43"/>
    </row>
    <row r="100" spans="1:11" ht="36" x14ac:dyDescent="0.4">
      <c r="A100" s="49"/>
      <c r="B100" s="49"/>
      <c r="C100" s="49"/>
      <c r="D100" s="49"/>
      <c r="E100" s="49"/>
      <c r="F100" s="41" t="s">
        <v>174</v>
      </c>
      <c r="G100" s="40" t="s">
        <v>173</v>
      </c>
      <c r="H100" s="42" t="s">
        <v>145</v>
      </c>
      <c r="I100" s="43"/>
      <c r="J100" s="43"/>
      <c r="K100" s="43"/>
    </row>
    <row r="101" spans="1:11" ht="18.5" thickBot="1" x14ac:dyDescent="0.45">
      <c r="A101" s="49"/>
      <c r="B101" s="49"/>
      <c r="C101" s="49"/>
      <c r="D101" s="49"/>
      <c r="E101" s="49"/>
      <c r="F101" s="47">
        <v>0.7237399353042594</v>
      </c>
      <c r="G101" s="51">
        <v>0.73466409019913415</v>
      </c>
      <c r="H101" s="53">
        <v>2.0599980874061585</v>
      </c>
      <c r="I101" s="43"/>
      <c r="J101" s="43"/>
      <c r="K101" s="43"/>
    </row>
    <row r="102" spans="1:11" ht="18" x14ac:dyDescent="0.4">
      <c r="A102" s="49"/>
      <c r="B102" s="49"/>
      <c r="C102" s="49"/>
      <c r="D102" s="49"/>
      <c r="E102" s="49"/>
      <c r="F102" s="49"/>
      <c r="G102" s="49"/>
      <c r="H102" s="42" t="s">
        <v>164</v>
      </c>
      <c r="I102" s="43"/>
      <c r="J102" s="43"/>
      <c r="K102" s="43"/>
    </row>
    <row r="103" spans="1:11" ht="18.5" thickBot="1" x14ac:dyDescent="0.45">
      <c r="A103" s="49"/>
      <c r="B103" s="49"/>
      <c r="C103" s="49"/>
      <c r="D103" s="49"/>
      <c r="E103" s="49"/>
      <c r="F103" s="49"/>
      <c r="G103" s="49"/>
      <c r="H103" s="50">
        <v>0.74421471560001373</v>
      </c>
      <c r="I103" s="43"/>
      <c r="J103" s="43"/>
      <c r="K103" s="43"/>
    </row>
    <row r="104" spans="1:11" ht="36" x14ac:dyDescent="0.4">
      <c r="A104" s="49"/>
      <c r="B104" s="49"/>
      <c r="C104" s="49"/>
      <c r="D104" s="49"/>
      <c r="E104" s="40" t="s">
        <v>175</v>
      </c>
      <c r="F104" s="40" t="s">
        <v>176</v>
      </c>
      <c r="G104" s="41" t="s">
        <v>177</v>
      </c>
      <c r="H104" s="41" t="s">
        <v>144</v>
      </c>
      <c r="I104" s="42" t="s">
        <v>145</v>
      </c>
      <c r="J104" s="43"/>
      <c r="K104" s="43"/>
    </row>
    <row r="105" spans="1:11" ht="18.5" thickBot="1" x14ac:dyDescent="0.45">
      <c r="A105" s="49"/>
      <c r="B105" s="49"/>
      <c r="C105" s="49"/>
      <c r="D105" s="49"/>
      <c r="E105" s="51">
        <v>0.83284349865958918</v>
      </c>
      <c r="F105" s="51">
        <v>0.83284348249435425</v>
      </c>
      <c r="G105" s="46">
        <v>1.7437660414725542</v>
      </c>
      <c r="H105" s="46">
        <v>1.7645216226299776</v>
      </c>
      <c r="I105" s="50">
        <v>0.57097254555941446</v>
      </c>
      <c r="J105" s="43"/>
      <c r="K105" s="43"/>
    </row>
    <row r="106" spans="1:11" ht="36" x14ac:dyDescent="0.4">
      <c r="A106" s="49"/>
      <c r="B106" s="49"/>
      <c r="C106" s="49"/>
      <c r="D106" s="49"/>
      <c r="E106" s="49"/>
      <c r="F106" s="49"/>
      <c r="G106" s="49"/>
      <c r="H106" s="49"/>
      <c r="I106" s="42" t="s">
        <v>146</v>
      </c>
      <c r="J106" s="43"/>
      <c r="K106" s="43"/>
    </row>
    <row r="107" spans="1:11" ht="18.5" thickBot="1" x14ac:dyDescent="0.45">
      <c r="A107" s="49"/>
      <c r="B107" s="49"/>
      <c r="C107" s="49"/>
      <c r="D107" s="49"/>
      <c r="E107" s="49"/>
      <c r="F107" s="49"/>
      <c r="G107" s="49"/>
      <c r="H107" s="49"/>
      <c r="I107" s="59">
        <v>1.7998120007546328</v>
      </c>
      <c r="J107" s="43"/>
      <c r="K107" s="43"/>
    </row>
    <row r="108" spans="1:11" ht="36" x14ac:dyDescent="0.4">
      <c r="A108" s="49"/>
      <c r="B108" s="49"/>
      <c r="C108" s="49"/>
      <c r="D108" s="49"/>
      <c r="E108" s="49"/>
      <c r="F108" s="49"/>
      <c r="G108" s="41" t="s">
        <v>149</v>
      </c>
      <c r="H108" s="42" t="s">
        <v>148</v>
      </c>
      <c r="I108" s="43"/>
      <c r="J108" s="43"/>
      <c r="K108" s="43"/>
    </row>
    <row r="109" spans="1:11" ht="18.5" thickBot="1" x14ac:dyDescent="0.45">
      <c r="A109" s="49"/>
      <c r="B109" s="49"/>
      <c r="C109" s="49"/>
      <c r="D109" s="49"/>
      <c r="E109" s="49"/>
      <c r="F109" s="49"/>
      <c r="G109" s="47">
        <v>0.30904073251873254</v>
      </c>
      <c r="H109" s="50">
        <v>0.30904119760959614</v>
      </c>
      <c r="I109" s="43"/>
      <c r="J109" s="43"/>
      <c r="K109" s="43"/>
    </row>
    <row r="110" spans="1:11" ht="18" x14ac:dyDescent="0.4">
      <c r="A110" s="49"/>
      <c r="B110" s="49"/>
      <c r="C110" s="49"/>
      <c r="D110" s="49"/>
      <c r="E110" s="49"/>
      <c r="F110" s="49"/>
      <c r="G110" s="40" t="s">
        <v>150</v>
      </c>
      <c r="H110" s="42" t="s">
        <v>151</v>
      </c>
      <c r="I110" s="43"/>
      <c r="J110" s="43"/>
      <c r="K110" s="43"/>
    </row>
    <row r="111" spans="1:11" ht="18.5" thickBot="1" x14ac:dyDescent="0.45">
      <c r="A111" s="49"/>
      <c r="B111" s="49"/>
      <c r="C111" s="49"/>
      <c r="D111" s="49"/>
      <c r="E111" s="49"/>
      <c r="F111" s="49"/>
      <c r="G111" s="60">
        <v>3.7991071581810711</v>
      </c>
      <c r="H111" s="59">
        <v>3.7991070747375488</v>
      </c>
      <c r="I111" s="43"/>
      <c r="J111" s="43"/>
      <c r="K111" s="43"/>
    </row>
    <row r="112" spans="1:11" ht="18" x14ac:dyDescent="0.4">
      <c r="A112" s="49"/>
      <c r="B112" s="49"/>
      <c r="C112" s="49"/>
      <c r="D112" s="49"/>
      <c r="E112" s="41" t="s">
        <v>149</v>
      </c>
      <c r="F112" s="42" t="s">
        <v>148</v>
      </c>
      <c r="G112" s="43"/>
      <c r="H112" s="43"/>
      <c r="I112" s="43"/>
      <c r="J112" s="43"/>
      <c r="K112" s="43"/>
    </row>
    <row r="113" spans="1:11" ht="18.5" thickBot="1" x14ac:dyDescent="0.45">
      <c r="A113" s="49"/>
      <c r="B113" s="49"/>
      <c r="C113" s="49"/>
      <c r="D113" s="49"/>
      <c r="E113" s="62">
        <v>20.313256064868032</v>
      </c>
      <c r="F113" s="58">
        <v>20.313286359505405</v>
      </c>
      <c r="G113" s="43"/>
      <c r="H113" s="43"/>
      <c r="I113" s="43"/>
      <c r="J113" s="43"/>
      <c r="K113" s="43"/>
    </row>
    <row r="114" spans="1:11" ht="18" x14ac:dyDescent="0.4">
      <c r="A114" s="49"/>
      <c r="B114" s="49"/>
      <c r="C114" s="49"/>
      <c r="D114" s="41" t="s">
        <v>177</v>
      </c>
      <c r="E114" s="41" t="s">
        <v>144</v>
      </c>
      <c r="F114" s="42" t="s">
        <v>145</v>
      </c>
      <c r="G114" s="43"/>
      <c r="H114" s="43"/>
      <c r="I114" s="43"/>
      <c r="J114" s="43"/>
      <c r="K114" s="43"/>
    </row>
    <row r="115" spans="1:11" ht="18.5" thickBot="1" x14ac:dyDescent="0.45">
      <c r="A115" s="49"/>
      <c r="B115" s="49"/>
      <c r="C115" s="49"/>
      <c r="D115" s="46">
        <v>2.2141448488054811</v>
      </c>
      <c r="E115" s="46">
        <v>2.2404992847816461</v>
      </c>
      <c r="F115" s="50">
        <v>0.72499172894586095</v>
      </c>
      <c r="G115" s="43"/>
      <c r="H115" s="43"/>
      <c r="I115" s="43"/>
      <c r="J115" s="43"/>
      <c r="K115" s="43"/>
    </row>
    <row r="116" spans="1:11" ht="36" x14ac:dyDescent="0.4">
      <c r="A116" s="49"/>
      <c r="B116" s="49"/>
      <c r="C116" s="49"/>
      <c r="D116" s="49"/>
      <c r="E116" s="49"/>
      <c r="F116" s="42" t="s">
        <v>146</v>
      </c>
      <c r="G116" s="43"/>
      <c r="H116" s="43"/>
      <c r="I116" s="43"/>
      <c r="J116" s="43"/>
      <c r="K116" s="43"/>
    </row>
    <row r="117" spans="1:11" ht="18.5" thickBot="1" x14ac:dyDescent="0.45">
      <c r="A117" s="49"/>
      <c r="B117" s="49"/>
      <c r="C117" s="49"/>
      <c r="D117" s="49"/>
      <c r="E117" s="49"/>
      <c r="F117" s="59">
        <v>2.285309205061997</v>
      </c>
      <c r="G117" s="43"/>
      <c r="H117" s="43"/>
      <c r="I117" s="43"/>
      <c r="J117" s="43"/>
      <c r="K117" s="43"/>
    </row>
    <row r="118" spans="1:11" ht="18" x14ac:dyDescent="0.4">
      <c r="A118" s="49"/>
      <c r="B118" s="49"/>
      <c r="C118" s="49"/>
      <c r="D118" s="41" t="s">
        <v>149</v>
      </c>
      <c r="E118" s="42" t="s">
        <v>148</v>
      </c>
      <c r="F118" s="43"/>
      <c r="G118" s="43"/>
      <c r="H118" s="43"/>
      <c r="I118" s="43"/>
      <c r="J118" s="43"/>
      <c r="K118" s="43"/>
    </row>
    <row r="119" spans="1:11" ht="18.5" thickBot="1" x14ac:dyDescent="0.45">
      <c r="A119" s="49"/>
      <c r="B119" s="49"/>
      <c r="C119" s="49"/>
      <c r="D119" s="56">
        <v>1984.6930181237694</v>
      </c>
      <c r="E119" s="57">
        <v>1984.6960268294492</v>
      </c>
      <c r="F119" s="43"/>
      <c r="G119" s="43"/>
      <c r="H119" s="43"/>
      <c r="I119" s="43"/>
      <c r="J119" s="43"/>
      <c r="K119" s="43"/>
    </row>
    <row r="120" spans="1:11" ht="36" x14ac:dyDescent="0.4">
      <c r="A120" s="49"/>
      <c r="B120" s="49"/>
      <c r="C120" s="49"/>
      <c r="D120" s="41" t="s">
        <v>178</v>
      </c>
      <c r="E120" s="40" t="s">
        <v>179</v>
      </c>
      <c r="F120" s="42" t="s">
        <v>180</v>
      </c>
      <c r="G120" s="43"/>
      <c r="H120" s="43"/>
      <c r="I120" s="43"/>
      <c r="J120" s="43"/>
      <c r="K120" s="43"/>
    </row>
    <row r="121" spans="1:11" ht="18.5" thickBot="1" x14ac:dyDescent="0.45">
      <c r="A121" s="49"/>
      <c r="B121" s="49"/>
      <c r="C121" s="49"/>
      <c r="D121" s="62">
        <v>25.241251276382485</v>
      </c>
      <c r="E121" s="61">
        <v>56.669037218359257</v>
      </c>
      <c r="F121" s="58">
        <v>56.669036865234375</v>
      </c>
      <c r="G121" s="43"/>
      <c r="H121" s="43"/>
      <c r="I121" s="43"/>
      <c r="J121" s="43"/>
      <c r="K121" s="43"/>
    </row>
    <row r="122" spans="1:11" ht="36" x14ac:dyDescent="0.4">
      <c r="A122" s="49"/>
      <c r="B122" s="49"/>
      <c r="C122" s="49"/>
      <c r="D122" s="41" t="s">
        <v>181</v>
      </c>
      <c r="E122" s="40" t="s">
        <v>179</v>
      </c>
      <c r="F122" s="42" t="s">
        <v>180</v>
      </c>
      <c r="G122" s="43"/>
      <c r="H122" s="43"/>
      <c r="I122" s="43"/>
      <c r="J122" s="43"/>
      <c r="K122" s="43"/>
    </row>
    <row r="123" spans="1:11" ht="18.5" thickBot="1" x14ac:dyDescent="0.45">
      <c r="A123" s="49"/>
      <c r="B123" s="49"/>
      <c r="C123" s="49"/>
      <c r="D123" s="62">
        <v>84.580333224369383</v>
      </c>
      <c r="E123" s="61">
        <v>68.462998839343271</v>
      </c>
      <c r="F123" s="58">
        <v>68.462997436523438</v>
      </c>
      <c r="G123" s="43"/>
      <c r="H123" s="43"/>
      <c r="I123" s="43"/>
      <c r="J123" s="43"/>
      <c r="K123" s="43"/>
    </row>
    <row r="124" spans="1:11" ht="18" x14ac:dyDescent="0.4">
      <c r="A124" s="49"/>
      <c r="B124" s="49"/>
      <c r="C124" s="49"/>
      <c r="D124" s="49"/>
      <c r="E124" s="40" t="s">
        <v>150</v>
      </c>
      <c r="F124" s="42" t="s">
        <v>151</v>
      </c>
      <c r="G124" s="43"/>
      <c r="H124" s="43"/>
      <c r="I124" s="43"/>
      <c r="J124" s="43"/>
      <c r="K124" s="43"/>
    </row>
    <row r="125" spans="1:11" ht="18.5" thickBot="1" x14ac:dyDescent="0.45">
      <c r="A125" s="49"/>
      <c r="B125" s="49"/>
      <c r="C125" s="49"/>
      <c r="D125" s="49"/>
      <c r="E125" s="61">
        <v>19.984032256191384</v>
      </c>
      <c r="F125" s="58">
        <v>19.984031677246094</v>
      </c>
      <c r="G125" s="43"/>
      <c r="H125" s="43"/>
      <c r="I125" s="43"/>
      <c r="J125" s="43"/>
      <c r="K125" s="43"/>
    </row>
    <row r="126" spans="1:11" ht="36" x14ac:dyDescent="0.4">
      <c r="A126" s="49"/>
      <c r="B126" s="49"/>
      <c r="C126" s="49"/>
      <c r="D126" s="41" t="s">
        <v>182</v>
      </c>
      <c r="E126" s="40" t="s">
        <v>161</v>
      </c>
      <c r="F126" s="41" t="s">
        <v>162</v>
      </c>
      <c r="G126" s="41" t="s">
        <v>149</v>
      </c>
      <c r="H126" s="42" t="s">
        <v>148</v>
      </c>
      <c r="I126" s="43"/>
      <c r="J126" s="43"/>
      <c r="K126" s="43"/>
    </row>
    <row r="127" spans="1:11" ht="18.5" thickBot="1" x14ac:dyDescent="0.45">
      <c r="A127" s="49"/>
      <c r="B127" s="49"/>
      <c r="C127" s="49"/>
      <c r="D127" s="46">
        <v>9.2994083649830213</v>
      </c>
      <c r="E127" s="45">
        <v>2.6619555282592775</v>
      </c>
      <c r="F127" s="46">
        <v>2.1610287911462782</v>
      </c>
      <c r="G127" s="46">
        <v>1.3421727656402311</v>
      </c>
      <c r="H127" s="53">
        <v>1.342174793443017</v>
      </c>
      <c r="I127" s="43"/>
      <c r="J127" s="43"/>
      <c r="K127" s="43"/>
    </row>
    <row r="128" spans="1:11" ht="18" x14ac:dyDescent="0.4">
      <c r="A128" s="49"/>
      <c r="B128" s="49"/>
      <c r="C128" s="49"/>
      <c r="D128" s="49"/>
      <c r="E128" s="49"/>
      <c r="F128" s="49"/>
      <c r="G128" s="40" t="s">
        <v>163</v>
      </c>
      <c r="H128" s="42" t="s">
        <v>164</v>
      </c>
      <c r="I128" s="43"/>
      <c r="J128" s="43"/>
      <c r="K128" s="43"/>
    </row>
    <row r="129" spans="1:11" ht="18.5" thickBot="1" x14ac:dyDescent="0.45">
      <c r="A129" s="49"/>
      <c r="B129" s="49"/>
      <c r="C129" s="49"/>
      <c r="D129" s="49"/>
      <c r="E129" s="49"/>
      <c r="F129" s="49"/>
      <c r="G129" s="51">
        <v>0.93189787429264292</v>
      </c>
      <c r="H129" s="50">
        <v>0.95985481500625613</v>
      </c>
      <c r="I129" s="43"/>
      <c r="J129" s="43"/>
      <c r="K129" s="43"/>
    </row>
    <row r="130" spans="1:11" ht="18" x14ac:dyDescent="0.4">
      <c r="A130" s="49"/>
      <c r="B130" s="49"/>
      <c r="C130" s="49"/>
      <c r="D130" s="49"/>
      <c r="E130" s="49"/>
      <c r="F130" s="49"/>
      <c r="G130" s="40" t="s">
        <v>150</v>
      </c>
      <c r="H130" s="42" t="s">
        <v>151</v>
      </c>
      <c r="I130" s="43"/>
      <c r="J130" s="43"/>
      <c r="K130" s="43"/>
    </row>
    <row r="131" spans="1:11" ht="18.5" thickBot="1" x14ac:dyDescent="0.45">
      <c r="A131" s="49"/>
      <c r="B131" s="49"/>
      <c r="C131" s="49"/>
      <c r="D131" s="49"/>
      <c r="E131" s="49"/>
      <c r="F131" s="49"/>
      <c r="G131" s="66">
        <v>8.1369759244302453E-2</v>
      </c>
      <c r="H131" s="69">
        <v>8.1369757652282715E-2</v>
      </c>
      <c r="I131" s="43"/>
      <c r="J131" s="43"/>
      <c r="K131" s="43"/>
    </row>
    <row r="132" spans="1:11" ht="36" x14ac:dyDescent="0.4">
      <c r="A132" s="49"/>
      <c r="B132" s="49"/>
      <c r="C132" s="49"/>
      <c r="D132" s="49"/>
      <c r="E132" s="49"/>
      <c r="F132" s="40" t="s">
        <v>150</v>
      </c>
      <c r="G132" s="42" t="s">
        <v>151</v>
      </c>
      <c r="H132" s="43"/>
      <c r="I132" s="43"/>
      <c r="J132" s="43"/>
      <c r="K132" s="43"/>
    </row>
    <row r="133" spans="1:11" ht="18.5" thickBot="1" x14ac:dyDescent="0.45">
      <c r="A133" s="49"/>
      <c r="B133" s="49"/>
      <c r="C133" s="49"/>
      <c r="D133" s="49"/>
      <c r="E133" s="49"/>
      <c r="F133" s="51">
        <v>0.54049943574571602</v>
      </c>
      <c r="G133" s="50">
        <v>0.54049944877624512</v>
      </c>
      <c r="H133" s="43"/>
      <c r="I133" s="43"/>
      <c r="J133" s="43"/>
      <c r="K133" s="43"/>
    </row>
    <row r="134" spans="1:11" ht="36" x14ac:dyDescent="0.4">
      <c r="A134" s="49"/>
      <c r="B134" s="49"/>
      <c r="C134" s="49"/>
      <c r="D134" s="49"/>
      <c r="E134" s="40" t="s">
        <v>183</v>
      </c>
      <c r="F134" s="41" t="s">
        <v>184</v>
      </c>
      <c r="G134" s="42" t="s">
        <v>185</v>
      </c>
      <c r="H134" s="43"/>
      <c r="I134" s="43"/>
      <c r="J134" s="43"/>
      <c r="K134" s="43"/>
    </row>
    <row r="135" spans="1:11" ht="18.5" thickBot="1" x14ac:dyDescent="0.45">
      <c r="A135" s="49"/>
      <c r="B135" s="49"/>
      <c r="C135" s="49"/>
      <c r="D135" s="49"/>
      <c r="E135" s="61">
        <v>10.461833953857422</v>
      </c>
      <c r="F135" s="46">
        <v>4.2141731822891231</v>
      </c>
      <c r="G135" s="58">
        <v>16.208342311904644</v>
      </c>
      <c r="H135" s="43"/>
      <c r="I135" s="43"/>
      <c r="J135" s="43"/>
      <c r="K135" s="43"/>
    </row>
    <row r="136" spans="1:11" ht="18" x14ac:dyDescent="0.4">
      <c r="A136" s="49"/>
      <c r="B136" s="49"/>
      <c r="C136" s="49"/>
      <c r="D136" s="40" t="s">
        <v>161</v>
      </c>
      <c r="E136" s="41" t="s">
        <v>162</v>
      </c>
      <c r="F136" s="41" t="s">
        <v>149</v>
      </c>
      <c r="G136" s="42" t="s">
        <v>148</v>
      </c>
      <c r="H136" s="43"/>
      <c r="I136" s="43"/>
      <c r="J136" s="43"/>
      <c r="K136" s="43"/>
    </row>
    <row r="137" spans="1:11" ht="18.5" thickBot="1" x14ac:dyDescent="0.45">
      <c r="A137" s="49"/>
      <c r="B137" s="49"/>
      <c r="C137" s="49"/>
      <c r="D137" s="61">
        <v>23.027106427577003</v>
      </c>
      <c r="E137" s="62">
        <v>18.693866198577883</v>
      </c>
      <c r="F137" s="62">
        <v>11.610395053190075</v>
      </c>
      <c r="G137" s="58">
        <v>11.610413178371527</v>
      </c>
      <c r="H137" s="43"/>
      <c r="I137" s="43"/>
      <c r="J137" s="43"/>
      <c r="K137" s="43"/>
    </row>
    <row r="138" spans="1:11" ht="18" x14ac:dyDescent="0.4">
      <c r="A138" s="49"/>
      <c r="B138" s="49"/>
      <c r="C138" s="49"/>
      <c r="D138" s="49"/>
      <c r="E138" s="49"/>
      <c r="F138" s="40" t="s">
        <v>163</v>
      </c>
      <c r="G138" s="42" t="s">
        <v>164</v>
      </c>
      <c r="H138" s="43"/>
      <c r="I138" s="43"/>
      <c r="J138" s="43"/>
      <c r="K138" s="43"/>
    </row>
    <row r="139" spans="1:11" ht="18.5" thickBot="1" x14ac:dyDescent="0.45">
      <c r="A139" s="49"/>
      <c r="B139" s="49"/>
      <c r="C139" s="49"/>
      <c r="D139" s="49"/>
      <c r="E139" s="49"/>
      <c r="F139" s="45">
        <v>8.0613336425467779</v>
      </c>
      <c r="G139" s="53">
        <v>8.303173666000367</v>
      </c>
      <c r="H139" s="43"/>
      <c r="I139" s="43"/>
      <c r="J139" s="43"/>
      <c r="K139" s="43"/>
    </row>
    <row r="140" spans="1:11" ht="36" x14ac:dyDescent="0.4">
      <c r="A140" s="49"/>
      <c r="B140" s="49"/>
      <c r="C140" s="49"/>
      <c r="D140" s="49"/>
      <c r="E140" s="49"/>
      <c r="F140" s="40" t="s">
        <v>150</v>
      </c>
      <c r="G140" s="42" t="s">
        <v>151</v>
      </c>
      <c r="H140" s="43"/>
      <c r="I140" s="43"/>
      <c r="J140" s="43"/>
      <c r="K140" s="43"/>
    </row>
    <row r="141" spans="1:11" ht="18.5" thickBot="1" x14ac:dyDescent="0.45">
      <c r="A141" s="49"/>
      <c r="B141" s="49"/>
      <c r="C141" s="49"/>
      <c r="D141" s="49"/>
      <c r="E141" s="49"/>
      <c r="F141" s="51">
        <v>0.70388483092090437</v>
      </c>
      <c r="G141" s="52">
        <v>0.70388484001159668</v>
      </c>
      <c r="H141" s="43"/>
      <c r="I141" s="43"/>
      <c r="J141" s="43"/>
      <c r="K141" s="43"/>
    </row>
    <row r="142" spans="1:11" ht="18" x14ac:dyDescent="0.4">
      <c r="A142" s="49"/>
      <c r="B142" s="49"/>
      <c r="C142" s="49"/>
      <c r="D142" s="49"/>
      <c r="E142" s="40" t="s">
        <v>150</v>
      </c>
      <c r="F142" s="42" t="s">
        <v>151</v>
      </c>
      <c r="G142" s="43"/>
      <c r="H142" s="43"/>
      <c r="I142" s="43"/>
      <c r="J142" s="43"/>
      <c r="K142" s="43"/>
    </row>
    <row r="143" spans="1:11" ht="18.5" thickBot="1" x14ac:dyDescent="0.45">
      <c r="A143" s="49"/>
      <c r="B143" s="49"/>
      <c r="C143" s="49"/>
      <c r="D143" s="49"/>
      <c r="E143" s="45">
        <v>4.6755620164031981</v>
      </c>
      <c r="F143" s="53">
        <v>4.6755619049072266</v>
      </c>
      <c r="G143" s="43"/>
      <c r="H143" s="43"/>
      <c r="I143" s="43"/>
      <c r="J143" s="43"/>
      <c r="K143" s="43"/>
    </row>
    <row r="144" spans="1:11" ht="36" x14ac:dyDescent="0.4">
      <c r="A144" s="49"/>
      <c r="B144" s="40" t="s">
        <v>516</v>
      </c>
      <c r="C144" s="41" t="s">
        <v>515</v>
      </c>
      <c r="D144" s="40" t="s">
        <v>488</v>
      </c>
      <c r="E144" s="41" t="s">
        <v>431</v>
      </c>
      <c r="F144" s="40" t="s">
        <v>173</v>
      </c>
      <c r="G144" s="42" t="s">
        <v>145</v>
      </c>
      <c r="H144" s="43"/>
      <c r="I144" s="43"/>
      <c r="J144" s="43"/>
      <c r="K144" s="43"/>
    </row>
    <row r="145" spans="1:11" ht="18.5" thickBot="1" x14ac:dyDescent="0.45">
      <c r="A145" s="49"/>
      <c r="B145" s="54">
        <v>656.22400000000005</v>
      </c>
      <c r="C145" s="55">
        <v>164.05599975585938</v>
      </c>
      <c r="D145" s="54">
        <v>118.7040557615433</v>
      </c>
      <c r="E145" s="62">
        <v>89.110897270538331</v>
      </c>
      <c r="F145" s="61">
        <v>90.855551091186129</v>
      </c>
      <c r="G145" s="63">
        <v>254.75896969604491</v>
      </c>
      <c r="H145" s="43"/>
      <c r="I145" s="43"/>
      <c r="J145" s="43"/>
      <c r="K145" s="43"/>
    </row>
    <row r="146" spans="1:11" ht="18" x14ac:dyDescent="0.4">
      <c r="A146" s="49"/>
      <c r="B146" s="49"/>
      <c r="C146" s="49"/>
      <c r="D146" s="49"/>
      <c r="E146" s="49"/>
      <c r="F146" s="49"/>
      <c r="G146" s="42" t="s">
        <v>164</v>
      </c>
      <c r="H146" s="43"/>
      <c r="I146" s="43"/>
      <c r="J146" s="43"/>
      <c r="K146" s="43"/>
    </row>
    <row r="147" spans="1:11" ht="18.5" thickBot="1" x14ac:dyDescent="0.45">
      <c r="A147" s="49"/>
      <c r="B147" s="49"/>
      <c r="C147" s="49"/>
      <c r="D147" s="49"/>
      <c r="E147" s="49"/>
      <c r="F147" s="49"/>
      <c r="G147" s="72">
        <v>92.036674858093264</v>
      </c>
      <c r="H147" s="43"/>
      <c r="I147" s="43"/>
      <c r="J147" s="43"/>
      <c r="K147" s="43"/>
    </row>
    <row r="148" spans="1:11" ht="18" x14ac:dyDescent="0.4">
      <c r="A148" s="49"/>
      <c r="B148" s="49"/>
      <c r="C148" s="49"/>
      <c r="D148" s="49"/>
      <c r="E148" s="41" t="s">
        <v>426</v>
      </c>
      <c r="F148" s="42" t="s">
        <v>148</v>
      </c>
      <c r="G148" s="43"/>
      <c r="H148" s="43"/>
      <c r="I148" s="43"/>
      <c r="J148" s="43"/>
      <c r="K148" s="43"/>
    </row>
    <row r="149" spans="1:11" ht="18.5" thickBot="1" x14ac:dyDescent="0.45">
      <c r="A149" s="49"/>
      <c r="B149" s="49"/>
      <c r="C149" s="49"/>
      <c r="D149" s="49"/>
      <c r="E149" s="62">
        <v>87.135780486312868</v>
      </c>
      <c r="F149" s="72">
        <v>87.210020652133267</v>
      </c>
      <c r="G149" s="43"/>
      <c r="H149" s="43"/>
      <c r="I149" s="43"/>
      <c r="J149" s="43"/>
      <c r="K149" s="43"/>
    </row>
    <row r="150" spans="1:11" ht="18" x14ac:dyDescent="0.4">
      <c r="A150" s="49"/>
      <c r="B150" s="49"/>
      <c r="C150" s="49"/>
      <c r="D150" s="40" t="s">
        <v>150</v>
      </c>
      <c r="E150" s="42" t="s">
        <v>151</v>
      </c>
      <c r="F150" s="43"/>
      <c r="G150" s="43"/>
      <c r="H150" s="43"/>
      <c r="I150" s="43"/>
      <c r="J150" s="43"/>
      <c r="K150" s="43"/>
    </row>
    <row r="151" spans="1:11" ht="18.5" thickBot="1" x14ac:dyDescent="0.45">
      <c r="A151" s="49"/>
      <c r="B151" s="49"/>
      <c r="C151" s="49"/>
      <c r="D151" s="61">
        <v>46.056831923500006</v>
      </c>
      <c r="E151" s="58">
        <v>46.056831359863281</v>
      </c>
      <c r="F151" s="43"/>
      <c r="G151" s="43"/>
      <c r="H151" s="43"/>
      <c r="I151" s="43"/>
      <c r="J151" s="43"/>
      <c r="K151" s="43"/>
    </row>
    <row r="152" spans="1:11" ht="36" x14ac:dyDescent="0.4">
      <c r="A152" s="49"/>
      <c r="B152" s="49"/>
      <c r="C152" s="41" t="s">
        <v>514</v>
      </c>
      <c r="D152" s="41" t="s">
        <v>199</v>
      </c>
      <c r="E152" s="40" t="s">
        <v>179</v>
      </c>
      <c r="F152" s="42" t="s">
        <v>180</v>
      </c>
      <c r="G152" s="43"/>
      <c r="H152" s="43"/>
      <c r="I152" s="43"/>
      <c r="J152" s="43"/>
      <c r="K152" s="43"/>
    </row>
    <row r="153" spans="1:11" ht="18.5" thickBot="1" x14ac:dyDescent="0.45">
      <c r="A153" s="49"/>
      <c r="B153" s="49"/>
      <c r="C153" s="55">
        <v>747.31445232788076</v>
      </c>
      <c r="D153" s="55">
        <v>551.14989045773302</v>
      </c>
      <c r="E153" s="54">
        <v>446.1247097439641</v>
      </c>
      <c r="F153" s="63">
        <v>446.12469482421875</v>
      </c>
      <c r="G153" s="43"/>
      <c r="H153" s="43"/>
      <c r="I153" s="43"/>
      <c r="J153" s="43"/>
      <c r="K153" s="43"/>
    </row>
    <row r="154" spans="1:11" ht="18" x14ac:dyDescent="0.4">
      <c r="A154" s="49"/>
      <c r="B154" s="49"/>
      <c r="C154" s="49"/>
      <c r="D154" s="49"/>
      <c r="E154" s="40" t="s">
        <v>150</v>
      </c>
      <c r="F154" s="42" t="s">
        <v>151</v>
      </c>
      <c r="G154" s="43"/>
      <c r="H154" s="43"/>
      <c r="I154" s="43"/>
      <c r="J154" s="43"/>
      <c r="K154" s="43"/>
    </row>
    <row r="155" spans="1:11" ht="18.5" thickBot="1" x14ac:dyDescent="0.45">
      <c r="A155" s="49"/>
      <c r="B155" s="49"/>
      <c r="C155" s="49"/>
      <c r="D155" s="49"/>
      <c r="E155" s="54">
        <v>130.22173642624676</v>
      </c>
      <c r="F155" s="63">
        <v>130.22174072265625</v>
      </c>
      <c r="G155" s="43"/>
      <c r="H155" s="43"/>
      <c r="I155" s="43"/>
      <c r="J155" s="43"/>
      <c r="K155" s="43"/>
    </row>
    <row r="156" spans="1:11" ht="36" x14ac:dyDescent="0.4">
      <c r="A156" s="49"/>
      <c r="B156" s="49"/>
      <c r="C156" s="49"/>
      <c r="D156" s="41" t="s">
        <v>181</v>
      </c>
      <c r="E156" s="40" t="s">
        <v>179</v>
      </c>
      <c r="F156" s="42" t="s">
        <v>180</v>
      </c>
      <c r="G156" s="43"/>
      <c r="H156" s="43"/>
      <c r="I156" s="43"/>
      <c r="J156" s="43"/>
      <c r="K156" s="43"/>
    </row>
    <row r="157" spans="1:11" ht="18.5" thickBot="1" x14ac:dyDescent="0.45">
      <c r="A157" s="49"/>
      <c r="B157" s="49"/>
      <c r="C157" s="49"/>
      <c r="D157" s="55">
        <v>294.10333178804927</v>
      </c>
      <c r="E157" s="54">
        <v>238.06003284597389</v>
      </c>
      <c r="F157" s="63">
        <v>238.06002807617188</v>
      </c>
      <c r="G157" s="43"/>
      <c r="H157" s="43"/>
      <c r="I157" s="43"/>
      <c r="J157" s="43"/>
      <c r="K157" s="43"/>
    </row>
    <row r="158" spans="1:11" ht="18" x14ac:dyDescent="0.4">
      <c r="A158" s="49"/>
      <c r="B158" s="49"/>
      <c r="C158" s="49"/>
      <c r="D158" s="49"/>
      <c r="E158" s="40" t="s">
        <v>150</v>
      </c>
      <c r="F158" s="42" t="s">
        <v>151</v>
      </c>
      <c r="G158" s="43"/>
      <c r="H158" s="43"/>
      <c r="I158" s="43"/>
      <c r="J158" s="43"/>
      <c r="K158" s="43"/>
    </row>
    <row r="159" spans="1:11" ht="18.5" thickBot="1" x14ac:dyDescent="0.45">
      <c r="A159" s="49"/>
      <c r="B159" s="49"/>
      <c r="C159" s="49"/>
      <c r="D159" s="49"/>
      <c r="E159" s="61">
        <v>69.488620947904096</v>
      </c>
      <c r="F159" s="72">
        <v>69.488624572753906</v>
      </c>
      <c r="G159" s="43"/>
      <c r="H159" s="43"/>
      <c r="I159" s="43"/>
      <c r="J159" s="43"/>
      <c r="K159" s="43"/>
    </row>
    <row r="160" spans="1:11" ht="18" x14ac:dyDescent="0.4">
      <c r="A160" s="49"/>
      <c r="B160" s="49"/>
      <c r="C160" s="41" t="s">
        <v>195</v>
      </c>
      <c r="D160" s="40" t="s">
        <v>173</v>
      </c>
      <c r="E160" s="42" t="s">
        <v>145</v>
      </c>
      <c r="F160" s="43"/>
      <c r="G160" s="43"/>
      <c r="H160" s="43"/>
      <c r="I160" s="43"/>
      <c r="J160" s="43"/>
      <c r="K160" s="43"/>
    </row>
    <row r="161" spans="1:11" ht="18.5" thickBot="1" x14ac:dyDescent="0.45">
      <c r="A161" s="49"/>
      <c r="B161" s="49"/>
      <c r="C161" s="55">
        <v>615.57092228393549</v>
      </c>
      <c r="D161" s="54">
        <v>627.62282593674968</v>
      </c>
      <c r="E161" s="57">
        <v>1759.8543388671876</v>
      </c>
      <c r="F161" s="43"/>
      <c r="G161" s="43"/>
      <c r="H161" s="43"/>
      <c r="I161" s="43"/>
      <c r="J161" s="43"/>
      <c r="K161" s="43"/>
    </row>
    <row r="162" spans="1:11" ht="18" x14ac:dyDescent="0.4">
      <c r="A162" s="49"/>
      <c r="B162" s="49"/>
      <c r="C162" s="49"/>
      <c r="D162" s="49"/>
      <c r="E162" s="42" t="s">
        <v>164</v>
      </c>
      <c r="F162" s="43"/>
      <c r="G162" s="43"/>
      <c r="H162" s="43"/>
      <c r="I162" s="43"/>
      <c r="J162" s="43"/>
      <c r="K162" s="43"/>
    </row>
    <row r="163" spans="1:11" ht="18.5" thickBot="1" x14ac:dyDescent="0.45">
      <c r="A163" s="49"/>
      <c r="B163" s="49"/>
      <c r="C163" s="49"/>
      <c r="D163" s="49"/>
      <c r="E163" s="63">
        <v>635.78189916992187</v>
      </c>
      <c r="F163" s="43"/>
      <c r="G163" s="43"/>
      <c r="H163" s="43"/>
      <c r="I163" s="43"/>
      <c r="J163" s="43"/>
      <c r="K163" s="43"/>
    </row>
    <row r="164" spans="1:11" ht="36" x14ac:dyDescent="0.4">
      <c r="A164" s="49"/>
      <c r="B164" s="49"/>
      <c r="C164" s="41" t="s">
        <v>181</v>
      </c>
      <c r="D164" s="40" t="s">
        <v>179</v>
      </c>
      <c r="E164" s="42" t="s">
        <v>180</v>
      </c>
      <c r="F164" s="43"/>
      <c r="G164" s="43"/>
      <c r="H164" s="43"/>
      <c r="I164" s="43"/>
      <c r="J164" s="43"/>
      <c r="K164" s="43"/>
    </row>
    <row r="165" spans="1:11" ht="18.5" thickBot="1" x14ac:dyDescent="0.45">
      <c r="A165" s="49"/>
      <c r="B165" s="49"/>
      <c r="C165" s="55">
        <v>500.04268725585939</v>
      </c>
      <c r="D165" s="54">
        <v>404.7563118720426</v>
      </c>
      <c r="E165" s="63">
        <v>404.75631713867188</v>
      </c>
      <c r="F165" s="43"/>
      <c r="G165" s="43"/>
      <c r="H165" s="43"/>
      <c r="I165" s="43"/>
      <c r="J165" s="43"/>
      <c r="K165" s="43"/>
    </row>
    <row r="166" spans="1:11" ht="18" x14ac:dyDescent="0.4">
      <c r="A166" s="49"/>
      <c r="B166" s="49"/>
      <c r="C166" s="49"/>
      <c r="D166" s="40" t="s">
        <v>150</v>
      </c>
      <c r="E166" s="42" t="s">
        <v>151</v>
      </c>
      <c r="F166" s="43"/>
      <c r="G166" s="43"/>
      <c r="H166" s="43"/>
      <c r="I166" s="43"/>
      <c r="J166" s="43"/>
      <c r="K166" s="43"/>
    </row>
    <row r="167" spans="1:11" ht="18.5" thickBot="1" x14ac:dyDescent="0.45">
      <c r="A167" s="49"/>
      <c r="B167" s="49"/>
      <c r="C167" s="49"/>
      <c r="D167" s="54">
        <v>118.146492696427</v>
      </c>
      <c r="E167" s="75">
        <v>118.14649200439453</v>
      </c>
      <c r="F167" s="43"/>
      <c r="G167" s="43"/>
      <c r="H167" s="43"/>
      <c r="I167" s="43"/>
      <c r="J167" s="43"/>
      <c r="K167" s="43"/>
    </row>
    <row r="168" spans="1:11" ht="36" x14ac:dyDescent="0.4">
      <c r="A168" s="49"/>
      <c r="B168" s="41" t="s">
        <v>181</v>
      </c>
      <c r="C168" s="40" t="s">
        <v>179</v>
      </c>
      <c r="D168" s="42" t="s">
        <v>180</v>
      </c>
      <c r="E168" s="43"/>
      <c r="F168" s="43"/>
      <c r="G168" s="43"/>
      <c r="H168" s="43"/>
      <c r="I168" s="43"/>
      <c r="J168" s="43"/>
      <c r="K168" s="43"/>
    </row>
    <row r="169" spans="1:11" ht="18.5" thickBot="1" x14ac:dyDescent="0.45">
      <c r="A169" s="49"/>
      <c r="B169" s="62">
        <v>49.1982</v>
      </c>
      <c r="C169" s="61">
        <v>39.823163720683489</v>
      </c>
      <c r="D169" s="58">
        <v>39.823162078857422</v>
      </c>
      <c r="E169" s="43"/>
      <c r="F169" s="43"/>
      <c r="G169" s="43"/>
      <c r="H169" s="43"/>
      <c r="I169" s="43"/>
      <c r="J169" s="43"/>
      <c r="K169" s="43"/>
    </row>
    <row r="170" spans="1:11" ht="18" x14ac:dyDescent="0.4">
      <c r="A170" s="49"/>
      <c r="B170" s="49"/>
      <c r="C170" s="40" t="s">
        <v>150</v>
      </c>
      <c r="D170" s="42" t="s">
        <v>151</v>
      </c>
      <c r="E170" s="43"/>
      <c r="F170" s="43"/>
      <c r="G170" s="43"/>
      <c r="H170" s="43"/>
      <c r="I170" s="43"/>
      <c r="J170" s="43"/>
      <c r="K170" s="43"/>
    </row>
    <row r="171" spans="1:11" ht="18.5" thickBot="1" x14ac:dyDescent="0.45">
      <c r="A171" s="49"/>
      <c r="B171" s="49"/>
      <c r="C171" s="61">
        <v>11.62419703824594</v>
      </c>
      <c r="D171" s="58">
        <v>11.624197006225586</v>
      </c>
      <c r="E171" s="43"/>
      <c r="F171" s="43"/>
      <c r="G171" s="43"/>
      <c r="H171" s="43"/>
      <c r="I171" s="43"/>
      <c r="J171" s="43"/>
      <c r="K171" s="43"/>
    </row>
    <row r="172" spans="1:11" ht="18" x14ac:dyDescent="0.4">
      <c r="A172" s="49"/>
      <c r="B172" s="40" t="s">
        <v>489</v>
      </c>
      <c r="C172" s="41" t="s">
        <v>490</v>
      </c>
      <c r="D172" s="41" t="s">
        <v>491</v>
      </c>
      <c r="E172" s="41" t="s">
        <v>492</v>
      </c>
      <c r="F172" s="40" t="s">
        <v>173</v>
      </c>
      <c r="G172" s="42" t="s">
        <v>145</v>
      </c>
      <c r="H172" s="43"/>
      <c r="I172" s="43"/>
      <c r="J172" s="43"/>
      <c r="K172" s="43"/>
    </row>
    <row r="173" spans="1:11" ht="18.5" thickBot="1" x14ac:dyDescent="0.45">
      <c r="A173" s="49"/>
      <c r="B173" s="54">
        <v>124.72499999999999</v>
      </c>
      <c r="C173" s="62">
        <v>98.84081954078674</v>
      </c>
      <c r="D173" s="62">
        <v>99.170089126946039</v>
      </c>
      <c r="E173" s="62">
        <v>99.726712700775451</v>
      </c>
      <c r="F173" s="54">
        <v>101.6792061179667</v>
      </c>
      <c r="G173" s="63">
        <v>285.10849600219728</v>
      </c>
      <c r="H173" s="43"/>
      <c r="I173" s="43"/>
      <c r="J173" s="43"/>
      <c r="K173" s="43"/>
    </row>
    <row r="174" spans="1:11" ht="18" x14ac:dyDescent="0.4">
      <c r="A174" s="49"/>
      <c r="B174" s="49"/>
      <c r="C174" s="49"/>
      <c r="D174" s="49"/>
      <c r="E174" s="49"/>
      <c r="F174" s="49"/>
      <c r="G174" s="42" t="s">
        <v>164</v>
      </c>
      <c r="H174" s="43"/>
      <c r="I174" s="43"/>
      <c r="J174" s="43"/>
      <c r="K174" s="43"/>
    </row>
    <row r="175" spans="1:11" ht="18.5" thickBot="1" x14ac:dyDescent="0.45">
      <c r="A175" s="49"/>
      <c r="B175" s="49"/>
      <c r="C175" s="49"/>
      <c r="D175" s="49"/>
      <c r="E175" s="49"/>
      <c r="F175" s="49"/>
      <c r="G175" s="63">
        <v>103.00103653717041</v>
      </c>
      <c r="H175" s="43"/>
      <c r="I175" s="43"/>
      <c r="J175" s="43"/>
      <c r="K175" s="43"/>
    </row>
    <row r="176" spans="1:11" ht="36" x14ac:dyDescent="0.4">
      <c r="A176" s="49"/>
      <c r="B176" s="49"/>
      <c r="C176" s="49"/>
      <c r="D176" s="49"/>
      <c r="E176" s="40" t="s">
        <v>175</v>
      </c>
      <c r="F176" s="40" t="s">
        <v>176</v>
      </c>
      <c r="G176" s="41" t="s">
        <v>177</v>
      </c>
      <c r="H176" s="41" t="s">
        <v>144</v>
      </c>
      <c r="I176" s="42" t="s">
        <v>145</v>
      </c>
      <c r="J176" s="43"/>
      <c r="K176" s="43"/>
    </row>
    <row r="177" spans="1:11" ht="18.5" thickBot="1" x14ac:dyDescent="0.45">
      <c r="A177" s="49"/>
      <c r="B177" s="49"/>
      <c r="C177" s="49"/>
      <c r="D177" s="49"/>
      <c r="E177" s="66">
        <v>5.5837458738404365E-2</v>
      </c>
      <c r="F177" s="66">
        <v>5.5837459862232208E-2</v>
      </c>
      <c r="G177" s="47">
        <v>0.11690968158654869</v>
      </c>
      <c r="H177" s="47">
        <v>0.11830122556402201</v>
      </c>
      <c r="I177" s="48">
        <v>3.8280490962309101E-2</v>
      </c>
      <c r="J177" s="43"/>
      <c r="K177" s="43"/>
    </row>
    <row r="178" spans="1:11" ht="36" x14ac:dyDescent="0.4">
      <c r="A178" s="49"/>
      <c r="B178" s="49"/>
      <c r="C178" s="49"/>
      <c r="D178" s="49"/>
      <c r="E178" s="49"/>
      <c r="F178" s="49"/>
      <c r="G178" s="49"/>
      <c r="H178" s="49"/>
      <c r="I178" s="42" t="s">
        <v>146</v>
      </c>
      <c r="J178" s="43"/>
      <c r="K178" s="43"/>
    </row>
    <row r="179" spans="1:11" ht="18.5" thickBot="1" x14ac:dyDescent="0.45">
      <c r="A179" s="49"/>
      <c r="B179" s="49"/>
      <c r="C179" s="49"/>
      <c r="D179" s="49"/>
      <c r="E179" s="49"/>
      <c r="F179" s="49"/>
      <c r="G179" s="49"/>
      <c r="H179" s="49"/>
      <c r="I179" s="52">
        <v>0.12066725022871314</v>
      </c>
      <c r="J179" s="43"/>
      <c r="K179" s="43"/>
    </row>
    <row r="180" spans="1:11" ht="36" x14ac:dyDescent="0.4">
      <c r="A180" s="49"/>
      <c r="B180" s="49"/>
      <c r="C180" s="49"/>
      <c r="D180" s="49"/>
      <c r="E180" s="49"/>
      <c r="F180" s="49"/>
      <c r="G180" s="41" t="s">
        <v>149</v>
      </c>
      <c r="H180" s="42" t="s">
        <v>148</v>
      </c>
      <c r="I180" s="43"/>
      <c r="J180" s="43"/>
      <c r="K180" s="43"/>
    </row>
    <row r="181" spans="1:11" ht="18.5" thickBot="1" x14ac:dyDescent="0.45">
      <c r="A181" s="49"/>
      <c r="B181" s="49"/>
      <c r="C181" s="49"/>
      <c r="D181" s="49"/>
      <c r="E181" s="49"/>
      <c r="F181" s="49"/>
      <c r="G181" s="64">
        <v>2.0719438718698916E-2</v>
      </c>
      <c r="H181" s="48">
        <v>2.0719470461586002E-2</v>
      </c>
      <c r="I181" s="43"/>
      <c r="J181" s="43"/>
      <c r="K181" s="43"/>
    </row>
    <row r="182" spans="1:11" ht="18" x14ac:dyDescent="0.4">
      <c r="A182" s="49"/>
      <c r="B182" s="49"/>
      <c r="C182" s="49"/>
      <c r="D182" s="49"/>
      <c r="E182" s="49"/>
      <c r="F182" s="49"/>
      <c r="G182" s="40" t="s">
        <v>150</v>
      </c>
      <c r="H182" s="42" t="s">
        <v>151</v>
      </c>
      <c r="I182" s="43"/>
      <c r="J182" s="43"/>
      <c r="K182" s="43"/>
    </row>
    <row r="183" spans="1:11" ht="18.5" thickBot="1" x14ac:dyDescent="0.45">
      <c r="A183" s="49"/>
      <c r="B183" s="49"/>
      <c r="C183" s="49"/>
      <c r="D183" s="49"/>
      <c r="E183" s="70"/>
      <c r="F183" s="70"/>
      <c r="G183" s="71">
        <v>0.25470871528215705</v>
      </c>
      <c r="H183" s="52">
        <v>0.25470870733261108</v>
      </c>
      <c r="I183" s="43"/>
      <c r="J183" s="43"/>
      <c r="K183" s="43"/>
    </row>
    <row r="184" spans="1:11" ht="18" x14ac:dyDescent="0.4">
      <c r="A184" s="49"/>
      <c r="B184" s="49"/>
      <c r="C184" s="40" t="s">
        <v>150</v>
      </c>
      <c r="D184" s="42" t="s">
        <v>151</v>
      </c>
      <c r="E184" s="43"/>
      <c r="F184" s="43"/>
      <c r="G184" s="43"/>
      <c r="H184" s="43"/>
      <c r="I184" s="43"/>
      <c r="J184" s="43"/>
      <c r="K184" s="43"/>
    </row>
    <row r="185" spans="1:11" ht="18.5" thickBot="1" x14ac:dyDescent="0.45">
      <c r="A185" s="49"/>
      <c r="B185" s="49"/>
      <c r="C185" s="61">
        <v>30.970713821105956</v>
      </c>
      <c r="D185" s="72">
        <v>30.970714569091797</v>
      </c>
      <c r="E185" s="43"/>
      <c r="F185" s="43"/>
      <c r="G185" s="43"/>
      <c r="H185" s="43"/>
      <c r="I185" s="43"/>
      <c r="J185" s="43"/>
      <c r="K185" s="43"/>
    </row>
    <row r="186" spans="1:11" ht="18" x14ac:dyDescent="0.4">
      <c r="A186" s="49"/>
      <c r="B186" s="40" t="s">
        <v>150</v>
      </c>
      <c r="C186" s="42" t="s">
        <v>151</v>
      </c>
      <c r="D186" s="43"/>
      <c r="E186" s="43"/>
      <c r="F186" s="43"/>
      <c r="G186" s="43"/>
      <c r="H186" s="43"/>
      <c r="I186" s="43"/>
      <c r="J186" s="43"/>
      <c r="K186" s="43"/>
    </row>
    <row r="187" spans="1:11" ht="18.5" thickBot="1" x14ac:dyDescent="0.45">
      <c r="A187" s="70"/>
      <c r="B187" s="73">
        <v>90.796499999999995</v>
      </c>
      <c r="C187" s="72">
        <v>90.796501159667969</v>
      </c>
      <c r="D187" s="43"/>
      <c r="E187" s="43"/>
      <c r="F187" s="43"/>
      <c r="G187" s="43"/>
      <c r="H187" s="43"/>
      <c r="I187" s="43"/>
      <c r="J187" s="43"/>
      <c r="K187" s="43"/>
    </row>
  </sheetData>
  <mergeCells count="1">
    <mergeCell ref="A1:D1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350F7-3B39-49B9-9ECB-4653D4528038}">
  <sheetPr codeName="Sheet7"/>
  <dimension ref="A2:AI203"/>
  <sheetViews>
    <sheetView workbookViewId="0">
      <selection activeCell="B6" sqref="B6"/>
    </sheetView>
  </sheetViews>
  <sheetFormatPr defaultRowHeight="14.5" x14ac:dyDescent="0.35"/>
  <cols>
    <col min="1" max="1" width="25.6328125" customWidth="1"/>
    <col min="2" max="5" width="9.6328125" customWidth="1"/>
    <col min="6" max="7" width="9.54296875" bestFit="1" customWidth="1"/>
    <col min="8" max="8" width="25.6328125" customWidth="1"/>
    <col min="9" max="12" width="9.6328125" customWidth="1"/>
    <col min="13" max="14" width="9.54296875" bestFit="1" customWidth="1"/>
    <col min="15" max="15" width="25.6328125" customWidth="1"/>
    <col min="16" max="19" width="9.6328125" customWidth="1"/>
    <col min="20" max="21" width="9.54296875" bestFit="1" customWidth="1"/>
    <col min="22" max="22" width="25.6328125" customWidth="1"/>
    <col min="23" max="26" width="9.6328125" customWidth="1"/>
    <col min="27" max="28" width="8.6328125" customWidth="1"/>
    <col min="29" max="29" width="25.6328125" customWidth="1"/>
    <col min="30" max="33" width="9.6328125" customWidth="1"/>
    <col min="34" max="35" width="9.54296875" bestFit="1" customWidth="1"/>
  </cols>
  <sheetData>
    <row r="2" spans="1:35" ht="18" x14ac:dyDescent="0.4">
      <c r="A2" s="76" t="s">
        <v>203</v>
      </c>
      <c r="B2" s="266" t="s">
        <v>487</v>
      </c>
      <c r="C2" s="267"/>
      <c r="D2" s="267"/>
      <c r="E2" s="267"/>
      <c r="F2" s="26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 ht="18" x14ac:dyDescent="0.4">
      <c r="A3" s="76" t="s">
        <v>204</v>
      </c>
      <c r="B3" s="268" t="s">
        <v>433</v>
      </c>
      <c r="C3" s="269"/>
      <c r="D3" s="269"/>
      <c r="E3" s="269"/>
      <c r="F3" s="270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36" x14ac:dyDescent="0.4">
      <c r="A4" s="78" t="s">
        <v>1</v>
      </c>
      <c r="B4" s="77"/>
      <c r="C4" s="77"/>
      <c r="D4" s="77"/>
      <c r="E4" s="77"/>
      <c r="F4" s="77"/>
      <c r="G4" s="77"/>
      <c r="H4" s="78" t="s">
        <v>2</v>
      </c>
      <c r="I4" s="77"/>
      <c r="J4" s="77"/>
      <c r="K4" s="77"/>
      <c r="L4" s="77"/>
      <c r="M4" s="77"/>
      <c r="N4" s="77"/>
      <c r="O4" s="78" t="s">
        <v>3</v>
      </c>
      <c r="P4" s="77"/>
      <c r="Q4" s="77"/>
      <c r="R4" s="77"/>
      <c r="S4" s="77"/>
      <c r="T4" s="77"/>
      <c r="U4" s="77"/>
      <c r="V4" s="78" t="s">
        <v>206</v>
      </c>
      <c r="W4" s="77"/>
      <c r="X4" s="77"/>
      <c r="Y4" s="77"/>
      <c r="Z4" s="77"/>
      <c r="AA4" s="77"/>
      <c r="AB4" s="77"/>
      <c r="AC4" s="78" t="s">
        <v>5</v>
      </c>
      <c r="AD4" s="77"/>
      <c r="AE4" s="77"/>
      <c r="AF4" s="77"/>
      <c r="AG4" s="77"/>
      <c r="AH4" s="77"/>
      <c r="AI4" s="77"/>
    </row>
    <row r="5" spans="1:35" ht="90" x14ac:dyDescent="0.4">
      <c r="A5" s="76" t="s">
        <v>207</v>
      </c>
      <c r="B5" s="76" t="s">
        <v>208</v>
      </c>
      <c r="C5" s="76" t="s">
        <v>209</v>
      </c>
      <c r="D5" s="76" t="s">
        <v>210</v>
      </c>
      <c r="E5" s="76" t="s">
        <v>211</v>
      </c>
      <c r="F5" s="76" t="s">
        <v>212</v>
      </c>
      <c r="G5" s="76" t="s">
        <v>213</v>
      </c>
      <c r="H5" s="76" t="s">
        <v>207</v>
      </c>
      <c r="I5" s="76" t="s">
        <v>208</v>
      </c>
      <c r="J5" s="76" t="s">
        <v>209</v>
      </c>
      <c r="K5" s="76" t="s">
        <v>210</v>
      </c>
      <c r="L5" s="76" t="s">
        <v>211</v>
      </c>
      <c r="M5" s="76" t="s">
        <v>212</v>
      </c>
      <c r="N5" s="76" t="s">
        <v>213</v>
      </c>
      <c r="O5" s="76" t="s">
        <v>207</v>
      </c>
      <c r="P5" s="76" t="s">
        <v>208</v>
      </c>
      <c r="Q5" s="76" t="s">
        <v>209</v>
      </c>
      <c r="R5" s="76" t="s">
        <v>210</v>
      </c>
      <c r="S5" s="76" t="s">
        <v>211</v>
      </c>
      <c r="T5" s="76" t="s">
        <v>212</v>
      </c>
      <c r="U5" s="76" t="s">
        <v>213</v>
      </c>
      <c r="V5" s="76" t="s">
        <v>207</v>
      </c>
      <c r="W5" s="76" t="s">
        <v>208</v>
      </c>
      <c r="X5" s="76" t="s">
        <v>209</v>
      </c>
      <c r="Y5" s="76" t="s">
        <v>210</v>
      </c>
      <c r="Z5" s="76" t="s">
        <v>211</v>
      </c>
      <c r="AA5" s="76" t="s">
        <v>212</v>
      </c>
      <c r="AB5" s="76" t="s">
        <v>213</v>
      </c>
      <c r="AC5" s="76" t="s">
        <v>207</v>
      </c>
      <c r="AD5" s="76" t="s">
        <v>208</v>
      </c>
      <c r="AE5" s="76" t="s">
        <v>209</v>
      </c>
      <c r="AF5" s="76" t="s">
        <v>210</v>
      </c>
      <c r="AG5" s="76" t="s">
        <v>211</v>
      </c>
      <c r="AH5" s="76" t="s">
        <v>212</v>
      </c>
      <c r="AI5" s="76" t="s">
        <v>213</v>
      </c>
    </row>
    <row r="6" spans="1:35" ht="18" x14ac:dyDescent="0.4">
      <c r="A6" s="78" t="s">
        <v>214</v>
      </c>
      <c r="B6" s="79">
        <f>-848.533124537807+4303.85567443207</f>
        <v>3455.3225498942634</v>
      </c>
      <c r="C6" s="79">
        <v>4232.6922116289352</v>
      </c>
      <c r="D6" s="83">
        <f>-848.533124537807+71.1634628031383</f>
        <v>-777.36966173466874</v>
      </c>
      <c r="E6" s="81"/>
      <c r="F6" s="81"/>
      <c r="G6" s="82">
        <v>1.6534816263914075E-2</v>
      </c>
      <c r="H6" s="78" t="s">
        <v>214</v>
      </c>
      <c r="I6" s="83">
        <v>32.327194781144833</v>
      </c>
      <c r="J6" s="83">
        <v>19.863233698741443</v>
      </c>
      <c r="K6" s="83">
        <v>12.463961082403385</v>
      </c>
      <c r="L6" s="81"/>
      <c r="M6" s="81"/>
      <c r="N6" s="85">
        <v>0.38555653117396749</v>
      </c>
      <c r="O6" s="78" t="s">
        <v>214</v>
      </c>
      <c r="P6" s="85">
        <v>0.90377529671821222</v>
      </c>
      <c r="Q6" s="85">
        <v>0.51933229909022161</v>
      </c>
      <c r="R6" s="85">
        <v>0.38444299762799072</v>
      </c>
      <c r="S6" s="81"/>
      <c r="T6" s="81"/>
      <c r="U6" s="85">
        <v>0.42537453615293502</v>
      </c>
      <c r="V6" s="78" t="s">
        <v>214</v>
      </c>
      <c r="W6" s="86">
        <v>1.7862699088651049E-5</v>
      </c>
      <c r="X6" s="86">
        <v>1.7862699088651049E-5</v>
      </c>
      <c r="Y6" s="87">
        <v>0</v>
      </c>
      <c r="Z6" s="81"/>
      <c r="AA6" s="81"/>
      <c r="AB6" s="87">
        <v>0</v>
      </c>
      <c r="AC6" s="78" t="s">
        <v>214</v>
      </c>
      <c r="AD6" s="80">
        <v>573.83479154814745</v>
      </c>
      <c r="AE6" s="88">
        <v>275.21348245620129</v>
      </c>
      <c r="AF6" s="88">
        <v>298.6213090919465</v>
      </c>
      <c r="AG6" s="77"/>
      <c r="AH6" s="77"/>
      <c r="AI6" s="89">
        <v>0.52039596324631476</v>
      </c>
    </row>
    <row r="7" spans="1:35" ht="18" x14ac:dyDescent="0.4">
      <c r="A7" s="76" t="s">
        <v>215</v>
      </c>
      <c r="B7" s="91">
        <v>3995.2057472962547</v>
      </c>
      <c r="C7" s="91">
        <v>3947.6728019532306</v>
      </c>
      <c r="D7" s="94">
        <f>-848.533124537807+47.5329453430242</f>
        <v>-801.00017919478285</v>
      </c>
      <c r="E7" s="89">
        <v>0.92828525153168684</v>
      </c>
      <c r="F7" s="93">
        <v>1.1897496236631108E-2</v>
      </c>
      <c r="G7" s="93">
        <v>1.1044270286618404E-2</v>
      </c>
      <c r="H7" s="76" t="s">
        <v>216</v>
      </c>
      <c r="I7" s="94">
        <v>12.41049282920185</v>
      </c>
      <c r="J7" s="94">
        <v>12.119824473435949</v>
      </c>
      <c r="K7" s="89">
        <v>0.29066835576589961</v>
      </c>
      <c r="L7" s="89">
        <v>0.38390255984847771</v>
      </c>
      <c r="M7" s="93">
        <v>2.342117752825721E-2</v>
      </c>
      <c r="N7" s="90">
        <v>8.9914500077635847E-3</v>
      </c>
      <c r="O7" s="76" t="s">
        <v>219</v>
      </c>
      <c r="P7" s="89">
        <v>0.46559742978505181</v>
      </c>
      <c r="Q7" s="89">
        <v>0.46363164940950286</v>
      </c>
      <c r="R7" s="90">
        <v>1.965780375548972E-3</v>
      </c>
      <c r="S7" s="89">
        <v>0.51516945802317082</v>
      </c>
      <c r="T7" s="90">
        <v>4.222060195771476E-3</v>
      </c>
      <c r="U7" s="90">
        <v>2.1750764627967941E-3</v>
      </c>
      <c r="V7" s="76" t="s">
        <v>218</v>
      </c>
      <c r="W7" s="90">
        <v>1.3058383144995773E-5</v>
      </c>
      <c r="X7" s="90">
        <v>1.3058383144995773E-5</v>
      </c>
      <c r="Y7" s="95">
        <v>0</v>
      </c>
      <c r="Z7" s="89">
        <v>0.73104199316061547</v>
      </c>
      <c r="AA7" s="95">
        <v>0</v>
      </c>
      <c r="AB7" s="95">
        <v>0</v>
      </c>
      <c r="AC7" s="76" t="s">
        <v>219</v>
      </c>
      <c r="AD7" s="88">
        <v>260.64194309687025</v>
      </c>
      <c r="AE7" s="88">
        <v>259.54149712357247</v>
      </c>
      <c r="AF7" s="92">
        <v>1.1004459732978302</v>
      </c>
      <c r="AG7" s="89">
        <v>0.45421077100202484</v>
      </c>
      <c r="AH7" s="90">
        <v>4.2220601957714769E-3</v>
      </c>
      <c r="AI7" s="90">
        <v>1.9177052167383226E-3</v>
      </c>
    </row>
    <row r="8" spans="1:35" ht="18" x14ac:dyDescent="0.4">
      <c r="A8" s="76" t="s">
        <v>223</v>
      </c>
      <c r="B8" s="88">
        <v>307.38289508432536</v>
      </c>
      <c r="C8" s="88">
        <v>283.75372171478045</v>
      </c>
      <c r="D8" s="94">
        <v>23.629173369544926</v>
      </c>
      <c r="E8" s="89">
        <v>0.99970560535776798</v>
      </c>
      <c r="F8" s="93">
        <v>7.6872115356525147E-2</v>
      </c>
      <c r="G8" s="90">
        <v>5.4902336781223445E-3</v>
      </c>
      <c r="H8" s="76" t="s">
        <v>251</v>
      </c>
      <c r="I8" s="94">
        <v>11.279829120027944</v>
      </c>
      <c r="J8" s="95">
        <v>0</v>
      </c>
      <c r="K8" s="94">
        <v>11.279829120027944</v>
      </c>
      <c r="L8" s="89">
        <v>0.73282949880474679</v>
      </c>
      <c r="M8" s="92">
        <v>1</v>
      </c>
      <c r="N8" s="89">
        <v>0.34892693895626908</v>
      </c>
      <c r="O8" s="76" t="s">
        <v>233</v>
      </c>
      <c r="P8" s="89">
        <v>0.37468806126549886</v>
      </c>
      <c r="Q8" s="95">
        <v>0</v>
      </c>
      <c r="R8" s="89">
        <v>0.37468806126549886</v>
      </c>
      <c r="S8" s="89">
        <v>0.92975045246511412</v>
      </c>
      <c r="T8" s="92">
        <v>1</v>
      </c>
      <c r="U8" s="89">
        <v>0.41458099444194335</v>
      </c>
      <c r="V8" s="76" t="s">
        <v>224</v>
      </c>
      <c r="W8" s="90">
        <v>1.7597154124100222E-6</v>
      </c>
      <c r="X8" s="90">
        <v>1.7597154124100222E-6</v>
      </c>
      <c r="Y8" s="95">
        <v>0</v>
      </c>
      <c r="Z8" s="89">
        <v>0.82955540390983684</v>
      </c>
      <c r="AA8" s="95">
        <v>0</v>
      </c>
      <c r="AB8" s="95">
        <v>0</v>
      </c>
      <c r="AC8" s="76" t="s">
        <v>319</v>
      </c>
      <c r="AD8" s="94">
        <v>81.504061917853377</v>
      </c>
      <c r="AE8" s="95">
        <v>0</v>
      </c>
      <c r="AF8" s="94">
        <v>81.504061917853377</v>
      </c>
      <c r="AG8" s="89">
        <v>0.5962447904067455</v>
      </c>
      <c r="AH8" s="92">
        <v>1</v>
      </c>
      <c r="AI8" s="89">
        <v>0.1420340194047206</v>
      </c>
    </row>
    <row r="9" spans="1:35" ht="18" x14ac:dyDescent="0.4">
      <c r="A9" s="96" t="s">
        <v>231</v>
      </c>
      <c r="B9" s="97">
        <v>1.2274109616194215</v>
      </c>
      <c r="C9" s="97">
        <v>1.226066871050173</v>
      </c>
      <c r="D9" s="99">
        <v>1.3440905692485223E-3</v>
      </c>
      <c r="E9" s="98">
        <v>0.99999079404773983</v>
      </c>
      <c r="F9" s="99">
        <v>1.0950615655861147E-3</v>
      </c>
      <c r="G9" s="99">
        <v>3.1229917332808458E-7</v>
      </c>
      <c r="H9" s="76" t="s">
        <v>219</v>
      </c>
      <c r="I9" s="92">
        <v>7.3587311097208445</v>
      </c>
      <c r="J9" s="92">
        <v>7.3276621040111074</v>
      </c>
      <c r="K9" s="93">
        <v>3.1069005709737647E-2</v>
      </c>
      <c r="L9" s="89">
        <v>0.96046233733402442</v>
      </c>
      <c r="M9" s="90">
        <v>4.2220601957714769E-3</v>
      </c>
      <c r="N9" s="90">
        <v>9.6107954680493845E-4</v>
      </c>
      <c r="O9" s="76" t="s">
        <v>246</v>
      </c>
      <c r="P9" s="93">
        <v>2.0951177595184462E-2</v>
      </c>
      <c r="Q9" s="93">
        <v>2.0210109627880626E-2</v>
      </c>
      <c r="R9" s="90">
        <v>7.4106796730383467E-4</v>
      </c>
      <c r="S9" s="89">
        <v>0.95293229608405616</v>
      </c>
      <c r="T9" s="93">
        <v>3.5371184456675406E-2</v>
      </c>
      <c r="U9" s="90">
        <v>8.1996926669139969E-4</v>
      </c>
      <c r="V9" s="76" t="s">
        <v>234</v>
      </c>
      <c r="W9" s="90">
        <v>9.0637954395313328E-7</v>
      </c>
      <c r="X9" s="90">
        <v>9.0637954395313328E-7</v>
      </c>
      <c r="Y9" s="95">
        <v>0</v>
      </c>
      <c r="Z9" s="89">
        <v>0.88029687021651581</v>
      </c>
      <c r="AA9" s="95">
        <v>0</v>
      </c>
      <c r="AB9" s="95">
        <v>0</v>
      </c>
      <c r="AC9" s="76" t="s">
        <v>225</v>
      </c>
      <c r="AD9" s="94">
        <v>78.026326319022431</v>
      </c>
      <c r="AE9" s="95">
        <v>0</v>
      </c>
      <c r="AF9" s="94">
        <v>78.026326319022431</v>
      </c>
      <c r="AG9" s="89">
        <v>0.73221829265556415</v>
      </c>
      <c r="AH9" s="92">
        <v>1</v>
      </c>
      <c r="AI9" s="89">
        <v>0.13597350224881868</v>
      </c>
    </row>
    <row r="10" spans="1:35" ht="36" x14ac:dyDescent="0.4">
      <c r="A10" s="96" t="s">
        <v>239</v>
      </c>
      <c r="B10" s="100">
        <v>3.2268909483501203E-2</v>
      </c>
      <c r="C10" s="100">
        <v>3.2268909483501203E-2</v>
      </c>
      <c r="D10" s="101">
        <v>0</v>
      </c>
      <c r="E10" s="98">
        <v>0.99999829172236576</v>
      </c>
      <c r="F10" s="101">
        <v>0</v>
      </c>
      <c r="G10" s="101">
        <v>0</v>
      </c>
      <c r="H10" s="76" t="s">
        <v>240</v>
      </c>
      <c r="I10" s="89">
        <v>0.61962191640298447</v>
      </c>
      <c r="J10" s="93">
        <v>2.111260228558897E-2</v>
      </c>
      <c r="K10" s="89">
        <v>0.5985093141173955</v>
      </c>
      <c r="L10" s="89">
        <v>0.97962954069323405</v>
      </c>
      <c r="M10" s="89">
        <v>0.96592663731432971</v>
      </c>
      <c r="N10" s="93">
        <v>1.8514112287481319E-2</v>
      </c>
      <c r="O10" s="76" t="s">
        <v>264</v>
      </c>
      <c r="P10" s="93">
        <v>1.2182074848863562E-2</v>
      </c>
      <c r="Q10" s="93">
        <v>1.2182074848863562E-2</v>
      </c>
      <c r="R10" s="95">
        <v>0</v>
      </c>
      <c r="S10" s="89">
        <v>0.96641139303780021</v>
      </c>
      <c r="T10" s="95">
        <v>0</v>
      </c>
      <c r="U10" s="95">
        <v>0</v>
      </c>
      <c r="V10" s="76" t="s">
        <v>239</v>
      </c>
      <c r="W10" s="90">
        <v>8.9140633932323769E-7</v>
      </c>
      <c r="X10" s="90">
        <v>8.9140633932323769E-7</v>
      </c>
      <c r="Y10" s="95">
        <v>0</v>
      </c>
      <c r="Z10" s="89">
        <v>0.93020009788100622</v>
      </c>
      <c r="AA10" s="95">
        <v>0</v>
      </c>
      <c r="AB10" s="95">
        <v>0</v>
      </c>
      <c r="AC10" s="76" t="s">
        <v>284</v>
      </c>
      <c r="AD10" s="94">
        <v>41.823514856997889</v>
      </c>
      <c r="AE10" s="95">
        <v>0</v>
      </c>
      <c r="AF10" s="94">
        <v>41.823514856997889</v>
      </c>
      <c r="AG10" s="89">
        <v>0.8051025364710398</v>
      </c>
      <c r="AH10" s="92">
        <v>1</v>
      </c>
      <c r="AI10" s="93">
        <v>7.2884243815475758E-2</v>
      </c>
    </row>
    <row r="11" spans="1:35" ht="18" x14ac:dyDescent="0.4">
      <c r="A11" s="96" t="s">
        <v>245</v>
      </c>
      <c r="B11" s="99">
        <v>1.9739100505449881E-3</v>
      </c>
      <c r="C11" s="99">
        <v>1.9739100505449881E-3</v>
      </c>
      <c r="D11" s="101">
        <v>0</v>
      </c>
      <c r="E11" s="98">
        <v>0.99999875035996888</v>
      </c>
      <c r="F11" s="101">
        <v>0</v>
      </c>
      <c r="G11" s="101">
        <v>0</v>
      </c>
      <c r="H11" s="76" t="s">
        <v>246</v>
      </c>
      <c r="I11" s="89">
        <v>0.32688480645738371</v>
      </c>
      <c r="J11" s="89">
        <v>0.31532250367209491</v>
      </c>
      <c r="K11" s="93">
        <v>1.1562302785288759E-2</v>
      </c>
      <c r="L11" s="89">
        <v>0.98974129980720582</v>
      </c>
      <c r="M11" s="93">
        <v>3.5371184456675406E-2</v>
      </c>
      <c r="N11" s="90">
        <v>3.5766489680176615E-4</v>
      </c>
      <c r="O11" s="76" t="s">
        <v>273</v>
      </c>
      <c r="P11" s="93">
        <v>1.0076021957663958E-2</v>
      </c>
      <c r="Q11" s="93">
        <v>1.0076021957663958E-2</v>
      </c>
      <c r="R11" s="95">
        <v>0</v>
      </c>
      <c r="S11" s="89">
        <v>0.97756020623755469</v>
      </c>
      <c r="T11" s="95">
        <v>0</v>
      </c>
      <c r="U11" s="95">
        <v>0</v>
      </c>
      <c r="V11" s="76" t="s">
        <v>247</v>
      </c>
      <c r="W11" s="90">
        <v>7.0062851305052626E-7</v>
      </c>
      <c r="X11" s="90">
        <v>7.0062851305052626E-7</v>
      </c>
      <c r="Y11" s="95">
        <v>0</v>
      </c>
      <c r="Z11" s="89">
        <v>0.96942309041832475</v>
      </c>
      <c r="AA11" s="95">
        <v>0</v>
      </c>
      <c r="AB11" s="95">
        <v>0</v>
      </c>
      <c r="AC11" s="76" t="s">
        <v>266</v>
      </c>
      <c r="AD11" s="94">
        <v>35.442220442183299</v>
      </c>
      <c r="AE11" s="95">
        <v>0</v>
      </c>
      <c r="AF11" s="94">
        <v>35.442220442183299</v>
      </c>
      <c r="AG11" s="89">
        <v>0.86686634194990209</v>
      </c>
      <c r="AH11" s="92">
        <v>1</v>
      </c>
      <c r="AI11" s="93">
        <v>6.1763805478862344E-2</v>
      </c>
    </row>
    <row r="12" spans="1:35" ht="18" x14ac:dyDescent="0.4">
      <c r="A12" s="96" t="s">
        <v>247</v>
      </c>
      <c r="B12" s="99">
        <v>1.3436711209188176E-3</v>
      </c>
      <c r="C12" s="99">
        <v>1.3436711209188176E-3</v>
      </c>
      <c r="D12" s="101">
        <v>0</v>
      </c>
      <c r="E12" s="98">
        <v>0.99999906256168336</v>
      </c>
      <c r="F12" s="101">
        <v>0</v>
      </c>
      <c r="G12" s="101">
        <v>0</v>
      </c>
      <c r="H12" s="76" t="s">
        <v>232</v>
      </c>
      <c r="I12" s="89">
        <v>0.14853655171371469</v>
      </c>
      <c r="J12" s="93">
        <v>5.5073936084023944E-2</v>
      </c>
      <c r="K12" s="93">
        <v>9.3462615629690757E-2</v>
      </c>
      <c r="L12" s="89">
        <v>0.99433608610769697</v>
      </c>
      <c r="M12" s="89">
        <v>0.62922300640066064</v>
      </c>
      <c r="N12" s="90">
        <v>2.8911452497636381E-3</v>
      </c>
      <c r="O12" s="76" t="s">
        <v>232</v>
      </c>
      <c r="P12" s="90">
        <v>9.3704441666205111E-3</v>
      </c>
      <c r="Q12" s="90">
        <v>3.474345116790021E-3</v>
      </c>
      <c r="R12" s="90">
        <v>5.8960990498304914E-3</v>
      </c>
      <c r="S12" s="89">
        <v>0.98792831897602673</v>
      </c>
      <c r="T12" s="89">
        <v>0.62922300640066064</v>
      </c>
      <c r="U12" s="90">
        <v>6.5238550680024113E-3</v>
      </c>
      <c r="V12" s="76" t="s">
        <v>245</v>
      </c>
      <c r="W12" s="90">
        <v>3.2200816485236345E-7</v>
      </c>
      <c r="X12" s="90">
        <v>3.2200816485236345E-7</v>
      </c>
      <c r="Y12" s="95">
        <v>0</v>
      </c>
      <c r="Z12" s="89">
        <v>0.98744993861490837</v>
      </c>
      <c r="AA12" s="95">
        <v>0</v>
      </c>
      <c r="AB12" s="95">
        <v>0</v>
      </c>
      <c r="AC12" s="76" t="s">
        <v>235</v>
      </c>
      <c r="AD12" s="94">
        <v>20.57117518708505</v>
      </c>
      <c r="AE12" s="95">
        <v>0</v>
      </c>
      <c r="AF12" s="94">
        <v>20.57117518708505</v>
      </c>
      <c r="AG12" s="89">
        <v>0.90271494417840437</v>
      </c>
      <c r="AH12" s="92">
        <v>1</v>
      </c>
      <c r="AI12" s="93">
        <v>3.5848602228502259E-2</v>
      </c>
    </row>
    <row r="13" spans="1:35" ht="18" x14ac:dyDescent="0.4">
      <c r="A13" s="96" t="s">
        <v>224</v>
      </c>
      <c r="B13" s="99">
        <v>1.1438150180665143E-3</v>
      </c>
      <c r="C13" s="99">
        <v>1.1438150180665143E-3</v>
      </c>
      <c r="D13" s="101">
        <v>0</v>
      </c>
      <c r="E13" s="98">
        <v>0.99999932832687266</v>
      </c>
      <c r="F13" s="101">
        <v>0</v>
      </c>
      <c r="G13" s="101">
        <v>0</v>
      </c>
      <c r="H13" s="76" t="s">
        <v>263</v>
      </c>
      <c r="I13" s="89">
        <v>0.14721899851248302</v>
      </c>
      <c r="J13" s="95">
        <v>0</v>
      </c>
      <c r="K13" s="89">
        <v>0.14721899851248302</v>
      </c>
      <c r="L13" s="89">
        <v>0.99889011560234253</v>
      </c>
      <c r="M13" s="92">
        <v>1</v>
      </c>
      <c r="N13" s="90">
        <v>4.5540294946454802E-3</v>
      </c>
      <c r="O13" s="76" t="s">
        <v>283</v>
      </c>
      <c r="P13" s="90">
        <v>6.6638766494848591E-3</v>
      </c>
      <c r="Q13" s="90">
        <v>6.6638766494848591E-3</v>
      </c>
      <c r="R13" s="95">
        <v>0</v>
      </c>
      <c r="S13" s="89">
        <v>0.99530169671016344</v>
      </c>
      <c r="T13" s="95">
        <v>0</v>
      </c>
      <c r="U13" s="95">
        <v>0</v>
      </c>
      <c r="V13" s="96" t="s">
        <v>259</v>
      </c>
      <c r="W13" s="99">
        <v>1.1336260950846682E-7</v>
      </c>
      <c r="X13" s="99">
        <v>1.1336260950846682E-7</v>
      </c>
      <c r="Y13" s="101">
        <v>0</v>
      </c>
      <c r="Z13" s="98">
        <v>0.99379627009291505</v>
      </c>
      <c r="AA13" s="101">
        <v>0</v>
      </c>
      <c r="AB13" s="101">
        <v>0</v>
      </c>
      <c r="AC13" s="76" t="s">
        <v>300</v>
      </c>
      <c r="AD13" s="94">
        <v>12.847359237508687</v>
      </c>
      <c r="AE13" s="95">
        <v>0</v>
      </c>
      <c r="AF13" s="94">
        <v>12.847359237508687</v>
      </c>
      <c r="AG13" s="89">
        <v>0.9251035470075355</v>
      </c>
      <c r="AH13" s="92">
        <v>1</v>
      </c>
      <c r="AI13" s="93">
        <v>2.2388602829131063E-2</v>
      </c>
    </row>
    <row r="14" spans="1:35" ht="18" x14ac:dyDescent="0.4">
      <c r="A14" s="96" t="s">
        <v>259</v>
      </c>
      <c r="B14" s="99">
        <v>1.1336260950846682E-3</v>
      </c>
      <c r="C14" s="99">
        <v>1.1336260950846682E-3</v>
      </c>
      <c r="D14" s="101">
        <v>0</v>
      </c>
      <c r="E14" s="98">
        <v>0.99999959172466768</v>
      </c>
      <c r="F14" s="101">
        <v>0</v>
      </c>
      <c r="G14" s="101">
        <v>0</v>
      </c>
      <c r="H14" s="96" t="s">
        <v>252</v>
      </c>
      <c r="I14" s="100">
        <v>3.5878555901715702E-2</v>
      </c>
      <c r="J14" s="100">
        <v>2.4238079252677104E-2</v>
      </c>
      <c r="K14" s="100">
        <v>1.1640476649038594E-2</v>
      </c>
      <c r="L14" s="98">
        <v>0.9999999723698294</v>
      </c>
      <c r="M14" s="98">
        <v>0.32444105835602904</v>
      </c>
      <c r="N14" s="99">
        <v>3.6008310426700001E-4</v>
      </c>
      <c r="O14" s="96" t="s">
        <v>252</v>
      </c>
      <c r="P14" s="99">
        <v>2.2700874869814123E-3</v>
      </c>
      <c r="Q14" s="99">
        <v>1.5335779001443845E-3</v>
      </c>
      <c r="R14" s="99">
        <v>7.3650958683702775E-4</v>
      </c>
      <c r="S14" s="98">
        <v>0.99781347977750834</v>
      </c>
      <c r="T14" s="98">
        <v>0.32444105835602904</v>
      </c>
      <c r="U14" s="99">
        <v>8.1492555673013029E-4</v>
      </c>
      <c r="V14" s="96" t="s">
        <v>265</v>
      </c>
      <c r="W14" s="99">
        <v>1.108153605575246E-7</v>
      </c>
      <c r="X14" s="99">
        <v>1.108153605575246E-7</v>
      </c>
      <c r="Y14" s="101">
        <v>0</v>
      </c>
      <c r="Z14" s="97">
        <v>1</v>
      </c>
      <c r="AA14" s="101">
        <v>0</v>
      </c>
      <c r="AB14" s="101">
        <v>0</v>
      </c>
      <c r="AC14" s="76" t="s">
        <v>481</v>
      </c>
      <c r="AD14" s="92">
        <v>8.9616420900222984</v>
      </c>
      <c r="AE14" s="95">
        <v>0</v>
      </c>
      <c r="AF14" s="92">
        <v>8.9616420900222984</v>
      </c>
      <c r="AG14" s="89">
        <v>0.94072065880001632</v>
      </c>
      <c r="AH14" s="92">
        <v>1</v>
      </c>
      <c r="AI14" s="93">
        <v>1.5617111792480735E-2</v>
      </c>
    </row>
    <row r="15" spans="1:35" ht="36" x14ac:dyDescent="0.4">
      <c r="A15" s="96" t="s">
        <v>234</v>
      </c>
      <c r="B15" s="99">
        <v>1.1027617784763123E-3</v>
      </c>
      <c r="C15" s="99">
        <v>1.1027617784763123E-3</v>
      </c>
      <c r="D15" s="101">
        <v>0</v>
      </c>
      <c r="E15" s="98">
        <v>0.99999984795114505</v>
      </c>
      <c r="F15" s="101">
        <v>0</v>
      </c>
      <c r="G15" s="101">
        <v>0</v>
      </c>
      <c r="H15" s="96" t="s">
        <v>272</v>
      </c>
      <c r="I15" s="99">
        <v>8.9320590755030007E-7</v>
      </c>
      <c r="J15" s="101">
        <v>0</v>
      </c>
      <c r="K15" s="99">
        <v>8.9320590755030007E-7</v>
      </c>
      <c r="L15" s="97">
        <v>1</v>
      </c>
      <c r="M15" s="97">
        <v>1</v>
      </c>
      <c r="N15" s="99">
        <v>2.7630170622514749E-8</v>
      </c>
      <c r="O15" s="96" t="s">
        <v>217</v>
      </c>
      <c r="P15" s="99">
        <v>1.5606435798912867E-3</v>
      </c>
      <c r="Q15" s="99">
        <v>1.5606435798912867E-3</v>
      </c>
      <c r="R15" s="101">
        <v>0</v>
      </c>
      <c r="S15" s="98">
        <v>0.99954028464322919</v>
      </c>
      <c r="T15" s="101">
        <v>0</v>
      </c>
      <c r="U15" s="101">
        <v>0</v>
      </c>
      <c r="V15" s="96" t="s">
        <v>242</v>
      </c>
      <c r="W15" s="101">
        <v>0</v>
      </c>
      <c r="X15" s="101">
        <v>0</v>
      </c>
      <c r="Y15" s="101">
        <v>0</v>
      </c>
      <c r="Z15" s="97">
        <v>1</v>
      </c>
      <c r="AA15" s="101">
        <v>0</v>
      </c>
      <c r="AB15" s="101">
        <v>0</v>
      </c>
      <c r="AC15" s="76" t="s">
        <v>246</v>
      </c>
      <c r="AD15" s="92">
        <v>7.5744371819785901</v>
      </c>
      <c r="AE15" s="92">
        <v>7.3065203672593242</v>
      </c>
      <c r="AF15" s="89">
        <v>0.26791681471926543</v>
      </c>
      <c r="AG15" s="89">
        <v>0.95392034151974747</v>
      </c>
      <c r="AH15" s="93">
        <v>3.5371184456675413E-2</v>
      </c>
      <c r="AI15" s="90">
        <v>4.6688841224920037E-4</v>
      </c>
    </row>
    <row r="16" spans="1:35" ht="36" x14ac:dyDescent="0.4">
      <c r="A16" s="96" t="s">
        <v>265</v>
      </c>
      <c r="B16" s="99">
        <v>5.2637296264824182E-4</v>
      </c>
      <c r="C16" s="99">
        <v>5.2637296264824182E-4</v>
      </c>
      <c r="D16" s="101">
        <v>0</v>
      </c>
      <c r="E16" s="98">
        <v>0.99999997025379694</v>
      </c>
      <c r="F16" s="101">
        <v>0</v>
      </c>
      <c r="G16" s="101">
        <v>0</v>
      </c>
      <c r="H16" s="96" t="s">
        <v>242</v>
      </c>
      <c r="I16" s="101">
        <v>0</v>
      </c>
      <c r="J16" s="101">
        <v>0</v>
      </c>
      <c r="K16" s="101">
        <v>0</v>
      </c>
      <c r="L16" s="97">
        <v>1</v>
      </c>
      <c r="M16" s="101">
        <v>0</v>
      </c>
      <c r="N16" s="101">
        <v>0</v>
      </c>
      <c r="O16" s="96" t="s">
        <v>288</v>
      </c>
      <c r="P16" s="99">
        <v>2.8222013472279408E-4</v>
      </c>
      <c r="Q16" s="101">
        <v>0</v>
      </c>
      <c r="R16" s="99">
        <v>2.8222013472279408E-4</v>
      </c>
      <c r="S16" s="98">
        <v>0.99985255267682949</v>
      </c>
      <c r="T16" s="97">
        <v>1</v>
      </c>
      <c r="U16" s="99">
        <v>3.1226803360037778E-4</v>
      </c>
      <c r="V16" s="96" t="s">
        <v>248</v>
      </c>
      <c r="W16" s="101">
        <v>0</v>
      </c>
      <c r="X16" s="101">
        <v>0</v>
      </c>
      <c r="Y16" s="101">
        <v>0</v>
      </c>
      <c r="Z16" s="97">
        <v>1</v>
      </c>
      <c r="AA16" s="101">
        <v>0</v>
      </c>
      <c r="AB16" s="101">
        <v>0</v>
      </c>
      <c r="AC16" s="76" t="s">
        <v>274</v>
      </c>
      <c r="AD16" s="92">
        <v>6.3808115752970211</v>
      </c>
      <c r="AE16" s="92">
        <v>5.9510842205101993</v>
      </c>
      <c r="AF16" s="89">
        <v>0.42972735478682156</v>
      </c>
      <c r="AG16" s="89">
        <v>0.96503993843035341</v>
      </c>
      <c r="AH16" s="93">
        <v>6.7346817832779862E-2</v>
      </c>
      <c r="AI16" s="90">
        <v>7.4886946751252434E-4</v>
      </c>
    </row>
    <row r="17" spans="1:35" ht="36" x14ac:dyDescent="0.4">
      <c r="A17" s="96" t="s">
        <v>218</v>
      </c>
      <c r="B17" s="99">
        <v>1.2802336416662522E-4</v>
      </c>
      <c r="C17" s="99">
        <v>1.2802336416662522E-4</v>
      </c>
      <c r="D17" s="101">
        <v>0</v>
      </c>
      <c r="E17" s="97">
        <v>1</v>
      </c>
      <c r="F17" s="101">
        <v>0</v>
      </c>
      <c r="G17" s="101">
        <v>0</v>
      </c>
      <c r="H17" s="96" t="s">
        <v>248</v>
      </c>
      <c r="I17" s="101">
        <v>0</v>
      </c>
      <c r="J17" s="101">
        <v>0</v>
      </c>
      <c r="K17" s="101">
        <v>0</v>
      </c>
      <c r="L17" s="97">
        <v>1</v>
      </c>
      <c r="M17" s="101">
        <v>0</v>
      </c>
      <c r="N17" s="101">
        <v>0</v>
      </c>
      <c r="O17" s="96" t="s">
        <v>277</v>
      </c>
      <c r="P17" s="99">
        <v>1.3322053235753555E-4</v>
      </c>
      <c r="Q17" s="101">
        <v>0</v>
      </c>
      <c r="R17" s="99">
        <v>1.3322053235753555E-4</v>
      </c>
      <c r="S17" s="98">
        <v>0.99999995716203871</v>
      </c>
      <c r="T17" s="97">
        <v>1</v>
      </c>
      <c r="U17" s="99">
        <v>1.4740448520919502E-4</v>
      </c>
      <c r="V17" s="96" t="s">
        <v>255</v>
      </c>
      <c r="W17" s="101">
        <v>0</v>
      </c>
      <c r="X17" s="101">
        <v>0</v>
      </c>
      <c r="Y17" s="101">
        <v>0</v>
      </c>
      <c r="Z17" s="97">
        <v>1</v>
      </c>
      <c r="AA17" s="101">
        <v>0</v>
      </c>
      <c r="AB17" s="101">
        <v>0</v>
      </c>
      <c r="AC17" s="76" t="s">
        <v>482</v>
      </c>
      <c r="AD17" s="92">
        <v>4.9261656731782173</v>
      </c>
      <c r="AE17" s="95">
        <v>0</v>
      </c>
      <c r="AF17" s="92">
        <v>4.9261656731782173</v>
      </c>
      <c r="AG17" s="89">
        <v>0.9736245794206424</v>
      </c>
      <c r="AH17" s="92">
        <v>1</v>
      </c>
      <c r="AI17" s="90">
        <v>8.5846409902890809E-3</v>
      </c>
    </row>
    <row r="18" spans="1:35" ht="36" x14ac:dyDescent="0.4">
      <c r="A18" s="96" t="s">
        <v>242</v>
      </c>
      <c r="B18" s="101">
        <v>0</v>
      </c>
      <c r="C18" s="101">
        <v>0</v>
      </c>
      <c r="D18" s="101">
        <v>0</v>
      </c>
      <c r="E18" s="97">
        <v>1</v>
      </c>
      <c r="F18" s="101">
        <v>0</v>
      </c>
      <c r="G18" s="101">
        <v>0</v>
      </c>
      <c r="H18" s="96" t="s">
        <v>255</v>
      </c>
      <c r="I18" s="101">
        <v>0</v>
      </c>
      <c r="J18" s="101">
        <v>0</v>
      </c>
      <c r="K18" s="101">
        <v>0</v>
      </c>
      <c r="L18" s="97">
        <v>1</v>
      </c>
      <c r="M18" s="101">
        <v>0</v>
      </c>
      <c r="N18" s="101">
        <v>0</v>
      </c>
      <c r="O18" s="96" t="s">
        <v>291</v>
      </c>
      <c r="P18" s="99">
        <v>3.8715891207223165E-8</v>
      </c>
      <c r="Q18" s="101">
        <v>0</v>
      </c>
      <c r="R18" s="99">
        <v>3.8715891207223165E-8</v>
      </c>
      <c r="S18" s="97">
        <v>1</v>
      </c>
      <c r="T18" s="97">
        <v>1</v>
      </c>
      <c r="U18" s="99">
        <v>4.2837961324909259E-8</v>
      </c>
      <c r="V18" s="96" t="s">
        <v>261</v>
      </c>
      <c r="W18" s="101">
        <v>0</v>
      </c>
      <c r="X18" s="101">
        <v>0</v>
      </c>
      <c r="Y18" s="101">
        <v>0</v>
      </c>
      <c r="Z18" s="97">
        <v>1</v>
      </c>
      <c r="AA18" s="101">
        <v>0</v>
      </c>
      <c r="AB18" s="101">
        <v>0</v>
      </c>
      <c r="AC18" s="76" t="s">
        <v>479</v>
      </c>
      <c r="AD18" s="92">
        <v>4.3409012760769761</v>
      </c>
      <c r="AE18" s="95">
        <v>0</v>
      </c>
      <c r="AF18" s="92">
        <v>4.3409012760769761</v>
      </c>
      <c r="AG18" s="89">
        <v>0.98118930247336222</v>
      </c>
      <c r="AH18" s="92">
        <v>1</v>
      </c>
      <c r="AI18" s="90">
        <v>7.5647230527198768E-3</v>
      </c>
    </row>
    <row r="19" spans="1:35" ht="36" x14ac:dyDescent="0.4">
      <c r="A19" s="96" t="s">
        <v>248</v>
      </c>
      <c r="B19" s="101">
        <v>0</v>
      </c>
      <c r="C19" s="101">
        <v>0</v>
      </c>
      <c r="D19" s="101">
        <v>0</v>
      </c>
      <c r="E19" s="97">
        <v>1</v>
      </c>
      <c r="F19" s="101">
        <v>0</v>
      </c>
      <c r="G19" s="101">
        <v>0</v>
      </c>
      <c r="H19" s="96" t="s">
        <v>261</v>
      </c>
      <c r="I19" s="101">
        <v>0</v>
      </c>
      <c r="J19" s="101">
        <v>0</v>
      </c>
      <c r="K19" s="101">
        <v>0</v>
      </c>
      <c r="L19" s="97">
        <v>1</v>
      </c>
      <c r="M19" s="101">
        <v>0</v>
      </c>
      <c r="N19" s="101">
        <v>0</v>
      </c>
      <c r="O19" s="96" t="s">
        <v>242</v>
      </c>
      <c r="P19" s="101">
        <v>0</v>
      </c>
      <c r="Q19" s="101">
        <v>0</v>
      </c>
      <c r="R19" s="101">
        <v>0</v>
      </c>
      <c r="S19" s="97">
        <v>1</v>
      </c>
      <c r="T19" s="101">
        <v>0</v>
      </c>
      <c r="U19" s="101">
        <v>0</v>
      </c>
      <c r="V19" s="96" t="s">
        <v>237</v>
      </c>
      <c r="W19" s="101">
        <v>0</v>
      </c>
      <c r="X19" s="101">
        <v>0</v>
      </c>
      <c r="Y19" s="101">
        <v>0</v>
      </c>
      <c r="Z19" s="97">
        <v>1</v>
      </c>
      <c r="AA19" s="101">
        <v>0</v>
      </c>
      <c r="AB19" s="101">
        <v>0</v>
      </c>
      <c r="AC19" s="96" t="s">
        <v>249</v>
      </c>
      <c r="AD19" s="97">
        <v>2.3158315869394701</v>
      </c>
      <c r="AE19" s="97">
        <v>1.0865601783080654</v>
      </c>
      <c r="AF19" s="97">
        <v>1.2292714086314047</v>
      </c>
      <c r="AG19" s="98">
        <v>0.98522501383323213</v>
      </c>
      <c r="AH19" s="98">
        <v>0.53081209167544474</v>
      </c>
      <c r="AI19" s="99">
        <v>2.1422043883309277E-3</v>
      </c>
    </row>
    <row r="20" spans="1:35" ht="36" x14ac:dyDescent="0.4">
      <c r="A20" s="96" t="s">
        <v>255</v>
      </c>
      <c r="B20" s="101">
        <v>0</v>
      </c>
      <c r="C20" s="101">
        <v>0</v>
      </c>
      <c r="D20" s="101">
        <v>0</v>
      </c>
      <c r="E20" s="97">
        <v>1</v>
      </c>
      <c r="F20" s="101">
        <v>0</v>
      </c>
      <c r="G20" s="101">
        <v>0</v>
      </c>
      <c r="H20" s="96" t="s">
        <v>237</v>
      </c>
      <c r="I20" s="101">
        <v>0</v>
      </c>
      <c r="J20" s="101">
        <v>0</v>
      </c>
      <c r="K20" s="101">
        <v>0</v>
      </c>
      <c r="L20" s="97">
        <v>1</v>
      </c>
      <c r="M20" s="101">
        <v>0</v>
      </c>
      <c r="N20" s="101">
        <v>0</v>
      </c>
      <c r="O20" s="96" t="s">
        <v>248</v>
      </c>
      <c r="P20" s="101">
        <v>0</v>
      </c>
      <c r="Q20" s="101">
        <v>0</v>
      </c>
      <c r="R20" s="101">
        <v>0</v>
      </c>
      <c r="S20" s="97">
        <v>1</v>
      </c>
      <c r="T20" s="101">
        <v>0</v>
      </c>
      <c r="U20" s="101">
        <v>0</v>
      </c>
      <c r="V20" s="96" t="s">
        <v>268</v>
      </c>
      <c r="W20" s="101">
        <v>0</v>
      </c>
      <c r="X20" s="101">
        <v>0</v>
      </c>
      <c r="Y20" s="101">
        <v>0</v>
      </c>
      <c r="Z20" s="97">
        <v>1</v>
      </c>
      <c r="AA20" s="101">
        <v>0</v>
      </c>
      <c r="AB20" s="101">
        <v>0</v>
      </c>
      <c r="AC20" s="96" t="s">
        <v>309</v>
      </c>
      <c r="AD20" s="97">
        <v>1.7948685216756339</v>
      </c>
      <c r="AE20" s="101">
        <v>0</v>
      </c>
      <c r="AF20" s="97">
        <v>1.7948685216756339</v>
      </c>
      <c r="AG20" s="98">
        <v>0.98835286273349365</v>
      </c>
      <c r="AH20" s="97">
        <v>1</v>
      </c>
      <c r="AI20" s="99">
        <v>3.1278489002614543E-3</v>
      </c>
    </row>
    <row r="21" spans="1:35" ht="54" x14ac:dyDescent="0.4">
      <c r="A21" s="96" t="s">
        <v>261</v>
      </c>
      <c r="B21" s="101">
        <v>0</v>
      </c>
      <c r="C21" s="101">
        <v>0</v>
      </c>
      <c r="D21" s="101">
        <v>0</v>
      </c>
      <c r="E21" s="97">
        <v>1</v>
      </c>
      <c r="F21" s="101">
        <v>0</v>
      </c>
      <c r="G21" s="101">
        <v>0</v>
      </c>
      <c r="H21" s="96" t="s">
        <v>268</v>
      </c>
      <c r="I21" s="101">
        <v>0</v>
      </c>
      <c r="J21" s="101">
        <v>0</v>
      </c>
      <c r="K21" s="101">
        <v>0</v>
      </c>
      <c r="L21" s="97">
        <v>1</v>
      </c>
      <c r="M21" s="101">
        <v>0</v>
      </c>
      <c r="N21" s="101">
        <v>0</v>
      </c>
      <c r="O21" s="96" t="s">
        <v>255</v>
      </c>
      <c r="P21" s="101">
        <v>0</v>
      </c>
      <c r="Q21" s="101">
        <v>0</v>
      </c>
      <c r="R21" s="101">
        <v>0</v>
      </c>
      <c r="S21" s="97">
        <v>1</v>
      </c>
      <c r="T21" s="101">
        <v>0</v>
      </c>
      <c r="U21" s="101">
        <v>0</v>
      </c>
      <c r="V21" s="96" t="s">
        <v>221</v>
      </c>
      <c r="W21" s="101">
        <v>0</v>
      </c>
      <c r="X21" s="101">
        <v>0</v>
      </c>
      <c r="Y21" s="101">
        <v>0</v>
      </c>
      <c r="Z21" s="97">
        <v>1</v>
      </c>
      <c r="AA21" s="101">
        <v>0</v>
      </c>
      <c r="AB21" s="101">
        <v>0</v>
      </c>
      <c r="AC21" s="96" t="s">
        <v>480</v>
      </c>
      <c r="AD21" s="97">
        <v>1.6725975555764354</v>
      </c>
      <c r="AE21" s="101">
        <v>0</v>
      </c>
      <c r="AF21" s="97">
        <v>1.6725975555764354</v>
      </c>
      <c r="AG21" s="98">
        <v>0.99126763468565071</v>
      </c>
      <c r="AH21" s="97">
        <v>1</v>
      </c>
      <c r="AI21" s="99">
        <v>2.9147719521570637E-3</v>
      </c>
    </row>
    <row r="22" spans="1:35" ht="54" x14ac:dyDescent="0.4">
      <c r="A22" s="96" t="s">
        <v>237</v>
      </c>
      <c r="B22" s="101">
        <v>0</v>
      </c>
      <c r="C22" s="101">
        <v>0</v>
      </c>
      <c r="D22" s="101">
        <v>0</v>
      </c>
      <c r="E22" s="97">
        <v>1</v>
      </c>
      <c r="F22" s="101">
        <v>0</v>
      </c>
      <c r="G22" s="101">
        <v>0</v>
      </c>
      <c r="H22" s="96" t="s">
        <v>221</v>
      </c>
      <c r="I22" s="101">
        <v>0</v>
      </c>
      <c r="J22" s="101">
        <v>0</v>
      </c>
      <c r="K22" s="101">
        <v>0</v>
      </c>
      <c r="L22" s="97">
        <v>1</v>
      </c>
      <c r="M22" s="101">
        <v>0</v>
      </c>
      <c r="N22" s="101">
        <v>0</v>
      </c>
      <c r="O22" s="96" t="s">
        <v>261</v>
      </c>
      <c r="P22" s="101">
        <v>0</v>
      </c>
      <c r="Q22" s="101">
        <v>0</v>
      </c>
      <c r="R22" s="101">
        <v>0</v>
      </c>
      <c r="S22" s="97">
        <v>1</v>
      </c>
      <c r="T22" s="101">
        <v>0</v>
      </c>
      <c r="U22" s="101">
        <v>0</v>
      </c>
      <c r="V22" s="96" t="s">
        <v>227</v>
      </c>
      <c r="W22" s="101">
        <v>0</v>
      </c>
      <c r="X22" s="101">
        <v>0</v>
      </c>
      <c r="Y22" s="101">
        <v>0</v>
      </c>
      <c r="Z22" s="97">
        <v>1</v>
      </c>
      <c r="AA22" s="101">
        <v>0</v>
      </c>
      <c r="AB22" s="101">
        <v>0</v>
      </c>
      <c r="AC22" s="99" t="s">
        <v>308</v>
      </c>
      <c r="AD22" s="97">
        <v>1.3436150073325408</v>
      </c>
      <c r="AE22" s="101">
        <v>0</v>
      </c>
      <c r="AF22" s="97">
        <v>1.3436150073325408</v>
      </c>
      <c r="AG22" s="98">
        <v>0.99360910130134272</v>
      </c>
      <c r="AH22" s="97">
        <v>1</v>
      </c>
      <c r="AI22" s="99">
        <v>2.3414666156919579E-3</v>
      </c>
    </row>
    <row r="23" spans="1:35" ht="36" x14ac:dyDescent="0.4">
      <c r="A23" s="96" t="s">
        <v>268</v>
      </c>
      <c r="B23" s="101">
        <v>0</v>
      </c>
      <c r="C23" s="101">
        <v>0</v>
      </c>
      <c r="D23" s="101">
        <v>0</v>
      </c>
      <c r="E23" s="97">
        <v>1</v>
      </c>
      <c r="F23" s="101">
        <v>0</v>
      </c>
      <c r="G23" s="101">
        <v>0</v>
      </c>
      <c r="H23" s="96" t="s">
        <v>227</v>
      </c>
      <c r="I23" s="101">
        <v>0</v>
      </c>
      <c r="J23" s="101">
        <v>0</v>
      </c>
      <c r="K23" s="101">
        <v>0</v>
      </c>
      <c r="L23" s="97">
        <v>1</v>
      </c>
      <c r="M23" s="101">
        <v>0</v>
      </c>
      <c r="N23" s="101">
        <v>0</v>
      </c>
      <c r="O23" s="96" t="s">
        <v>237</v>
      </c>
      <c r="P23" s="101">
        <v>0</v>
      </c>
      <c r="Q23" s="101">
        <v>0</v>
      </c>
      <c r="R23" s="101">
        <v>0</v>
      </c>
      <c r="S23" s="97">
        <v>1</v>
      </c>
      <c r="T23" s="101">
        <v>0</v>
      </c>
      <c r="U23" s="101">
        <v>0</v>
      </c>
      <c r="V23" s="96" t="s">
        <v>276</v>
      </c>
      <c r="W23" s="101">
        <v>0</v>
      </c>
      <c r="X23" s="101">
        <v>0</v>
      </c>
      <c r="Y23" s="101">
        <v>0</v>
      </c>
      <c r="Z23" s="97">
        <v>1</v>
      </c>
      <c r="AA23" s="101">
        <v>0</v>
      </c>
      <c r="AB23" s="101">
        <v>0</v>
      </c>
      <c r="AC23" s="96" t="s">
        <v>241</v>
      </c>
      <c r="AD23" s="97">
        <v>1.131216574929828</v>
      </c>
      <c r="AE23" s="101">
        <v>0</v>
      </c>
      <c r="AF23" s="97">
        <v>1.131216574929828</v>
      </c>
      <c r="AG23" s="98">
        <v>0.995580429271677</v>
      </c>
      <c r="AH23" s="97">
        <v>1</v>
      </c>
      <c r="AI23" s="99">
        <v>1.9713279703343213E-3</v>
      </c>
    </row>
    <row r="24" spans="1:35" ht="54" x14ac:dyDescent="0.4">
      <c r="A24" s="96" t="s">
        <v>221</v>
      </c>
      <c r="B24" s="101">
        <v>0</v>
      </c>
      <c r="C24" s="101">
        <v>0</v>
      </c>
      <c r="D24" s="101">
        <v>0</v>
      </c>
      <c r="E24" s="97">
        <v>1</v>
      </c>
      <c r="F24" s="101">
        <v>0</v>
      </c>
      <c r="G24" s="101">
        <v>0</v>
      </c>
      <c r="H24" s="96" t="s">
        <v>276</v>
      </c>
      <c r="I24" s="101">
        <v>0</v>
      </c>
      <c r="J24" s="101">
        <v>0</v>
      </c>
      <c r="K24" s="101">
        <v>0</v>
      </c>
      <c r="L24" s="97">
        <v>1</v>
      </c>
      <c r="M24" s="101">
        <v>0</v>
      </c>
      <c r="N24" s="101">
        <v>0</v>
      </c>
      <c r="O24" s="96" t="s">
        <v>268</v>
      </c>
      <c r="P24" s="101">
        <v>0</v>
      </c>
      <c r="Q24" s="101">
        <v>0</v>
      </c>
      <c r="R24" s="101">
        <v>0</v>
      </c>
      <c r="S24" s="97">
        <v>1</v>
      </c>
      <c r="T24" s="101">
        <v>0</v>
      </c>
      <c r="U24" s="101">
        <v>0</v>
      </c>
      <c r="V24" s="96" t="s">
        <v>280</v>
      </c>
      <c r="W24" s="101">
        <v>0</v>
      </c>
      <c r="X24" s="101">
        <v>0</v>
      </c>
      <c r="Y24" s="101">
        <v>0</v>
      </c>
      <c r="Z24" s="97">
        <v>1</v>
      </c>
      <c r="AA24" s="101">
        <v>0</v>
      </c>
      <c r="AB24" s="101">
        <v>0</v>
      </c>
      <c r="AC24" s="96" t="s">
        <v>252</v>
      </c>
      <c r="AD24" s="98">
        <v>0.86340890526147684</v>
      </c>
      <c r="AE24" s="98">
        <v>0.58328360624442277</v>
      </c>
      <c r="AF24" s="98">
        <v>0.28012529901705396</v>
      </c>
      <c r="AG24" s="98">
        <v>0.99708505903267852</v>
      </c>
      <c r="AH24" s="98">
        <v>0.32444105835602904</v>
      </c>
      <c r="AI24" s="99">
        <v>4.8816367209332957E-4</v>
      </c>
    </row>
    <row r="25" spans="1:35" ht="54" x14ac:dyDescent="0.4">
      <c r="A25" s="96" t="s">
        <v>227</v>
      </c>
      <c r="B25" s="101">
        <v>0</v>
      </c>
      <c r="C25" s="101">
        <v>0</v>
      </c>
      <c r="D25" s="101">
        <v>0</v>
      </c>
      <c r="E25" s="97">
        <v>1</v>
      </c>
      <c r="F25" s="101">
        <v>0</v>
      </c>
      <c r="G25" s="101">
        <v>0</v>
      </c>
      <c r="H25" s="96" t="s">
        <v>280</v>
      </c>
      <c r="I25" s="101">
        <v>0</v>
      </c>
      <c r="J25" s="101">
        <v>0</v>
      </c>
      <c r="K25" s="101">
        <v>0</v>
      </c>
      <c r="L25" s="97">
        <v>1</v>
      </c>
      <c r="M25" s="101">
        <v>0</v>
      </c>
      <c r="N25" s="101">
        <v>0</v>
      </c>
      <c r="O25" s="96" t="s">
        <v>221</v>
      </c>
      <c r="P25" s="101">
        <v>0</v>
      </c>
      <c r="Q25" s="101">
        <v>0</v>
      </c>
      <c r="R25" s="101">
        <v>0</v>
      </c>
      <c r="S25" s="97">
        <v>1</v>
      </c>
      <c r="T25" s="101">
        <v>0</v>
      </c>
      <c r="U25" s="101">
        <v>0</v>
      </c>
      <c r="V25" s="96" t="s">
        <v>285</v>
      </c>
      <c r="W25" s="101">
        <v>0</v>
      </c>
      <c r="X25" s="101">
        <v>0</v>
      </c>
      <c r="Y25" s="101">
        <v>0</v>
      </c>
      <c r="Z25" s="97">
        <v>1</v>
      </c>
      <c r="AA25" s="101">
        <v>0</v>
      </c>
      <c r="AB25" s="101">
        <v>0</v>
      </c>
      <c r="AC25" s="96" t="s">
        <v>316</v>
      </c>
      <c r="AD25" s="98">
        <v>0.35108548387243754</v>
      </c>
      <c r="AE25" s="101">
        <v>0</v>
      </c>
      <c r="AF25" s="98">
        <v>0.35108548387243754</v>
      </c>
      <c r="AG25" s="98">
        <v>0.99769688231185838</v>
      </c>
      <c r="AH25" s="97">
        <v>1</v>
      </c>
      <c r="AI25" s="99">
        <v>6.1182327917978774E-4</v>
      </c>
    </row>
    <row r="26" spans="1:35" ht="36" x14ac:dyDescent="0.4">
      <c r="A26" s="96" t="s">
        <v>276</v>
      </c>
      <c r="B26" s="101">
        <v>0</v>
      </c>
      <c r="C26" s="101">
        <v>0</v>
      </c>
      <c r="D26" s="101">
        <v>0</v>
      </c>
      <c r="E26" s="97">
        <v>1</v>
      </c>
      <c r="F26" s="101">
        <v>0</v>
      </c>
      <c r="G26" s="101">
        <v>0</v>
      </c>
      <c r="H26" s="96" t="s">
        <v>285</v>
      </c>
      <c r="I26" s="101">
        <v>0</v>
      </c>
      <c r="J26" s="101">
        <v>0</v>
      </c>
      <c r="K26" s="101">
        <v>0</v>
      </c>
      <c r="L26" s="97">
        <v>1</v>
      </c>
      <c r="M26" s="101">
        <v>0</v>
      </c>
      <c r="N26" s="101">
        <v>0</v>
      </c>
      <c r="O26" s="96" t="s">
        <v>227</v>
      </c>
      <c r="P26" s="101">
        <v>0</v>
      </c>
      <c r="Q26" s="101">
        <v>0</v>
      </c>
      <c r="R26" s="101">
        <v>0</v>
      </c>
      <c r="S26" s="97">
        <v>1</v>
      </c>
      <c r="T26" s="101">
        <v>0</v>
      </c>
      <c r="U26" s="101">
        <v>0</v>
      </c>
      <c r="V26" s="96" t="s">
        <v>294</v>
      </c>
      <c r="W26" s="101">
        <v>0</v>
      </c>
      <c r="X26" s="101">
        <v>0</v>
      </c>
      <c r="Y26" s="101">
        <v>0</v>
      </c>
      <c r="Z26" s="97">
        <v>1</v>
      </c>
      <c r="AA26" s="101">
        <v>0</v>
      </c>
      <c r="AB26" s="101">
        <v>0</v>
      </c>
      <c r="AC26" s="96" t="s">
        <v>269</v>
      </c>
      <c r="AD26" s="98">
        <v>0.32723038684255651</v>
      </c>
      <c r="AE26" s="98">
        <v>0.32620099564408406</v>
      </c>
      <c r="AF26" s="99">
        <v>1.0293911984724049E-3</v>
      </c>
      <c r="AG26" s="98">
        <v>0.99826713422349256</v>
      </c>
      <c r="AH26" s="99">
        <v>3.1457689745900208E-3</v>
      </c>
      <c r="AI26" s="99">
        <v>1.7938807713195865E-6</v>
      </c>
    </row>
    <row r="27" spans="1:35" ht="36" x14ac:dyDescent="0.4">
      <c r="A27" s="96" t="s">
        <v>280</v>
      </c>
      <c r="B27" s="101">
        <v>0</v>
      </c>
      <c r="C27" s="101">
        <v>0</v>
      </c>
      <c r="D27" s="101">
        <v>0</v>
      </c>
      <c r="E27" s="97">
        <v>1</v>
      </c>
      <c r="F27" s="101">
        <v>0</v>
      </c>
      <c r="G27" s="101">
        <v>0</v>
      </c>
      <c r="H27" s="96" t="s">
        <v>294</v>
      </c>
      <c r="I27" s="101">
        <v>0</v>
      </c>
      <c r="J27" s="101">
        <v>0</v>
      </c>
      <c r="K27" s="101">
        <v>0</v>
      </c>
      <c r="L27" s="97">
        <v>1</v>
      </c>
      <c r="M27" s="101">
        <v>0</v>
      </c>
      <c r="N27" s="101">
        <v>0</v>
      </c>
      <c r="O27" s="96" t="s">
        <v>276</v>
      </c>
      <c r="P27" s="101">
        <v>0</v>
      </c>
      <c r="Q27" s="101">
        <v>0</v>
      </c>
      <c r="R27" s="101">
        <v>0</v>
      </c>
      <c r="S27" s="97">
        <v>1</v>
      </c>
      <c r="T27" s="101">
        <v>0</v>
      </c>
      <c r="U27" s="101">
        <v>0</v>
      </c>
      <c r="V27" s="96" t="s">
        <v>297</v>
      </c>
      <c r="W27" s="101">
        <v>0</v>
      </c>
      <c r="X27" s="101">
        <v>0</v>
      </c>
      <c r="Y27" s="101">
        <v>0</v>
      </c>
      <c r="Z27" s="97">
        <v>1</v>
      </c>
      <c r="AA27" s="101">
        <v>0</v>
      </c>
      <c r="AB27" s="101">
        <v>0</v>
      </c>
      <c r="AC27" s="96" t="s">
        <v>327</v>
      </c>
      <c r="AD27" s="98">
        <v>0.29379664746088935</v>
      </c>
      <c r="AE27" s="101">
        <v>0</v>
      </c>
      <c r="AF27" s="98">
        <v>0.29379664746088935</v>
      </c>
      <c r="AG27" s="98">
        <v>0.99877912243297051</v>
      </c>
      <c r="AH27" s="97">
        <v>1</v>
      </c>
      <c r="AI27" s="99">
        <v>5.1198820947795116E-4</v>
      </c>
    </row>
    <row r="28" spans="1:35" ht="36" x14ac:dyDescent="0.4">
      <c r="A28" s="96" t="s">
        <v>285</v>
      </c>
      <c r="B28" s="101">
        <v>0</v>
      </c>
      <c r="C28" s="101">
        <v>0</v>
      </c>
      <c r="D28" s="101">
        <v>0</v>
      </c>
      <c r="E28" s="97">
        <v>1</v>
      </c>
      <c r="F28" s="101">
        <v>0</v>
      </c>
      <c r="G28" s="101">
        <v>0</v>
      </c>
      <c r="H28" s="96" t="s">
        <v>297</v>
      </c>
      <c r="I28" s="101">
        <v>0</v>
      </c>
      <c r="J28" s="101">
        <v>0</v>
      </c>
      <c r="K28" s="101">
        <v>0</v>
      </c>
      <c r="L28" s="97">
        <v>1</v>
      </c>
      <c r="M28" s="101">
        <v>0</v>
      </c>
      <c r="N28" s="101">
        <v>0</v>
      </c>
      <c r="O28" s="96" t="s">
        <v>280</v>
      </c>
      <c r="P28" s="101">
        <v>0</v>
      </c>
      <c r="Q28" s="101">
        <v>0</v>
      </c>
      <c r="R28" s="101">
        <v>0</v>
      </c>
      <c r="S28" s="97">
        <v>1</v>
      </c>
      <c r="T28" s="101">
        <v>0</v>
      </c>
      <c r="U28" s="101">
        <v>0</v>
      </c>
      <c r="V28" s="101">
        <v>0</v>
      </c>
      <c r="W28" s="101">
        <v>0</v>
      </c>
      <c r="X28" s="101">
        <v>0</v>
      </c>
      <c r="Y28" s="101">
        <v>0</v>
      </c>
      <c r="Z28" s="97">
        <v>1</v>
      </c>
      <c r="AA28" s="101">
        <v>0</v>
      </c>
      <c r="AB28" s="101">
        <v>0</v>
      </c>
      <c r="AC28" s="96" t="s">
        <v>305</v>
      </c>
      <c r="AD28" s="98">
        <v>0.23979542080515637</v>
      </c>
      <c r="AE28" s="98">
        <v>0.23979542080515637</v>
      </c>
      <c r="AF28" s="101">
        <v>0</v>
      </c>
      <c r="AG28" s="98">
        <v>0.99919700476484907</v>
      </c>
      <c r="AH28" s="101">
        <v>0</v>
      </c>
      <c r="AI28" s="101">
        <v>0</v>
      </c>
    </row>
    <row r="29" spans="1:35" ht="36" x14ac:dyDescent="0.4">
      <c r="A29" s="96" t="s">
        <v>294</v>
      </c>
      <c r="B29" s="101">
        <v>0</v>
      </c>
      <c r="C29" s="101">
        <v>0</v>
      </c>
      <c r="D29" s="101">
        <v>0</v>
      </c>
      <c r="E29" s="97">
        <v>1</v>
      </c>
      <c r="F29" s="101">
        <v>0</v>
      </c>
      <c r="G29" s="101">
        <v>0</v>
      </c>
      <c r="H29" s="101">
        <v>0</v>
      </c>
      <c r="I29" s="101">
        <v>0</v>
      </c>
      <c r="J29" s="101">
        <v>0</v>
      </c>
      <c r="K29" s="101">
        <v>0</v>
      </c>
      <c r="L29" s="97">
        <v>1</v>
      </c>
      <c r="M29" s="101">
        <v>0</v>
      </c>
      <c r="N29" s="101">
        <v>0</v>
      </c>
      <c r="O29" s="96" t="s">
        <v>285</v>
      </c>
      <c r="P29" s="101">
        <v>0</v>
      </c>
      <c r="Q29" s="101">
        <v>0</v>
      </c>
      <c r="R29" s="101">
        <v>0</v>
      </c>
      <c r="S29" s="97">
        <v>1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97">
        <v>1</v>
      </c>
      <c r="AA29" s="101">
        <v>0</v>
      </c>
      <c r="AB29" s="101">
        <v>0</v>
      </c>
      <c r="AC29" s="96" t="s">
        <v>223</v>
      </c>
      <c r="AD29" s="98">
        <v>0.17680033596234862</v>
      </c>
      <c r="AE29" s="98">
        <v>0.16320932014117856</v>
      </c>
      <c r="AF29" s="100">
        <v>1.3591015821170064E-2</v>
      </c>
      <c r="AG29" s="98">
        <v>0.99950510796557235</v>
      </c>
      <c r="AH29" s="100">
        <v>7.6872115356525147E-2</v>
      </c>
      <c r="AI29" s="99">
        <v>2.3684544787713021E-5</v>
      </c>
    </row>
    <row r="30" spans="1:35" ht="36" x14ac:dyDescent="0.4">
      <c r="A30" s="96" t="s">
        <v>297</v>
      </c>
      <c r="B30" s="101">
        <v>0</v>
      </c>
      <c r="C30" s="101">
        <v>0</v>
      </c>
      <c r="D30" s="101">
        <v>0</v>
      </c>
      <c r="E30" s="97">
        <v>1</v>
      </c>
      <c r="F30" s="101">
        <v>0</v>
      </c>
      <c r="G30" s="101">
        <v>0</v>
      </c>
      <c r="H30" s="101">
        <v>0</v>
      </c>
      <c r="I30" s="101">
        <v>0</v>
      </c>
      <c r="J30" s="101">
        <v>0</v>
      </c>
      <c r="K30" s="101">
        <v>0</v>
      </c>
      <c r="L30" s="97">
        <v>1</v>
      </c>
      <c r="M30" s="101">
        <v>0</v>
      </c>
      <c r="N30" s="101">
        <v>0</v>
      </c>
      <c r="O30" s="96" t="s">
        <v>294</v>
      </c>
      <c r="P30" s="101">
        <v>0</v>
      </c>
      <c r="Q30" s="101">
        <v>0</v>
      </c>
      <c r="R30" s="101">
        <v>0</v>
      </c>
      <c r="S30" s="97">
        <v>1</v>
      </c>
      <c r="T30" s="101">
        <v>0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97">
        <v>1</v>
      </c>
      <c r="AA30" s="101">
        <v>0</v>
      </c>
      <c r="AB30" s="101">
        <v>0</v>
      </c>
      <c r="AC30" s="96" t="s">
        <v>323</v>
      </c>
      <c r="AD30" s="100">
        <v>8.59320975912818E-2</v>
      </c>
      <c r="AE30" s="101">
        <v>0</v>
      </c>
      <c r="AF30" s="100">
        <v>8.59320975912818E-2</v>
      </c>
      <c r="AG30" s="98">
        <v>0.99965485855381986</v>
      </c>
      <c r="AH30" s="97">
        <v>1</v>
      </c>
      <c r="AI30" s="99">
        <v>1.4975058824761358E-4</v>
      </c>
    </row>
    <row r="31" spans="1:35" ht="36" x14ac:dyDescent="0.4">
      <c r="A31" s="101">
        <v>0</v>
      </c>
      <c r="B31" s="101">
        <v>0</v>
      </c>
      <c r="C31" s="101">
        <v>0</v>
      </c>
      <c r="D31" s="101">
        <v>0</v>
      </c>
      <c r="E31" s="97">
        <v>1</v>
      </c>
      <c r="F31" s="101">
        <v>0</v>
      </c>
      <c r="G31" s="101">
        <v>0</v>
      </c>
      <c r="H31" s="101">
        <v>0</v>
      </c>
      <c r="I31" s="101">
        <v>0</v>
      </c>
      <c r="J31" s="101">
        <v>0</v>
      </c>
      <c r="K31" s="101">
        <v>0</v>
      </c>
      <c r="L31" s="97">
        <v>1</v>
      </c>
      <c r="M31" s="101">
        <v>0</v>
      </c>
      <c r="N31" s="101">
        <v>0</v>
      </c>
      <c r="O31" s="96" t="s">
        <v>297</v>
      </c>
      <c r="P31" s="101">
        <v>0</v>
      </c>
      <c r="Q31" s="101">
        <v>0</v>
      </c>
      <c r="R31" s="101">
        <v>0</v>
      </c>
      <c r="S31" s="97">
        <v>1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97">
        <v>1</v>
      </c>
      <c r="AA31" s="101">
        <v>0</v>
      </c>
      <c r="AB31" s="101">
        <v>0</v>
      </c>
      <c r="AC31" s="96" t="s">
        <v>326</v>
      </c>
      <c r="AD31" s="100">
        <v>7.2739613089145408E-2</v>
      </c>
      <c r="AE31" s="101">
        <v>0</v>
      </c>
      <c r="AF31" s="100">
        <v>7.2739613089145408E-2</v>
      </c>
      <c r="AG31" s="98">
        <v>0.99978161910260588</v>
      </c>
      <c r="AH31" s="97">
        <v>1</v>
      </c>
      <c r="AI31" s="99">
        <v>1.2676054878600404E-4</v>
      </c>
    </row>
    <row r="32" spans="1:35" ht="18" x14ac:dyDescent="0.4">
      <c r="A32" s="101">
        <v>0</v>
      </c>
      <c r="B32" s="101">
        <v>0</v>
      </c>
      <c r="C32" s="101">
        <v>0</v>
      </c>
      <c r="D32" s="101">
        <v>0</v>
      </c>
      <c r="E32" s="97">
        <v>1</v>
      </c>
      <c r="F32" s="101">
        <v>0</v>
      </c>
      <c r="G32" s="101">
        <v>0</v>
      </c>
      <c r="H32" s="101">
        <v>0</v>
      </c>
      <c r="I32" s="101">
        <v>0</v>
      </c>
      <c r="J32" s="101">
        <v>0</v>
      </c>
      <c r="K32" s="101">
        <v>0</v>
      </c>
      <c r="L32" s="97">
        <v>1</v>
      </c>
      <c r="M32" s="101">
        <v>0</v>
      </c>
      <c r="N32" s="101">
        <v>0</v>
      </c>
      <c r="O32" s="101">
        <v>0</v>
      </c>
      <c r="P32" s="101">
        <v>0</v>
      </c>
      <c r="Q32" s="101">
        <v>0</v>
      </c>
      <c r="R32" s="101">
        <v>0</v>
      </c>
      <c r="S32" s="97">
        <v>1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97">
        <v>1</v>
      </c>
      <c r="AA32" s="101">
        <v>0</v>
      </c>
      <c r="AB32" s="101">
        <v>0</v>
      </c>
      <c r="AC32" s="96" t="s">
        <v>312</v>
      </c>
      <c r="AD32" s="100">
        <v>5.1147090763087294E-2</v>
      </c>
      <c r="AE32" s="101">
        <v>0</v>
      </c>
      <c r="AF32" s="100">
        <v>5.1147090763087294E-2</v>
      </c>
      <c r="AG32" s="98">
        <v>0.99987075118646762</v>
      </c>
      <c r="AH32" s="97">
        <v>1</v>
      </c>
      <c r="AI32" s="99">
        <v>8.9132083861798771E-5</v>
      </c>
    </row>
    <row r="33" spans="1:35" ht="18" x14ac:dyDescent="0.4">
      <c r="A33" s="101">
        <v>0</v>
      </c>
      <c r="B33" s="101">
        <v>0</v>
      </c>
      <c r="C33" s="101">
        <v>0</v>
      </c>
      <c r="D33" s="101">
        <v>0</v>
      </c>
      <c r="E33" s="97">
        <v>1</v>
      </c>
      <c r="F33" s="101">
        <v>0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97">
        <v>1</v>
      </c>
      <c r="M33" s="101">
        <v>0</v>
      </c>
      <c r="N33" s="101">
        <v>0</v>
      </c>
      <c r="O33" s="101">
        <v>0</v>
      </c>
      <c r="P33" s="101">
        <v>0</v>
      </c>
      <c r="Q33" s="101">
        <v>0</v>
      </c>
      <c r="R33" s="101">
        <v>0</v>
      </c>
      <c r="S33" s="97">
        <v>1</v>
      </c>
      <c r="T33" s="101">
        <v>0</v>
      </c>
      <c r="U33" s="101">
        <v>0</v>
      </c>
      <c r="V33" s="101">
        <v>0</v>
      </c>
      <c r="W33" s="101">
        <v>0</v>
      </c>
      <c r="X33" s="101">
        <v>0</v>
      </c>
      <c r="Y33" s="101">
        <v>0</v>
      </c>
      <c r="Z33" s="97">
        <v>1</v>
      </c>
      <c r="AA33" s="101">
        <v>0</v>
      </c>
      <c r="AB33" s="101">
        <v>0</v>
      </c>
      <c r="AC33" s="96" t="s">
        <v>328</v>
      </c>
      <c r="AD33" s="100">
        <v>1.6338342010387117E-2</v>
      </c>
      <c r="AE33" s="101">
        <v>0</v>
      </c>
      <c r="AF33" s="100">
        <v>1.6338342010387117E-2</v>
      </c>
      <c r="AG33" s="98">
        <v>0.99989922339179749</v>
      </c>
      <c r="AH33" s="97">
        <v>1</v>
      </c>
      <c r="AI33" s="99">
        <v>2.8472205329878911E-5</v>
      </c>
    </row>
    <row r="34" spans="1:35" ht="18" x14ac:dyDescent="0.4">
      <c r="A34" s="101">
        <v>0</v>
      </c>
      <c r="B34" s="101">
        <v>0</v>
      </c>
      <c r="C34" s="101">
        <v>0</v>
      </c>
      <c r="D34" s="101">
        <v>0</v>
      </c>
      <c r="E34" s="97">
        <v>1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97">
        <v>1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97">
        <v>1</v>
      </c>
      <c r="T34" s="101">
        <v>0</v>
      </c>
      <c r="U34" s="101">
        <v>0</v>
      </c>
      <c r="V34" s="101">
        <v>0</v>
      </c>
      <c r="W34" s="101">
        <v>0</v>
      </c>
      <c r="X34" s="101">
        <v>0</v>
      </c>
      <c r="Y34" s="101">
        <v>0</v>
      </c>
      <c r="Z34" s="97">
        <v>1</v>
      </c>
      <c r="AA34" s="101">
        <v>0</v>
      </c>
      <c r="AB34" s="101">
        <v>0</v>
      </c>
      <c r="AC34" s="96" t="s">
        <v>301</v>
      </c>
      <c r="AD34" s="100">
        <v>1.5327335968650263E-2</v>
      </c>
      <c r="AE34" s="100">
        <v>1.5327335968650263E-2</v>
      </c>
      <c r="AF34" s="101">
        <v>0</v>
      </c>
      <c r="AG34" s="98">
        <v>0.99992593375546734</v>
      </c>
      <c r="AH34" s="101">
        <v>0</v>
      </c>
      <c r="AI34" s="101">
        <v>0</v>
      </c>
    </row>
    <row r="35" spans="1:35" ht="18" x14ac:dyDescent="0.4">
      <c r="A35" s="101">
        <v>0</v>
      </c>
      <c r="B35" s="101">
        <v>0</v>
      </c>
      <c r="C35" s="101">
        <v>0</v>
      </c>
      <c r="D35" s="101">
        <v>0</v>
      </c>
      <c r="E35" s="97">
        <v>1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97">
        <v>1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97">
        <v>1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0</v>
      </c>
      <c r="Z35" s="97">
        <v>1</v>
      </c>
      <c r="AA35" s="101">
        <v>0</v>
      </c>
      <c r="AB35" s="101">
        <v>0</v>
      </c>
      <c r="AC35" s="96" t="s">
        <v>330</v>
      </c>
      <c r="AD35" s="100">
        <v>1.3617518695627197E-2</v>
      </c>
      <c r="AE35" s="101">
        <v>0</v>
      </c>
      <c r="AF35" s="100">
        <v>1.3617518695627197E-2</v>
      </c>
      <c r="AG35" s="98">
        <v>0.99994966448580325</v>
      </c>
      <c r="AH35" s="97">
        <v>1</v>
      </c>
      <c r="AI35" s="99">
        <v>2.3730730335970962E-5</v>
      </c>
    </row>
    <row r="36" spans="1:35" ht="18" x14ac:dyDescent="0.4">
      <c r="A36" s="101">
        <v>0</v>
      </c>
      <c r="B36" s="101">
        <v>0</v>
      </c>
      <c r="C36" s="101">
        <v>0</v>
      </c>
      <c r="D36" s="101">
        <v>0</v>
      </c>
      <c r="E36" s="97">
        <v>1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97">
        <v>1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97">
        <v>1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0</v>
      </c>
      <c r="Z36" s="97">
        <v>1</v>
      </c>
      <c r="AA36" s="101">
        <v>0</v>
      </c>
      <c r="AB36" s="101">
        <v>0</v>
      </c>
      <c r="AC36" s="96" t="s">
        <v>332</v>
      </c>
      <c r="AD36" s="100">
        <v>1.0252549404462234E-2</v>
      </c>
      <c r="AE36" s="101">
        <v>0</v>
      </c>
      <c r="AF36" s="100">
        <v>1.0252549404462234E-2</v>
      </c>
      <c r="AG36" s="98">
        <v>0.99996753121252568</v>
      </c>
      <c r="AH36" s="97">
        <v>1</v>
      </c>
      <c r="AI36" s="99">
        <v>1.7866726722515215E-5</v>
      </c>
    </row>
    <row r="37" spans="1:35" ht="18" x14ac:dyDescent="0.4">
      <c r="A37" s="101">
        <v>0</v>
      </c>
      <c r="B37" s="101">
        <v>0</v>
      </c>
      <c r="C37" s="101">
        <v>0</v>
      </c>
      <c r="D37" s="101">
        <v>0</v>
      </c>
      <c r="E37" s="97">
        <v>1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97">
        <v>1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97">
        <v>1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0</v>
      </c>
      <c r="Z37" s="97">
        <v>1</v>
      </c>
      <c r="AA37" s="101">
        <v>0</v>
      </c>
      <c r="AB37" s="101">
        <v>0</v>
      </c>
      <c r="AC37" s="96" t="s">
        <v>331</v>
      </c>
      <c r="AD37" s="99">
        <v>9.7878023865213062E-3</v>
      </c>
      <c r="AE37" s="101">
        <v>0</v>
      </c>
      <c r="AF37" s="99">
        <v>9.7878023865213062E-3</v>
      </c>
      <c r="AG37" s="98">
        <v>0.99998458804234969</v>
      </c>
      <c r="AH37" s="97">
        <v>1</v>
      </c>
      <c r="AI37" s="99">
        <v>1.7056829823989618E-5</v>
      </c>
    </row>
    <row r="38" spans="1:35" ht="18" x14ac:dyDescent="0.4">
      <c r="A38" s="101">
        <v>0</v>
      </c>
      <c r="B38" s="101">
        <v>0</v>
      </c>
      <c r="C38" s="101">
        <v>0</v>
      </c>
      <c r="D38" s="101">
        <v>0</v>
      </c>
      <c r="E38" s="97">
        <v>1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97">
        <v>1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97">
        <v>1</v>
      </c>
      <c r="T38" s="101">
        <v>0</v>
      </c>
      <c r="U38" s="101">
        <v>0</v>
      </c>
      <c r="V38" s="101">
        <v>0</v>
      </c>
      <c r="W38" s="101">
        <v>0</v>
      </c>
      <c r="X38" s="101">
        <v>0</v>
      </c>
      <c r="Y38" s="101">
        <v>0</v>
      </c>
      <c r="Z38" s="97">
        <v>1</v>
      </c>
      <c r="AA38" s="101">
        <v>0</v>
      </c>
      <c r="AB38" s="101">
        <v>0</v>
      </c>
      <c r="AC38" s="96" t="s">
        <v>315</v>
      </c>
      <c r="AD38" s="99">
        <v>8.1950455800798277E-3</v>
      </c>
      <c r="AE38" s="101">
        <v>0</v>
      </c>
      <c r="AF38" s="99">
        <v>8.1950455800798277E-3</v>
      </c>
      <c r="AG38" s="98">
        <v>0.99999886923564929</v>
      </c>
      <c r="AH38" s="97">
        <v>1</v>
      </c>
      <c r="AI38" s="99">
        <v>1.4281193299504261E-5</v>
      </c>
    </row>
    <row r="39" spans="1:35" ht="18" x14ac:dyDescent="0.4">
      <c r="A39" s="101">
        <v>0</v>
      </c>
      <c r="B39" s="101">
        <v>0</v>
      </c>
      <c r="C39" s="101">
        <v>0</v>
      </c>
      <c r="D39" s="101">
        <v>0</v>
      </c>
      <c r="E39" s="97">
        <v>1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97">
        <v>1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97">
        <v>1</v>
      </c>
      <c r="T39" s="101">
        <v>0</v>
      </c>
      <c r="U39" s="101">
        <v>0</v>
      </c>
      <c r="V39" s="101">
        <v>0</v>
      </c>
      <c r="W39" s="101">
        <v>0</v>
      </c>
      <c r="X39" s="101">
        <v>0</v>
      </c>
      <c r="Y39" s="101">
        <v>0</v>
      </c>
      <c r="Z39" s="97">
        <v>1</v>
      </c>
      <c r="AA39" s="101">
        <v>0</v>
      </c>
      <c r="AB39" s="101">
        <v>0</v>
      </c>
      <c r="AC39" s="96" t="s">
        <v>334</v>
      </c>
      <c r="AD39" s="99">
        <v>6.4498417776276884E-4</v>
      </c>
      <c r="AE39" s="101">
        <v>0</v>
      </c>
      <c r="AF39" s="99">
        <v>6.4498417776276884E-4</v>
      </c>
      <c r="AG39" s="98">
        <v>0.99999999322497024</v>
      </c>
      <c r="AH39" s="97">
        <v>1</v>
      </c>
      <c r="AI39" s="99">
        <v>1.1239893210773568E-6</v>
      </c>
    </row>
    <row r="40" spans="1:35" ht="18" x14ac:dyDescent="0.4">
      <c r="A40" s="101">
        <v>0</v>
      </c>
      <c r="B40" s="101">
        <v>0</v>
      </c>
      <c r="C40" s="101">
        <v>0</v>
      </c>
      <c r="D40" s="101">
        <v>0</v>
      </c>
      <c r="E40" s="97">
        <v>1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97">
        <v>1</v>
      </c>
      <c r="M40" s="101">
        <v>0</v>
      </c>
      <c r="N40" s="101">
        <v>0</v>
      </c>
      <c r="O40" s="101">
        <v>0</v>
      </c>
      <c r="P40" s="101">
        <v>0</v>
      </c>
      <c r="Q40" s="101">
        <v>0</v>
      </c>
      <c r="R40" s="101">
        <v>0</v>
      </c>
      <c r="S40" s="97">
        <v>1</v>
      </c>
      <c r="T40" s="101">
        <v>0</v>
      </c>
      <c r="U40" s="101">
        <v>0</v>
      </c>
      <c r="V40" s="101">
        <v>0</v>
      </c>
      <c r="W40" s="101">
        <v>0</v>
      </c>
      <c r="X40" s="101">
        <v>0</v>
      </c>
      <c r="Y40" s="101">
        <v>0</v>
      </c>
      <c r="Z40" s="97">
        <v>1</v>
      </c>
      <c r="AA40" s="101">
        <v>0</v>
      </c>
      <c r="AB40" s="101">
        <v>0</v>
      </c>
      <c r="AC40" s="96" t="s">
        <v>224</v>
      </c>
      <c r="AD40" s="99">
        <v>3.3716824115396156E-6</v>
      </c>
      <c r="AE40" s="99">
        <v>3.3716824115396156E-6</v>
      </c>
      <c r="AF40" s="101">
        <v>0</v>
      </c>
      <c r="AG40" s="98">
        <v>0.99999999910067261</v>
      </c>
      <c r="AH40" s="101">
        <v>0</v>
      </c>
      <c r="AI40" s="101">
        <v>0</v>
      </c>
    </row>
    <row r="41" spans="1:35" ht="18" x14ac:dyDescent="0.4">
      <c r="A41" s="101">
        <v>0</v>
      </c>
      <c r="B41" s="101">
        <v>0</v>
      </c>
      <c r="C41" s="101">
        <v>0</v>
      </c>
      <c r="D41" s="101">
        <v>0</v>
      </c>
      <c r="E41" s="97">
        <v>1</v>
      </c>
      <c r="F41" s="101">
        <v>0</v>
      </c>
      <c r="G41" s="101">
        <v>0</v>
      </c>
      <c r="H41" s="101">
        <v>0</v>
      </c>
      <c r="I41" s="101">
        <v>0</v>
      </c>
      <c r="J41" s="101">
        <v>0</v>
      </c>
      <c r="K41" s="101">
        <v>0</v>
      </c>
      <c r="L41" s="97">
        <v>1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97">
        <v>1</v>
      </c>
      <c r="T41" s="101">
        <v>0</v>
      </c>
      <c r="U41" s="101">
        <v>0</v>
      </c>
      <c r="V41" s="101">
        <v>0</v>
      </c>
      <c r="W41" s="101">
        <v>0</v>
      </c>
      <c r="X41" s="101">
        <v>0</v>
      </c>
      <c r="Y41" s="101">
        <v>0</v>
      </c>
      <c r="Z41" s="97">
        <v>1</v>
      </c>
      <c r="AA41" s="101">
        <v>0</v>
      </c>
      <c r="AB41" s="101">
        <v>0</v>
      </c>
      <c r="AC41" s="96" t="s">
        <v>218</v>
      </c>
      <c r="AD41" s="99">
        <v>4.792078653274938E-7</v>
      </c>
      <c r="AE41" s="99">
        <v>4.792078653274938E-7</v>
      </c>
      <c r="AF41" s="101">
        <v>0</v>
      </c>
      <c r="AG41" s="98">
        <v>0.99999999993576982</v>
      </c>
      <c r="AH41" s="101">
        <v>0</v>
      </c>
      <c r="AI41" s="101">
        <v>0</v>
      </c>
    </row>
    <row r="42" spans="1:35" ht="18" x14ac:dyDescent="0.4">
      <c r="A42" s="101">
        <v>0</v>
      </c>
      <c r="B42" s="101">
        <v>0</v>
      </c>
      <c r="C42" s="101">
        <v>0</v>
      </c>
      <c r="D42" s="101">
        <v>0</v>
      </c>
      <c r="E42" s="97">
        <v>1</v>
      </c>
      <c r="F42" s="101">
        <v>0</v>
      </c>
      <c r="G42" s="101">
        <v>0</v>
      </c>
      <c r="H42" s="101">
        <v>0</v>
      </c>
      <c r="I42" s="101">
        <v>0</v>
      </c>
      <c r="J42" s="101">
        <v>0</v>
      </c>
      <c r="K42" s="101">
        <v>0</v>
      </c>
      <c r="L42" s="97">
        <v>1</v>
      </c>
      <c r="M42" s="101">
        <v>0</v>
      </c>
      <c r="N42" s="101">
        <v>0</v>
      </c>
      <c r="O42" s="101">
        <v>0</v>
      </c>
      <c r="P42" s="101">
        <v>0</v>
      </c>
      <c r="Q42" s="101">
        <v>0</v>
      </c>
      <c r="R42" s="101">
        <v>0</v>
      </c>
      <c r="S42" s="97">
        <v>1</v>
      </c>
      <c r="T42" s="101">
        <v>0</v>
      </c>
      <c r="U42" s="101">
        <v>0</v>
      </c>
      <c r="V42" s="101">
        <v>0</v>
      </c>
      <c r="W42" s="101">
        <v>0</v>
      </c>
      <c r="X42" s="101">
        <v>0</v>
      </c>
      <c r="Y42" s="101">
        <v>0</v>
      </c>
      <c r="Z42" s="97">
        <v>1</v>
      </c>
      <c r="AA42" s="101">
        <v>0</v>
      </c>
      <c r="AB42" s="101">
        <v>0</v>
      </c>
      <c r="AC42" s="96" t="s">
        <v>234</v>
      </c>
      <c r="AD42" s="99">
        <v>3.6857498079000173E-8</v>
      </c>
      <c r="AE42" s="99">
        <v>3.6857498079000173E-8</v>
      </c>
      <c r="AF42" s="101">
        <v>0</v>
      </c>
      <c r="AG42" s="97">
        <v>1</v>
      </c>
      <c r="AH42" s="101">
        <v>0</v>
      </c>
      <c r="AI42" s="101">
        <v>0</v>
      </c>
    </row>
    <row r="43" spans="1:35" ht="36" x14ac:dyDescent="0.4">
      <c r="A43" s="101">
        <v>0</v>
      </c>
      <c r="B43" s="101">
        <v>0</v>
      </c>
      <c r="C43" s="101">
        <v>0</v>
      </c>
      <c r="D43" s="101">
        <v>0</v>
      </c>
      <c r="E43" s="97">
        <v>1</v>
      </c>
      <c r="F43" s="101">
        <v>0</v>
      </c>
      <c r="G43" s="101">
        <v>0</v>
      </c>
      <c r="H43" s="101">
        <v>0</v>
      </c>
      <c r="I43" s="101">
        <v>0</v>
      </c>
      <c r="J43" s="101">
        <v>0</v>
      </c>
      <c r="K43" s="101">
        <v>0</v>
      </c>
      <c r="L43" s="97">
        <v>1</v>
      </c>
      <c r="M43" s="101">
        <v>0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97">
        <v>1</v>
      </c>
      <c r="T43" s="101">
        <v>0</v>
      </c>
      <c r="U43" s="101">
        <v>0</v>
      </c>
      <c r="V43" s="101">
        <v>0</v>
      </c>
      <c r="W43" s="101">
        <v>0</v>
      </c>
      <c r="X43" s="101">
        <v>0</v>
      </c>
      <c r="Y43" s="101">
        <v>0</v>
      </c>
      <c r="Z43" s="97">
        <v>1</v>
      </c>
      <c r="AA43" s="101">
        <v>0</v>
      </c>
      <c r="AB43" s="101">
        <v>0</v>
      </c>
      <c r="AC43" s="96" t="s">
        <v>242</v>
      </c>
      <c r="AD43" s="101">
        <v>0</v>
      </c>
      <c r="AE43" s="101">
        <v>0</v>
      </c>
      <c r="AF43" s="101">
        <v>0</v>
      </c>
      <c r="AG43" s="97">
        <v>1</v>
      </c>
      <c r="AH43" s="101">
        <v>0</v>
      </c>
      <c r="AI43" s="101">
        <v>0</v>
      </c>
    </row>
    <row r="44" spans="1:35" ht="36" x14ac:dyDescent="0.4">
      <c r="A44" s="101">
        <v>0</v>
      </c>
      <c r="B44" s="101">
        <v>0</v>
      </c>
      <c r="C44" s="101">
        <v>0</v>
      </c>
      <c r="D44" s="101">
        <v>0</v>
      </c>
      <c r="E44" s="97">
        <v>1</v>
      </c>
      <c r="F44" s="101">
        <v>0</v>
      </c>
      <c r="G44" s="101">
        <v>0</v>
      </c>
      <c r="H44" s="101">
        <v>0</v>
      </c>
      <c r="I44" s="101">
        <v>0</v>
      </c>
      <c r="J44" s="101">
        <v>0</v>
      </c>
      <c r="K44" s="101">
        <v>0</v>
      </c>
      <c r="L44" s="97">
        <v>1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97">
        <v>1</v>
      </c>
      <c r="T44" s="101">
        <v>0</v>
      </c>
      <c r="U44" s="101">
        <v>0</v>
      </c>
      <c r="V44" s="101">
        <v>0</v>
      </c>
      <c r="W44" s="101">
        <v>0</v>
      </c>
      <c r="X44" s="101">
        <v>0</v>
      </c>
      <c r="Y44" s="101">
        <v>0</v>
      </c>
      <c r="Z44" s="97">
        <v>1</v>
      </c>
      <c r="AA44" s="101">
        <v>0</v>
      </c>
      <c r="AB44" s="101">
        <v>0</v>
      </c>
      <c r="AC44" s="96" t="s">
        <v>248</v>
      </c>
      <c r="AD44" s="101">
        <v>0</v>
      </c>
      <c r="AE44" s="101">
        <v>0</v>
      </c>
      <c r="AF44" s="101">
        <v>0</v>
      </c>
      <c r="AG44" s="97">
        <v>1</v>
      </c>
      <c r="AH44" s="101">
        <v>0</v>
      </c>
      <c r="AI44" s="101">
        <v>0</v>
      </c>
    </row>
    <row r="45" spans="1:35" ht="18" x14ac:dyDescent="0.4">
      <c r="A45" s="101">
        <v>0</v>
      </c>
      <c r="B45" s="101">
        <v>0</v>
      </c>
      <c r="C45" s="101">
        <v>0</v>
      </c>
      <c r="D45" s="101">
        <v>0</v>
      </c>
      <c r="E45" s="97">
        <v>1</v>
      </c>
      <c r="F45" s="101">
        <v>0</v>
      </c>
      <c r="G45" s="101">
        <v>0</v>
      </c>
      <c r="H45" s="101">
        <v>0</v>
      </c>
      <c r="I45" s="101">
        <v>0</v>
      </c>
      <c r="J45" s="101">
        <v>0</v>
      </c>
      <c r="K45" s="101">
        <v>0</v>
      </c>
      <c r="L45" s="97">
        <v>1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97">
        <v>1</v>
      </c>
      <c r="T45" s="101">
        <v>0</v>
      </c>
      <c r="U45" s="101">
        <v>0</v>
      </c>
      <c r="V45" s="99" t="s">
        <v>308</v>
      </c>
      <c r="W45" s="101">
        <v>0</v>
      </c>
      <c r="X45" s="101">
        <v>0</v>
      </c>
      <c r="Y45" s="101">
        <v>0</v>
      </c>
      <c r="Z45" s="97">
        <v>1</v>
      </c>
      <c r="AA45" s="101">
        <v>0</v>
      </c>
      <c r="AB45" s="101">
        <v>0</v>
      </c>
      <c r="AC45" s="96" t="s">
        <v>255</v>
      </c>
      <c r="AD45" s="101">
        <v>0</v>
      </c>
      <c r="AE45" s="101">
        <v>0</v>
      </c>
      <c r="AF45" s="101">
        <v>0</v>
      </c>
      <c r="AG45" s="97">
        <v>1</v>
      </c>
      <c r="AH45" s="101">
        <v>0</v>
      </c>
      <c r="AI45" s="101">
        <v>0</v>
      </c>
    </row>
    <row r="46" spans="1:35" ht="36" x14ac:dyDescent="0.4">
      <c r="A46" s="101">
        <v>0</v>
      </c>
      <c r="B46" s="101">
        <v>0</v>
      </c>
      <c r="C46" s="101">
        <v>0</v>
      </c>
      <c r="D46" s="101">
        <v>0</v>
      </c>
      <c r="E46" s="97">
        <v>1</v>
      </c>
      <c r="F46" s="101">
        <v>0</v>
      </c>
      <c r="G46" s="101">
        <v>0</v>
      </c>
      <c r="H46" s="99" t="s">
        <v>308</v>
      </c>
      <c r="I46" s="101">
        <v>0</v>
      </c>
      <c r="J46" s="101">
        <v>0</v>
      </c>
      <c r="K46" s="101">
        <v>0</v>
      </c>
      <c r="L46" s="97">
        <v>1</v>
      </c>
      <c r="M46" s="101">
        <v>0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97">
        <v>1</v>
      </c>
      <c r="T46" s="101">
        <v>0</v>
      </c>
      <c r="U46" s="101">
        <v>0</v>
      </c>
      <c r="V46" s="96" t="s">
        <v>330</v>
      </c>
      <c r="W46" s="101">
        <v>0</v>
      </c>
      <c r="X46" s="101">
        <v>0</v>
      </c>
      <c r="Y46" s="101">
        <v>0</v>
      </c>
      <c r="Z46" s="97">
        <v>1</v>
      </c>
      <c r="AA46" s="101">
        <v>0</v>
      </c>
      <c r="AB46" s="101">
        <v>0</v>
      </c>
      <c r="AC46" s="96" t="s">
        <v>261</v>
      </c>
      <c r="AD46" s="101">
        <v>0</v>
      </c>
      <c r="AE46" s="101">
        <v>0</v>
      </c>
      <c r="AF46" s="101">
        <v>0</v>
      </c>
      <c r="AG46" s="97">
        <v>1</v>
      </c>
      <c r="AH46" s="101">
        <v>0</v>
      </c>
      <c r="AI46" s="101">
        <v>0</v>
      </c>
    </row>
    <row r="47" spans="1:35" ht="36" x14ac:dyDescent="0.4">
      <c r="A47" s="101">
        <v>0</v>
      </c>
      <c r="B47" s="101">
        <v>0</v>
      </c>
      <c r="C47" s="101">
        <v>0</v>
      </c>
      <c r="D47" s="101">
        <v>0</v>
      </c>
      <c r="E47" s="97">
        <v>1</v>
      </c>
      <c r="F47" s="101">
        <v>0</v>
      </c>
      <c r="G47" s="101">
        <v>0</v>
      </c>
      <c r="H47" s="96" t="s">
        <v>330</v>
      </c>
      <c r="I47" s="101">
        <v>0</v>
      </c>
      <c r="J47" s="101">
        <v>0</v>
      </c>
      <c r="K47" s="101">
        <v>0</v>
      </c>
      <c r="L47" s="97">
        <v>1</v>
      </c>
      <c r="M47" s="101">
        <v>0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97">
        <v>1</v>
      </c>
      <c r="T47" s="101">
        <v>0</v>
      </c>
      <c r="U47" s="101">
        <v>0</v>
      </c>
      <c r="V47" s="96" t="s">
        <v>232</v>
      </c>
      <c r="W47" s="101">
        <v>0</v>
      </c>
      <c r="X47" s="101">
        <v>0</v>
      </c>
      <c r="Y47" s="101">
        <v>0</v>
      </c>
      <c r="Z47" s="97">
        <v>1</v>
      </c>
      <c r="AA47" s="101">
        <v>0</v>
      </c>
      <c r="AB47" s="101">
        <v>0</v>
      </c>
      <c r="AC47" s="96" t="s">
        <v>237</v>
      </c>
      <c r="AD47" s="101">
        <v>0</v>
      </c>
      <c r="AE47" s="101">
        <v>0</v>
      </c>
      <c r="AF47" s="101">
        <v>0</v>
      </c>
      <c r="AG47" s="97">
        <v>1</v>
      </c>
      <c r="AH47" s="101">
        <v>0</v>
      </c>
      <c r="AI47" s="101">
        <v>0</v>
      </c>
    </row>
    <row r="48" spans="1:35" ht="36" x14ac:dyDescent="0.4">
      <c r="A48" s="99" t="s">
        <v>308</v>
      </c>
      <c r="B48" s="101">
        <v>0</v>
      </c>
      <c r="C48" s="101">
        <v>0</v>
      </c>
      <c r="D48" s="101">
        <v>0</v>
      </c>
      <c r="E48" s="97">
        <v>1</v>
      </c>
      <c r="F48" s="101">
        <v>0</v>
      </c>
      <c r="G48" s="101">
        <v>0</v>
      </c>
      <c r="H48" s="96" t="s">
        <v>335</v>
      </c>
      <c r="I48" s="101">
        <v>0</v>
      </c>
      <c r="J48" s="101">
        <v>0</v>
      </c>
      <c r="K48" s="101">
        <v>0</v>
      </c>
      <c r="L48" s="97">
        <v>1</v>
      </c>
      <c r="M48" s="101">
        <v>0</v>
      </c>
      <c r="N48" s="101">
        <v>0</v>
      </c>
      <c r="O48" s="101">
        <v>0</v>
      </c>
      <c r="P48" s="101">
        <v>0</v>
      </c>
      <c r="Q48" s="101">
        <v>0</v>
      </c>
      <c r="R48" s="101">
        <v>0</v>
      </c>
      <c r="S48" s="97">
        <v>1</v>
      </c>
      <c r="T48" s="101">
        <v>0</v>
      </c>
      <c r="U48" s="101">
        <v>0</v>
      </c>
      <c r="V48" s="96" t="s">
        <v>335</v>
      </c>
      <c r="W48" s="101">
        <v>0</v>
      </c>
      <c r="X48" s="101">
        <v>0</v>
      </c>
      <c r="Y48" s="101">
        <v>0</v>
      </c>
      <c r="Z48" s="97">
        <v>1</v>
      </c>
      <c r="AA48" s="101">
        <v>0</v>
      </c>
      <c r="AB48" s="101">
        <v>0</v>
      </c>
      <c r="AC48" s="96" t="s">
        <v>268</v>
      </c>
      <c r="AD48" s="101">
        <v>0</v>
      </c>
      <c r="AE48" s="101">
        <v>0</v>
      </c>
      <c r="AF48" s="101">
        <v>0</v>
      </c>
      <c r="AG48" s="97">
        <v>1</v>
      </c>
      <c r="AH48" s="101">
        <v>0</v>
      </c>
      <c r="AI48" s="101">
        <v>0</v>
      </c>
    </row>
    <row r="49" spans="1:35" ht="54" x14ac:dyDescent="0.4">
      <c r="A49" s="96" t="s">
        <v>330</v>
      </c>
      <c r="B49" s="101">
        <v>0</v>
      </c>
      <c r="C49" s="101">
        <v>0</v>
      </c>
      <c r="D49" s="101">
        <v>0</v>
      </c>
      <c r="E49" s="97">
        <v>1</v>
      </c>
      <c r="F49" s="101">
        <v>0</v>
      </c>
      <c r="G49" s="101">
        <v>0</v>
      </c>
      <c r="H49" s="96" t="s">
        <v>287</v>
      </c>
      <c r="I49" s="101">
        <v>0</v>
      </c>
      <c r="J49" s="101">
        <v>0</v>
      </c>
      <c r="K49" s="101">
        <v>0</v>
      </c>
      <c r="L49" s="97">
        <v>1</v>
      </c>
      <c r="M49" s="101">
        <v>0</v>
      </c>
      <c r="N49" s="101">
        <v>0</v>
      </c>
      <c r="O49" s="99" t="s">
        <v>308</v>
      </c>
      <c r="P49" s="101">
        <v>0</v>
      </c>
      <c r="Q49" s="101">
        <v>0</v>
      </c>
      <c r="R49" s="101">
        <v>0</v>
      </c>
      <c r="S49" s="97">
        <v>1</v>
      </c>
      <c r="T49" s="101">
        <v>0</v>
      </c>
      <c r="U49" s="101">
        <v>0</v>
      </c>
      <c r="V49" s="96" t="s">
        <v>287</v>
      </c>
      <c r="W49" s="101">
        <v>0</v>
      </c>
      <c r="X49" s="101">
        <v>0</v>
      </c>
      <c r="Y49" s="101">
        <v>0</v>
      </c>
      <c r="Z49" s="97">
        <v>1</v>
      </c>
      <c r="AA49" s="101">
        <v>0</v>
      </c>
      <c r="AB49" s="101">
        <v>0</v>
      </c>
      <c r="AC49" s="96" t="s">
        <v>221</v>
      </c>
      <c r="AD49" s="101">
        <v>0</v>
      </c>
      <c r="AE49" s="101">
        <v>0</v>
      </c>
      <c r="AF49" s="101">
        <v>0</v>
      </c>
      <c r="AG49" s="97">
        <v>1</v>
      </c>
      <c r="AH49" s="101">
        <v>0</v>
      </c>
      <c r="AI49" s="101">
        <v>0</v>
      </c>
    </row>
    <row r="50" spans="1:35" ht="36" x14ac:dyDescent="0.4">
      <c r="A50" s="96" t="s">
        <v>232</v>
      </c>
      <c r="B50" s="101">
        <v>0</v>
      </c>
      <c r="C50" s="101">
        <v>0</v>
      </c>
      <c r="D50" s="101">
        <v>0</v>
      </c>
      <c r="E50" s="97">
        <v>1</v>
      </c>
      <c r="F50" s="101">
        <v>0</v>
      </c>
      <c r="G50" s="101">
        <v>0</v>
      </c>
      <c r="H50" s="96" t="s">
        <v>249</v>
      </c>
      <c r="I50" s="101">
        <v>0</v>
      </c>
      <c r="J50" s="101">
        <v>0</v>
      </c>
      <c r="K50" s="101">
        <v>0</v>
      </c>
      <c r="L50" s="97">
        <v>1</v>
      </c>
      <c r="M50" s="101">
        <v>0</v>
      </c>
      <c r="N50" s="101">
        <v>0</v>
      </c>
      <c r="O50" s="96" t="s">
        <v>330</v>
      </c>
      <c r="P50" s="101">
        <v>0</v>
      </c>
      <c r="Q50" s="101">
        <v>0</v>
      </c>
      <c r="R50" s="101">
        <v>0</v>
      </c>
      <c r="S50" s="97">
        <v>1</v>
      </c>
      <c r="T50" s="101">
        <v>0</v>
      </c>
      <c r="U50" s="101">
        <v>0</v>
      </c>
      <c r="V50" s="96" t="s">
        <v>249</v>
      </c>
      <c r="W50" s="101">
        <v>0</v>
      </c>
      <c r="X50" s="101">
        <v>0</v>
      </c>
      <c r="Y50" s="101">
        <v>0</v>
      </c>
      <c r="Z50" s="97">
        <v>1</v>
      </c>
      <c r="AA50" s="101">
        <v>0</v>
      </c>
      <c r="AB50" s="101">
        <v>0</v>
      </c>
      <c r="AC50" s="96" t="s">
        <v>227</v>
      </c>
      <c r="AD50" s="101">
        <v>0</v>
      </c>
      <c r="AE50" s="101">
        <v>0</v>
      </c>
      <c r="AF50" s="101">
        <v>0</v>
      </c>
      <c r="AG50" s="97">
        <v>1</v>
      </c>
      <c r="AH50" s="101">
        <v>0</v>
      </c>
      <c r="AI50" s="101">
        <v>0</v>
      </c>
    </row>
    <row r="51" spans="1:35" ht="36" x14ac:dyDescent="0.4">
      <c r="A51" s="96" t="s">
        <v>335</v>
      </c>
      <c r="B51" s="101">
        <v>0</v>
      </c>
      <c r="C51" s="101">
        <v>0</v>
      </c>
      <c r="D51" s="101">
        <v>0</v>
      </c>
      <c r="E51" s="97">
        <v>1</v>
      </c>
      <c r="F51" s="101">
        <v>0</v>
      </c>
      <c r="G51" s="101">
        <v>0</v>
      </c>
      <c r="H51" s="96" t="s">
        <v>302</v>
      </c>
      <c r="I51" s="101">
        <v>0</v>
      </c>
      <c r="J51" s="101">
        <v>0</v>
      </c>
      <c r="K51" s="101">
        <v>0</v>
      </c>
      <c r="L51" s="97">
        <v>1</v>
      </c>
      <c r="M51" s="101">
        <v>0</v>
      </c>
      <c r="N51" s="101">
        <v>0</v>
      </c>
      <c r="O51" s="96" t="s">
        <v>335</v>
      </c>
      <c r="P51" s="101">
        <v>0</v>
      </c>
      <c r="Q51" s="101">
        <v>0</v>
      </c>
      <c r="R51" s="101">
        <v>0</v>
      </c>
      <c r="S51" s="97">
        <v>1</v>
      </c>
      <c r="T51" s="101">
        <v>0</v>
      </c>
      <c r="U51" s="101">
        <v>0</v>
      </c>
      <c r="V51" s="96" t="s">
        <v>302</v>
      </c>
      <c r="W51" s="101">
        <v>0</v>
      </c>
      <c r="X51" s="101">
        <v>0</v>
      </c>
      <c r="Y51" s="101">
        <v>0</v>
      </c>
      <c r="Z51" s="97">
        <v>1</v>
      </c>
      <c r="AA51" s="101">
        <v>0</v>
      </c>
      <c r="AB51" s="101">
        <v>0</v>
      </c>
      <c r="AC51" s="96" t="s">
        <v>276</v>
      </c>
      <c r="AD51" s="101">
        <v>0</v>
      </c>
      <c r="AE51" s="101">
        <v>0</v>
      </c>
      <c r="AF51" s="101">
        <v>0</v>
      </c>
      <c r="AG51" s="97">
        <v>1</v>
      </c>
      <c r="AH51" s="101">
        <v>0</v>
      </c>
      <c r="AI51" s="101">
        <v>0</v>
      </c>
    </row>
    <row r="52" spans="1:35" ht="36" x14ac:dyDescent="0.4">
      <c r="A52" s="96" t="s">
        <v>287</v>
      </c>
      <c r="B52" s="101">
        <v>0</v>
      </c>
      <c r="C52" s="101">
        <v>0</v>
      </c>
      <c r="D52" s="101">
        <v>0</v>
      </c>
      <c r="E52" s="97">
        <v>1</v>
      </c>
      <c r="F52" s="101">
        <v>0</v>
      </c>
      <c r="G52" s="101">
        <v>0</v>
      </c>
      <c r="H52" s="96" t="s">
        <v>336</v>
      </c>
      <c r="I52" s="101">
        <v>0</v>
      </c>
      <c r="J52" s="101">
        <v>0</v>
      </c>
      <c r="K52" s="101">
        <v>0</v>
      </c>
      <c r="L52" s="97">
        <v>1</v>
      </c>
      <c r="M52" s="101">
        <v>0</v>
      </c>
      <c r="N52" s="101">
        <v>0</v>
      </c>
      <c r="O52" s="96" t="s">
        <v>287</v>
      </c>
      <c r="P52" s="101">
        <v>0</v>
      </c>
      <c r="Q52" s="101">
        <v>0</v>
      </c>
      <c r="R52" s="101">
        <v>0</v>
      </c>
      <c r="S52" s="97">
        <v>1</v>
      </c>
      <c r="T52" s="101">
        <v>0</v>
      </c>
      <c r="U52" s="101">
        <v>0</v>
      </c>
      <c r="V52" s="96" t="s">
        <v>336</v>
      </c>
      <c r="W52" s="101">
        <v>0</v>
      </c>
      <c r="X52" s="101">
        <v>0</v>
      </c>
      <c r="Y52" s="101">
        <v>0</v>
      </c>
      <c r="Z52" s="97">
        <v>1</v>
      </c>
      <c r="AA52" s="101">
        <v>0</v>
      </c>
      <c r="AB52" s="101">
        <v>0</v>
      </c>
      <c r="AC52" s="96" t="s">
        <v>280</v>
      </c>
      <c r="AD52" s="101">
        <v>0</v>
      </c>
      <c r="AE52" s="101">
        <v>0</v>
      </c>
      <c r="AF52" s="101">
        <v>0</v>
      </c>
      <c r="AG52" s="97">
        <v>1</v>
      </c>
      <c r="AH52" s="101">
        <v>0</v>
      </c>
      <c r="AI52" s="101">
        <v>0</v>
      </c>
    </row>
    <row r="53" spans="1:35" ht="36" x14ac:dyDescent="0.4">
      <c r="A53" s="96" t="s">
        <v>249</v>
      </c>
      <c r="B53" s="101">
        <v>0</v>
      </c>
      <c r="C53" s="101">
        <v>0</v>
      </c>
      <c r="D53" s="101">
        <v>0</v>
      </c>
      <c r="E53" s="97">
        <v>1</v>
      </c>
      <c r="F53" s="101">
        <v>0</v>
      </c>
      <c r="G53" s="101">
        <v>0</v>
      </c>
      <c r="H53" s="96" t="s">
        <v>326</v>
      </c>
      <c r="I53" s="101">
        <v>0</v>
      </c>
      <c r="J53" s="101">
        <v>0</v>
      </c>
      <c r="K53" s="101">
        <v>0</v>
      </c>
      <c r="L53" s="97">
        <v>1</v>
      </c>
      <c r="M53" s="101">
        <v>0</v>
      </c>
      <c r="N53" s="101">
        <v>0</v>
      </c>
      <c r="O53" s="96" t="s">
        <v>249</v>
      </c>
      <c r="P53" s="101">
        <v>0</v>
      </c>
      <c r="Q53" s="101">
        <v>0</v>
      </c>
      <c r="R53" s="101">
        <v>0</v>
      </c>
      <c r="S53" s="97">
        <v>1</v>
      </c>
      <c r="T53" s="101">
        <v>0</v>
      </c>
      <c r="U53" s="101">
        <v>0</v>
      </c>
      <c r="V53" s="96" t="s">
        <v>326</v>
      </c>
      <c r="W53" s="101">
        <v>0</v>
      </c>
      <c r="X53" s="101">
        <v>0</v>
      </c>
      <c r="Y53" s="101">
        <v>0</v>
      </c>
      <c r="Z53" s="97">
        <v>1</v>
      </c>
      <c r="AA53" s="101">
        <v>0</v>
      </c>
      <c r="AB53" s="101">
        <v>0</v>
      </c>
      <c r="AC53" s="96" t="s">
        <v>285</v>
      </c>
      <c r="AD53" s="101">
        <v>0</v>
      </c>
      <c r="AE53" s="101">
        <v>0</v>
      </c>
      <c r="AF53" s="101">
        <v>0</v>
      </c>
      <c r="AG53" s="97">
        <v>1</v>
      </c>
      <c r="AH53" s="101">
        <v>0</v>
      </c>
      <c r="AI53" s="101">
        <v>0</v>
      </c>
    </row>
    <row r="54" spans="1:35" ht="18" x14ac:dyDescent="0.4">
      <c r="A54" s="96" t="s">
        <v>302</v>
      </c>
      <c r="B54" s="101">
        <v>0</v>
      </c>
      <c r="C54" s="101">
        <v>0</v>
      </c>
      <c r="D54" s="101">
        <v>0</v>
      </c>
      <c r="E54" s="97">
        <v>1</v>
      </c>
      <c r="F54" s="101">
        <v>0</v>
      </c>
      <c r="G54" s="101">
        <v>0</v>
      </c>
      <c r="H54" s="96" t="s">
        <v>309</v>
      </c>
      <c r="I54" s="101">
        <v>0</v>
      </c>
      <c r="J54" s="101">
        <v>0</v>
      </c>
      <c r="K54" s="101">
        <v>0</v>
      </c>
      <c r="L54" s="97">
        <v>1</v>
      </c>
      <c r="M54" s="101">
        <v>0</v>
      </c>
      <c r="N54" s="101">
        <v>0</v>
      </c>
      <c r="O54" s="96" t="s">
        <v>302</v>
      </c>
      <c r="P54" s="101">
        <v>0</v>
      </c>
      <c r="Q54" s="101">
        <v>0</v>
      </c>
      <c r="R54" s="101">
        <v>0</v>
      </c>
      <c r="S54" s="97">
        <v>1</v>
      </c>
      <c r="T54" s="101">
        <v>0</v>
      </c>
      <c r="U54" s="101">
        <v>0</v>
      </c>
      <c r="V54" s="96" t="s">
        <v>309</v>
      </c>
      <c r="W54" s="101">
        <v>0</v>
      </c>
      <c r="X54" s="101">
        <v>0</v>
      </c>
      <c r="Y54" s="101">
        <v>0</v>
      </c>
      <c r="Z54" s="97">
        <v>1</v>
      </c>
      <c r="AA54" s="101">
        <v>0</v>
      </c>
      <c r="AB54" s="101">
        <v>0</v>
      </c>
      <c r="AC54" s="96" t="s">
        <v>294</v>
      </c>
      <c r="AD54" s="101">
        <v>0</v>
      </c>
      <c r="AE54" s="101">
        <v>0</v>
      </c>
      <c r="AF54" s="101">
        <v>0</v>
      </c>
      <c r="AG54" s="97">
        <v>1</v>
      </c>
      <c r="AH54" s="101">
        <v>0</v>
      </c>
      <c r="AI54" s="101">
        <v>0</v>
      </c>
    </row>
    <row r="55" spans="1:35" ht="36" x14ac:dyDescent="0.4">
      <c r="A55" s="96" t="s">
        <v>336</v>
      </c>
      <c r="B55" s="101">
        <v>0</v>
      </c>
      <c r="C55" s="101">
        <v>0</v>
      </c>
      <c r="D55" s="101">
        <v>0</v>
      </c>
      <c r="E55" s="97">
        <v>1</v>
      </c>
      <c r="F55" s="101">
        <v>0</v>
      </c>
      <c r="G55" s="101">
        <v>0</v>
      </c>
      <c r="H55" s="96" t="s">
        <v>282</v>
      </c>
      <c r="I55" s="101">
        <v>0</v>
      </c>
      <c r="J55" s="101">
        <v>0</v>
      </c>
      <c r="K55" s="101">
        <v>0</v>
      </c>
      <c r="L55" s="97">
        <v>1</v>
      </c>
      <c r="M55" s="101">
        <v>0</v>
      </c>
      <c r="N55" s="101">
        <v>0</v>
      </c>
      <c r="O55" s="96" t="s">
        <v>336</v>
      </c>
      <c r="P55" s="101">
        <v>0</v>
      </c>
      <c r="Q55" s="101">
        <v>0</v>
      </c>
      <c r="R55" s="101">
        <v>0</v>
      </c>
      <c r="S55" s="97">
        <v>1</v>
      </c>
      <c r="T55" s="101">
        <v>0</v>
      </c>
      <c r="U55" s="101">
        <v>0</v>
      </c>
      <c r="V55" s="96" t="s">
        <v>282</v>
      </c>
      <c r="W55" s="101">
        <v>0</v>
      </c>
      <c r="X55" s="101">
        <v>0</v>
      </c>
      <c r="Y55" s="101">
        <v>0</v>
      </c>
      <c r="Z55" s="97">
        <v>1</v>
      </c>
      <c r="AA55" s="101">
        <v>0</v>
      </c>
      <c r="AB55" s="101">
        <v>0</v>
      </c>
      <c r="AC55" s="96" t="s">
        <v>297</v>
      </c>
      <c r="AD55" s="101">
        <v>0</v>
      </c>
      <c r="AE55" s="101">
        <v>0</v>
      </c>
      <c r="AF55" s="101">
        <v>0</v>
      </c>
      <c r="AG55" s="97">
        <v>1</v>
      </c>
      <c r="AH55" s="101">
        <v>0</v>
      </c>
      <c r="AI55" s="101">
        <v>0</v>
      </c>
    </row>
    <row r="56" spans="1:35" ht="18" x14ac:dyDescent="0.4">
      <c r="A56" s="96" t="s">
        <v>326</v>
      </c>
      <c r="B56" s="101">
        <v>0</v>
      </c>
      <c r="C56" s="101">
        <v>0</v>
      </c>
      <c r="D56" s="101">
        <v>0</v>
      </c>
      <c r="E56" s="97">
        <v>1</v>
      </c>
      <c r="F56" s="101">
        <v>0</v>
      </c>
      <c r="G56" s="101">
        <v>0</v>
      </c>
      <c r="H56" s="96" t="s">
        <v>215</v>
      </c>
      <c r="I56" s="101">
        <v>0</v>
      </c>
      <c r="J56" s="101">
        <v>0</v>
      </c>
      <c r="K56" s="101">
        <v>0</v>
      </c>
      <c r="L56" s="97">
        <v>1</v>
      </c>
      <c r="M56" s="101">
        <v>0</v>
      </c>
      <c r="N56" s="101">
        <v>0</v>
      </c>
      <c r="O56" s="96" t="s">
        <v>326</v>
      </c>
      <c r="P56" s="101">
        <v>0</v>
      </c>
      <c r="Q56" s="101">
        <v>0</v>
      </c>
      <c r="R56" s="101">
        <v>0</v>
      </c>
      <c r="S56" s="97">
        <v>1</v>
      </c>
      <c r="T56" s="101">
        <v>0</v>
      </c>
      <c r="U56" s="101">
        <v>0</v>
      </c>
      <c r="V56" s="96" t="s">
        <v>215</v>
      </c>
      <c r="W56" s="101">
        <v>0</v>
      </c>
      <c r="X56" s="101">
        <v>0</v>
      </c>
      <c r="Y56" s="101">
        <v>0</v>
      </c>
      <c r="Z56" s="97">
        <v>1</v>
      </c>
      <c r="AA56" s="101">
        <v>0</v>
      </c>
      <c r="AB56" s="101">
        <v>0</v>
      </c>
      <c r="AC56" s="101">
        <v>0</v>
      </c>
      <c r="AD56" s="101">
        <v>0</v>
      </c>
      <c r="AE56" s="101">
        <v>0</v>
      </c>
      <c r="AF56" s="101">
        <v>0</v>
      </c>
      <c r="AG56" s="97">
        <v>1</v>
      </c>
      <c r="AH56" s="101">
        <v>0</v>
      </c>
      <c r="AI56" s="101">
        <v>0</v>
      </c>
    </row>
    <row r="57" spans="1:35" ht="36" x14ac:dyDescent="0.4">
      <c r="A57" s="96" t="s">
        <v>309</v>
      </c>
      <c r="B57" s="101">
        <v>0</v>
      </c>
      <c r="C57" s="101">
        <v>0</v>
      </c>
      <c r="D57" s="101">
        <v>0</v>
      </c>
      <c r="E57" s="97">
        <v>1</v>
      </c>
      <c r="F57" s="101">
        <v>0</v>
      </c>
      <c r="G57" s="101">
        <v>0</v>
      </c>
      <c r="H57" s="96" t="s">
        <v>339</v>
      </c>
      <c r="I57" s="101">
        <v>0</v>
      </c>
      <c r="J57" s="101">
        <v>0</v>
      </c>
      <c r="K57" s="101">
        <v>0</v>
      </c>
      <c r="L57" s="97">
        <v>1</v>
      </c>
      <c r="M57" s="101">
        <v>0</v>
      </c>
      <c r="N57" s="101">
        <v>0</v>
      </c>
      <c r="O57" s="96" t="s">
        <v>309</v>
      </c>
      <c r="P57" s="101">
        <v>0</v>
      </c>
      <c r="Q57" s="101">
        <v>0</v>
      </c>
      <c r="R57" s="101">
        <v>0</v>
      </c>
      <c r="S57" s="97">
        <v>1</v>
      </c>
      <c r="T57" s="101">
        <v>0</v>
      </c>
      <c r="U57" s="101">
        <v>0</v>
      </c>
      <c r="V57" s="96" t="s">
        <v>339</v>
      </c>
      <c r="W57" s="101">
        <v>0</v>
      </c>
      <c r="X57" s="101">
        <v>0</v>
      </c>
      <c r="Y57" s="101">
        <v>0</v>
      </c>
      <c r="Z57" s="97">
        <v>1</v>
      </c>
      <c r="AA57" s="101">
        <v>0</v>
      </c>
      <c r="AB57" s="101">
        <v>0</v>
      </c>
      <c r="AC57" s="101">
        <v>0</v>
      </c>
      <c r="AD57" s="101">
        <v>0</v>
      </c>
      <c r="AE57" s="101">
        <v>0</v>
      </c>
      <c r="AF57" s="101">
        <v>0</v>
      </c>
      <c r="AG57" s="97">
        <v>1</v>
      </c>
      <c r="AH57" s="101">
        <v>0</v>
      </c>
      <c r="AI57" s="101">
        <v>0</v>
      </c>
    </row>
    <row r="58" spans="1:35" ht="18" x14ac:dyDescent="0.4">
      <c r="A58" s="96" t="s">
        <v>282</v>
      </c>
      <c r="B58" s="101">
        <v>0</v>
      </c>
      <c r="C58" s="101">
        <v>0</v>
      </c>
      <c r="D58" s="101">
        <v>0</v>
      </c>
      <c r="E58" s="97">
        <v>1</v>
      </c>
      <c r="F58" s="101">
        <v>0</v>
      </c>
      <c r="G58" s="101">
        <v>0</v>
      </c>
      <c r="H58" s="96" t="s">
        <v>269</v>
      </c>
      <c r="I58" s="101">
        <v>0</v>
      </c>
      <c r="J58" s="101">
        <v>0</v>
      </c>
      <c r="K58" s="101">
        <v>0</v>
      </c>
      <c r="L58" s="97">
        <v>1</v>
      </c>
      <c r="M58" s="101">
        <v>0</v>
      </c>
      <c r="N58" s="101">
        <v>0</v>
      </c>
      <c r="O58" s="96" t="s">
        <v>282</v>
      </c>
      <c r="P58" s="101">
        <v>0</v>
      </c>
      <c r="Q58" s="101">
        <v>0</v>
      </c>
      <c r="R58" s="101">
        <v>0</v>
      </c>
      <c r="S58" s="97">
        <v>1</v>
      </c>
      <c r="T58" s="101">
        <v>0</v>
      </c>
      <c r="U58" s="101">
        <v>0</v>
      </c>
      <c r="V58" s="96" t="s">
        <v>269</v>
      </c>
      <c r="W58" s="101">
        <v>0</v>
      </c>
      <c r="X58" s="101">
        <v>0</v>
      </c>
      <c r="Y58" s="101">
        <v>0</v>
      </c>
      <c r="Z58" s="97">
        <v>1</v>
      </c>
      <c r="AA58" s="101">
        <v>0</v>
      </c>
      <c r="AB58" s="101">
        <v>0</v>
      </c>
      <c r="AC58" s="101">
        <v>0</v>
      </c>
      <c r="AD58" s="101">
        <v>0</v>
      </c>
      <c r="AE58" s="101">
        <v>0</v>
      </c>
      <c r="AF58" s="101">
        <v>0</v>
      </c>
      <c r="AG58" s="97">
        <v>1</v>
      </c>
      <c r="AH58" s="101">
        <v>0</v>
      </c>
      <c r="AI58" s="101">
        <v>0</v>
      </c>
    </row>
    <row r="59" spans="1:35" ht="36" x14ac:dyDescent="0.4">
      <c r="A59" s="96" t="s">
        <v>339</v>
      </c>
      <c r="B59" s="101">
        <v>0</v>
      </c>
      <c r="C59" s="101">
        <v>0</v>
      </c>
      <c r="D59" s="101">
        <v>0</v>
      </c>
      <c r="E59" s="97">
        <v>1</v>
      </c>
      <c r="F59" s="101">
        <v>0</v>
      </c>
      <c r="G59" s="101">
        <v>0</v>
      </c>
      <c r="H59" s="96" t="s">
        <v>247</v>
      </c>
      <c r="I59" s="101">
        <v>0</v>
      </c>
      <c r="J59" s="101">
        <v>0</v>
      </c>
      <c r="K59" s="101">
        <v>0</v>
      </c>
      <c r="L59" s="97">
        <v>1</v>
      </c>
      <c r="M59" s="101">
        <v>0</v>
      </c>
      <c r="N59" s="101">
        <v>0</v>
      </c>
      <c r="O59" s="96" t="s">
        <v>215</v>
      </c>
      <c r="P59" s="101">
        <v>0</v>
      </c>
      <c r="Q59" s="101">
        <v>0</v>
      </c>
      <c r="R59" s="101">
        <v>0</v>
      </c>
      <c r="S59" s="97">
        <v>1</v>
      </c>
      <c r="T59" s="101">
        <v>0</v>
      </c>
      <c r="U59" s="101">
        <v>0</v>
      </c>
      <c r="V59" s="96" t="s">
        <v>340</v>
      </c>
      <c r="W59" s="101">
        <v>0</v>
      </c>
      <c r="X59" s="101">
        <v>0</v>
      </c>
      <c r="Y59" s="101">
        <v>0</v>
      </c>
      <c r="Z59" s="97">
        <v>1</v>
      </c>
      <c r="AA59" s="101">
        <v>0</v>
      </c>
      <c r="AB59" s="101">
        <v>0</v>
      </c>
      <c r="AC59" s="101">
        <v>0</v>
      </c>
      <c r="AD59" s="101">
        <v>0</v>
      </c>
      <c r="AE59" s="101">
        <v>0</v>
      </c>
      <c r="AF59" s="101">
        <v>0</v>
      </c>
      <c r="AG59" s="97">
        <v>1</v>
      </c>
      <c r="AH59" s="101">
        <v>0</v>
      </c>
      <c r="AI59" s="101">
        <v>0</v>
      </c>
    </row>
    <row r="60" spans="1:35" ht="36" x14ac:dyDescent="0.4">
      <c r="A60" s="96" t="s">
        <v>269</v>
      </c>
      <c r="B60" s="101">
        <v>0</v>
      </c>
      <c r="C60" s="101">
        <v>0</v>
      </c>
      <c r="D60" s="101">
        <v>0</v>
      </c>
      <c r="E60" s="97">
        <v>1</v>
      </c>
      <c r="F60" s="101">
        <v>0</v>
      </c>
      <c r="G60" s="101">
        <v>0</v>
      </c>
      <c r="H60" s="96" t="s">
        <v>340</v>
      </c>
      <c r="I60" s="101">
        <v>0</v>
      </c>
      <c r="J60" s="101">
        <v>0</v>
      </c>
      <c r="K60" s="101">
        <v>0</v>
      </c>
      <c r="L60" s="97">
        <v>1</v>
      </c>
      <c r="M60" s="101">
        <v>0</v>
      </c>
      <c r="N60" s="101">
        <v>0</v>
      </c>
      <c r="O60" s="96" t="s">
        <v>339</v>
      </c>
      <c r="P60" s="101">
        <v>0</v>
      </c>
      <c r="Q60" s="101">
        <v>0</v>
      </c>
      <c r="R60" s="101">
        <v>0</v>
      </c>
      <c r="S60" s="97">
        <v>1</v>
      </c>
      <c r="T60" s="101">
        <v>0</v>
      </c>
      <c r="U60" s="101">
        <v>0</v>
      </c>
      <c r="V60" s="96" t="s">
        <v>225</v>
      </c>
      <c r="W60" s="101">
        <v>0</v>
      </c>
      <c r="X60" s="101">
        <v>0</v>
      </c>
      <c r="Y60" s="101">
        <v>0</v>
      </c>
      <c r="Z60" s="97">
        <v>1</v>
      </c>
      <c r="AA60" s="101">
        <v>0</v>
      </c>
      <c r="AB60" s="101">
        <v>0</v>
      </c>
      <c r="AC60" s="101">
        <v>0</v>
      </c>
      <c r="AD60" s="101">
        <v>0</v>
      </c>
      <c r="AE60" s="101">
        <v>0</v>
      </c>
      <c r="AF60" s="101">
        <v>0</v>
      </c>
      <c r="AG60" s="97">
        <v>1</v>
      </c>
      <c r="AH60" s="101">
        <v>0</v>
      </c>
      <c r="AI60" s="101">
        <v>0</v>
      </c>
    </row>
    <row r="61" spans="1:35" ht="18" x14ac:dyDescent="0.4">
      <c r="A61" s="96" t="s">
        <v>340</v>
      </c>
      <c r="B61" s="101">
        <v>0</v>
      </c>
      <c r="C61" s="101">
        <v>0</v>
      </c>
      <c r="D61" s="101">
        <v>0</v>
      </c>
      <c r="E61" s="97">
        <v>1</v>
      </c>
      <c r="F61" s="101">
        <v>0</v>
      </c>
      <c r="G61" s="101">
        <v>0</v>
      </c>
      <c r="H61" s="96" t="s">
        <v>265</v>
      </c>
      <c r="I61" s="101">
        <v>0</v>
      </c>
      <c r="J61" s="101">
        <v>0</v>
      </c>
      <c r="K61" s="101">
        <v>0</v>
      </c>
      <c r="L61" s="97">
        <v>1</v>
      </c>
      <c r="M61" s="101">
        <v>0</v>
      </c>
      <c r="N61" s="101">
        <v>0</v>
      </c>
      <c r="O61" s="96" t="s">
        <v>269</v>
      </c>
      <c r="P61" s="101">
        <v>0</v>
      </c>
      <c r="Q61" s="101">
        <v>0</v>
      </c>
      <c r="R61" s="101">
        <v>0</v>
      </c>
      <c r="S61" s="97">
        <v>1</v>
      </c>
      <c r="T61" s="101">
        <v>0</v>
      </c>
      <c r="U61" s="101">
        <v>0</v>
      </c>
      <c r="V61" s="96" t="s">
        <v>482</v>
      </c>
      <c r="W61" s="101">
        <v>0</v>
      </c>
      <c r="X61" s="101">
        <v>0</v>
      </c>
      <c r="Y61" s="101">
        <v>0</v>
      </c>
      <c r="Z61" s="97">
        <v>1</v>
      </c>
      <c r="AA61" s="101">
        <v>0</v>
      </c>
      <c r="AB61" s="101">
        <v>0</v>
      </c>
      <c r="AC61" s="101">
        <v>0</v>
      </c>
      <c r="AD61" s="101">
        <v>0</v>
      </c>
      <c r="AE61" s="101">
        <v>0</v>
      </c>
      <c r="AF61" s="101">
        <v>0</v>
      </c>
      <c r="AG61" s="97">
        <v>1</v>
      </c>
      <c r="AH61" s="101">
        <v>0</v>
      </c>
      <c r="AI61" s="101">
        <v>0</v>
      </c>
    </row>
    <row r="62" spans="1:35" ht="18" x14ac:dyDescent="0.4">
      <c r="A62" s="96" t="s">
        <v>225</v>
      </c>
      <c r="B62" s="101">
        <v>0</v>
      </c>
      <c r="C62" s="101">
        <v>0</v>
      </c>
      <c r="D62" s="101">
        <v>0</v>
      </c>
      <c r="E62" s="97">
        <v>1</v>
      </c>
      <c r="F62" s="101">
        <v>0</v>
      </c>
      <c r="G62" s="101">
        <v>0</v>
      </c>
      <c r="H62" s="96" t="s">
        <v>245</v>
      </c>
      <c r="I62" s="101">
        <v>0</v>
      </c>
      <c r="J62" s="101">
        <v>0</v>
      </c>
      <c r="K62" s="101">
        <v>0</v>
      </c>
      <c r="L62" s="97">
        <v>1</v>
      </c>
      <c r="M62" s="101">
        <v>0</v>
      </c>
      <c r="N62" s="101">
        <v>0</v>
      </c>
      <c r="O62" s="96" t="s">
        <v>247</v>
      </c>
      <c r="P62" s="101">
        <v>0</v>
      </c>
      <c r="Q62" s="101">
        <v>0</v>
      </c>
      <c r="R62" s="101">
        <v>0</v>
      </c>
      <c r="S62" s="97">
        <v>1</v>
      </c>
      <c r="T62" s="101">
        <v>0</v>
      </c>
      <c r="U62" s="101">
        <v>0</v>
      </c>
      <c r="V62" s="96" t="s">
        <v>281</v>
      </c>
      <c r="W62" s="101">
        <v>0</v>
      </c>
      <c r="X62" s="101">
        <v>0</v>
      </c>
      <c r="Y62" s="101">
        <v>0</v>
      </c>
      <c r="Z62" s="97">
        <v>1</v>
      </c>
      <c r="AA62" s="101">
        <v>0</v>
      </c>
      <c r="AB62" s="101">
        <v>0</v>
      </c>
      <c r="AC62" s="101">
        <v>0</v>
      </c>
      <c r="AD62" s="101">
        <v>0</v>
      </c>
      <c r="AE62" s="101">
        <v>0</v>
      </c>
      <c r="AF62" s="101">
        <v>0</v>
      </c>
      <c r="AG62" s="97">
        <v>1</v>
      </c>
      <c r="AH62" s="101">
        <v>0</v>
      </c>
      <c r="AI62" s="101">
        <v>0</v>
      </c>
    </row>
    <row r="63" spans="1:35" ht="18" x14ac:dyDescent="0.4">
      <c r="A63" s="96" t="s">
        <v>482</v>
      </c>
      <c r="B63" s="101">
        <v>0</v>
      </c>
      <c r="C63" s="101">
        <v>0</v>
      </c>
      <c r="D63" s="101">
        <v>0</v>
      </c>
      <c r="E63" s="97">
        <v>1</v>
      </c>
      <c r="F63" s="101">
        <v>0</v>
      </c>
      <c r="G63" s="101">
        <v>0</v>
      </c>
      <c r="H63" s="96" t="s">
        <v>259</v>
      </c>
      <c r="I63" s="101">
        <v>0</v>
      </c>
      <c r="J63" s="101">
        <v>0</v>
      </c>
      <c r="K63" s="101">
        <v>0</v>
      </c>
      <c r="L63" s="97">
        <v>1</v>
      </c>
      <c r="M63" s="101">
        <v>0</v>
      </c>
      <c r="N63" s="101">
        <v>0</v>
      </c>
      <c r="O63" s="96" t="s">
        <v>340</v>
      </c>
      <c r="P63" s="101">
        <v>0</v>
      </c>
      <c r="Q63" s="101">
        <v>0</v>
      </c>
      <c r="R63" s="101">
        <v>0</v>
      </c>
      <c r="S63" s="97">
        <v>1</v>
      </c>
      <c r="T63" s="101">
        <v>0</v>
      </c>
      <c r="U63" s="101">
        <v>0</v>
      </c>
      <c r="V63" s="96" t="s">
        <v>307</v>
      </c>
      <c r="W63" s="101">
        <v>0</v>
      </c>
      <c r="X63" s="101">
        <v>0</v>
      </c>
      <c r="Y63" s="101">
        <v>0</v>
      </c>
      <c r="Z63" s="97">
        <v>1</v>
      </c>
      <c r="AA63" s="101">
        <v>0</v>
      </c>
      <c r="AB63" s="101">
        <v>0</v>
      </c>
      <c r="AC63" s="101">
        <v>0</v>
      </c>
      <c r="AD63" s="101">
        <v>0</v>
      </c>
      <c r="AE63" s="101">
        <v>0</v>
      </c>
      <c r="AF63" s="101">
        <v>0</v>
      </c>
      <c r="AG63" s="97">
        <v>1</v>
      </c>
      <c r="AH63" s="101">
        <v>0</v>
      </c>
      <c r="AI63" s="101">
        <v>0</v>
      </c>
    </row>
    <row r="64" spans="1:35" ht="18" x14ac:dyDescent="0.4">
      <c r="A64" s="96" t="s">
        <v>281</v>
      </c>
      <c r="B64" s="101">
        <v>0</v>
      </c>
      <c r="C64" s="101">
        <v>0</v>
      </c>
      <c r="D64" s="101">
        <v>0</v>
      </c>
      <c r="E64" s="97">
        <v>1</v>
      </c>
      <c r="F64" s="101">
        <v>0</v>
      </c>
      <c r="G64" s="101">
        <v>0</v>
      </c>
      <c r="H64" s="96" t="s">
        <v>225</v>
      </c>
      <c r="I64" s="101">
        <v>0</v>
      </c>
      <c r="J64" s="101">
        <v>0</v>
      </c>
      <c r="K64" s="101">
        <v>0</v>
      </c>
      <c r="L64" s="97">
        <v>1</v>
      </c>
      <c r="M64" s="101">
        <v>0</v>
      </c>
      <c r="N64" s="101">
        <v>0</v>
      </c>
      <c r="O64" s="96" t="s">
        <v>265</v>
      </c>
      <c r="P64" s="101">
        <v>0</v>
      </c>
      <c r="Q64" s="101">
        <v>0</v>
      </c>
      <c r="R64" s="101">
        <v>0</v>
      </c>
      <c r="S64" s="97">
        <v>1</v>
      </c>
      <c r="T64" s="101">
        <v>0</v>
      </c>
      <c r="U64" s="101">
        <v>0</v>
      </c>
      <c r="V64" s="96" t="s">
        <v>341</v>
      </c>
      <c r="W64" s="101">
        <v>0</v>
      </c>
      <c r="X64" s="101">
        <v>0</v>
      </c>
      <c r="Y64" s="101">
        <v>0</v>
      </c>
      <c r="Z64" s="97">
        <v>1</v>
      </c>
      <c r="AA64" s="101">
        <v>0</v>
      </c>
      <c r="AB64" s="101">
        <v>0</v>
      </c>
      <c r="AC64" s="101">
        <v>0</v>
      </c>
      <c r="AD64" s="101">
        <v>0</v>
      </c>
      <c r="AE64" s="101">
        <v>0</v>
      </c>
      <c r="AF64" s="101">
        <v>0</v>
      </c>
      <c r="AG64" s="97">
        <v>1</v>
      </c>
      <c r="AH64" s="101">
        <v>0</v>
      </c>
      <c r="AI64" s="101">
        <v>0</v>
      </c>
    </row>
    <row r="65" spans="1:35" ht="36" x14ac:dyDescent="0.4">
      <c r="A65" s="96" t="s">
        <v>307</v>
      </c>
      <c r="B65" s="101">
        <v>0</v>
      </c>
      <c r="C65" s="101">
        <v>0</v>
      </c>
      <c r="D65" s="101">
        <v>0</v>
      </c>
      <c r="E65" s="97">
        <v>1</v>
      </c>
      <c r="F65" s="101">
        <v>0</v>
      </c>
      <c r="G65" s="101">
        <v>0</v>
      </c>
      <c r="H65" s="96" t="s">
        <v>239</v>
      </c>
      <c r="I65" s="101">
        <v>0</v>
      </c>
      <c r="J65" s="101">
        <v>0</v>
      </c>
      <c r="K65" s="101">
        <v>0</v>
      </c>
      <c r="L65" s="97">
        <v>1</v>
      </c>
      <c r="M65" s="101">
        <v>0</v>
      </c>
      <c r="N65" s="101">
        <v>0</v>
      </c>
      <c r="O65" s="96" t="s">
        <v>245</v>
      </c>
      <c r="P65" s="101">
        <v>0</v>
      </c>
      <c r="Q65" s="101">
        <v>0</v>
      </c>
      <c r="R65" s="101">
        <v>0</v>
      </c>
      <c r="S65" s="97">
        <v>1</v>
      </c>
      <c r="T65" s="101">
        <v>0</v>
      </c>
      <c r="U65" s="101">
        <v>0</v>
      </c>
      <c r="V65" s="96" t="s">
        <v>327</v>
      </c>
      <c r="W65" s="101">
        <v>0</v>
      </c>
      <c r="X65" s="101">
        <v>0</v>
      </c>
      <c r="Y65" s="101">
        <v>0</v>
      </c>
      <c r="Z65" s="97">
        <v>1</v>
      </c>
      <c r="AA65" s="101">
        <v>0</v>
      </c>
      <c r="AB65" s="101">
        <v>0</v>
      </c>
      <c r="AC65" s="101">
        <v>0</v>
      </c>
      <c r="AD65" s="101">
        <v>0</v>
      </c>
      <c r="AE65" s="101">
        <v>0</v>
      </c>
      <c r="AF65" s="101">
        <v>0</v>
      </c>
      <c r="AG65" s="97">
        <v>1</v>
      </c>
      <c r="AH65" s="101">
        <v>0</v>
      </c>
      <c r="AI65" s="101">
        <v>0</v>
      </c>
    </row>
    <row r="66" spans="1:35" ht="18" x14ac:dyDescent="0.4">
      <c r="A66" s="96" t="s">
        <v>341</v>
      </c>
      <c r="B66" s="101">
        <v>0</v>
      </c>
      <c r="C66" s="101">
        <v>0</v>
      </c>
      <c r="D66" s="101">
        <v>0</v>
      </c>
      <c r="E66" s="97">
        <v>1</v>
      </c>
      <c r="F66" s="101">
        <v>0</v>
      </c>
      <c r="G66" s="101">
        <v>0</v>
      </c>
      <c r="H66" s="96" t="s">
        <v>482</v>
      </c>
      <c r="I66" s="101">
        <v>0</v>
      </c>
      <c r="J66" s="101">
        <v>0</v>
      </c>
      <c r="K66" s="101">
        <v>0</v>
      </c>
      <c r="L66" s="97">
        <v>1</v>
      </c>
      <c r="M66" s="101">
        <v>0</v>
      </c>
      <c r="N66" s="101">
        <v>0</v>
      </c>
      <c r="O66" s="96" t="s">
        <v>259</v>
      </c>
      <c r="P66" s="101">
        <v>0</v>
      </c>
      <c r="Q66" s="101">
        <v>0</v>
      </c>
      <c r="R66" s="101">
        <v>0</v>
      </c>
      <c r="S66" s="97">
        <v>1</v>
      </c>
      <c r="T66" s="101">
        <v>0</v>
      </c>
      <c r="U66" s="101">
        <v>0</v>
      </c>
      <c r="V66" s="96" t="s">
        <v>480</v>
      </c>
      <c r="W66" s="101">
        <v>0</v>
      </c>
      <c r="X66" s="101">
        <v>0</v>
      </c>
      <c r="Y66" s="101">
        <v>0</v>
      </c>
      <c r="Z66" s="97">
        <v>1</v>
      </c>
      <c r="AA66" s="101">
        <v>0</v>
      </c>
      <c r="AB66" s="101">
        <v>0</v>
      </c>
      <c r="AC66" s="101">
        <v>0</v>
      </c>
      <c r="AD66" s="101">
        <v>0</v>
      </c>
      <c r="AE66" s="101">
        <v>0</v>
      </c>
      <c r="AF66" s="101">
        <v>0</v>
      </c>
      <c r="AG66" s="97">
        <v>1</v>
      </c>
      <c r="AH66" s="101">
        <v>0</v>
      </c>
      <c r="AI66" s="101">
        <v>0</v>
      </c>
    </row>
    <row r="67" spans="1:35" ht="18" x14ac:dyDescent="0.4">
      <c r="A67" s="96" t="s">
        <v>327</v>
      </c>
      <c r="B67" s="101">
        <v>0</v>
      </c>
      <c r="C67" s="101">
        <v>0</v>
      </c>
      <c r="D67" s="101">
        <v>0</v>
      </c>
      <c r="E67" s="97">
        <v>1</v>
      </c>
      <c r="F67" s="101">
        <v>0</v>
      </c>
      <c r="G67" s="101">
        <v>0</v>
      </c>
      <c r="H67" s="96" t="s">
        <v>281</v>
      </c>
      <c r="I67" s="101">
        <v>0</v>
      </c>
      <c r="J67" s="101">
        <v>0</v>
      </c>
      <c r="K67" s="101">
        <v>0</v>
      </c>
      <c r="L67" s="97">
        <v>1</v>
      </c>
      <c r="M67" s="101">
        <v>0</v>
      </c>
      <c r="N67" s="101">
        <v>0</v>
      </c>
      <c r="O67" s="96" t="s">
        <v>225</v>
      </c>
      <c r="P67" s="101">
        <v>0</v>
      </c>
      <c r="Q67" s="101">
        <v>0</v>
      </c>
      <c r="R67" s="101">
        <v>0</v>
      </c>
      <c r="S67" s="97">
        <v>1</v>
      </c>
      <c r="T67" s="101">
        <v>0</v>
      </c>
      <c r="U67" s="101">
        <v>0</v>
      </c>
      <c r="V67" s="96" t="s">
        <v>481</v>
      </c>
      <c r="W67" s="101">
        <v>0</v>
      </c>
      <c r="X67" s="101">
        <v>0</v>
      </c>
      <c r="Y67" s="101">
        <v>0</v>
      </c>
      <c r="Z67" s="97">
        <v>1</v>
      </c>
      <c r="AA67" s="101">
        <v>0</v>
      </c>
      <c r="AB67" s="101">
        <v>0</v>
      </c>
      <c r="AC67" s="101">
        <v>0</v>
      </c>
      <c r="AD67" s="101">
        <v>0</v>
      </c>
      <c r="AE67" s="101">
        <v>0</v>
      </c>
      <c r="AF67" s="101">
        <v>0</v>
      </c>
      <c r="AG67" s="97">
        <v>1</v>
      </c>
      <c r="AH67" s="101">
        <v>0</v>
      </c>
      <c r="AI67" s="101">
        <v>0</v>
      </c>
    </row>
    <row r="68" spans="1:35" ht="36" x14ac:dyDescent="0.4">
      <c r="A68" s="96" t="s">
        <v>480</v>
      </c>
      <c r="B68" s="101">
        <v>0</v>
      </c>
      <c r="C68" s="101">
        <v>0</v>
      </c>
      <c r="D68" s="101">
        <v>0</v>
      </c>
      <c r="E68" s="97">
        <v>1</v>
      </c>
      <c r="F68" s="101">
        <v>0</v>
      </c>
      <c r="G68" s="101">
        <v>0</v>
      </c>
      <c r="H68" s="96" t="s">
        <v>307</v>
      </c>
      <c r="I68" s="101">
        <v>0</v>
      </c>
      <c r="J68" s="101">
        <v>0</v>
      </c>
      <c r="K68" s="101">
        <v>0</v>
      </c>
      <c r="L68" s="97">
        <v>1</v>
      </c>
      <c r="M68" s="101">
        <v>0</v>
      </c>
      <c r="N68" s="101">
        <v>0</v>
      </c>
      <c r="O68" s="96" t="s">
        <v>239</v>
      </c>
      <c r="P68" s="101">
        <v>0</v>
      </c>
      <c r="Q68" s="101">
        <v>0</v>
      </c>
      <c r="R68" s="101">
        <v>0</v>
      </c>
      <c r="S68" s="97">
        <v>1</v>
      </c>
      <c r="T68" s="101">
        <v>0</v>
      </c>
      <c r="U68" s="101">
        <v>0</v>
      </c>
      <c r="V68" s="96" t="s">
        <v>312</v>
      </c>
      <c r="W68" s="101">
        <v>0</v>
      </c>
      <c r="X68" s="101">
        <v>0</v>
      </c>
      <c r="Y68" s="101">
        <v>0</v>
      </c>
      <c r="Z68" s="97">
        <v>1</v>
      </c>
      <c r="AA68" s="101">
        <v>0</v>
      </c>
      <c r="AB68" s="101">
        <v>0</v>
      </c>
      <c r="AC68" s="101">
        <v>0</v>
      </c>
      <c r="AD68" s="101">
        <v>0</v>
      </c>
      <c r="AE68" s="101">
        <v>0</v>
      </c>
      <c r="AF68" s="101">
        <v>0</v>
      </c>
      <c r="AG68" s="97">
        <v>1</v>
      </c>
      <c r="AH68" s="101">
        <v>0</v>
      </c>
      <c r="AI68" s="101">
        <v>0</v>
      </c>
    </row>
    <row r="69" spans="1:35" ht="18" x14ac:dyDescent="0.4">
      <c r="A69" s="96" t="s">
        <v>481</v>
      </c>
      <c r="B69" s="101">
        <v>0</v>
      </c>
      <c r="C69" s="101">
        <v>0</v>
      </c>
      <c r="D69" s="101">
        <v>0</v>
      </c>
      <c r="E69" s="97">
        <v>1</v>
      </c>
      <c r="F69" s="101">
        <v>0</v>
      </c>
      <c r="G69" s="101">
        <v>0</v>
      </c>
      <c r="H69" s="96" t="s">
        <v>341</v>
      </c>
      <c r="I69" s="101">
        <v>0</v>
      </c>
      <c r="J69" s="101">
        <v>0</v>
      </c>
      <c r="K69" s="101">
        <v>0</v>
      </c>
      <c r="L69" s="97">
        <v>1</v>
      </c>
      <c r="M69" s="101">
        <v>0</v>
      </c>
      <c r="N69" s="101">
        <v>0</v>
      </c>
      <c r="O69" s="96" t="s">
        <v>482</v>
      </c>
      <c r="P69" s="101">
        <v>0</v>
      </c>
      <c r="Q69" s="101">
        <v>0</v>
      </c>
      <c r="R69" s="101">
        <v>0</v>
      </c>
      <c r="S69" s="97">
        <v>1</v>
      </c>
      <c r="T69" s="101">
        <v>0</v>
      </c>
      <c r="U69" s="101">
        <v>0</v>
      </c>
      <c r="V69" s="96" t="s">
        <v>241</v>
      </c>
      <c r="W69" s="101">
        <v>0</v>
      </c>
      <c r="X69" s="101">
        <v>0</v>
      </c>
      <c r="Y69" s="101">
        <v>0</v>
      </c>
      <c r="Z69" s="97">
        <v>1</v>
      </c>
      <c r="AA69" s="101">
        <v>0</v>
      </c>
      <c r="AB69" s="101">
        <v>0</v>
      </c>
      <c r="AC69" s="101">
        <v>0</v>
      </c>
      <c r="AD69" s="101">
        <v>0</v>
      </c>
      <c r="AE69" s="101">
        <v>0</v>
      </c>
      <c r="AF69" s="101">
        <v>0</v>
      </c>
      <c r="AG69" s="97">
        <v>1</v>
      </c>
      <c r="AH69" s="101">
        <v>0</v>
      </c>
      <c r="AI69" s="101">
        <v>0</v>
      </c>
    </row>
    <row r="70" spans="1:35" ht="18" x14ac:dyDescent="0.4">
      <c r="A70" s="96" t="s">
        <v>312</v>
      </c>
      <c r="B70" s="101">
        <v>0</v>
      </c>
      <c r="C70" s="101">
        <v>0</v>
      </c>
      <c r="D70" s="101">
        <v>0</v>
      </c>
      <c r="E70" s="97">
        <v>1</v>
      </c>
      <c r="F70" s="101">
        <v>0</v>
      </c>
      <c r="G70" s="101">
        <v>0</v>
      </c>
      <c r="H70" s="96" t="s">
        <v>327</v>
      </c>
      <c r="I70" s="101">
        <v>0</v>
      </c>
      <c r="J70" s="101">
        <v>0</v>
      </c>
      <c r="K70" s="101">
        <v>0</v>
      </c>
      <c r="L70" s="97">
        <v>1</v>
      </c>
      <c r="M70" s="101">
        <v>0</v>
      </c>
      <c r="N70" s="101">
        <v>0</v>
      </c>
      <c r="O70" s="96" t="s">
        <v>281</v>
      </c>
      <c r="P70" s="101">
        <v>0</v>
      </c>
      <c r="Q70" s="101">
        <v>0</v>
      </c>
      <c r="R70" s="101">
        <v>0</v>
      </c>
      <c r="S70" s="97">
        <v>1</v>
      </c>
      <c r="T70" s="101">
        <v>0</v>
      </c>
      <c r="U70" s="101">
        <v>0</v>
      </c>
      <c r="V70" s="96" t="s">
        <v>266</v>
      </c>
      <c r="W70" s="101">
        <v>0</v>
      </c>
      <c r="X70" s="101">
        <v>0</v>
      </c>
      <c r="Y70" s="101">
        <v>0</v>
      </c>
      <c r="Z70" s="97">
        <v>1</v>
      </c>
      <c r="AA70" s="101">
        <v>0</v>
      </c>
      <c r="AB70" s="101">
        <v>0</v>
      </c>
      <c r="AC70" s="101">
        <v>0</v>
      </c>
      <c r="AD70" s="101">
        <v>0</v>
      </c>
      <c r="AE70" s="101">
        <v>0</v>
      </c>
      <c r="AF70" s="101">
        <v>0</v>
      </c>
      <c r="AG70" s="97">
        <v>1</v>
      </c>
      <c r="AH70" s="101">
        <v>0</v>
      </c>
      <c r="AI70" s="101">
        <v>0</v>
      </c>
    </row>
    <row r="71" spans="1:35" ht="18" x14ac:dyDescent="0.4">
      <c r="A71" s="96" t="s">
        <v>241</v>
      </c>
      <c r="B71" s="101">
        <v>0</v>
      </c>
      <c r="C71" s="101">
        <v>0</v>
      </c>
      <c r="D71" s="101">
        <v>0</v>
      </c>
      <c r="E71" s="97">
        <v>1</v>
      </c>
      <c r="F71" s="101">
        <v>0</v>
      </c>
      <c r="G71" s="101">
        <v>0</v>
      </c>
      <c r="H71" s="96" t="s">
        <v>480</v>
      </c>
      <c r="I71" s="101">
        <v>0</v>
      </c>
      <c r="J71" s="101">
        <v>0</v>
      </c>
      <c r="K71" s="101">
        <v>0</v>
      </c>
      <c r="L71" s="97">
        <v>1</v>
      </c>
      <c r="M71" s="101">
        <v>0</v>
      </c>
      <c r="N71" s="101">
        <v>0</v>
      </c>
      <c r="O71" s="96" t="s">
        <v>307</v>
      </c>
      <c r="P71" s="101">
        <v>0</v>
      </c>
      <c r="Q71" s="101">
        <v>0</v>
      </c>
      <c r="R71" s="101">
        <v>0</v>
      </c>
      <c r="S71" s="97">
        <v>1</v>
      </c>
      <c r="T71" s="101">
        <v>0</v>
      </c>
      <c r="U71" s="101">
        <v>0</v>
      </c>
      <c r="V71" s="96" t="s">
        <v>301</v>
      </c>
      <c r="W71" s="101">
        <v>0</v>
      </c>
      <c r="X71" s="101">
        <v>0</v>
      </c>
      <c r="Y71" s="101">
        <v>0</v>
      </c>
      <c r="Z71" s="97">
        <v>1</v>
      </c>
      <c r="AA71" s="101">
        <v>0</v>
      </c>
      <c r="AB71" s="101">
        <v>0</v>
      </c>
      <c r="AC71" s="101">
        <v>0</v>
      </c>
      <c r="AD71" s="101">
        <v>0</v>
      </c>
      <c r="AE71" s="101">
        <v>0</v>
      </c>
      <c r="AF71" s="101">
        <v>0</v>
      </c>
      <c r="AG71" s="97">
        <v>1</v>
      </c>
      <c r="AH71" s="101">
        <v>0</v>
      </c>
      <c r="AI71" s="101">
        <v>0</v>
      </c>
    </row>
    <row r="72" spans="1:35" ht="18" x14ac:dyDescent="0.4">
      <c r="A72" s="96" t="s">
        <v>266</v>
      </c>
      <c r="B72" s="101">
        <v>0</v>
      </c>
      <c r="C72" s="101">
        <v>0</v>
      </c>
      <c r="D72" s="101">
        <v>0</v>
      </c>
      <c r="E72" s="97">
        <v>1</v>
      </c>
      <c r="F72" s="101">
        <v>0</v>
      </c>
      <c r="G72" s="101">
        <v>0</v>
      </c>
      <c r="H72" s="96" t="s">
        <v>481</v>
      </c>
      <c r="I72" s="101">
        <v>0</v>
      </c>
      <c r="J72" s="101">
        <v>0</v>
      </c>
      <c r="K72" s="101">
        <v>0</v>
      </c>
      <c r="L72" s="97">
        <v>1</v>
      </c>
      <c r="M72" s="101">
        <v>0</v>
      </c>
      <c r="N72" s="101">
        <v>0</v>
      </c>
      <c r="O72" s="96" t="s">
        <v>341</v>
      </c>
      <c r="P72" s="101">
        <v>0</v>
      </c>
      <c r="Q72" s="101">
        <v>0</v>
      </c>
      <c r="R72" s="101">
        <v>0</v>
      </c>
      <c r="S72" s="97">
        <v>1</v>
      </c>
      <c r="T72" s="101">
        <v>0</v>
      </c>
      <c r="U72" s="101">
        <v>0</v>
      </c>
      <c r="V72" s="96" t="s">
        <v>342</v>
      </c>
      <c r="W72" s="101">
        <v>0</v>
      </c>
      <c r="X72" s="101">
        <v>0</v>
      </c>
      <c r="Y72" s="101">
        <v>0</v>
      </c>
      <c r="Z72" s="97">
        <v>1</v>
      </c>
      <c r="AA72" s="101">
        <v>0</v>
      </c>
      <c r="AB72" s="101">
        <v>0</v>
      </c>
      <c r="AC72" s="101">
        <v>0</v>
      </c>
      <c r="AD72" s="101">
        <v>0</v>
      </c>
      <c r="AE72" s="101">
        <v>0</v>
      </c>
      <c r="AF72" s="101">
        <v>0</v>
      </c>
      <c r="AG72" s="97">
        <v>1</v>
      </c>
      <c r="AH72" s="101">
        <v>0</v>
      </c>
      <c r="AI72" s="101">
        <v>0</v>
      </c>
    </row>
    <row r="73" spans="1:35" ht="18" x14ac:dyDescent="0.4">
      <c r="A73" s="96" t="s">
        <v>301</v>
      </c>
      <c r="B73" s="101">
        <v>0</v>
      </c>
      <c r="C73" s="101">
        <v>0</v>
      </c>
      <c r="D73" s="101">
        <v>0</v>
      </c>
      <c r="E73" s="97">
        <v>1</v>
      </c>
      <c r="F73" s="101">
        <v>0</v>
      </c>
      <c r="G73" s="101">
        <v>0</v>
      </c>
      <c r="H73" s="96" t="s">
        <v>312</v>
      </c>
      <c r="I73" s="101">
        <v>0</v>
      </c>
      <c r="J73" s="101">
        <v>0</v>
      </c>
      <c r="K73" s="101">
        <v>0</v>
      </c>
      <c r="L73" s="97">
        <v>1</v>
      </c>
      <c r="M73" s="101">
        <v>0</v>
      </c>
      <c r="N73" s="101">
        <v>0</v>
      </c>
      <c r="O73" s="96" t="s">
        <v>327</v>
      </c>
      <c r="P73" s="101">
        <v>0</v>
      </c>
      <c r="Q73" s="101">
        <v>0</v>
      </c>
      <c r="R73" s="101">
        <v>0</v>
      </c>
      <c r="S73" s="97">
        <v>1</v>
      </c>
      <c r="T73" s="101">
        <v>0</v>
      </c>
      <c r="U73" s="101">
        <v>0</v>
      </c>
      <c r="V73" s="96" t="s">
        <v>328</v>
      </c>
      <c r="W73" s="101">
        <v>0</v>
      </c>
      <c r="X73" s="101">
        <v>0</v>
      </c>
      <c r="Y73" s="101">
        <v>0</v>
      </c>
      <c r="Z73" s="97">
        <v>1</v>
      </c>
      <c r="AA73" s="101">
        <v>0</v>
      </c>
      <c r="AB73" s="101">
        <v>0</v>
      </c>
      <c r="AC73" s="96" t="s">
        <v>232</v>
      </c>
      <c r="AD73" s="101">
        <v>0</v>
      </c>
      <c r="AE73" s="101">
        <v>0</v>
      </c>
      <c r="AF73" s="101">
        <v>0</v>
      </c>
      <c r="AG73" s="97">
        <v>1</v>
      </c>
      <c r="AH73" s="101">
        <v>0</v>
      </c>
      <c r="AI73" s="101">
        <v>0</v>
      </c>
    </row>
    <row r="74" spans="1:35" ht="18" x14ac:dyDescent="0.4">
      <c r="A74" s="96" t="s">
        <v>342</v>
      </c>
      <c r="B74" s="101">
        <v>0</v>
      </c>
      <c r="C74" s="101">
        <v>0</v>
      </c>
      <c r="D74" s="101">
        <v>0</v>
      </c>
      <c r="E74" s="97">
        <v>1</v>
      </c>
      <c r="F74" s="101">
        <v>0</v>
      </c>
      <c r="G74" s="101">
        <v>0</v>
      </c>
      <c r="H74" s="96" t="s">
        <v>241</v>
      </c>
      <c r="I74" s="101">
        <v>0</v>
      </c>
      <c r="J74" s="101">
        <v>0</v>
      </c>
      <c r="K74" s="101">
        <v>0</v>
      </c>
      <c r="L74" s="97">
        <v>1</v>
      </c>
      <c r="M74" s="101">
        <v>0</v>
      </c>
      <c r="N74" s="101">
        <v>0</v>
      </c>
      <c r="O74" s="96" t="s">
        <v>480</v>
      </c>
      <c r="P74" s="101">
        <v>0</v>
      </c>
      <c r="Q74" s="101">
        <v>0</v>
      </c>
      <c r="R74" s="101">
        <v>0</v>
      </c>
      <c r="S74" s="97">
        <v>1</v>
      </c>
      <c r="T74" s="101">
        <v>0</v>
      </c>
      <c r="U74" s="101">
        <v>0</v>
      </c>
      <c r="V74" s="96" t="s">
        <v>343</v>
      </c>
      <c r="W74" s="101">
        <v>0</v>
      </c>
      <c r="X74" s="101">
        <v>0</v>
      </c>
      <c r="Y74" s="101">
        <v>0</v>
      </c>
      <c r="Z74" s="97">
        <v>1</v>
      </c>
      <c r="AA74" s="101">
        <v>0</v>
      </c>
      <c r="AB74" s="101">
        <v>0</v>
      </c>
      <c r="AC74" s="96" t="s">
        <v>335</v>
      </c>
      <c r="AD74" s="101">
        <v>0</v>
      </c>
      <c r="AE74" s="101">
        <v>0</v>
      </c>
      <c r="AF74" s="101">
        <v>0</v>
      </c>
      <c r="AG74" s="97">
        <v>1</v>
      </c>
      <c r="AH74" s="101">
        <v>0</v>
      </c>
      <c r="AI74" s="101">
        <v>0</v>
      </c>
    </row>
    <row r="75" spans="1:35" ht="18" x14ac:dyDescent="0.4">
      <c r="A75" s="96" t="s">
        <v>328</v>
      </c>
      <c r="B75" s="101">
        <v>0</v>
      </c>
      <c r="C75" s="101">
        <v>0</v>
      </c>
      <c r="D75" s="101">
        <v>0</v>
      </c>
      <c r="E75" s="97">
        <v>1</v>
      </c>
      <c r="F75" s="101">
        <v>0</v>
      </c>
      <c r="G75" s="101">
        <v>0</v>
      </c>
      <c r="H75" s="96" t="s">
        <v>266</v>
      </c>
      <c r="I75" s="101">
        <v>0</v>
      </c>
      <c r="J75" s="101">
        <v>0</v>
      </c>
      <c r="K75" s="101">
        <v>0</v>
      </c>
      <c r="L75" s="97">
        <v>1</v>
      </c>
      <c r="M75" s="101">
        <v>0</v>
      </c>
      <c r="N75" s="101">
        <v>0</v>
      </c>
      <c r="O75" s="96" t="s">
        <v>481</v>
      </c>
      <c r="P75" s="101">
        <v>0</v>
      </c>
      <c r="Q75" s="101">
        <v>0</v>
      </c>
      <c r="R75" s="101">
        <v>0</v>
      </c>
      <c r="S75" s="97">
        <v>1</v>
      </c>
      <c r="T75" s="101">
        <v>0</v>
      </c>
      <c r="U75" s="101">
        <v>0</v>
      </c>
      <c r="V75" s="96" t="s">
        <v>344</v>
      </c>
      <c r="W75" s="101">
        <v>0</v>
      </c>
      <c r="X75" s="101">
        <v>0</v>
      </c>
      <c r="Y75" s="101">
        <v>0</v>
      </c>
      <c r="Z75" s="97">
        <v>1</v>
      </c>
      <c r="AA75" s="101">
        <v>0</v>
      </c>
      <c r="AB75" s="101">
        <v>0</v>
      </c>
      <c r="AC75" s="96" t="s">
        <v>287</v>
      </c>
      <c r="AD75" s="101">
        <v>0</v>
      </c>
      <c r="AE75" s="101">
        <v>0</v>
      </c>
      <c r="AF75" s="101">
        <v>0</v>
      </c>
      <c r="AG75" s="97">
        <v>1</v>
      </c>
      <c r="AH75" s="101">
        <v>0</v>
      </c>
      <c r="AI75" s="101">
        <v>0</v>
      </c>
    </row>
    <row r="76" spans="1:35" ht="18" x14ac:dyDescent="0.4">
      <c r="A76" s="96" t="s">
        <v>343</v>
      </c>
      <c r="B76" s="101">
        <v>0</v>
      </c>
      <c r="C76" s="101">
        <v>0</v>
      </c>
      <c r="D76" s="101">
        <v>0</v>
      </c>
      <c r="E76" s="97">
        <v>1</v>
      </c>
      <c r="F76" s="101">
        <v>0</v>
      </c>
      <c r="G76" s="101">
        <v>0</v>
      </c>
      <c r="H76" s="96" t="s">
        <v>301</v>
      </c>
      <c r="I76" s="101">
        <v>0</v>
      </c>
      <c r="J76" s="101">
        <v>0</v>
      </c>
      <c r="K76" s="101">
        <v>0</v>
      </c>
      <c r="L76" s="97">
        <v>1</v>
      </c>
      <c r="M76" s="101">
        <v>0</v>
      </c>
      <c r="N76" s="101">
        <v>0</v>
      </c>
      <c r="O76" s="96" t="s">
        <v>312</v>
      </c>
      <c r="P76" s="101">
        <v>0</v>
      </c>
      <c r="Q76" s="101">
        <v>0</v>
      </c>
      <c r="R76" s="101">
        <v>0</v>
      </c>
      <c r="S76" s="97">
        <v>1</v>
      </c>
      <c r="T76" s="101">
        <v>0</v>
      </c>
      <c r="U76" s="101">
        <v>0</v>
      </c>
      <c r="V76" s="96" t="s">
        <v>251</v>
      </c>
      <c r="W76" s="101">
        <v>0</v>
      </c>
      <c r="X76" s="101">
        <v>0</v>
      </c>
      <c r="Y76" s="101">
        <v>0</v>
      </c>
      <c r="Z76" s="97">
        <v>1</v>
      </c>
      <c r="AA76" s="101">
        <v>0</v>
      </c>
      <c r="AB76" s="101">
        <v>0</v>
      </c>
      <c r="AC76" s="96" t="s">
        <v>302</v>
      </c>
      <c r="AD76" s="101">
        <v>0</v>
      </c>
      <c r="AE76" s="101">
        <v>0</v>
      </c>
      <c r="AF76" s="101">
        <v>0</v>
      </c>
      <c r="AG76" s="97">
        <v>1</v>
      </c>
      <c r="AH76" s="101">
        <v>0</v>
      </c>
      <c r="AI76" s="101">
        <v>0</v>
      </c>
    </row>
    <row r="77" spans="1:35" ht="18" x14ac:dyDescent="0.4">
      <c r="A77" s="96" t="s">
        <v>344</v>
      </c>
      <c r="B77" s="101">
        <v>0</v>
      </c>
      <c r="C77" s="101">
        <v>0</v>
      </c>
      <c r="D77" s="101">
        <v>0</v>
      </c>
      <c r="E77" s="97">
        <v>1</v>
      </c>
      <c r="F77" s="101">
        <v>0</v>
      </c>
      <c r="G77" s="101">
        <v>0</v>
      </c>
      <c r="H77" s="96" t="s">
        <v>342</v>
      </c>
      <c r="I77" s="101">
        <v>0</v>
      </c>
      <c r="J77" s="101">
        <v>0</v>
      </c>
      <c r="K77" s="101">
        <v>0</v>
      </c>
      <c r="L77" s="97">
        <v>1</v>
      </c>
      <c r="M77" s="101">
        <v>0</v>
      </c>
      <c r="N77" s="101">
        <v>0</v>
      </c>
      <c r="O77" s="96" t="s">
        <v>241</v>
      </c>
      <c r="P77" s="101">
        <v>0</v>
      </c>
      <c r="Q77" s="101">
        <v>0</v>
      </c>
      <c r="R77" s="101">
        <v>0</v>
      </c>
      <c r="S77" s="97">
        <v>1</v>
      </c>
      <c r="T77" s="101">
        <v>0</v>
      </c>
      <c r="U77" s="101">
        <v>0</v>
      </c>
      <c r="V77" s="96" t="s">
        <v>272</v>
      </c>
      <c r="W77" s="101">
        <v>0</v>
      </c>
      <c r="X77" s="101">
        <v>0</v>
      </c>
      <c r="Y77" s="101">
        <v>0</v>
      </c>
      <c r="Z77" s="97">
        <v>1</v>
      </c>
      <c r="AA77" s="101">
        <v>0</v>
      </c>
      <c r="AB77" s="101">
        <v>0</v>
      </c>
      <c r="AC77" s="96" t="s">
        <v>336</v>
      </c>
      <c r="AD77" s="101">
        <v>0</v>
      </c>
      <c r="AE77" s="101">
        <v>0</v>
      </c>
      <c r="AF77" s="101">
        <v>0</v>
      </c>
      <c r="AG77" s="97">
        <v>1</v>
      </c>
      <c r="AH77" s="101">
        <v>0</v>
      </c>
      <c r="AI77" s="101">
        <v>0</v>
      </c>
    </row>
    <row r="78" spans="1:35" ht="18" x14ac:dyDescent="0.4">
      <c r="A78" s="96" t="s">
        <v>251</v>
      </c>
      <c r="B78" s="101">
        <v>0</v>
      </c>
      <c r="C78" s="101">
        <v>0</v>
      </c>
      <c r="D78" s="101">
        <v>0</v>
      </c>
      <c r="E78" s="97">
        <v>1</v>
      </c>
      <c r="F78" s="101">
        <v>0</v>
      </c>
      <c r="G78" s="101">
        <v>0</v>
      </c>
      <c r="H78" s="96" t="s">
        <v>328</v>
      </c>
      <c r="I78" s="101">
        <v>0</v>
      </c>
      <c r="J78" s="101">
        <v>0</v>
      </c>
      <c r="K78" s="101">
        <v>0</v>
      </c>
      <c r="L78" s="97">
        <v>1</v>
      </c>
      <c r="M78" s="101">
        <v>0</v>
      </c>
      <c r="N78" s="101">
        <v>0</v>
      </c>
      <c r="O78" s="96" t="s">
        <v>266</v>
      </c>
      <c r="P78" s="101">
        <v>0</v>
      </c>
      <c r="Q78" s="101">
        <v>0</v>
      </c>
      <c r="R78" s="101">
        <v>0</v>
      </c>
      <c r="S78" s="97">
        <v>1</v>
      </c>
      <c r="T78" s="101">
        <v>0</v>
      </c>
      <c r="U78" s="101">
        <v>0</v>
      </c>
      <c r="V78" s="96" t="s">
        <v>345</v>
      </c>
      <c r="W78" s="101">
        <v>0</v>
      </c>
      <c r="X78" s="101">
        <v>0</v>
      </c>
      <c r="Y78" s="101">
        <v>0</v>
      </c>
      <c r="Z78" s="97">
        <v>1</v>
      </c>
      <c r="AA78" s="101">
        <v>0</v>
      </c>
      <c r="AB78" s="101">
        <v>0</v>
      </c>
      <c r="AC78" s="96" t="s">
        <v>282</v>
      </c>
      <c r="AD78" s="101">
        <v>0</v>
      </c>
      <c r="AE78" s="101">
        <v>0</v>
      </c>
      <c r="AF78" s="101">
        <v>0</v>
      </c>
      <c r="AG78" s="97">
        <v>1</v>
      </c>
      <c r="AH78" s="101">
        <v>0</v>
      </c>
      <c r="AI78" s="101">
        <v>0</v>
      </c>
    </row>
    <row r="79" spans="1:35" ht="18" x14ac:dyDescent="0.4">
      <c r="A79" s="96" t="s">
        <v>272</v>
      </c>
      <c r="B79" s="101">
        <v>0</v>
      </c>
      <c r="C79" s="101">
        <v>0</v>
      </c>
      <c r="D79" s="101">
        <v>0</v>
      </c>
      <c r="E79" s="97">
        <v>1</v>
      </c>
      <c r="F79" s="101">
        <v>0</v>
      </c>
      <c r="G79" s="101">
        <v>0</v>
      </c>
      <c r="H79" s="96" t="s">
        <v>343</v>
      </c>
      <c r="I79" s="101">
        <v>0</v>
      </c>
      <c r="J79" s="101">
        <v>0</v>
      </c>
      <c r="K79" s="101">
        <v>0</v>
      </c>
      <c r="L79" s="97">
        <v>1</v>
      </c>
      <c r="M79" s="101">
        <v>0</v>
      </c>
      <c r="N79" s="101">
        <v>0</v>
      </c>
      <c r="O79" s="96" t="s">
        <v>301</v>
      </c>
      <c r="P79" s="101">
        <v>0</v>
      </c>
      <c r="Q79" s="101">
        <v>0</v>
      </c>
      <c r="R79" s="101">
        <v>0</v>
      </c>
      <c r="S79" s="97">
        <v>1</v>
      </c>
      <c r="T79" s="101">
        <v>0</v>
      </c>
      <c r="U79" s="101">
        <v>0</v>
      </c>
      <c r="V79" s="96" t="s">
        <v>334</v>
      </c>
      <c r="W79" s="101">
        <v>0</v>
      </c>
      <c r="X79" s="101">
        <v>0</v>
      </c>
      <c r="Y79" s="101">
        <v>0</v>
      </c>
      <c r="Z79" s="97">
        <v>1</v>
      </c>
      <c r="AA79" s="101">
        <v>0</v>
      </c>
      <c r="AB79" s="101">
        <v>0</v>
      </c>
      <c r="AC79" s="96" t="s">
        <v>215</v>
      </c>
      <c r="AD79" s="101">
        <v>0</v>
      </c>
      <c r="AE79" s="101">
        <v>0</v>
      </c>
      <c r="AF79" s="101">
        <v>0</v>
      </c>
      <c r="AG79" s="97">
        <v>1</v>
      </c>
      <c r="AH79" s="101">
        <v>0</v>
      </c>
      <c r="AI79" s="101">
        <v>0</v>
      </c>
    </row>
    <row r="80" spans="1:35" ht="36" x14ac:dyDescent="0.4">
      <c r="A80" s="96" t="s">
        <v>345</v>
      </c>
      <c r="B80" s="101">
        <v>0</v>
      </c>
      <c r="C80" s="101">
        <v>0</v>
      </c>
      <c r="D80" s="101">
        <v>0</v>
      </c>
      <c r="E80" s="97">
        <v>1</v>
      </c>
      <c r="F80" s="101">
        <v>0</v>
      </c>
      <c r="G80" s="101">
        <v>0</v>
      </c>
      <c r="H80" s="96" t="s">
        <v>344</v>
      </c>
      <c r="I80" s="101">
        <v>0</v>
      </c>
      <c r="J80" s="101">
        <v>0</v>
      </c>
      <c r="K80" s="101">
        <v>0</v>
      </c>
      <c r="L80" s="97">
        <v>1</v>
      </c>
      <c r="M80" s="101">
        <v>0</v>
      </c>
      <c r="N80" s="101">
        <v>0</v>
      </c>
      <c r="O80" s="96" t="s">
        <v>342</v>
      </c>
      <c r="P80" s="101">
        <v>0</v>
      </c>
      <c r="Q80" s="101">
        <v>0</v>
      </c>
      <c r="R80" s="101">
        <v>0</v>
      </c>
      <c r="S80" s="97">
        <v>1</v>
      </c>
      <c r="T80" s="101">
        <v>0</v>
      </c>
      <c r="U80" s="101">
        <v>0</v>
      </c>
      <c r="V80" s="96" t="s">
        <v>305</v>
      </c>
      <c r="W80" s="101">
        <v>0</v>
      </c>
      <c r="X80" s="101">
        <v>0</v>
      </c>
      <c r="Y80" s="101">
        <v>0</v>
      </c>
      <c r="Z80" s="97">
        <v>1</v>
      </c>
      <c r="AA80" s="101">
        <v>0</v>
      </c>
      <c r="AB80" s="101">
        <v>0</v>
      </c>
      <c r="AC80" s="96" t="s">
        <v>339</v>
      </c>
      <c r="AD80" s="101">
        <v>0</v>
      </c>
      <c r="AE80" s="101">
        <v>0</v>
      </c>
      <c r="AF80" s="101">
        <v>0</v>
      </c>
      <c r="AG80" s="97">
        <v>1</v>
      </c>
      <c r="AH80" s="101">
        <v>0</v>
      </c>
      <c r="AI80" s="101">
        <v>0</v>
      </c>
    </row>
    <row r="81" spans="1:35" ht="18" x14ac:dyDescent="0.4">
      <c r="A81" s="96" t="s">
        <v>334</v>
      </c>
      <c r="B81" s="101">
        <v>0</v>
      </c>
      <c r="C81" s="101">
        <v>0</v>
      </c>
      <c r="D81" s="101">
        <v>0</v>
      </c>
      <c r="E81" s="97">
        <v>1</v>
      </c>
      <c r="F81" s="101">
        <v>0</v>
      </c>
      <c r="G81" s="101">
        <v>0</v>
      </c>
      <c r="H81" s="96" t="s">
        <v>345</v>
      </c>
      <c r="I81" s="101">
        <v>0</v>
      </c>
      <c r="J81" s="101">
        <v>0</v>
      </c>
      <c r="K81" s="101">
        <v>0</v>
      </c>
      <c r="L81" s="97">
        <v>1</v>
      </c>
      <c r="M81" s="101">
        <v>0</v>
      </c>
      <c r="N81" s="101">
        <v>0</v>
      </c>
      <c r="O81" s="96" t="s">
        <v>328</v>
      </c>
      <c r="P81" s="101">
        <v>0</v>
      </c>
      <c r="Q81" s="101">
        <v>0</v>
      </c>
      <c r="R81" s="101">
        <v>0</v>
      </c>
      <c r="S81" s="97">
        <v>1</v>
      </c>
      <c r="T81" s="101">
        <v>0</v>
      </c>
      <c r="U81" s="101">
        <v>0</v>
      </c>
      <c r="V81" s="96" t="s">
        <v>290</v>
      </c>
      <c r="W81" s="101">
        <v>0</v>
      </c>
      <c r="X81" s="101">
        <v>0</v>
      </c>
      <c r="Y81" s="101">
        <v>0</v>
      </c>
      <c r="Z81" s="97">
        <v>1</v>
      </c>
      <c r="AA81" s="101">
        <v>0</v>
      </c>
      <c r="AB81" s="101">
        <v>0</v>
      </c>
      <c r="AC81" s="96" t="s">
        <v>247</v>
      </c>
      <c r="AD81" s="101">
        <v>0</v>
      </c>
      <c r="AE81" s="101">
        <v>0</v>
      </c>
      <c r="AF81" s="101">
        <v>0</v>
      </c>
      <c r="AG81" s="97">
        <v>1</v>
      </c>
      <c r="AH81" s="101">
        <v>0</v>
      </c>
      <c r="AI81" s="101">
        <v>0</v>
      </c>
    </row>
    <row r="82" spans="1:35" ht="18" x14ac:dyDescent="0.4">
      <c r="A82" s="96" t="s">
        <v>305</v>
      </c>
      <c r="B82" s="101">
        <v>0</v>
      </c>
      <c r="C82" s="101">
        <v>0</v>
      </c>
      <c r="D82" s="101">
        <v>0</v>
      </c>
      <c r="E82" s="97">
        <v>1</v>
      </c>
      <c r="F82" s="101">
        <v>0</v>
      </c>
      <c r="G82" s="101">
        <v>0</v>
      </c>
      <c r="H82" s="96" t="s">
        <v>334</v>
      </c>
      <c r="I82" s="101">
        <v>0</v>
      </c>
      <c r="J82" s="101">
        <v>0</v>
      </c>
      <c r="K82" s="101">
        <v>0</v>
      </c>
      <c r="L82" s="97">
        <v>1</v>
      </c>
      <c r="M82" s="101">
        <v>0</v>
      </c>
      <c r="N82" s="101">
        <v>0</v>
      </c>
      <c r="O82" s="96" t="s">
        <v>343</v>
      </c>
      <c r="P82" s="101">
        <v>0</v>
      </c>
      <c r="Q82" s="101">
        <v>0</v>
      </c>
      <c r="R82" s="101">
        <v>0</v>
      </c>
      <c r="S82" s="97">
        <v>1</v>
      </c>
      <c r="T82" s="101">
        <v>0</v>
      </c>
      <c r="U82" s="101">
        <v>0</v>
      </c>
      <c r="V82" s="96" t="s">
        <v>262</v>
      </c>
      <c r="W82" s="101">
        <v>0</v>
      </c>
      <c r="X82" s="101">
        <v>0</v>
      </c>
      <c r="Y82" s="101">
        <v>0</v>
      </c>
      <c r="Z82" s="97">
        <v>1</v>
      </c>
      <c r="AA82" s="101">
        <v>0</v>
      </c>
      <c r="AB82" s="101">
        <v>0</v>
      </c>
      <c r="AC82" s="96" t="s">
        <v>340</v>
      </c>
      <c r="AD82" s="101">
        <v>0</v>
      </c>
      <c r="AE82" s="101">
        <v>0</v>
      </c>
      <c r="AF82" s="101">
        <v>0</v>
      </c>
      <c r="AG82" s="97">
        <v>1</v>
      </c>
      <c r="AH82" s="101">
        <v>0</v>
      </c>
      <c r="AI82" s="101">
        <v>0</v>
      </c>
    </row>
    <row r="83" spans="1:35" ht="18" x14ac:dyDescent="0.4">
      <c r="A83" s="96" t="s">
        <v>290</v>
      </c>
      <c r="B83" s="101">
        <v>0</v>
      </c>
      <c r="C83" s="101">
        <v>0</v>
      </c>
      <c r="D83" s="101">
        <v>0</v>
      </c>
      <c r="E83" s="97">
        <v>1</v>
      </c>
      <c r="F83" s="101">
        <v>0</v>
      </c>
      <c r="G83" s="101">
        <v>0</v>
      </c>
      <c r="H83" s="96" t="s">
        <v>305</v>
      </c>
      <c r="I83" s="101">
        <v>0</v>
      </c>
      <c r="J83" s="101">
        <v>0</v>
      </c>
      <c r="K83" s="101">
        <v>0</v>
      </c>
      <c r="L83" s="97">
        <v>1</v>
      </c>
      <c r="M83" s="101">
        <v>0</v>
      </c>
      <c r="N83" s="101">
        <v>0</v>
      </c>
      <c r="O83" s="96" t="s">
        <v>344</v>
      </c>
      <c r="P83" s="101">
        <v>0</v>
      </c>
      <c r="Q83" s="101">
        <v>0</v>
      </c>
      <c r="R83" s="101">
        <v>0</v>
      </c>
      <c r="S83" s="97">
        <v>1</v>
      </c>
      <c r="T83" s="101">
        <v>0</v>
      </c>
      <c r="U83" s="101">
        <v>0</v>
      </c>
      <c r="V83" s="96" t="s">
        <v>347</v>
      </c>
      <c r="W83" s="101">
        <v>0</v>
      </c>
      <c r="X83" s="101">
        <v>0</v>
      </c>
      <c r="Y83" s="101">
        <v>0</v>
      </c>
      <c r="Z83" s="97">
        <v>1</v>
      </c>
      <c r="AA83" s="101">
        <v>0</v>
      </c>
      <c r="AB83" s="101">
        <v>0</v>
      </c>
      <c r="AC83" s="96" t="s">
        <v>265</v>
      </c>
      <c r="AD83" s="101">
        <v>0</v>
      </c>
      <c r="AE83" s="101">
        <v>0</v>
      </c>
      <c r="AF83" s="101">
        <v>0</v>
      </c>
      <c r="AG83" s="97">
        <v>1</v>
      </c>
      <c r="AH83" s="101">
        <v>0</v>
      </c>
      <c r="AI83" s="101">
        <v>0</v>
      </c>
    </row>
    <row r="84" spans="1:35" ht="18" x14ac:dyDescent="0.4">
      <c r="A84" s="96" t="s">
        <v>262</v>
      </c>
      <c r="B84" s="101">
        <v>0</v>
      </c>
      <c r="C84" s="101">
        <v>0</v>
      </c>
      <c r="D84" s="101">
        <v>0</v>
      </c>
      <c r="E84" s="97">
        <v>1</v>
      </c>
      <c r="F84" s="101">
        <v>0</v>
      </c>
      <c r="G84" s="101">
        <v>0</v>
      </c>
      <c r="H84" s="96" t="s">
        <v>290</v>
      </c>
      <c r="I84" s="101">
        <v>0</v>
      </c>
      <c r="J84" s="101">
        <v>0</v>
      </c>
      <c r="K84" s="101">
        <v>0</v>
      </c>
      <c r="L84" s="97">
        <v>1</v>
      </c>
      <c r="M84" s="101">
        <v>0</v>
      </c>
      <c r="N84" s="101">
        <v>0</v>
      </c>
      <c r="O84" s="96" t="s">
        <v>251</v>
      </c>
      <c r="P84" s="101">
        <v>0</v>
      </c>
      <c r="Q84" s="101">
        <v>0</v>
      </c>
      <c r="R84" s="101">
        <v>0</v>
      </c>
      <c r="S84" s="97">
        <v>1</v>
      </c>
      <c r="T84" s="101">
        <v>0</v>
      </c>
      <c r="U84" s="101">
        <v>0</v>
      </c>
      <c r="V84" s="96" t="s">
        <v>223</v>
      </c>
      <c r="W84" s="101">
        <v>0</v>
      </c>
      <c r="X84" s="101">
        <v>0</v>
      </c>
      <c r="Y84" s="101">
        <v>0</v>
      </c>
      <c r="Z84" s="97">
        <v>1</v>
      </c>
      <c r="AA84" s="101">
        <v>0</v>
      </c>
      <c r="AB84" s="101">
        <v>0</v>
      </c>
      <c r="AC84" s="96" t="s">
        <v>245</v>
      </c>
      <c r="AD84" s="101">
        <v>0</v>
      </c>
      <c r="AE84" s="101">
        <v>0</v>
      </c>
      <c r="AF84" s="101">
        <v>0</v>
      </c>
      <c r="AG84" s="97">
        <v>1</v>
      </c>
      <c r="AH84" s="101">
        <v>0</v>
      </c>
      <c r="AI84" s="101">
        <v>0</v>
      </c>
    </row>
    <row r="85" spans="1:35" ht="18" x14ac:dyDescent="0.4">
      <c r="A85" s="96" t="s">
        <v>347</v>
      </c>
      <c r="B85" s="101">
        <v>0</v>
      </c>
      <c r="C85" s="101">
        <v>0</v>
      </c>
      <c r="D85" s="101">
        <v>0</v>
      </c>
      <c r="E85" s="97">
        <v>1</v>
      </c>
      <c r="F85" s="101">
        <v>0</v>
      </c>
      <c r="G85" s="101">
        <v>0</v>
      </c>
      <c r="H85" s="96" t="s">
        <v>262</v>
      </c>
      <c r="I85" s="101">
        <v>0</v>
      </c>
      <c r="J85" s="101">
        <v>0</v>
      </c>
      <c r="K85" s="101">
        <v>0</v>
      </c>
      <c r="L85" s="97">
        <v>1</v>
      </c>
      <c r="M85" s="101">
        <v>0</v>
      </c>
      <c r="N85" s="101">
        <v>0</v>
      </c>
      <c r="O85" s="96" t="s">
        <v>272</v>
      </c>
      <c r="P85" s="101">
        <v>0</v>
      </c>
      <c r="Q85" s="101">
        <v>0</v>
      </c>
      <c r="R85" s="101">
        <v>0</v>
      </c>
      <c r="S85" s="97">
        <v>1</v>
      </c>
      <c r="T85" s="101">
        <v>0</v>
      </c>
      <c r="U85" s="101">
        <v>0</v>
      </c>
      <c r="V85" s="96" t="s">
        <v>284</v>
      </c>
      <c r="W85" s="101">
        <v>0</v>
      </c>
      <c r="X85" s="101">
        <v>0</v>
      </c>
      <c r="Y85" s="101">
        <v>0</v>
      </c>
      <c r="Z85" s="97">
        <v>1</v>
      </c>
      <c r="AA85" s="101">
        <v>0</v>
      </c>
      <c r="AB85" s="101">
        <v>0</v>
      </c>
      <c r="AC85" s="96" t="s">
        <v>259</v>
      </c>
      <c r="AD85" s="101">
        <v>0</v>
      </c>
      <c r="AE85" s="101">
        <v>0</v>
      </c>
      <c r="AF85" s="101">
        <v>0</v>
      </c>
      <c r="AG85" s="97">
        <v>1</v>
      </c>
      <c r="AH85" s="101">
        <v>0</v>
      </c>
      <c r="AI85" s="101">
        <v>0</v>
      </c>
    </row>
    <row r="86" spans="1:35" ht="36" x14ac:dyDescent="0.4">
      <c r="A86" s="96" t="s">
        <v>284</v>
      </c>
      <c r="B86" s="101">
        <v>0</v>
      </c>
      <c r="C86" s="101">
        <v>0</v>
      </c>
      <c r="D86" s="101">
        <v>0</v>
      </c>
      <c r="E86" s="97">
        <v>1</v>
      </c>
      <c r="F86" s="101">
        <v>0</v>
      </c>
      <c r="G86" s="101">
        <v>0</v>
      </c>
      <c r="H86" s="96" t="s">
        <v>347</v>
      </c>
      <c r="I86" s="101">
        <v>0</v>
      </c>
      <c r="J86" s="101">
        <v>0</v>
      </c>
      <c r="K86" s="101">
        <v>0</v>
      </c>
      <c r="L86" s="97">
        <v>1</v>
      </c>
      <c r="M86" s="101">
        <v>0</v>
      </c>
      <c r="N86" s="101">
        <v>0</v>
      </c>
      <c r="O86" s="96" t="s">
        <v>345</v>
      </c>
      <c r="P86" s="101">
        <v>0</v>
      </c>
      <c r="Q86" s="101">
        <v>0</v>
      </c>
      <c r="R86" s="101">
        <v>0</v>
      </c>
      <c r="S86" s="97">
        <v>1</v>
      </c>
      <c r="T86" s="101">
        <v>0</v>
      </c>
      <c r="U86" s="101">
        <v>0</v>
      </c>
      <c r="V86" s="96" t="s">
        <v>316</v>
      </c>
      <c r="W86" s="101">
        <v>0</v>
      </c>
      <c r="X86" s="101">
        <v>0</v>
      </c>
      <c r="Y86" s="101">
        <v>0</v>
      </c>
      <c r="Z86" s="97">
        <v>1</v>
      </c>
      <c r="AA86" s="101">
        <v>0</v>
      </c>
      <c r="AB86" s="101">
        <v>0</v>
      </c>
      <c r="AC86" s="96" t="s">
        <v>239</v>
      </c>
      <c r="AD86" s="101">
        <v>0</v>
      </c>
      <c r="AE86" s="101">
        <v>0</v>
      </c>
      <c r="AF86" s="101">
        <v>0</v>
      </c>
      <c r="AG86" s="97">
        <v>1</v>
      </c>
      <c r="AH86" s="101">
        <v>0</v>
      </c>
      <c r="AI86" s="101">
        <v>0</v>
      </c>
    </row>
    <row r="87" spans="1:35" ht="18" x14ac:dyDescent="0.4">
      <c r="A87" s="96" t="s">
        <v>316</v>
      </c>
      <c r="B87" s="101">
        <v>0</v>
      </c>
      <c r="C87" s="101">
        <v>0</v>
      </c>
      <c r="D87" s="101">
        <v>0</v>
      </c>
      <c r="E87" s="97">
        <v>1</v>
      </c>
      <c r="F87" s="101">
        <v>0</v>
      </c>
      <c r="G87" s="101">
        <v>0</v>
      </c>
      <c r="H87" s="96" t="s">
        <v>223</v>
      </c>
      <c r="I87" s="101">
        <v>0</v>
      </c>
      <c r="J87" s="101">
        <v>0</v>
      </c>
      <c r="K87" s="101">
        <v>0</v>
      </c>
      <c r="L87" s="97">
        <v>1</v>
      </c>
      <c r="M87" s="101">
        <v>0</v>
      </c>
      <c r="N87" s="101">
        <v>0</v>
      </c>
      <c r="O87" s="96" t="s">
        <v>334</v>
      </c>
      <c r="P87" s="101">
        <v>0</v>
      </c>
      <c r="Q87" s="101">
        <v>0</v>
      </c>
      <c r="R87" s="101">
        <v>0</v>
      </c>
      <c r="S87" s="97">
        <v>1</v>
      </c>
      <c r="T87" s="101">
        <v>0</v>
      </c>
      <c r="U87" s="101">
        <v>0</v>
      </c>
      <c r="V87" s="96" t="s">
        <v>270</v>
      </c>
      <c r="W87" s="101">
        <v>0</v>
      </c>
      <c r="X87" s="101">
        <v>0</v>
      </c>
      <c r="Y87" s="101">
        <v>0</v>
      </c>
      <c r="Z87" s="97">
        <v>1</v>
      </c>
      <c r="AA87" s="101">
        <v>0</v>
      </c>
      <c r="AB87" s="101">
        <v>0</v>
      </c>
      <c r="AC87" s="96" t="s">
        <v>281</v>
      </c>
      <c r="AD87" s="101">
        <v>0</v>
      </c>
      <c r="AE87" s="101">
        <v>0</v>
      </c>
      <c r="AF87" s="101">
        <v>0</v>
      </c>
      <c r="AG87" s="97">
        <v>1</v>
      </c>
      <c r="AH87" s="101">
        <v>0</v>
      </c>
      <c r="AI87" s="101">
        <v>0</v>
      </c>
    </row>
    <row r="88" spans="1:35" ht="18" x14ac:dyDescent="0.4">
      <c r="A88" s="96" t="s">
        <v>270</v>
      </c>
      <c r="B88" s="101">
        <v>0</v>
      </c>
      <c r="C88" s="101">
        <v>0</v>
      </c>
      <c r="D88" s="101">
        <v>0</v>
      </c>
      <c r="E88" s="97">
        <v>1</v>
      </c>
      <c r="F88" s="101">
        <v>0</v>
      </c>
      <c r="G88" s="101">
        <v>0</v>
      </c>
      <c r="H88" s="96" t="s">
        <v>218</v>
      </c>
      <c r="I88" s="101">
        <v>0</v>
      </c>
      <c r="J88" s="101">
        <v>0</v>
      </c>
      <c r="K88" s="101">
        <v>0</v>
      </c>
      <c r="L88" s="97">
        <v>1</v>
      </c>
      <c r="M88" s="101">
        <v>0</v>
      </c>
      <c r="N88" s="101">
        <v>0</v>
      </c>
      <c r="O88" s="96" t="s">
        <v>305</v>
      </c>
      <c r="P88" s="101">
        <v>0</v>
      </c>
      <c r="Q88" s="101">
        <v>0</v>
      </c>
      <c r="R88" s="101">
        <v>0</v>
      </c>
      <c r="S88" s="97">
        <v>1</v>
      </c>
      <c r="T88" s="101">
        <v>0</v>
      </c>
      <c r="U88" s="101">
        <v>0</v>
      </c>
      <c r="V88" s="96" t="s">
        <v>246</v>
      </c>
      <c r="W88" s="101">
        <v>0</v>
      </c>
      <c r="X88" s="101">
        <v>0</v>
      </c>
      <c r="Y88" s="101">
        <v>0</v>
      </c>
      <c r="Z88" s="97">
        <v>1</v>
      </c>
      <c r="AA88" s="101">
        <v>0</v>
      </c>
      <c r="AB88" s="101">
        <v>0</v>
      </c>
      <c r="AC88" s="96" t="s">
        <v>307</v>
      </c>
      <c r="AD88" s="101">
        <v>0</v>
      </c>
      <c r="AE88" s="101">
        <v>0</v>
      </c>
      <c r="AF88" s="101">
        <v>0</v>
      </c>
      <c r="AG88" s="97">
        <v>1</v>
      </c>
      <c r="AH88" s="101">
        <v>0</v>
      </c>
      <c r="AI88" s="101">
        <v>0</v>
      </c>
    </row>
    <row r="89" spans="1:35" ht="18" x14ac:dyDescent="0.4">
      <c r="A89" s="96" t="s">
        <v>246</v>
      </c>
      <c r="B89" s="101">
        <v>0</v>
      </c>
      <c r="C89" s="101">
        <v>0</v>
      </c>
      <c r="D89" s="101">
        <v>0</v>
      </c>
      <c r="E89" s="97">
        <v>1</v>
      </c>
      <c r="F89" s="101">
        <v>0</v>
      </c>
      <c r="G89" s="101">
        <v>0</v>
      </c>
      <c r="H89" s="96" t="s">
        <v>224</v>
      </c>
      <c r="I89" s="101">
        <v>0</v>
      </c>
      <c r="J89" s="101">
        <v>0</v>
      </c>
      <c r="K89" s="101">
        <v>0</v>
      </c>
      <c r="L89" s="97">
        <v>1</v>
      </c>
      <c r="M89" s="101">
        <v>0</v>
      </c>
      <c r="N89" s="101">
        <v>0</v>
      </c>
      <c r="O89" s="96" t="s">
        <v>290</v>
      </c>
      <c r="P89" s="101">
        <v>0</v>
      </c>
      <c r="Q89" s="101">
        <v>0</v>
      </c>
      <c r="R89" s="101">
        <v>0</v>
      </c>
      <c r="S89" s="97">
        <v>1</v>
      </c>
      <c r="T89" s="101">
        <v>0</v>
      </c>
      <c r="U89" s="101">
        <v>0</v>
      </c>
      <c r="V89" s="96" t="s">
        <v>252</v>
      </c>
      <c r="W89" s="101">
        <v>0</v>
      </c>
      <c r="X89" s="101">
        <v>0</v>
      </c>
      <c r="Y89" s="101">
        <v>0</v>
      </c>
      <c r="Z89" s="97">
        <v>1</v>
      </c>
      <c r="AA89" s="101">
        <v>0</v>
      </c>
      <c r="AB89" s="101">
        <v>0</v>
      </c>
      <c r="AC89" s="96" t="s">
        <v>341</v>
      </c>
      <c r="AD89" s="101">
        <v>0</v>
      </c>
      <c r="AE89" s="101">
        <v>0</v>
      </c>
      <c r="AF89" s="101">
        <v>0</v>
      </c>
      <c r="AG89" s="97">
        <v>1</v>
      </c>
      <c r="AH89" s="101">
        <v>0</v>
      </c>
      <c r="AI89" s="101">
        <v>0</v>
      </c>
    </row>
    <row r="90" spans="1:35" ht="18" x14ac:dyDescent="0.4">
      <c r="A90" s="96" t="s">
        <v>252</v>
      </c>
      <c r="B90" s="101">
        <v>0</v>
      </c>
      <c r="C90" s="101">
        <v>0</v>
      </c>
      <c r="D90" s="101">
        <v>0</v>
      </c>
      <c r="E90" s="97">
        <v>1</v>
      </c>
      <c r="F90" s="101">
        <v>0</v>
      </c>
      <c r="G90" s="101">
        <v>0</v>
      </c>
      <c r="H90" s="96" t="s">
        <v>234</v>
      </c>
      <c r="I90" s="101">
        <v>0</v>
      </c>
      <c r="J90" s="101">
        <v>0</v>
      </c>
      <c r="K90" s="101">
        <v>0</v>
      </c>
      <c r="L90" s="97">
        <v>1</v>
      </c>
      <c r="M90" s="101">
        <v>0</v>
      </c>
      <c r="N90" s="101">
        <v>0</v>
      </c>
      <c r="O90" s="96" t="s">
        <v>262</v>
      </c>
      <c r="P90" s="101">
        <v>0</v>
      </c>
      <c r="Q90" s="101">
        <v>0</v>
      </c>
      <c r="R90" s="101">
        <v>0</v>
      </c>
      <c r="S90" s="97">
        <v>1</v>
      </c>
      <c r="T90" s="101">
        <v>0</v>
      </c>
      <c r="U90" s="101">
        <v>0</v>
      </c>
      <c r="V90" s="96" t="s">
        <v>283</v>
      </c>
      <c r="W90" s="101">
        <v>0</v>
      </c>
      <c r="X90" s="101">
        <v>0</v>
      </c>
      <c r="Y90" s="101">
        <v>0</v>
      </c>
      <c r="Z90" s="97">
        <v>1</v>
      </c>
      <c r="AA90" s="101">
        <v>0</v>
      </c>
      <c r="AB90" s="101">
        <v>0</v>
      </c>
      <c r="AC90" s="96" t="s">
        <v>342</v>
      </c>
      <c r="AD90" s="101">
        <v>0</v>
      </c>
      <c r="AE90" s="101">
        <v>0</v>
      </c>
      <c r="AF90" s="101">
        <v>0</v>
      </c>
      <c r="AG90" s="97">
        <v>1</v>
      </c>
      <c r="AH90" s="101">
        <v>0</v>
      </c>
      <c r="AI90" s="101">
        <v>0</v>
      </c>
    </row>
    <row r="91" spans="1:35" ht="18" x14ac:dyDescent="0.4">
      <c r="A91" s="96" t="s">
        <v>283</v>
      </c>
      <c r="B91" s="101">
        <v>0</v>
      </c>
      <c r="C91" s="101">
        <v>0</v>
      </c>
      <c r="D91" s="101">
        <v>0</v>
      </c>
      <c r="E91" s="97">
        <v>1</v>
      </c>
      <c r="F91" s="101">
        <v>0</v>
      </c>
      <c r="G91" s="101">
        <v>0</v>
      </c>
      <c r="H91" s="96" t="s">
        <v>284</v>
      </c>
      <c r="I91" s="101">
        <v>0</v>
      </c>
      <c r="J91" s="101">
        <v>0</v>
      </c>
      <c r="K91" s="101">
        <v>0</v>
      </c>
      <c r="L91" s="97">
        <v>1</v>
      </c>
      <c r="M91" s="101">
        <v>0</v>
      </c>
      <c r="N91" s="101">
        <v>0</v>
      </c>
      <c r="O91" s="96" t="s">
        <v>347</v>
      </c>
      <c r="P91" s="101">
        <v>0</v>
      </c>
      <c r="Q91" s="101">
        <v>0</v>
      </c>
      <c r="R91" s="101">
        <v>0</v>
      </c>
      <c r="S91" s="97">
        <v>1</v>
      </c>
      <c r="T91" s="101">
        <v>0</v>
      </c>
      <c r="U91" s="101">
        <v>0</v>
      </c>
      <c r="V91" s="96" t="s">
        <v>231</v>
      </c>
      <c r="W91" s="101">
        <v>0</v>
      </c>
      <c r="X91" s="101">
        <v>0</v>
      </c>
      <c r="Y91" s="101">
        <v>0</v>
      </c>
      <c r="Z91" s="97">
        <v>1</v>
      </c>
      <c r="AA91" s="101">
        <v>0</v>
      </c>
      <c r="AB91" s="101">
        <v>0</v>
      </c>
      <c r="AC91" s="96" t="s">
        <v>343</v>
      </c>
      <c r="AD91" s="101">
        <v>0</v>
      </c>
      <c r="AE91" s="101">
        <v>0</v>
      </c>
      <c r="AF91" s="101">
        <v>0</v>
      </c>
      <c r="AG91" s="97">
        <v>1</v>
      </c>
      <c r="AH91" s="101">
        <v>0</v>
      </c>
      <c r="AI91" s="101">
        <v>0</v>
      </c>
    </row>
    <row r="92" spans="1:35" ht="18" x14ac:dyDescent="0.4">
      <c r="A92" s="96" t="s">
        <v>274</v>
      </c>
      <c r="B92" s="101">
        <v>0</v>
      </c>
      <c r="C92" s="101">
        <v>0</v>
      </c>
      <c r="D92" s="101">
        <v>0</v>
      </c>
      <c r="E92" s="97">
        <v>1</v>
      </c>
      <c r="F92" s="101">
        <v>0</v>
      </c>
      <c r="G92" s="101">
        <v>0</v>
      </c>
      <c r="H92" s="96" t="s">
        <v>316</v>
      </c>
      <c r="I92" s="101">
        <v>0</v>
      </c>
      <c r="J92" s="101">
        <v>0</v>
      </c>
      <c r="K92" s="101">
        <v>0</v>
      </c>
      <c r="L92" s="97">
        <v>1</v>
      </c>
      <c r="M92" s="101">
        <v>0</v>
      </c>
      <c r="N92" s="101">
        <v>0</v>
      </c>
      <c r="O92" s="96" t="s">
        <v>223</v>
      </c>
      <c r="P92" s="101">
        <v>0</v>
      </c>
      <c r="Q92" s="101">
        <v>0</v>
      </c>
      <c r="R92" s="101">
        <v>0</v>
      </c>
      <c r="S92" s="97">
        <v>1</v>
      </c>
      <c r="T92" s="101">
        <v>0</v>
      </c>
      <c r="U92" s="101">
        <v>0</v>
      </c>
      <c r="V92" s="96" t="s">
        <v>274</v>
      </c>
      <c r="W92" s="101">
        <v>0</v>
      </c>
      <c r="X92" s="101">
        <v>0</v>
      </c>
      <c r="Y92" s="101">
        <v>0</v>
      </c>
      <c r="Z92" s="97">
        <v>1</v>
      </c>
      <c r="AA92" s="101">
        <v>0</v>
      </c>
      <c r="AB92" s="101">
        <v>0</v>
      </c>
      <c r="AC92" s="96" t="s">
        <v>344</v>
      </c>
      <c r="AD92" s="101">
        <v>0</v>
      </c>
      <c r="AE92" s="101">
        <v>0</v>
      </c>
      <c r="AF92" s="101">
        <v>0</v>
      </c>
      <c r="AG92" s="97">
        <v>1</v>
      </c>
      <c r="AH92" s="101">
        <v>0</v>
      </c>
      <c r="AI92" s="101">
        <v>0</v>
      </c>
    </row>
    <row r="93" spans="1:35" ht="18" x14ac:dyDescent="0.4">
      <c r="A93" s="96" t="s">
        <v>219</v>
      </c>
      <c r="B93" s="101">
        <v>0</v>
      </c>
      <c r="C93" s="101">
        <v>0</v>
      </c>
      <c r="D93" s="101">
        <v>0</v>
      </c>
      <c r="E93" s="97">
        <v>1</v>
      </c>
      <c r="F93" s="101">
        <v>0</v>
      </c>
      <c r="G93" s="101">
        <v>0</v>
      </c>
      <c r="H93" s="96" t="s">
        <v>270</v>
      </c>
      <c r="I93" s="101">
        <v>0</v>
      </c>
      <c r="J93" s="101">
        <v>0</v>
      </c>
      <c r="K93" s="101">
        <v>0</v>
      </c>
      <c r="L93" s="97">
        <v>1</v>
      </c>
      <c r="M93" s="101">
        <v>0</v>
      </c>
      <c r="N93" s="101">
        <v>0</v>
      </c>
      <c r="O93" s="96" t="s">
        <v>218</v>
      </c>
      <c r="P93" s="101">
        <v>0</v>
      </c>
      <c r="Q93" s="101">
        <v>0</v>
      </c>
      <c r="R93" s="101">
        <v>0</v>
      </c>
      <c r="S93" s="97">
        <v>1</v>
      </c>
      <c r="T93" s="101">
        <v>0</v>
      </c>
      <c r="U93" s="101">
        <v>0</v>
      </c>
      <c r="V93" s="96" t="s">
        <v>219</v>
      </c>
      <c r="W93" s="101">
        <v>0</v>
      </c>
      <c r="X93" s="101">
        <v>0</v>
      </c>
      <c r="Y93" s="101">
        <v>0</v>
      </c>
      <c r="Z93" s="97">
        <v>1</v>
      </c>
      <c r="AA93" s="101">
        <v>0</v>
      </c>
      <c r="AB93" s="101">
        <v>0</v>
      </c>
      <c r="AC93" s="96" t="s">
        <v>251</v>
      </c>
      <c r="AD93" s="101">
        <v>0</v>
      </c>
      <c r="AE93" s="101">
        <v>0</v>
      </c>
      <c r="AF93" s="101">
        <v>0</v>
      </c>
      <c r="AG93" s="97">
        <v>1</v>
      </c>
      <c r="AH93" s="101">
        <v>0</v>
      </c>
      <c r="AI93" s="101">
        <v>0</v>
      </c>
    </row>
    <row r="94" spans="1:35" ht="18" x14ac:dyDescent="0.4">
      <c r="A94" s="96" t="s">
        <v>331</v>
      </c>
      <c r="B94" s="101">
        <v>0</v>
      </c>
      <c r="C94" s="101">
        <v>0</v>
      </c>
      <c r="D94" s="101">
        <v>0</v>
      </c>
      <c r="E94" s="97">
        <v>1</v>
      </c>
      <c r="F94" s="101">
        <v>0</v>
      </c>
      <c r="G94" s="101">
        <v>0</v>
      </c>
      <c r="H94" s="96" t="s">
        <v>283</v>
      </c>
      <c r="I94" s="101">
        <v>0</v>
      </c>
      <c r="J94" s="101">
        <v>0</v>
      </c>
      <c r="K94" s="101">
        <v>0</v>
      </c>
      <c r="L94" s="97">
        <v>1</v>
      </c>
      <c r="M94" s="101">
        <v>0</v>
      </c>
      <c r="N94" s="101">
        <v>0</v>
      </c>
      <c r="O94" s="96" t="s">
        <v>224</v>
      </c>
      <c r="P94" s="101">
        <v>0</v>
      </c>
      <c r="Q94" s="101">
        <v>0</v>
      </c>
      <c r="R94" s="101">
        <v>0</v>
      </c>
      <c r="S94" s="97">
        <v>1</v>
      </c>
      <c r="T94" s="101">
        <v>0</v>
      </c>
      <c r="U94" s="101">
        <v>0</v>
      </c>
      <c r="V94" s="96" t="s">
        <v>331</v>
      </c>
      <c r="W94" s="101">
        <v>0</v>
      </c>
      <c r="X94" s="101">
        <v>0</v>
      </c>
      <c r="Y94" s="101">
        <v>0</v>
      </c>
      <c r="Z94" s="97">
        <v>1</v>
      </c>
      <c r="AA94" s="101">
        <v>0</v>
      </c>
      <c r="AB94" s="101">
        <v>0</v>
      </c>
      <c r="AC94" s="96" t="s">
        <v>272</v>
      </c>
      <c r="AD94" s="101">
        <v>0</v>
      </c>
      <c r="AE94" s="101">
        <v>0</v>
      </c>
      <c r="AF94" s="101">
        <v>0</v>
      </c>
      <c r="AG94" s="97">
        <v>1</v>
      </c>
      <c r="AH94" s="101">
        <v>0</v>
      </c>
      <c r="AI94" s="101">
        <v>0</v>
      </c>
    </row>
    <row r="95" spans="1:35" ht="18" x14ac:dyDescent="0.4">
      <c r="A95" s="96" t="s">
        <v>332</v>
      </c>
      <c r="B95" s="101">
        <v>0</v>
      </c>
      <c r="C95" s="101">
        <v>0</v>
      </c>
      <c r="D95" s="101">
        <v>0</v>
      </c>
      <c r="E95" s="97">
        <v>1</v>
      </c>
      <c r="F95" s="101">
        <v>0</v>
      </c>
      <c r="G95" s="101">
        <v>0</v>
      </c>
      <c r="H95" s="96" t="s">
        <v>231</v>
      </c>
      <c r="I95" s="101">
        <v>0</v>
      </c>
      <c r="J95" s="101">
        <v>0</v>
      </c>
      <c r="K95" s="101">
        <v>0</v>
      </c>
      <c r="L95" s="97">
        <v>1</v>
      </c>
      <c r="M95" s="101">
        <v>0</v>
      </c>
      <c r="N95" s="101">
        <v>0</v>
      </c>
      <c r="O95" s="96" t="s">
        <v>234</v>
      </c>
      <c r="P95" s="101">
        <v>0</v>
      </c>
      <c r="Q95" s="101">
        <v>0</v>
      </c>
      <c r="R95" s="101">
        <v>0</v>
      </c>
      <c r="S95" s="97">
        <v>1</v>
      </c>
      <c r="T95" s="101">
        <v>0</v>
      </c>
      <c r="U95" s="101">
        <v>0</v>
      </c>
      <c r="V95" s="96" t="s">
        <v>332</v>
      </c>
      <c r="W95" s="101">
        <v>0</v>
      </c>
      <c r="X95" s="101">
        <v>0</v>
      </c>
      <c r="Y95" s="101">
        <v>0</v>
      </c>
      <c r="Z95" s="97">
        <v>1</v>
      </c>
      <c r="AA95" s="101">
        <v>0</v>
      </c>
      <c r="AB95" s="101">
        <v>0</v>
      </c>
      <c r="AC95" s="96" t="s">
        <v>345</v>
      </c>
      <c r="AD95" s="101">
        <v>0</v>
      </c>
      <c r="AE95" s="101">
        <v>0</v>
      </c>
      <c r="AF95" s="101">
        <v>0</v>
      </c>
      <c r="AG95" s="97">
        <v>1</v>
      </c>
      <c r="AH95" s="101">
        <v>0</v>
      </c>
      <c r="AI95" s="101">
        <v>0</v>
      </c>
    </row>
    <row r="96" spans="1:35" ht="36" x14ac:dyDescent="0.4">
      <c r="A96" s="96" t="s">
        <v>348</v>
      </c>
      <c r="B96" s="101">
        <v>0</v>
      </c>
      <c r="C96" s="101">
        <v>0</v>
      </c>
      <c r="D96" s="101">
        <v>0</v>
      </c>
      <c r="E96" s="97">
        <v>1</v>
      </c>
      <c r="F96" s="101">
        <v>0</v>
      </c>
      <c r="G96" s="101">
        <v>0</v>
      </c>
      <c r="H96" s="96" t="s">
        <v>274</v>
      </c>
      <c r="I96" s="101">
        <v>0</v>
      </c>
      <c r="J96" s="101">
        <v>0</v>
      </c>
      <c r="K96" s="101">
        <v>0</v>
      </c>
      <c r="L96" s="97">
        <v>1</v>
      </c>
      <c r="M96" s="101">
        <v>0</v>
      </c>
      <c r="N96" s="101">
        <v>0</v>
      </c>
      <c r="O96" s="96" t="s">
        <v>284</v>
      </c>
      <c r="P96" s="101">
        <v>0</v>
      </c>
      <c r="Q96" s="101">
        <v>0</v>
      </c>
      <c r="R96" s="101">
        <v>0</v>
      </c>
      <c r="S96" s="97">
        <v>1</v>
      </c>
      <c r="T96" s="101">
        <v>0</v>
      </c>
      <c r="U96" s="101">
        <v>0</v>
      </c>
      <c r="V96" s="96" t="s">
        <v>348</v>
      </c>
      <c r="W96" s="101">
        <v>0</v>
      </c>
      <c r="X96" s="101">
        <v>0</v>
      </c>
      <c r="Y96" s="101">
        <v>0</v>
      </c>
      <c r="Z96" s="97">
        <v>1</v>
      </c>
      <c r="AA96" s="101">
        <v>0</v>
      </c>
      <c r="AB96" s="101">
        <v>0</v>
      </c>
      <c r="AC96" s="96" t="s">
        <v>290</v>
      </c>
      <c r="AD96" s="101">
        <v>0</v>
      </c>
      <c r="AE96" s="101">
        <v>0</v>
      </c>
      <c r="AF96" s="101">
        <v>0</v>
      </c>
      <c r="AG96" s="97">
        <v>1</v>
      </c>
      <c r="AH96" s="101">
        <v>0</v>
      </c>
      <c r="AI96" s="101">
        <v>0</v>
      </c>
    </row>
    <row r="97" spans="1:35" ht="18" x14ac:dyDescent="0.4">
      <c r="A97" s="96" t="s">
        <v>349</v>
      </c>
      <c r="B97" s="101">
        <v>0</v>
      </c>
      <c r="C97" s="101">
        <v>0</v>
      </c>
      <c r="D97" s="101">
        <v>0</v>
      </c>
      <c r="E97" s="97">
        <v>1</v>
      </c>
      <c r="F97" s="101">
        <v>0</v>
      </c>
      <c r="G97" s="101">
        <v>0</v>
      </c>
      <c r="H97" s="96" t="s">
        <v>331</v>
      </c>
      <c r="I97" s="101">
        <v>0</v>
      </c>
      <c r="J97" s="101">
        <v>0</v>
      </c>
      <c r="K97" s="101">
        <v>0</v>
      </c>
      <c r="L97" s="97">
        <v>1</v>
      </c>
      <c r="M97" s="101">
        <v>0</v>
      </c>
      <c r="N97" s="101">
        <v>0</v>
      </c>
      <c r="O97" s="96" t="s">
        <v>316</v>
      </c>
      <c r="P97" s="101">
        <v>0</v>
      </c>
      <c r="Q97" s="101">
        <v>0</v>
      </c>
      <c r="R97" s="101">
        <v>0</v>
      </c>
      <c r="S97" s="97">
        <v>1</v>
      </c>
      <c r="T97" s="101">
        <v>0</v>
      </c>
      <c r="U97" s="101">
        <v>0</v>
      </c>
      <c r="V97" s="96" t="s">
        <v>349</v>
      </c>
      <c r="W97" s="101">
        <v>0</v>
      </c>
      <c r="X97" s="101">
        <v>0</v>
      </c>
      <c r="Y97" s="101">
        <v>0</v>
      </c>
      <c r="Z97" s="97">
        <v>1</v>
      </c>
      <c r="AA97" s="101">
        <v>0</v>
      </c>
      <c r="AB97" s="101">
        <v>0</v>
      </c>
      <c r="AC97" s="96" t="s">
        <v>262</v>
      </c>
      <c r="AD97" s="101">
        <v>0</v>
      </c>
      <c r="AE97" s="101">
        <v>0</v>
      </c>
      <c r="AF97" s="101">
        <v>0</v>
      </c>
      <c r="AG97" s="97">
        <v>1</v>
      </c>
      <c r="AH97" s="101">
        <v>0</v>
      </c>
      <c r="AI97" s="101">
        <v>0</v>
      </c>
    </row>
    <row r="98" spans="1:35" ht="18" x14ac:dyDescent="0.4">
      <c r="A98" s="96" t="s">
        <v>228</v>
      </c>
      <c r="B98" s="101">
        <v>0</v>
      </c>
      <c r="C98" s="101">
        <v>0</v>
      </c>
      <c r="D98" s="101">
        <v>0</v>
      </c>
      <c r="E98" s="97">
        <v>1</v>
      </c>
      <c r="F98" s="101">
        <v>0</v>
      </c>
      <c r="G98" s="101">
        <v>0</v>
      </c>
      <c r="H98" s="96" t="s">
        <v>332</v>
      </c>
      <c r="I98" s="101">
        <v>0</v>
      </c>
      <c r="J98" s="101">
        <v>0</v>
      </c>
      <c r="K98" s="101">
        <v>0</v>
      </c>
      <c r="L98" s="97">
        <v>1</v>
      </c>
      <c r="M98" s="101">
        <v>0</v>
      </c>
      <c r="N98" s="101">
        <v>0</v>
      </c>
      <c r="O98" s="96" t="s">
        <v>270</v>
      </c>
      <c r="P98" s="101">
        <v>0</v>
      </c>
      <c r="Q98" s="101">
        <v>0</v>
      </c>
      <c r="R98" s="101">
        <v>0</v>
      </c>
      <c r="S98" s="97">
        <v>1</v>
      </c>
      <c r="T98" s="101">
        <v>0</v>
      </c>
      <c r="U98" s="101">
        <v>0</v>
      </c>
      <c r="V98" s="96" t="s">
        <v>228</v>
      </c>
      <c r="W98" s="101">
        <v>0</v>
      </c>
      <c r="X98" s="101">
        <v>0</v>
      </c>
      <c r="Y98" s="101">
        <v>0</v>
      </c>
      <c r="Z98" s="97">
        <v>1</v>
      </c>
      <c r="AA98" s="101">
        <v>0</v>
      </c>
      <c r="AB98" s="101">
        <v>0</v>
      </c>
      <c r="AC98" s="96" t="s">
        <v>347</v>
      </c>
      <c r="AD98" s="101">
        <v>0</v>
      </c>
      <c r="AE98" s="101">
        <v>0</v>
      </c>
      <c r="AF98" s="101">
        <v>0</v>
      </c>
      <c r="AG98" s="97">
        <v>1</v>
      </c>
      <c r="AH98" s="101">
        <v>0</v>
      </c>
      <c r="AI98" s="101">
        <v>0</v>
      </c>
    </row>
    <row r="99" spans="1:35" ht="36" x14ac:dyDescent="0.4">
      <c r="A99" s="96" t="s">
        <v>350</v>
      </c>
      <c r="B99" s="101">
        <v>0</v>
      </c>
      <c r="C99" s="101">
        <v>0</v>
      </c>
      <c r="D99" s="101">
        <v>0</v>
      </c>
      <c r="E99" s="97">
        <v>1</v>
      </c>
      <c r="F99" s="101">
        <v>0</v>
      </c>
      <c r="G99" s="101">
        <v>0</v>
      </c>
      <c r="H99" s="96" t="s">
        <v>348</v>
      </c>
      <c r="I99" s="101">
        <v>0</v>
      </c>
      <c r="J99" s="101">
        <v>0</v>
      </c>
      <c r="K99" s="101">
        <v>0</v>
      </c>
      <c r="L99" s="97">
        <v>1</v>
      </c>
      <c r="M99" s="101">
        <v>0</v>
      </c>
      <c r="N99" s="101">
        <v>0</v>
      </c>
      <c r="O99" s="96" t="s">
        <v>231</v>
      </c>
      <c r="P99" s="101">
        <v>0</v>
      </c>
      <c r="Q99" s="101">
        <v>0</v>
      </c>
      <c r="R99" s="101">
        <v>0</v>
      </c>
      <c r="S99" s="97">
        <v>1</v>
      </c>
      <c r="T99" s="101">
        <v>0</v>
      </c>
      <c r="U99" s="101">
        <v>0</v>
      </c>
      <c r="V99" s="96" t="s">
        <v>350</v>
      </c>
      <c r="W99" s="101">
        <v>0</v>
      </c>
      <c r="X99" s="101">
        <v>0</v>
      </c>
      <c r="Y99" s="101">
        <v>0</v>
      </c>
      <c r="Z99" s="97">
        <v>1</v>
      </c>
      <c r="AA99" s="101">
        <v>0</v>
      </c>
      <c r="AB99" s="101">
        <v>0</v>
      </c>
      <c r="AC99" s="96" t="s">
        <v>270</v>
      </c>
      <c r="AD99" s="101">
        <v>0</v>
      </c>
      <c r="AE99" s="101">
        <v>0</v>
      </c>
      <c r="AF99" s="101">
        <v>0</v>
      </c>
      <c r="AG99" s="97">
        <v>1</v>
      </c>
      <c r="AH99" s="101">
        <v>0</v>
      </c>
      <c r="AI99" s="101">
        <v>0</v>
      </c>
    </row>
    <row r="100" spans="1:35" ht="18" x14ac:dyDescent="0.4">
      <c r="A100" s="96" t="s">
        <v>256</v>
      </c>
      <c r="B100" s="101">
        <v>0</v>
      </c>
      <c r="C100" s="101">
        <v>0</v>
      </c>
      <c r="D100" s="101">
        <v>0</v>
      </c>
      <c r="E100" s="97">
        <v>1</v>
      </c>
      <c r="F100" s="101">
        <v>0</v>
      </c>
      <c r="G100" s="101">
        <v>0</v>
      </c>
      <c r="H100" s="96" t="s">
        <v>349</v>
      </c>
      <c r="I100" s="101">
        <v>0</v>
      </c>
      <c r="J100" s="101">
        <v>0</v>
      </c>
      <c r="K100" s="101">
        <v>0</v>
      </c>
      <c r="L100" s="97">
        <v>1</v>
      </c>
      <c r="M100" s="101">
        <v>0</v>
      </c>
      <c r="N100" s="101">
        <v>0</v>
      </c>
      <c r="O100" s="96" t="s">
        <v>274</v>
      </c>
      <c r="P100" s="101">
        <v>0</v>
      </c>
      <c r="Q100" s="101">
        <v>0</v>
      </c>
      <c r="R100" s="101">
        <v>0</v>
      </c>
      <c r="S100" s="97">
        <v>1</v>
      </c>
      <c r="T100" s="101">
        <v>0</v>
      </c>
      <c r="U100" s="101">
        <v>0</v>
      </c>
      <c r="V100" s="96" t="s">
        <v>256</v>
      </c>
      <c r="W100" s="101">
        <v>0</v>
      </c>
      <c r="X100" s="101">
        <v>0</v>
      </c>
      <c r="Y100" s="101">
        <v>0</v>
      </c>
      <c r="Z100" s="97">
        <v>1</v>
      </c>
      <c r="AA100" s="101">
        <v>0</v>
      </c>
      <c r="AB100" s="101">
        <v>0</v>
      </c>
      <c r="AC100" s="96" t="s">
        <v>283</v>
      </c>
      <c r="AD100" s="101">
        <v>0</v>
      </c>
      <c r="AE100" s="101">
        <v>0</v>
      </c>
      <c r="AF100" s="101">
        <v>0</v>
      </c>
      <c r="AG100" s="97">
        <v>1</v>
      </c>
      <c r="AH100" s="101">
        <v>0</v>
      </c>
      <c r="AI100" s="101">
        <v>0</v>
      </c>
    </row>
    <row r="101" spans="1:35" ht="18" x14ac:dyDescent="0.4">
      <c r="A101" s="96" t="s">
        <v>315</v>
      </c>
      <c r="B101" s="101">
        <v>0</v>
      </c>
      <c r="C101" s="101">
        <v>0</v>
      </c>
      <c r="D101" s="101">
        <v>0</v>
      </c>
      <c r="E101" s="97">
        <v>1</v>
      </c>
      <c r="F101" s="101">
        <v>0</v>
      </c>
      <c r="G101" s="101">
        <v>0</v>
      </c>
      <c r="H101" s="96" t="s">
        <v>228</v>
      </c>
      <c r="I101" s="101">
        <v>0</v>
      </c>
      <c r="J101" s="101">
        <v>0</v>
      </c>
      <c r="K101" s="101">
        <v>0</v>
      </c>
      <c r="L101" s="97">
        <v>1</v>
      </c>
      <c r="M101" s="101">
        <v>0</v>
      </c>
      <c r="N101" s="101">
        <v>0</v>
      </c>
      <c r="O101" s="96" t="s">
        <v>331</v>
      </c>
      <c r="P101" s="101">
        <v>0</v>
      </c>
      <c r="Q101" s="101">
        <v>0</v>
      </c>
      <c r="R101" s="101">
        <v>0</v>
      </c>
      <c r="S101" s="97">
        <v>1</v>
      </c>
      <c r="T101" s="101">
        <v>0</v>
      </c>
      <c r="U101" s="101">
        <v>0</v>
      </c>
      <c r="V101" s="96" t="s">
        <v>315</v>
      </c>
      <c r="W101" s="101">
        <v>0</v>
      </c>
      <c r="X101" s="101">
        <v>0</v>
      </c>
      <c r="Y101" s="101">
        <v>0</v>
      </c>
      <c r="Z101" s="97">
        <v>1</v>
      </c>
      <c r="AA101" s="101">
        <v>0</v>
      </c>
      <c r="AB101" s="101">
        <v>0</v>
      </c>
      <c r="AC101" s="96" t="s">
        <v>231</v>
      </c>
      <c r="AD101" s="101">
        <v>0</v>
      </c>
      <c r="AE101" s="101">
        <v>0</v>
      </c>
      <c r="AF101" s="101">
        <v>0</v>
      </c>
      <c r="AG101" s="97">
        <v>1</v>
      </c>
      <c r="AH101" s="101">
        <v>0</v>
      </c>
      <c r="AI101" s="101">
        <v>0</v>
      </c>
    </row>
    <row r="102" spans="1:35" ht="36" x14ac:dyDescent="0.4">
      <c r="A102" s="96" t="s">
        <v>235</v>
      </c>
      <c r="B102" s="101">
        <v>0</v>
      </c>
      <c r="C102" s="101">
        <v>0</v>
      </c>
      <c r="D102" s="101">
        <v>0</v>
      </c>
      <c r="E102" s="97">
        <v>1</v>
      </c>
      <c r="F102" s="101">
        <v>0</v>
      </c>
      <c r="G102" s="101">
        <v>0</v>
      </c>
      <c r="H102" s="96" t="s">
        <v>350</v>
      </c>
      <c r="I102" s="101">
        <v>0</v>
      </c>
      <c r="J102" s="101">
        <v>0</v>
      </c>
      <c r="K102" s="101">
        <v>0</v>
      </c>
      <c r="L102" s="97">
        <v>1</v>
      </c>
      <c r="M102" s="101">
        <v>0</v>
      </c>
      <c r="N102" s="101">
        <v>0</v>
      </c>
      <c r="O102" s="96" t="s">
        <v>332</v>
      </c>
      <c r="P102" s="101">
        <v>0</v>
      </c>
      <c r="Q102" s="101">
        <v>0</v>
      </c>
      <c r="R102" s="101">
        <v>0</v>
      </c>
      <c r="S102" s="97">
        <v>1</v>
      </c>
      <c r="T102" s="101">
        <v>0</v>
      </c>
      <c r="U102" s="101">
        <v>0</v>
      </c>
      <c r="V102" s="96" t="s">
        <v>235</v>
      </c>
      <c r="W102" s="101">
        <v>0</v>
      </c>
      <c r="X102" s="101">
        <v>0</v>
      </c>
      <c r="Y102" s="101">
        <v>0</v>
      </c>
      <c r="Z102" s="97">
        <v>1</v>
      </c>
      <c r="AA102" s="101">
        <v>0</v>
      </c>
      <c r="AB102" s="101">
        <v>0</v>
      </c>
      <c r="AC102" s="96" t="s">
        <v>348</v>
      </c>
      <c r="AD102" s="101">
        <v>0</v>
      </c>
      <c r="AE102" s="101">
        <v>0</v>
      </c>
      <c r="AF102" s="101">
        <v>0</v>
      </c>
      <c r="AG102" s="97">
        <v>1</v>
      </c>
      <c r="AH102" s="101">
        <v>0</v>
      </c>
      <c r="AI102" s="101">
        <v>0</v>
      </c>
    </row>
    <row r="103" spans="1:35" ht="36" x14ac:dyDescent="0.4">
      <c r="A103" s="96" t="s">
        <v>323</v>
      </c>
      <c r="B103" s="101">
        <v>0</v>
      </c>
      <c r="C103" s="101">
        <v>0</v>
      </c>
      <c r="D103" s="101">
        <v>0</v>
      </c>
      <c r="E103" s="97">
        <v>1</v>
      </c>
      <c r="F103" s="101">
        <v>0</v>
      </c>
      <c r="G103" s="101">
        <v>0</v>
      </c>
      <c r="H103" s="96" t="s">
        <v>256</v>
      </c>
      <c r="I103" s="101">
        <v>0</v>
      </c>
      <c r="J103" s="101">
        <v>0</v>
      </c>
      <c r="K103" s="101">
        <v>0</v>
      </c>
      <c r="L103" s="97">
        <v>1</v>
      </c>
      <c r="M103" s="101">
        <v>0</v>
      </c>
      <c r="N103" s="101">
        <v>0</v>
      </c>
      <c r="O103" s="96" t="s">
        <v>348</v>
      </c>
      <c r="P103" s="101">
        <v>0</v>
      </c>
      <c r="Q103" s="101">
        <v>0</v>
      </c>
      <c r="R103" s="101">
        <v>0</v>
      </c>
      <c r="S103" s="97">
        <v>1</v>
      </c>
      <c r="T103" s="101">
        <v>0</v>
      </c>
      <c r="U103" s="101">
        <v>0</v>
      </c>
      <c r="V103" s="96" t="s">
        <v>323</v>
      </c>
      <c r="W103" s="101">
        <v>0</v>
      </c>
      <c r="X103" s="101">
        <v>0</v>
      </c>
      <c r="Y103" s="101">
        <v>0</v>
      </c>
      <c r="Z103" s="97">
        <v>1</v>
      </c>
      <c r="AA103" s="101">
        <v>0</v>
      </c>
      <c r="AB103" s="101">
        <v>0</v>
      </c>
      <c r="AC103" s="96" t="s">
        <v>349</v>
      </c>
      <c r="AD103" s="101">
        <v>0</v>
      </c>
      <c r="AE103" s="101">
        <v>0</v>
      </c>
      <c r="AF103" s="101">
        <v>0</v>
      </c>
      <c r="AG103" s="97">
        <v>1</v>
      </c>
      <c r="AH103" s="101">
        <v>0</v>
      </c>
      <c r="AI103" s="101">
        <v>0</v>
      </c>
    </row>
    <row r="104" spans="1:35" ht="18" x14ac:dyDescent="0.4">
      <c r="A104" s="96" t="s">
        <v>300</v>
      </c>
      <c r="B104" s="101">
        <v>0</v>
      </c>
      <c r="C104" s="101">
        <v>0</v>
      </c>
      <c r="D104" s="101">
        <v>0</v>
      </c>
      <c r="E104" s="97">
        <v>1</v>
      </c>
      <c r="F104" s="101">
        <v>0</v>
      </c>
      <c r="G104" s="101">
        <v>0</v>
      </c>
      <c r="H104" s="96" t="s">
        <v>315</v>
      </c>
      <c r="I104" s="101">
        <v>0</v>
      </c>
      <c r="J104" s="101">
        <v>0</v>
      </c>
      <c r="K104" s="101">
        <v>0</v>
      </c>
      <c r="L104" s="97">
        <v>1</v>
      </c>
      <c r="M104" s="101">
        <v>0</v>
      </c>
      <c r="N104" s="101">
        <v>0</v>
      </c>
      <c r="O104" s="96" t="s">
        <v>349</v>
      </c>
      <c r="P104" s="101">
        <v>0</v>
      </c>
      <c r="Q104" s="101">
        <v>0</v>
      </c>
      <c r="R104" s="101">
        <v>0</v>
      </c>
      <c r="S104" s="97">
        <v>1</v>
      </c>
      <c r="T104" s="101">
        <v>0</v>
      </c>
      <c r="U104" s="101">
        <v>0</v>
      </c>
      <c r="V104" s="96" t="s">
        <v>300</v>
      </c>
      <c r="W104" s="101">
        <v>0</v>
      </c>
      <c r="X104" s="101">
        <v>0</v>
      </c>
      <c r="Y104" s="101">
        <v>0</v>
      </c>
      <c r="Z104" s="97">
        <v>1</v>
      </c>
      <c r="AA104" s="101">
        <v>0</v>
      </c>
      <c r="AB104" s="101">
        <v>0</v>
      </c>
      <c r="AC104" s="96" t="s">
        <v>228</v>
      </c>
      <c r="AD104" s="101">
        <v>0</v>
      </c>
      <c r="AE104" s="101">
        <v>0</v>
      </c>
      <c r="AF104" s="101">
        <v>0</v>
      </c>
      <c r="AG104" s="97">
        <v>1</v>
      </c>
      <c r="AH104" s="101">
        <v>0</v>
      </c>
      <c r="AI104" s="101">
        <v>0</v>
      </c>
    </row>
    <row r="105" spans="1:35" ht="18" x14ac:dyDescent="0.4">
      <c r="A105" s="96" t="s">
        <v>351</v>
      </c>
      <c r="B105" s="101">
        <v>0</v>
      </c>
      <c r="C105" s="101">
        <v>0</v>
      </c>
      <c r="D105" s="101">
        <v>0</v>
      </c>
      <c r="E105" s="97">
        <v>1</v>
      </c>
      <c r="F105" s="101">
        <v>0</v>
      </c>
      <c r="G105" s="101">
        <v>0</v>
      </c>
      <c r="H105" s="96" t="s">
        <v>235</v>
      </c>
      <c r="I105" s="101">
        <v>0</v>
      </c>
      <c r="J105" s="101">
        <v>0</v>
      </c>
      <c r="K105" s="101">
        <v>0</v>
      </c>
      <c r="L105" s="97">
        <v>1</v>
      </c>
      <c r="M105" s="101">
        <v>0</v>
      </c>
      <c r="N105" s="101">
        <v>0</v>
      </c>
      <c r="O105" s="96" t="s">
        <v>228</v>
      </c>
      <c r="P105" s="101">
        <v>0</v>
      </c>
      <c r="Q105" s="101">
        <v>0</v>
      </c>
      <c r="R105" s="101">
        <v>0</v>
      </c>
      <c r="S105" s="97">
        <v>1</v>
      </c>
      <c r="T105" s="101">
        <v>0</v>
      </c>
      <c r="U105" s="101">
        <v>0</v>
      </c>
      <c r="V105" s="96" t="s">
        <v>351</v>
      </c>
      <c r="W105" s="101">
        <v>0</v>
      </c>
      <c r="X105" s="101">
        <v>0</v>
      </c>
      <c r="Y105" s="101">
        <v>0</v>
      </c>
      <c r="Z105" s="97">
        <v>1</v>
      </c>
      <c r="AA105" s="101">
        <v>0</v>
      </c>
      <c r="AB105" s="101">
        <v>0</v>
      </c>
      <c r="AC105" s="96" t="s">
        <v>350</v>
      </c>
      <c r="AD105" s="101">
        <v>0</v>
      </c>
      <c r="AE105" s="101">
        <v>0</v>
      </c>
      <c r="AF105" s="101">
        <v>0</v>
      </c>
      <c r="AG105" s="97">
        <v>1</v>
      </c>
      <c r="AH105" s="101">
        <v>0</v>
      </c>
      <c r="AI105" s="101">
        <v>0</v>
      </c>
    </row>
    <row r="106" spans="1:35" ht="18" x14ac:dyDescent="0.4">
      <c r="A106" s="96" t="s">
        <v>352</v>
      </c>
      <c r="B106" s="101">
        <v>0</v>
      </c>
      <c r="C106" s="101">
        <v>0</v>
      </c>
      <c r="D106" s="101">
        <v>0</v>
      </c>
      <c r="E106" s="97">
        <v>1</v>
      </c>
      <c r="F106" s="101">
        <v>0</v>
      </c>
      <c r="G106" s="101">
        <v>0</v>
      </c>
      <c r="H106" s="96" t="s">
        <v>323</v>
      </c>
      <c r="I106" s="101">
        <v>0</v>
      </c>
      <c r="J106" s="101">
        <v>0</v>
      </c>
      <c r="K106" s="101">
        <v>0</v>
      </c>
      <c r="L106" s="97">
        <v>1</v>
      </c>
      <c r="M106" s="101">
        <v>0</v>
      </c>
      <c r="N106" s="101">
        <v>0</v>
      </c>
      <c r="O106" s="96" t="s">
        <v>350</v>
      </c>
      <c r="P106" s="101">
        <v>0</v>
      </c>
      <c r="Q106" s="101">
        <v>0</v>
      </c>
      <c r="R106" s="101">
        <v>0</v>
      </c>
      <c r="S106" s="97">
        <v>1</v>
      </c>
      <c r="T106" s="101">
        <v>0</v>
      </c>
      <c r="U106" s="101">
        <v>0</v>
      </c>
      <c r="V106" s="96" t="s">
        <v>352</v>
      </c>
      <c r="W106" s="101">
        <v>0</v>
      </c>
      <c r="X106" s="101">
        <v>0</v>
      </c>
      <c r="Y106" s="101">
        <v>0</v>
      </c>
      <c r="Z106" s="97">
        <v>1</v>
      </c>
      <c r="AA106" s="101">
        <v>0</v>
      </c>
      <c r="AB106" s="101">
        <v>0</v>
      </c>
      <c r="AC106" s="96" t="s">
        <v>256</v>
      </c>
      <c r="AD106" s="101">
        <v>0</v>
      </c>
      <c r="AE106" s="101">
        <v>0</v>
      </c>
      <c r="AF106" s="101">
        <v>0</v>
      </c>
      <c r="AG106" s="97">
        <v>1</v>
      </c>
      <c r="AH106" s="101">
        <v>0</v>
      </c>
      <c r="AI106" s="101">
        <v>0</v>
      </c>
    </row>
    <row r="107" spans="1:35" ht="18" x14ac:dyDescent="0.4">
      <c r="A107" s="96" t="s">
        <v>353</v>
      </c>
      <c r="B107" s="101">
        <v>0</v>
      </c>
      <c r="C107" s="101">
        <v>0</v>
      </c>
      <c r="D107" s="101">
        <v>0</v>
      </c>
      <c r="E107" s="97">
        <v>1</v>
      </c>
      <c r="F107" s="101">
        <v>0</v>
      </c>
      <c r="G107" s="101">
        <v>0</v>
      </c>
      <c r="H107" s="96" t="s">
        <v>300</v>
      </c>
      <c r="I107" s="101">
        <v>0</v>
      </c>
      <c r="J107" s="101">
        <v>0</v>
      </c>
      <c r="K107" s="101">
        <v>0</v>
      </c>
      <c r="L107" s="97">
        <v>1</v>
      </c>
      <c r="M107" s="101">
        <v>0</v>
      </c>
      <c r="N107" s="101">
        <v>0</v>
      </c>
      <c r="O107" s="96" t="s">
        <v>256</v>
      </c>
      <c r="P107" s="101">
        <v>0</v>
      </c>
      <c r="Q107" s="101">
        <v>0</v>
      </c>
      <c r="R107" s="101">
        <v>0</v>
      </c>
      <c r="S107" s="97">
        <v>1</v>
      </c>
      <c r="T107" s="101">
        <v>0</v>
      </c>
      <c r="U107" s="101">
        <v>0</v>
      </c>
      <c r="V107" s="96" t="s">
        <v>353</v>
      </c>
      <c r="W107" s="101">
        <v>0</v>
      </c>
      <c r="X107" s="101">
        <v>0</v>
      </c>
      <c r="Y107" s="101">
        <v>0</v>
      </c>
      <c r="Z107" s="97">
        <v>1</v>
      </c>
      <c r="AA107" s="101">
        <v>0</v>
      </c>
      <c r="AB107" s="101">
        <v>0</v>
      </c>
      <c r="AC107" s="96" t="s">
        <v>351</v>
      </c>
      <c r="AD107" s="101">
        <v>0</v>
      </c>
      <c r="AE107" s="101">
        <v>0</v>
      </c>
      <c r="AF107" s="101">
        <v>0</v>
      </c>
      <c r="AG107" s="97">
        <v>1</v>
      </c>
      <c r="AH107" s="101">
        <v>0</v>
      </c>
      <c r="AI107" s="101">
        <v>0</v>
      </c>
    </row>
    <row r="108" spans="1:35" ht="18" x14ac:dyDescent="0.4">
      <c r="A108" s="96" t="s">
        <v>240</v>
      </c>
      <c r="B108" s="101">
        <v>0</v>
      </c>
      <c r="C108" s="101">
        <v>0</v>
      </c>
      <c r="D108" s="101">
        <v>0</v>
      </c>
      <c r="E108" s="97">
        <v>1</v>
      </c>
      <c r="F108" s="101">
        <v>0</v>
      </c>
      <c r="G108" s="101">
        <v>0</v>
      </c>
      <c r="H108" s="96" t="s">
        <v>351</v>
      </c>
      <c r="I108" s="101">
        <v>0</v>
      </c>
      <c r="J108" s="101">
        <v>0</v>
      </c>
      <c r="K108" s="101">
        <v>0</v>
      </c>
      <c r="L108" s="97">
        <v>1</v>
      </c>
      <c r="M108" s="101">
        <v>0</v>
      </c>
      <c r="N108" s="101">
        <v>0</v>
      </c>
      <c r="O108" s="96" t="s">
        <v>315</v>
      </c>
      <c r="P108" s="101">
        <v>0</v>
      </c>
      <c r="Q108" s="101">
        <v>0</v>
      </c>
      <c r="R108" s="101">
        <v>0</v>
      </c>
      <c r="S108" s="97">
        <v>1</v>
      </c>
      <c r="T108" s="101">
        <v>0</v>
      </c>
      <c r="U108" s="101">
        <v>0</v>
      </c>
      <c r="V108" s="96" t="s">
        <v>240</v>
      </c>
      <c r="W108" s="101">
        <v>0</v>
      </c>
      <c r="X108" s="101">
        <v>0</v>
      </c>
      <c r="Y108" s="101">
        <v>0</v>
      </c>
      <c r="Z108" s="97">
        <v>1</v>
      </c>
      <c r="AA108" s="101">
        <v>0</v>
      </c>
      <c r="AB108" s="101">
        <v>0</v>
      </c>
      <c r="AC108" s="96" t="s">
        <v>352</v>
      </c>
      <c r="AD108" s="101">
        <v>0</v>
      </c>
      <c r="AE108" s="101">
        <v>0</v>
      </c>
      <c r="AF108" s="101">
        <v>0</v>
      </c>
      <c r="AG108" s="97">
        <v>1</v>
      </c>
      <c r="AH108" s="101">
        <v>0</v>
      </c>
      <c r="AI108" s="101">
        <v>0</v>
      </c>
    </row>
    <row r="109" spans="1:35" ht="18" x14ac:dyDescent="0.4">
      <c r="A109" s="96" t="s">
        <v>354</v>
      </c>
      <c r="B109" s="101">
        <v>0</v>
      </c>
      <c r="C109" s="101">
        <v>0</v>
      </c>
      <c r="D109" s="101">
        <v>0</v>
      </c>
      <c r="E109" s="97">
        <v>1</v>
      </c>
      <c r="F109" s="101">
        <v>0</v>
      </c>
      <c r="G109" s="101">
        <v>0</v>
      </c>
      <c r="H109" s="96" t="s">
        <v>352</v>
      </c>
      <c r="I109" s="101">
        <v>0</v>
      </c>
      <c r="J109" s="101">
        <v>0</v>
      </c>
      <c r="K109" s="101">
        <v>0</v>
      </c>
      <c r="L109" s="97">
        <v>1</v>
      </c>
      <c r="M109" s="101">
        <v>0</v>
      </c>
      <c r="N109" s="101">
        <v>0</v>
      </c>
      <c r="O109" s="96" t="s">
        <v>235</v>
      </c>
      <c r="P109" s="101">
        <v>0</v>
      </c>
      <c r="Q109" s="101">
        <v>0</v>
      </c>
      <c r="R109" s="101">
        <v>0</v>
      </c>
      <c r="S109" s="97">
        <v>1</v>
      </c>
      <c r="T109" s="101">
        <v>0</v>
      </c>
      <c r="U109" s="101">
        <v>0</v>
      </c>
      <c r="V109" s="96" t="s">
        <v>354</v>
      </c>
      <c r="W109" s="101">
        <v>0</v>
      </c>
      <c r="X109" s="101">
        <v>0</v>
      </c>
      <c r="Y109" s="101">
        <v>0</v>
      </c>
      <c r="Z109" s="97">
        <v>1</v>
      </c>
      <c r="AA109" s="101">
        <v>0</v>
      </c>
      <c r="AB109" s="101">
        <v>0</v>
      </c>
      <c r="AC109" s="96" t="s">
        <v>353</v>
      </c>
      <c r="AD109" s="101">
        <v>0</v>
      </c>
      <c r="AE109" s="101">
        <v>0</v>
      </c>
      <c r="AF109" s="101">
        <v>0</v>
      </c>
      <c r="AG109" s="97">
        <v>1</v>
      </c>
      <c r="AH109" s="101">
        <v>0</v>
      </c>
      <c r="AI109" s="101">
        <v>0</v>
      </c>
    </row>
    <row r="110" spans="1:35" ht="18" x14ac:dyDescent="0.4">
      <c r="A110" s="96" t="s">
        <v>216</v>
      </c>
      <c r="B110" s="101">
        <v>0</v>
      </c>
      <c r="C110" s="101">
        <v>0</v>
      </c>
      <c r="D110" s="101">
        <v>0</v>
      </c>
      <c r="E110" s="97">
        <v>1</v>
      </c>
      <c r="F110" s="101">
        <v>0</v>
      </c>
      <c r="G110" s="101">
        <v>0</v>
      </c>
      <c r="H110" s="96" t="s">
        <v>353</v>
      </c>
      <c r="I110" s="101">
        <v>0</v>
      </c>
      <c r="J110" s="101">
        <v>0</v>
      </c>
      <c r="K110" s="101">
        <v>0</v>
      </c>
      <c r="L110" s="97">
        <v>1</v>
      </c>
      <c r="M110" s="101">
        <v>0</v>
      </c>
      <c r="N110" s="101">
        <v>0</v>
      </c>
      <c r="O110" s="96" t="s">
        <v>323</v>
      </c>
      <c r="P110" s="101">
        <v>0</v>
      </c>
      <c r="Q110" s="101">
        <v>0</v>
      </c>
      <c r="R110" s="101">
        <v>0</v>
      </c>
      <c r="S110" s="97">
        <v>1</v>
      </c>
      <c r="T110" s="101">
        <v>0</v>
      </c>
      <c r="U110" s="101">
        <v>0</v>
      </c>
      <c r="V110" s="96" t="s">
        <v>216</v>
      </c>
      <c r="W110" s="101">
        <v>0</v>
      </c>
      <c r="X110" s="101">
        <v>0</v>
      </c>
      <c r="Y110" s="101">
        <v>0</v>
      </c>
      <c r="Z110" s="97">
        <v>1</v>
      </c>
      <c r="AA110" s="101">
        <v>0</v>
      </c>
      <c r="AB110" s="101">
        <v>0</v>
      </c>
      <c r="AC110" s="96" t="s">
        <v>240</v>
      </c>
      <c r="AD110" s="101">
        <v>0</v>
      </c>
      <c r="AE110" s="101">
        <v>0</v>
      </c>
      <c r="AF110" s="101">
        <v>0</v>
      </c>
      <c r="AG110" s="97">
        <v>1</v>
      </c>
      <c r="AH110" s="101">
        <v>0</v>
      </c>
      <c r="AI110" s="101">
        <v>0</v>
      </c>
    </row>
    <row r="111" spans="1:35" ht="18" x14ac:dyDescent="0.4">
      <c r="A111" s="96" t="s">
        <v>355</v>
      </c>
      <c r="B111" s="101">
        <v>0</v>
      </c>
      <c r="C111" s="101">
        <v>0</v>
      </c>
      <c r="D111" s="101">
        <v>0</v>
      </c>
      <c r="E111" s="97">
        <v>1</v>
      </c>
      <c r="F111" s="101">
        <v>0</v>
      </c>
      <c r="G111" s="101">
        <v>0</v>
      </c>
      <c r="H111" s="96" t="s">
        <v>354</v>
      </c>
      <c r="I111" s="101">
        <v>0</v>
      </c>
      <c r="J111" s="101">
        <v>0</v>
      </c>
      <c r="K111" s="101">
        <v>0</v>
      </c>
      <c r="L111" s="97">
        <v>1</v>
      </c>
      <c r="M111" s="101">
        <v>0</v>
      </c>
      <c r="N111" s="101">
        <v>0</v>
      </c>
      <c r="O111" s="96" t="s">
        <v>300</v>
      </c>
      <c r="P111" s="101">
        <v>0</v>
      </c>
      <c r="Q111" s="101">
        <v>0</v>
      </c>
      <c r="R111" s="101">
        <v>0</v>
      </c>
      <c r="S111" s="97">
        <v>1</v>
      </c>
      <c r="T111" s="101">
        <v>0</v>
      </c>
      <c r="U111" s="101">
        <v>0</v>
      </c>
      <c r="V111" s="96" t="s">
        <v>355</v>
      </c>
      <c r="W111" s="101">
        <v>0</v>
      </c>
      <c r="X111" s="101">
        <v>0</v>
      </c>
      <c r="Y111" s="101">
        <v>0</v>
      </c>
      <c r="Z111" s="97">
        <v>1</v>
      </c>
      <c r="AA111" s="101">
        <v>0</v>
      </c>
      <c r="AB111" s="101">
        <v>0</v>
      </c>
      <c r="AC111" s="96" t="s">
        <v>354</v>
      </c>
      <c r="AD111" s="101">
        <v>0</v>
      </c>
      <c r="AE111" s="101">
        <v>0</v>
      </c>
      <c r="AF111" s="101">
        <v>0</v>
      </c>
      <c r="AG111" s="97">
        <v>1</v>
      </c>
      <c r="AH111" s="101">
        <v>0</v>
      </c>
      <c r="AI111" s="101">
        <v>0</v>
      </c>
    </row>
    <row r="112" spans="1:35" ht="18" x14ac:dyDescent="0.4">
      <c r="A112" s="96" t="s">
        <v>263</v>
      </c>
      <c r="B112" s="101">
        <v>0</v>
      </c>
      <c r="C112" s="101">
        <v>0</v>
      </c>
      <c r="D112" s="101">
        <v>0</v>
      </c>
      <c r="E112" s="97">
        <v>1</v>
      </c>
      <c r="F112" s="101">
        <v>0</v>
      </c>
      <c r="G112" s="101">
        <v>0</v>
      </c>
      <c r="H112" s="96" t="s">
        <v>355</v>
      </c>
      <c r="I112" s="101">
        <v>0</v>
      </c>
      <c r="J112" s="101">
        <v>0</v>
      </c>
      <c r="K112" s="101">
        <v>0</v>
      </c>
      <c r="L112" s="97">
        <v>1</v>
      </c>
      <c r="M112" s="101">
        <v>0</v>
      </c>
      <c r="N112" s="101">
        <v>0</v>
      </c>
      <c r="O112" s="96" t="s">
        <v>351</v>
      </c>
      <c r="P112" s="101">
        <v>0</v>
      </c>
      <c r="Q112" s="101">
        <v>0</v>
      </c>
      <c r="R112" s="101">
        <v>0</v>
      </c>
      <c r="S112" s="97">
        <v>1</v>
      </c>
      <c r="T112" s="101">
        <v>0</v>
      </c>
      <c r="U112" s="101">
        <v>0</v>
      </c>
      <c r="V112" s="96" t="s">
        <v>263</v>
      </c>
      <c r="W112" s="101">
        <v>0</v>
      </c>
      <c r="X112" s="101">
        <v>0</v>
      </c>
      <c r="Y112" s="101">
        <v>0</v>
      </c>
      <c r="Z112" s="97">
        <v>1</v>
      </c>
      <c r="AA112" s="101">
        <v>0</v>
      </c>
      <c r="AB112" s="101">
        <v>0</v>
      </c>
      <c r="AC112" s="96" t="s">
        <v>216</v>
      </c>
      <c r="AD112" s="101">
        <v>0</v>
      </c>
      <c r="AE112" s="101">
        <v>0</v>
      </c>
      <c r="AF112" s="101">
        <v>0</v>
      </c>
      <c r="AG112" s="97">
        <v>1</v>
      </c>
      <c r="AH112" s="101">
        <v>0</v>
      </c>
      <c r="AI112" s="101">
        <v>0</v>
      </c>
    </row>
    <row r="113" spans="1:35" ht="18" x14ac:dyDescent="0.4">
      <c r="A113" s="96" t="s">
        <v>319</v>
      </c>
      <c r="B113" s="101">
        <v>0</v>
      </c>
      <c r="C113" s="101">
        <v>0</v>
      </c>
      <c r="D113" s="101">
        <v>0</v>
      </c>
      <c r="E113" s="97">
        <v>1</v>
      </c>
      <c r="F113" s="101">
        <v>0</v>
      </c>
      <c r="G113" s="101">
        <v>0</v>
      </c>
      <c r="H113" s="96" t="s">
        <v>319</v>
      </c>
      <c r="I113" s="101">
        <v>0</v>
      </c>
      <c r="J113" s="101">
        <v>0</v>
      </c>
      <c r="K113" s="101">
        <v>0</v>
      </c>
      <c r="L113" s="97">
        <v>1</v>
      </c>
      <c r="M113" s="101">
        <v>0</v>
      </c>
      <c r="N113" s="101">
        <v>0</v>
      </c>
      <c r="O113" s="96" t="s">
        <v>352</v>
      </c>
      <c r="P113" s="101">
        <v>0</v>
      </c>
      <c r="Q113" s="101">
        <v>0</v>
      </c>
      <c r="R113" s="101">
        <v>0</v>
      </c>
      <c r="S113" s="97">
        <v>1</v>
      </c>
      <c r="T113" s="101">
        <v>0</v>
      </c>
      <c r="U113" s="101">
        <v>0</v>
      </c>
      <c r="V113" s="96" t="s">
        <v>319</v>
      </c>
      <c r="W113" s="101">
        <v>0</v>
      </c>
      <c r="X113" s="101">
        <v>0</v>
      </c>
      <c r="Y113" s="101">
        <v>0</v>
      </c>
      <c r="Z113" s="97">
        <v>1</v>
      </c>
      <c r="AA113" s="101">
        <v>0</v>
      </c>
      <c r="AB113" s="101">
        <v>0</v>
      </c>
      <c r="AC113" s="96" t="s">
        <v>355</v>
      </c>
      <c r="AD113" s="101">
        <v>0</v>
      </c>
      <c r="AE113" s="101">
        <v>0</v>
      </c>
      <c r="AF113" s="101">
        <v>0</v>
      </c>
      <c r="AG113" s="97">
        <v>1</v>
      </c>
      <c r="AH113" s="101">
        <v>0</v>
      </c>
      <c r="AI113" s="101">
        <v>0</v>
      </c>
    </row>
    <row r="114" spans="1:35" ht="18" x14ac:dyDescent="0.4">
      <c r="A114" s="96" t="s">
        <v>337</v>
      </c>
      <c r="B114" s="101">
        <v>0</v>
      </c>
      <c r="C114" s="101">
        <v>0</v>
      </c>
      <c r="D114" s="101">
        <v>0</v>
      </c>
      <c r="E114" s="97">
        <v>1</v>
      </c>
      <c r="F114" s="101">
        <v>0</v>
      </c>
      <c r="G114" s="101">
        <v>0</v>
      </c>
      <c r="H114" s="96" t="s">
        <v>337</v>
      </c>
      <c r="I114" s="101">
        <v>0</v>
      </c>
      <c r="J114" s="101">
        <v>0</v>
      </c>
      <c r="K114" s="101">
        <v>0</v>
      </c>
      <c r="L114" s="97">
        <v>1</v>
      </c>
      <c r="M114" s="101">
        <v>0</v>
      </c>
      <c r="N114" s="101">
        <v>0</v>
      </c>
      <c r="O114" s="96" t="s">
        <v>353</v>
      </c>
      <c r="P114" s="101">
        <v>0</v>
      </c>
      <c r="Q114" s="101">
        <v>0</v>
      </c>
      <c r="R114" s="101">
        <v>0</v>
      </c>
      <c r="S114" s="97">
        <v>1</v>
      </c>
      <c r="T114" s="101">
        <v>0</v>
      </c>
      <c r="U114" s="101">
        <v>0</v>
      </c>
      <c r="V114" s="96" t="s">
        <v>337</v>
      </c>
      <c r="W114" s="101">
        <v>0</v>
      </c>
      <c r="X114" s="101">
        <v>0</v>
      </c>
      <c r="Y114" s="101">
        <v>0</v>
      </c>
      <c r="Z114" s="97">
        <v>1</v>
      </c>
      <c r="AA114" s="101">
        <v>0</v>
      </c>
      <c r="AB114" s="101">
        <v>0</v>
      </c>
      <c r="AC114" s="96" t="s">
        <v>263</v>
      </c>
      <c r="AD114" s="101">
        <v>0</v>
      </c>
      <c r="AE114" s="101">
        <v>0</v>
      </c>
      <c r="AF114" s="101">
        <v>0</v>
      </c>
      <c r="AG114" s="97">
        <v>1</v>
      </c>
      <c r="AH114" s="101">
        <v>0</v>
      </c>
      <c r="AI114" s="101">
        <v>0</v>
      </c>
    </row>
    <row r="115" spans="1:35" ht="18" x14ac:dyDescent="0.4">
      <c r="A115" s="96" t="s">
        <v>479</v>
      </c>
      <c r="B115" s="101">
        <v>0</v>
      </c>
      <c r="C115" s="101">
        <v>0</v>
      </c>
      <c r="D115" s="101">
        <v>0</v>
      </c>
      <c r="E115" s="97">
        <v>1</v>
      </c>
      <c r="F115" s="101">
        <v>0</v>
      </c>
      <c r="G115" s="101">
        <v>0</v>
      </c>
      <c r="H115" s="96" t="s">
        <v>479</v>
      </c>
      <c r="I115" s="101">
        <v>0</v>
      </c>
      <c r="J115" s="101">
        <v>0</v>
      </c>
      <c r="K115" s="101">
        <v>0</v>
      </c>
      <c r="L115" s="97">
        <v>1</v>
      </c>
      <c r="M115" s="101">
        <v>0</v>
      </c>
      <c r="N115" s="101">
        <v>0</v>
      </c>
      <c r="O115" s="96" t="s">
        <v>240</v>
      </c>
      <c r="P115" s="101">
        <v>0</v>
      </c>
      <c r="Q115" s="101">
        <v>0</v>
      </c>
      <c r="R115" s="101">
        <v>0</v>
      </c>
      <c r="S115" s="97">
        <v>1</v>
      </c>
      <c r="T115" s="101">
        <v>0</v>
      </c>
      <c r="U115" s="101">
        <v>0</v>
      </c>
      <c r="V115" s="96" t="s">
        <v>479</v>
      </c>
      <c r="W115" s="101">
        <v>0</v>
      </c>
      <c r="X115" s="101">
        <v>0</v>
      </c>
      <c r="Y115" s="101">
        <v>0</v>
      </c>
      <c r="Z115" s="97">
        <v>1</v>
      </c>
      <c r="AA115" s="101">
        <v>0</v>
      </c>
      <c r="AB115" s="101">
        <v>0</v>
      </c>
      <c r="AC115" s="96" t="s">
        <v>337</v>
      </c>
      <c r="AD115" s="101">
        <v>0</v>
      </c>
      <c r="AE115" s="101">
        <v>0</v>
      </c>
      <c r="AF115" s="101">
        <v>0</v>
      </c>
      <c r="AG115" s="97">
        <v>1</v>
      </c>
      <c r="AH115" s="101">
        <v>0</v>
      </c>
      <c r="AI115" s="101">
        <v>0</v>
      </c>
    </row>
    <row r="116" spans="1:35" ht="18" x14ac:dyDescent="0.4">
      <c r="A116" s="96" t="s">
        <v>356</v>
      </c>
      <c r="B116" s="101">
        <v>0</v>
      </c>
      <c r="C116" s="101">
        <v>0</v>
      </c>
      <c r="D116" s="101">
        <v>0</v>
      </c>
      <c r="E116" s="97">
        <v>1</v>
      </c>
      <c r="F116" s="101">
        <v>0</v>
      </c>
      <c r="G116" s="101">
        <v>0</v>
      </c>
      <c r="H116" s="96" t="s">
        <v>356</v>
      </c>
      <c r="I116" s="101">
        <v>0</v>
      </c>
      <c r="J116" s="101">
        <v>0</v>
      </c>
      <c r="K116" s="101">
        <v>0</v>
      </c>
      <c r="L116" s="97">
        <v>1</v>
      </c>
      <c r="M116" s="101">
        <v>0</v>
      </c>
      <c r="N116" s="101">
        <v>0</v>
      </c>
      <c r="O116" s="96" t="s">
        <v>354</v>
      </c>
      <c r="P116" s="101">
        <v>0</v>
      </c>
      <c r="Q116" s="101">
        <v>0</v>
      </c>
      <c r="R116" s="101">
        <v>0</v>
      </c>
      <c r="S116" s="97">
        <v>1</v>
      </c>
      <c r="T116" s="101">
        <v>0</v>
      </c>
      <c r="U116" s="101">
        <v>0</v>
      </c>
      <c r="V116" s="96" t="s">
        <v>356</v>
      </c>
      <c r="W116" s="101">
        <v>0</v>
      </c>
      <c r="X116" s="101">
        <v>0</v>
      </c>
      <c r="Y116" s="101">
        <v>0</v>
      </c>
      <c r="Z116" s="97">
        <v>1</v>
      </c>
      <c r="AA116" s="101">
        <v>0</v>
      </c>
      <c r="AB116" s="101">
        <v>0</v>
      </c>
      <c r="AC116" s="96" t="s">
        <v>356</v>
      </c>
      <c r="AD116" s="101">
        <v>0</v>
      </c>
      <c r="AE116" s="101">
        <v>0</v>
      </c>
      <c r="AF116" s="101">
        <v>0</v>
      </c>
      <c r="AG116" s="97">
        <v>1</v>
      </c>
      <c r="AH116" s="101">
        <v>0</v>
      </c>
      <c r="AI116" s="101">
        <v>0</v>
      </c>
    </row>
    <row r="117" spans="1:35" ht="18" x14ac:dyDescent="0.4">
      <c r="A117" s="96" t="s">
        <v>314</v>
      </c>
      <c r="B117" s="101">
        <v>0</v>
      </c>
      <c r="C117" s="101">
        <v>0</v>
      </c>
      <c r="D117" s="101">
        <v>0</v>
      </c>
      <c r="E117" s="97">
        <v>1</v>
      </c>
      <c r="F117" s="101">
        <v>0</v>
      </c>
      <c r="G117" s="101">
        <v>0</v>
      </c>
      <c r="H117" s="96" t="s">
        <v>314</v>
      </c>
      <c r="I117" s="101">
        <v>0</v>
      </c>
      <c r="J117" s="101">
        <v>0</v>
      </c>
      <c r="K117" s="101">
        <v>0</v>
      </c>
      <c r="L117" s="97">
        <v>1</v>
      </c>
      <c r="M117" s="101">
        <v>0</v>
      </c>
      <c r="N117" s="101">
        <v>0</v>
      </c>
      <c r="O117" s="96" t="s">
        <v>216</v>
      </c>
      <c r="P117" s="101">
        <v>0</v>
      </c>
      <c r="Q117" s="101">
        <v>0</v>
      </c>
      <c r="R117" s="101">
        <v>0</v>
      </c>
      <c r="S117" s="97">
        <v>1</v>
      </c>
      <c r="T117" s="101">
        <v>0</v>
      </c>
      <c r="U117" s="101">
        <v>0</v>
      </c>
      <c r="V117" s="96" t="s">
        <v>314</v>
      </c>
      <c r="W117" s="101">
        <v>0</v>
      </c>
      <c r="X117" s="101">
        <v>0</v>
      </c>
      <c r="Y117" s="101">
        <v>0</v>
      </c>
      <c r="Z117" s="97">
        <v>1</v>
      </c>
      <c r="AA117" s="101">
        <v>0</v>
      </c>
      <c r="AB117" s="101">
        <v>0</v>
      </c>
      <c r="AC117" s="96" t="s">
        <v>314</v>
      </c>
      <c r="AD117" s="101">
        <v>0</v>
      </c>
      <c r="AE117" s="101">
        <v>0</v>
      </c>
      <c r="AF117" s="101">
        <v>0</v>
      </c>
      <c r="AG117" s="97">
        <v>1</v>
      </c>
      <c r="AH117" s="101">
        <v>0</v>
      </c>
      <c r="AI117" s="101">
        <v>0</v>
      </c>
    </row>
    <row r="118" spans="1:35" ht="18" x14ac:dyDescent="0.4">
      <c r="A118" s="96" t="s">
        <v>217</v>
      </c>
      <c r="B118" s="101">
        <v>0</v>
      </c>
      <c r="C118" s="101">
        <v>0</v>
      </c>
      <c r="D118" s="101">
        <v>0</v>
      </c>
      <c r="E118" s="97">
        <v>1</v>
      </c>
      <c r="F118" s="101">
        <v>0</v>
      </c>
      <c r="G118" s="101">
        <v>0</v>
      </c>
      <c r="H118" s="96" t="s">
        <v>217</v>
      </c>
      <c r="I118" s="101">
        <v>0</v>
      </c>
      <c r="J118" s="101">
        <v>0</v>
      </c>
      <c r="K118" s="101">
        <v>0</v>
      </c>
      <c r="L118" s="97">
        <v>1</v>
      </c>
      <c r="M118" s="101">
        <v>0</v>
      </c>
      <c r="N118" s="101">
        <v>0</v>
      </c>
      <c r="O118" s="96" t="s">
        <v>355</v>
      </c>
      <c r="P118" s="101">
        <v>0</v>
      </c>
      <c r="Q118" s="101">
        <v>0</v>
      </c>
      <c r="R118" s="101">
        <v>0</v>
      </c>
      <c r="S118" s="97">
        <v>1</v>
      </c>
      <c r="T118" s="101">
        <v>0</v>
      </c>
      <c r="U118" s="101">
        <v>0</v>
      </c>
      <c r="V118" s="96" t="s">
        <v>217</v>
      </c>
      <c r="W118" s="101">
        <v>0</v>
      </c>
      <c r="X118" s="101">
        <v>0</v>
      </c>
      <c r="Y118" s="101">
        <v>0</v>
      </c>
      <c r="Z118" s="97">
        <v>1</v>
      </c>
      <c r="AA118" s="101">
        <v>0</v>
      </c>
      <c r="AB118" s="101">
        <v>0</v>
      </c>
      <c r="AC118" s="96" t="s">
        <v>217</v>
      </c>
      <c r="AD118" s="101">
        <v>0</v>
      </c>
      <c r="AE118" s="101">
        <v>0</v>
      </c>
      <c r="AF118" s="101">
        <v>0</v>
      </c>
      <c r="AG118" s="97">
        <v>1</v>
      </c>
      <c r="AH118" s="101">
        <v>0</v>
      </c>
      <c r="AI118" s="101">
        <v>0</v>
      </c>
    </row>
    <row r="119" spans="1:35" ht="18" x14ac:dyDescent="0.4">
      <c r="A119" s="96" t="s">
        <v>233</v>
      </c>
      <c r="B119" s="101">
        <v>0</v>
      </c>
      <c r="C119" s="101">
        <v>0</v>
      </c>
      <c r="D119" s="101">
        <v>0</v>
      </c>
      <c r="E119" s="97">
        <v>1</v>
      </c>
      <c r="F119" s="101">
        <v>0</v>
      </c>
      <c r="G119" s="101">
        <v>0</v>
      </c>
      <c r="H119" s="96" t="s">
        <v>233</v>
      </c>
      <c r="I119" s="101">
        <v>0</v>
      </c>
      <c r="J119" s="101">
        <v>0</v>
      </c>
      <c r="K119" s="101">
        <v>0</v>
      </c>
      <c r="L119" s="97">
        <v>1</v>
      </c>
      <c r="M119" s="101">
        <v>0</v>
      </c>
      <c r="N119" s="101">
        <v>0</v>
      </c>
      <c r="O119" s="96" t="s">
        <v>263</v>
      </c>
      <c r="P119" s="101">
        <v>0</v>
      </c>
      <c r="Q119" s="101">
        <v>0</v>
      </c>
      <c r="R119" s="101">
        <v>0</v>
      </c>
      <c r="S119" s="97">
        <v>1</v>
      </c>
      <c r="T119" s="101">
        <v>0</v>
      </c>
      <c r="U119" s="101">
        <v>0</v>
      </c>
      <c r="V119" s="96" t="s">
        <v>233</v>
      </c>
      <c r="W119" s="101">
        <v>0</v>
      </c>
      <c r="X119" s="101">
        <v>0</v>
      </c>
      <c r="Y119" s="101">
        <v>0</v>
      </c>
      <c r="Z119" s="97">
        <v>1</v>
      </c>
      <c r="AA119" s="101">
        <v>0</v>
      </c>
      <c r="AB119" s="101">
        <v>0</v>
      </c>
      <c r="AC119" s="96" t="s">
        <v>233</v>
      </c>
      <c r="AD119" s="101">
        <v>0</v>
      </c>
      <c r="AE119" s="101">
        <v>0</v>
      </c>
      <c r="AF119" s="101">
        <v>0</v>
      </c>
      <c r="AG119" s="97">
        <v>1</v>
      </c>
      <c r="AH119" s="101">
        <v>0</v>
      </c>
      <c r="AI119" s="101">
        <v>0</v>
      </c>
    </row>
    <row r="120" spans="1:35" ht="18" x14ac:dyDescent="0.4">
      <c r="A120" s="96" t="s">
        <v>250</v>
      </c>
      <c r="B120" s="101">
        <v>0</v>
      </c>
      <c r="C120" s="101">
        <v>0</v>
      </c>
      <c r="D120" s="101">
        <v>0</v>
      </c>
      <c r="E120" s="97">
        <v>1</v>
      </c>
      <c r="F120" s="101">
        <v>0</v>
      </c>
      <c r="G120" s="101">
        <v>0</v>
      </c>
      <c r="H120" s="96" t="s">
        <v>250</v>
      </c>
      <c r="I120" s="101">
        <v>0</v>
      </c>
      <c r="J120" s="101">
        <v>0</v>
      </c>
      <c r="K120" s="101">
        <v>0</v>
      </c>
      <c r="L120" s="97">
        <v>1</v>
      </c>
      <c r="M120" s="101">
        <v>0</v>
      </c>
      <c r="N120" s="101">
        <v>0</v>
      </c>
      <c r="O120" s="96" t="s">
        <v>319</v>
      </c>
      <c r="P120" s="101">
        <v>0</v>
      </c>
      <c r="Q120" s="101">
        <v>0</v>
      </c>
      <c r="R120" s="101">
        <v>0</v>
      </c>
      <c r="S120" s="97">
        <v>1</v>
      </c>
      <c r="T120" s="101">
        <v>0</v>
      </c>
      <c r="U120" s="101">
        <v>0</v>
      </c>
      <c r="V120" s="96" t="s">
        <v>250</v>
      </c>
      <c r="W120" s="101">
        <v>0</v>
      </c>
      <c r="X120" s="101">
        <v>0</v>
      </c>
      <c r="Y120" s="101">
        <v>0</v>
      </c>
      <c r="Z120" s="97">
        <v>1</v>
      </c>
      <c r="AA120" s="101">
        <v>0</v>
      </c>
      <c r="AB120" s="101">
        <v>0</v>
      </c>
      <c r="AC120" s="96" t="s">
        <v>250</v>
      </c>
      <c r="AD120" s="101">
        <v>0</v>
      </c>
      <c r="AE120" s="101">
        <v>0</v>
      </c>
      <c r="AF120" s="101">
        <v>0</v>
      </c>
      <c r="AG120" s="97">
        <v>1</v>
      </c>
      <c r="AH120" s="101">
        <v>0</v>
      </c>
      <c r="AI120" s="101">
        <v>0</v>
      </c>
    </row>
    <row r="121" spans="1:35" ht="18" x14ac:dyDescent="0.4">
      <c r="A121" s="96" t="s">
        <v>230</v>
      </c>
      <c r="B121" s="101">
        <v>0</v>
      </c>
      <c r="C121" s="101">
        <v>0</v>
      </c>
      <c r="D121" s="101">
        <v>0</v>
      </c>
      <c r="E121" s="97">
        <v>1</v>
      </c>
      <c r="F121" s="101">
        <v>0</v>
      </c>
      <c r="G121" s="101">
        <v>0</v>
      </c>
      <c r="H121" s="96" t="s">
        <v>230</v>
      </c>
      <c r="I121" s="101">
        <v>0</v>
      </c>
      <c r="J121" s="101">
        <v>0</v>
      </c>
      <c r="K121" s="101">
        <v>0</v>
      </c>
      <c r="L121" s="97">
        <v>1</v>
      </c>
      <c r="M121" s="101">
        <v>0</v>
      </c>
      <c r="N121" s="101">
        <v>0</v>
      </c>
      <c r="O121" s="96" t="s">
        <v>337</v>
      </c>
      <c r="P121" s="101">
        <v>0</v>
      </c>
      <c r="Q121" s="101">
        <v>0</v>
      </c>
      <c r="R121" s="101">
        <v>0</v>
      </c>
      <c r="S121" s="97">
        <v>1</v>
      </c>
      <c r="T121" s="101">
        <v>0</v>
      </c>
      <c r="U121" s="101">
        <v>0</v>
      </c>
      <c r="V121" s="96" t="s">
        <v>230</v>
      </c>
      <c r="W121" s="101">
        <v>0</v>
      </c>
      <c r="X121" s="101">
        <v>0</v>
      </c>
      <c r="Y121" s="101">
        <v>0</v>
      </c>
      <c r="Z121" s="97">
        <v>1</v>
      </c>
      <c r="AA121" s="101">
        <v>0</v>
      </c>
      <c r="AB121" s="101">
        <v>0</v>
      </c>
      <c r="AC121" s="96" t="s">
        <v>230</v>
      </c>
      <c r="AD121" s="101">
        <v>0</v>
      </c>
      <c r="AE121" s="101">
        <v>0</v>
      </c>
      <c r="AF121" s="101">
        <v>0</v>
      </c>
      <c r="AG121" s="97">
        <v>1</v>
      </c>
      <c r="AH121" s="101">
        <v>0</v>
      </c>
      <c r="AI121" s="101">
        <v>0</v>
      </c>
    </row>
    <row r="122" spans="1:35" ht="18" x14ac:dyDescent="0.4">
      <c r="A122" s="96" t="s">
        <v>325</v>
      </c>
      <c r="B122" s="101">
        <v>0</v>
      </c>
      <c r="C122" s="101">
        <v>0</v>
      </c>
      <c r="D122" s="101">
        <v>0</v>
      </c>
      <c r="E122" s="97">
        <v>1</v>
      </c>
      <c r="F122" s="101">
        <v>0</v>
      </c>
      <c r="G122" s="101">
        <v>0</v>
      </c>
      <c r="H122" s="96" t="s">
        <v>325</v>
      </c>
      <c r="I122" s="101">
        <v>0</v>
      </c>
      <c r="J122" s="101">
        <v>0</v>
      </c>
      <c r="K122" s="101">
        <v>0</v>
      </c>
      <c r="L122" s="97">
        <v>1</v>
      </c>
      <c r="M122" s="101">
        <v>0</v>
      </c>
      <c r="N122" s="101">
        <v>0</v>
      </c>
      <c r="O122" s="96" t="s">
        <v>479</v>
      </c>
      <c r="P122" s="101">
        <v>0</v>
      </c>
      <c r="Q122" s="101">
        <v>0</v>
      </c>
      <c r="R122" s="101">
        <v>0</v>
      </c>
      <c r="S122" s="97">
        <v>1</v>
      </c>
      <c r="T122" s="101">
        <v>0</v>
      </c>
      <c r="U122" s="101">
        <v>0</v>
      </c>
      <c r="V122" s="96" t="s">
        <v>325</v>
      </c>
      <c r="W122" s="101">
        <v>0</v>
      </c>
      <c r="X122" s="101">
        <v>0</v>
      </c>
      <c r="Y122" s="101">
        <v>0</v>
      </c>
      <c r="Z122" s="97">
        <v>1</v>
      </c>
      <c r="AA122" s="101">
        <v>0</v>
      </c>
      <c r="AB122" s="101">
        <v>0</v>
      </c>
      <c r="AC122" s="96" t="s">
        <v>325</v>
      </c>
      <c r="AD122" s="101">
        <v>0</v>
      </c>
      <c r="AE122" s="101">
        <v>0</v>
      </c>
      <c r="AF122" s="101">
        <v>0</v>
      </c>
      <c r="AG122" s="97">
        <v>1</v>
      </c>
      <c r="AH122" s="101">
        <v>0</v>
      </c>
      <c r="AI122" s="101">
        <v>0</v>
      </c>
    </row>
    <row r="123" spans="1:35" ht="18" x14ac:dyDescent="0.4">
      <c r="A123" s="96" t="s">
        <v>291</v>
      </c>
      <c r="B123" s="101">
        <v>0</v>
      </c>
      <c r="C123" s="101">
        <v>0</v>
      </c>
      <c r="D123" s="101">
        <v>0</v>
      </c>
      <c r="E123" s="97">
        <v>1</v>
      </c>
      <c r="F123" s="101">
        <v>0</v>
      </c>
      <c r="G123" s="101">
        <v>0</v>
      </c>
      <c r="H123" s="96" t="s">
        <v>291</v>
      </c>
      <c r="I123" s="101">
        <v>0</v>
      </c>
      <c r="J123" s="101">
        <v>0</v>
      </c>
      <c r="K123" s="101">
        <v>0</v>
      </c>
      <c r="L123" s="97">
        <v>1</v>
      </c>
      <c r="M123" s="101">
        <v>0</v>
      </c>
      <c r="N123" s="101">
        <v>0</v>
      </c>
      <c r="O123" s="96" t="s">
        <v>356</v>
      </c>
      <c r="P123" s="101">
        <v>0</v>
      </c>
      <c r="Q123" s="101">
        <v>0</v>
      </c>
      <c r="R123" s="101">
        <v>0</v>
      </c>
      <c r="S123" s="97">
        <v>1</v>
      </c>
      <c r="T123" s="101">
        <v>0</v>
      </c>
      <c r="U123" s="101">
        <v>0</v>
      </c>
      <c r="V123" s="96" t="s">
        <v>291</v>
      </c>
      <c r="W123" s="101">
        <v>0</v>
      </c>
      <c r="X123" s="101">
        <v>0</v>
      </c>
      <c r="Y123" s="101">
        <v>0</v>
      </c>
      <c r="Z123" s="97">
        <v>1</v>
      </c>
      <c r="AA123" s="101">
        <v>0</v>
      </c>
      <c r="AB123" s="101">
        <v>0</v>
      </c>
      <c r="AC123" s="96" t="s">
        <v>291</v>
      </c>
      <c r="AD123" s="101">
        <v>0</v>
      </c>
      <c r="AE123" s="101">
        <v>0</v>
      </c>
      <c r="AF123" s="101">
        <v>0</v>
      </c>
      <c r="AG123" s="97">
        <v>1</v>
      </c>
      <c r="AH123" s="101">
        <v>0</v>
      </c>
      <c r="AI123" s="101">
        <v>0</v>
      </c>
    </row>
    <row r="124" spans="1:35" ht="18" x14ac:dyDescent="0.4">
      <c r="A124" s="96" t="s">
        <v>277</v>
      </c>
      <c r="B124" s="101">
        <v>0</v>
      </c>
      <c r="C124" s="101">
        <v>0</v>
      </c>
      <c r="D124" s="101">
        <v>0</v>
      </c>
      <c r="E124" s="97">
        <v>1</v>
      </c>
      <c r="F124" s="101">
        <v>0</v>
      </c>
      <c r="G124" s="101">
        <v>0</v>
      </c>
      <c r="H124" s="96" t="s">
        <v>277</v>
      </c>
      <c r="I124" s="101">
        <v>0</v>
      </c>
      <c r="J124" s="101">
        <v>0</v>
      </c>
      <c r="K124" s="101">
        <v>0</v>
      </c>
      <c r="L124" s="97">
        <v>1</v>
      </c>
      <c r="M124" s="101">
        <v>0</v>
      </c>
      <c r="N124" s="101">
        <v>0</v>
      </c>
      <c r="O124" s="96" t="s">
        <v>314</v>
      </c>
      <c r="P124" s="101">
        <v>0</v>
      </c>
      <c r="Q124" s="101">
        <v>0</v>
      </c>
      <c r="R124" s="101">
        <v>0</v>
      </c>
      <c r="S124" s="97">
        <v>1</v>
      </c>
      <c r="T124" s="101">
        <v>0</v>
      </c>
      <c r="U124" s="101">
        <v>0</v>
      </c>
      <c r="V124" s="96" t="s">
        <v>277</v>
      </c>
      <c r="W124" s="101">
        <v>0</v>
      </c>
      <c r="X124" s="101">
        <v>0</v>
      </c>
      <c r="Y124" s="101">
        <v>0</v>
      </c>
      <c r="Z124" s="97">
        <v>1</v>
      </c>
      <c r="AA124" s="101">
        <v>0</v>
      </c>
      <c r="AB124" s="101">
        <v>0</v>
      </c>
      <c r="AC124" s="96" t="s">
        <v>277</v>
      </c>
      <c r="AD124" s="101">
        <v>0</v>
      </c>
      <c r="AE124" s="101">
        <v>0</v>
      </c>
      <c r="AF124" s="101">
        <v>0</v>
      </c>
      <c r="AG124" s="97">
        <v>1</v>
      </c>
      <c r="AH124" s="101">
        <v>0</v>
      </c>
      <c r="AI124" s="101">
        <v>0</v>
      </c>
    </row>
    <row r="125" spans="1:35" ht="18" x14ac:dyDescent="0.4">
      <c r="A125" s="96" t="s">
        <v>357</v>
      </c>
      <c r="B125" s="101">
        <v>0</v>
      </c>
      <c r="C125" s="101">
        <v>0</v>
      </c>
      <c r="D125" s="101">
        <v>0</v>
      </c>
      <c r="E125" s="97">
        <v>1</v>
      </c>
      <c r="F125" s="101">
        <v>0</v>
      </c>
      <c r="G125" s="101">
        <v>0</v>
      </c>
      <c r="H125" s="96" t="s">
        <v>357</v>
      </c>
      <c r="I125" s="101">
        <v>0</v>
      </c>
      <c r="J125" s="101">
        <v>0</v>
      </c>
      <c r="K125" s="101">
        <v>0</v>
      </c>
      <c r="L125" s="97">
        <v>1</v>
      </c>
      <c r="M125" s="101">
        <v>0</v>
      </c>
      <c r="N125" s="101">
        <v>0</v>
      </c>
      <c r="O125" s="96" t="s">
        <v>250</v>
      </c>
      <c r="P125" s="101">
        <v>0</v>
      </c>
      <c r="Q125" s="101">
        <v>0</v>
      </c>
      <c r="R125" s="101">
        <v>0</v>
      </c>
      <c r="S125" s="97">
        <v>1</v>
      </c>
      <c r="T125" s="101">
        <v>0</v>
      </c>
      <c r="U125" s="101">
        <v>0</v>
      </c>
      <c r="V125" s="96" t="s">
        <v>357</v>
      </c>
      <c r="W125" s="101">
        <v>0</v>
      </c>
      <c r="X125" s="101">
        <v>0</v>
      </c>
      <c r="Y125" s="101">
        <v>0</v>
      </c>
      <c r="Z125" s="97">
        <v>1</v>
      </c>
      <c r="AA125" s="101">
        <v>0</v>
      </c>
      <c r="AB125" s="101">
        <v>0</v>
      </c>
      <c r="AC125" s="96" t="s">
        <v>357</v>
      </c>
      <c r="AD125" s="101">
        <v>0</v>
      </c>
      <c r="AE125" s="101">
        <v>0</v>
      </c>
      <c r="AF125" s="101">
        <v>0</v>
      </c>
      <c r="AG125" s="97">
        <v>1</v>
      </c>
      <c r="AH125" s="101">
        <v>0</v>
      </c>
      <c r="AI125" s="101">
        <v>0</v>
      </c>
    </row>
    <row r="126" spans="1:35" ht="18" x14ac:dyDescent="0.4">
      <c r="A126" s="96" t="s">
        <v>361</v>
      </c>
      <c r="B126" s="101">
        <v>0</v>
      </c>
      <c r="C126" s="101">
        <v>0</v>
      </c>
      <c r="D126" s="101">
        <v>0</v>
      </c>
      <c r="E126" s="97">
        <v>1</v>
      </c>
      <c r="F126" s="101">
        <v>0</v>
      </c>
      <c r="G126" s="101">
        <v>0</v>
      </c>
      <c r="H126" s="96" t="s">
        <v>361</v>
      </c>
      <c r="I126" s="101">
        <v>0</v>
      </c>
      <c r="J126" s="101">
        <v>0</v>
      </c>
      <c r="K126" s="101">
        <v>0</v>
      </c>
      <c r="L126" s="97">
        <v>1</v>
      </c>
      <c r="M126" s="101">
        <v>0</v>
      </c>
      <c r="N126" s="101">
        <v>0</v>
      </c>
      <c r="O126" s="96" t="s">
        <v>230</v>
      </c>
      <c r="P126" s="101">
        <v>0</v>
      </c>
      <c r="Q126" s="101">
        <v>0</v>
      </c>
      <c r="R126" s="101">
        <v>0</v>
      </c>
      <c r="S126" s="97">
        <v>1</v>
      </c>
      <c r="T126" s="101">
        <v>0</v>
      </c>
      <c r="U126" s="101">
        <v>0</v>
      </c>
      <c r="V126" s="96" t="s">
        <v>361</v>
      </c>
      <c r="W126" s="101">
        <v>0</v>
      </c>
      <c r="X126" s="101">
        <v>0</v>
      </c>
      <c r="Y126" s="101">
        <v>0</v>
      </c>
      <c r="Z126" s="97">
        <v>1</v>
      </c>
      <c r="AA126" s="101">
        <v>0</v>
      </c>
      <c r="AB126" s="101">
        <v>0</v>
      </c>
      <c r="AC126" s="96" t="s">
        <v>361</v>
      </c>
      <c r="AD126" s="101">
        <v>0</v>
      </c>
      <c r="AE126" s="101">
        <v>0</v>
      </c>
      <c r="AF126" s="101">
        <v>0</v>
      </c>
      <c r="AG126" s="97">
        <v>1</v>
      </c>
      <c r="AH126" s="101">
        <v>0</v>
      </c>
      <c r="AI126" s="101">
        <v>0</v>
      </c>
    </row>
    <row r="127" spans="1:35" ht="18" x14ac:dyDescent="0.4">
      <c r="A127" s="96" t="s">
        <v>362</v>
      </c>
      <c r="B127" s="101">
        <v>0</v>
      </c>
      <c r="C127" s="101">
        <v>0</v>
      </c>
      <c r="D127" s="101">
        <v>0</v>
      </c>
      <c r="E127" s="97">
        <v>1</v>
      </c>
      <c r="F127" s="101">
        <v>0</v>
      </c>
      <c r="G127" s="101">
        <v>0</v>
      </c>
      <c r="H127" s="96" t="s">
        <v>362</v>
      </c>
      <c r="I127" s="101">
        <v>0</v>
      </c>
      <c r="J127" s="101">
        <v>0</v>
      </c>
      <c r="K127" s="101">
        <v>0</v>
      </c>
      <c r="L127" s="97">
        <v>1</v>
      </c>
      <c r="M127" s="101">
        <v>0</v>
      </c>
      <c r="N127" s="101">
        <v>0</v>
      </c>
      <c r="O127" s="96" t="s">
        <v>325</v>
      </c>
      <c r="P127" s="101">
        <v>0</v>
      </c>
      <c r="Q127" s="101">
        <v>0</v>
      </c>
      <c r="R127" s="101">
        <v>0</v>
      </c>
      <c r="S127" s="97">
        <v>1</v>
      </c>
      <c r="T127" s="101">
        <v>0</v>
      </c>
      <c r="U127" s="101">
        <v>0</v>
      </c>
      <c r="V127" s="96" t="s">
        <v>362</v>
      </c>
      <c r="W127" s="101">
        <v>0</v>
      </c>
      <c r="X127" s="101">
        <v>0</v>
      </c>
      <c r="Y127" s="101">
        <v>0</v>
      </c>
      <c r="Z127" s="97">
        <v>1</v>
      </c>
      <c r="AA127" s="101">
        <v>0</v>
      </c>
      <c r="AB127" s="101">
        <v>0</v>
      </c>
      <c r="AC127" s="96" t="s">
        <v>362</v>
      </c>
      <c r="AD127" s="101">
        <v>0</v>
      </c>
      <c r="AE127" s="101">
        <v>0</v>
      </c>
      <c r="AF127" s="101">
        <v>0</v>
      </c>
      <c r="AG127" s="97">
        <v>1</v>
      </c>
      <c r="AH127" s="101">
        <v>0</v>
      </c>
      <c r="AI127" s="101">
        <v>0</v>
      </c>
    </row>
    <row r="128" spans="1:35" ht="18" x14ac:dyDescent="0.4">
      <c r="A128" s="96" t="s">
        <v>363</v>
      </c>
      <c r="B128" s="101">
        <v>0</v>
      </c>
      <c r="C128" s="101">
        <v>0</v>
      </c>
      <c r="D128" s="101">
        <v>0</v>
      </c>
      <c r="E128" s="97">
        <v>1</v>
      </c>
      <c r="F128" s="101">
        <v>0</v>
      </c>
      <c r="G128" s="101">
        <v>0</v>
      </c>
      <c r="H128" s="96" t="s">
        <v>363</v>
      </c>
      <c r="I128" s="101">
        <v>0</v>
      </c>
      <c r="J128" s="101">
        <v>0</v>
      </c>
      <c r="K128" s="101">
        <v>0</v>
      </c>
      <c r="L128" s="97">
        <v>1</v>
      </c>
      <c r="M128" s="101">
        <v>0</v>
      </c>
      <c r="N128" s="101">
        <v>0</v>
      </c>
      <c r="O128" s="96" t="s">
        <v>357</v>
      </c>
      <c r="P128" s="101">
        <v>0</v>
      </c>
      <c r="Q128" s="101">
        <v>0</v>
      </c>
      <c r="R128" s="101">
        <v>0</v>
      </c>
      <c r="S128" s="97">
        <v>1</v>
      </c>
      <c r="T128" s="101">
        <v>0</v>
      </c>
      <c r="U128" s="101">
        <v>0</v>
      </c>
      <c r="V128" s="96" t="s">
        <v>363</v>
      </c>
      <c r="W128" s="101">
        <v>0</v>
      </c>
      <c r="X128" s="101">
        <v>0</v>
      </c>
      <c r="Y128" s="101">
        <v>0</v>
      </c>
      <c r="Z128" s="97">
        <v>1</v>
      </c>
      <c r="AA128" s="101">
        <v>0</v>
      </c>
      <c r="AB128" s="101">
        <v>0</v>
      </c>
      <c r="AC128" s="96" t="s">
        <v>363</v>
      </c>
      <c r="AD128" s="101">
        <v>0</v>
      </c>
      <c r="AE128" s="101">
        <v>0</v>
      </c>
      <c r="AF128" s="101">
        <v>0</v>
      </c>
      <c r="AG128" s="97">
        <v>1</v>
      </c>
      <c r="AH128" s="101">
        <v>0</v>
      </c>
      <c r="AI128" s="101">
        <v>0</v>
      </c>
    </row>
    <row r="129" spans="1:35" ht="18" x14ac:dyDescent="0.4">
      <c r="A129" s="96" t="s">
        <v>483</v>
      </c>
      <c r="B129" s="101">
        <v>0</v>
      </c>
      <c r="C129" s="101">
        <v>0</v>
      </c>
      <c r="D129" s="101">
        <v>0</v>
      </c>
      <c r="E129" s="97">
        <v>1</v>
      </c>
      <c r="F129" s="101">
        <v>0</v>
      </c>
      <c r="G129" s="101">
        <v>0</v>
      </c>
      <c r="H129" s="96" t="s">
        <v>483</v>
      </c>
      <c r="I129" s="101">
        <v>0</v>
      </c>
      <c r="J129" s="101">
        <v>0</v>
      </c>
      <c r="K129" s="101">
        <v>0</v>
      </c>
      <c r="L129" s="97">
        <v>1</v>
      </c>
      <c r="M129" s="101">
        <v>0</v>
      </c>
      <c r="N129" s="101">
        <v>0</v>
      </c>
      <c r="O129" s="96" t="s">
        <v>361</v>
      </c>
      <c r="P129" s="101">
        <v>0</v>
      </c>
      <c r="Q129" s="101">
        <v>0</v>
      </c>
      <c r="R129" s="101">
        <v>0</v>
      </c>
      <c r="S129" s="97">
        <v>1</v>
      </c>
      <c r="T129" s="101">
        <v>0</v>
      </c>
      <c r="U129" s="101">
        <v>0</v>
      </c>
      <c r="V129" s="96" t="s">
        <v>483</v>
      </c>
      <c r="W129" s="101">
        <v>0</v>
      </c>
      <c r="X129" s="101">
        <v>0</v>
      </c>
      <c r="Y129" s="101">
        <v>0</v>
      </c>
      <c r="Z129" s="97">
        <v>1</v>
      </c>
      <c r="AA129" s="101">
        <v>0</v>
      </c>
      <c r="AB129" s="101">
        <v>0</v>
      </c>
      <c r="AC129" s="96" t="s">
        <v>483</v>
      </c>
      <c r="AD129" s="101">
        <v>0</v>
      </c>
      <c r="AE129" s="101">
        <v>0</v>
      </c>
      <c r="AF129" s="101">
        <v>0</v>
      </c>
      <c r="AG129" s="97">
        <v>1</v>
      </c>
      <c r="AH129" s="101">
        <v>0</v>
      </c>
      <c r="AI129" s="101">
        <v>0</v>
      </c>
    </row>
    <row r="130" spans="1:35" ht="18" x14ac:dyDescent="0.4">
      <c r="A130" s="96" t="s">
        <v>229</v>
      </c>
      <c r="B130" s="101">
        <v>0</v>
      </c>
      <c r="C130" s="101">
        <v>0</v>
      </c>
      <c r="D130" s="101">
        <v>0</v>
      </c>
      <c r="E130" s="97">
        <v>1</v>
      </c>
      <c r="F130" s="101">
        <v>0</v>
      </c>
      <c r="G130" s="101">
        <v>0</v>
      </c>
      <c r="H130" s="96" t="s">
        <v>229</v>
      </c>
      <c r="I130" s="101">
        <v>0</v>
      </c>
      <c r="J130" s="101">
        <v>0</v>
      </c>
      <c r="K130" s="101">
        <v>0</v>
      </c>
      <c r="L130" s="97">
        <v>1</v>
      </c>
      <c r="M130" s="101">
        <v>0</v>
      </c>
      <c r="N130" s="101">
        <v>0</v>
      </c>
      <c r="O130" s="96" t="s">
        <v>362</v>
      </c>
      <c r="P130" s="101">
        <v>0</v>
      </c>
      <c r="Q130" s="101">
        <v>0</v>
      </c>
      <c r="R130" s="101">
        <v>0</v>
      </c>
      <c r="S130" s="97">
        <v>1</v>
      </c>
      <c r="T130" s="101">
        <v>0</v>
      </c>
      <c r="U130" s="101">
        <v>0</v>
      </c>
      <c r="V130" s="96" t="s">
        <v>229</v>
      </c>
      <c r="W130" s="101">
        <v>0</v>
      </c>
      <c r="X130" s="101">
        <v>0</v>
      </c>
      <c r="Y130" s="101">
        <v>0</v>
      </c>
      <c r="Z130" s="97">
        <v>1</v>
      </c>
      <c r="AA130" s="101">
        <v>0</v>
      </c>
      <c r="AB130" s="101">
        <v>0</v>
      </c>
      <c r="AC130" s="96" t="s">
        <v>229</v>
      </c>
      <c r="AD130" s="101">
        <v>0</v>
      </c>
      <c r="AE130" s="101">
        <v>0</v>
      </c>
      <c r="AF130" s="101">
        <v>0</v>
      </c>
      <c r="AG130" s="97">
        <v>1</v>
      </c>
      <c r="AH130" s="101">
        <v>0</v>
      </c>
      <c r="AI130" s="101">
        <v>0</v>
      </c>
    </row>
    <row r="131" spans="1:35" ht="18" x14ac:dyDescent="0.4">
      <c r="A131" s="96" t="s">
        <v>238</v>
      </c>
      <c r="B131" s="101">
        <v>0</v>
      </c>
      <c r="C131" s="101">
        <v>0</v>
      </c>
      <c r="D131" s="101">
        <v>0</v>
      </c>
      <c r="E131" s="97">
        <v>1</v>
      </c>
      <c r="F131" s="101">
        <v>0</v>
      </c>
      <c r="G131" s="101">
        <v>0</v>
      </c>
      <c r="H131" s="96" t="s">
        <v>238</v>
      </c>
      <c r="I131" s="101">
        <v>0</v>
      </c>
      <c r="J131" s="101">
        <v>0</v>
      </c>
      <c r="K131" s="101">
        <v>0</v>
      </c>
      <c r="L131" s="97">
        <v>1</v>
      </c>
      <c r="M131" s="101">
        <v>0</v>
      </c>
      <c r="N131" s="101">
        <v>0</v>
      </c>
      <c r="O131" s="96" t="s">
        <v>363</v>
      </c>
      <c r="P131" s="101">
        <v>0</v>
      </c>
      <c r="Q131" s="101">
        <v>0</v>
      </c>
      <c r="R131" s="101">
        <v>0</v>
      </c>
      <c r="S131" s="97">
        <v>1</v>
      </c>
      <c r="T131" s="101">
        <v>0</v>
      </c>
      <c r="U131" s="101">
        <v>0</v>
      </c>
      <c r="V131" s="96" t="s">
        <v>238</v>
      </c>
      <c r="W131" s="101">
        <v>0</v>
      </c>
      <c r="X131" s="101">
        <v>0</v>
      </c>
      <c r="Y131" s="101">
        <v>0</v>
      </c>
      <c r="Z131" s="97">
        <v>1</v>
      </c>
      <c r="AA131" s="101">
        <v>0</v>
      </c>
      <c r="AB131" s="101">
        <v>0</v>
      </c>
      <c r="AC131" s="96" t="s">
        <v>238</v>
      </c>
      <c r="AD131" s="101">
        <v>0</v>
      </c>
      <c r="AE131" s="101">
        <v>0</v>
      </c>
      <c r="AF131" s="101">
        <v>0</v>
      </c>
      <c r="AG131" s="97">
        <v>1</v>
      </c>
      <c r="AH131" s="101">
        <v>0</v>
      </c>
      <c r="AI131" s="101">
        <v>0</v>
      </c>
    </row>
    <row r="132" spans="1:35" ht="18" x14ac:dyDescent="0.4">
      <c r="A132" s="96" t="s">
        <v>243</v>
      </c>
      <c r="B132" s="101">
        <v>0</v>
      </c>
      <c r="C132" s="101">
        <v>0</v>
      </c>
      <c r="D132" s="101">
        <v>0</v>
      </c>
      <c r="E132" s="97">
        <v>1</v>
      </c>
      <c r="F132" s="101">
        <v>0</v>
      </c>
      <c r="G132" s="101">
        <v>0</v>
      </c>
      <c r="H132" s="96" t="s">
        <v>243</v>
      </c>
      <c r="I132" s="101">
        <v>0</v>
      </c>
      <c r="J132" s="101">
        <v>0</v>
      </c>
      <c r="K132" s="101">
        <v>0</v>
      </c>
      <c r="L132" s="97">
        <v>1</v>
      </c>
      <c r="M132" s="101">
        <v>0</v>
      </c>
      <c r="N132" s="101">
        <v>0</v>
      </c>
      <c r="O132" s="96" t="s">
        <v>483</v>
      </c>
      <c r="P132" s="101">
        <v>0</v>
      </c>
      <c r="Q132" s="101">
        <v>0</v>
      </c>
      <c r="R132" s="101">
        <v>0</v>
      </c>
      <c r="S132" s="97">
        <v>1</v>
      </c>
      <c r="T132" s="101">
        <v>0</v>
      </c>
      <c r="U132" s="101">
        <v>0</v>
      </c>
      <c r="V132" s="96" t="s">
        <v>243</v>
      </c>
      <c r="W132" s="101">
        <v>0</v>
      </c>
      <c r="X132" s="101">
        <v>0</v>
      </c>
      <c r="Y132" s="101">
        <v>0</v>
      </c>
      <c r="Z132" s="97">
        <v>1</v>
      </c>
      <c r="AA132" s="101">
        <v>0</v>
      </c>
      <c r="AB132" s="101">
        <v>0</v>
      </c>
      <c r="AC132" s="96" t="s">
        <v>243</v>
      </c>
      <c r="AD132" s="101">
        <v>0</v>
      </c>
      <c r="AE132" s="101">
        <v>0</v>
      </c>
      <c r="AF132" s="101">
        <v>0</v>
      </c>
      <c r="AG132" s="97">
        <v>1</v>
      </c>
      <c r="AH132" s="101">
        <v>0</v>
      </c>
      <c r="AI132" s="101">
        <v>0</v>
      </c>
    </row>
    <row r="133" spans="1:35" ht="18" x14ac:dyDescent="0.4">
      <c r="A133" s="96" t="s">
        <v>288</v>
      </c>
      <c r="B133" s="101">
        <v>0</v>
      </c>
      <c r="C133" s="101">
        <v>0</v>
      </c>
      <c r="D133" s="101">
        <v>0</v>
      </c>
      <c r="E133" s="97">
        <v>1</v>
      </c>
      <c r="F133" s="101">
        <v>0</v>
      </c>
      <c r="G133" s="101">
        <v>0</v>
      </c>
      <c r="H133" s="96" t="s">
        <v>288</v>
      </c>
      <c r="I133" s="101">
        <v>0</v>
      </c>
      <c r="J133" s="101">
        <v>0</v>
      </c>
      <c r="K133" s="101">
        <v>0</v>
      </c>
      <c r="L133" s="97">
        <v>1</v>
      </c>
      <c r="M133" s="101">
        <v>0</v>
      </c>
      <c r="N133" s="101">
        <v>0</v>
      </c>
      <c r="O133" s="96" t="s">
        <v>229</v>
      </c>
      <c r="P133" s="101">
        <v>0</v>
      </c>
      <c r="Q133" s="101">
        <v>0</v>
      </c>
      <c r="R133" s="101">
        <v>0</v>
      </c>
      <c r="S133" s="97">
        <v>1</v>
      </c>
      <c r="T133" s="101">
        <v>0</v>
      </c>
      <c r="U133" s="101">
        <v>0</v>
      </c>
      <c r="V133" s="96" t="s">
        <v>288</v>
      </c>
      <c r="W133" s="101">
        <v>0</v>
      </c>
      <c r="X133" s="101">
        <v>0</v>
      </c>
      <c r="Y133" s="101">
        <v>0</v>
      </c>
      <c r="Z133" s="97">
        <v>1</v>
      </c>
      <c r="AA133" s="101">
        <v>0</v>
      </c>
      <c r="AB133" s="101">
        <v>0</v>
      </c>
      <c r="AC133" s="96" t="s">
        <v>288</v>
      </c>
      <c r="AD133" s="101">
        <v>0</v>
      </c>
      <c r="AE133" s="101">
        <v>0</v>
      </c>
      <c r="AF133" s="101">
        <v>0</v>
      </c>
      <c r="AG133" s="97">
        <v>1</v>
      </c>
      <c r="AH133" s="101">
        <v>0</v>
      </c>
      <c r="AI133" s="101">
        <v>0</v>
      </c>
    </row>
    <row r="134" spans="1:35" ht="36" x14ac:dyDescent="0.4">
      <c r="A134" s="96" t="s">
        <v>364</v>
      </c>
      <c r="B134" s="101">
        <v>0</v>
      </c>
      <c r="C134" s="101">
        <v>0</v>
      </c>
      <c r="D134" s="101">
        <v>0</v>
      </c>
      <c r="E134" s="97">
        <v>1</v>
      </c>
      <c r="F134" s="101">
        <v>0</v>
      </c>
      <c r="G134" s="101">
        <v>0</v>
      </c>
      <c r="H134" s="96" t="s">
        <v>364</v>
      </c>
      <c r="I134" s="101">
        <v>0</v>
      </c>
      <c r="J134" s="101">
        <v>0</v>
      </c>
      <c r="K134" s="101">
        <v>0</v>
      </c>
      <c r="L134" s="97">
        <v>1</v>
      </c>
      <c r="M134" s="101">
        <v>0</v>
      </c>
      <c r="N134" s="101">
        <v>0</v>
      </c>
      <c r="O134" s="96" t="s">
        <v>238</v>
      </c>
      <c r="P134" s="101">
        <v>0</v>
      </c>
      <c r="Q134" s="101">
        <v>0</v>
      </c>
      <c r="R134" s="101">
        <v>0</v>
      </c>
      <c r="S134" s="97">
        <v>1</v>
      </c>
      <c r="T134" s="101">
        <v>0</v>
      </c>
      <c r="U134" s="101">
        <v>0</v>
      </c>
      <c r="V134" s="96" t="s">
        <v>364</v>
      </c>
      <c r="W134" s="101">
        <v>0</v>
      </c>
      <c r="X134" s="101">
        <v>0</v>
      </c>
      <c r="Y134" s="101">
        <v>0</v>
      </c>
      <c r="Z134" s="97">
        <v>1</v>
      </c>
      <c r="AA134" s="101">
        <v>0</v>
      </c>
      <c r="AB134" s="101">
        <v>0</v>
      </c>
      <c r="AC134" s="96" t="s">
        <v>364</v>
      </c>
      <c r="AD134" s="101">
        <v>0</v>
      </c>
      <c r="AE134" s="101">
        <v>0</v>
      </c>
      <c r="AF134" s="101">
        <v>0</v>
      </c>
      <c r="AG134" s="97">
        <v>1</v>
      </c>
      <c r="AH134" s="101">
        <v>0</v>
      </c>
      <c r="AI134" s="101">
        <v>0</v>
      </c>
    </row>
    <row r="135" spans="1:35" ht="18" x14ac:dyDescent="0.4">
      <c r="A135" s="96" t="s">
        <v>478</v>
      </c>
      <c r="B135" s="101">
        <v>0</v>
      </c>
      <c r="C135" s="101">
        <v>0</v>
      </c>
      <c r="D135" s="101">
        <v>0</v>
      </c>
      <c r="E135" s="97">
        <v>1</v>
      </c>
      <c r="F135" s="101">
        <v>0</v>
      </c>
      <c r="G135" s="101">
        <v>0</v>
      </c>
      <c r="H135" s="96" t="s">
        <v>478</v>
      </c>
      <c r="I135" s="101">
        <v>0</v>
      </c>
      <c r="J135" s="101">
        <v>0</v>
      </c>
      <c r="K135" s="101">
        <v>0</v>
      </c>
      <c r="L135" s="97">
        <v>1</v>
      </c>
      <c r="M135" s="101">
        <v>0</v>
      </c>
      <c r="N135" s="101">
        <v>0</v>
      </c>
      <c r="O135" s="96" t="s">
        <v>243</v>
      </c>
      <c r="P135" s="101">
        <v>0</v>
      </c>
      <c r="Q135" s="101">
        <v>0</v>
      </c>
      <c r="R135" s="101">
        <v>0</v>
      </c>
      <c r="S135" s="97">
        <v>1</v>
      </c>
      <c r="T135" s="101">
        <v>0</v>
      </c>
      <c r="U135" s="101">
        <v>0</v>
      </c>
      <c r="V135" s="96" t="s">
        <v>478</v>
      </c>
      <c r="W135" s="101">
        <v>0</v>
      </c>
      <c r="X135" s="101">
        <v>0</v>
      </c>
      <c r="Y135" s="101">
        <v>0</v>
      </c>
      <c r="Z135" s="97">
        <v>1</v>
      </c>
      <c r="AA135" s="101">
        <v>0</v>
      </c>
      <c r="AB135" s="101">
        <v>0</v>
      </c>
      <c r="AC135" s="96" t="s">
        <v>478</v>
      </c>
      <c r="AD135" s="101">
        <v>0</v>
      </c>
      <c r="AE135" s="101">
        <v>0</v>
      </c>
      <c r="AF135" s="101">
        <v>0</v>
      </c>
      <c r="AG135" s="97">
        <v>1</v>
      </c>
      <c r="AH135" s="101">
        <v>0</v>
      </c>
      <c r="AI135" s="101">
        <v>0</v>
      </c>
    </row>
    <row r="136" spans="1:35" ht="36" x14ac:dyDescent="0.4">
      <c r="A136" s="96" t="s">
        <v>484</v>
      </c>
      <c r="B136" s="101">
        <v>0</v>
      </c>
      <c r="C136" s="101">
        <v>0</v>
      </c>
      <c r="D136" s="101">
        <v>0</v>
      </c>
      <c r="E136" s="97">
        <v>1</v>
      </c>
      <c r="F136" s="101">
        <v>0</v>
      </c>
      <c r="G136" s="101">
        <v>0</v>
      </c>
      <c r="H136" s="96" t="s">
        <v>484</v>
      </c>
      <c r="I136" s="101">
        <v>0</v>
      </c>
      <c r="J136" s="101">
        <v>0</v>
      </c>
      <c r="K136" s="101">
        <v>0</v>
      </c>
      <c r="L136" s="97">
        <v>1</v>
      </c>
      <c r="M136" s="101">
        <v>0</v>
      </c>
      <c r="N136" s="101">
        <v>0</v>
      </c>
      <c r="O136" s="96" t="s">
        <v>364</v>
      </c>
      <c r="P136" s="101">
        <v>0</v>
      </c>
      <c r="Q136" s="101">
        <v>0</v>
      </c>
      <c r="R136" s="101">
        <v>0</v>
      </c>
      <c r="S136" s="97">
        <v>1</v>
      </c>
      <c r="T136" s="101">
        <v>0</v>
      </c>
      <c r="U136" s="101">
        <v>0</v>
      </c>
      <c r="V136" s="96" t="s">
        <v>484</v>
      </c>
      <c r="W136" s="101">
        <v>0</v>
      </c>
      <c r="X136" s="101">
        <v>0</v>
      </c>
      <c r="Y136" s="101">
        <v>0</v>
      </c>
      <c r="Z136" s="97">
        <v>1</v>
      </c>
      <c r="AA136" s="101">
        <v>0</v>
      </c>
      <c r="AB136" s="101">
        <v>0</v>
      </c>
      <c r="AC136" s="96" t="s">
        <v>484</v>
      </c>
      <c r="AD136" s="101">
        <v>0</v>
      </c>
      <c r="AE136" s="101">
        <v>0</v>
      </c>
      <c r="AF136" s="101">
        <v>0</v>
      </c>
      <c r="AG136" s="97">
        <v>1</v>
      </c>
      <c r="AH136" s="101">
        <v>0</v>
      </c>
      <c r="AI136" s="101">
        <v>0</v>
      </c>
    </row>
    <row r="137" spans="1:35" ht="18" x14ac:dyDescent="0.4">
      <c r="A137" s="96" t="s">
        <v>286</v>
      </c>
      <c r="B137" s="101">
        <v>0</v>
      </c>
      <c r="C137" s="101">
        <v>0</v>
      </c>
      <c r="D137" s="101">
        <v>0</v>
      </c>
      <c r="E137" s="97">
        <v>1</v>
      </c>
      <c r="F137" s="101">
        <v>0</v>
      </c>
      <c r="G137" s="101">
        <v>0</v>
      </c>
      <c r="H137" s="96" t="s">
        <v>286</v>
      </c>
      <c r="I137" s="101">
        <v>0</v>
      </c>
      <c r="J137" s="101">
        <v>0</v>
      </c>
      <c r="K137" s="101">
        <v>0</v>
      </c>
      <c r="L137" s="97">
        <v>1</v>
      </c>
      <c r="M137" s="101">
        <v>0</v>
      </c>
      <c r="N137" s="101">
        <v>0</v>
      </c>
      <c r="O137" s="96" t="s">
        <v>478</v>
      </c>
      <c r="P137" s="101">
        <v>0</v>
      </c>
      <c r="Q137" s="101">
        <v>0</v>
      </c>
      <c r="R137" s="101">
        <v>0</v>
      </c>
      <c r="S137" s="97">
        <v>1</v>
      </c>
      <c r="T137" s="101">
        <v>0</v>
      </c>
      <c r="U137" s="101">
        <v>0</v>
      </c>
      <c r="V137" s="96" t="s">
        <v>286</v>
      </c>
      <c r="W137" s="101">
        <v>0</v>
      </c>
      <c r="X137" s="101">
        <v>0</v>
      </c>
      <c r="Y137" s="101">
        <v>0</v>
      </c>
      <c r="Z137" s="97">
        <v>1</v>
      </c>
      <c r="AA137" s="101">
        <v>0</v>
      </c>
      <c r="AB137" s="101">
        <v>0</v>
      </c>
      <c r="AC137" s="96" t="s">
        <v>286</v>
      </c>
      <c r="AD137" s="101">
        <v>0</v>
      </c>
      <c r="AE137" s="101">
        <v>0</v>
      </c>
      <c r="AF137" s="101">
        <v>0</v>
      </c>
      <c r="AG137" s="97">
        <v>1</v>
      </c>
      <c r="AH137" s="101">
        <v>0</v>
      </c>
      <c r="AI137" s="101">
        <v>0</v>
      </c>
    </row>
    <row r="138" spans="1:35" ht="36" x14ac:dyDescent="0.4">
      <c r="A138" s="96" t="s">
        <v>485</v>
      </c>
      <c r="B138" s="101">
        <v>0</v>
      </c>
      <c r="C138" s="101">
        <v>0</v>
      </c>
      <c r="D138" s="101">
        <v>0</v>
      </c>
      <c r="E138" s="97">
        <v>1</v>
      </c>
      <c r="F138" s="101">
        <v>0</v>
      </c>
      <c r="G138" s="101">
        <v>0</v>
      </c>
      <c r="H138" s="96" t="s">
        <v>485</v>
      </c>
      <c r="I138" s="101">
        <v>0</v>
      </c>
      <c r="J138" s="101">
        <v>0</v>
      </c>
      <c r="K138" s="101">
        <v>0</v>
      </c>
      <c r="L138" s="97">
        <v>1</v>
      </c>
      <c r="M138" s="101">
        <v>0</v>
      </c>
      <c r="N138" s="101">
        <v>0</v>
      </c>
      <c r="O138" s="96" t="s">
        <v>484</v>
      </c>
      <c r="P138" s="101">
        <v>0</v>
      </c>
      <c r="Q138" s="101">
        <v>0</v>
      </c>
      <c r="R138" s="101">
        <v>0</v>
      </c>
      <c r="S138" s="97">
        <v>1</v>
      </c>
      <c r="T138" s="101">
        <v>0</v>
      </c>
      <c r="U138" s="101">
        <v>0</v>
      </c>
      <c r="V138" s="96" t="s">
        <v>485</v>
      </c>
      <c r="W138" s="101">
        <v>0</v>
      </c>
      <c r="X138" s="101">
        <v>0</v>
      </c>
      <c r="Y138" s="101">
        <v>0</v>
      </c>
      <c r="Z138" s="97">
        <v>1</v>
      </c>
      <c r="AA138" s="101">
        <v>0</v>
      </c>
      <c r="AB138" s="101">
        <v>0</v>
      </c>
      <c r="AC138" s="96" t="s">
        <v>485</v>
      </c>
      <c r="AD138" s="101">
        <v>0</v>
      </c>
      <c r="AE138" s="101">
        <v>0</v>
      </c>
      <c r="AF138" s="101">
        <v>0</v>
      </c>
      <c r="AG138" s="97">
        <v>1</v>
      </c>
      <c r="AH138" s="101">
        <v>0</v>
      </c>
      <c r="AI138" s="101">
        <v>0</v>
      </c>
    </row>
    <row r="139" spans="1:35" ht="18" x14ac:dyDescent="0.4">
      <c r="A139" s="96" t="s">
        <v>338</v>
      </c>
      <c r="B139" s="101">
        <v>0</v>
      </c>
      <c r="C139" s="101">
        <v>0</v>
      </c>
      <c r="D139" s="101">
        <v>0</v>
      </c>
      <c r="E139" s="97">
        <v>1</v>
      </c>
      <c r="F139" s="101">
        <v>0</v>
      </c>
      <c r="G139" s="101">
        <v>0</v>
      </c>
      <c r="H139" s="96" t="s">
        <v>338</v>
      </c>
      <c r="I139" s="101">
        <v>0</v>
      </c>
      <c r="J139" s="101">
        <v>0</v>
      </c>
      <c r="K139" s="101">
        <v>0</v>
      </c>
      <c r="L139" s="97">
        <v>1</v>
      </c>
      <c r="M139" s="101">
        <v>0</v>
      </c>
      <c r="N139" s="101">
        <v>0</v>
      </c>
      <c r="O139" s="96" t="s">
        <v>286</v>
      </c>
      <c r="P139" s="101">
        <v>0</v>
      </c>
      <c r="Q139" s="101">
        <v>0</v>
      </c>
      <c r="R139" s="101">
        <v>0</v>
      </c>
      <c r="S139" s="97">
        <v>1</v>
      </c>
      <c r="T139" s="101">
        <v>0</v>
      </c>
      <c r="U139" s="101">
        <v>0</v>
      </c>
      <c r="V139" s="96" t="s">
        <v>338</v>
      </c>
      <c r="W139" s="101">
        <v>0</v>
      </c>
      <c r="X139" s="101">
        <v>0</v>
      </c>
      <c r="Y139" s="101">
        <v>0</v>
      </c>
      <c r="Z139" s="97">
        <v>1</v>
      </c>
      <c r="AA139" s="101">
        <v>0</v>
      </c>
      <c r="AB139" s="101">
        <v>0</v>
      </c>
      <c r="AC139" s="96" t="s">
        <v>338</v>
      </c>
      <c r="AD139" s="101">
        <v>0</v>
      </c>
      <c r="AE139" s="101">
        <v>0</v>
      </c>
      <c r="AF139" s="101">
        <v>0</v>
      </c>
      <c r="AG139" s="97">
        <v>1</v>
      </c>
      <c r="AH139" s="101">
        <v>0</v>
      </c>
      <c r="AI139" s="101">
        <v>0</v>
      </c>
    </row>
    <row r="140" spans="1:35" ht="36" x14ac:dyDescent="0.4">
      <c r="A140" s="96" t="s">
        <v>367</v>
      </c>
      <c r="B140" s="101">
        <v>0</v>
      </c>
      <c r="C140" s="101">
        <v>0</v>
      </c>
      <c r="D140" s="101">
        <v>0</v>
      </c>
      <c r="E140" s="97">
        <v>1</v>
      </c>
      <c r="F140" s="101">
        <v>0</v>
      </c>
      <c r="G140" s="101">
        <v>0</v>
      </c>
      <c r="H140" s="96" t="s">
        <v>367</v>
      </c>
      <c r="I140" s="101">
        <v>0</v>
      </c>
      <c r="J140" s="101">
        <v>0</v>
      </c>
      <c r="K140" s="101">
        <v>0</v>
      </c>
      <c r="L140" s="97">
        <v>1</v>
      </c>
      <c r="M140" s="101">
        <v>0</v>
      </c>
      <c r="N140" s="101">
        <v>0</v>
      </c>
      <c r="O140" s="96" t="s">
        <v>485</v>
      </c>
      <c r="P140" s="101">
        <v>0</v>
      </c>
      <c r="Q140" s="101">
        <v>0</v>
      </c>
      <c r="R140" s="101">
        <v>0</v>
      </c>
      <c r="S140" s="97">
        <v>1</v>
      </c>
      <c r="T140" s="101">
        <v>0</v>
      </c>
      <c r="U140" s="101">
        <v>0</v>
      </c>
      <c r="V140" s="96" t="s">
        <v>367</v>
      </c>
      <c r="W140" s="101">
        <v>0</v>
      </c>
      <c r="X140" s="101">
        <v>0</v>
      </c>
      <c r="Y140" s="101">
        <v>0</v>
      </c>
      <c r="Z140" s="97">
        <v>1</v>
      </c>
      <c r="AA140" s="101">
        <v>0</v>
      </c>
      <c r="AB140" s="101">
        <v>0</v>
      </c>
      <c r="AC140" s="96" t="s">
        <v>367</v>
      </c>
      <c r="AD140" s="101">
        <v>0</v>
      </c>
      <c r="AE140" s="101">
        <v>0</v>
      </c>
      <c r="AF140" s="101">
        <v>0</v>
      </c>
      <c r="AG140" s="97">
        <v>1</v>
      </c>
      <c r="AH140" s="101">
        <v>0</v>
      </c>
      <c r="AI140" s="101">
        <v>0</v>
      </c>
    </row>
    <row r="141" spans="1:35" ht="18" x14ac:dyDescent="0.4">
      <c r="A141" s="96" t="s">
        <v>370</v>
      </c>
      <c r="B141" s="101">
        <v>0</v>
      </c>
      <c r="C141" s="101">
        <v>0</v>
      </c>
      <c r="D141" s="101">
        <v>0</v>
      </c>
      <c r="E141" s="97">
        <v>1</v>
      </c>
      <c r="F141" s="101">
        <v>0</v>
      </c>
      <c r="G141" s="101">
        <v>0</v>
      </c>
      <c r="H141" s="96" t="s">
        <v>370</v>
      </c>
      <c r="I141" s="101">
        <v>0</v>
      </c>
      <c r="J141" s="101">
        <v>0</v>
      </c>
      <c r="K141" s="101">
        <v>0</v>
      </c>
      <c r="L141" s="97">
        <v>1</v>
      </c>
      <c r="M141" s="101">
        <v>0</v>
      </c>
      <c r="N141" s="101">
        <v>0</v>
      </c>
      <c r="O141" s="96" t="s">
        <v>338</v>
      </c>
      <c r="P141" s="101">
        <v>0</v>
      </c>
      <c r="Q141" s="101">
        <v>0</v>
      </c>
      <c r="R141" s="101">
        <v>0</v>
      </c>
      <c r="S141" s="97">
        <v>1</v>
      </c>
      <c r="T141" s="101">
        <v>0</v>
      </c>
      <c r="U141" s="101">
        <v>0</v>
      </c>
      <c r="V141" s="96" t="s">
        <v>370</v>
      </c>
      <c r="W141" s="101">
        <v>0</v>
      </c>
      <c r="X141" s="101">
        <v>0</v>
      </c>
      <c r="Y141" s="101">
        <v>0</v>
      </c>
      <c r="Z141" s="97">
        <v>1</v>
      </c>
      <c r="AA141" s="101">
        <v>0</v>
      </c>
      <c r="AB141" s="101">
        <v>0</v>
      </c>
      <c r="AC141" s="96" t="s">
        <v>370</v>
      </c>
      <c r="AD141" s="101">
        <v>0</v>
      </c>
      <c r="AE141" s="101">
        <v>0</v>
      </c>
      <c r="AF141" s="101">
        <v>0</v>
      </c>
      <c r="AG141" s="97">
        <v>1</v>
      </c>
      <c r="AH141" s="101">
        <v>0</v>
      </c>
      <c r="AI141" s="101">
        <v>0</v>
      </c>
    </row>
    <row r="142" spans="1:35" ht="18" x14ac:dyDescent="0.4">
      <c r="A142" s="96" t="s">
        <v>371</v>
      </c>
      <c r="B142" s="101">
        <v>0</v>
      </c>
      <c r="C142" s="101">
        <v>0</v>
      </c>
      <c r="D142" s="101">
        <v>0</v>
      </c>
      <c r="E142" s="97">
        <v>1</v>
      </c>
      <c r="F142" s="101">
        <v>0</v>
      </c>
      <c r="G142" s="101">
        <v>0</v>
      </c>
      <c r="H142" s="96" t="s">
        <v>371</v>
      </c>
      <c r="I142" s="101">
        <v>0</v>
      </c>
      <c r="J142" s="101">
        <v>0</v>
      </c>
      <c r="K142" s="101">
        <v>0</v>
      </c>
      <c r="L142" s="97">
        <v>1</v>
      </c>
      <c r="M142" s="101">
        <v>0</v>
      </c>
      <c r="N142" s="101">
        <v>0</v>
      </c>
      <c r="O142" s="96" t="s">
        <v>367</v>
      </c>
      <c r="P142" s="101">
        <v>0</v>
      </c>
      <c r="Q142" s="101">
        <v>0</v>
      </c>
      <c r="R142" s="101">
        <v>0</v>
      </c>
      <c r="S142" s="97">
        <v>1</v>
      </c>
      <c r="T142" s="101">
        <v>0</v>
      </c>
      <c r="U142" s="101">
        <v>0</v>
      </c>
      <c r="V142" s="96" t="s">
        <v>371</v>
      </c>
      <c r="W142" s="101">
        <v>0</v>
      </c>
      <c r="X142" s="101">
        <v>0</v>
      </c>
      <c r="Y142" s="101">
        <v>0</v>
      </c>
      <c r="Z142" s="97">
        <v>1</v>
      </c>
      <c r="AA142" s="101">
        <v>0</v>
      </c>
      <c r="AB142" s="101">
        <v>0</v>
      </c>
      <c r="AC142" s="96" t="s">
        <v>371</v>
      </c>
      <c r="AD142" s="101">
        <v>0</v>
      </c>
      <c r="AE142" s="101">
        <v>0</v>
      </c>
      <c r="AF142" s="101">
        <v>0</v>
      </c>
      <c r="AG142" s="97">
        <v>1</v>
      </c>
      <c r="AH142" s="101">
        <v>0</v>
      </c>
      <c r="AI142" s="101">
        <v>0</v>
      </c>
    </row>
    <row r="143" spans="1:35" ht="18" x14ac:dyDescent="0.4">
      <c r="A143" s="96" t="s">
        <v>372</v>
      </c>
      <c r="B143" s="101">
        <v>0</v>
      </c>
      <c r="C143" s="101">
        <v>0</v>
      </c>
      <c r="D143" s="101">
        <v>0</v>
      </c>
      <c r="E143" s="97">
        <v>1</v>
      </c>
      <c r="F143" s="101">
        <v>0</v>
      </c>
      <c r="G143" s="101">
        <v>0</v>
      </c>
      <c r="H143" s="96" t="s">
        <v>372</v>
      </c>
      <c r="I143" s="101">
        <v>0</v>
      </c>
      <c r="J143" s="101">
        <v>0</v>
      </c>
      <c r="K143" s="101">
        <v>0</v>
      </c>
      <c r="L143" s="97">
        <v>1</v>
      </c>
      <c r="M143" s="101">
        <v>0</v>
      </c>
      <c r="N143" s="101">
        <v>0</v>
      </c>
      <c r="O143" s="96" t="s">
        <v>370</v>
      </c>
      <c r="P143" s="101">
        <v>0</v>
      </c>
      <c r="Q143" s="101">
        <v>0</v>
      </c>
      <c r="R143" s="101">
        <v>0</v>
      </c>
      <c r="S143" s="97">
        <v>1</v>
      </c>
      <c r="T143" s="101">
        <v>0</v>
      </c>
      <c r="U143" s="101">
        <v>0</v>
      </c>
      <c r="V143" s="96" t="s">
        <v>372</v>
      </c>
      <c r="W143" s="101">
        <v>0</v>
      </c>
      <c r="X143" s="101">
        <v>0</v>
      </c>
      <c r="Y143" s="101">
        <v>0</v>
      </c>
      <c r="Z143" s="97">
        <v>1</v>
      </c>
      <c r="AA143" s="101">
        <v>0</v>
      </c>
      <c r="AB143" s="101">
        <v>0</v>
      </c>
      <c r="AC143" s="96" t="s">
        <v>372</v>
      </c>
      <c r="AD143" s="101">
        <v>0</v>
      </c>
      <c r="AE143" s="101">
        <v>0</v>
      </c>
      <c r="AF143" s="101">
        <v>0</v>
      </c>
      <c r="AG143" s="97">
        <v>1</v>
      </c>
      <c r="AH143" s="101">
        <v>0</v>
      </c>
      <c r="AI143" s="101">
        <v>0</v>
      </c>
    </row>
    <row r="144" spans="1:35" ht="18" x14ac:dyDescent="0.4">
      <c r="A144" s="96" t="s">
        <v>299</v>
      </c>
      <c r="B144" s="101">
        <v>0</v>
      </c>
      <c r="C144" s="101">
        <v>0</v>
      </c>
      <c r="D144" s="101">
        <v>0</v>
      </c>
      <c r="E144" s="97">
        <v>1</v>
      </c>
      <c r="F144" s="101">
        <v>0</v>
      </c>
      <c r="G144" s="101">
        <v>0</v>
      </c>
      <c r="H144" s="96" t="s">
        <v>299</v>
      </c>
      <c r="I144" s="101">
        <v>0</v>
      </c>
      <c r="J144" s="101">
        <v>0</v>
      </c>
      <c r="K144" s="101">
        <v>0</v>
      </c>
      <c r="L144" s="97">
        <v>1</v>
      </c>
      <c r="M144" s="101">
        <v>0</v>
      </c>
      <c r="N144" s="101">
        <v>0</v>
      </c>
      <c r="O144" s="96" t="s">
        <v>371</v>
      </c>
      <c r="P144" s="101">
        <v>0</v>
      </c>
      <c r="Q144" s="101">
        <v>0</v>
      </c>
      <c r="R144" s="101">
        <v>0</v>
      </c>
      <c r="S144" s="97">
        <v>1</v>
      </c>
      <c r="T144" s="101">
        <v>0</v>
      </c>
      <c r="U144" s="101">
        <v>0</v>
      </c>
      <c r="V144" s="96" t="s">
        <v>299</v>
      </c>
      <c r="W144" s="101">
        <v>0</v>
      </c>
      <c r="X144" s="101">
        <v>0</v>
      </c>
      <c r="Y144" s="101">
        <v>0</v>
      </c>
      <c r="Z144" s="97">
        <v>1</v>
      </c>
      <c r="AA144" s="101">
        <v>0</v>
      </c>
      <c r="AB144" s="101">
        <v>0</v>
      </c>
      <c r="AC144" s="96" t="s">
        <v>299</v>
      </c>
      <c r="AD144" s="101">
        <v>0</v>
      </c>
      <c r="AE144" s="101">
        <v>0</v>
      </c>
      <c r="AF144" s="101">
        <v>0</v>
      </c>
      <c r="AG144" s="97">
        <v>1</v>
      </c>
      <c r="AH144" s="101">
        <v>0</v>
      </c>
      <c r="AI144" s="101">
        <v>0</v>
      </c>
    </row>
    <row r="145" spans="1:35" ht="18" x14ac:dyDescent="0.4">
      <c r="A145" s="96" t="s">
        <v>374</v>
      </c>
      <c r="B145" s="101">
        <v>0</v>
      </c>
      <c r="C145" s="101">
        <v>0</v>
      </c>
      <c r="D145" s="101">
        <v>0</v>
      </c>
      <c r="E145" s="97">
        <v>1</v>
      </c>
      <c r="F145" s="101">
        <v>0</v>
      </c>
      <c r="G145" s="101">
        <v>0</v>
      </c>
      <c r="H145" s="96" t="s">
        <v>374</v>
      </c>
      <c r="I145" s="101">
        <v>0</v>
      </c>
      <c r="J145" s="101">
        <v>0</v>
      </c>
      <c r="K145" s="101">
        <v>0</v>
      </c>
      <c r="L145" s="97">
        <v>1</v>
      </c>
      <c r="M145" s="101">
        <v>0</v>
      </c>
      <c r="N145" s="101">
        <v>0</v>
      </c>
      <c r="O145" s="96" t="s">
        <v>372</v>
      </c>
      <c r="P145" s="101">
        <v>0</v>
      </c>
      <c r="Q145" s="101">
        <v>0</v>
      </c>
      <c r="R145" s="101">
        <v>0</v>
      </c>
      <c r="S145" s="97">
        <v>1</v>
      </c>
      <c r="T145" s="101">
        <v>0</v>
      </c>
      <c r="U145" s="101">
        <v>0</v>
      </c>
      <c r="V145" s="96" t="s">
        <v>374</v>
      </c>
      <c r="W145" s="101">
        <v>0</v>
      </c>
      <c r="X145" s="101">
        <v>0</v>
      </c>
      <c r="Y145" s="101">
        <v>0</v>
      </c>
      <c r="Z145" s="97">
        <v>1</v>
      </c>
      <c r="AA145" s="101">
        <v>0</v>
      </c>
      <c r="AB145" s="101">
        <v>0</v>
      </c>
      <c r="AC145" s="96" t="s">
        <v>374</v>
      </c>
      <c r="AD145" s="101">
        <v>0</v>
      </c>
      <c r="AE145" s="101">
        <v>0</v>
      </c>
      <c r="AF145" s="101">
        <v>0</v>
      </c>
      <c r="AG145" s="97">
        <v>1</v>
      </c>
      <c r="AH145" s="101">
        <v>0</v>
      </c>
      <c r="AI145" s="101">
        <v>0</v>
      </c>
    </row>
    <row r="146" spans="1:35" ht="18" x14ac:dyDescent="0.4">
      <c r="A146" s="96" t="s">
        <v>298</v>
      </c>
      <c r="B146" s="101">
        <v>0</v>
      </c>
      <c r="C146" s="101">
        <v>0</v>
      </c>
      <c r="D146" s="101">
        <v>0</v>
      </c>
      <c r="E146" s="97">
        <v>1</v>
      </c>
      <c r="F146" s="101">
        <v>0</v>
      </c>
      <c r="G146" s="101">
        <v>0</v>
      </c>
      <c r="H146" s="96" t="s">
        <v>298</v>
      </c>
      <c r="I146" s="101">
        <v>0</v>
      </c>
      <c r="J146" s="101">
        <v>0</v>
      </c>
      <c r="K146" s="101">
        <v>0</v>
      </c>
      <c r="L146" s="97">
        <v>1</v>
      </c>
      <c r="M146" s="101">
        <v>0</v>
      </c>
      <c r="N146" s="101">
        <v>0</v>
      </c>
      <c r="O146" s="96" t="s">
        <v>299</v>
      </c>
      <c r="P146" s="101">
        <v>0</v>
      </c>
      <c r="Q146" s="101">
        <v>0</v>
      </c>
      <c r="R146" s="101">
        <v>0</v>
      </c>
      <c r="S146" s="97">
        <v>1</v>
      </c>
      <c r="T146" s="101">
        <v>0</v>
      </c>
      <c r="U146" s="101">
        <v>0</v>
      </c>
      <c r="V146" s="96" t="s">
        <v>298</v>
      </c>
      <c r="W146" s="101">
        <v>0</v>
      </c>
      <c r="X146" s="101">
        <v>0</v>
      </c>
      <c r="Y146" s="101">
        <v>0</v>
      </c>
      <c r="Z146" s="97">
        <v>1</v>
      </c>
      <c r="AA146" s="101">
        <v>0</v>
      </c>
      <c r="AB146" s="101">
        <v>0</v>
      </c>
      <c r="AC146" s="96" t="s">
        <v>298</v>
      </c>
      <c r="AD146" s="101">
        <v>0</v>
      </c>
      <c r="AE146" s="101">
        <v>0</v>
      </c>
      <c r="AF146" s="101">
        <v>0</v>
      </c>
      <c r="AG146" s="97">
        <v>1</v>
      </c>
      <c r="AH146" s="101">
        <v>0</v>
      </c>
      <c r="AI146" s="101">
        <v>0</v>
      </c>
    </row>
    <row r="147" spans="1:35" ht="18" x14ac:dyDescent="0.4">
      <c r="A147" s="96" t="s">
        <v>273</v>
      </c>
      <c r="B147" s="101">
        <v>0</v>
      </c>
      <c r="C147" s="101">
        <v>0</v>
      </c>
      <c r="D147" s="101">
        <v>0</v>
      </c>
      <c r="E147" s="97">
        <v>1</v>
      </c>
      <c r="F147" s="101">
        <v>0</v>
      </c>
      <c r="G147" s="101">
        <v>0</v>
      </c>
      <c r="H147" s="96" t="s">
        <v>273</v>
      </c>
      <c r="I147" s="101">
        <v>0</v>
      </c>
      <c r="J147" s="101">
        <v>0</v>
      </c>
      <c r="K147" s="101">
        <v>0</v>
      </c>
      <c r="L147" s="97">
        <v>1</v>
      </c>
      <c r="M147" s="101">
        <v>0</v>
      </c>
      <c r="N147" s="101">
        <v>0</v>
      </c>
      <c r="O147" s="96" t="s">
        <v>374</v>
      </c>
      <c r="P147" s="101">
        <v>0</v>
      </c>
      <c r="Q147" s="101">
        <v>0</v>
      </c>
      <c r="R147" s="101">
        <v>0</v>
      </c>
      <c r="S147" s="97">
        <v>1</v>
      </c>
      <c r="T147" s="101">
        <v>0</v>
      </c>
      <c r="U147" s="101">
        <v>0</v>
      </c>
      <c r="V147" s="96" t="s">
        <v>273</v>
      </c>
      <c r="W147" s="101">
        <v>0</v>
      </c>
      <c r="X147" s="101">
        <v>0</v>
      </c>
      <c r="Y147" s="101">
        <v>0</v>
      </c>
      <c r="Z147" s="97">
        <v>1</v>
      </c>
      <c r="AA147" s="101">
        <v>0</v>
      </c>
      <c r="AB147" s="101">
        <v>0</v>
      </c>
      <c r="AC147" s="96" t="s">
        <v>273</v>
      </c>
      <c r="AD147" s="101">
        <v>0</v>
      </c>
      <c r="AE147" s="101">
        <v>0</v>
      </c>
      <c r="AF147" s="101">
        <v>0</v>
      </c>
      <c r="AG147" s="97">
        <v>1</v>
      </c>
      <c r="AH147" s="101">
        <v>0</v>
      </c>
      <c r="AI147" s="101">
        <v>0</v>
      </c>
    </row>
    <row r="148" spans="1:35" ht="36" x14ac:dyDescent="0.4">
      <c r="A148" s="96" t="s">
        <v>264</v>
      </c>
      <c r="B148" s="101">
        <v>0</v>
      </c>
      <c r="C148" s="101">
        <v>0</v>
      </c>
      <c r="D148" s="101">
        <v>0</v>
      </c>
      <c r="E148" s="97">
        <v>1</v>
      </c>
      <c r="F148" s="101">
        <v>0</v>
      </c>
      <c r="G148" s="101">
        <v>0</v>
      </c>
      <c r="H148" s="96" t="s">
        <v>264</v>
      </c>
      <c r="I148" s="101">
        <v>0</v>
      </c>
      <c r="J148" s="101">
        <v>0</v>
      </c>
      <c r="K148" s="101">
        <v>0</v>
      </c>
      <c r="L148" s="97">
        <v>1</v>
      </c>
      <c r="M148" s="101">
        <v>0</v>
      </c>
      <c r="N148" s="101">
        <v>0</v>
      </c>
      <c r="O148" s="96" t="s">
        <v>298</v>
      </c>
      <c r="P148" s="101">
        <v>0</v>
      </c>
      <c r="Q148" s="101">
        <v>0</v>
      </c>
      <c r="R148" s="101">
        <v>0</v>
      </c>
      <c r="S148" s="97">
        <v>1</v>
      </c>
      <c r="T148" s="101">
        <v>0</v>
      </c>
      <c r="U148" s="101">
        <v>0</v>
      </c>
      <c r="V148" s="96" t="s">
        <v>264</v>
      </c>
      <c r="W148" s="101">
        <v>0</v>
      </c>
      <c r="X148" s="101">
        <v>0</v>
      </c>
      <c r="Y148" s="101">
        <v>0</v>
      </c>
      <c r="Z148" s="97">
        <v>1</v>
      </c>
      <c r="AA148" s="101">
        <v>0</v>
      </c>
      <c r="AB148" s="101">
        <v>0</v>
      </c>
      <c r="AC148" s="96" t="s">
        <v>264</v>
      </c>
      <c r="AD148" s="101">
        <v>0</v>
      </c>
      <c r="AE148" s="101">
        <v>0</v>
      </c>
      <c r="AF148" s="101">
        <v>0</v>
      </c>
      <c r="AG148" s="97">
        <v>1</v>
      </c>
      <c r="AH148" s="101">
        <v>0</v>
      </c>
      <c r="AI148" s="101">
        <v>0</v>
      </c>
    </row>
    <row r="149" spans="1:35" ht="18" x14ac:dyDescent="0.4">
      <c r="A149" s="96" t="s">
        <v>377</v>
      </c>
      <c r="B149" s="101">
        <v>0</v>
      </c>
      <c r="C149" s="101">
        <v>0</v>
      </c>
      <c r="D149" s="101">
        <v>0</v>
      </c>
      <c r="E149" s="97">
        <v>1</v>
      </c>
      <c r="F149" s="101">
        <v>0</v>
      </c>
      <c r="G149" s="101">
        <v>0</v>
      </c>
      <c r="H149" s="96" t="s">
        <v>377</v>
      </c>
      <c r="I149" s="101">
        <v>0</v>
      </c>
      <c r="J149" s="101">
        <v>0</v>
      </c>
      <c r="K149" s="101">
        <v>0</v>
      </c>
      <c r="L149" s="97">
        <v>1</v>
      </c>
      <c r="M149" s="101">
        <v>0</v>
      </c>
      <c r="N149" s="101">
        <v>0</v>
      </c>
      <c r="O149" s="96" t="s">
        <v>377</v>
      </c>
      <c r="P149" s="101">
        <v>0</v>
      </c>
      <c r="Q149" s="101">
        <v>0</v>
      </c>
      <c r="R149" s="101">
        <v>0</v>
      </c>
      <c r="S149" s="97">
        <v>1</v>
      </c>
      <c r="T149" s="101">
        <v>0</v>
      </c>
      <c r="U149" s="101">
        <v>0</v>
      </c>
      <c r="V149" s="96" t="s">
        <v>377</v>
      </c>
      <c r="W149" s="101">
        <v>0</v>
      </c>
      <c r="X149" s="101">
        <v>0</v>
      </c>
      <c r="Y149" s="101">
        <v>0</v>
      </c>
      <c r="Z149" s="97">
        <v>1</v>
      </c>
      <c r="AA149" s="101">
        <v>0</v>
      </c>
      <c r="AB149" s="101">
        <v>0</v>
      </c>
      <c r="AC149" s="96" t="s">
        <v>377</v>
      </c>
      <c r="AD149" s="101">
        <v>0</v>
      </c>
      <c r="AE149" s="101">
        <v>0</v>
      </c>
      <c r="AF149" s="101">
        <v>0</v>
      </c>
      <c r="AG149" s="97">
        <v>1</v>
      </c>
      <c r="AH149" s="101">
        <v>0</v>
      </c>
      <c r="AI149" s="101">
        <v>0</v>
      </c>
    </row>
    <row r="150" spans="1:35" ht="18" x14ac:dyDescent="0.4">
      <c r="A150" s="96" t="s">
        <v>260</v>
      </c>
      <c r="B150" s="101">
        <v>0</v>
      </c>
      <c r="C150" s="101">
        <v>0</v>
      </c>
      <c r="D150" s="101">
        <v>0</v>
      </c>
      <c r="E150" s="97">
        <v>1</v>
      </c>
      <c r="F150" s="101">
        <v>0</v>
      </c>
      <c r="G150" s="101">
        <v>0</v>
      </c>
      <c r="H150" s="96" t="s">
        <v>260</v>
      </c>
      <c r="I150" s="101">
        <v>0</v>
      </c>
      <c r="J150" s="101">
        <v>0</v>
      </c>
      <c r="K150" s="101">
        <v>0</v>
      </c>
      <c r="L150" s="97">
        <v>1</v>
      </c>
      <c r="M150" s="101">
        <v>0</v>
      </c>
      <c r="N150" s="101">
        <v>0</v>
      </c>
      <c r="O150" s="96" t="s">
        <v>260</v>
      </c>
      <c r="P150" s="101">
        <v>0</v>
      </c>
      <c r="Q150" s="101">
        <v>0</v>
      </c>
      <c r="R150" s="101">
        <v>0</v>
      </c>
      <c r="S150" s="97">
        <v>1</v>
      </c>
      <c r="T150" s="101">
        <v>0</v>
      </c>
      <c r="U150" s="101">
        <v>0</v>
      </c>
      <c r="V150" s="96" t="s">
        <v>260</v>
      </c>
      <c r="W150" s="101">
        <v>0</v>
      </c>
      <c r="X150" s="101">
        <v>0</v>
      </c>
      <c r="Y150" s="101">
        <v>0</v>
      </c>
      <c r="Z150" s="97">
        <v>1</v>
      </c>
      <c r="AA150" s="101">
        <v>0</v>
      </c>
      <c r="AB150" s="101">
        <v>0</v>
      </c>
      <c r="AC150" s="96" t="s">
        <v>260</v>
      </c>
      <c r="AD150" s="101">
        <v>0</v>
      </c>
      <c r="AE150" s="101">
        <v>0</v>
      </c>
      <c r="AF150" s="101">
        <v>0</v>
      </c>
      <c r="AG150" s="97">
        <v>1</v>
      </c>
      <c r="AH150" s="101">
        <v>0</v>
      </c>
      <c r="AI150" s="101">
        <v>0</v>
      </c>
    </row>
    <row r="151" spans="1:35" ht="18" x14ac:dyDescent="0.4">
      <c r="A151" s="96" t="s">
        <v>379</v>
      </c>
      <c r="B151" s="101">
        <v>0</v>
      </c>
      <c r="C151" s="101">
        <v>0</v>
      </c>
      <c r="D151" s="101">
        <v>0</v>
      </c>
      <c r="E151" s="97">
        <v>1</v>
      </c>
      <c r="F151" s="101">
        <v>0</v>
      </c>
      <c r="G151" s="101">
        <v>0</v>
      </c>
      <c r="H151" s="96" t="s">
        <v>379</v>
      </c>
      <c r="I151" s="101">
        <v>0</v>
      </c>
      <c r="J151" s="101">
        <v>0</v>
      </c>
      <c r="K151" s="101">
        <v>0</v>
      </c>
      <c r="L151" s="97">
        <v>1</v>
      </c>
      <c r="M151" s="101">
        <v>0</v>
      </c>
      <c r="N151" s="101">
        <v>0</v>
      </c>
      <c r="O151" s="96" t="s">
        <v>379</v>
      </c>
      <c r="P151" s="101">
        <v>0</v>
      </c>
      <c r="Q151" s="101">
        <v>0</v>
      </c>
      <c r="R151" s="101">
        <v>0</v>
      </c>
      <c r="S151" s="97">
        <v>1</v>
      </c>
      <c r="T151" s="101">
        <v>0</v>
      </c>
      <c r="U151" s="101">
        <v>0</v>
      </c>
      <c r="V151" s="96" t="s">
        <v>379</v>
      </c>
      <c r="W151" s="101">
        <v>0</v>
      </c>
      <c r="X151" s="101">
        <v>0</v>
      </c>
      <c r="Y151" s="101">
        <v>0</v>
      </c>
      <c r="Z151" s="97">
        <v>1</v>
      </c>
      <c r="AA151" s="101">
        <v>0</v>
      </c>
      <c r="AB151" s="101">
        <v>0</v>
      </c>
      <c r="AC151" s="96" t="s">
        <v>379</v>
      </c>
      <c r="AD151" s="101">
        <v>0</v>
      </c>
      <c r="AE151" s="101">
        <v>0</v>
      </c>
      <c r="AF151" s="101">
        <v>0</v>
      </c>
      <c r="AG151" s="97">
        <v>1</v>
      </c>
      <c r="AH151" s="101">
        <v>0</v>
      </c>
      <c r="AI151" s="101">
        <v>0</v>
      </c>
    </row>
    <row r="152" spans="1:35" ht="18" x14ac:dyDescent="0.4">
      <c r="A152" s="96" t="s">
        <v>380</v>
      </c>
      <c r="B152" s="101">
        <v>0</v>
      </c>
      <c r="C152" s="101">
        <v>0</v>
      </c>
      <c r="D152" s="101">
        <v>0</v>
      </c>
      <c r="E152" s="97">
        <v>1</v>
      </c>
      <c r="F152" s="101">
        <v>0</v>
      </c>
      <c r="G152" s="101">
        <v>0</v>
      </c>
      <c r="H152" s="96" t="s">
        <v>380</v>
      </c>
      <c r="I152" s="101">
        <v>0</v>
      </c>
      <c r="J152" s="101">
        <v>0</v>
      </c>
      <c r="K152" s="101">
        <v>0</v>
      </c>
      <c r="L152" s="97">
        <v>1</v>
      </c>
      <c r="M152" s="101">
        <v>0</v>
      </c>
      <c r="N152" s="101">
        <v>0</v>
      </c>
      <c r="O152" s="96" t="s">
        <v>380</v>
      </c>
      <c r="P152" s="101">
        <v>0</v>
      </c>
      <c r="Q152" s="101">
        <v>0</v>
      </c>
      <c r="R152" s="101">
        <v>0</v>
      </c>
      <c r="S152" s="97">
        <v>1</v>
      </c>
      <c r="T152" s="101">
        <v>0</v>
      </c>
      <c r="U152" s="101">
        <v>0</v>
      </c>
      <c r="V152" s="96" t="s">
        <v>380</v>
      </c>
      <c r="W152" s="101">
        <v>0</v>
      </c>
      <c r="X152" s="101">
        <v>0</v>
      </c>
      <c r="Y152" s="101">
        <v>0</v>
      </c>
      <c r="Z152" s="97">
        <v>1</v>
      </c>
      <c r="AA152" s="101">
        <v>0</v>
      </c>
      <c r="AB152" s="101">
        <v>0</v>
      </c>
      <c r="AC152" s="96" t="s">
        <v>380</v>
      </c>
      <c r="AD152" s="101">
        <v>0</v>
      </c>
      <c r="AE152" s="101">
        <v>0</v>
      </c>
      <c r="AF152" s="101">
        <v>0</v>
      </c>
      <c r="AG152" s="97">
        <v>1</v>
      </c>
      <c r="AH152" s="101">
        <v>0</v>
      </c>
      <c r="AI152" s="101">
        <v>0</v>
      </c>
    </row>
    <row r="153" spans="1:35" ht="18" x14ac:dyDescent="0.4">
      <c r="A153" s="96" t="s">
        <v>382</v>
      </c>
      <c r="B153" s="101">
        <v>0</v>
      </c>
      <c r="C153" s="101">
        <v>0</v>
      </c>
      <c r="D153" s="101">
        <v>0</v>
      </c>
      <c r="E153" s="97">
        <v>1</v>
      </c>
      <c r="F153" s="101">
        <v>0</v>
      </c>
      <c r="G153" s="101">
        <v>0</v>
      </c>
      <c r="H153" s="96" t="s">
        <v>382</v>
      </c>
      <c r="I153" s="101">
        <v>0</v>
      </c>
      <c r="J153" s="101">
        <v>0</v>
      </c>
      <c r="K153" s="101">
        <v>0</v>
      </c>
      <c r="L153" s="97">
        <v>1</v>
      </c>
      <c r="M153" s="101">
        <v>0</v>
      </c>
      <c r="N153" s="101">
        <v>0</v>
      </c>
      <c r="O153" s="96" t="s">
        <v>382</v>
      </c>
      <c r="P153" s="101">
        <v>0</v>
      </c>
      <c r="Q153" s="101">
        <v>0</v>
      </c>
      <c r="R153" s="101">
        <v>0</v>
      </c>
      <c r="S153" s="97">
        <v>1</v>
      </c>
      <c r="T153" s="101">
        <v>0</v>
      </c>
      <c r="U153" s="101">
        <v>0</v>
      </c>
      <c r="V153" s="96" t="s">
        <v>382</v>
      </c>
      <c r="W153" s="101">
        <v>0</v>
      </c>
      <c r="X153" s="101">
        <v>0</v>
      </c>
      <c r="Y153" s="101">
        <v>0</v>
      </c>
      <c r="Z153" s="97">
        <v>1</v>
      </c>
      <c r="AA153" s="101">
        <v>0</v>
      </c>
      <c r="AB153" s="101">
        <v>0</v>
      </c>
      <c r="AC153" s="96" t="s">
        <v>382</v>
      </c>
      <c r="AD153" s="101">
        <v>0</v>
      </c>
      <c r="AE153" s="101">
        <v>0</v>
      </c>
      <c r="AF153" s="101">
        <v>0</v>
      </c>
      <c r="AG153" s="97">
        <v>1</v>
      </c>
      <c r="AH153" s="101">
        <v>0</v>
      </c>
      <c r="AI153" s="101">
        <v>0</v>
      </c>
    </row>
    <row r="154" spans="1:35" ht="36" x14ac:dyDescent="0.4">
      <c r="A154" s="96" t="s">
        <v>383</v>
      </c>
      <c r="B154" s="101">
        <v>0</v>
      </c>
      <c r="C154" s="101">
        <v>0</v>
      </c>
      <c r="D154" s="101">
        <v>0</v>
      </c>
      <c r="E154" s="97">
        <v>1</v>
      </c>
      <c r="F154" s="101">
        <v>0</v>
      </c>
      <c r="G154" s="101">
        <v>0</v>
      </c>
      <c r="H154" s="96" t="s">
        <v>383</v>
      </c>
      <c r="I154" s="101">
        <v>0</v>
      </c>
      <c r="J154" s="101">
        <v>0</v>
      </c>
      <c r="K154" s="101">
        <v>0</v>
      </c>
      <c r="L154" s="97">
        <v>1</v>
      </c>
      <c r="M154" s="101">
        <v>0</v>
      </c>
      <c r="N154" s="101">
        <v>0</v>
      </c>
      <c r="O154" s="96" t="s">
        <v>383</v>
      </c>
      <c r="P154" s="101">
        <v>0</v>
      </c>
      <c r="Q154" s="101">
        <v>0</v>
      </c>
      <c r="R154" s="101">
        <v>0</v>
      </c>
      <c r="S154" s="97">
        <v>1</v>
      </c>
      <c r="T154" s="101">
        <v>0</v>
      </c>
      <c r="U154" s="101">
        <v>0</v>
      </c>
      <c r="V154" s="96" t="s">
        <v>383</v>
      </c>
      <c r="W154" s="101">
        <v>0</v>
      </c>
      <c r="X154" s="101">
        <v>0</v>
      </c>
      <c r="Y154" s="101">
        <v>0</v>
      </c>
      <c r="Z154" s="97">
        <v>1</v>
      </c>
      <c r="AA154" s="101">
        <v>0</v>
      </c>
      <c r="AB154" s="101">
        <v>0</v>
      </c>
      <c r="AC154" s="96" t="s">
        <v>383</v>
      </c>
      <c r="AD154" s="101">
        <v>0</v>
      </c>
      <c r="AE154" s="101">
        <v>0</v>
      </c>
      <c r="AF154" s="101">
        <v>0</v>
      </c>
      <c r="AG154" s="97">
        <v>1</v>
      </c>
      <c r="AH154" s="101">
        <v>0</v>
      </c>
      <c r="AI154" s="101">
        <v>0</v>
      </c>
    </row>
    <row r="155" spans="1:35" ht="18" x14ac:dyDescent="0.4">
      <c r="A155" s="96" t="s">
        <v>384</v>
      </c>
      <c r="B155" s="101">
        <v>0</v>
      </c>
      <c r="C155" s="101">
        <v>0</v>
      </c>
      <c r="D155" s="101">
        <v>0</v>
      </c>
      <c r="E155" s="97">
        <v>1</v>
      </c>
      <c r="F155" s="101">
        <v>0</v>
      </c>
      <c r="G155" s="101">
        <v>0</v>
      </c>
      <c r="H155" s="96" t="s">
        <v>384</v>
      </c>
      <c r="I155" s="101">
        <v>0</v>
      </c>
      <c r="J155" s="101">
        <v>0</v>
      </c>
      <c r="K155" s="101">
        <v>0</v>
      </c>
      <c r="L155" s="97">
        <v>1</v>
      </c>
      <c r="M155" s="101">
        <v>0</v>
      </c>
      <c r="N155" s="101">
        <v>0</v>
      </c>
      <c r="O155" s="96" t="s">
        <v>384</v>
      </c>
      <c r="P155" s="101">
        <v>0</v>
      </c>
      <c r="Q155" s="101">
        <v>0</v>
      </c>
      <c r="R155" s="101">
        <v>0</v>
      </c>
      <c r="S155" s="97">
        <v>1</v>
      </c>
      <c r="T155" s="101">
        <v>0</v>
      </c>
      <c r="U155" s="101">
        <v>0</v>
      </c>
      <c r="V155" s="96" t="s">
        <v>384</v>
      </c>
      <c r="W155" s="101">
        <v>0</v>
      </c>
      <c r="X155" s="101">
        <v>0</v>
      </c>
      <c r="Y155" s="101">
        <v>0</v>
      </c>
      <c r="Z155" s="97">
        <v>1</v>
      </c>
      <c r="AA155" s="101">
        <v>0</v>
      </c>
      <c r="AB155" s="101">
        <v>0</v>
      </c>
      <c r="AC155" s="96" t="s">
        <v>384</v>
      </c>
      <c r="AD155" s="101">
        <v>0</v>
      </c>
      <c r="AE155" s="101">
        <v>0</v>
      </c>
      <c r="AF155" s="101">
        <v>0</v>
      </c>
      <c r="AG155" s="97">
        <v>1</v>
      </c>
      <c r="AH155" s="101">
        <v>0</v>
      </c>
      <c r="AI155" s="101">
        <v>0</v>
      </c>
    </row>
    <row r="156" spans="1:35" ht="18" x14ac:dyDescent="0.4">
      <c r="A156" s="96" t="s">
        <v>385</v>
      </c>
      <c r="B156" s="101">
        <v>0</v>
      </c>
      <c r="C156" s="101">
        <v>0</v>
      </c>
      <c r="D156" s="101">
        <v>0</v>
      </c>
      <c r="E156" s="97">
        <v>1</v>
      </c>
      <c r="F156" s="101">
        <v>0</v>
      </c>
      <c r="G156" s="101">
        <v>0</v>
      </c>
      <c r="H156" s="96" t="s">
        <v>385</v>
      </c>
      <c r="I156" s="101">
        <v>0</v>
      </c>
      <c r="J156" s="101">
        <v>0</v>
      </c>
      <c r="K156" s="101">
        <v>0</v>
      </c>
      <c r="L156" s="97">
        <v>1</v>
      </c>
      <c r="M156" s="101">
        <v>0</v>
      </c>
      <c r="N156" s="101">
        <v>0</v>
      </c>
      <c r="O156" s="96" t="s">
        <v>385</v>
      </c>
      <c r="P156" s="101">
        <v>0</v>
      </c>
      <c r="Q156" s="101">
        <v>0</v>
      </c>
      <c r="R156" s="101">
        <v>0</v>
      </c>
      <c r="S156" s="97">
        <v>1</v>
      </c>
      <c r="T156" s="101">
        <v>0</v>
      </c>
      <c r="U156" s="101">
        <v>0</v>
      </c>
      <c r="V156" s="96" t="s">
        <v>385</v>
      </c>
      <c r="W156" s="101">
        <v>0</v>
      </c>
      <c r="X156" s="101">
        <v>0</v>
      </c>
      <c r="Y156" s="101">
        <v>0</v>
      </c>
      <c r="Z156" s="97">
        <v>1</v>
      </c>
      <c r="AA156" s="101">
        <v>0</v>
      </c>
      <c r="AB156" s="101">
        <v>0</v>
      </c>
      <c r="AC156" s="96" t="s">
        <v>385</v>
      </c>
      <c r="AD156" s="101">
        <v>0</v>
      </c>
      <c r="AE156" s="101">
        <v>0</v>
      </c>
      <c r="AF156" s="101">
        <v>0</v>
      </c>
      <c r="AG156" s="97">
        <v>1</v>
      </c>
      <c r="AH156" s="101">
        <v>0</v>
      </c>
      <c r="AI156" s="101">
        <v>0</v>
      </c>
    </row>
    <row r="157" spans="1:35" ht="18" x14ac:dyDescent="0.4">
      <c r="A157" s="96" t="s">
        <v>386</v>
      </c>
      <c r="B157" s="101">
        <v>0</v>
      </c>
      <c r="C157" s="101">
        <v>0</v>
      </c>
      <c r="D157" s="101">
        <v>0</v>
      </c>
      <c r="E157" s="97">
        <v>1</v>
      </c>
      <c r="F157" s="101">
        <v>0</v>
      </c>
      <c r="G157" s="101">
        <v>0</v>
      </c>
      <c r="H157" s="96" t="s">
        <v>386</v>
      </c>
      <c r="I157" s="101">
        <v>0</v>
      </c>
      <c r="J157" s="101">
        <v>0</v>
      </c>
      <c r="K157" s="101">
        <v>0</v>
      </c>
      <c r="L157" s="97">
        <v>1</v>
      </c>
      <c r="M157" s="101">
        <v>0</v>
      </c>
      <c r="N157" s="101">
        <v>0</v>
      </c>
      <c r="O157" s="96" t="s">
        <v>386</v>
      </c>
      <c r="P157" s="101">
        <v>0</v>
      </c>
      <c r="Q157" s="101">
        <v>0</v>
      </c>
      <c r="R157" s="101">
        <v>0</v>
      </c>
      <c r="S157" s="97">
        <v>1</v>
      </c>
      <c r="T157" s="101">
        <v>0</v>
      </c>
      <c r="U157" s="101">
        <v>0</v>
      </c>
      <c r="V157" s="96" t="s">
        <v>386</v>
      </c>
      <c r="W157" s="101">
        <v>0</v>
      </c>
      <c r="X157" s="101">
        <v>0</v>
      </c>
      <c r="Y157" s="101">
        <v>0</v>
      </c>
      <c r="Z157" s="97">
        <v>1</v>
      </c>
      <c r="AA157" s="101">
        <v>0</v>
      </c>
      <c r="AB157" s="101">
        <v>0</v>
      </c>
      <c r="AC157" s="96" t="s">
        <v>386</v>
      </c>
      <c r="AD157" s="101">
        <v>0</v>
      </c>
      <c r="AE157" s="101">
        <v>0</v>
      </c>
      <c r="AF157" s="101">
        <v>0</v>
      </c>
      <c r="AG157" s="97">
        <v>1</v>
      </c>
      <c r="AH157" s="101">
        <v>0</v>
      </c>
      <c r="AI157" s="101">
        <v>0</v>
      </c>
    </row>
    <row r="158" spans="1:35" ht="18" x14ac:dyDescent="0.4">
      <c r="A158" s="96" t="s">
        <v>387</v>
      </c>
      <c r="B158" s="101">
        <v>0</v>
      </c>
      <c r="C158" s="101">
        <v>0</v>
      </c>
      <c r="D158" s="101">
        <v>0</v>
      </c>
      <c r="E158" s="97">
        <v>1</v>
      </c>
      <c r="F158" s="101">
        <v>0</v>
      </c>
      <c r="G158" s="101">
        <v>0</v>
      </c>
      <c r="H158" s="96" t="s">
        <v>387</v>
      </c>
      <c r="I158" s="101">
        <v>0</v>
      </c>
      <c r="J158" s="101">
        <v>0</v>
      </c>
      <c r="K158" s="101">
        <v>0</v>
      </c>
      <c r="L158" s="97">
        <v>1</v>
      </c>
      <c r="M158" s="101">
        <v>0</v>
      </c>
      <c r="N158" s="101">
        <v>0</v>
      </c>
      <c r="O158" s="96" t="s">
        <v>387</v>
      </c>
      <c r="P158" s="101">
        <v>0</v>
      </c>
      <c r="Q158" s="101">
        <v>0</v>
      </c>
      <c r="R158" s="101">
        <v>0</v>
      </c>
      <c r="S158" s="97">
        <v>1</v>
      </c>
      <c r="T158" s="101">
        <v>0</v>
      </c>
      <c r="U158" s="101">
        <v>0</v>
      </c>
      <c r="V158" s="96" t="s">
        <v>387</v>
      </c>
      <c r="W158" s="101">
        <v>0</v>
      </c>
      <c r="X158" s="101">
        <v>0</v>
      </c>
      <c r="Y158" s="101">
        <v>0</v>
      </c>
      <c r="Z158" s="97">
        <v>1</v>
      </c>
      <c r="AA158" s="101">
        <v>0</v>
      </c>
      <c r="AB158" s="101">
        <v>0</v>
      </c>
      <c r="AC158" s="96" t="s">
        <v>387</v>
      </c>
      <c r="AD158" s="101">
        <v>0</v>
      </c>
      <c r="AE158" s="101">
        <v>0</v>
      </c>
      <c r="AF158" s="101">
        <v>0</v>
      </c>
      <c r="AG158" s="97">
        <v>1</v>
      </c>
      <c r="AH158" s="101">
        <v>0</v>
      </c>
      <c r="AI158" s="101">
        <v>0</v>
      </c>
    </row>
    <row r="159" spans="1:35" ht="18" x14ac:dyDescent="0.4">
      <c r="A159" s="96" t="s">
        <v>477</v>
      </c>
      <c r="B159" s="101">
        <v>0</v>
      </c>
      <c r="C159" s="101">
        <v>0</v>
      </c>
      <c r="D159" s="101">
        <v>0</v>
      </c>
      <c r="E159" s="97">
        <v>1</v>
      </c>
      <c r="F159" s="101">
        <v>0</v>
      </c>
      <c r="G159" s="101">
        <v>0</v>
      </c>
      <c r="H159" s="96" t="s">
        <v>477</v>
      </c>
      <c r="I159" s="101">
        <v>0</v>
      </c>
      <c r="J159" s="101">
        <v>0</v>
      </c>
      <c r="K159" s="101">
        <v>0</v>
      </c>
      <c r="L159" s="97">
        <v>1</v>
      </c>
      <c r="M159" s="101">
        <v>0</v>
      </c>
      <c r="N159" s="101">
        <v>0</v>
      </c>
      <c r="O159" s="96" t="s">
        <v>477</v>
      </c>
      <c r="P159" s="101">
        <v>0</v>
      </c>
      <c r="Q159" s="101">
        <v>0</v>
      </c>
      <c r="R159" s="101">
        <v>0</v>
      </c>
      <c r="S159" s="97">
        <v>1</v>
      </c>
      <c r="T159" s="101">
        <v>0</v>
      </c>
      <c r="U159" s="101">
        <v>0</v>
      </c>
      <c r="V159" s="96" t="s">
        <v>477</v>
      </c>
      <c r="W159" s="101">
        <v>0</v>
      </c>
      <c r="X159" s="101">
        <v>0</v>
      </c>
      <c r="Y159" s="101">
        <v>0</v>
      </c>
      <c r="Z159" s="97">
        <v>1</v>
      </c>
      <c r="AA159" s="101">
        <v>0</v>
      </c>
      <c r="AB159" s="101">
        <v>0</v>
      </c>
      <c r="AC159" s="96" t="s">
        <v>477</v>
      </c>
      <c r="AD159" s="101">
        <v>0</v>
      </c>
      <c r="AE159" s="101">
        <v>0</v>
      </c>
      <c r="AF159" s="101">
        <v>0</v>
      </c>
      <c r="AG159" s="97">
        <v>1</v>
      </c>
      <c r="AH159" s="101">
        <v>0</v>
      </c>
      <c r="AI159" s="101">
        <v>0</v>
      </c>
    </row>
    <row r="160" spans="1:35" ht="18" x14ac:dyDescent="0.4">
      <c r="A160" s="96" t="s">
        <v>271</v>
      </c>
      <c r="B160" s="101">
        <v>0</v>
      </c>
      <c r="C160" s="101">
        <v>0</v>
      </c>
      <c r="D160" s="101">
        <v>0</v>
      </c>
      <c r="E160" s="97">
        <v>1</v>
      </c>
      <c r="F160" s="101">
        <v>0</v>
      </c>
      <c r="G160" s="101">
        <v>0</v>
      </c>
      <c r="H160" s="96" t="s">
        <v>271</v>
      </c>
      <c r="I160" s="101">
        <v>0</v>
      </c>
      <c r="J160" s="101">
        <v>0</v>
      </c>
      <c r="K160" s="101">
        <v>0</v>
      </c>
      <c r="L160" s="97">
        <v>1</v>
      </c>
      <c r="M160" s="101">
        <v>0</v>
      </c>
      <c r="N160" s="101">
        <v>0</v>
      </c>
      <c r="O160" s="96" t="s">
        <v>271</v>
      </c>
      <c r="P160" s="101">
        <v>0</v>
      </c>
      <c r="Q160" s="101">
        <v>0</v>
      </c>
      <c r="R160" s="101">
        <v>0</v>
      </c>
      <c r="S160" s="97">
        <v>1</v>
      </c>
      <c r="T160" s="101">
        <v>0</v>
      </c>
      <c r="U160" s="101">
        <v>0</v>
      </c>
      <c r="V160" s="96" t="s">
        <v>271</v>
      </c>
      <c r="W160" s="101">
        <v>0</v>
      </c>
      <c r="X160" s="101">
        <v>0</v>
      </c>
      <c r="Y160" s="101">
        <v>0</v>
      </c>
      <c r="Z160" s="97">
        <v>1</v>
      </c>
      <c r="AA160" s="101">
        <v>0</v>
      </c>
      <c r="AB160" s="101">
        <v>0</v>
      </c>
      <c r="AC160" s="96" t="s">
        <v>271</v>
      </c>
      <c r="AD160" s="101">
        <v>0</v>
      </c>
      <c r="AE160" s="101">
        <v>0</v>
      </c>
      <c r="AF160" s="101">
        <v>0</v>
      </c>
      <c r="AG160" s="97">
        <v>1</v>
      </c>
      <c r="AH160" s="101">
        <v>0</v>
      </c>
      <c r="AI160" s="101">
        <v>0</v>
      </c>
    </row>
    <row r="161" spans="1:35" ht="18" x14ac:dyDescent="0.4">
      <c r="A161" s="96" t="s">
        <v>222</v>
      </c>
      <c r="B161" s="101">
        <v>0</v>
      </c>
      <c r="C161" s="101">
        <v>0</v>
      </c>
      <c r="D161" s="101">
        <v>0</v>
      </c>
      <c r="E161" s="97">
        <v>1</v>
      </c>
      <c r="F161" s="101">
        <v>0</v>
      </c>
      <c r="G161" s="101">
        <v>0</v>
      </c>
      <c r="H161" s="96" t="s">
        <v>222</v>
      </c>
      <c r="I161" s="101">
        <v>0</v>
      </c>
      <c r="J161" s="101">
        <v>0</v>
      </c>
      <c r="K161" s="101">
        <v>0</v>
      </c>
      <c r="L161" s="97">
        <v>1</v>
      </c>
      <c r="M161" s="101">
        <v>0</v>
      </c>
      <c r="N161" s="101">
        <v>0</v>
      </c>
      <c r="O161" s="96" t="s">
        <v>222</v>
      </c>
      <c r="P161" s="101">
        <v>0</v>
      </c>
      <c r="Q161" s="101">
        <v>0</v>
      </c>
      <c r="R161" s="101">
        <v>0</v>
      </c>
      <c r="S161" s="97">
        <v>1</v>
      </c>
      <c r="T161" s="101">
        <v>0</v>
      </c>
      <c r="U161" s="101">
        <v>0</v>
      </c>
      <c r="V161" s="96" t="s">
        <v>222</v>
      </c>
      <c r="W161" s="101">
        <v>0</v>
      </c>
      <c r="X161" s="101">
        <v>0</v>
      </c>
      <c r="Y161" s="101">
        <v>0</v>
      </c>
      <c r="Z161" s="97">
        <v>1</v>
      </c>
      <c r="AA161" s="101">
        <v>0</v>
      </c>
      <c r="AB161" s="101">
        <v>0</v>
      </c>
      <c r="AC161" s="96" t="s">
        <v>222</v>
      </c>
      <c r="AD161" s="101">
        <v>0</v>
      </c>
      <c r="AE161" s="101">
        <v>0</v>
      </c>
      <c r="AF161" s="101">
        <v>0</v>
      </c>
      <c r="AG161" s="97">
        <v>1</v>
      </c>
      <c r="AH161" s="101">
        <v>0</v>
      </c>
      <c r="AI161" s="101">
        <v>0</v>
      </c>
    </row>
    <row r="162" spans="1:35" ht="18" x14ac:dyDescent="0.4">
      <c r="A162" s="96" t="s">
        <v>388</v>
      </c>
      <c r="B162" s="101">
        <v>0</v>
      </c>
      <c r="C162" s="101">
        <v>0</v>
      </c>
      <c r="D162" s="101">
        <v>0</v>
      </c>
      <c r="E162" s="97">
        <v>1</v>
      </c>
      <c r="F162" s="101">
        <v>0</v>
      </c>
      <c r="G162" s="101">
        <v>0</v>
      </c>
      <c r="H162" s="96" t="s">
        <v>388</v>
      </c>
      <c r="I162" s="101">
        <v>0</v>
      </c>
      <c r="J162" s="101">
        <v>0</v>
      </c>
      <c r="K162" s="101">
        <v>0</v>
      </c>
      <c r="L162" s="97">
        <v>1</v>
      </c>
      <c r="M162" s="101">
        <v>0</v>
      </c>
      <c r="N162" s="101">
        <v>0</v>
      </c>
      <c r="O162" s="96" t="s">
        <v>388</v>
      </c>
      <c r="P162" s="101">
        <v>0</v>
      </c>
      <c r="Q162" s="101">
        <v>0</v>
      </c>
      <c r="R162" s="101">
        <v>0</v>
      </c>
      <c r="S162" s="97">
        <v>1</v>
      </c>
      <c r="T162" s="101">
        <v>0</v>
      </c>
      <c r="U162" s="101">
        <v>0</v>
      </c>
      <c r="V162" s="96" t="s">
        <v>388</v>
      </c>
      <c r="W162" s="101">
        <v>0</v>
      </c>
      <c r="X162" s="101">
        <v>0</v>
      </c>
      <c r="Y162" s="101">
        <v>0</v>
      </c>
      <c r="Z162" s="97">
        <v>1</v>
      </c>
      <c r="AA162" s="101">
        <v>0</v>
      </c>
      <c r="AB162" s="101">
        <v>0</v>
      </c>
      <c r="AC162" s="96" t="s">
        <v>388</v>
      </c>
      <c r="AD162" s="101">
        <v>0</v>
      </c>
      <c r="AE162" s="101">
        <v>0</v>
      </c>
      <c r="AF162" s="101">
        <v>0</v>
      </c>
      <c r="AG162" s="97">
        <v>1</v>
      </c>
      <c r="AH162" s="101">
        <v>0</v>
      </c>
      <c r="AI162" s="101">
        <v>0</v>
      </c>
    </row>
    <row r="163" spans="1:35" ht="18" x14ac:dyDescent="0.4">
      <c r="A163" s="96" t="s">
        <v>389</v>
      </c>
      <c r="B163" s="101">
        <v>0</v>
      </c>
      <c r="C163" s="101">
        <v>0</v>
      </c>
      <c r="D163" s="101">
        <v>0</v>
      </c>
      <c r="E163" s="97">
        <v>1</v>
      </c>
      <c r="F163" s="101">
        <v>0</v>
      </c>
      <c r="G163" s="101">
        <v>0</v>
      </c>
      <c r="H163" s="96" t="s">
        <v>389</v>
      </c>
      <c r="I163" s="101">
        <v>0</v>
      </c>
      <c r="J163" s="101">
        <v>0</v>
      </c>
      <c r="K163" s="101">
        <v>0</v>
      </c>
      <c r="L163" s="97">
        <v>1</v>
      </c>
      <c r="M163" s="101">
        <v>0</v>
      </c>
      <c r="N163" s="101">
        <v>0</v>
      </c>
      <c r="O163" s="96" t="s">
        <v>389</v>
      </c>
      <c r="P163" s="101">
        <v>0</v>
      </c>
      <c r="Q163" s="101">
        <v>0</v>
      </c>
      <c r="R163" s="101">
        <v>0</v>
      </c>
      <c r="S163" s="97">
        <v>1</v>
      </c>
      <c r="T163" s="101">
        <v>0</v>
      </c>
      <c r="U163" s="101">
        <v>0</v>
      </c>
      <c r="V163" s="96" t="s">
        <v>389</v>
      </c>
      <c r="W163" s="101">
        <v>0</v>
      </c>
      <c r="X163" s="101">
        <v>0</v>
      </c>
      <c r="Y163" s="101">
        <v>0</v>
      </c>
      <c r="Z163" s="97">
        <v>1</v>
      </c>
      <c r="AA163" s="101">
        <v>0</v>
      </c>
      <c r="AB163" s="101">
        <v>0</v>
      </c>
      <c r="AC163" s="96" t="s">
        <v>389</v>
      </c>
      <c r="AD163" s="101">
        <v>0</v>
      </c>
      <c r="AE163" s="101">
        <v>0</v>
      </c>
      <c r="AF163" s="101">
        <v>0</v>
      </c>
      <c r="AG163" s="97">
        <v>1</v>
      </c>
      <c r="AH163" s="101">
        <v>0</v>
      </c>
      <c r="AI163" s="101">
        <v>0</v>
      </c>
    </row>
    <row r="164" spans="1:35" ht="18" x14ac:dyDescent="0.4">
      <c r="A164" s="96" t="s">
        <v>390</v>
      </c>
      <c r="B164" s="101">
        <v>0</v>
      </c>
      <c r="C164" s="101">
        <v>0</v>
      </c>
      <c r="D164" s="101">
        <v>0</v>
      </c>
      <c r="E164" s="97">
        <v>1</v>
      </c>
      <c r="F164" s="101">
        <v>0</v>
      </c>
      <c r="G164" s="101">
        <v>0</v>
      </c>
      <c r="H164" s="96" t="s">
        <v>390</v>
      </c>
      <c r="I164" s="101">
        <v>0</v>
      </c>
      <c r="J164" s="101">
        <v>0</v>
      </c>
      <c r="K164" s="101">
        <v>0</v>
      </c>
      <c r="L164" s="97">
        <v>1</v>
      </c>
      <c r="M164" s="101">
        <v>0</v>
      </c>
      <c r="N164" s="101">
        <v>0</v>
      </c>
      <c r="O164" s="96" t="s">
        <v>390</v>
      </c>
      <c r="P164" s="101">
        <v>0</v>
      </c>
      <c r="Q164" s="101">
        <v>0</v>
      </c>
      <c r="R164" s="101">
        <v>0</v>
      </c>
      <c r="S164" s="97">
        <v>1</v>
      </c>
      <c r="T164" s="101">
        <v>0</v>
      </c>
      <c r="U164" s="101">
        <v>0</v>
      </c>
      <c r="V164" s="96" t="s">
        <v>390</v>
      </c>
      <c r="W164" s="101">
        <v>0</v>
      </c>
      <c r="X164" s="101">
        <v>0</v>
      </c>
      <c r="Y164" s="101">
        <v>0</v>
      </c>
      <c r="Z164" s="97">
        <v>1</v>
      </c>
      <c r="AA164" s="101">
        <v>0</v>
      </c>
      <c r="AB164" s="101">
        <v>0</v>
      </c>
      <c r="AC164" s="96" t="s">
        <v>390</v>
      </c>
      <c r="AD164" s="101">
        <v>0</v>
      </c>
      <c r="AE164" s="101">
        <v>0</v>
      </c>
      <c r="AF164" s="101">
        <v>0</v>
      </c>
      <c r="AG164" s="97">
        <v>1</v>
      </c>
      <c r="AH164" s="101">
        <v>0</v>
      </c>
      <c r="AI164" s="101">
        <v>0</v>
      </c>
    </row>
    <row r="165" spans="1:35" ht="18" x14ac:dyDescent="0.4">
      <c r="A165" s="96" t="s">
        <v>391</v>
      </c>
      <c r="B165" s="101">
        <v>0</v>
      </c>
      <c r="C165" s="101">
        <v>0</v>
      </c>
      <c r="D165" s="101">
        <v>0</v>
      </c>
      <c r="E165" s="97">
        <v>1</v>
      </c>
      <c r="F165" s="101">
        <v>0</v>
      </c>
      <c r="G165" s="101">
        <v>0</v>
      </c>
      <c r="H165" s="96" t="s">
        <v>391</v>
      </c>
      <c r="I165" s="101">
        <v>0</v>
      </c>
      <c r="J165" s="101">
        <v>0</v>
      </c>
      <c r="K165" s="101">
        <v>0</v>
      </c>
      <c r="L165" s="97">
        <v>1</v>
      </c>
      <c r="M165" s="101">
        <v>0</v>
      </c>
      <c r="N165" s="101">
        <v>0</v>
      </c>
      <c r="O165" s="96" t="s">
        <v>391</v>
      </c>
      <c r="P165" s="101">
        <v>0</v>
      </c>
      <c r="Q165" s="101">
        <v>0</v>
      </c>
      <c r="R165" s="101">
        <v>0</v>
      </c>
      <c r="S165" s="97">
        <v>1</v>
      </c>
      <c r="T165" s="101">
        <v>0</v>
      </c>
      <c r="U165" s="101">
        <v>0</v>
      </c>
      <c r="V165" s="96" t="s">
        <v>391</v>
      </c>
      <c r="W165" s="101">
        <v>0</v>
      </c>
      <c r="X165" s="101">
        <v>0</v>
      </c>
      <c r="Y165" s="101">
        <v>0</v>
      </c>
      <c r="Z165" s="97">
        <v>1</v>
      </c>
      <c r="AA165" s="101">
        <v>0</v>
      </c>
      <c r="AB165" s="101">
        <v>0</v>
      </c>
      <c r="AC165" s="96" t="s">
        <v>391</v>
      </c>
      <c r="AD165" s="101">
        <v>0</v>
      </c>
      <c r="AE165" s="101">
        <v>0</v>
      </c>
      <c r="AF165" s="101">
        <v>0</v>
      </c>
      <c r="AG165" s="97">
        <v>1</v>
      </c>
      <c r="AH165" s="101">
        <v>0</v>
      </c>
      <c r="AI165" s="101">
        <v>0</v>
      </c>
    </row>
    <row r="166" spans="1:35" ht="18" x14ac:dyDescent="0.4">
      <c r="A166" s="96" t="s">
        <v>392</v>
      </c>
      <c r="B166" s="101">
        <v>0</v>
      </c>
      <c r="C166" s="101">
        <v>0</v>
      </c>
      <c r="D166" s="101">
        <v>0</v>
      </c>
      <c r="E166" s="97">
        <v>1</v>
      </c>
      <c r="F166" s="101">
        <v>0</v>
      </c>
      <c r="G166" s="101">
        <v>0</v>
      </c>
      <c r="H166" s="96" t="s">
        <v>392</v>
      </c>
      <c r="I166" s="101">
        <v>0</v>
      </c>
      <c r="J166" s="101">
        <v>0</v>
      </c>
      <c r="K166" s="101">
        <v>0</v>
      </c>
      <c r="L166" s="97">
        <v>1</v>
      </c>
      <c r="M166" s="101">
        <v>0</v>
      </c>
      <c r="N166" s="101">
        <v>0</v>
      </c>
      <c r="O166" s="96" t="s">
        <v>392</v>
      </c>
      <c r="P166" s="101">
        <v>0</v>
      </c>
      <c r="Q166" s="101">
        <v>0</v>
      </c>
      <c r="R166" s="101">
        <v>0</v>
      </c>
      <c r="S166" s="97">
        <v>1</v>
      </c>
      <c r="T166" s="101">
        <v>0</v>
      </c>
      <c r="U166" s="101">
        <v>0</v>
      </c>
      <c r="V166" s="96" t="s">
        <v>392</v>
      </c>
      <c r="W166" s="101">
        <v>0</v>
      </c>
      <c r="X166" s="101">
        <v>0</v>
      </c>
      <c r="Y166" s="101">
        <v>0</v>
      </c>
      <c r="Z166" s="97">
        <v>1</v>
      </c>
      <c r="AA166" s="101">
        <v>0</v>
      </c>
      <c r="AB166" s="101">
        <v>0</v>
      </c>
      <c r="AC166" s="96" t="s">
        <v>392</v>
      </c>
      <c r="AD166" s="101">
        <v>0</v>
      </c>
      <c r="AE166" s="101">
        <v>0</v>
      </c>
      <c r="AF166" s="101">
        <v>0</v>
      </c>
      <c r="AG166" s="97">
        <v>1</v>
      </c>
      <c r="AH166" s="101">
        <v>0</v>
      </c>
      <c r="AI166" s="101">
        <v>0</v>
      </c>
    </row>
    <row r="167" spans="1:35" ht="18" x14ac:dyDescent="0.4">
      <c r="A167" s="96" t="s">
        <v>486</v>
      </c>
      <c r="B167" s="101">
        <v>0</v>
      </c>
      <c r="C167" s="101">
        <v>0</v>
      </c>
      <c r="D167" s="101">
        <v>0</v>
      </c>
      <c r="E167" s="97">
        <v>1</v>
      </c>
      <c r="F167" s="101">
        <v>0</v>
      </c>
      <c r="G167" s="101">
        <v>0</v>
      </c>
      <c r="H167" s="96" t="s">
        <v>486</v>
      </c>
      <c r="I167" s="101">
        <v>0</v>
      </c>
      <c r="J167" s="101">
        <v>0</v>
      </c>
      <c r="K167" s="101">
        <v>0</v>
      </c>
      <c r="L167" s="97">
        <v>1</v>
      </c>
      <c r="M167" s="101">
        <v>0</v>
      </c>
      <c r="N167" s="101">
        <v>0</v>
      </c>
      <c r="O167" s="96" t="s">
        <v>486</v>
      </c>
      <c r="P167" s="101">
        <v>0</v>
      </c>
      <c r="Q167" s="101">
        <v>0</v>
      </c>
      <c r="R167" s="101">
        <v>0</v>
      </c>
      <c r="S167" s="97">
        <v>1</v>
      </c>
      <c r="T167" s="101">
        <v>0</v>
      </c>
      <c r="U167" s="101">
        <v>0</v>
      </c>
      <c r="V167" s="96" t="s">
        <v>486</v>
      </c>
      <c r="W167" s="101">
        <v>0</v>
      </c>
      <c r="X167" s="101">
        <v>0</v>
      </c>
      <c r="Y167" s="101">
        <v>0</v>
      </c>
      <c r="Z167" s="97">
        <v>1</v>
      </c>
      <c r="AA167" s="101">
        <v>0</v>
      </c>
      <c r="AB167" s="101">
        <v>0</v>
      </c>
      <c r="AC167" s="96" t="s">
        <v>486</v>
      </c>
      <c r="AD167" s="101">
        <v>0</v>
      </c>
      <c r="AE167" s="101">
        <v>0</v>
      </c>
      <c r="AF167" s="101">
        <v>0</v>
      </c>
      <c r="AG167" s="97">
        <v>1</v>
      </c>
      <c r="AH167" s="101">
        <v>0</v>
      </c>
      <c r="AI167" s="101">
        <v>0</v>
      </c>
    </row>
    <row r="168" spans="1:35" ht="18" x14ac:dyDescent="0.4">
      <c r="A168" s="96" t="s">
        <v>393</v>
      </c>
      <c r="B168" s="101">
        <v>0</v>
      </c>
      <c r="C168" s="101">
        <v>0</v>
      </c>
      <c r="D168" s="101">
        <v>0</v>
      </c>
      <c r="E168" s="97">
        <v>1</v>
      </c>
      <c r="F168" s="101">
        <v>0</v>
      </c>
      <c r="G168" s="101">
        <v>0</v>
      </c>
      <c r="H168" s="96" t="s">
        <v>393</v>
      </c>
      <c r="I168" s="101">
        <v>0</v>
      </c>
      <c r="J168" s="101">
        <v>0</v>
      </c>
      <c r="K168" s="101">
        <v>0</v>
      </c>
      <c r="L168" s="97">
        <v>1</v>
      </c>
      <c r="M168" s="101">
        <v>0</v>
      </c>
      <c r="N168" s="101">
        <v>0</v>
      </c>
      <c r="O168" s="96" t="s">
        <v>393</v>
      </c>
      <c r="P168" s="101">
        <v>0</v>
      </c>
      <c r="Q168" s="101">
        <v>0</v>
      </c>
      <c r="R168" s="101">
        <v>0</v>
      </c>
      <c r="S168" s="97">
        <v>1</v>
      </c>
      <c r="T168" s="101">
        <v>0</v>
      </c>
      <c r="U168" s="101">
        <v>0</v>
      </c>
      <c r="V168" s="96" t="s">
        <v>393</v>
      </c>
      <c r="W168" s="101">
        <v>0</v>
      </c>
      <c r="X168" s="101">
        <v>0</v>
      </c>
      <c r="Y168" s="101">
        <v>0</v>
      </c>
      <c r="Z168" s="97">
        <v>1</v>
      </c>
      <c r="AA168" s="101">
        <v>0</v>
      </c>
      <c r="AB168" s="101">
        <v>0</v>
      </c>
      <c r="AC168" s="96" t="s">
        <v>393</v>
      </c>
      <c r="AD168" s="101">
        <v>0</v>
      </c>
      <c r="AE168" s="101">
        <v>0</v>
      </c>
      <c r="AF168" s="101">
        <v>0</v>
      </c>
      <c r="AG168" s="97">
        <v>1</v>
      </c>
      <c r="AH168" s="101">
        <v>0</v>
      </c>
      <c r="AI168" s="101">
        <v>0</v>
      </c>
    </row>
    <row r="169" spans="1:35" ht="18" x14ac:dyDescent="0.4">
      <c r="A169" s="96" t="s">
        <v>394</v>
      </c>
      <c r="B169" s="101">
        <v>0</v>
      </c>
      <c r="C169" s="101">
        <v>0</v>
      </c>
      <c r="D169" s="101">
        <v>0</v>
      </c>
      <c r="E169" s="97">
        <v>1</v>
      </c>
      <c r="F169" s="101">
        <v>0</v>
      </c>
      <c r="G169" s="101">
        <v>0</v>
      </c>
      <c r="H169" s="96" t="s">
        <v>394</v>
      </c>
      <c r="I169" s="101">
        <v>0</v>
      </c>
      <c r="J169" s="101">
        <v>0</v>
      </c>
      <c r="K169" s="101">
        <v>0</v>
      </c>
      <c r="L169" s="97">
        <v>1</v>
      </c>
      <c r="M169" s="101">
        <v>0</v>
      </c>
      <c r="N169" s="101">
        <v>0</v>
      </c>
      <c r="O169" s="96" t="s">
        <v>394</v>
      </c>
      <c r="P169" s="101">
        <v>0</v>
      </c>
      <c r="Q169" s="101">
        <v>0</v>
      </c>
      <c r="R169" s="101">
        <v>0</v>
      </c>
      <c r="S169" s="97">
        <v>1</v>
      </c>
      <c r="T169" s="101">
        <v>0</v>
      </c>
      <c r="U169" s="101">
        <v>0</v>
      </c>
      <c r="V169" s="96" t="s">
        <v>394</v>
      </c>
      <c r="W169" s="101">
        <v>0</v>
      </c>
      <c r="X169" s="101">
        <v>0</v>
      </c>
      <c r="Y169" s="101">
        <v>0</v>
      </c>
      <c r="Z169" s="97">
        <v>1</v>
      </c>
      <c r="AA169" s="101">
        <v>0</v>
      </c>
      <c r="AB169" s="101">
        <v>0</v>
      </c>
      <c r="AC169" s="96" t="s">
        <v>394</v>
      </c>
      <c r="AD169" s="101">
        <v>0</v>
      </c>
      <c r="AE169" s="101">
        <v>0</v>
      </c>
      <c r="AF169" s="101">
        <v>0</v>
      </c>
      <c r="AG169" s="97">
        <v>1</v>
      </c>
      <c r="AH169" s="101">
        <v>0</v>
      </c>
      <c r="AI169" s="101">
        <v>0</v>
      </c>
    </row>
    <row r="170" spans="1:35" ht="18" x14ac:dyDescent="0.4">
      <c r="A170" s="96" t="s">
        <v>395</v>
      </c>
      <c r="B170" s="101">
        <v>0</v>
      </c>
      <c r="C170" s="101">
        <v>0</v>
      </c>
      <c r="D170" s="101">
        <v>0</v>
      </c>
      <c r="E170" s="97">
        <v>1</v>
      </c>
      <c r="F170" s="101">
        <v>0</v>
      </c>
      <c r="G170" s="101">
        <v>0</v>
      </c>
      <c r="H170" s="96" t="s">
        <v>395</v>
      </c>
      <c r="I170" s="101">
        <v>0</v>
      </c>
      <c r="J170" s="101">
        <v>0</v>
      </c>
      <c r="K170" s="101">
        <v>0</v>
      </c>
      <c r="L170" s="97">
        <v>1</v>
      </c>
      <c r="M170" s="101">
        <v>0</v>
      </c>
      <c r="N170" s="101">
        <v>0</v>
      </c>
      <c r="O170" s="96" t="s">
        <v>395</v>
      </c>
      <c r="P170" s="101">
        <v>0</v>
      </c>
      <c r="Q170" s="101">
        <v>0</v>
      </c>
      <c r="R170" s="101">
        <v>0</v>
      </c>
      <c r="S170" s="97">
        <v>1</v>
      </c>
      <c r="T170" s="101">
        <v>0</v>
      </c>
      <c r="U170" s="101">
        <v>0</v>
      </c>
      <c r="V170" s="96" t="s">
        <v>395</v>
      </c>
      <c r="W170" s="101">
        <v>0</v>
      </c>
      <c r="X170" s="101">
        <v>0</v>
      </c>
      <c r="Y170" s="101">
        <v>0</v>
      </c>
      <c r="Z170" s="97">
        <v>1</v>
      </c>
      <c r="AA170" s="101">
        <v>0</v>
      </c>
      <c r="AB170" s="101">
        <v>0</v>
      </c>
      <c r="AC170" s="96" t="s">
        <v>395</v>
      </c>
      <c r="AD170" s="101">
        <v>0</v>
      </c>
      <c r="AE170" s="101">
        <v>0</v>
      </c>
      <c r="AF170" s="101">
        <v>0</v>
      </c>
      <c r="AG170" s="97">
        <v>1</v>
      </c>
      <c r="AH170" s="101">
        <v>0</v>
      </c>
      <c r="AI170" s="101">
        <v>0</v>
      </c>
    </row>
    <row r="171" spans="1:35" ht="18" x14ac:dyDescent="0.4">
      <c r="A171" s="96" t="s">
        <v>244</v>
      </c>
      <c r="B171" s="101">
        <v>0</v>
      </c>
      <c r="C171" s="101">
        <v>0</v>
      </c>
      <c r="D171" s="101">
        <v>0</v>
      </c>
      <c r="E171" s="97">
        <v>1</v>
      </c>
      <c r="F171" s="101">
        <v>0</v>
      </c>
      <c r="G171" s="101">
        <v>0</v>
      </c>
      <c r="H171" s="96" t="s">
        <v>244</v>
      </c>
      <c r="I171" s="101">
        <v>0</v>
      </c>
      <c r="J171" s="101">
        <v>0</v>
      </c>
      <c r="K171" s="101">
        <v>0</v>
      </c>
      <c r="L171" s="97">
        <v>1</v>
      </c>
      <c r="M171" s="101">
        <v>0</v>
      </c>
      <c r="N171" s="101">
        <v>0</v>
      </c>
      <c r="O171" s="96" t="s">
        <v>244</v>
      </c>
      <c r="P171" s="101">
        <v>0</v>
      </c>
      <c r="Q171" s="101">
        <v>0</v>
      </c>
      <c r="R171" s="101">
        <v>0</v>
      </c>
      <c r="S171" s="97">
        <v>1</v>
      </c>
      <c r="T171" s="101">
        <v>0</v>
      </c>
      <c r="U171" s="101">
        <v>0</v>
      </c>
      <c r="V171" s="96" t="s">
        <v>244</v>
      </c>
      <c r="W171" s="101">
        <v>0</v>
      </c>
      <c r="X171" s="101">
        <v>0</v>
      </c>
      <c r="Y171" s="101">
        <v>0</v>
      </c>
      <c r="Z171" s="97">
        <v>1</v>
      </c>
      <c r="AA171" s="101">
        <v>0</v>
      </c>
      <c r="AB171" s="101">
        <v>0</v>
      </c>
      <c r="AC171" s="96" t="s">
        <v>244</v>
      </c>
      <c r="AD171" s="101">
        <v>0</v>
      </c>
      <c r="AE171" s="101">
        <v>0</v>
      </c>
      <c r="AF171" s="101">
        <v>0</v>
      </c>
      <c r="AG171" s="97">
        <v>1</v>
      </c>
      <c r="AH171" s="101">
        <v>0</v>
      </c>
      <c r="AI171" s="101">
        <v>0</v>
      </c>
    </row>
    <row r="172" spans="1:35" ht="36" x14ac:dyDescent="0.4">
      <c r="A172" s="96" t="s">
        <v>396</v>
      </c>
      <c r="B172" s="101">
        <v>0</v>
      </c>
      <c r="C172" s="101">
        <v>0</v>
      </c>
      <c r="D172" s="101">
        <v>0</v>
      </c>
      <c r="E172" s="97">
        <v>1</v>
      </c>
      <c r="F172" s="101">
        <v>0</v>
      </c>
      <c r="G172" s="101">
        <v>0</v>
      </c>
      <c r="H172" s="96" t="s">
        <v>396</v>
      </c>
      <c r="I172" s="101">
        <v>0</v>
      </c>
      <c r="J172" s="101">
        <v>0</v>
      </c>
      <c r="K172" s="101">
        <v>0</v>
      </c>
      <c r="L172" s="97">
        <v>1</v>
      </c>
      <c r="M172" s="101">
        <v>0</v>
      </c>
      <c r="N172" s="101">
        <v>0</v>
      </c>
      <c r="O172" s="96" t="s">
        <v>396</v>
      </c>
      <c r="P172" s="101">
        <v>0</v>
      </c>
      <c r="Q172" s="101">
        <v>0</v>
      </c>
      <c r="R172" s="101">
        <v>0</v>
      </c>
      <c r="S172" s="97">
        <v>1</v>
      </c>
      <c r="T172" s="101">
        <v>0</v>
      </c>
      <c r="U172" s="101">
        <v>0</v>
      </c>
      <c r="V172" s="96" t="s">
        <v>396</v>
      </c>
      <c r="W172" s="101">
        <v>0</v>
      </c>
      <c r="X172" s="101">
        <v>0</v>
      </c>
      <c r="Y172" s="101">
        <v>0</v>
      </c>
      <c r="Z172" s="97">
        <v>1</v>
      </c>
      <c r="AA172" s="101">
        <v>0</v>
      </c>
      <c r="AB172" s="101">
        <v>0</v>
      </c>
      <c r="AC172" s="96" t="s">
        <v>396</v>
      </c>
      <c r="AD172" s="101">
        <v>0</v>
      </c>
      <c r="AE172" s="101">
        <v>0</v>
      </c>
      <c r="AF172" s="101">
        <v>0</v>
      </c>
      <c r="AG172" s="97">
        <v>1</v>
      </c>
      <c r="AH172" s="101">
        <v>0</v>
      </c>
      <c r="AI172" s="101">
        <v>0</v>
      </c>
    </row>
    <row r="173" spans="1:35" ht="18" x14ac:dyDescent="0.4">
      <c r="A173" s="96" t="s">
        <v>257</v>
      </c>
      <c r="B173" s="101">
        <v>0</v>
      </c>
      <c r="C173" s="101">
        <v>0</v>
      </c>
      <c r="D173" s="101">
        <v>0</v>
      </c>
      <c r="E173" s="97">
        <v>1</v>
      </c>
      <c r="F173" s="101">
        <v>0</v>
      </c>
      <c r="G173" s="101">
        <v>0</v>
      </c>
      <c r="H173" s="96" t="s">
        <v>257</v>
      </c>
      <c r="I173" s="101">
        <v>0</v>
      </c>
      <c r="J173" s="101">
        <v>0</v>
      </c>
      <c r="K173" s="101">
        <v>0</v>
      </c>
      <c r="L173" s="97">
        <v>1</v>
      </c>
      <c r="M173" s="101">
        <v>0</v>
      </c>
      <c r="N173" s="101">
        <v>0</v>
      </c>
      <c r="O173" s="96" t="s">
        <v>257</v>
      </c>
      <c r="P173" s="101">
        <v>0</v>
      </c>
      <c r="Q173" s="101">
        <v>0</v>
      </c>
      <c r="R173" s="101">
        <v>0</v>
      </c>
      <c r="S173" s="97">
        <v>1</v>
      </c>
      <c r="T173" s="101">
        <v>0</v>
      </c>
      <c r="U173" s="101">
        <v>0</v>
      </c>
      <c r="V173" s="96" t="s">
        <v>257</v>
      </c>
      <c r="W173" s="101">
        <v>0</v>
      </c>
      <c r="X173" s="101">
        <v>0</v>
      </c>
      <c r="Y173" s="101">
        <v>0</v>
      </c>
      <c r="Z173" s="97">
        <v>1</v>
      </c>
      <c r="AA173" s="101">
        <v>0</v>
      </c>
      <c r="AB173" s="101">
        <v>0</v>
      </c>
      <c r="AC173" s="96" t="s">
        <v>257</v>
      </c>
      <c r="AD173" s="101">
        <v>0</v>
      </c>
      <c r="AE173" s="101">
        <v>0</v>
      </c>
      <c r="AF173" s="101">
        <v>0</v>
      </c>
      <c r="AG173" s="97">
        <v>1</v>
      </c>
      <c r="AH173" s="101">
        <v>0</v>
      </c>
      <c r="AI173" s="101">
        <v>0</v>
      </c>
    </row>
    <row r="174" spans="1:35" ht="18" x14ac:dyDescent="0.4">
      <c r="A174" s="96" t="s">
        <v>397</v>
      </c>
      <c r="B174" s="101">
        <v>0</v>
      </c>
      <c r="C174" s="101">
        <v>0</v>
      </c>
      <c r="D174" s="101">
        <v>0</v>
      </c>
      <c r="E174" s="97">
        <v>1</v>
      </c>
      <c r="F174" s="101">
        <v>0</v>
      </c>
      <c r="G174" s="101">
        <v>0</v>
      </c>
      <c r="H174" s="96" t="s">
        <v>397</v>
      </c>
      <c r="I174" s="101">
        <v>0</v>
      </c>
      <c r="J174" s="101">
        <v>0</v>
      </c>
      <c r="K174" s="101">
        <v>0</v>
      </c>
      <c r="L174" s="97">
        <v>1</v>
      </c>
      <c r="M174" s="101">
        <v>0</v>
      </c>
      <c r="N174" s="101">
        <v>0</v>
      </c>
      <c r="O174" s="96" t="s">
        <v>397</v>
      </c>
      <c r="P174" s="101">
        <v>0</v>
      </c>
      <c r="Q174" s="101">
        <v>0</v>
      </c>
      <c r="R174" s="101">
        <v>0</v>
      </c>
      <c r="S174" s="97">
        <v>1</v>
      </c>
      <c r="T174" s="101">
        <v>0</v>
      </c>
      <c r="U174" s="101">
        <v>0</v>
      </c>
      <c r="V174" s="96" t="s">
        <v>397</v>
      </c>
      <c r="W174" s="101">
        <v>0</v>
      </c>
      <c r="X174" s="101">
        <v>0</v>
      </c>
      <c r="Y174" s="101">
        <v>0</v>
      </c>
      <c r="Z174" s="97">
        <v>1</v>
      </c>
      <c r="AA174" s="101">
        <v>0</v>
      </c>
      <c r="AB174" s="101">
        <v>0</v>
      </c>
      <c r="AC174" s="96" t="s">
        <v>397</v>
      </c>
      <c r="AD174" s="101">
        <v>0</v>
      </c>
      <c r="AE174" s="101">
        <v>0</v>
      </c>
      <c r="AF174" s="101">
        <v>0</v>
      </c>
      <c r="AG174" s="97">
        <v>1</v>
      </c>
      <c r="AH174" s="101">
        <v>0</v>
      </c>
      <c r="AI174" s="101">
        <v>0</v>
      </c>
    </row>
    <row r="175" spans="1:35" ht="36" x14ac:dyDescent="0.4">
      <c r="A175" s="96" t="s">
        <v>399</v>
      </c>
      <c r="B175" s="101">
        <v>0</v>
      </c>
      <c r="C175" s="101">
        <v>0</v>
      </c>
      <c r="D175" s="101">
        <v>0</v>
      </c>
      <c r="E175" s="97">
        <v>1</v>
      </c>
      <c r="F175" s="101">
        <v>0</v>
      </c>
      <c r="G175" s="101">
        <v>0</v>
      </c>
      <c r="H175" s="96" t="s">
        <v>399</v>
      </c>
      <c r="I175" s="101">
        <v>0</v>
      </c>
      <c r="J175" s="101">
        <v>0</v>
      </c>
      <c r="K175" s="101">
        <v>0</v>
      </c>
      <c r="L175" s="97">
        <v>1</v>
      </c>
      <c r="M175" s="101">
        <v>0</v>
      </c>
      <c r="N175" s="101">
        <v>0</v>
      </c>
      <c r="O175" s="96" t="s">
        <v>399</v>
      </c>
      <c r="P175" s="101">
        <v>0</v>
      </c>
      <c r="Q175" s="101">
        <v>0</v>
      </c>
      <c r="R175" s="101">
        <v>0</v>
      </c>
      <c r="S175" s="97">
        <v>1</v>
      </c>
      <c r="T175" s="101">
        <v>0</v>
      </c>
      <c r="U175" s="101">
        <v>0</v>
      </c>
      <c r="V175" s="96" t="s">
        <v>399</v>
      </c>
      <c r="W175" s="101">
        <v>0</v>
      </c>
      <c r="X175" s="101">
        <v>0</v>
      </c>
      <c r="Y175" s="101">
        <v>0</v>
      </c>
      <c r="Z175" s="97">
        <v>1</v>
      </c>
      <c r="AA175" s="101">
        <v>0</v>
      </c>
      <c r="AB175" s="101">
        <v>0</v>
      </c>
      <c r="AC175" s="96" t="s">
        <v>399</v>
      </c>
      <c r="AD175" s="101">
        <v>0</v>
      </c>
      <c r="AE175" s="101">
        <v>0</v>
      </c>
      <c r="AF175" s="101">
        <v>0</v>
      </c>
      <c r="AG175" s="97">
        <v>1</v>
      </c>
      <c r="AH175" s="101">
        <v>0</v>
      </c>
      <c r="AI175" s="101">
        <v>0</v>
      </c>
    </row>
    <row r="176" spans="1:35" ht="36" x14ac:dyDescent="0.4">
      <c r="A176" s="96" t="s">
        <v>400</v>
      </c>
      <c r="B176" s="101">
        <v>0</v>
      </c>
      <c r="C176" s="101">
        <v>0</v>
      </c>
      <c r="D176" s="101">
        <v>0</v>
      </c>
      <c r="E176" s="97">
        <v>1</v>
      </c>
      <c r="F176" s="101">
        <v>0</v>
      </c>
      <c r="G176" s="101">
        <v>0</v>
      </c>
      <c r="H176" s="96" t="s">
        <v>400</v>
      </c>
      <c r="I176" s="101">
        <v>0</v>
      </c>
      <c r="J176" s="101">
        <v>0</v>
      </c>
      <c r="K176" s="101">
        <v>0</v>
      </c>
      <c r="L176" s="97">
        <v>1</v>
      </c>
      <c r="M176" s="101">
        <v>0</v>
      </c>
      <c r="N176" s="101">
        <v>0</v>
      </c>
      <c r="O176" s="96" t="s">
        <v>400</v>
      </c>
      <c r="P176" s="101">
        <v>0</v>
      </c>
      <c r="Q176" s="101">
        <v>0</v>
      </c>
      <c r="R176" s="101">
        <v>0</v>
      </c>
      <c r="S176" s="97">
        <v>1</v>
      </c>
      <c r="T176" s="101">
        <v>0</v>
      </c>
      <c r="U176" s="101">
        <v>0</v>
      </c>
      <c r="V176" s="96" t="s">
        <v>400</v>
      </c>
      <c r="W176" s="101">
        <v>0</v>
      </c>
      <c r="X176" s="101">
        <v>0</v>
      </c>
      <c r="Y176" s="101">
        <v>0</v>
      </c>
      <c r="Z176" s="97">
        <v>1</v>
      </c>
      <c r="AA176" s="101">
        <v>0</v>
      </c>
      <c r="AB176" s="101">
        <v>0</v>
      </c>
      <c r="AC176" s="96" t="s">
        <v>400</v>
      </c>
      <c r="AD176" s="101">
        <v>0</v>
      </c>
      <c r="AE176" s="101">
        <v>0</v>
      </c>
      <c r="AF176" s="101">
        <v>0</v>
      </c>
      <c r="AG176" s="97">
        <v>1</v>
      </c>
      <c r="AH176" s="101">
        <v>0</v>
      </c>
      <c r="AI176" s="101">
        <v>0</v>
      </c>
    </row>
    <row r="177" spans="1:35" ht="18" x14ac:dyDescent="0.4">
      <c r="A177" s="96" t="s">
        <v>401</v>
      </c>
      <c r="B177" s="101">
        <v>0</v>
      </c>
      <c r="C177" s="101">
        <v>0</v>
      </c>
      <c r="D177" s="101">
        <v>0</v>
      </c>
      <c r="E177" s="97">
        <v>1</v>
      </c>
      <c r="F177" s="101">
        <v>0</v>
      </c>
      <c r="G177" s="101">
        <v>0</v>
      </c>
      <c r="H177" s="96" t="s">
        <v>401</v>
      </c>
      <c r="I177" s="101">
        <v>0</v>
      </c>
      <c r="J177" s="101">
        <v>0</v>
      </c>
      <c r="K177" s="101">
        <v>0</v>
      </c>
      <c r="L177" s="97">
        <v>1</v>
      </c>
      <c r="M177" s="101">
        <v>0</v>
      </c>
      <c r="N177" s="101">
        <v>0</v>
      </c>
      <c r="O177" s="96" t="s">
        <v>401</v>
      </c>
      <c r="P177" s="101">
        <v>0</v>
      </c>
      <c r="Q177" s="101">
        <v>0</v>
      </c>
      <c r="R177" s="101">
        <v>0</v>
      </c>
      <c r="S177" s="97">
        <v>1</v>
      </c>
      <c r="T177" s="101">
        <v>0</v>
      </c>
      <c r="U177" s="101">
        <v>0</v>
      </c>
      <c r="V177" s="96" t="s">
        <v>401</v>
      </c>
      <c r="W177" s="101">
        <v>0</v>
      </c>
      <c r="X177" s="101">
        <v>0</v>
      </c>
      <c r="Y177" s="101">
        <v>0</v>
      </c>
      <c r="Z177" s="97">
        <v>1</v>
      </c>
      <c r="AA177" s="101">
        <v>0</v>
      </c>
      <c r="AB177" s="101">
        <v>0</v>
      </c>
      <c r="AC177" s="96" t="s">
        <v>401</v>
      </c>
      <c r="AD177" s="101">
        <v>0</v>
      </c>
      <c r="AE177" s="101">
        <v>0</v>
      </c>
      <c r="AF177" s="101">
        <v>0</v>
      </c>
      <c r="AG177" s="97">
        <v>1</v>
      </c>
      <c r="AH177" s="101">
        <v>0</v>
      </c>
      <c r="AI177" s="101">
        <v>0</v>
      </c>
    </row>
    <row r="178" spans="1:35" ht="18" x14ac:dyDescent="0.4">
      <c r="A178" s="96" t="s">
        <v>402</v>
      </c>
      <c r="B178" s="101">
        <v>0</v>
      </c>
      <c r="C178" s="101">
        <v>0</v>
      </c>
      <c r="D178" s="101">
        <v>0</v>
      </c>
      <c r="E178" s="97">
        <v>1</v>
      </c>
      <c r="F178" s="101">
        <v>0</v>
      </c>
      <c r="G178" s="101">
        <v>0</v>
      </c>
      <c r="H178" s="96" t="s">
        <v>402</v>
      </c>
      <c r="I178" s="101">
        <v>0</v>
      </c>
      <c r="J178" s="101">
        <v>0</v>
      </c>
      <c r="K178" s="101">
        <v>0</v>
      </c>
      <c r="L178" s="97">
        <v>1</v>
      </c>
      <c r="M178" s="101">
        <v>0</v>
      </c>
      <c r="N178" s="101">
        <v>0</v>
      </c>
      <c r="O178" s="96" t="s">
        <v>402</v>
      </c>
      <c r="P178" s="101">
        <v>0</v>
      </c>
      <c r="Q178" s="101">
        <v>0</v>
      </c>
      <c r="R178" s="101">
        <v>0</v>
      </c>
      <c r="S178" s="97">
        <v>1</v>
      </c>
      <c r="T178" s="101">
        <v>0</v>
      </c>
      <c r="U178" s="101">
        <v>0</v>
      </c>
      <c r="V178" s="96" t="s">
        <v>402</v>
      </c>
      <c r="W178" s="101">
        <v>0</v>
      </c>
      <c r="X178" s="101">
        <v>0</v>
      </c>
      <c r="Y178" s="101">
        <v>0</v>
      </c>
      <c r="Z178" s="97">
        <v>1</v>
      </c>
      <c r="AA178" s="101">
        <v>0</v>
      </c>
      <c r="AB178" s="101">
        <v>0</v>
      </c>
      <c r="AC178" s="96" t="s">
        <v>402</v>
      </c>
      <c r="AD178" s="101">
        <v>0</v>
      </c>
      <c r="AE178" s="101">
        <v>0</v>
      </c>
      <c r="AF178" s="101">
        <v>0</v>
      </c>
      <c r="AG178" s="97">
        <v>1</v>
      </c>
      <c r="AH178" s="101">
        <v>0</v>
      </c>
      <c r="AI178" s="101">
        <v>0</v>
      </c>
    </row>
    <row r="179" spans="1:35" ht="18" x14ac:dyDescent="0.4">
      <c r="A179" s="96" t="s">
        <v>404</v>
      </c>
      <c r="B179" s="101">
        <v>0</v>
      </c>
      <c r="C179" s="101">
        <v>0</v>
      </c>
      <c r="D179" s="101">
        <v>0</v>
      </c>
      <c r="E179" s="97">
        <v>1</v>
      </c>
      <c r="F179" s="101">
        <v>0</v>
      </c>
      <c r="G179" s="101">
        <v>0</v>
      </c>
      <c r="H179" s="96" t="s">
        <v>404</v>
      </c>
      <c r="I179" s="101">
        <v>0</v>
      </c>
      <c r="J179" s="101">
        <v>0</v>
      </c>
      <c r="K179" s="101">
        <v>0</v>
      </c>
      <c r="L179" s="97">
        <v>1</v>
      </c>
      <c r="M179" s="101">
        <v>0</v>
      </c>
      <c r="N179" s="101">
        <v>0</v>
      </c>
      <c r="O179" s="96" t="s">
        <v>404</v>
      </c>
      <c r="P179" s="101">
        <v>0</v>
      </c>
      <c r="Q179" s="101">
        <v>0</v>
      </c>
      <c r="R179" s="101">
        <v>0</v>
      </c>
      <c r="S179" s="97">
        <v>1</v>
      </c>
      <c r="T179" s="101">
        <v>0</v>
      </c>
      <c r="U179" s="101">
        <v>0</v>
      </c>
      <c r="V179" s="96" t="s">
        <v>404</v>
      </c>
      <c r="W179" s="101">
        <v>0</v>
      </c>
      <c r="X179" s="101">
        <v>0</v>
      </c>
      <c r="Y179" s="101">
        <v>0</v>
      </c>
      <c r="Z179" s="97">
        <v>1</v>
      </c>
      <c r="AA179" s="101">
        <v>0</v>
      </c>
      <c r="AB179" s="101">
        <v>0</v>
      </c>
      <c r="AC179" s="96" t="s">
        <v>404</v>
      </c>
      <c r="AD179" s="101">
        <v>0</v>
      </c>
      <c r="AE179" s="101">
        <v>0</v>
      </c>
      <c r="AF179" s="101">
        <v>0</v>
      </c>
      <c r="AG179" s="97">
        <v>1</v>
      </c>
      <c r="AH179" s="101">
        <v>0</v>
      </c>
      <c r="AI179" s="101">
        <v>0</v>
      </c>
    </row>
    <row r="180" spans="1:35" ht="18" x14ac:dyDescent="0.4">
      <c r="A180" s="96" t="s">
        <v>405</v>
      </c>
      <c r="B180" s="101">
        <v>0</v>
      </c>
      <c r="C180" s="101">
        <v>0</v>
      </c>
      <c r="D180" s="101">
        <v>0</v>
      </c>
      <c r="E180" s="97">
        <v>1</v>
      </c>
      <c r="F180" s="101">
        <v>0</v>
      </c>
      <c r="G180" s="101">
        <v>0</v>
      </c>
      <c r="H180" s="96" t="s">
        <v>405</v>
      </c>
      <c r="I180" s="101">
        <v>0</v>
      </c>
      <c r="J180" s="101">
        <v>0</v>
      </c>
      <c r="K180" s="101">
        <v>0</v>
      </c>
      <c r="L180" s="97">
        <v>1</v>
      </c>
      <c r="M180" s="101">
        <v>0</v>
      </c>
      <c r="N180" s="101">
        <v>0</v>
      </c>
      <c r="O180" s="96" t="s">
        <v>405</v>
      </c>
      <c r="P180" s="101">
        <v>0</v>
      </c>
      <c r="Q180" s="101">
        <v>0</v>
      </c>
      <c r="R180" s="101">
        <v>0</v>
      </c>
      <c r="S180" s="97">
        <v>1</v>
      </c>
      <c r="T180" s="101">
        <v>0</v>
      </c>
      <c r="U180" s="101">
        <v>0</v>
      </c>
      <c r="V180" s="96" t="s">
        <v>405</v>
      </c>
      <c r="W180" s="101">
        <v>0</v>
      </c>
      <c r="X180" s="101">
        <v>0</v>
      </c>
      <c r="Y180" s="101">
        <v>0</v>
      </c>
      <c r="Z180" s="97">
        <v>1</v>
      </c>
      <c r="AA180" s="101">
        <v>0</v>
      </c>
      <c r="AB180" s="101">
        <v>0</v>
      </c>
      <c r="AC180" s="96" t="s">
        <v>405</v>
      </c>
      <c r="AD180" s="101">
        <v>0</v>
      </c>
      <c r="AE180" s="101">
        <v>0</v>
      </c>
      <c r="AF180" s="101">
        <v>0</v>
      </c>
      <c r="AG180" s="97">
        <v>1</v>
      </c>
      <c r="AH180" s="101">
        <v>0</v>
      </c>
      <c r="AI180" s="101">
        <v>0</v>
      </c>
    </row>
    <row r="181" spans="1:35" ht="18" x14ac:dyDescent="0.4">
      <c r="A181" s="96" t="s">
        <v>406</v>
      </c>
      <c r="B181" s="101">
        <v>0</v>
      </c>
      <c r="C181" s="101">
        <v>0</v>
      </c>
      <c r="D181" s="101">
        <v>0</v>
      </c>
      <c r="E181" s="97">
        <v>1</v>
      </c>
      <c r="F181" s="101">
        <v>0</v>
      </c>
      <c r="G181" s="101">
        <v>0</v>
      </c>
      <c r="H181" s="96" t="s">
        <v>406</v>
      </c>
      <c r="I181" s="101">
        <v>0</v>
      </c>
      <c r="J181" s="101">
        <v>0</v>
      </c>
      <c r="K181" s="101">
        <v>0</v>
      </c>
      <c r="L181" s="97">
        <v>1</v>
      </c>
      <c r="M181" s="101">
        <v>0</v>
      </c>
      <c r="N181" s="101">
        <v>0</v>
      </c>
      <c r="O181" s="96" t="s">
        <v>406</v>
      </c>
      <c r="P181" s="101">
        <v>0</v>
      </c>
      <c r="Q181" s="101">
        <v>0</v>
      </c>
      <c r="R181" s="101">
        <v>0</v>
      </c>
      <c r="S181" s="97">
        <v>1</v>
      </c>
      <c r="T181" s="101">
        <v>0</v>
      </c>
      <c r="U181" s="101">
        <v>0</v>
      </c>
      <c r="V181" s="96" t="s">
        <v>406</v>
      </c>
      <c r="W181" s="101">
        <v>0</v>
      </c>
      <c r="X181" s="101">
        <v>0</v>
      </c>
      <c r="Y181" s="101">
        <v>0</v>
      </c>
      <c r="Z181" s="97">
        <v>1</v>
      </c>
      <c r="AA181" s="101">
        <v>0</v>
      </c>
      <c r="AB181" s="101">
        <v>0</v>
      </c>
      <c r="AC181" s="96" t="s">
        <v>406</v>
      </c>
      <c r="AD181" s="101">
        <v>0</v>
      </c>
      <c r="AE181" s="101">
        <v>0</v>
      </c>
      <c r="AF181" s="101">
        <v>0</v>
      </c>
      <c r="AG181" s="97">
        <v>1</v>
      </c>
      <c r="AH181" s="101">
        <v>0</v>
      </c>
      <c r="AI181" s="101">
        <v>0</v>
      </c>
    </row>
    <row r="182" spans="1:35" ht="18" x14ac:dyDescent="0.4">
      <c r="A182" s="96" t="s">
        <v>311</v>
      </c>
      <c r="B182" s="101">
        <v>0</v>
      </c>
      <c r="C182" s="101">
        <v>0</v>
      </c>
      <c r="D182" s="101">
        <v>0</v>
      </c>
      <c r="E182" s="97">
        <v>1</v>
      </c>
      <c r="F182" s="101">
        <v>0</v>
      </c>
      <c r="G182" s="101">
        <v>0</v>
      </c>
      <c r="H182" s="96" t="s">
        <v>311</v>
      </c>
      <c r="I182" s="101">
        <v>0</v>
      </c>
      <c r="J182" s="101">
        <v>0</v>
      </c>
      <c r="K182" s="101">
        <v>0</v>
      </c>
      <c r="L182" s="97">
        <v>1</v>
      </c>
      <c r="M182" s="101">
        <v>0</v>
      </c>
      <c r="N182" s="101">
        <v>0</v>
      </c>
      <c r="O182" s="96" t="s">
        <v>311</v>
      </c>
      <c r="P182" s="101">
        <v>0</v>
      </c>
      <c r="Q182" s="101">
        <v>0</v>
      </c>
      <c r="R182" s="101">
        <v>0</v>
      </c>
      <c r="S182" s="97">
        <v>1</v>
      </c>
      <c r="T182" s="101">
        <v>0</v>
      </c>
      <c r="U182" s="101">
        <v>0</v>
      </c>
      <c r="V182" s="96" t="s">
        <v>311</v>
      </c>
      <c r="W182" s="101">
        <v>0</v>
      </c>
      <c r="X182" s="101">
        <v>0</v>
      </c>
      <c r="Y182" s="101">
        <v>0</v>
      </c>
      <c r="Z182" s="97">
        <v>1</v>
      </c>
      <c r="AA182" s="101">
        <v>0</v>
      </c>
      <c r="AB182" s="101">
        <v>0</v>
      </c>
      <c r="AC182" s="96" t="s">
        <v>311</v>
      </c>
      <c r="AD182" s="101">
        <v>0</v>
      </c>
      <c r="AE182" s="101">
        <v>0</v>
      </c>
      <c r="AF182" s="101">
        <v>0</v>
      </c>
      <c r="AG182" s="97">
        <v>1</v>
      </c>
      <c r="AH182" s="101">
        <v>0</v>
      </c>
      <c r="AI182" s="101">
        <v>0</v>
      </c>
    </row>
    <row r="183" spans="1:35" ht="36" x14ac:dyDescent="0.4">
      <c r="A183" s="96" t="s">
        <v>408</v>
      </c>
      <c r="B183" s="101">
        <v>0</v>
      </c>
      <c r="C183" s="101">
        <v>0</v>
      </c>
      <c r="D183" s="101">
        <v>0</v>
      </c>
      <c r="E183" s="97">
        <v>1</v>
      </c>
      <c r="F183" s="101">
        <v>0</v>
      </c>
      <c r="G183" s="101">
        <v>0</v>
      </c>
      <c r="H183" s="96" t="s">
        <v>408</v>
      </c>
      <c r="I183" s="101">
        <v>0</v>
      </c>
      <c r="J183" s="101">
        <v>0</v>
      </c>
      <c r="K183" s="101">
        <v>0</v>
      </c>
      <c r="L183" s="97">
        <v>1</v>
      </c>
      <c r="M183" s="101">
        <v>0</v>
      </c>
      <c r="N183" s="101">
        <v>0</v>
      </c>
      <c r="O183" s="96" t="s">
        <v>408</v>
      </c>
      <c r="P183" s="101">
        <v>0</v>
      </c>
      <c r="Q183" s="101">
        <v>0</v>
      </c>
      <c r="R183" s="101">
        <v>0</v>
      </c>
      <c r="S183" s="97">
        <v>1</v>
      </c>
      <c r="T183" s="101">
        <v>0</v>
      </c>
      <c r="U183" s="101">
        <v>0</v>
      </c>
      <c r="V183" s="96" t="s">
        <v>408</v>
      </c>
      <c r="W183" s="101">
        <v>0</v>
      </c>
      <c r="X183" s="101">
        <v>0</v>
      </c>
      <c r="Y183" s="101">
        <v>0</v>
      </c>
      <c r="Z183" s="97">
        <v>1</v>
      </c>
      <c r="AA183" s="101">
        <v>0</v>
      </c>
      <c r="AB183" s="101">
        <v>0</v>
      </c>
      <c r="AC183" s="96" t="s">
        <v>408</v>
      </c>
      <c r="AD183" s="101">
        <v>0</v>
      </c>
      <c r="AE183" s="101">
        <v>0</v>
      </c>
      <c r="AF183" s="101">
        <v>0</v>
      </c>
      <c r="AG183" s="97">
        <v>1</v>
      </c>
      <c r="AH183" s="101">
        <v>0</v>
      </c>
      <c r="AI183" s="101">
        <v>0</v>
      </c>
    </row>
    <row r="184" spans="1:35" ht="18" x14ac:dyDescent="0.4">
      <c r="A184" s="96" t="s">
        <v>267</v>
      </c>
      <c r="B184" s="101">
        <v>0</v>
      </c>
      <c r="C184" s="101">
        <v>0</v>
      </c>
      <c r="D184" s="101">
        <v>0</v>
      </c>
      <c r="E184" s="97">
        <v>1</v>
      </c>
      <c r="F184" s="101">
        <v>0</v>
      </c>
      <c r="G184" s="101">
        <v>0</v>
      </c>
      <c r="H184" s="96" t="s">
        <v>267</v>
      </c>
      <c r="I184" s="101">
        <v>0</v>
      </c>
      <c r="J184" s="101">
        <v>0</v>
      </c>
      <c r="K184" s="101">
        <v>0</v>
      </c>
      <c r="L184" s="97">
        <v>1</v>
      </c>
      <c r="M184" s="101">
        <v>0</v>
      </c>
      <c r="N184" s="101">
        <v>0</v>
      </c>
      <c r="O184" s="96" t="s">
        <v>267</v>
      </c>
      <c r="P184" s="101">
        <v>0</v>
      </c>
      <c r="Q184" s="101">
        <v>0</v>
      </c>
      <c r="R184" s="101">
        <v>0</v>
      </c>
      <c r="S184" s="97">
        <v>1</v>
      </c>
      <c r="T184" s="101">
        <v>0</v>
      </c>
      <c r="U184" s="101">
        <v>0</v>
      </c>
      <c r="V184" s="96" t="s">
        <v>267</v>
      </c>
      <c r="W184" s="101">
        <v>0</v>
      </c>
      <c r="X184" s="101">
        <v>0</v>
      </c>
      <c r="Y184" s="101">
        <v>0</v>
      </c>
      <c r="Z184" s="97">
        <v>1</v>
      </c>
      <c r="AA184" s="101">
        <v>0</v>
      </c>
      <c r="AB184" s="101">
        <v>0</v>
      </c>
      <c r="AC184" s="96" t="s">
        <v>267</v>
      </c>
      <c r="AD184" s="101">
        <v>0</v>
      </c>
      <c r="AE184" s="101">
        <v>0</v>
      </c>
      <c r="AF184" s="101">
        <v>0</v>
      </c>
      <c r="AG184" s="97">
        <v>1</v>
      </c>
      <c r="AH184" s="101">
        <v>0</v>
      </c>
      <c r="AI184" s="101">
        <v>0</v>
      </c>
    </row>
    <row r="185" spans="1:35" ht="18" x14ac:dyDescent="0.4">
      <c r="A185" s="96" t="s">
        <v>409</v>
      </c>
      <c r="B185" s="101">
        <v>0</v>
      </c>
      <c r="C185" s="101">
        <v>0</v>
      </c>
      <c r="D185" s="101">
        <v>0</v>
      </c>
      <c r="E185" s="97">
        <v>1</v>
      </c>
      <c r="F185" s="101">
        <v>0</v>
      </c>
      <c r="G185" s="101">
        <v>0</v>
      </c>
      <c r="H185" s="96" t="s">
        <v>409</v>
      </c>
      <c r="I185" s="101">
        <v>0</v>
      </c>
      <c r="J185" s="101">
        <v>0</v>
      </c>
      <c r="K185" s="101">
        <v>0</v>
      </c>
      <c r="L185" s="97">
        <v>1</v>
      </c>
      <c r="M185" s="101">
        <v>0</v>
      </c>
      <c r="N185" s="101">
        <v>0</v>
      </c>
      <c r="O185" s="96" t="s">
        <v>409</v>
      </c>
      <c r="P185" s="101">
        <v>0</v>
      </c>
      <c r="Q185" s="101">
        <v>0</v>
      </c>
      <c r="R185" s="101">
        <v>0</v>
      </c>
      <c r="S185" s="97">
        <v>1</v>
      </c>
      <c r="T185" s="101">
        <v>0</v>
      </c>
      <c r="U185" s="101">
        <v>0</v>
      </c>
      <c r="V185" s="96" t="s">
        <v>409</v>
      </c>
      <c r="W185" s="101">
        <v>0</v>
      </c>
      <c r="X185" s="101">
        <v>0</v>
      </c>
      <c r="Y185" s="101">
        <v>0</v>
      </c>
      <c r="Z185" s="97">
        <v>1</v>
      </c>
      <c r="AA185" s="101">
        <v>0</v>
      </c>
      <c r="AB185" s="101">
        <v>0</v>
      </c>
      <c r="AC185" s="96" t="s">
        <v>409</v>
      </c>
      <c r="AD185" s="101">
        <v>0</v>
      </c>
      <c r="AE185" s="101">
        <v>0</v>
      </c>
      <c r="AF185" s="101">
        <v>0</v>
      </c>
      <c r="AG185" s="97">
        <v>1</v>
      </c>
      <c r="AH185" s="101">
        <v>0</v>
      </c>
      <c r="AI185" s="101">
        <v>0</v>
      </c>
    </row>
    <row r="186" spans="1:35" ht="18" x14ac:dyDescent="0.4">
      <c r="A186" s="96" t="s">
        <v>226</v>
      </c>
      <c r="B186" s="101">
        <v>0</v>
      </c>
      <c r="C186" s="101">
        <v>0</v>
      </c>
      <c r="D186" s="101">
        <v>0</v>
      </c>
      <c r="E186" s="97">
        <v>1</v>
      </c>
      <c r="F186" s="101">
        <v>0</v>
      </c>
      <c r="G186" s="101">
        <v>0</v>
      </c>
      <c r="H186" s="96" t="s">
        <v>226</v>
      </c>
      <c r="I186" s="101">
        <v>0</v>
      </c>
      <c r="J186" s="101">
        <v>0</v>
      </c>
      <c r="K186" s="101">
        <v>0</v>
      </c>
      <c r="L186" s="97">
        <v>1</v>
      </c>
      <c r="M186" s="101">
        <v>0</v>
      </c>
      <c r="N186" s="101">
        <v>0</v>
      </c>
      <c r="O186" s="96" t="s">
        <v>226</v>
      </c>
      <c r="P186" s="101">
        <v>0</v>
      </c>
      <c r="Q186" s="101">
        <v>0</v>
      </c>
      <c r="R186" s="101">
        <v>0</v>
      </c>
      <c r="S186" s="97">
        <v>1</v>
      </c>
      <c r="T186" s="101">
        <v>0</v>
      </c>
      <c r="U186" s="101">
        <v>0</v>
      </c>
      <c r="V186" s="96" t="s">
        <v>226</v>
      </c>
      <c r="W186" s="101">
        <v>0</v>
      </c>
      <c r="X186" s="101">
        <v>0</v>
      </c>
      <c r="Y186" s="101">
        <v>0</v>
      </c>
      <c r="Z186" s="97">
        <v>1</v>
      </c>
      <c r="AA186" s="101">
        <v>0</v>
      </c>
      <c r="AB186" s="101">
        <v>0</v>
      </c>
      <c r="AC186" s="96" t="s">
        <v>226</v>
      </c>
      <c r="AD186" s="101">
        <v>0</v>
      </c>
      <c r="AE186" s="101">
        <v>0</v>
      </c>
      <c r="AF186" s="101">
        <v>0</v>
      </c>
      <c r="AG186" s="97">
        <v>1</v>
      </c>
      <c r="AH186" s="101">
        <v>0</v>
      </c>
      <c r="AI186" s="101">
        <v>0</v>
      </c>
    </row>
    <row r="187" spans="1:35" ht="36" x14ac:dyDescent="0.4">
      <c r="A187" s="96" t="s">
        <v>410</v>
      </c>
      <c r="B187" s="101">
        <v>0</v>
      </c>
      <c r="C187" s="101">
        <v>0</v>
      </c>
      <c r="D187" s="101">
        <v>0</v>
      </c>
      <c r="E187" s="97">
        <v>1</v>
      </c>
      <c r="F187" s="101">
        <v>0</v>
      </c>
      <c r="G187" s="101">
        <v>0</v>
      </c>
      <c r="H187" s="96" t="s">
        <v>410</v>
      </c>
      <c r="I187" s="101">
        <v>0</v>
      </c>
      <c r="J187" s="101">
        <v>0</v>
      </c>
      <c r="K187" s="101">
        <v>0</v>
      </c>
      <c r="L187" s="97">
        <v>1</v>
      </c>
      <c r="M187" s="101">
        <v>0</v>
      </c>
      <c r="N187" s="101">
        <v>0</v>
      </c>
      <c r="O187" s="96" t="s">
        <v>410</v>
      </c>
      <c r="P187" s="101">
        <v>0</v>
      </c>
      <c r="Q187" s="101">
        <v>0</v>
      </c>
      <c r="R187" s="101">
        <v>0</v>
      </c>
      <c r="S187" s="97">
        <v>1</v>
      </c>
      <c r="T187" s="101">
        <v>0</v>
      </c>
      <c r="U187" s="101">
        <v>0</v>
      </c>
      <c r="V187" s="96" t="s">
        <v>410</v>
      </c>
      <c r="W187" s="101">
        <v>0</v>
      </c>
      <c r="X187" s="101">
        <v>0</v>
      </c>
      <c r="Y187" s="101">
        <v>0</v>
      </c>
      <c r="Z187" s="97">
        <v>1</v>
      </c>
      <c r="AA187" s="101">
        <v>0</v>
      </c>
      <c r="AB187" s="101">
        <v>0</v>
      </c>
      <c r="AC187" s="96" t="s">
        <v>410</v>
      </c>
      <c r="AD187" s="101">
        <v>0</v>
      </c>
      <c r="AE187" s="101">
        <v>0</v>
      </c>
      <c r="AF187" s="101">
        <v>0</v>
      </c>
      <c r="AG187" s="97">
        <v>1</v>
      </c>
      <c r="AH187" s="101">
        <v>0</v>
      </c>
      <c r="AI187" s="101">
        <v>0</v>
      </c>
    </row>
    <row r="188" spans="1:35" ht="18" x14ac:dyDescent="0.4">
      <c r="A188" s="101">
        <v>0</v>
      </c>
      <c r="B188" s="101">
        <v>0</v>
      </c>
      <c r="C188" s="101">
        <v>0</v>
      </c>
      <c r="D188" s="101">
        <v>0</v>
      </c>
      <c r="E188" s="97">
        <v>1</v>
      </c>
      <c r="F188" s="101">
        <v>0</v>
      </c>
      <c r="G188" s="101">
        <v>0</v>
      </c>
      <c r="H188" s="101">
        <v>0</v>
      </c>
      <c r="I188" s="101">
        <v>0</v>
      </c>
      <c r="J188" s="101">
        <v>0</v>
      </c>
      <c r="K188" s="101">
        <v>0</v>
      </c>
      <c r="L188" s="97">
        <v>1</v>
      </c>
      <c r="M188" s="101">
        <v>0</v>
      </c>
      <c r="N188" s="101">
        <v>0</v>
      </c>
      <c r="O188" s="101">
        <v>0</v>
      </c>
      <c r="P188" s="101">
        <v>0</v>
      </c>
      <c r="Q188" s="101">
        <v>0</v>
      </c>
      <c r="R188" s="101">
        <v>0</v>
      </c>
      <c r="S188" s="97">
        <v>1</v>
      </c>
      <c r="T188" s="101">
        <v>0</v>
      </c>
      <c r="U188" s="101">
        <v>0</v>
      </c>
      <c r="V188" s="101">
        <v>0</v>
      </c>
      <c r="W188" s="101">
        <v>0</v>
      </c>
      <c r="X188" s="101">
        <v>0</v>
      </c>
      <c r="Y188" s="101">
        <v>0</v>
      </c>
      <c r="Z188" s="97">
        <v>1</v>
      </c>
      <c r="AA188" s="101">
        <v>0</v>
      </c>
      <c r="AB188" s="101">
        <v>0</v>
      </c>
      <c r="AC188" s="101">
        <v>0</v>
      </c>
      <c r="AD188" s="101">
        <v>0</v>
      </c>
      <c r="AE188" s="101">
        <v>0</v>
      </c>
      <c r="AF188" s="101">
        <v>0</v>
      </c>
      <c r="AG188" s="97">
        <v>1</v>
      </c>
      <c r="AH188" s="101">
        <v>0</v>
      </c>
      <c r="AI188" s="101">
        <v>0</v>
      </c>
    </row>
    <row r="189" spans="1:35" ht="18" x14ac:dyDescent="0.4">
      <c r="A189" s="101">
        <v>0</v>
      </c>
      <c r="B189" s="101">
        <v>0</v>
      </c>
      <c r="C189" s="101">
        <v>0</v>
      </c>
      <c r="D189" s="101">
        <v>0</v>
      </c>
      <c r="E189" s="97">
        <v>1</v>
      </c>
      <c r="F189" s="101">
        <v>0</v>
      </c>
      <c r="G189" s="101">
        <v>0</v>
      </c>
      <c r="H189" s="101">
        <v>0</v>
      </c>
      <c r="I189" s="101">
        <v>0</v>
      </c>
      <c r="J189" s="101">
        <v>0</v>
      </c>
      <c r="K189" s="101">
        <v>0</v>
      </c>
      <c r="L189" s="97">
        <v>1</v>
      </c>
      <c r="M189" s="101">
        <v>0</v>
      </c>
      <c r="N189" s="101">
        <v>0</v>
      </c>
      <c r="O189" s="101">
        <v>0</v>
      </c>
      <c r="P189" s="101">
        <v>0</v>
      </c>
      <c r="Q189" s="101">
        <v>0</v>
      </c>
      <c r="R189" s="101">
        <v>0</v>
      </c>
      <c r="S189" s="97">
        <v>1</v>
      </c>
      <c r="T189" s="101">
        <v>0</v>
      </c>
      <c r="U189" s="101">
        <v>0</v>
      </c>
      <c r="V189" s="101">
        <v>0</v>
      </c>
      <c r="W189" s="101">
        <v>0</v>
      </c>
      <c r="X189" s="101">
        <v>0</v>
      </c>
      <c r="Y189" s="101">
        <v>0</v>
      </c>
      <c r="Z189" s="97">
        <v>1</v>
      </c>
      <c r="AA189" s="101">
        <v>0</v>
      </c>
      <c r="AB189" s="101">
        <v>0</v>
      </c>
      <c r="AC189" s="101">
        <v>0</v>
      </c>
      <c r="AD189" s="101">
        <v>0</v>
      </c>
      <c r="AE189" s="101">
        <v>0</v>
      </c>
      <c r="AF189" s="101">
        <v>0</v>
      </c>
      <c r="AG189" s="97">
        <v>1</v>
      </c>
      <c r="AH189" s="101">
        <v>0</v>
      </c>
      <c r="AI189" s="101">
        <v>0</v>
      </c>
    </row>
    <row r="190" spans="1:35" ht="18" x14ac:dyDescent="0.4">
      <c r="A190" s="101">
        <v>0</v>
      </c>
      <c r="B190" s="101">
        <v>0</v>
      </c>
      <c r="C190" s="101">
        <v>0</v>
      </c>
      <c r="D190" s="101">
        <v>0</v>
      </c>
      <c r="E190" s="97">
        <v>1</v>
      </c>
      <c r="F190" s="101">
        <v>0</v>
      </c>
      <c r="G190" s="101">
        <v>0</v>
      </c>
      <c r="H190" s="101">
        <v>0</v>
      </c>
      <c r="I190" s="101">
        <v>0</v>
      </c>
      <c r="J190" s="101">
        <v>0</v>
      </c>
      <c r="K190" s="101">
        <v>0</v>
      </c>
      <c r="L190" s="97">
        <v>1</v>
      </c>
      <c r="M190" s="101">
        <v>0</v>
      </c>
      <c r="N190" s="101">
        <v>0</v>
      </c>
      <c r="O190" s="101">
        <v>0</v>
      </c>
      <c r="P190" s="101">
        <v>0</v>
      </c>
      <c r="Q190" s="101">
        <v>0</v>
      </c>
      <c r="R190" s="101">
        <v>0</v>
      </c>
      <c r="S190" s="97">
        <v>1</v>
      </c>
      <c r="T190" s="101">
        <v>0</v>
      </c>
      <c r="U190" s="101">
        <v>0</v>
      </c>
      <c r="V190" s="101">
        <v>0</v>
      </c>
      <c r="W190" s="101">
        <v>0</v>
      </c>
      <c r="X190" s="101">
        <v>0</v>
      </c>
      <c r="Y190" s="101">
        <v>0</v>
      </c>
      <c r="Z190" s="97">
        <v>1</v>
      </c>
      <c r="AA190" s="101">
        <v>0</v>
      </c>
      <c r="AB190" s="101">
        <v>0</v>
      </c>
      <c r="AC190" s="101">
        <v>0</v>
      </c>
      <c r="AD190" s="101">
        <v>0</v>
      </c>
      <c r="AE190" s="101">
        <v>0</v>
      </c>
      <c r="AF190" s="101">
        <v>0</v>
      </c>
      <c r="AG190" s="97">
        <v>1</v>
      </c>
      <c r="AH190" s="101">
        <v>0</v>
      </c>
      <c r="AI190" s="101">
        <v>0</v>
      </c>
    </row>
    <row r="191" spans="1:35" ht="18" x14ac:dyDescent="0.4">
      <c r="A191" s="101">
        <v>0</v>
      </c>
      <c r="B191" s="101">
        <v>0</v>
      </c>
      <c r="C191" s="101">
        <v>0</v>
      </c>
      <c r="D191" s="101">
        <v>0</v>
      </c>
      <c r="E191" s="97">
        <v>1</v>
      </c>
      <c r="F191" s="101">
        <v>0</v>
      </c>
      <c r="G191" s="101">
        <v>0</v>
      </c>
      <c r="H191" s="101">
        <v>0</v>
      </c>
      <c r="I191" s="101">
        <v>0</v>
      </c>
      <c r="J191" s="101">
        <v>0</v>
      </c>
      <c r="K191" s="101">
        <v>0</v>
      </c>
      <c r="L191" s="97">
        <v>1</v>
      </c>
      <c r="M191" s="101">
        <v>0</v>
      </c>
      <c r="N191" s="101">
        <v>0</v>
      </c>
      <c r="O191" s="101">
        <v>0</v>
      </c>
      <c r="P191" s="101">
        <v>0</v>
      </c>
      <c r="Q191" s="101">
        <v>0</v>
      </c>
      <c r="R191" s="101">
        <v>0</v>
      </c>
      <c r="S191" s="97">
        <v>1</v>
      </c>
      <c r="T191" s="101">
        <v>0</v>
      </c>
      <c r="U191" s="101">
        <v>0</v>
      </c>
      <c r="V191" s="101">
        <v>0</v>
      </c>
      <c r="W191" s="101">
        <v>0</v>
      </c>
      <c r="X191" s="101">
        <v>0</v>
      </c>
      <c r="Y191" s="101">
        <v>0</v>
      </c>
      <c r="Z191" s="97">
        <v>1</v>
      </c>
      <c r="AA191" s="101">
        <v>0</v>
      </c>
      <c r="AB191" s="101">
        <v>0</v>
      </c>
      <c r="AC191" s="101">
        <v>0</v>
      </c>
      <c r="AD191" s="101">
        <v>0</v>
      </c>
      <c r="AE191" s="101">
        <v>0</v>
      </c>
      <c r="AF191" s="101">
        <v>0</v>
      </c>
      <c r="AG191" s="97">
        <v>1</v>
      </c>
      <c r="AH191" s="101">
        <v>0</v>
      </c>
      <c r="AI191" s="101">
        <v>0</v>
      </c>
    </row>
    <row r="192" spans="1:35" ht="18" x14ac:dyDescent="0.4">
      <c r="A192" s="101">
        <v>0</v>
      </c>
      <c r="B192" s="101">
        <v>0</v>
      </c>
      <c r="C192" s="101">
        <v>0</v>
      </c>
      <c r="D192" s="101">
        <v>0</v>
      </c>
      <c r="E192" s="97">
        <v>1</v>
      </c>
      <c r="F192" s="101">
        <v>0</v>
      </c>
      <c r="G192" s="101">
        <v>0</v>
      </c>
      <c r="H192" s="101">
        <v>0</v>
      </c>
      <c r="I192" s="101">
        <v>0</v>
      </c>
      <c r="J192" s="101">
        <v>0</v>
      </c>
      <c r="K192" s="101">
        <v>0</v>
      </c>
      <c r="L192" s="97">
        <v>1</v>
      </c>
      <c r="M192" s="101">
        <v>0</v>
      </c>
      <c r="N192" s="101">
        <v>0</v>
      </c>
      <c r="O192" s="101">
        <v>0</v>
      </c>
      <c r="P192" s="101">
        <v>0</v>
      </c>
      <c r="Q192" s="101">
        <v>0</v>
      </c>
      <c r="R192" s="101">
        <v>0</v>
      </c>
      <c r="S192" s="97">
        <v>1</v>
      </c>
      <c r="T192" s="101">
        <v>0</v>
      </c>
      <c r="U192" s="101">
        <v>0</v>
      </c>
      <c r="V192" s="101">
        <v>0</v>
      </c>
      <c r="W192" s="101">
        <v>0</v>
      </c>
      <c r="X192" s="101">
        <v>0</v>
      </c>
      <c r="Y192" s="101">
        <v>0</v>
      </c>
      <c r="Z192" s="97">
        <v>1</v>
      </c>
      <c r="AA192" s="101">
        <v>0</v>
      </c>
      <c r="AB192" s="101">
        <v>0</v>
      </c>
      <c r="AC192" s="101">
        <v>0</v>
      </c>
      <c r="AD192" s="101">
        <v>0</v>
      </c>
      <c r="AE192" s="101">
        <v>0</v>
      </c>
      <c r="AF192" s="101">
        <v>0</v>
      </c>
      <c r="AG192" s="97">
        <v>1</v>
      </c>
      <c r="AH192" s="101">
        <v>0</v>
      </c>
      <c r="AI192" s="101">
        <v>0</v>
      </c>
    </row>
    <row r="193" spans="1:35" ht="18" x14ac:dyDescent="0.4">
      <c r="A193" s="101">
        <v>0</v>
      </c>
      <c r="B193" s="101">
        <v>0</v>
      </c>
      <c r="C193" s="101">
        <v>0</v>
      </c>
      <c r="D193" s="101">
        <v>0</v>
      </c>
      <c r="E193" s="97">
        <v>1</v>
      </c>
      <c r="F193" s="101">
        <v>0</v>
      </c>
      <c r="G193" s="101">
        <v>0</v>
      </c>
      <c r="H193" s="101">
        <v>0</v>
      </c>
      <c r="I193" s="101">
        <v>0</v>
      </c>
      <c r="J193" s="101">
        <v>0</v>
      </c>
      <c r="K193" s="101">
        <v>0</v>
      </c>
      <c r="L193" s="97">
        <v>1</v>
      </c>
      <c r="M193" s="101">
        <v>0</v>
      </c>
      <c r="N193" s="101">
        <v>0</v>
      </c>
      <c r="O193" s="101">
        <v>0</v>
      </c>
      <c r="P193" s="101">
        <v>0</v>
      </c>
      <c r="Q193" s="101">
        <v>0</v>
      </c>
      <c r="R193" s="101">
        <v>0</v>
      </c>
      <c r="S193" s="97">
        <v>1</v>
      </c>
      <c r="T193" s="101">
        <v>0</v>
      </c>
      <c r="U193" s="101">
        <v>0</v>
      </c>
      <c r="V193" s="101">
        <v>0</v>
      </c>
      <c r="W193" s="101">
        <v>0</v>
      </c>
      <c r="X193" s="101">
        <v>0</v>
      </c>
      <c r="Y193" s="101">
        <v>0</v>
      </c>
      <c r="Z193" s="97">
        <v>1</v>
      </c>
      <c r="AA193" s="101">
        <v>0</v>
      </c>
      <c r="AB193" s="101">
        <v>0</v>
      </c>
      <c r="AC193" s="101">
        <v>0</v>
      </c>
      <c r="AD193" s="101">
        <v>0</v>
      </c>
      <c r="AE193" s="101">
        <v>0</v>
      </c>
      <c r="AF193" s="101">
        <v>0</v>
      </c>
      <c r="AG193" s="97">
        <v>1</v>
      </c>
      <c r="AH193" s="101">
        <v>0</v>
      </c>
      <c r="AI193" s="101">
        <v>0</v>
      </c>
    </row>
    <row r="194" spans="1:35" ht="18" x14ac:dyDescent="0.4">
      <c r="A194" s="96" t="s">
        <v>411</v>
      </c>
      <c r="B194" s="101">
        <v>0</v>
      </c>
      <c r="C194" s="101">
        <v>0</v>
      </c>
      <c r="D194" s="101">
        <v>0</v>
      </c>
      <c r="E194" s="97">
        <v>1</v>
      </c>
      <c r="F194" s="101">
        <v>0</v>
      </c>
      <c r="G194" s="101">
        <v>0</v>
      </c>
      <c r="H194" s="96" t="s">
        <v>411</v>
      </c>
      <c r="I194" s="101">
        <v>0</v>
      </c>
      <c r="J194" s="101">
        <v>0</v>
      </c>
      <c r="K194" s="101">
        <v>0</v>
      </c>
      <c r="L194" s="97">
        <v>1</v>
      </c>
      <c r="M194" s="101">
        <v>0</v>
      </c>
      <c r="N194" s="101">
        <v>0</v>
      </c>
      <c r="O194" s="96" t="s">
        <v>411</v>
      </c>
      <c r="P194" s="101">
        <v>0</v>
      </c>
      <c r="Q194" s="101">
        <v>0</v>
      </c>
      <c r="R194" s="101">
        <v>0</v>
      </c>
      <c r="S194" s="97">
        <v>1</v>
      </c>
      <c r="T194" s="101">
        <v>0</v>
      </c>
      <c r="U194" s="101">
        <v>0</v>
      </c>
      <c r="V194" s="96" t="s">
        <v>411</v>
      </c>
      <c r="W194" s="101">
        <v>0</v>
      </c>
      <c r="X194" s="101">
        <v>0</v>
      </c>
      <c r="Y194" s="101">
        <v>0</v>
      </c>
      <c r="Z194" s="97">
        <v>1</v>
      </c>
      <c r="AA194" s="101">
        <v>0</v>
      </c>
      <c r="AB194" s="101">
        <v>0</v>
      </c>
      <c r="AC194" s="96" t="s">
        <v>411</v>
      </c>
      <c r="AD194" s="101">
        <v>0</v>
      </c>
      <c r="AE194" s="101">
        <v>0</v>
      </c>
      <c r="AF194" s="101">
        <v>0</v>
      </c>
      <c r="AG194" s="97">
        <v>1</v>
      </c>
      <c r="AH194" s="101">
        <v>0</v>
      </c>
      <c r="AI194" s="101">
        <v>0</v>
      </c>
    </row>
    <row r="195" spans="1:35" ht="18" x14ac:dyDescent="0.4">
      <c r="A195" s="96" t="s">
        <v>412</v>
      </c>
      <c r="B195" s="101">
        <v>0</v>
      </c>
      <c r="C195" s="101">
        <v>0</v>
      </c>
      <c r="D195" s="101">
        <v>0</v>
      </c>
      <c r="E195" s="97">
        <v>1</v>
      </c>
      <c r="F195" s="101">
        <v>0</v>
      </c>
      <c r="G195" s="101">
        <v>0</v>
      </c>
      <c r="H195" s="96" t="s">
        <v>412</v>
      </c>
      <c r="I195" s="101">
        <v>0</v>
      </c>
      <c r="J195" s="101">
        <v>0</v>
      </c>
      <c r="K195" s="101">
        <v>0</v>
      </c>
      <c r="L195" s="97">
        <v>1</v>
      </c>
      <c r="M195" s="101">
        <v>0</v>
      </c>
      <c r="N195" s="101">
        <v>0</v>
      </c>
      <c r="O195" s="96" t="s">
        <v>412</v>
      </c>
      <c r="P195" s="101">
        <v>0</v>
      </c>
      <c r="Q195" s="101">
        <v>0</v>
      </c>
      <c r="R195" s="101">
        <v>0</v>
      </c>
      <c r="S195" s="97">
        <v>1</v>
      </c>
      <c r="T195" s="101">
        <v>0</v>
      </c>
      <c r="U195" s="101">
        <v>0</v>
      </c>
      <c r="V195" s="96" t="s">
        <v>412</v>
      </c>
      <c r="W195" s="101">
        <v>0</v>
      </c>
      <c r="X195" s="101">
        <v>0</v>
      </c>
      <c r="Y195" s="101">
        <v>0</v>
      </c>
      <c r="Z195" s="97">
        <v>1</v>
      </c>
      <c r="AA195" s="101">
        <v>0</v>
      </c>
      <c r="AB195" s="101">
        <v>0</v>
      </c>
      <c r="AC195" s="96" t="s">
        <v>412</v>
      </c>
      <c r="AD195" s="101">
        <v>0</v>
      </c>
      <c r="AE195" s="101">
        <v>0</v>
      </c>
      <c r="AF195" s="101">
        <v>0</v>
      </c>
      <c r="AG195" s="97">
        <v>1</v>
      </c>
      <c r="AH195" s="101">
        <v>0</v>
      </c>
      <c r="AI195" s="101">
        <v>0</v>
      </c>
    </row>
    <row r="196" spans="1:35" ht="18" x14ac:dyDescent="0.4">
      <c r="A196" s="101">
        <v>0</v>
      </c>
      <c r="B196" s="101">
        <v>0</v>
      </c>
      <c r="C196" s="101">
        <v>0</v>
      </c>
      <c r="D196" s="101">
        <v>0</v>
      </c>
      <c r="E196" s="97">
        <v>1</v>
      </c>
      <c r="F196" s="101">
        <v>0</v>
      </c>
      <c r="G196" s="101">
        <v>0</v>
      </c>
      <c r="H196" s="101">
        <v>0</v>
      </c>
      <c r="I196" s="101">
        <v>0</v>
      </c>
      <c r="J196" s="101">
        <v>0</v>
      </c>
      <c r="K196" s="101">
        <v>0</v>
      </c>
      <c r="L196" s="97">
        <v>1</v>
      </c>
      <c r="M196" s="101">
        <v>0</v>
      </c>
      <c r="N196" s="101">
        <v>0</v>
      </c>
      <c r="O196" s="101">
        <v>0</v>
      </c>
      <c r="P196" s="101">
        <v>0</v>
      </c>
      <c r="Q196" s="101">
        <v>0</v>
      </c>
      <c r="R196" s="101">
        <v>0</v>
      </c>
      <c r="S196" s="97">
        <v>1</v>
      </c>
      <c r="T196" s="101">
        <v>0</v>
      </c>
      <c r="U196" s="101">
        <v>0</v>
      </c>
      <c r="V196" s="101">
        <v>0</v>
      </c>
      <c r="W196" s="101">
        <v>0</v>
      </c>
      <c r="X196" s="101">
        <v>0</v>
      </c>
      <c r="Y196" s="101">
        <v>0</v>
      </c>
      <c r="Z196" s="97">
        <v>1</v>
      </c>
      <c r="AA196" s="101">
        <v>0</v>
      </c>
      <c r="AB196" s="101">
        <v>0</v>
      </c>
      <c r="AC196" s="101">
        <v>0</v>
      </c>
      <c r="AD196" s="101">
        <v>0</v>
      </c>
      <c r="AE196" s="101">
        <v>0</v>
      </c>
      <c r="AF196" s="101">
        <v>0</v>
      </c>
      <c r="AG196" s="97">
        <v>1</v>
      </c>
      <c r="AH196" s="101">
        <v>0</v>
      </c>
      <c r="AI196" s="101">
        <v>0</v>
      </c>
    </row>
    <row r="197" spans="1:35" ht="18" x14ac:dyDescent="0.4">
      <c r="A197" s="101">
        <v>0</v>
      </c>
      <c r="B197" s="101">
        <v>0</v>
      </c>
      <c r="C197" s="101">
        <v>0</v>
      </c>
      <c r="D197" s="101">
        <v>0</v>
      </c>
      <c r="E197" s="97">
        <v>1</v>
      </c>
      <c r="F197" s="101">
        <v>0</v>
      </c>
      <c r="G197" s="101">
        <v>0</v>
      </c>
      <c r="H197" s="101">
        <v>0</v>
      </c>
      <c r="I197" s="101">
        <v>0</v>
      </c>
      <c r="J197" s="101">
        <v>0</v>
      </c>
      <c r="K197" s="101">
        <v>0</v>
      </c>
      <c r="L197" s="97">
        <v>1</v>
      </c>
      <c r="M197" s="101">
        <v>0</v>
      </c>
      <c r="N197" s="101">
        <v>0</v>
      </c>
      <c r="O197" s="101">
        <v>0</v>
      </c>
      <c r="P197" s="101">
        <v>0</v>
      </c>
      <c r="Q197" s="101">
        <v>0</v>
      </c>
      <c r="R197" s="101">
        <v>0</v>
      </c>
      <c r="S197" s="97">
        <v>1</v>
      </c>
      <c r="T197" s="101">
        <v>0</v>
      </c>
      <c r="U197" s="101">
        <v>0</v>
      </c>
      <c r="V197" s="101">
        <v>0</v>
      </c>
      <c r="W197" s="101">
        <v>0</v>
      </c>
      <c r="X197" s="101">
        <v>0</v>
      </c>
      <c r="Y197" s="101">
        <v>0</v>
      </c>
      <c r="Z197" s="97">
        <v>1</v>
      </c>
      <c r="AA197" s="101">
        <v>0</v>
      </c>
      <c r="AB197" s="101">
        <v>0</v>
      </c>
      <c r="AC197" s="101">
        <v>0</v>
      </c>
      <c r="AD197" s="101">
        <v>0</v>
      </c>
      <c r="AE197" s="101">
        <v>0</v>
      </c>
      <c r="AF197" s="101">
        <v>0</v>
      </c>
      <c r="AG197" s="97">
        <v>1</v>
      </c>
      <c r="AH197" s="101">
        <v>0</v>
      </c>
      <c r="AI197" s="101">
        <v>0</v>
      </c>
    </row>
    <row r="198" spans="1:35" ht="18" x14ac:dyDescent="0.4">
      <c r="A198" s="96" t="s">
        <v>413</v>
      </c>
      <c r="B198" s="101">
        <v>0</v>
      </c>
      <c r="C198" s="101">
        <v>0</v>
      </c>
      <c r="D198" s="101">
        <v>0</v>
      </c>
      <c r="E198" s="97">
        <v>1</v>
      </c>
      <c r="F198" s="101">
        <v>0</v>
      </c>
      <c r="G198" s="101">
        <v>0</v>
      </c>
      <c r="H198" s="96" t="s">
        <v>413</v>
      </c>
      <c r="I198" s="101">
        <v>0</v>
      </c>
      <c r="J198" s="101">
        <v>0</v>
      </c>
      <c r="K198" s="101">
        <v>0</v>
      </c>
      <c r="L198" s="97">
        <v>1</v>
      </c>
      <c r="M198" s="101">
        <v>0</v>
      </c>
      <c r="N198" s="101">
        <v>0</v>
      </c>
      <c r="O198" s="96" t="s">
        <v>413</v>
      </c>
      <c r="P198" s="101">
        <v>0</v>
      </c>
      <c r="Q198" s="101">
        <v>0</v>
      </c>
      <c r="R198" s="101">
        <v>0</v>
      </c>
      <c r="S198" s="97">
        <v>1</v>
      </c>
      <c r="T198" s="101">
        <v>0</v>
      </c>
      <c r="U198" s="101">
        <v>0</v>
      </c>
      <c r="V198" s="96" t="s">
        <v>413</v>
      </c>
      <c r="W198" s="101">
        <v>0</v>
      </c>
      <c r="X198" s="101">
        <v>0</v>
      </c>
      <c r="Y198" s="101">
        <v>0</v>
      </c>
      <c r="Z198" s="97">
        <v>1</v>
      </c>
      <c r="AA198" s="101">
        <v>0</v>
      </c>
      <c r="AB198" s="101">
        <v>0</v>
      </c>
      <c r="AC198" s="96" t="s">
        <v>413</v>
      </c>
      <c r="AD198" s="101">
        <v>0</v>
      </c>
      <c r="AE198" s="101">
        <v>0</v>
      </c>
      <c r="AF198" s="101">
        <v>0</v>
      </c>
      <c r="AG198" s="97">
        <v>1</v>
      </c>
      <c r="AH198" s="101">
        <v>0</v>
      </c>
      <c r="AI198" s="101">
        <v>0</v>
      </c>
    </row>
    <row r="199" spans="1:35" ht="36" x14ac:dyDescent="0.4">
      <c r="A199" s="96" t="s">
        <v>414</v>
      </c>
      <c r="B199" s="101">
        <v>0</v>
      </c>
      <c r="C199" s="101">
        <v>0</v>
      </c>
      <c r="D199" s="101">
        <v>0</v>
      </c>
      <c r="E199" s="97">
        <v>1</v>
      </c>
      <c r="F199" s="101">
        <v>0</v>
      </c>
      <c r="G199" s="101">
        <v>0</v>
      </c>
      <c r="H199" s="96" t="s">
        <v>414</v>
      </c>
      <c r="I199" s="101">
        <v>0</v>
      </c>
      <c r="J199" s="101">
        <v>0</v>
      </c>
      <c r="K199" s="101">
        <v>0</v>
      </c>
      <c r="L199" s="97">
        <v>1</v>
      </c>
      <c r="M199" s="101">
        <v>0</v>
      </c>
      <c r="N199" s="101">
        <v>0</v>
      </c>
      <c r="O199" s="96" t="s">
        <v>414</v>
      </c>
      <c r="P199" s="101">
        <v>0</v>
      </c>
      <c r="Q199" s="101">
        <v>0</v>
      </c>
      <c r="R199" s="101">
        <v>0</v>
      </c>
      <c r="S199" s="97">
        <v>1</v>
      </c>
      <c r="T199" s="101">
        <v>0</v>
      </c>
      <c r="U199" s="101">
        <v>0</v>
      </c>
      <c r="V199" s="96" t="s">
        <v>414</v>
      </c>
      <c r="W199" s="101">
        <v>0</v>
      </c>
      <c r="X199" s="101">
        <v>0</v>
      </c>
      <c r="Y199" s="101">
        <v>0</v>
      </c>
      <c r="Z199" s="97">
        <v>1</v>
      </c>
      <c r="AA199" s="101">
        <v>0</v>
      </c>
      <c r="AB199" s="101">
        <v>0</v>
      </c>
      <c r="AC199" s="96" t="s">
        <v>414</v>
      </c>
      <c r="AD199" s="101">
        <v>0</v>
      </c>
      <c r="AE199" s="101">
        <v>0</v>
      </c>
      <c r="AF199" s="101">
        <v>0</v>
      </c>
      <c r="AG199" s="97">
        <v>1</v>
      </c>
      <c r="AH199" s="101">
        <v>0</v>
      </c>
      <c r="AI199" s="101">
        <v>0</v>
      </c>
    </row>
    <row r="200" spans="1:35" ht="18" x14ac:dyDescent="0.4">
      <c r="A200" s="101">
        <v>0</v>
      </c>
      <c r="B200" s="101">
        <v>0</v>
      </c>
      <c r="C200" s="101">
        <v>0</v>
      </c>
      <c r="D200" s="101">
        <v>0</v>
      </c>
      <c r="E200" s="97">
        <v>1</v>
      </c>
      <c r="F200" s="101">
        <v>0</v>
      </c>
      <c r="G200" s="101">
        <v>0</v>
      </c>
      <c r="H200" s="101">
        <v>0</v>
      </c>
      <c r="I200" s="101">
        <v>0</v>
      </c>
      <c r="J200" s="101">
        <v>0</v>
      </c>
      <c r="K200" s="101">
        <v>0</v>
      </c>
      <c r="L200" s="97">
        <v>1</v>
      </c>
      <c r="M200" s="101">
        <v>0</v>
      </c>
      <c r="N200" s="101">
        <v>0</v>
      </c>
      <c r="O200" s="101">
        <v>0</v>
      </c>
      <c r="P200" s="101">
        <v>0</v>
      </c>
      <c r="Q200" s="101">
        <v>0</v>
      </c>
      <c r="R200" s="101">
        <v>0</v>
      </c>
      <c r="S200" s="97">
        <v>1</v>
      </c>
      <c r="T200" s="101">
        <v>0</v>
      </c>
      <c r="U200" s="101">
        <v>0</v>
      </c>
      <c r="V200" s="101">
        <v>0</v>
      </c>
      <c r="W200" s="101">
        <v>0</v>
      </c>
      <c r="X200" s="101">
        <v>0</v>
      </c>
      <c r="Y200" s="101">
        <v>0</v>
      </c>
      <c r="Z200" s="97">
        <v>1</v>
      </c>
      <c r="AA200" s="101">
        <v>0</v>
      </c>
      <c r="AB200" s="101">
        <v>0</v>
      </c>
      <c r="AC200" s="101">
        <v>0</v>
      </c>
      <c r="AD200" s="101">
        <v>0</v>
      </c>
      <c r="AE200" s="101">
        <v>0</v>
      </c>
      <c r="AF200" s="101">
        <v>0</v>
      </c>
      <c r="AG200" s="97">
        <v>1</v>
      </c>
      <c r="AH200" s="101">
        <v>0</v>
      </c>
      <c r="AI200" s="101">
        <v>0</v>
      </c>
    </row>
    <row r="201" spans="1:35" ht="18" x14ac:dyDescent="0.4">
      <c r="A201" s="101">
        <v>0</v>
      </c>
      <c r="B201" s="101">
        <v>0</v>
      </c>
      <c r="C201" s="101">
        <v>0</v>
      </c>
      <c r="D201" s="101">
        <v>0</v>
      </c>
      <c r="E201" s="97">
        <v>1</v>
      </c>
      <c r="F201" s="101">
        <v>0</v>
      </c>
      <c r="G201" s="101">
        <v>0</v>
      </c>
      <c r="H201" s="101">
        <v>0</v>
      </c>
      <c r="I201" s="101">
        <v>0</v>
      </c>
      <c r="J201" s="101">
        <v>0</v>
      </c>
      <c r="K201" s="101">
        <v>0</v>
      </c>
      <c r="L201" s="97">
        <v>1</v>
      </c>
      <c r="M201" s="101">
        <v>0</v>
      </c>
      <c r="N201" s="101">
        <v>0</v>
      </c>
      <c r="O201" s="101">
        <v>0</v>
      </c>
      <c r="P201" s="101">
        <v>0</v>
      </c>
      <c r="Q201" s="101">
        <v>0</v>
      </c>
      <c r="R201" s="101">
        <v>0</v>
      </c>
      <c r="S201" s="97">
        <v>1</v>
      </c>
      <c r="T201" s="101">
        <v>0</v>
      </c>
      <c r="U201" s="101">
        <v>0</v>
      </c>
      <c r="V201" s="101">
        <v>0</v>
      </c>
      <c r="W201" s="101">
        <v>0</v>
      </c>
      <c r="X201" s="101">
        <v>0</v>
      </c>
      <c r="Y201" s="101">
        <v>0</v>
      </c>
      <c r="Z201" s="97">
        <v>1</v>
      </c>
      <c r="AA201" s="101">
        <v>0</v>
      </c>
      <c r="AB201" s="101">
        <v>0</v>
      </c>
      <c r="AC201" s="101">
        <v>0</v>
      </c>
      <c r="AD201" s="101">
        <v>0</v>
      </c>
      <c r="AE201" s="101">
        <v>0</v>
      </c>
      <c r="AF201" s="101">
        <v>0</v>
      </c>
      <c r="AG201" s="97">
        <v>1</v>
      </c>
      <c r="AH201" s="101">
        <v>0</v>
      </c>
      <c r="AI201" s="101">
        <v>0</v>
      </c>
    </row>
    <row r="202" spans="1:35" ht="18" x14ac:dyDescent="0.4">
      <c r="A202" s="96" t="s">
        <v>415</v>
      </c>
      <c r="B202" s="101">
        <v>0</v>
      </c>
      <c r="C202" s="101">
        <v>0</v>
      </c>
      <c r="D202" s="101">
        <v>0</v>
      </c>
      <c r="E202" s="97">
        <v>1</v>
      </c>
      <c r="F202" s="101">
        <v>0</v>
      </c>
      <c r="G202" s="101">
        <v>0</v>
      </c>
      <c r="H202" s="96" t="s">
        <v>415</v>
      </c>
      <c r="I202" s="101">
        <v>0</v>
      </c>
      <c r="J202" s="101">
        <v>0</v>
      </c>
      <c r="K202" s="101">
        <v>0</v>
      </c>
      <c r="L202" s="97">
        <v>1</v>
      </c>
      <c r="M202" s="101">
        <v>0</v>
      </c>
      <c r="N202" s="101">
        <v>0</v>
      </c>
      <c r="O202" s="96" t="s">
        <v>415</v>
      </c>
      <c r="P202" s="101">
        <v>0</v>
      </c>
      <c r="Q202" s="101">
        <v>0</v>
      </c>
      <c r="R202" s="101">
        <v>0</v>
      </c>
      <c r="S202" s="97">
        <v>1</v>
      </c>
      <c r="T202" s="101">
        <v>0</v>
      </c>
      <c r="U202" s="101">
        <v>0</v>
      </c>
      <c r="V202" s="96" t="s">
        <v>415</v>
      </c>
      <c r="W202" s="101">
        <v>0</v>
      </c>
      <c r="X202" s="101">
        <v>0</v>
      </c>
      <c r="Y202" s="101">
        <v>0</v>
      </c>
      <c r="Z202" s="97">
        <v>1</v>
      </c>
      <c r="AA202" s="101">
        <v>0</v>
      </c>
      <c r="AB202" s="101">
        <v>0</v>
      </c>
      <c r="AC202" s="96" t="s">
        <v>415</v>
      </c>
      <c r="AD202" s="101">
        <v>0</v>
      </c>
      <c r="AE202" s="101">
        <v>0</v>
      </c>
      <c r="AF202" s="101">
        <v>0</v>
      </c>
      <c r="AG202" s="97">
        <v>1</v>
      </c>
      <c r="AH202" s="101">
        <v>0</v>
      </c>
      <c r="AI202" s="101">
        <v>0</v>
      </c>
    </row>
    <row r="203" spans="1:35" ht="36" x14ac:dyDescent="0.4">
      <c r="A203" s="96" t="s">
        <v>416</v>
      </c>
      <c r="B203" s="101">
        <v>0</v>
      </c>
      <c r="C203" s="101">
        <v>0</v>
      </c>
      <c r="D203" s="101">
        <v>0</v>
      </c>
      <c r="E203" s="97">
        <v>1</v>
      </c>
      <c r="F203" s="101">
        <v>0</v>
      </c>
      <c r="G203" s="101">
        <v>0</v>
      </c>
      <c r="H203" s="96" t="s">
        <v>416</v>
      </c>
      <c r="I203" s="101">
        <v>0</v>
      </c>
      <c r="J203" s="101">
        <v>0</v>
      </c>
      <c r="K203" s="101">
        <v>0</v>
      </c>
      <c r="L203" s="97">
        <v>1</v>
      </c>
      <c r="M203" s="101">
        <v>0</v>
      </c>
      <c r="N203" s="101">
        <v>0</v>
      </c>
      <c r="O203" s="96" t="s">
        <v>416</v>
      </c>
      <c r="P203" s="101">
        <v>0</v>
      </c>
      <c r="Q203" s="101">
        <v>0</v>
      </c>
      <c r="R203" s="101">
        <v>0</v>
      </c>
      <c r="S203" s="97">
        <v>1</v>
      </c>
      <c r="T203" s="101">
        <v>0</v>
      </c>
      <c r="U203" s="101">
        <v>0</v>
      </c>
      <c r="V203" s="96" t="s">
        <v>416</v>
      </c>
      <c r="W203" s="101">
        <v>0</v>
      </c>
      <c r="X203" s="101">
        <v>0</v>
      </c>
      <c r="Y203" s="101">
        <v>0</v>
      </c>
      <c r="Z203" s="97">
        <v>1</v>
      </c>
      <c r="AA203" s="101">
        <v>0</v>
      </c>
      <c r="AB203" s="101">
        <v>0</v>
      </c>
      <c r="AC203" s="96" t="s">
        <v>416</v>
      </c>
      <c r="AD203" s="101">
        <v>0</v>
      </c>
      <c r="AE203" s="101">
        <v>0</v>
      </c>
      <c r="AF203" s="101">
        <v>0</v>
      </c>
      <c r="AG203" s="97">
        <v>1</v>
      </c>
      <c r="AH203" s="101">
        <v>0</v>
      </c>
      <c r="AI203" s="101">
        <v>0</v>
      </c>
    </row>
  </sheetData>
  <mergeCells count="2">
    <mergeCell ref="B2:F2"/>
    <mergeCell ref="B3:F3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F9B79-A07A-4F20-BBBB-BA675D98B601}">
  <sheetPr codeName="Sheet382"/>
  <dimension ref="A1:L167"/>
  <sheetViews>
    <sheetView workbookViewId="0">
      <selection activeCell="A4" sqref="A4"/>
    </sheetView>
  </sheetViews>
  <sheetFormatPr defaultRowHeight="12.5" x14ac:dyDescent="0.25"/>
  <cols>
    <col min="1" max="1" width="13.26953125" style="32" bestFit="1" customWidth="1"/>
    <col min="2" max="2" width="14.54296875" style="32" bestFit="1" customWidth="1"/>
    <col min="3" max="3" width="18.90625" style="32" bestFit="1" customWidth="1"/>
    <col min="4" max="4" width="14.36328125" style="32" bestFit="1" customWidth="1"/>
    <col min="5" max="5" width="18.26953125" style="32" bestFit="1" customWidth="1"/>
    <col min="6" max="6" width="21.54296875" style="32" bestFit="1" customWidth="1"/>
    <col min="7" max="7" width="14.36328125" style="32" bestFit="1" customWidth="1"/>
    <col min="8" max="8" width="17.81640625" style="32" bestFit="1" customWidth="1"/>
    <col min="9" max="9" width="17.453125" style="32" bestFit="1" customWidth="1"/>
    <col min="10" max="11" width="11.26953125" style="32" bestFit="1" customWidth="1"/>
    <col min="12" max="16384" width="8.7265625" style="32"/>
  </cols>
  <sheetData>
    <row r="1" spans="1:12" ht="35" customHeight="1" x14ac:dyDescent="0.35">
      <c r="A1" s="263" t="s">
        <v>493</v>
      </c>
      <c r="B1" s="264"/>
      <c r="C1" s="264"/>
      <c r="D1" s="265"/>
      <c r="E1" s="31"/>
      <c r="F1" s="31"/>
      <c r="G1" s="31"/>
      <c r="H1" s="31"/>
      <c r="I1" s="31"/>
      <c r="J1" s="31"/>
      <c r="K1" s="31"/>
    </row>
    <row r="2" spans="1:12" ht="36" thickBot="1" x14ac:dyDescent="0.45">
      <c r="A2" s="33" t="s">
        <v>126</v>
      </c>
      <c r="B2" s="34" t="s">
        <v>127</v>
      </c>
      <c r="C2" s="33" t="s">
        <v>128</v>
      </c>
      <c r="D2" s="35" t="s">
        <v>129</v>
      </c>
      <c r="E2" s="31"/>
      <c r="F2" s="31"/>
      <c r="G2" s="31"/>
      <c r="H2" s="31"/>
      <c r="I2" s="31"/>
      <c r="J2" s="31"/>
      <c r="K2" s="31"/>
    </row>
    <row r="3" spans="1:12" ht="18.5" thickBot="1" x14ac:dyDescent="0.45">
      <c r="A3" s="36" t="s">
        <v>130</v>
      </c>
      <c r="B3" s="36" t="s">
        <v>131</v>
      </c>
      <c r="C3" s="36" t="s">
        <v>132</v>
      </c>
      <c r="D3" s="36" t="s">
        <v>133</v>
      </c>
      <c r="E3" s="36" t="s">
        <v>134</v>
      </c>
      <c r="F3" s="36" t="s">
        <v>135</v>
      </c>
      <c r="G3" s="37" t="s">
        <v>136</v>
      </c>
      <c r="H3" s="37" t="s">
        <v>137</v>
      </c>
      <c r="I3" s="37" t="s">
        <v>138</v>
      </c>
      <c r="J3" s="37" t="s">
        <v>139</v>
      </c>
      <c r="K3" s="38" t="s">
        <v>140</v>
      </c>
      <c r="L3" s="39"/>
    </row>
    <row r="4" spans="1:12" ht="36" x14ac:dyDescent="0.4">
      <c r="A4" s="40" t="s">
        <v>11</v>
      </c>
      <c r="B4" s="40" t="s">
        <v>141</v>
      </c>
      <c r="C4" s="41" t="s">
        <v>142</v>
      </c>
      <c r="D4" s="41" t="s">
        <v>143</v>
      </c>
      <c r="E4" s="41" t="s">
        <v>144</v>
      </c>
      <c r="F4" s="42" t="s">
        <v>145</v>
      </c>
      <c r="G4" s="43"/>
      <c r="H4" s="43"/>
      <c r="I4" s="43"/>
      <c r="J4" s="43"/>
      <c r="K4" s="43"/>
    </row>
    <row r="5" spans="1:12" ht="18.5" thickBot="1" x14ac:dyDescent="0.45">
      <c r="A5" s="44">
        <v>1000</v>
      </c>
      <c r="B5" s="54">
        <v>330.80599999999998</v>
      </c>
      <c r="C5" s="55">
        <v>174.00395587158204</v>
      </c>
      <c r="D5" s="62">
        <v>86.940572402145065</v>
      </c>
      <c r="E5" s="62">
        <v>17.915118625798737</v>
      </c>
      <c r="F5" s="53">
        <v>5.7970620501396768</v>
      </c>
      <c r="G5" s="43"/>
      <c r="H5" s="43"/>
      <c r="I5" s="43"/>
      <c r="J5" s="43"/>
      <c r="K5" s="43"/>
    </row>
    <row r="6" spans="1:12" ht="36" x14ac:dyDescent="0.4">
      <c r="A6" s="49"/>
      <c r="B6" s="49"/>
      <c r="C6" s="49"/>
      <c r="D6" s="49"/>
      <c r="E6" s="49"/>
      <c r="F6" s="42" t="s">
        <v>146</v>
      </c>
      <c r="G6" s="43"/>
      <c r="H6" s="43"/>
      <c r="I6" s="43"/>
      <c r="J6" s="43"/>
      <c r="K6" s="43"/>
    </row>
    <row r="7" spans="1:12" ht="18.5" thickBot="1" x14ac:dyDescent="0.45">
      <c r="A7" s="49"/>
      <c r="B7" s="49"/>
      <c r="C7" s="49"/>
      <c r="D7" s="49"/>
      <c r="E7" s="49"/>
      <c r="F7" s="58">
        <v>18.273421249594808</v>
      </c>
      <c r="G7" s="43"/>
      <c r="H7" s="43"/>
      <c r="I7" s="43"/>
      <c r="J7" s="43"/>
      <c r="K7" s="43"/>
    </row>
    <row r="8" spans="1:12" ht="18" x14ac:dyDescent="0.4">
      <c r="A8" s="49"/>
      <c r="B8" s="49"/>
      <c r="C8" s="49"/>
      <c r="D8" s="49"/>
      <c r="E8" s="41" t="s">
        <v>147</v>
      </c>
      <c r="F8" s="42" t="s">
        <v>148</v>
      </c>
      <c r="G8" s="43"/>
      <c r="H8" s="43"/>
      <c r="I8" s="43"/>
      <c r="J8" s="43"/>
      <c r="K8" s="43"/>
    </row>
    <row r="9" spans="1:12" ht="18.5" thickBot="1" x14ac:dyDescent="0.45">
      <c r="A9" s="49"/>
      <c r="B9" s="49"/>
      <c r="C9" s="49"/>
      <c r="D9" s="49"/>
      <c r="E9" s="62">
        <v>33.437426296748527</v>
      </c>
      <c r="F9" s="58">
        <v>33.437478630906945</v>
      </c>
      <c r="G9" s="43"/>
      <c r="H9" s="43"/>
      <c r="I9" s="43"/>
      <c r="J9" s="43"/>
      <c r="K9" s="43"/>
    </row>
    <row r="10" spans="1:12" ht="18" x14ac:dyDescent="0.4">
      <c r="A10" s="49"/>
      <c r="B10" s="49"/>
      <c r="C10" s="49"/>
      <c r="D10" s="49"/>
      <c r="E10" s="41" t="s">
        <v>149</v>
      </c>
      <c r="F10" s="42" t="s">
        <v>148</v>
      </c>
      <c r="G10" s="43"/>
      <c r="H10" s="43"/>
      <c r="I10" s="43"/>
      <c r="J10" s="43"/>
      <c r="K10" s="43"/>
    </row>
    <row r="11" spans="1:12" ht="18.5" thickBot="1" x14ac:dyDescent="0.45">
      <c r="A11" s="49"/>
      <c r="B11" s="49"/>
      <c r="C11" s="49"/>
      <c r="D11" s="49"/>
      <c r="E11" s="62">
        <v>14.843344370394334</v>
      </c>
      <c r="F11" s="58">
        <v>14.843367376932672</v>
      </c>
      <c r="G11" s="43"/>
      <c r="H11" s="43"/>
      <c r="I11" s="43"/>
      <c r="J11" s="43"/>
      <c r="K11" s="43"/>
    </row>
    <row r="12" spans="1:12" ht="18" x14ac:dyDescent="0.4">
      <c r="A12" s="49"/>
      <c r="B12" s="49"/>
      <c r="C12" s="49"/>
      <c r="D12" s="49"/>
      <c r="E12" s="40" t="s">
        <v>150</v>
      </c>
      <c r="F12" s="42" t="s">
        <v>151</v>
      </c>
      <c r="G12" s="43"/>
      <c r="H12" s="43"/>
      <c r="I12" s="43"/>
      <c r="J12" s="43"/>
      <c r="K12" s="43"/>
    </row>
    <row r="13" spans="1:12" ht="18.5" thickBot="1" x14ac:dyDescent="0.45">
      <c r="A13" s="49"/>
      <c r="B13" s="49"/>
      <c r="C13" s="49"/>
      <c r="D13" s="49"/>
      <c r="E13" s="61">
        <v>23.182750212900828</v>
      </c>
      <c r="F13" s="72">
        <v>23.182750701904297</v>
      </c>
      <c r="G13" s="43"/>
      <c r="H13" s="43"/>
      <c r="I13" s="43"/>
      <c r="J13" s="43"/>
      <c r="K13" s="43"/>
    </row>
    <row r="14" spans="1:12" ht="18" x14ac:dyDescent="0.4">
      <c r="A14" s="49"/>
      <c r="B14" s="49"/>
      <c r="C14" s="49"/>
      <c r="D14" s="41" t="s">
        <v>144</v>
      </c>
      <c r="E14" s="42" t="s">
        <v>145</v>
      </c>
      <c r="F14" s="43"/>
      <c r="G14" s="43"/>
      <c r="H14" s="43"/>
      <c r="I14" s="43"/>
      <c r="J14" s="43"/>
      <c r="K14" s="43"/>
    </row>
    <row r="15" spans="1:12" ht="18.5" thickBot="1" x14ac:dyDescent="0.45">
      <c r="A15" s="49"/>
      <c r="B15" s="49"/>
      <c r="C15" s="49"/>
      <c r="D15" s="62">
        <v>58.649773677995967</v>
      </c>
      <c r="E15" s="58">
        <v>18.978180831292654</v>
      </c>
      <c r="F15" s="43"/>
      <c r="G15" s="43"/>
      <c r="H15" s="43"/>
      <c r="I15" s="43"/>
      <c r="J15" s="43"/>
      <c r="K15" s="43"/>
    </row>
    <row r="16" spans="1:12" ht="36" x14ac:dyDescent="0.4">
      <c r="A16" s="49"/>
      <c r="B16" s="49"/>
      <c r="C16" s="49"/>
      <c r="D16" s="49"/>
      <c r="E16" s="42" t="s">
        <v>146</v>
      </c>
      <c r="F16" s="43"/>
      <c r="G16" s="43"/>
      <c r="H16" s="43"/>
      <c r="I16" s="43"/>
      <c r="J16" s="43"/>
      <c r="K16" s="43"/>
    </row>
    <row r="17" spans="1:11" ht="18.5" thickBot="1" x14ac:dyDescent="0.45">
      <c r="A17" s="49"/>
      <c r="B17" s="49"/>
      <c r="C17" s="49"/>
      <c r="D17" s="49"/>
      <c r="E17" s="58">
        <v>59.822767098523677</v>
      </c>
      <c r="F17" s="43"/>
      <c r="G17" s="43"/>
      <c r="H17" s="43"/>
      <c r="I17" s="43"/>
      <c r="J17" s="43"/>
      <c r="K17" s="43"/>
    </row>
    <row r="18" spans="1:11" ht="18" x14ac:dyDescent="0.4">
      <c r="A18" s="49"/>
      <c r="B18" s="49"/>
      <c r="C18" s="49"/>
      <c r="D18" s="40" t="s">
        <v>150</v>
      </c>
      <c r="E18" s="42" t="s">
        <v>151</v>
      </c>
      <c r="F18" s="43"/>
      <c r="G18" s="43"/>
      <c r="H18" s="43"/>
      <c r="I18" s="43"/>
      <c r="J18" s="43"/>
      <c r="K18" s="43"/>
    </row>
    <row r="19" spans="1:11" ht="18.5" thickBot="1" x14ac:dyDescent="0.45">
      <c r="A19" s="49"/>
      <c r="B19" s="49"/>
      <c r="C19" s="49"/>
      <c r="D19" s="61">
        <v>35.498547226155452</v>
      </c>
      <c r="E19" s="58">
        <v>35.498546600341797</v>
      </c>
      <c r="F19" s="43"/>
      <c r="G19" s="43"/>
      <c r="H19" s="43"/>
      <c r="I19" s="43"/>
      <c r="J19" s="43"/>
      <c r="K19" s="43"/>
    </row>
    <row r="20" spans="1:11" ht="18" x14ac:dyDescent="0.4">
      <c r="A20" s="49"/>
      <c r="B20" s="49"/>
      <c r="C20" s="41" t="s">
        <v>152</v>
      </c>
      <c r="D20" s="41" t="s">
        <v>144</v>
      </c>
      <c r="E20" s="42" t="s">
        <v>145</v>
      </c>
      <c r="F20" s="43"/>
      <c r="G20" s="43"/>
      <c r="H20" s="43"/>
      <c r="I20" s="43"/>
      <c r="J20" s="43"/>
      <c r="K20" s="43"/>
    </row>
    <row r="21" spans="1:11" ht="18.5" thickBot="1" x14ac:dyDescent="0.45">
      <c r="A21" s="49"/>
      <c r="B21" s="49"/>
      <c r="C21" s="55">
        <v>181.6124938659668</v>
      </c>
      <c r="D21" s="62">
        <v>93.425456121398355</v>
      </c>
      <c r="E21" s="58">
        <v>30.231065950945833</v>
      </c>
      <c r="F21" s="43"/>
      <c r="G21" s="43"/>
      <c r="H21" s="43"/>
      <c r="I21" s="43"/>
      <c r="J21" s="43"/>
      <c r="K21" s="43"/>
    </row>
    <row r="22" spans="1:11" ht="36" x14ac:dyDescent="0.4">
      <c r="A22" s="49"/>
      <c r="B22" s="49"/>
      <c r="C22" s="49"/>
      <c r="D22" s="49"/>
      <c r="E22" s="42" t="s">
        <v>146</v>
      </c>
      <c r="F22" s="43"/>
      <c r="G22" s="43"/>
      <c r="H22" s="43"/>
      <c r="I22" s="43"/>
      <c r="J22" s="43"/>
      <c r="K22" s="43"/>
    </row>
    <row r="23" spans="1:11" ht="18.5" thickBot="1" x14ac:dyDescent="0.45">
      <c r="A23" s="49"/>
      <c r="B23" s="49"/>
      <c r="C23" s="49"/>
      <c r="D23" s="49"/>
      <c r="E23" s="58">
        <v>95.293960659366292</v>
      </c>
      <c r="F23" s="43"/>
      <c r="G23" s="43"/>
      <c r="H23" s="43"/>
      <c r="I23" s="43"/>
      <c r="J23" s="43"/>
      <c r="K23" s="43"/>
    </row>
    <row r="24" spans="1:11" ht="36" x14ac:dyDescent="0.4">
      <c r="A24" s="49"/>
      <c r="B24" s="49"/>
      <c r="C24" s="49"/>
      <c r="D24" s="41" t="s">
        <v>149</v>
      </c>
      <c r="E24" s="42" t="s">
        <v>148</v>
      </c>
      <c r="F24" s="43"/>
      <c r="G24" s="43"/>
      <c r="H24" s="43"/>
      <c r="I24" s="43"/>
      <c r="J24" s="43"/>
      <c r="K24" s="43"/>
    </row>
    <row r="25" spans="1:11" ht="18.5" thickBot="1" x14ac:dyDescent="0.45">
      <c r="A25" s="49"/>
      <c r="B25" s="49"/>
      <c r="C25" s="49"/>
      <c r="D25" s="62">
        <v>93.331062455965835</v>
      </c>
      <c r="E25" s="58">
        <v>93.331204976345745</v>
      </c>
      <c r="F25" s="43"/>
      <c r="G25" s="43"/>
      <c r="H25" s="43"/>
      <c r="I25" s="43"/>
      <c r="J25" s="43"/>
      <c r="K25" s="43"/>
    </row>
    <row r="26" spans="1:11" ht="18" x14ac:dyDescent="0.4">
      <c r="A26" s="49"/>
      <c r="B26" s="49"/>
      <c r="C26" s="49"/>
      <c r="D26" s="40" t="s">
        <v>150</v>
      </c>
      <c r="E26" s="42" t="s">
        <v>151</v>
      </c>
      <c r="F26" s="43"/>
      <c r="G26" s="43"/>
      <c r="H26" s="43"/>
      <c r="I26" s="43"/>
      <c r="J26" s="43"/>
      <c r="K26" s="43"/>
    </row>
    <row r="27" spans="1:11" ht="18.5" thickBot="1" x14ac:dyDescent="0.45">
      <c r="A27" s="49"/>
      <c r="B27" s="49"/>
      <c r="C27" s="49"/>
      <c r="D27" s="54">
        <v>166.67260313010311</v>
      </c>
      <c r="E27" s="63">
        <v>166.672607421875</v>
      </c>
      <c r="F27" s="43"/>
      <c r="G27" s="43"/>
      <c r="H27" s="43"/>
      <c r="I27" s="43"/>
      <c r="J27" s="43"/>
      <c r="K27" s="43"/>
    </row>
    <row r="28" spans="1:11" ht="36" x14ac:dyDescent="0.4">
      <c r="A28" s="49"/>
      <c r="B28" s="40" t="s">
        <v>153</v>
      </c>
      <c r="C28" s="41" t="s">
        <v>20</v>
      </c>
      <c r="D28" s="41" t="s">
        <v>154</v>
      </c>
      <c r="E28" s="42" t="s">
        <v>145</v>
      </c>
      <c r="F28" s="43"/>
      <c r="G28" s="43"/>
      <c r="H28" s="43"/>
      <c r="I28" s="43"/>
      <c r="J28" s="43"/>
      <c r="K28" s="43"/>
    </row>
    <row r="29" spans="1:11" ht="18.5" thickBot="1" x14ac:dyDescent="0.45">
      <c r="A29" s="49"/>
      <c r="B29" s="54">
        <v>594.93200000000002</v>
      </c>
      <c r="C29" s="55">
        <v>594.9320068359375</v>
      </c>
      <c r="D29" s="56">
        <v>4214.3246972391407</v>
      </c>
      <c r="E29" s="57">
        <v>3298.6558445793858</v>
      </c>
      <c r="F29" s="43"/>
      <c r="G29" s="43"/>
      <c r="H29" s="43"/>
      <c r="I29" s="43"/>
      <c r="J29" s="43"/>
      <c r="K29" s="43"/>
    </row>
    <row r="30" spans="1:11" ht="36" x14ac:dyDescent="0.4">
      <c r="A30" s="49"/>
      <c r="B30" s="49"/>
      <c r="C30" s="49"/>
      <c r="D30" s="49"/>
      <c r="E30" s="41" t="s">
        <v>155</v>
      </c>
      <c r="F30" s="40" t="s">
        <v>156</v>
      </c>
      <c r="G30" s="41" t="s">
        <v>157</v>
      </c>
      <c r="H30" s="41" t="s">
        <v>144</v>
      </c>
      <c r="I30" s="42" t="s">
        <v>145</v>
      </c>
      <c r="J30" s="43"/>
      <c r="K30" s="43"/>
    </row>
    <row r="31" spans="1:11" ht="18.5" thickBot="1" x14ac:dyDescent="0.45">
      <c r="A31" s="49"/>
      <c r="B31" s="49"/>
      <c r="C31" s="49"/>
      <c r="D31" s="49"/>
      <c r="E31" s="46">
        <v>1.4382120027964915</v>
      </c>
      <c r="F31" s="45">
        <v>3.2538683925769472</v>
      </c>
      <c r="G31" s="47">
        <v>0.83559339008331301</v>
      </c>
      <c r="H31" s="47">
        <v>0.17218375870677785</v>
      </c>
      <c r="I31" s="48">
        <v>5.5716062236702245E-2</v>
      </c>
      <c r="J31" s="43"/>
      <c r="K31" s="43"/>
    </row>
    <row r="32" spans="1:11" ht="36" x14ac:dyDescent="0.4">
      <c r="A32" s="49"/>
      <c r="B32" s="49"/>
      <c r="C32" s="49"/>
      <c r="D32" s="49"/>
      <c r="E32" s="49"/>
      <c r="F32" s="49"/>
      <c r="G32" s="49"/>
      <c r="H32" s="49"/>
      <c r="I32" s="42" t="s">
        <v>146</v>
      </c>
      <c r="J32" s="43"/>
      <c r="K32" s="43"/>
    </row>
    <row r="33" spans="1:11" ht="18.5" thickBot="1" x14ac:dyDescent="0.45">
      <c r="A33" s="49"/>
      <c r="B33" s="49"/>
      <c r="C33" s="49"/>
      <c r="D33" s="49"/>
      <c r="E33" s="49"/>
      <c r="F33" s="49"/>
      <c r="G33" s="49"/>
      <c r="H33" s="49"/>
      <c r="I33" s="50">
        <v>0.17562742417003635</v>
      </c>
      <c r="J33" s="43"/>
      <c r="K33" s="43"/>
    </row>
    <row r="34" spans="1:11" ht="18" x14ac:dyDescent="0.4">
      <c r="A34" s="49"/>
      <c r="B34" s="49"/>
      <c r="C34" s="49"/>
      <c r="D34" s="49"/>
      <c r="E34" s="49"/>
      <c r="F34" s="49"/>
      <c r="G34" s="49"/>
      <c r="H34" s="41" t="s">
        <v>147</v>
      </c>
      <c r="I34" s="42" t="s">
        <v>148</v>
      </c>
      <c r="J34" s="43"/>
      <c r="K34" s="43"/>
    </row>
    <row r="35" spans="1:11" ht="18.5" thickBot="1" x14ac:dyDescent="0.45">
      <c r="A35" s="49"/>
      <c r="B35" s="49"/>
      <c r="C35" s="49"/>
      <c r="D35" s="49"/>
      <c r="E35" s="49"/>
      <c r="F35" s="49"/>
      <c r="G35" s="49"/>
      <c r="H35" s="47">
        <v>0.32137000382258579</v>
      </c>
      <c r="I35" s="50">
        <v>0.32137049683172159</v>
      </c>
      <c r="J35" s="43"/>
      <c r="K35" s="43"/>
    </row>
    <row r="36" spans="1:11" ht="18" x14ac:dyDescent="0.4">
      <c r="A36" s="49"/>
      <c r="B36" s="49"/>
      <c r="C36" s="49"/>
      <c r="D36" s="49"/>
      <c r="E36" s="49"/>
      <c r="F36" s="49"/>
      <c r="G36" s="49"/>
      <c r="H36" s="41" t="s">
        <v>149</v>
      </c>
      <c r="I36" s="42" t="s">
        <v>148</v>
      </c>
      <c r="J36" s="43"/>
      <c r="K36" s="43"/>
    </row>
    <row r="37" spans="1:11" ht="18.5" thickBot="1" x14ac:dyDescent="0.45">
      <c r="A37" s="49"/>
      <c r="B37" s="49"/>
      <c r="C37" s="49"/>
      <c r="D37" s="49"/>
      <c r="E37" s="49"/>
      <c r="F37" s="49"/>
      <c r="G37" s="49"/>
      <c r="H37" s="47">
        <v>0.14266066995465621</v>
      </c>
      <c r="I37" s="50">
        <v>0.14266088059314253</v>
      </c>
      <c r="J37" s="43"/>
      <c r="K37" s="43"/>
    </row>
    <row r="38" spans="1:11" ht="18" x14ac:dyDescent="0.4">
      <c r="A38" s="49"/>
      <c r="B38" s="49"/>
      <c r="C38" s="49"/>
      <c r="D38" s="49"/>
      <c r="E38" s="49"/>
      <c r="F38" s="49"/>
      <c r="G38" s="49"/>
      <c r="H38" s="40" t="s">
        <v>150</v>
      </c>
      <c r="I38" s="42" t="s">
        <v>151</v>
      </c>
      <c r="J38" s="43"/>
      <c r="K38" s="43"/>
    </row>
    <row r="39" spans="1:11" ht="18.5" thickBot="1" x14ac:dyDescent="0.45">
      <c r="A39" s="49"/>
      <c r="B39" s="49"/>
      <c r="C39" s="49"/>
      <c r="D39" s="49"/>
      <c r="E39" s="49"/>
      <c r="F39" s="49"/>
      <c r="G39" s="49"/>
      <c r="H39" s="51">
        <v>0.222811422697998</v>
      </c>
      <c r="I39" s="50">
        <v>0.22281141579151154</v>
      </c>
      <c r="J39" s="43"/>
      <c r="K39" s="43"/>
    </row>
    <row r="40" spans="1:11" ht="36" x14ac:dyDescent="0.4">
      <c r="A40" s="49"/>
      <c r="B40" s="49"/>
      <c r="C40" s="49"/>
      <c r="D40" s="49"/>
      <c r="E40" s="49"/>
      <c r="F40" s="49"/>
      <c r="G40" s="41" t="s">
        <v>158</v>
      </c>
      <c r="H40" s="41" t="s">
        <v>159</v>
      </c>
      <c r="I40" s="42" t="s">
        <v>160</v>
      </c>
      <c r="J40" s="43"/>
      <c r="K40" s="43"/>
    </row>
    <row r="41" spans="1:11" ht="18.5" thickBot="1" x14ac:dyDescent="0.45">
      <c r="A41" s="49"/>
      <c r="B41" s="49"/>
      <c r="C41" s="49"/>
      <c r="D41" s="49"/>
      <c r="E41" s="49"/>
      <c r="F41" s="49"/>
      <c r="G41" s="46">
        <v>2.4036325438261033</v>
      </c>
      <c r="H41" s="46">
        <v>5.2114662150123934</v>
      </c>
      <c r="I41" s="58">
        <v>18.173142706729887</v>
      </c>
      <c r="J41" s="43"/>
      <c r="K41" s="43"/>
    </row>
    <row r="42" spans="1:11" ht="36" x14ac:dyDescent="0.4">
      <c r="A42" s="49"/>
      <c r="B42" s="49"/>
      <c r="C42" s="49"/>
      <c r="D42" s="49"/>
      <c r="E42" s="49"/>
      <c r="F42" s="49"/>
      <c r="G42" s="49"/>
      <c r="H42" s="40" t="s">
        <v>161</v>
      </c>
      <c r="I42" s="41" t="s">
        <v>162</v>
      </c>
      <c r="J42" s="41" t="s">
        <v>149</v>
      </c>
      <c r="K42" s="42" t="s">
        <v>148</v>
      </c>
    </row>
    <row r="43" spans="1:11" ht="18.5" thickBot="1" x14ac:dyDescent="0.45">
      <c r="A43" s="49"/>
      <c r="B43" s="49"/>
      <c r="C43" s="49"/>
      <c r="D43" s="49"/>
      <c r="E43" s="49"/>
      <c r="F43" s="49"/>
      <c r="G43" s="49"/>
      <c r="H43" s="45">
        <v>4.4669710414391934</v>
      </c>
      <c r="I43" s="46">
        <v>3.626376332731247</v>
      </c>
      <c r="J43" s="46">
        <v>2.2522714595902587</v>
      </c>
      <c r="K43" s="53">
        <v>2.2522748564704815</v>
      </c>
    </row>
    <row r="44" spans="1:11" ht="36" x14ac:dyDescent="0.4">
      <c r="A44" s="49"/>
      <c r="B44" s="49"/>
      <c r="C44" s="49"/>
      <c r="D44" s="49"/>
      <c r="E44" s="49"/>
      <c r="F44" s="49"/>
      <c r="G44" s="49"/>
      <c r="H44" s="49"/>
      <c r="I44" s="49"/>
      <c r="J44" s="40" t="s">
        <v>163</v>
      </c>
      <c r="K44" s="42" t="s">
        <v>164</v>
      </c>
    </row>
    <row r="45" spans="1:11" ht="18.5" thickBot="1" x14ac:dyDescent="0.45">
      <c r="A45" s="49"/>
      <c r="B45" s="49"/>
      <c r="C45" s="49"/>
      <c r="D45" s="49"/>
      <c r="E45" s="49"/>
      <c r="F45" s="49"/>
      <c r="G45" s="49"/>
      <c r="H45" s="49"/>
      <c r="I45" s="49"/>
      <c r="J45" s="45">
        <v>1.5637979247186991</v>
      </c>
      <c r="K45" s="53">
        <v>1.6107118892669678</v>
      </c>
    </row>
    <row r="46" spans="1:11" ht="36" x14ac:dyDescent="0.4">
      <c r="A46" s="49"/>
      <c r="B46" s="49"/>
      <c r="C46" s="49"/>
      <c r="D46" s="49"/>
      <c r="E46" s="49"/>
      <c r="F46" s="49"/>
      <c r="G46" s="49"/>
      <c r="H46" s="49"/>
      <c r="I46" s="49"/>
      <c r="J46" s="40" t="s">
        <v>150</v>
      </c>
      <c r="K46" s="42" t="s">
        <v>151</v>
      </c>
    </row>
    <row r="47" spans="1:11" ht="18.5" thickBot="1" x14ac:dyDescent="0.45">
      <c r="A47" s="49"/>
      <c r="B47" s="49"/>
      <c r="C47" s="49"/>
      <c r="D47" s="49"/>
      <c r="E47" s="49"/>
      <c r="F47" s="49"/>
      <c r="G47" s="49"/>
      <c r="H47" s="49"/>
      <c r="I47" s="49"/>
      <c r="J47" s="51">
        <v>0.13654485555907758</v>
      </c>
      <c r="K47" s="52">
        <v>0.1365448534488678</v>
      </c>
    </row>
    <row r="48" spans="1:11" ht="36" x14ac:dyDescent="0.4">
      <c r="A48" s="49"/>
      <c r="B48" s="49"/>
      <c r="C48" s="49"/>
      <c r="D48" s="49"/>
      <c r="E48" s="49"/>
      <c r="F48" s="49"/>
      <c r="G48" s="49"/>
      <c r="H48" s="49"/>
      <c r="I48" s="40" t="s">
        <v>150</v>
      </c>
      <c r="J48" s="42" t="s">
        <v>151</v>
      </c>
      <c r="K48" s="43"/>
    </row>
    <row r="49" spans="1:11" ht="18.5" thickBot="1" x14ac:dyDescent="0.45">
      <c r="A49" s="49"/>
      <c r="B49" s="49"/>
      <c r="C49" s="49"/>
      <c r="D49" s="49"/>
      <c r="E49" s="49"/>
      <c r="F49" s="49"/>
      <c r="G49" s="49"/>
      <c r="H49" s="49"/>
      <c r="I49" s="51">
        <v>0.90700057753658292</v>
      </c>
      <c r="J49" s="52">
        <v>0.90700060129165649</v>
      </c>
      <c r="K49" s="43"/>
    </row>
    <row r="50" spans="1:11" ht="18" x14ac:dyDescent="0.4">
      <c r="A50" s="49"/>
      <c r="B50" s="49"/>
      <c r="C50" s="49"/>
      <c r="D50" s="49"/>
      <c r="E50" s="49"/>
      <c r="F50" s="49"/>
      <c r="G50" s="49"/>
      <c r="H50" s="40" t="s">
        <v>150</v>
      </c>
      <c r="I50" s="42" t="s">
        <v>151</v>
      </c>
      <c r="J50" s="43"/>
      <c r="K50" s="43"/>
    </row>
    <row r="51" spans="1:11" ht="18.5" thickBot="1" x14ac:dyDescent="0.45">
      <c r="A51" s="49"/>
      <c r="B51" s="49"/>
      <c r="C51" s="49"/>
      <c r="D51" s="49"/>
      <c r="E51" s="49"/>
      <c r="F51" s="49"/>
      <c r="G51" s="49"/>
      <c r="H51" s="45">
        <v>1.4102852953769338</v>
      </c>
      <c r="I51" s="53">
        <v>1.4102853536605835</v>
      </c>
      <c r="J51" s="43"/>
      <c r="K51" s="43"/>
    </row>
    <row r="52" spans="1:11" ht="36" x14ac:dyDescent="0.4">
      <c r="A52" s="49"/>
      <c r="B52" s="49"/>
      <c r="C52" s="49"/>
      <c r="D52" s="49"/>
      <c r="E52" s="41" t="s">
        <v>165</v>
      </c>
      <c r="F52" s="40" t="s">
        <v>156</v>
      </c>
      <c r="G52" s="41" t="s">
        <v>157</v>
      </c>
      <c r="H52" s="41" t="s">
        <v>144</v>
      </c>
      <c r="I52" s="42" t="s">
        <v>145</v>
      </c>
      <c r="J52" s="43"/>
      <c r="K52" s="43"/>
    </row>
    <row r="53" spans="1:11" ht="18.5" thickBot="1" x14ac:dyDescent="0.45">
      <c r="A53" s="49"/>
      <c r="B53" s="49"/>
      <c r="C53" s="49"/>
      <c r="D53" s="49"/>
      <c r="E53" s="46">
        <v>1.5866490840024128</v>
      </c>
      <c r="F53" s="45">
        <v>3.5896982462445801</v>
      </c>
      <c r="G53" s="47">
        <v>0.9218345272064209</v>
      </c>
      <c r="H53" s="47">
        <v>0.18995474780004146</v>
      </c>
      <c r="I53" s="48">
        <v>6.1466486499374008E-2</v>
      </c>
      <c r="J53" s="43"/>
      <c r="K53" s="43"/>
    </row>
    <row r="54" spans="1:11" ht="36" x14ac:dyDescent="0.4">
      <c r="A54" s="49"/>
      <c r="B54" s="49"/>
      <c r="C54" s="49"/>
      <c r="D54" s="49"/>
      <c r="E54" s="49"/>
      <c r="F54" s="49"/>
      <c r="G54" s="49"/>
      <c r="H54" s="49"/>
      <c r="I54" s="42" t="s">
        <v>146</v>
      </c>
      <c r="J54" s="43"/>
      <c r="K54" s="43"/>
    </row>
    <row r="55" spans="1:11" ht="18.5" thickBot="1" x14ac:dyDescent="0.45">
      <c r="A55" s="49"/>
      <c r="B55" s="49"/>
      <c r="C55" s="49"/>
      <c r="D55" s="49"/>
      <c r="E55" s="49"/>
      <c r="F55" s="49"/>
      <c r="G55" s="49"/>
      <c r="H55" s="49"/>
      <c r="I55" s="50">
        <v>0.19375383441143784</v>
      </c>
      <c r="J55" s="43"/>
      <c r="K55" s="43"/>
    </row>
    <row r="56" spans="1:11" ht="18" x14ac:dyDescent="0.4">
      <c r="A56" s="49"/>
      <c r="B56" s="49"/>
      <c r="C56" s="49"/>
      <c r="D56" s="49"/>
      <c r="E56" s="49"/>
      <c r="F56" s="49"/>
      <c r="G56" s="49"/>
      <c r="H56" s="41" t="s">
        <v>147</v>
      </c>
      <c r="I56" s="42" t="s">
        <v>148</v>
      </c>
      <c r="J56" s="43"/>
      <c r="K56" s="43"/>
    </row>
    <row r="57" spans="1:11" ht="18.5" thickBot="1" x14ac:dyDescent="0.45">
      <c r="A57" s="49"/>
      <c r="B57" s="49"/>
      <c r="C57" s="49"/>
      <c r="D57" s="49"/>
      <c r="E57" s="49"/>
      <c r="F57" s="49"/>
      <c r="G57" s="49"/>
      <c r="H57" s="47">
        <v>0.35453842153937498</v>
      </c>
      <c r="I57" s="50">
        <v>0.35453895282508602</v>
      </c>
      <c r="J57" s="43"/>
      <c r="K57" s="43"/>
    </row>
    <row r="58" spans="1:11" ht="18" x14ac:dyDescent="0.4">
      <c r="A58" s="49"/>
      <c r="B58" s="49"/>
      <c r="C58" s="49"/>
      <c r="D58" s="49"/>
      <c r="E58" s="49"/>
      <c r="F58" s="49"/>
      <c r="G58" s="49"/>
      <c r="H58" s="41" t="s">
        <v>149</v>
      </c>
      <c r="I58" s="42" t="s">
        <v>148</v>
      </c>
      <c r="J58" s="43"/>
      <c r="K58" s="43"/>
    </row>
    <row r="59" spans="1:11" ht="18.5" thickBot="1" x14ac:dyDescent="0.45">
      <c r="A59" s="49"/>
      <c r="B59" s="49"/>
      <c r="C59" s="49"/>
      <c r="D59" s="49"/>
      <c r="E59" s="49"/>
      <c r="F59" s="49"/>
      <c r="G59" s="49"/>
      <c r="H59" s="47">
        <v>0.15738459762845763</v>
      </c>
      <c r="I59" s="50">
        <v>0.15738484478291767</v>
      </c>
      <c r="J59" s="43"/>
      <c r="K59" s="43"/>
    </row>
    <row r="60" spans="1:11" ht="18" x14ac:dyDescent="0.4">
      <c r="A60" s="49"/>
      <c r="B60" s="49"/>
      <c r="C60" s="49"/>
      <c r="D60" s="49"/>
      <c r="E60" s="49"/>
      <c r="F60" s="49"/>
      <c r="G60" s="49"/>
      <c r="H60" s="40" t="s">
        <v>150</v>
      </c>
      <c r="I60" s="42" t="s">
        <v>151</v>
      </c>
      <c r="J60" s="43"/>
      <c r="K60" s="43"/>
    </row>
    <row r="61" spans="1:11" ht="18.5" thickBot="1" x14ac:dyDescent="0.45">
      <c r="A61" s="49"/>
      <c r="B61" s="49"/>
      <c r="C61" s="49"/>
      <c r="D61" s="49"/>
      <c r="E61" s="49"/>
      <c r="F61" s="49"/>
      <c r="G61" s="49"/>
      <c r="H61" s="51">
        <v>0.24580766457562875</v>
      </c>
      <c r="I61" s="50">
        <v>0.24580766260623932</v>
      </c>
      <c r="J61" s="43"/>
      <c r="K61" s="43"/>
    </row>
    <row r="62" spans="1:11" ht="36" x14ac:dyDescent="0.4">
      <c r="A62" s="49"/>
      <c r="B62" s="49"/>
      <c r="C62" s="49"/>
      <c r="D62" s="49"/>
      <c r="E62" s="49"/>
      <c r="F62" s="49"/>
      <c r="G62" s="41" t="s">
        <v>158</v>
      </c>
      <c r="H62" s="41" t="s">
        <v>159</v>
      </c>
      <c r="I62" s="42" t="s">
        <v>160</v>
      </c>
      <c r="J62" s="43"/>
      <c r="K62" s="43"/>
    </row>
    <row r="63" spans="1:11" ht="18.5" thickBot="1" x14ac:dyDescent="0.45">
      <c r="A63" s="49"/>
      <c r="B63" s="49"/>
      <c r="C63" s="49"/>
      <c r="D63" s="49"/>
      <c r="E63" s="49"/>
      <c r="F63" s="49"/>
      <c r="G63" s="46">
        <v>2.6517101450443268</v>
      </c>
      <c r="H63" s="46">
        <v>5.7493383208256148</v>
      </c>
      <c r="I63" s="58">
        <v>20.048780210065992</v>
      </c>
      <c r="J63" s="43"/>
      <c r="K63" s="43"/>
    </row>
    <row r="64" spans="1:11" ht="36" x14ac:dyDescent="0.4">
      <c r="A64" s="49"/>
      <c r="B64" s="49"/>
      <c r="C64" s="49"/>
      <c r="D64" s="49"/>
      <c r="E64" s="49"/>
      <c r="F64" s="49"/>
      <c r="G64" s="49"/>
      <c r="H64" s="40" t="s">
        <v>161</v>
      </c>
      <c r="I64" s="41" t="s">
        <v>162</v>
      </c>
      <c r="J64" s="41" t="s">
        <v>149</v>
      </c>
      <c r="K64" s="42" t="s">
        <v>148</v>
      </c>
    </row>
    <row r="65" spans="1:11" ht="18.5" thickBot="1" x14ac:dyDescent="0.45">
      <c r="A65" s="49"/>
      <c r="B65" s="49"/>
      <c r="C65" s="49"/>
      <c r="D65" s="49"/>
      <c r="E65" s="49"/>
      <c r="F65" s="49"/>
      <c r="G65" s="49"/>
      <c r="H65" s="45">
        <v>4.9280042749933832</v>
      </c>
      <c r="I65" s="46">
        <v>4.0006524222755431</v>
      </c>
      <c r="J65" s="46">
        <v>2.4847269159783028</v>
      </c>
      <c r="K65" s="53">
        <v>2.4847307038056337</v>
      </c>
    </row>
    <row r="66" spans="1:11" ht="36" x14ac:dyDescent="0.4">
      <c r="A66" s="49"/>
      <c r="B66" s="49"/>
      <c r="C66" s="49"/>
      <c r="D66" s="49"/>
      <c r="E66" s="49"/>
      <c r="F66" s="49"/>
      <c r="G66" s="49"/>
      <c r="H66" s="49"/>
      <c r="I66" s="49"/>
      <c r="J66" s="40" t="s">
        <v>163</v>
      </c>
      <c r="K66" s="42" t="s">
        <v>164</v>
      </c>
    </row>
    <row r="67" spans="1:11" ht="18.5" thickBot="1" x14ac:dyDescent="0.45">
      <c r="A67" s="49"/>
      <c r="B67" s="49"/>
      <c r="C67" s="49"/>
      <c r="D67" s="49"/>
      <c r="E67" s="49"/>
      <c r="F67" s="49"/>
      <c r="G67" s="49"/>
      <c r="H67" s="49"/>
      <c r="I67" s="49"/>
      <c r="J67" s="45">
        <v>1.7251964802708317</v>
      </c>
      <c r="K67" s="53">
        <v>1.7769523751735687</v>
      </c>
    </row>
    <row r="68" spans="1:11" ht="36" x14ac:dyDescent="0.4">
      <c r="A68" s="49"/>
      <c r="B68" s="49"/>
      <c r="C68" s="49"/>
      <c r="D68" s="49"/>
      <c r="E68" s="49"/>
      <c r="F68" s="49"/>
      <c r="G68" s="49"/>
      <c r="H68" s="49"/>
      <c r="I68" s="49"/>
      <c r="J68" s="40" t="s">
        <v>150</v>
      </c>
      <c r="K68" s="42" t="s">
        <v>151</v>
      </c>
    </row>
    <row r="69" spans="1:11" ht="18.5" thickBot="1" x14ac:dyDescent="0.45">
      <c r="A69" s="49"/>
      <c r="B69" s="49"/>
      <c r="C69" s="49"/>
      <c r="D69" s="49"/>
      <c r="E69" s="49"/>
      <c r="F69" s="49"/>
      <c r="G69" s="49"/>
      <c r="H69" s="49"/>
      <c r="I69" s="49"/>
      <c r="J69" s="51">
        <v>0.15063756031776562</v>
      </c>
      <c r="K69" s="52">
        <v>0.15063756704330444</v>
      </c>
    </row>
    <row r="70" spans="1:11" ht="36" x14ac:dyDescent="0.4">
      <c r="A70" s="49"/>
      <c r="B70" s="49"/>
      <c r="C70" s="49"/>
      <c r="D70" s="49"/>
      <c r="E70" s="49"/>
      <c r="F70" s="49"/>
      <c r="G70" s="49"/>
      <c r="H70" s="49"/>
      <c r="I70" s="40" t="s">
        <v>150</v>
      </c>
      <c r="J70" s="42" t="s">
        <v>151</v>
      </c>
      <c r="K70" s="43"/>
    </row>
    <row r="71" spans="1:11" ht="18.5" thickBot="1" x14ac:dyDescent="0.45">
      <c r="A71" s="49"/>
      <c r="B71" s="49"/>
      <c r="C71" s="49"/>
      <c r="D71" s="49"/>
      <c r="E71" s="49"/>
      <c r="F71" s="49"/>
      <c r="G71" s="49"/>
      <c r="H71" s="49"/>
      <c r="I71" s="45">
        <v>1.0006115539569853</v>
      </c>
      <c r="J71" s="59">
        <v>1.0006115436553955</v>
      </c>
      <c r="K71" s="43"/>
    </row>
    <row r="72" spans="1:11" ht="18" x14ac:dyDescent="0.4">
      <c r="A72" s="49"/>
      <c r="B72" s="49"/>
      <c r="C72" s="49"/>
      <c r="D72" s="49"/>
      <c r="E72" s="49"/>
      <c r="F72" s="49"/>
      <c r="G72" s="49"/>
      <c r="H72" s="40" t="s">
        <v>150</v>
      </c>
      <c r="I72" s="42" t="s">
        <v>151</v>
      </c>
      <c r="J72" s="43"/>
      <c r="K72" s="43"/>
    </row>
    <row r="73" spans="1:11" ht="18.5" thickBot="1" x14ac:dyDescent="0.45">
      <c r="A73" s="49"/>
      <c r="B73" s="49"/>
      <c r="C73" s="49"/>
      <c r="D73" s="49"/>
      <c r="E73" s="49"/>
      <c r="F73" s="49"/>
      <c r="G73" s="49"/>
      <c r="H73" s="45">
        <v>1.5558399416752613</v>
      </c>
      <c r="I73" s="59">
        <v>1.5558398962020874</v>
      </c>
      <c r="J73" s="43"/>
      <c r="K73" s="43"/>
    </row>
    <row r="74" spans="1:11" ht="18" x14ac:dyDescent="0.4">
      <c r="A74" s="49"/>
      <c r="B74" s="49"/>
      <c r="C74" s="49"/>
      <c r="D74" s="49"/>
      <c r="E74" s="40" t="s">
        <v>166</v>
      </c>
      <c r="F74" s="41" t="s">
        <v>157</v>
      </c>
      <c r="G74" s="41" t="s">
        <v>144</v>
      </c>
      <c r="H74" s="42" t="s">
        <v>145</v>
      </c>
      <c r="I74" s="43"/>
      <c r="J74" s="43"/>
      <c r="K74" s="43"/>
    </row>
    <row r="75" spans="1:11" ht="18.5" thickBot="1" x14ac:dyDescent="0.45">
      <c r="A75" s="49"/>
      <c r="B75" s="49"/>
      <c r="C75" s="49"/>
      <c r="D75" s="49"/>
      <c r="E75" s="45">
        <v>4.1529958735647128</v>
      </c>
      <c r="F75" s="46">
        <v>2.3514263710021974</v>
      </c>
      <c r="G75" s="47">
        <v>0.48453880601029881</v>
      </c>
      <c r="H75" s="50">
        <v>0.15678943718744304</v>
      </c>
      <c r="I75" s="43"/>
      <c r="J75" s="43"/>
      <c r="K75" s="43"/>
    </row>
    <row r="76" spans="1:11" ht="36" x14ac:dyDescent="0.4">
      <c r="A76" s="49"/>
      <c r="B76" s="49"/>
      <c r="C76" s="49"/>
      <c r="D76" s="49"/>
      <c r="E76" s="49"/>
      <c r="F76" s="49"/>
      <c r="G76" s="49"/>
      <c r="H76" s="42" t="s">
        <v>146</v>
      </c>
      <c r="I76" s="43"/>
      <c r="J76" s="43"/>
      <c r="K76" s="43"/>
    </row>
    <row r="77" spans="1:11" ht="18.5" thickBot="1" x14ac:dyDescent="0.45">
      <c r="A77" s="49"/>
      <c r="B77" s="49"/>
      <c r="C77" s="49"/>
      <c r="D77" s="49"/>
      <c r="E77" s="49"/>
      <c r="F77" s="49"/>
      <c r="G77" s="49"/>
      <c r="H77" s="50">
        <v>0.49422956118677386</v>
      </c>
      <c r="I77" s="43"/>
      <c r="J77" s="43"/>
      <c r="K77" s="43"/>
    </row>
    <row r="78" spans="1:11" ht="36" x14ac:dyDescent="0.4">
      <c r="A78" s="49"/>
      <c r="B78" s="49"/>
      <c r="C78" s="49"/>
      <c r="D78" s="49"/>
      <c r="E78" s="49"/>
      <c r="F78" s="49"/>
      <c r="G78" s="41" t="s">
        <v>147</v>
      </c>
      <c r="H78" s="42" t="s">
        <v>148</v>
      </c>
      <c r="I78" s="43"/>
      <c r="J78" s="43"/>
      <c r="K78" s="43"/>
    </row>
    <row r="79" spans="1:11" ht="18.5" thickBot="1" x14ac:dyDescent="0.45">
      <c r="A79" s="49"/>
      <c r="B79" s="49"/>
      <c r="C79" s="49"/>
      <c r="D79" s="49"/>
      <c r="E79" s="49"/>
      <c r="F79" s="49"/>
      <c r="G79" s="47">
        <v>0.90436077774849533</v>
      </c>
      <c r="H79" s="50">
        <v>0.90436215352295624</v>
      </c>
      <c r="I79" s="43"/>
      <c r="J79" s="43"/>
      <c r="K79" s="43"/>
    </row>
    <row r="80" spans="1:11" ht="36" x14ac:dyDescent="0.4">
      <c r="A80" s="49"/>
      <c r="B80" s="49"/>
      <c r="C80" s="49"/>
      <c r="D80" s="49"/>
      <c r="E80" s="49"/>
      <c r="F80" s="49"/>
      <c r="G80" s="41" t="s">
        <v>149</v>
      </c>
      <c r="H80" s="42" t="s">
        <v>148</v>
      </c>
      <c r="I80" s="43"/>
      <c r="J80" s="43"/>
      <c r="K80" s="43"/>
    </row>
    <row r="81" spans="1:11" ht="18.5" thickBot="1" x14ac:dyDescent="0.45">
      <c r="A81" s="49"/>
      <c r="B81" s="49"/>
      <c r="C81" s="49"/>
      <c r="D81" s="49"/>
      <c r="E81" s="49"/>
      <c r="F81" s="49"/>
      <c r="G81" s="47">
        <v>0.4014584836783297</v>
      </c>
      <c r="H81" s="50">
        <v>0.40145908565531879</v>
      </c>
      <c r="I81" s="43"/>
      <c r="J81" s="43"/>
      <c r="K81" s="43"/>
    </row>
    <row r="82" spans="1:11" ht="18" x14ac:dyDescent="0.4">
      <c r="A82" s="49"/>
      <c r="B82" s="49"/>
      <c r="C82" s="49"/>
      <c r="D82" s="49"/>
      <c r="E82" s="49"/>
      <c r="F82" s="49"/>
      <c r="G82" s="40" t="s">
        <v>150</v>
      </c>
      <c r="H82" s="42" t="s">
        <v>151</v>
      </c>
      <c r="I82" s="43"/>
      <c r="J82" s="43"/>
      <c r="K82" s="43"/>
    </row>
    <row r="83" spans="1:11" ht="18.5" thickBot="1" x14ac:dyDescent="0.45">
      <c r="A83" s="49"/>
      <c r="B83" s="49"/>
      <c r="C83" s="49"/>
      <c r="D83" s="49"/>
      <c r="E83" s="49"/>
      <c r="F83" s="49"/>
      <c r="G83" s="51">
        <v>0.6270090833793267</v>
      </c>
      <c r="H83" s="50">
        <v>0.62700909376144409</v>
      </c>
      <c r="I83" s="43"/>
      <c r="J83" s="43"/>
      <c r="K83" s="43"/>
    </row>
    <row r="84" spans="1:11" ht="18" x14ac:dyDescent="0.4">
      <c r="A84" s="49"/>
      <c r="B84" s="49"/>
      <c r="C84" s="49"/>
      <c r="D84" s="49"/>
      <c r="E84" s="49"/>
      <c r="F84" s="41" t="s">
        <v>143</v>
      </c>
      <c r="G84" s="41" t="s">
        <v>144</v>
      </c>
      <c r="H84" s="42" t="s">
        <v>145</v>
      </c>
      <c r="I84" s="43"/>
      <c r="J84" s="43"/>
      <c r="K84" s="43"/>
    </row>
    <row r="85" spans="1:11" ht="18.5" thickBot="1" x14ac:dyDescent="0.45">
      <c r="A85" s="49"/>
      <c r="B85" s="49"/>
      <c r="C85" s="49"/>
      <c r="D85" s="49"/>
      <c r="E85" s="49"/>
      <c r="F85" s="46">
        <v>3.0383319198608403</v>
      </c>
      <c r="G85" s="47">
        <v>0.62608371483573477</v>
      </c>
      <c r="H85" s="50">
        <v>0.20259124186077873</v>
      </c>
      <c r="I85" s="43"/>
      <c r="J85" s="43"/>
      <c r="K85" s="43"/>
    </row>
    <row r="86" spans="1:11" ht="36" x14ac:dyDescent="0.4">
      <c r="A86" s="49"/>
      <c r="B86" s="49"/>
      <c r="C86" s="49"/>
      <c r="D86" s="49"/>
      <c r="E86" s="49"/>
      <c r="F86" s="49"/>
      <c r="G86" s="49"/>
      <c r="H86" s="42" t="s">
        <v>146</v>
      </c>
      <c r="I86" s="43"/>
      <c r="J86" s="43"/>
      <c r="K86" s="43"/>
    </row>
    <row r="87" spans="1:11" ht="18.5" thickBot="1" x14ac:dyDescent="0.45">
      <c r="A87" s="49"/>
      <c r="B87" s="49"/>
      <c r="C87" s="49"/>
      <c r="D87" s="49"/>
      <c r="E87" s="49"/>
      <c r="F87" s="49"/>
      <c r="G87" s="49"/>
      <c r="H87" s="50">
        <v>0.6386053956264548</v>
      </c>
      <c r="I87" s="43"/>
      <c r="J87" s="43"/>
      <c r="K87" s="43"/>
    </row>
    <row r="88" spans="1:11" ht="36" x14ac:dyDescent="0.4">
      <c r="A88" s="49"/>
      <c r="B88" s="49"/>
      <c r="C88" s="49"/>
      <c r="D88" s="49"/>
      <c r="E88" s="49"/>
      <c r="F88" s="49"/>
      <c r="G88" s="41" t="s">
        <v>147</v>
      </c>
      <c r="H88" s="42" t="s">
        <v>148</v>
      </c>
      <c r="I88" s="43"/>
      <c r="J88" s="43"/>
      <c r="K88" s="43"/>
    </row>
    <row r="89" spans="1:11" ht="18.5" thickBot="1" x14ac:dyDescent="0.45">
      <c r="A89" s="49"/>
      <c r="B89" s="49"/>
      <c r="C89" s="49"/>
      <c r="D89" s="49"/>
      <c r="E89" s="49"/>
      <c r="F89" s="49"/>
      <c r="G89" s="46">
        <v>1.1685453223997866</v>
      </c>
      <c r="H89" s="53">
        <v>1.1685471514917385</v>
      </c>
      <c r="I89" s="43"/>
      <c r="J89" s="43"/>
      <c r="K89" s="43"/>
    </row>
    <row r="90" spans="1:11" ht="36" x14ac:dyDescent="0.4">
      <c r="A90" s="49"/>
      <c r="B90" s="49"/>
      <c r="C90" s="49"/>
      <c r="D90" s="49"/>
      <c r="E90" s="49"/>
      <c r="F90" s="49"/>
      <c r="G90" s="41" t="s">
        <v>149</v>
      </c>
      <c r="H90" s="42" t="s">
        <v>148</v>
      </c>
      <c r="I90" s="43"/>
      <c r="J90" s="43"/>
      <c r="K90" s="43"/>
    </row>
    <row r="91" spans="1:11" ht="18.5" thickBot="1" x14ac:dyDescent="0.45">
      <c r="A91" s="49"/>
      <c r="B91" s="49"/>
      <c r="C91" s="49"/>
      <c r="D91" s="49"/>
      <c r="E91" s="49"/>
      <c r="F91" s="49"/>
      <c r="G91" s="47">
        <v>0.51873372307007226</v>
      </c>
      <c r="H91" s="50">
        <v>0.51873453275366965</v>
      </c>
      <c r="I91" s="43"/>
      <c r="J91" s="43"/>
      <c r="K91" s="43"/>
    </row>
    <row r="92" spans="1:11" ht="18" x14ac:dyDescent="0.4">
      <c r="A92" s="49"/>
      <c r="B92" s="49"/>
      <c r="C92" s="49"/>
      <c r="D92" s="49"/>
      <c r="E92" s="49"/>
      <c r="F92" s="49"/>
      <c r="G92" s="40" t="s">
        <v>150</v>
      </c>
      <c r="H92" s="42" t="s">
        <v>151</v>
      </c>
      <c r="I92" s="43"/>
      <c r="J92" s="43"/>
      <c r="K92" s="43"/>
    </row>
    <row r="93" spans="1:11" ht="18.5" thickBot="1" x14ac:dyDescent="0.45">
      <c r="A93" s="49"/>
      <c r="B93" s="49"/>
      <c r="C93" s="49"/>
      <c r="D93" s="49"/>
      <c r="E93" s="49"/>
      <c r="F93" s="49"/>
      <c r="G93" s="71">
        <v>0.81017283092395698</v>
      </c>
      <c r="H93" s="52">
        <v>0.81017285585403442</v>
      </c>
      <c r="I93" s="43"/>
      <c r="J93" s="43"/>
      <c r="K93" s="43"/>
    </row>
    <row r="94" spans="1:11" ht="36" x14ac:dyDescent="0.4">
      <c r="A94" s="49"/>
      <c r="B94" s="49"/>
      <c r="C94" s="49"/>
      <c r="D94" s="40" t="s">
        <v>167</v>
      </c>
      <c r="E94" s="40" t="s">
        <v>168</v>
      </c>
      <c r="F94" s="42" t="s">
        <v>169</v>
      </c>
      <c r="G94" s="43"/>
      <c r="H94" s="43"/>
      <c r="I94" s="43"/>
      <c r="J94" s="43"/>
      <c r="K94" s="43"/>
    </row>
    <row r="95" spans="1:11" ht="18.5" thickBot="1" x14ac:dyDescent="0.45">
      <c r="A95" s="49"/>
      <c r="B95" s="49"/>
      <c r="C95" s="49"/>
      <c r="D95" s="61">
        <v>16.600262466888612</v>
      </c>
      <c r="E95" s="61">
        <v>33.200523376464844</v>
      </c>
      <c r="F95" s="58">
        <v>35.698862760543825</v>
      </c>
      <c r="G95" s="43"/>
      <c r="H95" s="43"/>
      <c r="I95" s="43"/>
      <c r="J95" s="43"/>
      <c r="K95" s="43"/>
    </row>
    <row r="96" spans="1:11" ht="36" x14ac:dyDescent="0.4">
      <c r="A96" s="49"/>
      <c r="B96" s="49"/>
      <c r="C96" s="49"/>
      <c r="D96" s="41" t="s">
        <v>170</v>
      </c>
      <c r="E96" s="41" t="s">
        <v>171</v>
      </c>
      <c r="F96" s="41" t="s">
        <v>172</v>
      </c>
      <c r="G96" s="40" t="s">
        <v>173</v>
      </c>
      <c r="H96" s="42" t="s">
        <v>145</v>
      </c>
      <c r="I96" s="43"/>
      <c r="J96" s="43"/>
      <c r="K96" s="43"/>
    </row>
    <row r="97" spans="1:11" ht="18.5" thickBot="1" x14ac:dyDescent="0.45">
      <c r="A97" s="49"/>
      <c r="B97" s="49"/>
      <c r="C97" s="49"/>
      <c r="D97" s="62">
        <v>16.064770129247044</v>
      </c>
      <c r="E97" s="46">
        <v>1.2281934307542088</v>
      </c>
      <c r="F97" s="47">
        <v>0.35655603423199372</v>
      </c>
      <c r="G97" s="51">
        <v>0.36353683007251814</v>
      </c>
      <c r="H97" s="53">
        <v>1.0193572845458985</v>
      </c>
      <c r="I97" s="43"/>
      <c r="J97" s="43"/>
      <c r="K97" s="43"/>
    </row>
    <row r="98" spans="1:11" ht="18" x14ac:dyDescent="0.4">
      <c r="A98" s="49"/>
      <c r="B98" s="49"/>
      <c r="C98" s="49"/>
      <c r="D98" s="49"/>
      <c r="E98" s="49"/>
      <c r="F98" s="49"/>
      <c r="G98" s="49"/>
      <c r="H98" s="42" t="s">
        <v>164</v>
      </c>
      <c r="I98" s="43"/>
      <c r="J98" s="43"/>
      <c r="K98" s="43"/>
    </row>
    <row r="99" spans="1:11" ht="18.5" thickBot="1" x14ac:dyDescent="0.45">
      <c r="A99" s="49"/>
      <c r="B99" s="49"/>
      <c r="C99" s="49"/>
      <c r="D99" s="49"/>
      <c r="E99" s="49"/>
      <c r="F99" s="49"/>
      <c r="G99" s="49"/>
      <c r="H99" s="50">
        <v>0.36826281356811524</v>
      </c>
      <c r="I99" s="43"/>
      <c r="J99" s="43"/>
      <c r="K99" s="43"/>
    </row>
    <row r="100" spans="1:11" ht="36" x14ac:dyDescent="0.4">
      <c r="A100" s="49"/>
      <c r="B100" s="49"/>
      <c r="C100" s="49"/>
      <c r="D100" s="49"/>
      <c r="E100" s="49"/>
      <c r="F100" s="41" t="s">
        <v>174</v>
      </c>
      <c r="G100" s="40" t="s">
        <v>173</v>
      </c>
      <c r="H100" s="42" t="s">
        <v>145</v>
      </c>
      <c r="I100" s="43"/>
      <c r="J100" s="43"/>
      <c r="K100" s="43"/>
    </row>
    <row r="101" spans="1:11" ht="18.5" thickBot="1" x14ac:dyDescent="0.45">
      <c r="A101" s="49"/>
      <c r="B101" s="49"/>
      <c r="C101" s="49"/>
      <c r="D101" s="49"/>
      <c r="E101" s="49"/>
      <c r="F101" s="47">
        <v>0.8751847786883713</v>
      </c>
      <c r="G101" s="51">
        <v>0.88839485905598259</v>
      </c>
      <c r="H101" s="53">
        <v>2.4910591106414794</v>
      </c>
      <c r="I101" s="43"/>
      <c r="J101" s="43"/>
      <c r="K101" s="43"/>
    </row>
    <row r="102" spans="1:11" ht="18" x14ac:dyDescent="0.4">
      <c r="A102" s="49"/>
      <c r="B102" s="49"/>
      <c r="C102" s="49"/>
      <c r="D102" s="49"/>
      <c r="E102" s="49"/>
      <c r="F102" s="49"/>
      <c r="G102" s="49"/>
      <c r="H102" s="42" t="s">
        <v>164</v>
      </c>
      <c r="I102" s="43"/>
      <c r="J102" s="43"/>
      <c r="K102" s="43"/>
    </row>
    <row r="103" spans="1:11" ht="18.5" thickBot="1" x14ac:dyDescent="0.45">
      <c r="A103" s="49"/>
      <c r="B103" s="49"/>
      <c r="C103" s="49"/>
      <c r="D103" s="49"/>
      <c r="E103" s="49"/>
      <c r="F103" s="49"/>
      <c r="G103" s="49"/>
      <c r="H103" s="50">
        <v>0.89994396543502808</v>
      </c>
      <c r="I103" s="43"/>
      <c r="J103" s="43"/>
      <c r="K103" s="43"/>
    </row>
    <row r="104" spans="1:11" ht="36" x14ac:dyDescent="0.4">
      <c r="A104" s="49"/>
      <c r="B104" s="49"/>
      <c r="C104" s="49"/>
      <c r="D104" s="49"/>
      <c r="E104" s="40" t="s">
        <v>175</v>
      </c>
      <c r="F104" s="40" t="s">
        <v>176</v>
      </c>
      <c r="G104" s="41" t="s">
        <v>177</v>
      </c>
      <c r="H104" s="41" t="s">
        <v>144</v>
      </c>
      <c r="I104" s="42" t="s">
        <v>145</v>
      </c>
      <c r="J104" s="43"/>
      <c r="K104" s="43"/>
    </row>
    <row r="105" spans="1:11" ht="18.5" thickBot="1" x14ac:dyDescent="0.45">
      <c r="A105" s="49"/>
      <c r="B105" s="49"/>
      <c r="C105" s="49"/>
      <c r="D105" s="49"/>
      <c r="E105" s="45">
        <v>1.0071186132184511</v>
      </c>
      <c r="F105" s="45">
        <v>1.0071185827255249</v>
      </c>
      <c r="G105" s="46">
        <v>2.1086545325815678</v>
      </c>
      <c r="H105" s="46">
        <v>2.1337532158145738</v>
      </c>
      <c r="I105" s="50">
        <v>0.69045034866706012</v>
      </c>
      <c r="J105" s="43"/>
      <c r="K105" s="43"/>
    </row>
    <row r="106" spans="1:11" ht="36" x14ac:dyDescent="0.4">
      <c r="A106" s="49"/>
      <c r="B106" s="49"/>
      <c r="C106" s="49"/>
      <c r="D106" s="49"/>
      <c r="E106" s="49"/>
      <c r="F106" s="49"/>
      <c r="G106" s="49"/>
      <c r="H106" s="49"/>
      <c r="I106" s="42" t="s">
        <v>146</v>
      </c>
      <c r="J106" s="43"/>
      <c r="K106" s="43"/>
    </row>
    <row r="107" spans="1:11" ht="18.5" thickBot="1" x14ac:dyDescent="0.45">
      <c r="A107" s="49"/>
      <c r="B107" s="49"/>
      <c r="C107" s="49"/>
      <c r="D107" s="49"/>
      <c r="E107" s="49"/>
      <c r="F107" s="49"/>
      <c r="G107" s="49"/>
      <c r="H107" s="49"/>
      <c r="I107" s="59">
        <v>2.1764283293843305</v>
      </c>
      <c r="J107" s="43"/>
      <c r="K107" s="43"/>
    </row>
    <row r="108" spans="1:11" ht="36" x14ac:dyDescent="0.4">
      <c r="A108" s="49"/>
      <c r="B108" s="49"/>
      <c r="C108" s="49"/>
      <c r="D108" s="49"/>
      <c r="E108" s="49"/>
      <c r="F108" s="49"/>
      <c r="G108" s="41" t="s">
        <v>149</v>
      </c>
      <c r="H108" s="42" t="s">
        <v>148</v>
      </c>
      <c r="I108" s="43"/>
      <c r="J108" s="43"/>
      <c r="K108" s="43"/>
    </row>
    <row r="109" spans="1:11" ht="18.5" thickBot="1" x14ac:dyDescent="0.45">
      <c r="A109" s="49"/>
      <c r="B109" s="49"/>
      <c r="C109" s="49"/>
      <c r="D109" s="49"/>
      <c r="E109" s="49"/>
      <c r="F109" s="49"/>
      <c r="G109" s="47">
        <v>0.37370847113621236</v>
      </c>
      <c r="H109" s="50">
        <v>0.37370902797976246</v>
      </c>
      <c r="I109" s="43"/>
      <c r="J109" s="43"/>
      <c r="K109" s="43"/>
    </row>
    <row r="110" spans="1:11" ht="18" x14ac:dyDescent="0.4">
      <c r="A110" s="49"/>
      <c r="B110" s="49"/>
      <c r="C110" s="49"/>
      <c r="D110" s="49"/>
      <c r="E110" s="49"/>
      <c r="F110" s="49"/>
      <c r="G110" s="40" t="s">
        <v>150</v>
      </c>
      <c r="H110" s="42" t="s">
        <v>151</v>
      </c>
      <c r="I110" s="43"/>
      <c r="J110" s="43"/>
      <c r="K110" s="43"/>
    </row>
    <row r="111" spans="1:11" ht="18.5" thickBot="1" x14ac:dyDescent="0.45">
      <c r="A111" s="49"/>
      <c r="B111" s="49"/>
      <c r="C111" s="49"/>
      <c r="D111" s="49"/>
      <c r="E111" s="49"/>
      <c r="F111" s="49"/>
      <c r="G111" s="60">
        <v>4.5940821981465811</v>
      </c>
      <c r="H111" s="59">
        <v>4.5940823554992676</v>
      </c>
      <c r="I111" s="43"/>
      <c r="J111" s="43"/>
      <c r="K111" s="43"/>
    </row>
    <row r="112" spans="1:11" ht="18" x14ac:dyDescent="0.4">
      <c r="A112" s="49"/>
      <c r="B112" s="49"/>
      <c r="C112" s="49"/>
      <c r="D112" s="49"/>
      <c r="E112" s="41" t="s">
        <v>149</v>
      </c>
      <c r="F112" s="42" t="s">
        <v>148</v>
      </c>
      <c r="G112" s="43"/>
      <c r="H112" s="43"/>
      <c r="I112" s="43"/>
      <c r="J112" s="43"/>
      <c r="K112" s="43"/>
    </row>
    <row r="113" spans="1:11" ht="18.5" thickBot="1" x14ac:dyDescent="0.45">
      <c r="A113" s="49"/>
      <c r="B113" s="49"/>
      <c r="C113" s="49"/>
      <c r="D113" s="49"/>
      <c r="E113" s="62">
        <v>24.563868615084175</v>
      </c>
      <c r="F113" s="58">
        <v>24.56390702296202</v>
      </c>
      <c r="G113" s="43"/>
      <c r="H113" s="43"/>
      <c r="I113" s="43"/>
      <c r="J113" s="43"/>
      <c r="K113" s="43"/>
    </row>
    <row r="114" spans="1:11" ht="18" x14ac:dyDescent="0.4">
      <c r="A114" s="49"/>
      <c r="B114" s="49"/>
      <c r="C114" s="49"/>
      <c r="D114" s="41" t="s">
        <v>177</v>
      </c>
      <c r="E114" s="41" t="s">
        <v>144</v>
      </c>
      <c r="F114" s="42" t="s">
        <v>145</v>
      </c>
      <c r="G114" s="43"/>
      <c r="H114" s="43"/>
      <c r="I114" s="43"/>
      <c r="J114" s="43"/>
      <c r="K114" s="43"/>
    </row>
    <row r="115" spans="1:11" ht="18.5" thickBot="1" x14ac:dyDescent="0.45">
      <c r="A115" s="49"/>
      <c r="B115" s="49"/>
      <c r="C115" s="49"/>
      <c r="D115" s="46">
        <v>2.6774616882078406</v>
      </c>
      <c r="E115" s="46">
        <v>2.7093306908759764</v>
      </c>
      <c r="F115" s="50">
        <v>0.87669853578175416</v>
      </c>
      <c r="G115" s="43"/>
      <c r="H115" s="43"/>
      <c r="I115" s="43"/>
      <c r="J115" s="43"/>
      <c r="K115" s="43"/>
    </row>
    <row r="116" spans="1:11" ht="36" x14ac:dyDescent="0.4">
      <c r="A116" s="49"/>
      <c r="B116" s="49"/>
      <c r="C116" s="49"/>
      <c r="D116" s="49"/>
      <c r="E116" s="49"/>
      <c r="F116" s="42" t="s">
        <v>146</v>
      </c>
      <c r="G116" s="43"/>
      <c r="H116" s="43"/>
      <c r="I116" s="43"/>
      <c r="J116" s="43"/>
      <c r="K116" s="43"/>
    </row>
    <row r="117" spans="1:11" ht="18.5" thickBot="1" x14ac:dyDescent="0.45">
      <c r="A117" s="49"/>
      <c r="B117" s="49"/>
      <c r="C117" s="49"/>
      <c r="D117" s="49"/>
      <c r="E117" s="49"/>
      <c r="F117" s="59">
        <v>2.7635173670181707</v>
      </c>
      <c r="G117" s="43"/>
      <c r="H117" s="43"/>
      <c r="I117" s="43"/>
      <c r="J117" s="43"/>
      <c r="K117" s="43"/>
    </row>
    <row r="118" spans="1:11" ht="36" x14ac:dyDescent="0.4">
      <c r="A118" s="49"/>
      <c r="B118" s="49"/>
      <c r="C118" s="49"/>
      <c r="D118" s="41" t="s">
        <v>149</v>
      </c>
      <c r="E118" s="42" t="s">
        <v>148</v>
      </c>
      <c r="F118" s="43"/>
      <c r="G118" s="43"/>
      <c r="H118" s="43"/>
      <c r="I118" s="43"/>
      <c r="J118" s="43"/>
      <c r="K118" s="43"/>
    </row>
    <row r="119" spans="1:11" ht="18.5" thickBot="1" x14ac:dyDescent="0.45">
      <c r="A119" s="49"/>
      <c r="B119" s="49"/>
      <c r="C119" s="49"/>
      <c r="D119" s="56">
        <v>2399.9963334588629</v>
      </c>
      <c r="E119" s="57">
        <v>2400.0000063601783</v>
      </c>
      <c r="F119" s="43"/>
      <c r="G119" s="43"/>
      <c r="H119" s="43"/>
      <c r="I119" s="43"/>
      <c r="J119" s="43"/>
      <c r="K119" s="43"/>
    </row>
    <row r="120" spans="1:11" ht="36" x14ac:dyDescent="0.4">
      <c r="A120" s="49"/>
      <c r="B120" s="49"/>
      <c r="C120" s="49"/>
      <c r="D120" s="41" t="s">
        <v>178</v>
      </c>
      <c r="E120" s="40" t="s">
        <v>179</v>
      </c>
      <c r="F120" s="42" t="s">
        <v>180</v>
      </c>
      <c r="G120" s="43"/>
      <c r="H120" s="43"/>
      <c r="I120" s="43"/>
      <c r="J120" s="43"/>
      <c r="K120" s="43"/>
    </row>
    <row r="121" spans="1:11" ht="18.5" thickBot="1" x14ac:dyDescent="0.45">
      <c r="A121" s="49"/>
      <c r="B121" s="49"/>
      <c r="C121" s="49"/>
      <c r="D121" s="62">
        <v>30.523063245569386</v>
      </c>
      <c r="E121" s="61">
        <v>68.527214879664143</v>
      </c>
      <c r="F121" s="58">
        <v>68.527214050292969</v>
      </c>
      <c r="G121" s="43"/>
      <c r="H121" s="43"/>
      <c r="I121" s="43"/>
      <c r="J121" s="43"/>
      <c r="K121" s="43"/>
    </row>
    <row r="122" spans="1:11" ht="36" x14ac:dyDescent="0.4">
      <c r="A122" s="49"/>
      <c r="B122" s="49"/>
      <c r="C122" s="49"/>
      <c r="D122" s="41" t="s">
        <v>181</v>
      </c>
      <c r="E122" s="40" t="s">
        <v>179</v>
      </c>
      <c r="F122" s="42" t="s">
        <v>180</v>
      </c>
      <c r="G122" s="43"/>
      <c r="H122" s="43"/>
      <c r="I122" s="43"/>
      <c r="J122" s="43"/>
      <c r="K122" s="43"/>
    </row>
    <row r="123" spans="1:11" ht="18.5" thickBot="1" x14ac:dyDescent="0.45">
      <c r="A123" s="49"/>
      <c r="B123" s="49"/>
      <c r="C123" s="49"/>
      <c r="D123" s="55">
        <v>102.27903648953952</v>
      </c>
      <c r="E123" s="61">
        <v>82.789102769774331</v>
      </c>
      <c r="F123" s="58">
        <v>82.789100646972656</v>
      </c>
      <c r="G123" s="43"/>
      <c r="H123" s="43"/>
      <c r="I123" s="43"/>
      <c r="J123" s="43"/>
      <c r="K123" s="43"/>
    </row>
    <row r="124" spans="1:11" ht="18" x14ac:dyDescent="0.4">
      <c r="A124" s="49"/>
      <c r="B124" s="49"/>
      <c r="C124" s="49"/>
      <c r="D124" s="49"/>
      <c r="E124" s="40" t="s">
        <v>150</v>
      </c>
      <c r="F124" s="42" t="s">
        <v>151</v>
      </c>
      <c r="G124" s="43"/>
      <c r="H124" s="43"/>
      <c r="I124" s="43"/>
      <c r="J124" s="43"/>
      <c r="K124" s="43"/>
    </row>
    <row r="125" spans="1:11" ht="18.5" thickBot="1" x14ac:dyDescent="0.45">
      <c r="A125" s="49"/>
      <c r="B125" s="49"/>
      <c r="C125" s="49"/>
      <c r="D125" s="49"/>
      <c r="E125" s="61">
        <v>24.165755638234675</v>
      </c>
      <c r="F125" s="58">
        <v>24.165756225585938</v>
      </c>
      <c r="G125" s="43"/>
      <c r="H125" s="43"/>
      <c r="I125" s="43"/>
      <c r="J125" s="43"/>
      <c r="K125" s="43"/>
    </row>
    <row r="126" spans="1:11" ht="36" x14ac:dyDescent="0.4">
      <c r="A126" s="49"/>
      <c r="B126" s="49"/>
      <c r="C126" s="49"/>
      <c r="D126" s="41" t="s">
        <v>182</v>
      </c>
      <c r="E126" s="40" t="s">
        <v>161</v>
      </c>
      <c r="F126" s="41" t="s">
        <v>162</v>
      </c>
      <c r="G126" s="41" t="s">
        <v>149</v>
      </c>
      <c r="H126" s="42" t="s">
        <v>148</v>
      </c>
      <c r="I126" s="43"/>
      <c r="J126" s="43"/>
      <c r="K126" s="43"/>
    </row>
    <row r="127" spans="1:11" ht="18.5" thickBot="1" x14ac:dyDescent="0.45">
      <c r="A127" s="49"/>
      <c r="B127" s="49"/>
      <c r="C127" s="49"/>
      <c r="D127" s="62">
        <v>11.245339090472932</v>
      </c>
      <c r="E127" s="45">
        <v>3.2189784014225005</v>
      </c>
      <c r="F127" s="46">
        <v>2.6132310487461092</v>
      </c>
      <c r="G127" s="46">
        <v>1.6230266354194365</v>
      </c>
      <c r="H127" s="53">
        <v>1.6230290902677706</v>
      </c>
      <c r="I127" s="43"/>
      <c r="J127" s="43"/>
      <c r="K127" s="43"/>
    </row>
    <row r="128" spans="1:11" ht="18" x14ac:dyDescent="0.4">
      <c r="A128" s="49"/>
      <c r="B128" s="49"/>
      <c r="C128" s="49"/>
      <c r="D128" s="49"/>
      <c r="E128" s="49"/>
      <c r="F128" s="49"/>
      <c r="G128" s="40" t="s">
        <v>163</v>
      </c>
      <c r="H128" s="42" t="s">
        <v>164</v>
      </c>
      <c r="I128" s="43"/>
      <c r="J128" s="43"/>
      <c r="K128" s="43"/>
    </row>
    <row r="129" spans="1:11" ht="18.5" thickBot="1" x14ac:dyDescent="0.45">
      <c r="A129" s="49"/>
      <c r="B129" s="49"/>
      <c r="C129" s="49"/>
      <c r="D129" s="49"/>
      <c r="E129" s="49"/>
      <c r="F129" s="49"/>
      <c r="G129" s="45">
        <v>1.126900433526705</v>
      </c>
      <c r="H129" s="53">
        <v>1.160707447528839</v>
      </c>
      <c r="I129" s="43"/>
      <c r="J129" s="43"/>
      <c r="K129" s="43"/>
    </row>
    <row r="130" spans="1:11" ht="18" x14ac:dyDescent="0.4">
      <c r="A130" s="49"/>
      <c r="B130" s="49"/>
      <c r="C130" s="49"/>
      <c r="D130" s="49"/>
      <c r="E130" s="49"/>
      <c r="F130" s="49"/>
      <c r="G130" s="40" t="s">
        <v>150</v>
      </c>
      <c r="H130" s="42" t="s">
        <v>151</v>
      </c>
      <c r="I130" s="43"/>
      <c r="J130" s="43"/>
      <c r="K130" s="43"/>
    </row>
    <row r="131" spans="1:11" ht="18.5" thickBot="1" x14ac:dyDescent="0.45">
      <c r="A131" s="49"/>
      <c r="B131" s="49"/>
      <c r="C131" s="49"/>
      <c r="D131" s="49"/>
      <c r="E131" s="49"/>
      <c r="F131" s="49"/>
      <c r="G131" s="66">
        <v>9.8396637118600153E-2</v>
      </c>
      <c r="H131" s="69">
        <v>9.8396636545658112E-2</v>
      </c>
      <c r="I131" s="43"/>
      <c r="J131" s="43"/>
      <c r="K131" s="43"/>
    </row>
    <row r="132" spans="1:11" ht="36" x14ac:dyDescent="0.4">
      <c r="A132" s="49"/>
      <c r="B132" s="49"/>
      <c r="C132" s="49"/>
      <c r="D132" s="49"/>
      <c r="E132" s="49"/>
      <c r="F132" s="40" t="s">
        <v>150</v>
      </c>
      <c r="G132" s="42" t="s">
        <v>151</v>
      </c>
      <c r="H132" s="43"/>
      <c r="I132" s="43"/>
      <c r="J132" s="43"/>
      <c r="K132" s="43"/>
    </row>
    <row r="133" spans="1:11" ht="18.5" thickBot="1" x14ac:dyDescent="0.45">
      <c r="A133" s="49"/>
      <c r="B133" s="49"/>
      <c r="C133" s="49"/>
      <c r="D133" s="49"/>
      <c r="E133" s="49"/>
      <c r="F133" s="51">
        <v>0.65360068922138215</v>
      </c>
      <c r="G133" s="50">
        <v>0.65360069274902344</v>
      </c>
      <c r="H133" s="43"/>
      <c r="I133" s="43"/>
      <c r="J133" s="43"/>
      <c r="K133" s="43"/>
    </row>
    <row r="134" spans="1:11" ht="36" x14ac:dyDescent="0.4">
      <c r="A134" s="49"/>
      <c r="B134" s="49"/>
      <c r="C134" s="49"/>
      <c r="D134" s="49"/>
      <c r="E134" s="40" t="s">
        <v>183</v>
      </c>
      <c r="F134" s="41" t="s">
        <v>184</v>
      </c>
      <c r="G134" s="42" t="s">
        <v>185</v>
      </c>
      <c r="H134" s="43"/>
      <c r="I134" s="43"/>
      <c r="J134" s="43"/>
      <c r="K134" s="43"/>
    </row>
    <row r="135" spans="1:11" ht="18.5" thickBot="1" x14ac:dyDescent="0.45">
      <c r="A135" s="49"/>
      <c r="B135" s="49"/>
      <c r="C135" s="49"/>
      <c r="D135" s="49"/>
      <c r="E135" s="61">
        <v>12.651006817817688</v>
      </c>
      <c r="F135" s="46">
        <v>5.096002612293244</v>
      </c>
      <c r="G135" s="58">
        <v>19.599989845259199</v>
      </c>
      <c r="H135" s="43"/>
      <c r="I135" s="43"/>
      <c r="J135" s="43"/>
      <c r="K135" s="43"/>
    </row>
    <row r="136" spans="1:11" ht="18" x14ac:dyDescent="0.4">
      <c r="A136" s="49"/>
      <c r="B136" s="49"/>
      <c r="C136" s="49"/>
      <c r="D136" s="40" t="s">
        <v>161</v>
      </c>
      <c r="E136" s="41" t="s">
        <v>162</v>
      </c>
      <c r="F136" s="41" t="s">
        <v>149</v>
      </c>
      <c r="G136" s="42" t="s">
        <v>148</v>
      </c>
      <c r="H136" s="43"/>
      <c r="I136" s="43"/>
      <c r="J136" s="43"/>
      <c r="K136" s="43"/>
    </row>
    <row r="137" spans="1:11" ht="18.5" thickBot="1" x14ac:dyDescent="0.45">
      <c r="A137" s="49"/>
      <c r="B137" s="49"/>
      <c r="C137" s="49"/>
      <c r="D137" s="61">
        <v>27.845601557361544</v>
      </c>
      <c r="E137" s="62">
        <v>22.605616644477845</v>
      </c>
      <c r="F137" s="62">
        <v>14.039906973772087</v>
      </c>
      <c r="G137" s="58">
        <v>14.03992796220674</v>
      </c>
      <c r="H137" s="43"/>
      <c r="I137" s="43"/>
      <c r="J137" s="43"/>
      <c r="K137" s="43"/>
    </row>
    <row r="138" spans="1:11" ht="18" x14ac:dyDescent="0.4">
      <c r="A138" s="49"/>
      <c r="B138" s="49"/>
      <c r="C138" s="49"/>
      <c r="D138" s="49"/>
      <c r="E138" s="49"/>
      <c r="F138" s="40" t="s">
        <v>163</v>
      </c>
      <c r="G138" s="42" t="s">
        <v>164</v>
      </c>
      <c r="H138" s="43"/>
      <c r="I138" s="43"/>
      <c r="J138" s="43"/>
      <c r="K138" s="43"/>
    </row>
    <row r="139" spans="1:11" ht="18.5" thickBot="1" x14ac:dyDescent="0.45">
      <c r="A139" s="49"/>
      <c r="B139" s="49"/>
      <c r="C139" s="49"/>
      <c r="D139" s="49"/>
      <c r="E139" s="49"/>
      <c r="F139" s="45">
        <v>9.7481932274818313</v>
      </c>
      <c r="G139" s="58">
        <v>10.040638570785523</v>
      </c>
      <c r="H139" s="43"/>
      <c r="I139" s="43"/>
      <c r="J139" s="43"/>
      <c r="K139" s="43"/>
    </row>
    <row r="140" spans="1:11" ht="36" x14ac:dyDescent="0.4">
      <c r="A140" s="49"/>
      <c r="B140" s="49"/>
      <c r="C140" s="49"/>
      <c r="D140" s="49"/>
      <c r="E140" s="49"/>
      <c r="F140" s="40" t="s">
        <v>150</v>
      </c>
      <c r="G140" s="42" t="s">
        <v>151</v>
      </c>
      <c r="H140" s="43"/>
      <c r="I140" s="43"/>
      <c r="J140" s="43"/>
      <c r="K140" s="43"/>
    </row>
    <row r="141" spans="1:11" ht="18.5" thickBot="1" x14ac:dyDescent="0.45">
      <c r="A141" s="49"/>
      <c r="B141" s="49"/>
      <c r="C141" s="49"/>
      <c r="D141" s="49"/>
      <c r="E141" s="49"/>
      <c r="F141" s="51">
        <v>0.85117496012019667</v>
      </c>
      <c r="G141" s="52">
        <v>0.85117495059967041</v>
      </c>
      <c r="H141" s="43"/>
      <c r="I141" s="43"/>
      <c r="J141" s="43"/>
      <c r="K141" s="43"/>
    </row>
    <row r="142" spans="1:11" ht="18" x14ac:dyDescent="0.4">
      <c r="A142" s="49"/>
      <c r="B142" s="49"/>
      <c r="C142" s="49"/>
      <c r="D142" s="49"/>
      <c r="E142" s="40" t="s">
        <v>150</v>
      </c>
      <c r="F142" s="42" t="s">
        <v>151</v>
      </c>
      <c r="G142" s="43"/>
      <c r="H142" s="43"/>
      <c r="I142" s="43"/>
      <c r="J142" s="43"/>
      <c r="K142" s="43"/>
    </row>
    <row r="143" spans="1:11" ht="18.5" thickBot="1" x14ac:dyDescent="0.45">
      <c r="A143" s="49"/>
      <c r="B143" s="49"/>
      <c r="C143" s="49"/>
      <c r="D143" s="49"/>
      <c r="E143" s="45">
        <v>5.6539381109046936</v>
      </c>
      <c r="F143" s="59">
        <v>5.6539382934570313</v>
      </c>
      <c r="G143" s="43"/>
      <c r="H143" s="43"/>
      <c r="I143" s="43"/>
      <c r="J143" s="43"/>
      <c r="K143" s="43"/>
    </row>
    <row r="144" spans="1:11" ht="18" x14ac:dyDescent="0.4">
      <c r="A144" s="49"/>
      <c r="B144" s="40" t="s">
        <v>488</v>
      </c>
      <c r="C144" s="41" t="s">
        <v>431</v>
      </c>
      <c r="D144" s="40" t="s">
        <v>173</v>
      </c>
      <c r="E144" s="42" t="s">
        <v>145</v>
      </c>
      <c r="F144" s="43"/>
      <c r="G144" s="43"/>
      <c r="H144" s="43"/>
      <c r="I144" s="43"/>
      <c r="J144" s="43"/>
      <c r="K144" s="43"/>
    </row>
    <row r="145" spans="1:11" ht="18.5" thickBot="1" x14ac:dyDescent="0.45">
      <c r="A145" s="49"/>
      <c r="B145" s="54">
        <v>469.15</v>
      </c>
      <c r="C145" s="55">
        <v>352.18996211810298</v>
      </c>
      <c r="D145" s="54">
        <v>359.08529340772526</v>
      </c>
      <c r="E145" s="57">
        <v>1006.8751717529296</v>
      </c>
      <c r="F145" s="43"/>
      <c r="G145" s="43"/>
      <c r="H145" s="43"/>
      <c r="I145" s="43"/>
      <c r="J145" s="43"/>
      <c r="K145" s="43"/>
    </row>
    <row r="146" spans="1:11" ht="18" x14ac:dyDescent="0.4">
      <c r="A146" s="49"/>
      <c r="B146" s="49"/>
      <c r="C146" s="49"/>
      <c r="D146" s="49"/>
      <c r="E146" s="42" t="s">
        <v>164</v>
      </c>
      <c r="F146" s="43"/>
      <c r="G146" s="43"/>
      <c r="H146" s="43"/>
      <c r="I146" s="43"/>
      <c r="J146" s="43"/>
      <c r="K146" s="43"/>
    </row>
    <row r="147" spans="1:11" ht="18.5" thickBot="1" x14ac:dyDescent="0.45">
      <c r="A147" s="49"/>
      <c r="B147" s="49"/>
      <c r="C147" s="49"/>
      <c r="D147" s="49"/>
      <c r="E147" s="75">
        <v>363.75340548706055</v>
      </c>
      <c r="F147" s="43"/>
      <c r="G147" s="43"/>
      <c r="H147" s="43"/>
      <c r="I147" s="43"/>
      <c r="J147" s="43"/>
      <c r="K147" s="43"/>
    </row>
    <row r="148" spans="1:11" ht="18" x14ac:dyDescent="0.4">
      <c r="A148" s="49"/>
      <c r="B148" s="49"/>
      <c r="C148" s="41" t="s">
        <v>426</v>
      </c>
      <c r="D148" s="42" t="s">
        <v>148</v>
      </c>
      <c r="E148" s="43"/>
      <c r="F148" s="43"/>
      <c r="G148" s="43"/>
      <c r="H148" s="43"/>
      <c r="I148" s="43"/>
      <c r="J148" s="43"/>
      <c r="K148" s="43"/>
    </row>
    <row r="149" spans="1:11" ht="18.5" thickBot="1" x14ac:dyDescent="0.45">
      <c r="A149" s="49"/>
      <c r="B149" s="49"/>
      <c r="C149" s="55">
        <v>344.38377536965942</v>
      </c>
      <c r="D149" s="63">
        <v>344.67720655183712</v>
      </c>
      <c r="E149" s="43"/>
      <c r="F149" s="43"/>
      <c r="G149" s="43"/>
      <c r="H149" s="43"/>
      <c r="I149" s="43"/>
      <c r="J149" s="43"/>
      <c r="K149" s="43"/>
    </row>
    <row r="150" spans="1:11" ht="36" x14ac:dyDescent="0.4">
      <c r="A150" s="49"/>
      <c r="B150" s="41" t="s">
        <v>181</v>
      </c>
      <c r="C150" s="40" t="s">
        <v>179</v>
      </c>
      <c r="D150" s="42" t="s">
        <v>180</v>
      </c>
      <c r="E150" s="43"/>
      <c r="F150" s="43"/>
      <c r="G150" s="43"/>
      <c r="H150" s="43"/>
      <c r="I150" s="43"/>
      <c r="J150" s="43"/>
      <c r="K150" s="43"/>
    </row>
    <row r="151" spans="1:11" ht="18.5" thickBot="1" x14ac:dyDescent="0.45">
      <c r="A151" s="49"/>
      <c r="B151" s="55">
        <v>220.345</v>
      </c>
      <c r="C151" s="54">
        <v>178.35683050127699</v>
      </c>
      <c r="D151" s="63">
        <v>178.35682678222656</v>
      </c>
      <c r="E151" s="43"/>
      <c r="F151" s="43"/>
      <c r="G151" s="43"/>
      <c r="H151" s="43"/>
      <c r="I151" s="43"/>
      <c r="J151" s="43"/>
      <c r="K151" s="43"/>
    </row>
    <row r="152" spans="1:11" ht="36" x14ac:dyDescent="0.4">
      <c r="A152" s="49"/>
      <c r="B152" s="49"/>
      <c r="C152" s="40" t="s">
        <v>150</v>
      </c>
      <c r="D152" s="42" t="s">
        <v>151</v>
      </c>
      <c r="E152" s="43"/>
      <c r="F152" s="43"/>
      <c r="G152" s="43"/>
      <c r="H152" s="43"/>
      <c r="I152" s="43"/>
      <c r="J152" s="43"/>
      <c r="K152" s="43"/>
    </row>
    <row r="153" spans="1:11" ht="18.5" thickBot="1" x14ac:dyDescent="0.45">
      <c r="A153" s="49"/>
      <c r="B153" s="49"/>
      <c r="C153" s="61">
        <v>52.061532715118346</v>
      </c>
      <c r="D153" s="58">
        <v>52.061531066894531</v>
      </c>
      <c r="E153" s="43"/>
      <c r="F153" s="43"/>
      <c r="G153" s="43"/>
      <c r="H153" s="43"/>
      <c r="I153" s="43"/>
      <c r="J153" s="43"/>
      <c r="K153" s="43"/>
    </row>
    <row r="154" spans="1:11" ht="36" x14ac:dyDescent="0.4">
      <c r="A154" s="49"/>
      <c r="B154" s="40" t="s">
        <v>489</v>
      </c>
      <c r="C154" s="41" t="s">
        <v>490</v>
      </c>
      <c r="D154" s="41" t="s">
        <v>491</v>
      </c>
      <c r="E154" s="41" t="s">
        <v>492</v>
      </c>
      <c r="F154" s="40" t="s">
        <v>173</v>
      </c>
      <c r="G154" s="42" t="s">
        <v>145</v>
      </c>
      <c r="H154" s="43"/>
      <c r="I154" s="43"/>
      <c r="J154" s="43"/>
      <c r="K154" s="43"/>
    </row>
    <row r="155" spans="1:11" ht="18.5" thickBot="1" x14ac:dyDescent="0.45">
      <c r="A155" s="49"/>
      <c r="B155" s="61">
        <v>71.088800000000006</v>
      </c>
      <c r="C155" s="62">
        <v>56.335740165481567</v>
      </c>
      <c r="D155" s="62">
        <v>56.523410605662406</v>
      </c>
      <c r="E155" s="62">
        <v>56.840666023920335</v>
      </c>
      <c r="F155" s="61">
        <v>57.953517915032535</v>
      </c>
      <c r="G155" s="63">
        <v>162.50166423034668</v>
      </c>
      <c r="H155" s="43"/>
      <c r="I155" s="43"/>
      <c r="J155" s="43"/>
      <c r="K155" s="43"/>
    </row>
    <row r="156" spans="1:11" ht="18" x14ac:dyDescent="0.4">
      <c r="A156" s="49"/>
      <c r="B156" s="49"/>
      <c r="C156" s="49"/>
      <c r="D156" s="49"/>
      <c r="E156" s="49"/>
      <c r="F156" s="49"/>
      <c r="G156" s="42" t="s">
        <v>164</v>
      </c>
      <c r="H156" s="43"/>
      <c r="I156" s="43"/>
      <c r="J156" s="43"/>
      <c r="K156" s="43"/>
    </row>
    <row r="157" spans="1:11" ht="18.5" thickBot="1" x14ac:dyDescent="0.45">
      <c r="A157" s="49"/>
      <c r="B157" s="49"/>
      <c r="C157" s="49"/>
      <c r="D157" s="49"/>
      <c r="E157" s="49"/>
      <c r="F157" s="49"/>
      <c r="G157" s="58">
        <v>58.706913646697998</v>
      </c>
      <c r="H157" s="43"/>
      <c r="I157" s="43"/>
      <c r="J157" s="43"/>
      <c r="K157" s="43"/>
    </row>
    <row r="158" spans="1:11" ht="36" x14ac:dyDescent="0.4">
      <c r="A158" s="49"/>
      <c r="B158" s="49"/>
      <c r="C158" s="49"/>
      <c r="D158" s="49"/>
      <c r="E158" s="40" t="s">
        <v>175</v>
      </c>
      <c r="F158" s="40" t="s">
        <v>176</v>
      </c>
      <c r="G158" s="41" t="s">
        <v>177</v>
      </c>
      <c r="H158" s="41" t="s">
        <v>144</v>
      </c>
      <c r="I158" s="42" t="s">
        <v>145</v>
      </c>
      <c r="J158" s="43"/>
      <c r="K158" s="43"/>
    </row>
    <row r="159" spans="1:11" ht="18.5" thickBot="1" x14ac:dyDescent="0.45">
      <c r="A159" s="49"/>
      <c r="B159" s="49"/>
      <c r="C159" s="49"/>
      <c r="D159" s="49"/>
      <c r="E159" s="66">
        <v>3.1825358099359019E-2</v>
      </c>
      <c r="F159" s="66">
        <v>3.1825359910726547E-2</v>
      </c>
      <c r="G159" s="64">
        <v>6.6634347313083708E-2</v>
      </c>
      <c r="H159" s="64">
        <v>6.7427479298489509E-2</v>
      </c>
      <c r="I159" s="48">
        <v>2.1818513979847978E-2</v>
      </c>
      <c r="J159" s="43"/>
      <c r="K159" s="43"/>
    </row>
    <row r="160" spans="1:11" ht="36" x14ac:dyDescent="0.4">
      <c r="A160" s="49"/>
      <c r="B160" s="49"/>
      <c r="C160" s="49"/>
      <c r="D160" s="49"/>
      <c r="E160" s="49"/>
      <c r="F160" s="49"/>
      <c r="G160" s="49"/>
      <c r="H160" s="49"/>
      <c r="I160" s="42" t="s">
        <v>146</v>
      </c>
      <c r="J160" s="43"/>
      <c r="K160" s="43"/>
    </row>
    <row r="161" spans="1:11" ht="18.5" thickBot="1" x14ac:dyDescent="0.45">
      <c r="A161" s="49"/>
      <c r="B161" s="49"/>
      <c r="C161" s="49"/>
      <c r="D161" s="49"/>
      <c r="E161" s="49"/>
      <c r="F161" s="49"/>
      <c r="G161" s="49"/>
      <c r="H161" s="49"/>
      <c r="I161" s="69">
        <v>6.8776027157468334E-2</v>
      </c>
      <c r="J161" s="43"/>
      <c r="K161" s="43"/>
    </row>
    <row r="162" spans="1:11" ht="36" x14ac:dyDescent="0.4">
      <c r="A162" s="49"/>
      <c r="B162" s="49"/>
      <c r="C162" s="49"/>
      <c r="D162" s="49"/>
      <c r="E162" s="49"/>
      <c r="F162" s="49"/>
      <c r="G162" s="41" t="s">
        <v>149</v>
      </c>
      <c r="H162" s="42" t="s">
        <v>148</v>
      </c>
      <c r="I162" s="43"/>
      <c r="J162" s="43"/>
      <c r="K162" s="43"/>
    </row>
    <row r="163" spans="1:11" ht="18.5" thickBot="1" x14ac:dyDescent="0.45">
      <c r="A163" s="49"/>
      <c r="B163" s="49"/>
      <c r="C163" s="49"/>
      <c r="D163" s="49"/>
      <c r="E163" s="49"/>
      <c r="F163" s="49"/>
      <c r="G163" s="64">
        <v>1.1809340825993567E-2</v>
      </c>
      <c r="H163" s="48">
        <v>1.1809358729102434E-2</v>
      </c>
      <c r="I163" s="43"/>
      <c r="J163" s="43"/>
      <c r="K163" s="43"/>
    </row>
    <row r="164" spans="1:11" ht="18" x14ac:dyDescent="0.4">
      <c r="A164" s="49"/>
      <c r="B164" s="49"/>
      <c r="C164" s="49"/>
      <c r="D164" s="49"/>
      <c r="E164" s="49"/>
      <c r="F164" s="49"/>
      <c r="G164" s="40" t="s">
        <v>150</v>
      </c>
      <c r="H164" s="42" t="s">
        <v>151</v>
      </c>
      <c r="I164" s="43"/>
      <c r="J164" s="43"/>
      <c r="K164" s="43"/>
    </row>
    <row r="165" spans="1:11" ht="18.5" thickBot="1" x14ac:dyDescent="0.45">
      <c r="A165" s="49"/>
      <c r="B165" s="49"/>
      <c r="C165" s="49"/>
      <c r="D165" s="49"/>
      <c r="E165" s="70"/>
      <c r="F165" s="70"/>
      <c r="G165" s="71">
        <v>0.14517488002236931</v>
      </c>
      <c r="H165" s="52">
        <v>0.14517487585544586</v>
      </c>
      <c r="I165" s="43"/>
      <c r="J165" s="43"/>
      <c r="K165" s="43"/>
    </row>
    <row r="166" spans="1:11" ht="36" x14ac:dyDescent="0.4">
      <c r="A166" s="49"/>
      <c r="B166" s="49"/>
      <c r="C166" s="40" t="s">
        <v>150</v>
      </c>
      <c r="D166" s="42" t="s">
        <v>151</v>
      </c>
      <c r="E166" s="43"/>
      <c r="F166" s="43"/>
      <c r="G166" s="43"/>
      <c r="H166" s="43"/>
      <c r="I166" s="43"/>
      <c r="J166" s="43"/>
      <c r="K166" s="43"/>
    </row>
    <row r="167" spans="1:11" ht="18.5" thickBot="1" x14ac:dyDescent="0.45">
      <c r="A167" s="70"/>
      <c r="B167" s="70"/>
      <c r="C167" s="73">
        <v>17.65220173883057</v>
      </c>
      <c r="D167" s="72">
        <v>17.652202606201172</v>
      </c>
      <c r="E167" s="43"/>
      <c r="F167" s="43"/>
      <c r="G167" s="43"/>
      <c r="H167" s="43"/>
      <c r="I167" s="43"/>
      <c r="J167" s="43"/>
      <c r="K167" s="43"/>
    </row>
  </sheetData>
  <mergeCells count="1">
    <mergeCell ref="A1:D1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6B6EF-7CBA-4C47-9991-F306278E507E}">
  <sheetPr codeName="Sheet4"/>
  <dimension ref="A2:AI227"/>
  <sheetViews>
    <sheetView workbookViewId="0">
      <selection activeCell="B6" sqref="B6"/>
    </sheetView>
  </sheetViews>
  <sheetFormatPr defaultRowHeight="14.5" x14ac:dyDescent="0.35"/>
  <cols>
    <col min="1" max="1" width="25.6328125" customWidth="1"/>
    <col min="2" max="5" width="9.6328125" customWidth="1"/>
    <col min="6" max="7" width="9.54296875" bestFit="1" customWidth="1"/>
    <col min="8" max="8" width="25.6328125" customWidth="1"/>
    <col min="9" max="12" width="9.6328125" customWidth="1"/>
    <col min="13" max="13" width="8.6328125" customWidth="1"/>
    <col min="14" max="14" width="9.54296875" bestFit="1" customWidth="1"/>
    <col min="15" max="15" width="25.6328125" customWidth="1"/>
    <col min="16" max="19" width="9.6328125" customWidth="1"/>
    <col min="20" max="20" width="8.6328125" customWidth="1"/>
    <col min="21" max="21" width="9.54296875" bestFit="1" customWidth="1"/>
    <col min="22" max="22" width="25.6328125" customWidth="1"/>
    <col min="23" max="26" width="9.6328125" customWidth="1"/>
    <col min="27" max="28" width="8.6328125" customWidth="1"/>
    <col min="29" max="29" width="25.6328125" customWidth="1"/>
    <col min="30" max="33" width="9.6328125" customWidth="1"/>
    <col min="34" max="34" width="8.6328125" customWidth="1"/>
    <col min="35" max="35" width="9.54296875" bestFit="1" customWidth="1"/>
  </cols>
  <sheetData>
    <row r="2" spans="1:35" ht="18" x14ac:dyDescent="0.4">
      <c r="A2" s="76" t="s">
        <v>203</v>
      </c>
      <c r="B2" s="266" t="s">
        <v>513</v>
      </c>
      <c r="C2" s="267"/>
      <c r="D2" s="267"/>
      <c r="E2" s="267"/>
      <c r="F2" s="26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 ht="18" x14ac:dyDescent="0.4">
      <c r="A3" s="76" t="s">
        <v>204</v>
      </c>
      <c r="B3" s="268" t="s">
        <v>433</v>
      </c>
      <c r="C3" s="269"/>
      <c r="D3" s="269"/>
      <c r="E3" s="269"/>
      <c r="F3" s="270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36" x14ac:dyDescent="0.4">
      <c r="A4" s="78" t="s">
        <v>1</v>
      </c>
      <c r="B4" s="77"/>
      <c r="C4" s="77"/>
      <c r="D4" s="77"/>
      <c r="E4" s="77"/>
      <c r="F4" s="77"/>
      <c r="G4" s="77"/>
      <c r="H4" s="78" t="s">
        <v>2</v>
      </c>
      <c r="I4" s="77"/>
      <c r="J4" s="77"/>
      <c r="K4" s="77"/>
      <c r="L4" s="77"/>
      <c r="M4" s="77"/>
      <c r="N4" s="77"/>
      <c r="O4" s="78" t="s">
        <v>3</v>
      </c>
      <c r="P4" s="77"/>
      <c r="Q4" s="77"/>
      <c r="R4" s="77"/>
      <c r="S4" s="77"/>
      <c r="T4" s="77"/>
      <c r="U4" s="77"/>
      <c r="V4" s="78" t="s">
        <v>206</v>
      </c>
      <c r="W4" s="77"/>
      <c r="X4" s="77"/>
      <c r="Y4" s="77"/>
      <c r="Z4" s="77"/>
      <c r="AA4" s="77"/>
      <c r="AB4" s="77"/>
      <c r="AC4" s="78" t="s">
        <v>5</v>
      </c>
      <c r="AD4" s="77"/>
      <c r="AE4" s="77"/>
      <c r="AF4" s="77"/>
      <c r="AG4" s="77"/>
      <c r="AH4" s="77"/>
      <c r="AI4" s="77"/>
    </row>
    <row r="5" spans="1:35" ht="90" x14ac:dyDescent="0.4">
      <c r="A5" s="76" t="s">
        <v>207</v>
      </c>
      <c r="B5" s="76" t="s">
        <v>208</v>
      </c>
      <c r="C5" s="76" t="s">
        <v>209</v>
      </c>
      <c r="D5" s="76" t="s">
        <v>210</v>
      </c>
      <c r="E5" s="76" t="s">
        <v>211</v>
      </c>
      <c r="F5" s="76" t="s">
        <v>212</v>
      </c>
      <c r="G5" s="76" t="s">
        <v>213</v>
      </c>
      <c r="H5" s="76" t="s">
        <v>207</v>
      </c>
      <c r="I5" s="76" t="s">
        <v>208</v>
      </c>
      <c r="J5" s="76" t="s">
        <v>209</v>
      </c>
      <c r="K5" s="76" t="s">
        <v>210</v>
      </c>
      <c r="L5" s="76" t="s">
        <v>211</v>
      </c>
      <c r="M5" s="76" t="s">
        <v>212</v>
      </c>
      <c r="N5" s="76" t="s">
        <v>213</v>
      </c>
      <c r="O5" s="76" t="s">
        <v>207</v>
      </c>
      <c r="P5" s="76" t="s">
        <v>208</v>
      </c>
      <c r="Q5" s="76" t="s">
        <v>209</v>
      </c>
      <c r="R5" s="76" t="s">
        <v>210</v>
      </c>
      <c r="S5" s="76" t="s">
        <v>211</v>
      </c>
      <c r="T5" s="76" t="s">
        <v>212</v>
      </c>
      <c r="U5" s="76" t="s">
        <v>213</v>
      </c>
      <c r="V5" s="76" t="s">
        <v>207</v>
      </c>
      <c r="W5" s="76" t="s">
        <v>208</v>
      </c>
      <c r="X5" s="76" t="s">
        <v>209</v>
      </c>
      <c r="Y5" s="76" t="s">
        <v>210</v>
      </c>
      <c r="Z5" s="76" t="s">
        <v>211</v>
      </c>
      <c r="AA5" s="76" t="s">
        <v>212</v>
      </c>
      <c r="AB5" s="76" t="s">
        <v>213</v>
      </c>
      <c r="AC5" s="76" t="s">
        <v>207</v>
      </c>
      <c r="AD5" s="76" t="s">
        <v>208</v>
      </c>
      <c r="AE5" s="76" t="s">
        <v>209</v>
      </c>
      <c r="AF5" s="76" t="s">
        <v>210</v>
      </c>
      <c r="AG5" s="76" t="s">
        <v>211</v>
      </c>
      <c r="AH5" s="76" t="s">
        <v>212</v>
      </c>
      <c r="AI5" s="76" t="s">
        <v>213</v>
      </c>
    </row>
    <row r="6" spans="1:35" ht="18" x14ac:dyDescent="0.4">
      <c r="A6" s="78" t="s">
        <v>214</v>
      </c>
      <c r="B6" s="79">
        <f>-906.676368+4603.30976636923</f>
        <v>3696.6333983692298</v>
      </c>
      <c r="C6" s="79">
        <v>4218.4677561082044</v>
      </c>
      <c r="D6" s="80">
        <f>-906.676368+384.842010261029</f>
        <v>-521.83435773897099</v>
      </c>
      <c r="E6" s="81"/>
      <c r="F6" s="81"/>
      <c r="G6" s="82">
        <v>8.3601154341730363E-2</v>
      </c>
      <c r="H6" s="78" t="s">
        <v>214</v>
      </c>
      <c r="I6" s="83">
        <v>23.645654170296723</v>
      </c>
      <c r="J6" s="83">
        <v>20.42349801411266</v>
      </c>
      <c r="K6" s="84">
        <v>3.2221561561840595</v>
      </c>
      <c r="L6" s="81"/>
      <c r="M6" s="81"/>
      <c r="N6" s="85">
        <v>0.13626842941108724</v>
      </c>
      <c r="O6" s="78" t="s">
        <v>214</v>
      </c>
      <c r="P6" s="85">
        <v>0.99687324612255712</v>
      </c>
      <c r="Q6" s="85">
        <v>0.47432768679795156</v>
      </c>
      <c r="R6" s="85">
        <v>0.52254555932460556</v>
      </c>
      <c r="S6" s="81"/>
      <c r="T6" s="81"/>
      <c r="U6" s="85">
        <v>0.52418455541574716</v>
      </c>
      <c r="V6" s="78" t="s">
        <v>214</v>
      </c>
      <c r="W6" s="86">
        <v>1.3778626803427078E-5</v>
      </c>
      <c r="X6" s="86">
        <v>1.3778626803427078E-5</v>
      </c>
      <c r="Y6" s="87">
        <v>0</v>
      </c>
      <c r="Z6" s="81"/>
      <c r="AA6" s="81"/>
      <c r="AB6" s="87">
        <v>0</v>
      </c>
      <c r="AC6" s="78" t="s">
        <v>214</v>
      </c>
      <c r="AD6" s="80">
        <v>387.60390556713645</v>
      </c>
      <c r="AE6" s="88">
        <v>254.26787914784146</v>
      </c>
      <c r="AF6" s="88">
        <v>133.33602641929491</v>
      </c>
      <c r="AG6" s="77"/>
      <c r="AH6" s="77"/>
      <c r="AI6" s="89">
        <v>0.34400072987964248</v>
      </c>
    </row>
    <row r="7" spans="1:35" ht="18" x14ac:dyDescent="0.4">
      <c r="A7" s="76" t="s">
        <v>215</v>
      </c>
      <c r="B7" s="91">
        <v>4154.3755798109614</v>
      </c>
      <c r="C7" s="91">
        <v>3919.6215145981105</v>
      </c>
      <c r="D7" s="88">
        <f>-906.676368+234.75406521285</f>
        <v>-671.92230278714999</v>
      </c>
      <c r="E7" s="89">
        <v>0.90247578169992271</v>
      </c>
      <c r="F7" s="93">
        <v>5.6507665400712906E-2</v>
      </c>
      <c r="G7" s="93">
        <v>5.0996799504546053E-2</v>
      </c>
      <c r="H7" s="76" t="s">
        <v>216</v>
      </c>
      <c r="I7" s="94">
        <v>13.595769833510063</v>
      </c>
      <c r="J7" s="94">
        <v>13.28518428124667</v>
      </c>
      <c r="K7" s="89">
        <v>0.31058555226339341</v>
      </c>
      <c r="L7" s="89">
        <v>0.57497964469889118</v>
      </c>
      <c r="M7" s="93">
        <v>2.2844278482699831E-2</v>
      </c>
      <c r="N7" s="93">
        <v>1.3134995125385273E-2</v>
      </c>
      <c r="O7" s="76" t="s">
        <v>219</v>
      </c>
      <c r="P7" s="89">
        <v>0.44057438126356313</v>
      </c>
      <c r="Q7" s="89">
        <v>0.43120565765028873</v>
      </c>
      <c r="R7" s="90">
        <v>9.3687236132744094E-3</v>
      </c>
      <c r="S7" s="89">
        <v>0.44195626974364427</v>
      </c>
      <c r="T7" s="93">
        <v>2.1264794349605619E-2</v>
      </c>
      <c r="U7" s="90">
        <v>9.3981091876174233E-3</v>
      </c>
      <c r="V7" s="76" t="s">
        <v>218</v>
      </c>
      <c r="W7" s="90">
        <v>1.0073663274749411E-5</v>
      </c>
      <c r="X7" s="90">
        <v>1.0073663274749411E-5</v>
      </c>
      <c r="Y7" s="95">
        <v>0</v>
      </c>
      <c r="Z7" s="89">
        <v>0.73110792667988123</v>
      </c>
      <c r="AA7" s="95">
        <v>0</v>
      </c>
      <c r="AB7" s="95">
        <v>0</v>
      </c>
      <c r="AC7" s="76" t="s">
        <v>219</v>
      </c>
      <c r="AD7" s="88">
        <v>246.63401356027671</v>
      </c>
      <c r="AE7" s="88">
        <v>241.3893919822996</v>
      </c>
      <c r="AF7" s="92">
        <v>5.2446215779771288</v>
      </c>
      <c r="AG7" s="89">
        <v>0.63630425291872483</v>
      </c>
      <c r="AH7" s="93">
        <v>2.1264794349605622E-2</v>
      </c>
      <c r="AI7" s="93">
        <v>1.3530879082096126E-2</v>
      </c>
    </row>
    <row r="8" spans="1:35" ht="18" x14ac:dyDescent="0.4">
      <c r="A8" s="76" t="s">
        <v>223</v>
      </c>
      <c r="B8" s="88">
        <v>447.60134774784569</v>
      </c>
      <c r="C8" s="88">
        <v>297.51483889010035</v>
      </c>
      <c r="D8" s="88">
        <v>150.0865088577454</v>
      </c>
      <c r="E8" s="89">
        <v>0.99971046076017678</v>
      </c>
      <c r="F8" s="89">
        <v>0.33531290648011186</v>
      </c>
      <c r="G8" s="93">
        <v>3.2604042846354681E-2</v>
      </c>
      <c r="H8" s="76" t="s">
        <v>219</v>
      </c>
      <c r="I8" s="92">
        <v>6.9632437770262845</v>
      </c>
      <c r="J8" s="92">
        <v>6.81517183010165</v>
      </c>
      <c r="K8" s="89">
        <v>0.14807194692463505</v>
      </c>
      <c r="L8" s="89">
        <v>0.86946267007331257</v>
      </c>
      <c r="M8" s="93">
        <v>2.1264794349605622E-2</v>
      </c>
      <c r="N8" s="90">
        <v>6.2621209740367665E-3</v>
      </c>
      <c r="O8" s="76" t="s">
        <v>233</v>
      </c>
      <c r="P8" s="89">
        <v>0.40036246163779232</v>
      </c>
      <c r="Q8" s="95">
        <v>0</v>
      </c>
      <c r="R8" s="89">
        <v>0.40036246163779232</v>
      </c>
      <c r="S8" s="89">
        <v>0.8435744927173715</v>
      </c>
      <c r="T8" s="92">
        <v>1</v>
      </c>
      <c r="U8" s="89">
        <v>0.40161822297372712</v>
      </c>
      <c r="V8" s="76" t="s">
        <v>224</v>
      </c>
      <c r="W8" s="90">
        <v>1.35750194546854E-6</v>
      </c>
      <c r="X8" s="90">
        <v>1.35750194546854E-6</v>
      </c>
      <c r="Y8" s="95">
        <v>0</v>
      </c>
      <c r="Z8" s="89">
        <v>0.82963022246707074</v>
      </c>
      <c r="AA8" s="95">
        <v>0</v>
      </c>
      <c r="AB8" s="95">
        <v>0</v>
      </c>
      <c r="AC8" s="76" t="s">
        <v>284</v>
      </c>
      <c r="AD8" s="94">
        <v>31.817658475829045</v>
      </c>
      <c r="AE8" s="95">
        <v>0</v>
      </c>
      <c r="AF8" s="94">
        <v>31.817658475829045</v>
      </c>
      <c r="AG8" s="89">
        <v>0.7183923279325044</v>
      </c>
      <c r="AH8" s="92">
        <v>1</v>
      </c>
      <c r="AI8" s="93">
        <v>8.2088075013779613E-2</v>
      </c>
    </row>
    <row r="9" spans="1:35" ht="18" x14ac:dyDescent="0.4">
      <c r="A9" s="96" t="s">
        <v>231</v>
      </c>
      <c r="B9" s="97">
        <v>1.3023187936909104</v>
      </c>
      <c r="C9" s="97">
        <v>1.3008826032578582</v>
      </c>
      <c r="D9" s="99">
        <v>1.4361904330524504E-3</v>
      </c>
      <c r="E9" s="98">
        <v>0.99999336998414534</v>
      </c>
      <c r="F9" s="99">
        <v>1.1027948302751076E-3</v>
      </c>
      <c r="G9" s="99">
        <v>3.1199082962978971E-7</v>
      </c>
      <c r="H9" s="76" t="s">
        <v>232</v>
      </c>
      <c r="I9" s="92">
        <v>1.4964347239815146</v>
      </c>
      <c r="J9" s="93">
        <v>4.4906827280828718E-2</v>
      </c>
      <c r="K9" s="92">
        <v>1.4515278967006857</v>
      </c>
      <c r="L9" s="89">
        <v>0.93274849474131061</v>
      </c>
      <c r="M9" s="89">
        <v>0.96999078772955316</v>
      </c>
      <c r="N9" s="93">
        <v>6.1386666921825782E-2</v>
      </c>
      <c r="O9" s="76" t="s">
        <v>232</v>
      </c>
      <c r="P9" s="93">
        <v>9.440274375755725E-2</v>
      </c>
      <c r="Q9" s="90">
        <v>2.8329519763331309E-3</v>
      </c>
      <c r="R9" s="93">
        <v>9.1569791781224125E-2</v>
      </c>
      <c r="S9" s="89">
        <v>0.93827333645176447</v>
      </c>
      <c r="T9" s="89">
        <v>0.96999078772955327</v>
      </c>
      <c r="U9" s="93">
        <v>9.1857006031001859E-2</v>
      </c>
      <c r="V9" s="76" t="s">
        <v>234</v>
      </c>
      <c r="W9" s="90">
        <v>6.9921078463713253E-7</v>
      </c>
      <c r="X9" s="90">
        <v>6.9921078463713253E-7</v>
      </c>
      <c r="Y9" s="95">
        <v>0</v>
      </c>
      <c r="Z9" s="89">
        <v>0.88037626520503232</v>
      </c>
      <c r="AA9" s="95">
        <v>0</v>
      </c>
      <c r="AB9" s="95">
        <v>0</v>
      </c>
      <c r="AC9" s="76" t="s">
        <v>235</v>
      </c>
      <c r="AD9" s="94">
        <v>15.649727881242523</v>
      </c>
      <c r="AE9" s="95">
        <v>0</v>
      </c>
      <c r="AF9" s="94">
        <v>15.649727881242523</v>
      </c>
      <c r="AG9" s="89">
        <v>0.75876789602267647</v>
      </c>
      <c r="AH9" s="92">
        <v>1</v>
      </c>
      <c r="AI9" s="93">
        <v>4.0375568090172016E-2</v>
      </c>
    </row>
    <row r="10" spans="1:35" ht="36" x14ac:dyDescent="0.4">
      <c r="A10" s="96" t="s">
        <v>239</v>
      </c>
      <c r="B10" s="100">
        <v>2.4848304642111824E-2</v>
      </c>
      <c r="C10" s="100">
        <v>2.4848304642111824E-2</v>
      </c>
      <c r="D10" s="101">
        <v>0</v>
      </c>
      <c r="E10" s="98">
        <v>0.99999876790562003</v>
      </c>
      <c r="F10" s="101">
        <v>0</v>
      </c>
      <c r="G10" s="101">
        <v>0</v>
      </c>
      <c r="H10" s="76" t="s">
        <v>240</v>
      </c>
      <c r="I10" s="89">
        <v>0.84457149339475224</v>
      </c>
      <c r="J10" s="93">
        <v>1.6286950989045819E-2</v>
      </c>
      <c r="K10" s="89">
        <v>0.82828454240570637</v>
      </c>
      <c r="L10" s="89">
        <v>0.9684663263272808</v>
      </c>
      <c r="M10" s="89">
        <v>0.98071572256887274</v>
      </c>
      <c r="N10" s="93">
        <v>3.502903901242807E-2</v>
      </c>
      <c r="O10" s="76" t="s">
        <v>246</v>
      </c>
      <c r="P10" s="93">
        <v>2.6014863220613853E-2</v>
      </c>
      <c r="Q10" s="93">
        <v>1.5590738675412517E-2</v>
      </c>
      <c r="R10" s="93">
        <v>1.0424124545201335E-2</v>
      </c>
      <c r="S10" s="89">
        <v>0.96436979688121371</v>
      </c>
      <c r="T10" s="89">
        <v>0.40069880271142033</v>
      </c>
      <c r="U10" s="93">
        <v>1.0456820449086239E-2</v>
      </c>
      <c r="V10" s="76" t="s">
        <v>239</v>
      </c>
      <c r="W10" s="90">
        <v>6.864172553069565E-7</v>
      </c>
      <c r="X10" s="90">
        <v>6.864172553069565E-7</v>
      </c>
      <c r="Y10" s="95">
        <v>0</v>
      </c>
      <c r="Z10" s="89">
        <v>0.93019380254744932</v>
      </c>
      <c r="AA10" s="95">
        <v>0</v>
      </c>
      <c r="AB10" s="95">
        <v>0</v>
      </c>
      <c r="AC10" s="76" t="s">
        <v>225</v>
      </c>
      <c r="AD10" s="94">
        <v>14.372184399592159</v>
      </c>
      <c r="AE10" s="95">
        <v>0</v>
      </c>
      <c r="AF10" s="94">
        <v>14.372184399592159</v>
      </c>
      <c r="AG10" s="89">
        <v>0.79584746150993091</v>
      </c>
      <c r="AH10" s="92">
        <v>1</v>
      </c>
      <c r="AI10" s="93">
        <v>3.707956548725428E-2</v>
      </c>
    </row>
    <row r="11" spans="1:35" ht="18" x14ac:dyDescent="0.4">
      <c r="A11" s="96" t="s">
        <v>245</v>
      </c>
      <c r="B11" s="99">
        <v>1.5227386854132806E-3</v>
      </c>
      <c r="C11" s="99">
        <v>1.5227386854132806E-3</v>
      </c>
      <c r="D11" s="101">
        <v>0</v>
      </c>
      <c r="E11" s="98">
        <v>0.99999909869775938</v>
      </c>
      <c r="F11" s="101">
        <v>0</v>
      </c>
      <c r="G11" s="101">
        <v>0</v>
      </c>
      <c r="H11" s="76" t="s">
        <v>246</v>
      </c>
      <c r="I11" s="89">
        <v>0.40588952531433109</v>
      </c>
      <c r="J11" s="89">
        <v>0.24325007848777186</v>
      </c>
      <c r="K11" s="89">
        <v>0.16263944682655918</v>
      </c>
      <c r="L11" s="89">
        <v>0.98563182838491492</v>
      </c>
      <c r="M11" s="89">
        <v>0.40069880271142028</v>
      </c>
      <c r="N11" s="90">
        <v>6.8781961224343774E-3</v>
      </c>
      <c r="O11" s="76" t="s">
        <v>252</v>
      </c>
      <c r="P11" s="93">
        <v>1.1543056833124997E-2</v>
      </c>
      <c r="Q11" s="90">
        <v>1.1830520823377791E-3</v>
      </c>
      <c r="R11" s="93">
        <v>1.0360004750787218E-2</v>
      </c>
      <c r="S11" s="89">
        <v>0.97594905921774733</v>
      </c>
      <c r="T11" s="89">
        <v>0.89750963722687505</v>
      </c>
      <c r="U11" s="93">
        <v>1.0392499539017164E-2</v>
      </c>
      <c r="V11" s="76" t="s">
        <v>247</v>
      </c>
      <c r="W11" s="90">
        <v>5.4048771909898361E-7</v>
      </c>
      <c r="X11" s="90">
        <v>5.4048771909898361E-7</v>
      </c>
      <c r="Y11" s="95">
        <v>0</v>
      </c>
      <c r="Z11" s="89">
        <v>0.96942033265163585</v>
      </c>
      <c r="AA11" s="95">
        <v>0</v>
      </c>
      <c r="AB11" s="95">
        <v>0</v>
      </c>
      <c r="AC11" s="76" t="s">
        <v>300</v>
      </c>
      <c r="AD11" s="92">
        <v>9.7737574169221961</v>
      </c>
      <c r="AE11" s="95">
        <v>0</v>
      </c>
      <c r="AF11" s="92">
        <v>9.7737574169221961</v>
      </c>
      <c r="AG11" s="89">
        <v>0.82106329983493787</v>
      </c>
      <c r="AH11" s="92">
        <v>1</v>
      </c>
      <c r="AI11" s="93">
        <v>2.5215838325007008E-2</v>
      </c>
    </row>
    <row r="12" spans="1:35" ht="36" x14ac:dyDescent="0.4">
      <c r="A12" s="96" t="s">
        <v>247</v>
      </c>
      <c r="B12" s="99">
        <v>1.0365517900528453E-3</v>
      </c>
      <c r="C12" s="99">
        <v>1.0365517900528453E-3</v>
      </c>
      <c r="D12" s="101">
        <v>0</v>
      </c>
      <c r="E12" s="98">
        <v>0.99999932387308821</v>
      </c>
      <c r="F12" s="101">
        <v>0</v>
      </c>
      <c r="G12" s="101">
        <v>0</v>
      </c>
      <c r="H12" s="76" t="s">
        <v>252</v>
      </c>
      <c r="I12" s="89">
        <v>0.18243711409319252</v>
      </c>
      <c r="J12" s="93">
        <v>1.8698046006693281E-2</v>
      </c>
      <c r="K12" s="89">
        <v>0.16373906808649924</v>
      </c>
      <c r="L12" s="89">
        <v>0.99334728902640435</v>
      </c>
      <c r="M12" s="89">
        <v>0.89750963722687505</v>
      </c>
      <c r="N12" s="90">
        <v>6.924700281381326E-3</v>
      </c>
      <c r="O12" s="76" t="s">
        <v>264</v>
      </c>
      <c r="P12" s="90">
        <v>9.3976504328771616E-3</v>
      </c>
      <c r="Q12" s="90">
        <v>9.3976504328771616E-3</v>
      </c>
      <c r="R12" s="95">
        <v>0</v>
      </c>
      <c r="S12" s="89">
        <v>0.98537618595570564</v>
      </c>
      <c r="T12" s="95">
        <v>0</v>
      </c>
      <c r="U12" s="95">
        <v>0</v>
      </c>
      <c r="V12" s="76" t="s">
        <v>245</v>
      </c>
      <c r="W12" s="90">
        <v>2.4840761589123665E-7</v>
      </c>
      <c r="X12" s="90">
        <v>2.4840761589123665E-7</v>
      </c>
      <c r="Y12" s="95">
        <v>0</v>
      </c>
      <c r="Z12" s="89">
        <v>0.98744880671041879</v>
      </c>
      <c r="AA12" s="95">
        <v>0</v>
      </c>
      <c r="AB12" s="95">
        <v>0</v>
      </c>
      <c r="AC12" s="76" t="s">
        <v>496</v>
      </c>
      <c r="AD12" s="92">
        <v>9.7286929901394714</v>
      </c>
      <c r="AE12" s="95">
        <v>0</v>
      </c>
      <c r="AF12" s="92">
        <v>9.7286929901394714</v>
      </c>
      <c r="AG12" s="89">
        <v>0.84616287404047785</v>
      </c>
      <c r="AH12" s="92">
        <v>1</v>
      </c>
      <c r="AI12" s="93">
        <v>2.5099574205540029E-2</v>
      </c>
    </row>
    <row r="13" spans="1:35" ht="18" x14ac:dyDescent="0.4">
      <c r="A13" s="96" t="s">
        <v>224</v>
      </c>
      <c r="B13" s="99">
        <v>8.8237626455455094E-4</v>
      </c>
      <c r="C13" s="99">
        <v>8.8237626455455094E-4</v>
      </c>
      <c r="D13" s="101">
        <v>0</v>
      </c>
      <c r="E13" s="98">
        <v>0.99999951555609656</v>
      </c>
      <c r="F13" s="101">
        <v>0</v>
      </c>
      <c r="G13" s="101">
        <v>0</v>
      </c>
      <c r="H13" s="76" t="s">
        <v>263</v>
      </c>
      <c r="I13" s="89">
        <v>0.1573067485663586</v>
      </c>
      <c r="J13" s="95">
        <v>0</v>
      </c>
      <c r="K13" s="89">
        <v>0.1573067485663586</v>
      </c>
      <c r="L13" s="89">
        <v>0.99999995963697108</v>
      </c>
      <c r="M13" s="92">
        <v>1</v>
      </c>
      <c r="N13" s="90">
        <v>6.6526706105667702E-3</v>
      </c>
      <c r="O13" s="76" t="s">
        <v>273</v>
      </c>
      <c r="P13" s="90">
        <v>7.7729724440951022E-3</v>
      </c>
      <c r="Q13" s="90">
        <v>7.7729724440951022E-3</v>
      </c>
      <c r="R13" s="95">
        <v>0</v>
      </c>
      <c r="S13" s="89">
        <v>0.99317353880304993</v>
      </c>
      <c r="T13" s="95">
        <v>0</v>
      </c>
      <c r="U13" s="95">
        <v>0</v>
      </c>
      <c r="V13" s="96" t="s">
        <v>259</v>
      </c>
      <c r="W13" s="99">
        <v>8.745161965727957E-8</v>
      </c>
      <c r="X13" s="99">
        <v>8.745161965727957E-8</v>
      </c>
      <c r="Y13" s="101">
        <v>0</v>
      </c>
      <c r="Z13" s="98">
        <v>0.99379571057137017</v>
      </c>
      <c r="AA13" s="101">
        <v>0</v>
      </c>
      <c r="AB13" s="101">
        <v>0</v>
      </c>
      <c r="AC13" s="76" t="s">
        <v>246</v>
      </c>
      <c r="AD13" s="92">
        <v>9.4051012821157851</v>
      </c>
      <c r="AE13" s="92">
        <v>5.6364884589923454</v>
      </c>
      <c r="AF13" s="92">
        <v>3.7686128231234388</v>
      </c>
      <c r="AG13" s="89">
        <v>0.87042759673039594</v>
      </c>
      <c r="AH13" s="89">
        <v>0.40069880271142028</v>
      </c>
      <c r="AI13" s="90">
        <v>9.722845329974833E-3</v>
      </c>
    </row>
    <row r="14" spans="1:35" ht="18" x14ac:dyDescent="0.4">
      <c r="A14" s="96" t="s">
        <v>259</v>
      </c>
      <c r="B14" s="99">
        <v>8.7451619657279568E-4</v>
      </c>
      <c r="C14" s="99">
        <v>8.7451619657279568E-4</v>
      </c>
      <c r="D14" s="101">
        <v>0</v>
      </c>
      <c r="E14" s="98">
        <v>0.9999997055316231</v>
      </c>
      <c r="F14" s="101">
        <v>0</v>
      </c>
      <c r="G14" s="101">
        <v>0</v>
      </c>
      <c r="H14" s="96" t="s">
        <v>272</v>
      </c>
      <c r="I14" s="99">
        <v>9.5441022243530118E-7</v>
      </c>
      <c r="J14" s="101">
        <v>0</v>
      </c>
      <c r="K14" s="99">
        <v>9.5441022243530118E-7</v>
      </c>
      <c r="L14" s="97">
        <v>1</v>
      </c>
      <c r="M14" s="97">
        <v>1</v>
      </c>
      <c r="N14" s="99">
        <v>4.0363028891550628E-8</v>
      </c>
      <c r="O14" s="76" t="s">
        <v>283</v>
      </c>
      <c r="P14" s="90">
        <v>5.140732104885525E-3</v>
      </c>
      <c r="Q14" s="90">
        <v>5.140732104885525E-3</v>
      </c>
      <c r="R14" s="95">
        <v>0</v>
      </c>
      <c r="S14" s="89">
        <v>0.99833039512844635</v>
      </c>
      <c r="T14" s="95">
        <v>0</v>
      </c>
      <c r="U14" s="95">
        <v>0</v>
      </c>
      <c r="V14" s="96" t="s">
        <v>265</v>
      </c>
      <c r="W14" s="99">
        <v>8.5486588617538334E-8</v>
      </c>
      <c r="X14" s="99">
        <v>8.5486588617538334E-8</v>
      </c>
      <c r="Y14" s="101">
        <v>0</v>
      </c>
      <c r="Z14" s="97">
        <v>1</v>
      </c>
      <c r="AA14" s="101">
        <v>0</v>
      </c>
      <c r="AB14" s="101">
        <v>0</v>
      </c>
      <c r="AC14" s="76" t="s">
        <v>266</v>
      </c>
      <c r="AD14" s="92">
        <v>9.1469779589207221</v>
      </c>
      <c r="AE14" s="95">
        <v>0</v>
      </c>
      <c r="AF14" s="92">
        <v>9.1469779589207221</v>
      </c>
      <c r="AG14" s="89">
        <v>0.89402637328435508</v>
      </c>
      <c r="AH14" s="92">
        <v>1</v>
      </c>
      <c r="AI14" s="93">
        <v>2.3598776553959113E-2</v>
      </c>
    </row>
    <row r="15" spans="1:35" ht="36" x14ac:dyDescent="0.4">
      <c r="A15" s="96" t="s">
        <v>234</v>
      </c>
      <c r="B15" s="99">
        <v>8.5070645464184458E-4</v>
      </c>
      <c r="C15" s="99">
        <v>8.5070645464184458E-4</v>
      </c>
      <c r="D15" s="101">
        <v>0</v>
      </c>
      <c r="E15" s="98">
        <v>0.99999989033484038</v>
      </c>
      <c r="F15" s="101">
        <v>0</v>
      </c>
      <c r="G15" s="101">
        <v>0</v>
      </c>
      <c r="H15" s="96" t="s">
        <v>242</v>
      </c>
      <c r="I15" s="101">
        <v>0</v>
      </c>
      <c r="J15" s="101">
        <v>0</v>
      </c>
      <c r="K15" s="101">
        <v>0</v>
      </c>
      <c r="L15" s="97">
        <v>1</v>
      </c>
      <c r="M15" s="101">
        <v>0</v>
      </c>
      <c r="N15" s="101">
        <v>0</v>
      </c>
      <c r="O15" s="96" t="s">
        <v>217</v>
      </c>
      <c r="P15" s="99">
        <v>1.2039314317216256E-3</v>
      </c>
      <c r="Q15" s="99">
        <v>1.2039314317216256E-3</v>
      </c>
      <c r="R15" s="101">
        <v>0</v>
      </c>
      <c r="S15" s="98">
        <v>0.99953810276470245</v>
      </c>
      <c r="T15" s="101">
        <v>0</v>
      </c>
      <c r="U15" s="101">
        <v>0</v>
      </c>
      <c r="V15" s="96" t="s">
        <v>242</v>
      </c>
      <c r="W15" s="101">
        <v>0</v>
      </c>
      <c r="X15" s="101">
        <v>0</v>
      </c>
      <c r="Y15" s="101">
        <v>0</v>
      </c>
      <c r="Z15" s="97">
        <v>1</v>
      </c>
      <c r="AA15" s="101">
        <v>0</v>
      </c>
      <c r="AB15" s="101">
        <v>0</v>
      </c>
      <c r="AC15" s="76" t="s">
        <v>497</v>
      </c>
      <c r="AD15" s="92">
        <v>8.8977564102563989</v>
      </c>
      <c r="AE15" s="95">
        <v>0</v>
      </c>
      <c r="AF15" s="92">
        <v>8.8977564102563989</v>
      </c>
      <c r="AG15" s="89">
        <v>0.91698216986549985</v>
      </c>
      <c r="AH15" s="92">
        <v>1</v>
      </c>
      <c r="AI15" s="93">
        <v>2.2955796581144685E-2</v>
      </c>
    </row>
    <row r="16" spans="1:35" ht="36" x14ac:dyDescent="0.4">
      <c r="A16" s="96" t="s">
        <v>265</v>
      </c>
      <c r="B16" s="99">
        <v>4.0606129593330709E-4</v>
      </c>
      <c r="C16" s="99">
        <v>4.0606129593330709E-4</v>
      </c>
      <c r="D16" s="101">
        <v>0</v>
      </c>
      <c r="E16" s="98">
        <v>0.9999999785455661</v>
      </c>
      <c r="F16" s="101">
        <v>0</v>
      </c>
      <c r="G16" s="101">
        <v>0</v>
      </c>
      <c r="H16" s="96" t="s">
        <v>248</v>
      </c>
      <c r="I16" s="101">
        <v>0</v>
      </c>
      <c r="J16" s="101">
        <v>0</v>
      </c>
      <c r="K16" s="101">
        <v>0</v>
      </c>
      <c r="L16" s="97">
        <v>1</v>
      </c>
      <c r="M16" s="101">
        <v>0</v>
      </c>
      <c r="N16" s="101">
        <v>0</v>
      </c>
      <c r="O16" s="96" t="s">
        <v>288</v>
      </c>
      <c r="P16" s="99">
        <v>3.1694867052095956E-4</v>
      </c>
      <c r="Q16" s="101">
        <v>0</v>
      </c>
      <c r="R16" s="99">
        <v>3.1694867052095956E-4</v>
      </c>
      <c r="S16" s="98">
        <v>0.99985604556410423</v>
      </c>
      <c r="T16" s="97">
        <v>1</v>
      </c>
      <c r="U16" s="99">
        <v>3.1794279940179415E-4</v>
      </c>
      <c r="V16" s="96" t="s">
        <v>248</v>
      </c>
      <c r="W16" s="101">
        <v>0</v>
      </c>
      <c r="X16" s="101">
        <v>0</v>
      </c>
      <c r="Y16" s="101">
        <v>0</v>
      </c>
      <c r="Z16" s="97">
        <v>1</v>
      </c>
      <c r="AA16" s="101">
        <v>0</v>
      </c>
      <c r="AB16" s="101">
        <v>0</v>
      </c>
      <c r="AC16" s="76" t="s">
        <v>274</v>
      </c>
      <c r="AD16" s="92">
        <v>5.8976790480416472</v>
      </c>
      <c r="AE16" s="92">
        <v>5.1722451231856166</v>
      </c>
      <c r="AF16" s="89">
        <v>0.72543392485603087</v>
      </c>
      <c r="AG16" s="89">
        <v>0.93219790676426051</v>
      </c>
      <c r="AH16" s="89">
        <v>0.12300328975970889</v>
      </c>
      <c r="AI16" s="90">
        <v>1.8715856946657603E-3</v>
      </c>
    </row>
    <row r="17" spans="1:35" ht="18" x14ac:dyDescent="0.4">
      <c r="A17" s="96" t="s">
        <v>218</v>
      </c>
      <c r="B17" s="99">
        <v>9.8761404654405997E-5</v>
      </c>
      <c r="C17" s="99">
        <v>9.8761404654405997E-5</v>
      </c>
      <c r="D17" s="101">
        <v>0</v>
      </c>
      <c r="E17" s="97">
        <v>1</v>
      </c>
      <c r="F17" s="101">
        <v>0</v>
      </c>
      <c r="G17" s="101">
        <v>0</v>
      </c>
      <c r="H17" s="96" t="s">
        <v>255</v>
      </c>
      <c r="I17" s="101">
        <v>0</v>
      </c>
      <c r="J17" s="101">
        <v>0</v>
      </c>
      <c r="K17" s="101">
        <v>0</v>
      </c>
      <c r="L17" s="97">
        <v>1</v>
      </c>
      <c r="M17" s="101">
        <v>0</v>
      </c>
      <c r="N17" s="101">
        <v>0</v>
      </c>
      <c r="O17" s="96" t="s">
        <v>277</v>
      </c>
      <c r="P17" s="99">
        <v>1.4234907857810442E-4</v>
      </c>
      <c r="Q17" s="101">
        <v>0</v>
      </c>
      <c r="R17" s="99">
        <v>1.4234907857810442E-4</v>
      </c>
      <c r="S17" s="98">
        <v>0.99999884112926951</v>
      </c>
      <c r="T17" s="97">
        <v>1</v>
      </c>
      <c r="U17" s="99">
        <v>1.4279556516516624E-4</v>
      </c>
      <c r="V17" s="96" t="s">
        <v>255</v>
      </c>
      <c r="W17" s="101">
        <v>0</v>
      </c>
      <c r="X17" s="101">
        <v>0</v>
      </c>
      <c r="Y17" s="101">
        <v>0</v>
      </c>
      <c r="Z17" s="97">
        <v>1</v>
      </c>
      <c r="AA17" s="101">
        <v>0</v>
      </c>
      <c r="AB17" s="101">
        <v>0</v>
      </c>
      <c r="AC17" s="76" t="s">
        <v>278</v>
      </c>
      <c r="AD17" s="92">
        <v>4.5956955257851799</v>
      </c>
      <c r="AE17" s="95">
        <v>0</v>
      </c>
      <c r="AF17" s="92">
        <v>4.5956955257851799</v>
      </c>
      <c r="AG17" s="89">
        <v>0.94405458689512978</v>
      </c>
      <c r="AH17" s="92">
        <v>1</v>
      </c>
      <c r="AI17" s="93">
        <v>1.185668013086923E-2</v>
      </c>
    </row>
    <row r="18" spans="1:35" ht="36" x14ac:dyDescent="0.4">
      <c r="A18" s="96" t="s">
        <v>242</v>
      </c>
      <c r="B18" s="101">
        <v>0</v>
      </c>
      <c r="C18" s="101">
        <v>0</v>
      </c>
      <c r="D18" s="101">
        <v>0</v>
      </c>
      <c r="E18" s="97">
        <v>1</v>
      </c>
      <c r="F18" s="101">
        <v>0</v>
      </c>
      <c r="G18" s="101">
        <v>0</v>
      </c>
      <c r="H18" s="96" t="s">
        <v>261</v>
      </c>
      <c r="I18" s="101">
        <v>0</v>
      </c>
      <c r="J18" s="101">
        <v>0</v>
      </c>
      <c r="K18" s="101">
        <v>0</v>
      </c>
      <c r="L18" s="97">
        <v>1</v>
      </c>
      <c r="M18" s="101">
        <v>0</v>
      </c>
      <c r="N18" s="101">
        <v>0</v>
      </c>
      <c r="O18" s="96" t="s">
        <v>291</v>
      </c>
      <c r="P18" s="99">
        <v>1.1552472269905245E-6</v>
      </c>
      <c r="Q18" s="101">
        <v>0</v>
      </c>
      <c r="R18" s="99">
        <v>1.1552472269905245E-6</v>
      </c>
      <c r="S18" s="97">
        <v>1</v>
      </c>
      <c r="T18" s="97">
        <v>1</v>
      </c>
      <c r="U18" s="99">
        <v>1.1588707305406977E-6</v>
      </c>
      <c r="V18" s="96" t="s">
        <v>261</v>
      </c>
      <c r="W18" s="101">
        <v>0</v>
      </c>
      <c r="X18" s="101">
        <v>0</v>
      </c>
      <c r="Y18" s="101">
        <v>0</v>
      </c>
      <c r="Z18" s="97">
        <v>1</v>
      </c>
      <c r="AA18" s="101">
        <v>0</v>
      </c>
      <c r="AB18" s="101">
        <v>0</v>
      </c>
      <c r="AC18" s="76" t="s">
        <v>501</v>
      </c>
      <c r="AD18" s="92">
        <v>4.4145914119031158</v>
      </c>
      <c r="AE18" s="95">
        <v>0</v>
      </c>
      <c r="AF18" s="92">
        <v>4.4145914119031158</v>
      </c>
      <c r="AG18" s="89">
        <v>0.9554440268581863</v>
      </c>
      <c r="AH18" s="92">
        <v>1</v>
      </c>
      <c r="AI18" s="93">
        <v>1.1389439963056485E-2</v>
      </c>
    </row>
    <row r="19" spans="1:35" ht="36" x14ac:dyDescent="0.4">
      <c r="A19" s="96" t="s">
        <v>248</v>
      </c>
      <c r="B19" s="101">
        <v>0</v>
      </c>
      <c r="C19" s="101">
        <v>0</v>
      </c>
      <c r="D19" s="101">
        <v>0</v>
      </c>
      <c r="E19" s="97">
        <v>1</v>
      </c>
      <c r="F19" s="101">
        <v>0</v>
      </c>
      <c r="G19" s="101">
        <v>0</v>
      </c>
      <c r="H19" s="96" t="s">
        <v>237</v>
      </c>
      <c r="I19" s="101">
        <v>0</v>
      </c>
      <c r="J19" s="101">
        <v>0</v>
      </c>
      <c r="K19" s="101">
        <v>0</v>
      </c>
      <c r="L19" s="97">
        <v>1</v>
      </c>
      <c r="M19" s="101">
        <v>0</v>
      </c>
      <c r="N19" s="101">
        <v>0</v>
      </c>
      <c r="O19" s="96" t="s">
        <v>242</v>
      </c>
      <c r="P19" s="101">
        <v>0</v>
      </c>
      <c r="Q19" s="101">
        <v>0</v>
      </c>
      <c r="R19" s="101">
        <v>0</v>
      </c>
      <c r="S19" s="97">
        <v>1</v>
      </c>
      <c r="T19" s="101">
        <v>0</v>
      </c>
      <c r="U19" s="101">
        <v>0</v>
      </c>
      <c r="V19" s="96" t="s">
        <v>237</v>
      </c>
      <c r="W19" s="101">
        <v>0</v>
      </c>
      <c r="X19" s="101">
        <v>0</v>
      </c>
      <c r="Y19" s="101">
        <v>0</v>
      </c>
      <c r="Z19" s="97">
        <v>1</v>
      </c>
      <c r="AA19" s="101">
        <v>0</v>
      </c>
      <c r="AB19" s="101">
        <v>0</v>
      </c>
      <c r="AC19" s="76" t="s">
        <v>252</v>
      </c>
      <c r="AD19" s="92">
        <v>4.390305713244552</v>
      </c>
      <c r="AE19" s="89">
        <v>0.44996402523535706</v>
      </c>
      <c r="AF19" s="92">
        <v>3.940341688009195</v>
      </c>
      <c r="AG19" s="89">
        <v>0.96677081085129579</v>
      </c>
      <c r="AH19" s="89">
        <v>0.89750963722687516</v>
      </c>
      <c r="AI19" s="93">
        <v>1.0165897792602848E-2</v>
      </c>
    </row>
    <row r="20" spans="1:35" ht="36" x14ac:dyDescent="0.4">
      <c r="A20" s="96" t="s">
        <v>255</v>
      </c>
      <c r="B20" s="101">
        <v>0</v>
      </c>
      <c r="C20" s="101">
        <v>0</v>
      </c>
      <c r="D20" s="101">
        <v>0</v>
      </c>
      <c r="E20" s="97">
        <v>1</v>
      </c>
      <c r="F20" s="101">
        <v>0</v>
      </c>
      <c r="G20" s="101">
        <v>0</v>
      </c>
      <c r="H20" s="96" t="s">
        <v>268</v>
      </c>
      <c r="I20" s="101">
        <v>0</v>
      </c>
      <c r="J20" s="101">
        <v>0</v>
      </c>
      <c r="K20" s="101">
        <v>0</v>
      </c>
      <c r="L20" s="97">
        <v>1</v>
      </c>
      <c r="M20" s="101">
        <v>0</v>
      </c>
      <c r="N20" s="101">
        <v>0</v>
      </c>
      <c r="O20" s="96" t="s">
        <v>248</v>
      </c>
      <c r="P20" s="101">
        <v>0</v>
      </c>
      <c r="Q20" s="101">
        <v>0</v>
      </c>
      <c r="R20" s="101">
        <v>0</v>
      </c>
      <c r="S20" s="97">
        <v>1</v>
      </c>
      <c r="T20" s="101">
        <v>0</v>
      </c>
      <c r="U20" s="101">
        <v>0</v>
      </c>
      <c r="V20" s="96" t="s">
        <v>268</v>
      </c>
      <c r="W20" s="101">
        <v>0</v>
      </c>
      <c r="X20" s="101">
        <v>0</v>
      </c>
      <c r="Y20" s="101">
        <v>0</v>
      </c>
      <c r="Z20" s="97">
        <v>1</v>
      </c>
      <c r="AA20" s="101">
        <v>0</v>
      </c>
      <c r="AB20" s="101">
        <v>0</v>
      </c>
      <c r="AC20" s="90" t="s">
        <v>308</v>
      </c>
      <c r="AD20" s="92">
        <v>3.2452463671156115</v>
      </c>
      <c r="AE20" s="95">
        <v>0</v>
      </c>
      <c r="AF20" s="92">
        <v>3.2452463671156115</v>
      </c>
      <c r="AG20" s="89">
        <v>0.97514339513257964</v>
      </c>
      <c r="AH20" s="92">
        <v>1</v>
      </c>
      <c r="AI20" s="90">
        <v>8.3725842812837851E-3</v>
      </c>
    </row>
    <row r="21" spans="1:35" ht="54" x14ac:dyDescent="0.4">
      <c r="A21" s="96" t="s">
        <v>261</v>
      </c>
      <c r="B21" s="101">
        <v>0</v>
      </c>
      <c r="C21" s="101">
        <v>0</v>
      </c>
      <c r="D21" s="101">
        <v>0</v>
      </c>
      <c r="E21" s="97">
        <v>1</v>
      </c>
      <c r="F21" s="101">
        <v>0</v>
      </c>
      <c r="G21" s="101">
        <v>0</v>
      </c>
      <c r="H21" s="96" t="s">
        <v>221</v>
      </c>
      <c r="I21" s="101">
        <v>0</v>
      </c>
      <c r="J21" s="101">
        <v>0</v>
      </c>
      <c r="K21" s="101">
        <v>0</v>
      </c>
      <c r="L21" s="97">
        <v>1</v>
      </c>
      <c r="M21" s="101">
        <v>0</v>
      </c>
      <c r="N21" s="101">
        <v>0</v>
      </c>
      <c r="O21" s="96" t="s">
        <v>255</v>
      </c>
      <c r="P21" s="101">
        <v>0</v>
      </c>
      <c r="Q21" s="101">
        <v>0</v>
      </c>
      <c r="R21" s="101">
        <v>0</v>
      </c>
      <c r="S21" s="97">
        <v>1</v>
      </c>
      <c r="T21" s="101">
        <v>0</v>
      </c>
      <c r="U21" s="101">
        <v>0</v>
      </c>
      <c r="V21" s="96" t="s">
        <v>221</v>
      </c>
      <c r="W21" s="101">
        <v>0</v>
      </c>
      <c r="X21" s="101">
        <v>0</v>
      </c>
      <c r="Y21" s="101">
        <v>0</v>
      </c>
      <c r="Z21" s="97">
        <v>1</v>
      </c>
      <c r="AA21" s="101">
        <v>0</v>
      </c>
      <c r="AB21" s="101">
        <v>0</v>
      </c>
      <c r="AC21" s="96" t="s">
        <v>249</v>
      </c>
      <c r="AD21" s="97">
        <v>1.7291356012949364</v>
      </c>
      <c r="AE21" s="98">
        <v>0.83820801109069265</v>
      </c>
      <c r="AF21" s="98">
        <v>0.89092759020424372</v>
      </c>
      <c r="AG21" s="98">
        <v>0.97960448434365166</v>
      </c>
      <c r="AH21" s="98">
        <v>0.51524448952241508</v>
      </c>
      <c r="AI21" s="99">
        <v>2.2985516332727643E-3</v>
      </c>
    </row>
    <row r="22" spans="1:35" ht="36" x14ac:dyDescent="0.4">
      <c r="A22" s="96" t="s">
        <v>237</v>
      </c>
      <c r="B22" s="101">
        <v>0</v>
      </c>
      <c r="C22" s="101">
        <v>0</v>
      </c>
      <c r="D22" s="101">
        <v>0</v>
      </c>
      <c r="E22" s="97">
        <v>1</v>
      </c>
      <c r="F22" s="101">
        <v>0</v>
      </c>
      <c r="G22" s="101">
        <v>0</v>
      </c>
      <c r="H22" s="96" t="s">
        <v>227</v>
      </c>
      <c r="I22" s="101">
        <v>0</v>
      </c>
      <c r="J22" s="101">
        <v>0</v>
      </c>
      <c r="K22" s="101">
        <v>0</v>
      </c>
      <c r="L22" s="97">
        <v>1</v>
      </c>
      <c r="M22" s="101">
        <v>0</v>
      </c>
      <c r="N22" s="101">
        <v>0</v>
      </c>
      <c r="O22" s="96" t="s">
        <v>261</v>
      </c>
      <c r="P22" s="101">
        <v>0</v>
      </c>
      <c r="Q22" s="101">
        <v>0</v>
      </c>
      <c r="R22" s="101">
        <v>0</v>
      </c>
      <c r="S22" s="97">
        <v>1</v>
      </c>
      <c r="T22" s="101">
        <v>0</v>
      </c>
      <c r="U22" s="101">
        <v>0</v>
      </c>
      <c r="V22" s="96" t="s">
        <v>227</v>
      </c>
      <c r="W22" s="101">
        <v>0</v>
      </c>
      <c r="X22" s="101">
        <v>0</v>
      </c>
      <c r="Y22" s="101">
        <v>0</v>
      </c>
      <c r="Z22" s="97">
        <v>1</v>
      </c>
      <c r="AA22" s="101">
        <v>0</v>
      </c>
      <c r="AB22" s="101">
        <v>0</v>
      </c>
      <c r="AC22" s="96" t="s">
        <v>495</v>
      </c>
      <c r="AD22" s="97">
        <v>1.5568144934961419</v>
      </c>
      <c r="AE22" s="101">
        <v>0</v>
      </c>
      <c r="AF22" s="97">
        <v>1.5568144934961419</v>
      </c>
      <c r="AG22" s="98">
        <v>0.983620993133</v>
      </c>
      <c r="AH22" s="97">
        <v>1</v>
      </c>
      <c r="AI22" s="99">
        <v>4.0165087893483256E-3</v>
      </c>
    </row>
    <row r="23" spans="1:35" ht="36" x14ac:dyDescent="0.4">
      <c r="A23" s="96" t="s">
        <v>268</v>
      </c>
      <c r="B23" s="101">
        <v>0</v>
      </c>
      <c r="C23" s="101">
        <v>0</v>
      </c>
      <c r="D23" s="101">
        <v>0</v>
      </c>
      <c r="E23" s="97">
        <v>1</v>
      </c>
      <c r="F23" s="101">
        <v>0</v>
      </c>
      <c r="G23" s="101">
        <v>0</v>
      </c>
      <c r="H23" s="96" t="s">
        <v>276</v>
      </c>
      <c r="I23" s="101">
        <v>0</v>
      </c>
      <c r="J23" s="101">
        <v>0</v>
      </c>
      <c r="K23" s="101">
        <v>0</v>
      </c>
      <c r="L23" s="97">
        <v>1</v>
      </c>
      <c r="M23" s="101">
        <v>0</v>
      </c>
      <c r="N23" s="101">
        <v>0</v>
      </c>
      <c r="O23" s="96" t="s">
        <v>237</v>
      </c>
      <c r="P23" s="101">
        <v>0</v>
      </c>
      <c r="Q23" s="101">
        <v>0</v>
      </c>
      <c r="R23" s="101">
        <v>0</v>
      </c>
      <c r="S23" s="97">
        <v>1</v>
      </c>
      <c r="T23" s="101">
        <v>0</v>
      </c>
      <c r="U23" s="101">
        <v>0</v>
      </c>
      <c r="V23" s="96" t="s">
        <v>276</v>
      </c>
      <c r="W23" s="101">
        <v>0</v>
      </c>
      <c r="X23" s="101">
        <v>0</v>
      </c>
      <c r="Y23" s="101">
        <v>0</v>
      </c>
      <c r="Z23" s="97">
        <v>1</v>
      </c>
      <c r="AA23" s="101">
        <v>0</v>
      </c>
      <c r="AB23" s="101">
        <v>0</v>
      </c>
      <c r="AC23" s="96" t="s">
        <v>309</v>
      </c>
      <c r="AD23" s="97">
        <v>1.3654642329071514</v>
      </c>
      <c r="AE23" s="101">
        <v>0</v>
      </c>
      <c r="AF23" s="97">
        <v>1.3654642329071514</v>
      </c>
      <c r="AG23" s="98">
        <v>0.98714382717387272</v>
      </c>
      <c r="AH23" s="97">
        <v>1</v>
      </c>
      <c r="AI23" s="99">
        <v>3.522834040872792E-3</v>
      </c>
    </row>
    <row r="24" spans="1:35" ht="54" x14ac:dyDescent="0.4">
      <c r="A24" s="96" t="s">
        <v>221</v>
      </c>
      <c r="B24" s="101">
        <v>0</v>
      </c>
      <c r="C24" s="101">
        <v>0</v>
      </c>
      <c r="D24" s="101">
        <v>0</v>
      </c>
      <c r="E24" s="97">
        <v>1</v>
      </c>
      <c r="F24" s="101">
        <v>0</v>
      </c>
      <c r="G24" s="101">
        <v>0</v>
      </c>
      <c r="H24" s="96" t="s">
        <v>280</v>
      </c>
      <c r="I24" s="101">
        <v>0</v>
      </c>
      <c r="J24" s="101">
        <v>0</v>
      </c>
      <c r="K24" s="101">
        <v>0</v>
      </c>
      <c r="L24" s="97">
        <v>1</v>
      </c>
      <c r="M24" s="101">
        <v>0</v>
      </c>
      <c r="N24" s="101">
        <v>0</v>
      </c>
      <c r="O24" s="96" t="s">
        <v>268</v>
      </c>
      <c r="P24" s="101">
        <v>0</v>
      </c>
      <c r="Q24" s="101">
        <v>0</v>
      </c>
      <c r="R24" s="101">
        <v>0</v>
      </c>
      <c r="S24" s="97">
        <v>1</v>
      </c>
      <c r="T24" s="101">
        <v>0</v>
      </c>
      <c r="U24" s="101">
        <v>0</v>
      </c>
      <c r="V24" s="96" t="s">
        <v>280</v>
      </c>
      <c r="W24" s="101">
        <v>0</v>
      </c>
      <c r="X24" s="101">
        <v>0</v>
      </c>
      <c r="Y24" s="101">
        <v>0</v>
      </c>
      <c r="Z24" s="97">
        <v>1</v>
      </c>
      <c r="AA24" s="101">
        <v>0</v>
      </c>
      <c r="AB24" s="101">
        <v>0</v>
      </c>
      <c r="AC24" s="96" t="s">
        <v>295</v>
      </c>
      <c r="AD24" s="97">
        <v>1.2173094572093099</v>
      </c>
      <c r="AE24" s="101">
        <v>0</v>
      </c>
      <c r="AF24" s="97">
        <v>1.2173094572093099</v>
      </c>
      <c r="AG24" s="98">
        <v>0.99028442880281686</v>
      </c>
      <c r="AH24" s="97">
        <v>1</v>
      </c>
      <c r="AI24" s="99">
        <v>3.1406016289442706E-3</v>
      </c>
    </row>
    <row r="25" spans="1:35" ht="54" x14ac:dyDescent="0.4">
      <c r="A25" s="96" t="s">
        <v>227</v>
      </c>
      <c r="B25" s="101">
        <v>0</v>
      </c>
      <c r="C25" s="101">
        <v>0</v>
      </c>
      <c r="D25" s="101">
        <v>0</v>
      </c>
      <c r="E25" s="97">
        <v>1</v>
      </c>
      <c r="F25" s="101">
        <v>0</v>
      </c>
      <c r="G25" s="101">
        <v>0</v>
      </c>
      <c r="H25" s="96" t="s">
        <v>285</v>
      </c>
      <c r="I25" s="101">
        <v>0</v>
      </c>
      <c r="J25" s="101">
        <v>0</v>
      </c>
      <c r="K25" s="101">
        <v>0</v>
      </c>
      <c r="L25" s="97">
        <v>1</v>
      </c>
      <c r="M25" s="101">
        <v>0</v>
      </c>
      <c r="N25" s="101">
        <v>0</v>
      </c>
      <c r="O25" s="96" t="s">
        <v>221</v>
      </c>
      <c r="P25" s="101">
        <v>0</v>
      </c>
      <c r="Q25" s="101">
        <v>0</v>
      </c>
      <c r="R25" s="101">
        <v>0</v>
      </c>
      <c r="S25" s="97">
        <v>1</v>
      </c>
      <c r="T25" s="101">
        <v>0</v>
      </c>
      <c r="U25" s="101">
        <v>0</v>
      </c>
      <c r="V25" s="96" t="s">
        <v>285</v>
      </c>
      <c r="W25" s="101">
        <v>0</v>
      </c>
      <c r="X25" s="101">
        <v>0</v>
      </c>
      <c r="Y25" s="101">
        <v>0</v>
      </c>
      <c r="Z25" s="97">
        <v>1</v>
      </c>
      <c r="AA25" s="101">
        <v>0</v>
      </c>
      <c r="AB25" s="101">
        <v>0</v>
      </c>
      <c r="AC25" s="96" t="s">
        <v>504</v>
      </c>
      <c r="AD25" s="98">
        <v>0.67181097668482637</v>
      </c>
      <c r="AE25" s="101">
        <v>0</v>
      </c>
      <c r="AF25" s="98">
        <v>0.67181097668482637</v>
      </c>
      <c r="AG25" s="98">
        <v>0.99201766979197004</v>
      </c>
      <c r="AH25" s="97">
        <v>1</v>
      </c>
      <c r="AI25" s="99">
        <v>1.7332409891531982E-3</v>
      </c>
    </row>
    <row r="26" spans="1:35" ht="36" x14ac:dyDescent="0.4">
      <c r="A26" s="96" t="s">
        <v>276</v>
      </c>
      <c r="B26" s="101">
        <v>0</v>
      </c>
      <c r="C26" s="101">
        <v>0</v>
      </c>
      <c r="D26" s="101">
        <v>0</v>
      </c>
      <c r="E26" s="97">
        <v>1</v>
      </c>
      <c r="F26" s="101">
        <v>0</v>
      </c>
      <c r="G26" s="101">
        <v>0</v>
      </c>
      <c r="H26" s="96" t="s">
        <v>294</v>
      </c>
      <c r="I26" s="101">
        <v>0</v>
      </c>
      <c r="J26" s="101">
        <v>0</v>
      </c>
      <c r="K26" s="101">
        <v>0</v>
      </c>
      <c r="L26" s="97">
        <v>1</v>
      </c>
      <c r="M26" s="101">
        <v>0</v>
      </c>
      <c r="N26" s="101">
        <v>0</v>
      </c>
      <c r="O26" s="96" t="s">
        <v>227</v>
      </c>
      <c r="P26" s="101">
        <v>0</v>
      </c>
      <c r="Q26" s="101">
        <v>0</v>
      </c>
      <c r="R26" s="101">
        <v>0</v>
      </c>
      <c r="S26" s="97">
        <v>1</v>
      </c>
      <c r="T26" s="101">
        <v>0</v>
      </c>
      <c r="U26" s="101">
        <v>0</v>
      </c>
      <c r="V26" s="96" t="s">
        <v>294</v>
      </c>
      <c r="W26" s="101">
        <v>0</v>
      </c>
      <c r="X26" s="101">
        <v>0</v>
      </c>
      <c r="Y26" s="101">
        <v>0</v>
      </c>
      <c r="Z26" s="97">
        <v>1</v>
      </c>
      <c r="AA26" s="101">
        <v>0</v>
      </c>
      <c r="AB26" s="101">
        <v>0</v>
      </c>
      <c r="AC26" s="99" t="s">
        <v>506</v>
      </c>
      <c r="AD26" s="98">
        <v>0.65279367204123473</v>
      </c>
      <c r="AE26" s="101">
        <v>0</v>
      </c>
      <c r="AF26" s="98">
        <v>0.65279367204123473</v>
      </c>
      <c r="AG26" s="98">
        <v>0.99370184702203712</v>
      </c>
      <c r="AH26" s="97">
        <v>1</v>
      </c>
      <c r="AI26" s="99">
        <v>1.6841772300670613E-3</v>
      </c>
    </row>
    <row r="27" spans="1:35" ht="36" x14ac:dyDescent="0.4">
      <c r="A27" s="96" t="s">
        <v>280</v>
      </c>
      <c r="B27" s="101">
        <v>0</v>
      </c>
      <c r="C27" s="101">
        <v>0</v>
      </c>
      <c r="D27" s="101">
        <v>0</v>
      </c>
      <c r="E27" s="97">
        <v>1</v>
      </c>
      <c r="F27" s="101">
        <v>0</v>
      </c>
      <c r="G27" s="101">
        <v>0</v>
      </c>
      <c r="H27" s="96" t="s">
        <v>297</v>
      </c>
      <c r="I27" s="101">
        <v>0</v>
      </c>
      <c r="J27" s="101">
        <v>0</v>
      </c>
      <c r="K27" s="101">
        <v>0</v>
      </c>
      <c r="L27" s="97">
        <v>1</v>
      </c>
      <c r="M27" s="101">
        <v>0</v>
      </c>
      <c r="N27" s="101">
        <v>0</v>
      </c>
      <c r="O27" s="96" t="s">
        <v>276</v>
      </c>
      <c r="P27" s="101">
        <v>0</v>
      </c>
      <c r="Q27" s="101">
        <v>0</v>
      </c>
      <c r="R27" s="101">
        <v>0</v>
      </c>
      <c r="S27" s="97">
        <v>1</v>
      </c>
      <c r="T27" s="101">
        <v>0</v>
      </c>
      <c r="U27" s="101">
        <v>0</v>
      </c>
      <c r="V27" s="96" t="s">
        <v>297</v>
      </c>
      <c r="W27" s="101">
        <v>0</v>
      </c>
      <c r="X27" s="101">
        <v>0</v>
      </c>
      <c r="Y27" s="101">
        <v>0</v>
      </c>
      <c r="Z27" s="97">
        <v>1</v>
      </c>
      <c r="AA27" s="101">
        <v>0</v>
      </c>
      <c r="AB27" s="101">
        <v>0</v>
      </c>
      <c r="AC27" s="96" t="s">
        <v>303</v>
      </c>
      <c r="AD27" s="98">
        <v>0.60152040327479261</v>
      </c>
      <c r="AE27" s="101">
        <v>0</v>
      </c>
      <c r="AF27" s="98">
        <v>0.60152040327479261</v>
      </c>
      <c r="AG27" s="98">
        <v>0.99525374160987579</v>
      </c>
      <c r="AH27" s="97">
        <v>1</v>
      </c>
      <c r="AI27" s="99">
        <v>1.5518945878387283E-3</v>
      </c>
    </row>
    <row r="28" spans="1:35" ht="36" x14ac:dyDescent="0.4">
      <c r="A28" s="96" t="s">
        <v>285</v>
      </c>
      <c r="B28" s="101">
        <v>0</v>
      </c>
      <c r="C28" s="101">
        <v>0</v>
      </c>
      <c r="D28" s="101">
        <v>0</v>
      </c>
      <c r="E28" s="97">
        <v>1</v>
      </c>
      <c r="F28" s="101">
        <v>0</v>
      </c>
      <c r="G28" s="101">
        <v>0</v>
      </c>
      <c r="H28" s="101">
        <v>0</v>
      </c>
      <c r="I28" s="101">
        <v>0</v>
      </c>
      <c r="J28" s="101">
        <v>0</v>
      </c>
      <c r="K28" s="101">
        <v>0</v>
      </c>
      <c r="L28" s="97">
        <v>1</v>
      </c>
      <c r="M28" s="101">
        <v>0</v>
      </c>
      <c r="N28" s="101">
        <v>0</v>
      </c>
      <c r="O28" s="96" t="s">
        <v>280</v>
      </c>
      <c r="P28" s="101">
        <v>0</v>
      </c>
      <c r="Q28" s="101">
        <v>0</v>
      </c>
      <c r="R28" s="101">
        <v>0</v>
      </c>
      <c r="S28" s="97">
        <v>1</v>
      </c>
      <c r="T28" s="101">
        <v>0</v>
      </c>
      <c r="U28" s="101">
        <v>0</v>
      </c>
      <c r="V28" s="101">
        <v>0</v>
      </c>
      <c r="W28" s="101">
        <v>0</v>
      </c>
      <c r="X28" s="101">
        <v>0</v>
      </c>
      <c r="Y28" s="101">
        <v>0</v>
      </c>
      <c r="Z28" s="97">
        <v>1</v>
      </c>
      <c r="AA28" s="101">
        <v>0</v>
      </c>
      <c r="AB28" s="101">
        <v>0</v>
      </c>
      <c r="AC28" s="96" t="s">
        <v>269</v>
      </c>
      <c r="AD28" s="98">
        <v>0.50549105906672565</v>
      </c>
      <c r="AE28" s="98">
        <v>0.33434425121742212</v>
      </c>
      <c r="AF28" s="98">
        <v>0.1711468078493035</v>
      </c>
      <c r="AG28" s="98">
        <v>0.99655788496809905</v>
      </c>
      <c r="AH28" s="98">
        <v>0.3385753413033401</v>
      </c>
      <c r="AI28" s="99">
        <v>4.4155078261887983E-4</v>
      </c>
    </row>
    <row r="29" spans="1:35" ht="36" x14ac:dyDescent="0.4">
      <c r="A29" s="96" t="s">
        <v>294</v>
      </c>
      <c r="B29" s="101">
        <v>0</v>
      </c>
      <c r="C29" s="101">
        <v>0</v>
      </c>
      <c r="D29" s="101">
        <v>0</v>
      </c>
      <c r="E29" s="97">
        <v>1</v>
      </c>
      <c r="F29" s="101">
        <v>0</v>
      </c>
      <c r="G29" s="101">
        <v>0</v>
      </c>
      <c r="H29" s="101">
        <v>0</v>
      </c>
      <c r="I29" s="101">
        <v>0</v>
      </c>
      <c r="J29" s="101">
        <v>0</v>
      </c>
      <c r="K29" s="101">
        <v>0</v>
      </c>
      <c r="L29" s="97">
        <v>1</v>
      </c>
      <c r="M29" s="101">
        <v>0</v>
      </c>
      <c r="N29" s="101">
        <v>0</v>
      </c>
      <c r="O29" s="96" t="s">
        <v>285</v>
      </c>
      <c r="P29" s="101">
        <v>0</v>
      </c>
      <c r="Q29" s="101">
        <v>0</v>
      </c>
      <c r="R29" s="101">
        <v>0</v>
      </c>
      <c r="S29" s="97">
        <v>1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97">
        <v>1</v>
      </c>
      <c r="AA29" s="101">
        <v>0</v>
      </c>
      <c r="AB29" s="101">
        <v>0</v>
      </c>
      <c r="AC29" s="96" t="s">
        <v>305</v>
      </c>
      <c r="AD29" s="98">
        <v>0.25948942785132295</v>
      </c>
      <c r="AE29" s="98">
        <v>0.25948942785132295</v>
      </c>
      <c r="AF29" s="101">
        <v>0</v>
      </c>
      <c r="AG29" s="98">
        <v>0.99722735559036135</v>
      </c>
      <c r="AH29" s="101">
        <v>0</v>
      </c>
      <c r="AI29" s="101">
        <v>0</v>
      </c>
    </row>
    <row r="30" spans="1:35" ht="36" x14ac:dyDescent="0.4">
      <c r="A30" s="96" t="s">
        <v>297</v>
      </c>
      <c r="B30" s="101">
        <v>0</v>
      </c>
      <c r="C30" s="101">
        <v>0</v>
      </c>
      <c r="D30" s="101">
        <v>0</v>
      </c>
      <c r="E30" s="97">
        <v>1</v>
      </c>
      <c r="F30" s="101">
        <v>0</v>
      </c>
      <c r="G30" s="101">
        <v>0</v>
      </c>
      <c r="H30" s="101">
        <v>0</v>
      </c>
      <c r="I30" s="101">
        <v>0</v>
      </c>
      <c r="J30" s="101">
        <v>0</v>
      </c>
      <c r="K30" s="101">
        <v>0</v>
      </c>
      <c r="L30" s="97">
        <v>1</v>
      </c>
      <c r="M30" s="101">
        <v>0</v>
      </c>
      <c r="N30" s="101">
        <v>0</v>
      </c>
      <c r="O30" s="96" t="s">
        <v>294</v>
      </c>
      <c r="P30" s="101">
        <v>0</v>
      </c>
      <c r="Q30" s="101">
        <v>0</v>
      </c>
      <c r="R30" s="101">
        <v>0</v>
      </c>
      <c r="S30" s="97">
        <v>1</v>
      </c>
      <c r="T30" s="101">
        <v>0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97">
        <v>1</v>
      </c>
      <c r="AA30" s="101">
        <v>0</v>
      </c>
      <c r="AB30" s="101">
        <v>0</v>
      </c>
      <c r="AC30" s="96" t="s">
        <v>223</v>
      </c>
      <c r="AD30" s="98">
        <v>0.25745111365845352</v>
      </c>
      <c r="AE30" s="98">
        <v>0.1711244324610959</v>
      </c>
      <c r="AF30" s="100">
        <v>8.6326681197357674E-2</v>
      </c>
      <c r="AG30" s="98">
        <v>0.99789156745706531</v>
      </c>
      <c r="AH30" s="98">
        <v>0.33531290648011186</v>
      </c>
      <c r="AI30" s="99">
        <v>2.2271881154305119E-4</v>
      </c>
    </row>
    <row r="31" spans="1:35" ht="36" x14ac:dyDescent="0.4">
      <c r="A31" s="101">
        <v>0</v>
      </c>
      <c r="B31" s="101">
        <v>0</v>
      </c>
      <c r="C31" s="101">
        <v>0</v>
      </c>
      <c r="D31" s="101">
        <v>0</v>
      </c>
      <c r="E31" s="97">
        <v>1</v>
      </c>
      <c r="F31" s="101">
        <v>0</v>
      </c>
      <c r="G31" s="101">
        <v>0</v>
      </c>
      <c r="H31" s="101">
        <v>0</v>
      </c>
      <c r="I31" s="101">
        <v>0</v>
      </c>
      <c r="J31" s="101">
        <v>0</v>
      </c>
      <c r="K31" s="101">
        <v>0</v>
      </c>
      <c r="L31" s="97">
        <v>1</v>
      </c>
      <c r="M31" s="101">
        <v>0</v>
      </c>
      <c r="N31" s="101">
        <v>0</v>
      </c>
      <c r="O31" s="96" t="s">
        <v>297</v>
      </c>
      <c r="P31" s="101">
        <v>0</v>
      </c>
      <c r="Q31" s="101">
        <v>0</v>
      </c>
      <c r="R31" s="101">
        <v>0</v>
      </c>
      <c r="S31" s="97">
        <v>1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97">
        <v>1</v>
      </c>
      <c r="AA31" s="101">
        <v>0</v>
      </c>
      <c r="AB31" s="101">
        <v>0</v>
      </c>
      <c r="AC31" s="96" t="s">
        <v>500</v>
      </c>
      <c r="AD31" s="98">
        <v>0.21763398677179469</v>
      </c>
      <c r="AE31" s="101">
        <v>0</v>
      </c>
      <c r="AF31" s="98">
        <v>0.21763398677179469</v>
      </c>
      <c r="AG31" s="98">
        <v>0.99845305299331999</v>
      </c>
      <c r="AH31" s="97">
        <v>1</v>
      </c>
      <c r="AI31" s="99">
        <v>5.6148553625473866E-4</v>
      </c>
    </row>
    <row r="32" spans="1:35" ht="18" x14ac:dyDescent="0.4">
      <c r="A32" s="101">
        <v>0</v>
      </c>
      <c r="B32" s="101">
        <v>0</v>
      </c>
      <c r="C32" s="101">
        <v>0</v>
      </c>
      <c r="D32" s="101">
        <v>0</v>
      </c>
      <c r="E32" s="97">
        <v>1</v>
      </c>
      <c r="F32" s="101">
        <v>0</v>
      </c>
      <c r="G32" s="101">
        <v>0</v>
      </c>
      <c r="H32" s="101">
        <v>0</v>
      </c>
      <c r="I32" s="101">
        <v>0</v>
      </c>
      <c r="J32" s="101">
        <v>0</v>
      </c>
      <c r="K32" s="101">
        <v>0</v>
      </c>
      <c r="L32" s="97">
        <v>1</v>
      </c>
      <c r="M32" s="101">
        <v>0</v>
      </c>
      <c r="N32" s="101">
        <v>0</v>
      </c>
      <c r="O32" s="101">
        <v>0</v>
      </c>
      <c r="P32" s="101">
        <v>0</v>
      </c>
      <c r="Q32" s="101">
        <v>0</v>
      </c>
      <c r="R32" s="101">
        <v>0</v>
      </c>
      <c r="S32" s="97">
        <v>1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97">
        <v>1</v>
      </c>
      <c r="AA32" s="101">
        <v>0</v>
      </c>
      <c r="AB32" s="101">
        <v>0</v>
      </c>
      <c r="AC32" s="96" t="s">
        <v>312</v>
      </c>
      <c r="AD32" s="98">
        <v>0.1186744573950282</v>
      </c>
      <c r="AE32" s="101">
        <v>0</v>
      </c>
      <c r="AF32" s="98">
        <v>0.1186744573950282</v>
      </c>
      <c r="AG32" s="98">
        <v>0.99875922755887636</v>
      </c>
      <c r="AH32" s="97">
        <v>1</v>
      </c>
      <c r="AI32" s="99">
        <v>3.0617456555651946E-4</v>
      </c>
    </row>
    <row r="33" spans="1:35" ht="18" x14ac:dyDescent="0.4">
      <c r="A33" s="101">
        <v>0</v>
      </c>
      <c r="B33" s="101">
        <v>0</v>
      </c>
      <c r="C33" s="101">
        <v>0</v>
      </c>
      <c r="D33" s="101">
        <v>0</v>
      </c>
      <c r="E33" s="97">
        <v>1</v>
      </c>
      <c r="F33" s="101">
        <v>0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97">
        <v>1</v>
      </c>
      <c r="M33" s="101">
        <v>0</v>
      </c>
      <c r="N33" s="101">
        <v>0</v>
      </c>
      <c r="O33" s="101">
        <v>0</v>
      </c>
      <c r="P33" s="101">
        <v>0</v>
      </c>
      <c r="Q33" s="101">
        <v>0</v>
      </c>
      <c r="R33" s="101">
        <v>0</v>
      </c>
      <c r="S33" s="97">
        <v>1</v>
      </c>
      <c r="T33" s="101">
        <v>0</v>
      </c>
      <c r="U33" s="101">
        <v>0</v>
      </c>
      <c r="V33" s="101">
        <v>0</v>
      </c>
      <c r="W33" s="101">
        <v>0</v>
      </c>
      <c r="X33" s="101">
        <v>0</v>
      </c>
      <c r="Y33" s="101">
        <v>0</v>
      </c>
      <c r="Z33" s="97">
        <v>1</v>
      </c>
      <c r="AA33" s="101">
        <v>0</v>
      </c>
      <c r="AB33" s="101">
        <v>0</v>
      </c>
      <c r="AC33" s="96" t="s">
        <v>310</v>
      </c>
      <c r="AD33" s="98">
        <v>0.10804852360204609</v>
      </c>
      <c r="AE33" s="101">
        <v>0</v>
      </c>
      <c r="AF33" s="98">
        <v>0.10804852360204609</v>
      </c>
      <c r="AG33" s="98">
        <v>0.99903798771079999</v>
      </c>
      <c r="AH33" s="97">
        <v>1</v>
      </c>
      <c r="AI33" s="99">
        <v>2.787601519235237E-4</v>
      </c>
    </row>
    <row r="34" spans="1:35" ht="18" x14ac:dyDescent="0.4">
      <c r="A34" s="101">
        <v>0</v>
      </c>
      <c r="B34" s="101">
        <v>0</v>
      </c>
      <c r="C34" s="101">
        <v>0</v>
      </c>
      <c r="D34" s="101">
        <v>0</v>
      </c>
      <c r="E34" s="97">
        <v>1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97">
        <v>1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97">
        <v>1</v>
      </c>
      <c r="T34" s="101">
        <v>0</v>
      </c>
      <c r="U34" s="101">
        <v>0</v>
      </c>
      <c r="V34" s="101">
        <v>0</v>
      </c>
      <c r="W34" s="101">
        <v>0</v>
      </c>
      <c r="X34" s="101">
        <v>0</v>
      </c>
      <c r="Y34" s="101">
        <v>0</v>
      </c>
      <c r="Z34" s="97">
        <v>1</v>
      </c>
      <c r="AA34" s="101">
        <v>0</v>
      </c>
      <c r="AB34" s="101">
        <v>0</v>
      </c>
      <c r="AC34" s="96" t="s">
        <v>326</v>
      </c>
      <c r="AD34" s="100">
        <v>8.8637653207596936E-2</v>
      </c>
      <c r="AE34" s="101">
        <v>0</v>
      </c>
      <c r="AF34" s="100">
        <v>8.8637653207596936E-2</v>
      </c>
      <c r="AG34" s="98">
        <v>0.99926666872235448</v>
      </c>
      <c r="AH34" s="97">
        <v>1</v>
      </c>
      <c r="AI34" s="99">
        <v>2.2868101155457555E-4</v>
      </c>
    </row>
    <row r="35" spans="1:35" ht="18" x14ac:dyDescent="0.4">
      <c r="A35" s="101">
        <v>0</v>
      </c>
      <c r="B35" s="101">
        <v>0</v>
      </c>
      <c r="C35" s="101">
        <v>0</v>
      </c>
      <c r="D35" s="101">
        <v>0</v>
      </c>
      <c r="E35" s="97">
        <v>1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97">
        <v>1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97">
        <v>1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0</v>
      </c>
      <c r="Z35" s="97">
        <v>1</v>
      </c>
      <c r="AA35" s="101">
        <v>0</v>
      </c>
      <c r="AB35" s="101">
        <v>0</v>
      </c>
      <c r="AC35" s="96" t="s">
        <v>323</v>
      </c>
      <c r="AD35" s="100">
        <v>6.537370526173121E-2</v>
      </c>
      <c r="AE35" s="101">
        <v>0</v>
      </c>
      <c r="AF35" s="100">
        <v>6.537370526173121E-2</v>
      </c>
      <c r="AG35" s="98">
        <v>0.9994353298331502</v>
      </c>
      <c r="AH35" s="97">
        <v>1</v>
      </c>
      <c r="AI35" s="99">
        <v>1.6866111079576803E-4</v>
      </c>
    </row>
    <row r="36" spans="1:35" ht="18" x14ac:dyDescent="0.4">
      <c r="A36" s="101">
        <v>0</v>
      </c>
      <c r="B36" s="101">
        <v>0</v>
      </c>
      <c r="C36" s="101">
        <v>0</v>
      </c>
      <c r="D36" s="101">
        <v>0</v>
      </c>
      <c r="E36" s="97">
        <v>1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97">
        <v>1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97">
        <v>1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0</v>
      </c>
      <c r="Z36" s="97">
        <v>1</v>
      </c>
      <c r="AA36" s="101">
        <v>0</v>
      </c>
      <c r="AB36" s="101">
        <v>0</v>
      </c>
      <c r="AC36" s="96" t="s">
        <v>315</v>
      </c>
      <c r="AD36" s="100">
        <v>5.2367264323483639E-2</v>
      </c>
      <c r="AE36" s="101">
        <v>0</v>
      </c>
      <c r="AF36" s="100">
        <v>5.2367264323483639E-2</v>
      </c>
      <c r="AG36" s="98">
        <v>0.99957043493289599</v>
      </c>
      <c r="AH36" s="97">
        <v>1</v>
      </c>
      <c r="AI36" s="99">
        <v>1.35105099745733E-4</v>
      </c>
    </row>
    <row r="37" spans="1:35" ht="18" x14ac:dyDescent="0.4">
      <c r="A37" s="101">
        <v>0</v>
      </c>
      <c r="B37" s="101">
        <v>0</v>
      </c>
      <c r="C37" s="101">
        <v>0</v>
      </c>
      <c r="D37" s="101">
        <v>0</v>
      </c>
      <c r="E37" s="97">
        <v>1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97">
        <v>1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97">
        <v>1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0</v>
      </c>
      <c r="Z37" s="97">
        <v>1</v>
      </c>
      <c r="AA37" s="101">
        <v>0</v>
      </c>
      <c r="AB37" s="101">
        <v>0</v>
      </c>
      <c r="AC37" s="96" t="s">
        <v>508</v>
      </c>
      <c r="AD37" s="100">
        <v>4.3362429327797804E-2</v>
      </c>
      <c r="AE37" s="101">
        <v>0</v>
      </c>
      <c r="AF37" s="100">
        <v>4.3362429327797804E-2</v>
      </c>
      <c r="AG37" s="98">
        <v>0.99968230797830382</v>
      </c>
      <c r="AH37" s="97">
        <v>1</v>
      </c>
      <c r="AI37" s="99">
        <v>1.118730454079159E-4</v>
      </c>
    </row>
    <row r="38" spans="1:35" ht="18" x14ac:dyDescent="0.4">
      <c r="A38" s="101">
        <v>0</v>
      </c>
      <c r="B38" s="101">
        <v>0</v>
      </c>
      <c r="C38" s="101">
        <v>0</v>
      </c>
      <c r="D38" s="101">
        <v>0</v>
      </c>
      <c r="E38" s="97">
        <v>1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97">
        <v>1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97">
        <v>1</v>
      </c>
      <c r="T38" s="101">
        <v>0</v>
      </c>
      <c r="U38" s="101">
        <v>0</v>
      </c>
      <c r="V38" s="101">
        <v>0</v>
      </c>
      <c r="W38" s="101">
        <v>0</v>
      </c>
      <c r="X38" s="101">
        <v>0</v>
      </c>
      <c r="Y38" s="101">
        <v>0</v>
      </c>
      <c r="Z38" s="97">
        <v>1</v>
      </c>
      <c r="AA38" s="101">
        <v>0</v>
      </c>
      <c r="AB38" s="101">
        <v>0</v>
      </c>
      <c r="AC38" s="96" t="s">
        <v>301</v>
      </c>
      <c r="AD38" s="100">
        <v>1.6620436372427719E-2</v>
      </c>
      <c r="AE38" s="100">
        <v>1.6620436372427719E-2</v>
      </c>
      <c r="AF38" s="101">
        <v>0</v>
      </c>
      <c r="AG38" s="98">
        <v>0.99972518792903109</v>
      </c>
      <c r="AH38" s="101">
        <v>0</v>
      </c>
      <c r="AI38" s="101">
        <v>0</v>
      </c>
    </row>
    <row r="39" spans="1:35" ht="18" x14ac:dyDescent="0.4">
      <c r="A39" s="101">
        <v>0</v>
      </c>
      <c r="B39" s="101">
        <v>0</v>
      </c>
      <c r="C39" s="101">
        <v>0</v>
      </c>
      <c r="D39" s="101">
        <v>0</v>
      </c>
      <c r="E39" s="97">
        <v>1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97">
        <v>1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97">
        <v>1</v>
      </c>
      <c r="T39" s="101">
        <v>0</v>
      </c>
      <c r="U39" s="101">
        <v>0</v>
      </c>
      <c r="V39" s="101">
        <v>0</v>
      </c>
      <c r="W39" s="101">
        <v>0</v>
      </c>
      <c r="X39" s="101">
        <v>0</v>
      </c>
      <c r="Y39" s="101">
        <v>0</v>
      </c>
      <c r="Z39" s="97">
        <v>1</v>
      </c>
      <c r="AA39" s="101">
        <v>0</v>
      </c>
      <c r="AB39" s="101">
        <v>0</v>
      </c>
      <c r="AC39" s="99" t="s">
        <v>509</v>
      </c>
      <c r="AD39" s="100">
        <v>1.6475937177595969E-2</v>
      </c>
      <c r="AE39" s="101">
        <v>0</v>
      </c>
      <c r="AF39" s="100">
        <v>1.6475937177595969E-2</v>
      </c>
      <c r="AG39" s="98">
        <v>0.99976769507857455</v>
      </c>
      <c r="AH39" s="97">
        <v>1</v>
      </c>
      <c r="AI39" s="99">
        <v>4.2507149543523342E-5</v>
      </c>
    </row>
    <row r="40" spans="1:35" ht="18" x14ac:dyDescent="0.4">
      <c r="A40" s="101">
        <v>0</v>
      </c>
      <c r="B40" s="101">
        <v>0</v>
      </c>
      <c r="C40" s="101">
        <v>0</v>
      </c>
      <c r="D40" s="101">
        <v>0</v>
      </c>
      <c r="E40" s="97">
        <v>1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97">
        <v>1</v>
      </c>
      <c r="M40" s="101">
        <v>0</v>
      </c>
      <c r="N40" s="101">
        <v>0</v>
      </c>
      <c r="O40" s="101">
        <v>0</v>
      </c>
      <c r="P40" s="101">
        <v>0</v>
      </c>
      <c r="Q40" s="101">
        <v>0</v>
      </c>
      <c r="R40" s="101">
        <v>0</v>
      </c>
      <c r="S40" s="97">
        <v>1</v>
      </c>
      <c r="T40" s="101">
        <v>0</v>
      </c>
      <c r="U40" s="101">
        <v>0</v>
      </c>
      <c r="V40" s="101">
        <v>0</v>
      </c>
      <c r="W40" s="101">
        <v>0</v>
      </c>
      <c r="X40" s="101">
        <v>0</v>
      </c>
      <c r="Y40" s="101">
        <v>0</v>
      </c>
      <c r="Z40" s="97">
        <v>1</v>
      </c>
      <c r="AA40" s="101">
        <v>0</v>
      </c>
      <c r="AB40" s="101">
        <v>0</v>
      </c>
      <c r="AC40" s="96" t="s">
        <v>316</v>
      </c>
      <c r="AD40" s="100">
        <v>1.5781479339665488E-2</v>
      </c>
      <c r="AE40" s="101">
        <v>0</v>
      </c>
      <c r="AF40" s="100">
        <v>1.5781479339665488E-2</v>
      </c>
      <c r="AG40" s="98">
        <v>0.99980841055928316</v>
      </c>
      <c r="AH40" s="97">
        <v>1</v>
      </c>
      <c r="AI40" s="99">
        <v>4.0715480708519315E-5</v>
      </c>
    </row>
    <row r="41" spans="1:35" ht="18" x14ac:dyDescent="0.4">
      <c r="A41" s="101">
        <v>0</v>
      </c>
      <c r="B41" s="101">
        <v>0</v>
      </c>
      <c r="C41" s="101">
        <v>0</v>
      </c>
      <c r="D41" s="101">
        <v>0</v>
      </c>
      <c r="E41" s="97">
        <v>1</v>
      </c>
      <c r="F41" s="101">
        <v>0</v>
      </c>
      <c r="G41" s="101">
        <v>0</v>
      </c>
      <c r="H41" s="101">
        <v>0</v>
      </c>
      <c r="I41" s="101">
        <v>0</v>
      </c>
      <c r="J41" s="101">
        <v>0</v>
      </c>
      <c r="K41" s="101">
        <v>0</v>
      </c>
      <c r="L41" s="97">
        <v>1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97">
        <v>1</v>
      </c>
      <c r="T41" s="101">
        <v>0</v>
      </c>
      <c r="U41" s="101">
        <v>0</v>
      </c>
      <c r="V41" s="101">
        <v>0</v>
      </c>
      <c r="W41" s="101">
        <v>0</v>
      </c>
      <c r="X41" s="101">
        <v>0</v>
      </c>
      <c r="Y41" s="101">
        <v>0</v>
      </c>
      <c r="Z41" s="97">
        <v>1</v>
      </c>
      <c r="AA41" s="101">
        <v>0</v>
      </c>
      <c r="AB41" s="101">
        <v>0</v>
      </c>
      <c r="AC41" s="96" t="s">
        <v>334</v>
      </c>
      <c r="AD41" s="100">
        <v>1.257785025775441E-2</v>
      </c>
      <c r="AE41" s="101">
        <v>0</v>
      </c>
      <c r="AF41" s="100">
        <v>1.257785025775441E-2</v>
      </c>
      <c r="AG41" s="98">
        <v>0.99984086082636536</v>
      </c>
      <c r="AH41" s="97">
        <v>1</v>
      </c>
      <c r="AI41" s="99">
        <v>3.2450267082192269E-5</v>
      </c>
    </row>
    <row r="42" spans="1:35" ht="18" x14ac:dyDescent="0.4">
      <c r="A42" s="101">
        <v>0</v>
      </c>
      <c r="B42" s="101">
        <v>0</v>
      </c>
      <c r="C42" s="101">
        <v>0</v>
      </c>
      <c r="D42" s="101">
        <v>0</v>
      </c>
      <c r="E42" s="97">
        <v>1</v>
      </c>
      <c r="F42" s="101">
        <v>0</v>
      </c>
      <c r="G42" s="101">
        <v>0</v>
      </c>
      <c r="H42" s="101">
        <v>0</v>
      </c>
      <c r="I42" s="101">
        <v>0</v>
      </c>
      <c r="J42" s="101">
        <v>0</v>
      </c>
      <c r="K42" s="101">
        <v>0</v>
      </c>
      <c r="L42" s="97">
        <v>1</v>
      </c>
      <c r="M42" s="101">
        <v>0</v>
      </c>
      <c r="N42" s="101">
        <v>0</v>
      </c>
      <c r="O42" s="101">
        <v>0</v>
      </c>
      <c r="P42" s="101">
        <v>0</v>
      </c>
      <c r="Q42" s="101">
        <v>0</v>
      </c>
      <c r="R42" s="101">
        <v>0</v>
      </c>
      <c r="S42" s="97">
        <v>1</v>
      </c>
      <c r="T42" s="101">
        <v>0</v>
      </c>
      <c r="U42" s="101">
        <v>0</v>
      </c>
      <c r="V42" s="101">
        <v>0</v>
      </c>
      <c r="W42" s="101">
        <v>0</v>
      </c>
      <c r="X42" s="101">
        <v>0</v>
      </c>
      <c r="Y42" s="101">
        <v>0</v>
      </c>
      <c r="Z42" s="97">
        <v>1</v>
      </c>
      <c r="AA42" s="101">
        <v>0</v>
      </c>
      <c r="AB42" s="101">
        <v>0</v>
      </c>
      <c r="AC42" s="96" t="s">
        <v>328</v>
      </c>
      <c r="AD42" s="100">
        <v>1.1176756114371104E-2</v>
      </c>
      <c r="AE42" s="101">
        <v>0</v>
      </c>
      <c r="AF42" s="100">
        <v>1.1176756114371104E-2</v>
      </c>
      <c r="AG42" s="98">
        <v>0.99986969633589928</v>
      </c>
      <c r="AH42" s="97">
        <v>1</v>
      </c>
      <c r="AI42" s="99">
        <v>2.883550953393371E-5</v>
      </c>
    </row>
    <row r="43" spans="1:35" ht="18" x14ac:dyDescent="0.4">
      <c r="A43" s="101">
        <v>0</v>
      </c>
      <c r="B43" s="101">
        <v>0</v>
      </c>
      <c r="C43" s="101">
        <v>0</v>
      </c>
      <c r="D43" s="101">
        <v>0</v>
      </c>
      <c r="E43" s="97">
        <v>1</v>
      </c>
      <c r="F43" s="101">
        <v>0</v>
      </c>
      <c r="G43" s="101">
        <v>0</v>
      </c>
      <c r="H43" s="101">
        <v>0</v>
      </c>
      <c r="I43" s="101">
        <v>0</v>
      </c>
      <c r="J43" s="101">
        <v>0</v>
      </c>
      <c r="K43" s="101">
        <v>0</v>
      </c>
      <c r="L43" s="97">
        <v>1</v>
      </c>
      <c r="M43" s="101">
        <v>0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97">
        <v>1</v>
      </c>
      <c r="T43" s="101">
        <v>0</v>
      </c>
      <c r="U43" s="101">
        <v>0</v>
      </c>
      <c r="V43" s="101">
        <v>0</v>
      </c>
      <c r="W43" s="101">
        <v>0</v>
      </c>
      <c r="X43" s="101">
        <v>0</v>
      </c>
      <c r="Y43" s="101">
        <v>0</v>
      </c>
      <c r="Z43" s="97">
        <v>1</v>
      </c>
      <c r="AA43" s="101">
        <v>0</v>
      </c>
      <c r="AB43" s="101">
        <v>0</v>
      </c>
      <c r="AC43" s="96" t="s">
        <v>330</v>
      </c>
      <c r="AD43" s="100">
        <v>1.0359663950462724E-2</v>
      </c>
      <c r="AE43" s="101">
        <v>0</v>
      </c>
      <c r="AF43" s="100">
        <v>1.0359663950462724E-2</v>
      </c>
      <c r="AG43" s="98">
        <v>0.99989642378575638</v>
      </c>
      <c r="AH43" s="97">
        <v>1</v>
      </c>
      <c r="AI43" s="99">
        <v>2.672744985710248E-5</v>
      </c>
    </row>
    <row r="44" spans="1:35" ht="18" x14ac:dyDescent="0.4">
      <c r="A44" s="101">
        <v>0</v>
      </c>
      <c r="B44" s="101">
        <v>0</v>
      </c>
      <c r="C44" s="101">
        <v>0</v>
      </c>
      <c r="D44" s="101">
        <v>0</v>
      </c>
      <c r="E44" s="97">
        <v>1</v>
      </c>
      <c r="F44" s="101">
        <v>0</v>
      </c>
      <c r="G44" s="101">
        <v>0</v>
      </c>
      <c r="H44" s="101">
        <v>0</v>
      </c>
      <c r="I44" s="101">
        <v>0</v>
      </c>
      <c r="J44" s="101">
        <v>0</v>
      </c>
      <c r="K44" s="101">
        <v>0</v>
      </c>
      <c r="L44" s="97">
        <v>1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97">
        <v>1</v>
      </c>
      <c r="T44" s="101">
        <v>0</v>
      </c>
      <c r="U44" s="101">
        <v>0</v>
      </c>
      <c r="V44" s="101">
        <v>0</v>
      </c>
      <c r="W44" s="101">
        <v>0</v>
      </c>
      <c r="X44" s="101">
        <v>0</v>
      </c>
      <c r="Y44" s="101">
        <v>0</v>
      </c>
      <c r="Z44" s="97">
        <v>1</v>
      </c>
      <c r="AA44" s="101">
        <v>0</v>
      </c>
      <c r="AB44" s="101">
        <v>0</v>
      </c>
      <c r="AC44" s="96" t="s">
        <v>319</v>
      </c>
      <c r="AD44" s="99">
        <v>9.7393723268157963E-3</v>
      </c>
      <c r="AE44" s="101">
        <v>0</v>
      </c>
      <c r="AF44" s="99">
        <v>9.7393723268157963E-3</v>
      </c>
      <c r="AG44" s="98">
        <v>0.9999215509121524</v>
      </c>
      <c r="AH44" s="97">
        <v>1</v>
      </c>
      <c r="AI44" s="99">
        <v>2.5127126396121544E-5</v>
      </c>
    </row>
    <row r="45" spans="1:35" ht="18" x14ac:dyDescent="0.4">
      <c r="A45" s="101">
        <v>0</v>
      </c>
      <c r="B45" s="101">
        <v>0</v>
      </c>
      <c r="C45" s="101">
        <v>0</v>
      </c>
      <c r="D45" s="101">
        <v>0</v>
      </c>
      <c r="E45" s="97">
        <v>1</v>
      </c>
      <c r="F45" s="101">
        <v>0</v>
      </c>
      <c r="G45" s="101">
        <v>0</v>
      </c>
      <c r="H45" s="99" t="s">
        <v>509</v>
      </c>
      <c r="I45" s="101">
        <v>0</v>
      </c>
      <c r="J45" s="101">
        <v>0</v>
      </c>
      <c r="K45" s="101">
        <v>0</v>
      </c>
      <c r="L45" s="97">
        <v>1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97">
        <v>1</v>
      </c>
      <c r="T45" s="101">
        <v>0</v>
      </c>
      <c r="U45" s="101">
        <v>0</v>
      </c>
      <c r="V45" s="99" t="s">
        <v>509</v>
      </c>
      <c r="W45" s="101">
        <v>0</v>
      </c>
      <c r="X45" s="101">
        <v>0</v>
      </c>
      <c r="Y45" s="101">
        <v>0</v>
      </c>
      <c r="Z45" s="97">
        <v>1</v>
      </c>
      <c r="AA45" s="101">
        <v>0</v>
      </c>
      <c r="AB45" s="101">
        <v>0</v>
      </c>
      <c r="AC45" s="96" t="s">
        <v>332</v>
      </c>
      <c r="AD45" s="99">
        <v>7.0135784996644213E-3</v>
      </c>
      <c r="AE45" s="101">
        <v>0</v>
      </c>
      <c r="AF45" s="99">
        <v>7.0135784996644213E-3</v>
      </c>
      <c r="AG45" s="98">
        <v>0.99993964561759507</v>
      </c>
      <c r="AH45" s="97">
        <v>1</v>
      </c>
      <c r="AI45" s="99">
        <v>1.809470544266641E-5</v>
      </c>
    </row>
    <row r="46" spans="1:35" ht="18" x14ac:dyDescent="0.4">
      <c r="A46" s="101">
        <v>0</v>
      </c>
      <c r="B46" s="101">
        <v>0</v>
      </c>
      <c r="C46" s="101">
        <v>0</v>
      </c>
      <c r="D46" s="101">
        <v>0</v>
      </c>
      <c r="E46" s="97">
        <v>1</v>
      </c>
      <c r="F46" s="101">
        <v>0</v>
      </c>
      <c r="G46" s="101">
        <v>0</v>
      </c>
      <c r="H46" s="99" t="s">
        <v>308</v>
      </c>
      <c r="I46" s="101">
        <v>0</v>
      </c>
      <c r="J46" s="101">
        <v>0</v>
      </c>
      <c r="K46" s="101">
        <v>0</v>
      </c>
      <c r="L46" s="97">
        <v>1</v>
      </c>
      <c r="M46" s="101">
        <v>0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97">
        <v>1</v>
      </c>
      <c r="T46" s="101">
        <v>0</v>
      </c>
      <c r="U46" s="101">
        <v>0</v>
      </c>
      <c r="V46" s="99" t="s">
        <v>308</v>
      </c>
      <c r="W46" s="101">
        <v>0</v>
      </c>
      <c r="X46" s="101">
        <v>0</v>
      </c>
      <c r="Y46" s="101">
        <v>0</v>
      </c>
      <c r="Z46" s="97">
        <v>1</v>
      </c>
      <c r="AA46" s="101">
        <v>0</v>
      </c>
      <c r="AB46" s="101">
        <v>0</v>
      </c>
      <c r="AC46" s="96" t="s">
        <v>331</v>
      </c>
      <c r="AD46" s="99">
        <v>6.7552943772354965E-3</v>
      </c>
      <c r="AE46" s="101">
        <v>0</v>
      </c>
      <c r="AF46" s="99">
        <v>6.7552943772354965E-3</v>
      </c>
      <c r="AG46" s="98">
        <v>0.99995707396204725</v>
      </c>
      <c r="AH46" s="97">
        <v>1</v>
      </c>
      <c r="AI46" s="99">
        <v>1.7428344452183078E-5</v>
      </c>
    </row>
    <row r="47" spans="1:35" ht="18" x14ac:dyDescent="0.4">
      <c r="A47" s="101">
        <v>0</v>
      </c>
      <c r="B47" s="101">
        <v>0</v>
      </c>
      <c r="C47" s="101">
        <v>0</v>
      </c>
      <c r="D47" s="101">
        <v>0</v>
      </c>
      <c r="E47" s="97">
        <v>1</v>
      </c>
      <c r="F47" s="101">
        <v>0</v>
      </c>
      <c r="G47" s="101">
        <v>0</v>
      </c>
      <c r="H47" s="99" t="s">
        <v>506</v>
      </c>
      <c r="I47" s="101">
        <v>0</v>
      </c>
      <c r="J47" s="101">
        <v>0</v>
      </c>
      <c r="K47" s="101">
        <v>0</v>
      </c>
      <c r="L47" s="97">
        <v>1</v>
      </c>
      <c r="M47" s="101">
        <v>0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97">
        <v>1</v>
      </c>
      <c r="T47" s="101">
        <v>0</v>
      </c>
      <c r="U47" s="101">
        <v>0</v>
      </c>
      <c r="V47" s="99" t="s">
        <v>506</v>
      </c>
      <c r="W47" s="101">
        <v>0</v>
      </c>
      <c r="X47" s="101">
        <v>0</v>
      </c>
      <c r="Y47" s="101">
        <v>0</v>
      </c>
      <c r="Z47" s="97">
        <v>1</v>
      </c>
      <c r="AA47" s="101">
        <v>0</v>
      </c>
      <c r="AB47" s="101">
        <v>0</v>
      </c>
      <c r="AC47" s="96" t="s">
        <v>320</v>
      </c>
      <c r="AD47" s="99">
        <v>6.7188184976250797E-3</v>
      </c>
      <c r="AE47" s="101">
        <v>0</v>
      </c>
      <c r="AF47" s="99">
        <v>6.7188184976250797E-3</v>
      </c>
      <c r="AG47" s="98">
        <v>0.99997440820043115</v>
      </c>
      <c r="AH47" s="97">
        <v>1</v>
      </c>
      <c r="AI47" s="99">
        <v>1.7334238383883675E-5</v>
      </c>
    </row>
    <row r="48" spans="1:35" ht="18" x14ac:dyDescent="0.4">
      <c r="A48" s="99" t="s">
        <v>509</v>
      </c>
      <c r="B48" s="101">
        <v>0</v>
      </c>
      <c r="C48" s="101">
        <v>0</v>
      </c>
      <c r="D48" s="101">
        <v>0</v>
      </c>
      <c r="E48" s="97">
        <v>1</v>
      </c>
      <c r="F48" s="101">
        <v>0</v>
      </c>
      <c r="G48" s="101">
        <v>0</v>
      </c>
      <c r="H48" s="96" t="s">
        <v>318</v>
      </c>
      <c r="I48" s="101">
        <v>0</v>
      </c>
      <c r="J48" s="101">
        <v>0</v>
      </c>
      <c r="K48" s="101">
        <v>0</v>
      </c>
      <c r="L48" s="97">
        <v>1</v>
      </c>
      <c r="M48" s="101">
        <v>0</v>
      </c>
      <c r="N48" s="101">
        <v>0</v>
      </c>
      <c r="O48" s="101">
        <v>0</v>
      </c>
      <c r="P48" s="101">
        <v>0</v>
      </c>
      <c r="Q48" s="101">
        <v>0</v>
      </c>
      <c r="R48" s="101">
        <v>0</v>
      </c>
      <c r="S48" s="97">
        <v>1</v>
      </c>
      <c r="T48" s="101">
        <v>0</v>
      </c>
      <c r="U48" s="101">
        <v>0</v>
      </c>
      <c r="V48" s="96" t="s">
        <v>318</v>
      </c>
      <c r="W48" s="101">
        <v>0</v>
      </c>
      <c r="X48" s="101">
        <v>0</v>
      </c>
      <c r="Y48" s="101">
        <v>0</v>
      </c>
      <c r="Z48" s="97">
        <v>1</v>
      </c>
      <c r="AA48" s="101">
        <v>0</v>
      </c>
      <c r="AB48" s="101">
        <v>0</v>
      </c>
      <c r="AC48" s="96" t="s">
        <v>327</v>
      </c>
      <c r="AD48" s="99">
        <v>4.1562711008253277E-3</v>
      </c>
      <c r="AE48" s="101">
        <v>0</v>
      </c>
      <c r="AF48" s="99">
        <v>4.1562711008253277E-3</v>
      </c>
      <c r="AG48" s="98">
        <v>0.99998513118603871</v>
      </c>
      <c r="AH48" s="97">
        <v>1</v>
      </c>
      <c r="AI48" s="99">
        <v>1.0722985607546787E-5</v>
      </c>
    </row>
    <row r="49" spans="1:35" ht="18" x14ac:dyDescent="0.4">
      <c r="A49" s="99" t="s">
        <v>308</v>
      </c>
      <c r="B49" s="101">
        <v>0</v>
      </c>
      <c r="C49" s="101">
        <v>0</v>
      </c>
      <c r="D49" s="101">
        <v>0</v>
      </c>
      <c r="E49" s="97">
        <v>1</v>
      </c>
      <c r="F49" s="101">
        <v>0</v>
      </c>
      <c r="G49" s="101">
        <v>0</v>
      </c>
      <c r="H49" s="96" t="s">
        <v>278</v>
      </c>
      <c r="I49" s="101">
        <v>0</v>
      </c>
      <c r="J49" s="101">
        <v>0</v>
      </c>
      <c r="K49" s="101">
        <v>0</v>
      </c>
      <c r="L49" s="97">
        <v>1</v>
      </c>
      <c r="M49" s="101">
        <v>0</v>
      </c>
      <c r="N49" s="101">
        <v>0</v>
      </c>
      <c r="O49" s="99" t="s">
        <v>509</v>
      </c>
      <c r="P49" s="101">
        <v>0</v>
      </c>
      <c r="Q49" s="101">
        <v>0</v>
      </c>
      <c r="R49" s="101">
        <v>0</v>
      </c>
      <c r="S49" s="97">
        <v>1</v>
      </c>
      <c r="T49" s="101">
        <v>0</v>
      </c>
      <c r="U49" s="101">
        <v>0</v>
      </c>
      <c r="V49" s="96" t="s">
        <v>278</v>
      </c>
      <c r="W49" s="101">
        <v>0</v>
      </c>
      <c r="X49" s="101">
        <v>0</v>
      </c>
      <c r="Y49" s="101">
        <v>0</v>
      </c>
      <c r="Z49" s="97">
        <v>1</v>
      </c>
      <c r="AA49" s="101">
        <v>0</v>
      </c>
      <c r="AB49" s="101">
        <v>0</v>
      </c>
      <c r="AC49" s="96" t="s">
        <v>241</v>
      </c>
      <c r="AD49" s="99">
        <v>3.5316004099648665E-3</v>
      </c>
      <c r="AE49" s="101">
        <v>0</v>
      </c>
      <c r="AF49" s="99">
        <v>3.5316004099648665E-3</v>
      </c>
      <c r="AG49" s="98">
        <v>0.99999424255039615</v>
      </c>
      <c r="AH49" s="97">
        <v>1</v>
      </c>
      <c r="AI49" s="99">
        <v>9.1113643573778748E-6</v>
      </c>
    </row>
    <row r="50" spans="1:35" ht="18" x14ac:dyDescent="0.4">
      <c r="A50" s="99" t="s">
        <v>506</v>
      </c>
      <c r="B50" s="101">
        <v>0</v>
      </c>
      <c r="C50" s="101">
        <v>0</v>
      </c>
      <c r="D50" s="101">
        <v>0</v>
      </c>
      <c r="E50" s="97">
        <v>1</v>
      </c>
      <c r="F50" s="101">
        <v>0</v>
      </c>
      <c r="G50" s="101">
        <v>0</v>
      </c>
      <c r="H50" s="96" t="s">
        <v>497</v>
      </c>
      <c r="I50" s="101">
        <v>0</v>
      </c>
      <c r="J50" s="101">
        <v>0</v>
      </c>
      <c r="K50" s="101">
        <v>0</v>
      </c>
      <c r="L50" s="97">
        <v>1</v>
      </c>
      <c r="M50" s="101">
        <v>0</v>
      </c>
      <c r="N50" s="101">
        <v>0</v>
      </c>
      <c r="O50" s="99" t="s">
        <v>308</v>
      </c>
      <c r="P50" s="101">
        <v>0</v>
      </c>
      <c r="Q50" s="101">
        <v>0</v>
      </c>
      <c r="R50" s="101">
        <v>0</v>
      </c>
      <c r="S50" s="97">
        <v>1</v>
      </c>
      <c r="T50" s="101">
        <v>0</v>
      </c>
      <c r="U50" s="101">
        <v>0</v>
      </c>
      <c r="V50" s="96" t="s">
        <v>497</v>
      </c>
      <c r="W50" s="101">
        <v>0</v>
      </c>
      <c r="X50" s="101">
        <v>0</v>
      </c>
      <c r="Y50" s="101">
        <v>0</v>
      </c>
      <c r="Z50" s="97">
        <v>1</v>
      </c>
      <c r="AA50" s="101">
        <v>0</v>
      </c>
      <c r="AB50" s="101">
        <v>0</v>
      </c>
      <c r="AC50" s="96" t="s">
        <v>318</v>
      </c>
      <c r="AD50" s="99">
        <v>2.2286108169195231E-3</v>
      </c>
      <c r="AE50" s="101">
        <v>0</v>
      </c>
      <c r="AF50" s="99">
        <v>2.2286108169195231E-3</v>
      </c>
      <c r="AG50" s="98">
        <v>0.99999999226236991</v>
      </c>
      <c r="AH50" s="97">
        <v>1</v>
      </c>
      <c r="AI50" s="99">
        <v>5.7497119737703675E-6</v>
      </c>
    </row>
    <row r="51" spans="1:35" ht="18" x14ac:dyDescent="0.4">
      <c r="A51" s="96" t="s">
        <v>318</v>
      </c>
      <c r="B51" s="101">
        <v>0</v>
      </c>
      <c r="C51" s="101">
        <v>0</v>
      </c>
      <c r="D51" s="101">
        <v>0</v>
      </c>
      <c r="E51" s="97">
        <v>1</v>
      </c>
      <c r="F51" s="101">
        <v>0</v>
      </c>
      <c r="G51" s="101">
        <v>0</v>
      </c>
      <c r="H51" s="96" t="s">
        <v>330</v>
      </c>
      <c r="I51" s="101">
        <v>0</v>
      </c>
      <c r="J51" s="101">
        <v>0</v>
      </c>
      <c r="K51" s="101">
        <v>0</v>
      </c>
      <c r="L51" s="97">
        <v>1</v>
      </c>
      <c r="M51" s="101">
        <v>0</v>
      </c>
      <c r="N51" s="101">
        <v>0</v>
      </c>
      <c r="O51" s="99" t="s">
        <v>506</v>
      </c>
      <c r="P51" s="101">
        <v>0</v>
      </c>
      <c r="Q51" s="101">
        <v>0</v>
      </c>
      <c r="R51" s="101">
        <v>0</v>
      </c>
      <c r="S51" s="97">
        <v>1</v>
      </c>
      <c r="T51" s="101">
        <v>0</v>
      </c>
      <c r="U51" s="101">
        <v>0</v>
      </c>
      <c r="V51" s="96" t="s">
        <v>330</v>
      </c>
      <c r="W51" s="101">
        <v>0</v>
      </c>
      <c r="X51" s="101">
        <v>0</v>
      </c>
      <c r="Y51" s="101">
        <v>0</v>
      </c>
      <c r="Z51" s="97">
        <v>1</v>
      </c>
      <c r="AA51" s="101">
        <v>0</v>
      </c>
      <c r="AB51" s="101">
        <v>0</v>
      </c>
      <c r="AC51" s="96" t="s">
        <v>224</v>
      </c>
      <c r="AD51" s="99">
        <v>2.6010259391310075E-6</v>
      </c>
      <c r="AE51" s="99">
        <v>2.6010259391310075E-6</v>
      </c>
      <c r="AF51" s="101">
        <v>0</v>
      </c>
      <c r="AG51" s="98">
        <v>0.99999999897289549</v>
      </c>
      <c r="AH51" s="101">
        <v>0</v>
      </c>
      <c r="AI51" s="101">
        <v>0</v>
      </c>
    </row>
    <row r="52" spans="1:35" ht="18" x14ac:dyDescent="0.4">
      <c r="A52" s="96" t="s">
        <v>278</v>
      </c>
      <c r="B52" s="101">
        <v>0</v>
      </c>
      <c r="C52" s="101">
        <v>0</v>
      </c>
      <c r="D52" s="101">
        <v>0</v>
      </c>
      <c r="E52" s="97">
        <v>1</v>
      </c>
      <c r="F52" s="101">
        <v>0</v>
      </c>
      <c r="G52" s="101">
        <v>0</v>
      </c>
      <c r="H52" s="96" t="s">
        <v>335</v>
      </c>
      <c r="I52" s="101">
        <v>0</v>
      </c>
      <c r="J52" s="101">
        <v>0</v>
      </c>
      <c r="K52" s="101">
        <v>0</v>
      </c>
      <c r="L52" s="97">
        <v>1</v>
      </c>
      <c r="M52" s="101">
        <v>0</v>
      </c>
      <c r="N52" s="101">
        <v>0</v>
      </c>
      <c r="O52" s="96" t="s">
        <v>318</v>
      </c>
      <c r="P52" s="101">
        <v>0</v>
      </c>
      <c r="Q52" s="101">
        <v>0</v>
      </c>
      <c r="R52" s="101">
        <v>0</v>
      </c>
      <c r="S52" s="97">
        <v>1</v>
      </c>
      <c r="T52" s="101">
        <v>0</v>
      </c>
      <c r="U52" s="101">
        <v>0</v>
      </c>
      <c r="V52" s="96" t="s">
        <v>232</v>
      </c>
      <c r="W52" s="101">
        <v>0</v>
      </c>
      <c r="X52" s="101">
        <v>0</v>
      </c>
      <c r="Y52" s="101">
        <v>0</v>
      </c>
      <c r="Z52" s="97">
        <v>1</v>
      </c>
      <c r="AA52" s="101">
        <v>0</v>
      </c>
      <c r="AB52" s="101">
        <v>0</v>
      </c>
      <c r="AC52" s="96" t="s">
        <v>218</v>
      </c>
      <c r="AD52" s="99">
        <v>3.6967659933998659E-7</v>
      </c>
      <c r="AE52" s="99">
        <v>3.6967659933998659E-7</v>
      </c>
      <c r="AF52" s="101">
        <v>0</v>
      </c>
      <c r="AG52" s="98">
        <v>0.99999999992664401</v>
      </c>
      <c r="AH52" s="101">
        <v>0</v>
      </c>
      <c r="AI52" s="101">
        <v>0</v>
      </c>
    </row>
    <row r="53" spans="1:35" ht="18" x14ac:dyDescent="0.4">
      <c r="A53" s="96" t="s">
        <v>497</v>
      </c>
      <c r="B53" s="101">
        <v>0</v>
      </c>
      <c r="C53" s="101">
        <v>0</v>
      </c>
      <c r="D53" s="101">
        <v>0</v>
      </c>
      <c r="E53" s="97">
        <v>1</v>
      </c>
      <c r="F53" s="101">
        <v>0</v>
      </c>
      <c r="G53" s="101">
        <v>0</v>
      </c>
      <c r="H53" s="96" t="s">
        <v>287</v>
      </c>
      <c r="I53" s="101">
        <v>0</v>
      </c>
      <c r="J53" s="101">
        <v>0</v>
      </c>
      <c r="K53" s="101">
        <v>0</v>
      </c>
      <c r="L53" s="97">
        <v>1</v>
      </c>
      <c r="M53" s="101">
        <v>0</v>
      </c>
      <c r="N53" s="101">
        <v>0</v>
      </c>
      <c r="O53" s="96" t="s">
        <v>278</v>
      </c>
      <c r="P53" s="101">
        <v>0</v>
      </c>
      <c r="Q53" s="101">
        <v>0</v>
      </c>
      <c r="R53" s="101">
        <v>0</v>
      </c>
      <c r="S53" s="97">
        <v>1</v>
      </c>
      <c r="T53" s="101">
        <v>0</v>
      </c>
      <c r="U53" s="101">
        <v>0</v>
      </c>
      <c r="V53" s="96" t="s">
        <v>335</v>
      </c>
      <c r="W53" s="101">
        <v>0</v>
      </c>
      <c r="X53" s="101">
        <v>0</v>
      </c>
      <c r="Y53" s="101">
        <v>0</v>
      </c>
      <c r="Z53" s="97">
        <v>1</v>
      </c>
      <c r="AA53" s="101">
        <v>0</v>
      </c>
      <c r="AB53" s="101">
        <v>0</v>
      </c>
      <c r="AC53" s="96" t="s">
        <v>234</v>
      </c>
      <c r="AD53" s="99">
        <v>2.843307786843861E-8</v>
      </c>
      <c r="AE53" s="99">
        <v>2.843307786843861E-8</v>
      </c>
      <c r="AF53" s="101">
        <v>0</v>
      </c>
      <c r="AG53" s="97">
        <v>1</v>
      </c>
      <c r="AH53" s="101">
        <v>0</v>
      </c>
      <c r="AI53" s="101">
        <v>0</v>
      </c>
    </row>
    <row r="54" spans="1:35" ht="36" x14ac:dyDescent="0.4">
      <c r="A54" s="96" t="s">
        <v>330</v>
      </c>
      <c r="B54" s="101">
        <v>0</v>
      </c>
      <c r="C54" s="101">
        <v>0</v>
      </c>
      <c r="D54" s="101">
        <v>0</v>
      </c>
      <c r="E54" s="97">
        <v>1</v>
      </c>
      <c r="F54" s="101">
        <v>0</v>
      </c>
      <c r="G54" s="101">
        <v>0</v>
      </c>
      <c r="H54" s="96" t="s">
        <v>249</v>
      </c>
      <c r="I54" s="101">
        <v>0</v>
      </c>
      <c r="J54" s="101">
        <v>0</v>
      </c>
      <c r="K54" s="101">
        <v>0</v>
      </c>
      <c r="L54" s="97">
        <v>1</v>
      </c>
      <c r="M54" s="101">
        <v>0</v>
      </c>
      <c r="N54" s="101">
        <v>0</v>
      </c>
      <c r="O54" s="96" t="s">
        <v>497</v>
      </c>
      <c r="P54" s="101">
        <v>0</v>
      </c>
      <c r="Q54" s="101">
        <v>0</v>
      </c>
      <c r="R54" s="101">
        <v>0</v>
      </c>
      <c r="S54" s="97">
        <v>1</v>
      </c>
      <c r="T54" s="101">
        <v>0</v>
      </c>
      <c r="U54" s="101">
        <v>0</v>
      </c>
      <c r="V54" s="96" t="s">
        <v>287</v>
      </c>
      <c r="W54" s="101">
        <v>0</v>
      </c>
      <c r="X54" s="101">
        <v>0</v>
      </c>
      <c r="Y54" s="101">
        <v>0</v>
      </c>
      <c r="Z54" s="97">
        <v>1</v>
      </c>
      <c r="AA54" s="101">
        <v>0</v>
      </c>
      <c r="AB54" s="101">
        <v>0</v>
      </c>
      <c r="AC54" s="96" t="s">
        <v>242</v>
      </c>
      <c r="AD54" s="101">
        <v>0</v>
      </c>
      <c r="AE54" s="101">
        <v>0</v>
      </c>
      <c r="AF54" s="101">
        <v>0</v>
      </c>
      <c r="AG54" s="97">
        <v>1</v>
      </c>
      <c r="AH54" s="101">
        <v>0</v>
      </c>
      <c r="AI54" s="101">
        <v>0</v>
      </c>
    </row>
    <row r="55" spans="1:35" ht="36" x14ac:dyDescent="0.4">
      <c r="A55" s="96" t="s">
        <v>232</v>
      </c>
      <c r="B55" s="101">
        <v>0</v>
      </c>
      <c r="C55" s="101">
        <v>0</v>
      </c>
      <c r="D55" s="101">
        <v>0</v>
      </c>
      <c r="E55" s="97">
        <v>1</v>
      </c>
      <c r="F55" s="101">
        <v>0</v>
      </c>
      <c r="G55" s="101">
        <v>0</v>
      </c>
      <c r="H55" s="96" t="s">
        <v>302</v>
      </c>
      <c r="I55" s="101">
        <v>0</v>
      </c>
      <c r="J55" s="101">
        <v>0</v>
      </c>
      <c r="K55" s="101">
        <v>0</v>
      </c>
      <c r="L55" s="97">
        <v>1</v>
      </c>
      <c r="M55" s="101">
        <v>0</v>
      </c>
      <c r="N55" s="101">
        <v>0</v>
      </c>
      <c r="O55" s="96" t="s">
        <v>330</v>
      </c>
      <c r="P55" s="101">
        <v>0</v>
      </c>
      <c r="Q55" s="101">
        <v>0</v>
      </c>
      <c r="R55" s="101">
        <v>0</v>
      </c>
      <c r="S55" s="97">
        <v>1</v>
      </c>
      <c r="T55" s="101">
        <v>0</v>
      </c>
      <c r="U55" s="101">
        <v>0</v>
      </c>
      <c r="V55" s="96" t="s">
        <v>249</v>
      </c>
      <c r="W55" s="101">
        <v>0</v>
      </c>
      <c r="X55" s="101">
        <v>0</v>
      </c>
      <c r="Y55" s="101">
        <v>0</v>
      </c>
      <c r="Z55" s="97">
        <v>1</v>
      </c>
      <c r="AA55" s="101">
        <v>0</v>
      </c>
      <c r="AB55" s="101">
        <v>0</v>
      </c>
      <c r="AC55" s="96" t="s">
        <v>248</v>
      </c>
      <c r="AD55" s="101">
        <v>0</v>
      </c>
      <c r="AE55" s="101">
        <v>0</v>
      </c>
      <c r="AF55" s="101">
        <v>0</v>
      </c>
      <c r="AG55" s="97">
        <v>1</v>
      </c>
      <c r="AH55" s="101">
        <v>0</v>
      </c>
      <c r="AI55" s="101">
        <v>0</v>
      </c>
    </row>
    <row r="56" spans="1:35" ht="18" x14ac:dyDescent="0.4">
      <c r="A56" s="96" t="s">
        <v>335</v>
      </c>
      <c r="B56" s="101">
        <v>0</v>
      </c>
      <c r="C56" s="101">
        <v>0</v>
      </c>
      <c r="D56" s="101">
        <v>0</v>
      </c>
      <c r="E56" s="97">
        <v>1</v>
      </c>
      <c r="F56" s="101">
        <v>0</v>
      </c>
      <c r="G56" s="101">
        <v>0</v>
      </c>
      <c r="H56" s="96" t="s">
        <v>336</v>
      </c>
      <c r="I56" s="101">
        <v>0</v>
      </c>
      <c r="J56" s="101">
        <v>0</v>
      </c>
      <c r="K56" s="101">
        <v>0</v>
      </c>
      <c r="L56" s="97">
        <v>1</v>
      </c>
      <c r="M56" s="101">
        <v>0</v>
      </c>
      <c r="N56" s="101">
        <v>0</v>
      </c>
      <c r="O56" s="96" t="s">
        <v>335</v>
      </c>
      <c r="P56" s="101">
        <v>0</v>
      </c>
      <c r="Q56" s="101">
        <v>0</v>
      </c>
      <c r="R56" s="101">
        <v>0</v>
      </c>
      <c r="S56" s="97">
        <v>1</v>
      </c>
      <c r="T56" s="101">
        <v>0</v>
      </c>
      <c r="U56" s="101">
        <v>0</v>
      </c>
      <c r="V56" s="96" t="s">
        <v>302</v>
      </c>
      <c r="W56" s="101">
        <v>0</v>
      </c>
      <c r="X56" s="101">
        <v>0</v>
      </c>
      <c r="Y56" s="101">
        <v>0</v>
      </c>
      <c r="Z56" s="97">
        <v>1</v>
      </c>
      <c r="AA56" s="101">
        <v>0</v>
      </c>
      <c r="AB56" s="101">
        <v>0</v>
      </c>
      <c r="AC56" s="96" t="s">
        <v>255</v>
      </c>
      <c r="AD56" s="101">
        <v>0</v>
      </c>
      <c r="AE56" s="101">
        <v>0</v>
      </c>
      <c r="AF56" s="101">
        <v>0</v>
      </c>
      <c r="AG56" s="97">
        <v>1</v>
      </c>
      <c r="AH56" s="101">
        <v>0</v>
      </c>
      <c r="AI56" s="101">
        <v>0</v>
      </c>
    </row>
    <row r="57" spans="1:35" ht="36" x14ac:dyDescent="0.4">
      <c r="A57" s="96" t="s">
        <v>287</v>
      </c>
      <c r="B57" s="101">
        <v>0</v>
      </c>
      <c r="C57" s="101">
        <v>0</v>
      </c>
      <c r="D57" s="101">
        <v>0</v>
      </c>
      <c r="E57" s="97">
        <v>1</v>
      </c>
      <c r="F57" s="101">
        <v>0</v>
      </c>
      <c r="G57" s="101">
        <v>0</v>
      </c>
      <c r="H57" s="96" t="s">
        <v>326</v>
      </c>
      <c r="I57" s="101">
        <v>0</v>
      </c>
      <c r="J57" s="101">
        <v>0</v>
      </c>
      <c r="K57" s="101">
        <v>0</v>
      </c>
      <c r="L57" s="97">
        <v>1</v>
      </c>
      <c r="M57" s="101">
        <v>0</v>
      </c>
      <c r="N57" s="101">
        <v>0</v>
      </c>
      <c r="O57" s="96" t="s">
        <v>287</v>
      </c>
      <c r="P57" s="101">
        <v>0</v>
      </c>
      <c r="Q57" s="101">
        <v>0</v>
      </c>
      <c r="R57" s="101">
        <v>0</v>
      </c>
      <c r="S57" s="97">
        <v>1</v>
      </c>
      <c r="T57" s="101">
        <v>0</v>
      </c>
      <c r="U57" s="101">
        <v>0</v>
      </c>
      <c r="V57" s="96" t="s">
        <v>336</v>
      </c>
      <c r="W57" s="101">
        <v>0</v>
      </c>
      <c r="X57" s="101">
        <v>0</v>
      </c>
      <c r="Y57" s="101">
        <v>0</v>
      </c>
      <c r="Z57" s="97">
        <v>1</v>
      </c>
      <c r="AA57" s="101">
        <v>0</v>
      </c>
      <c r="AB57" s="101">
        <v>0</v>
      </c>
      <c r="AC57" s="96" t="s">
        <v>261</v>
      </c>
      <c r="AD57" s="101">
        <v>0</v>
      </c>
      <c r="AE57" s="101">
        <v>0</v>
      </c>
      <c r="AF57" s="101">
        <v>0</v>
      </c>
      <c r="AG57" s="97">
        <v>1</v>
      </c>
      <c r="AH57" s="101">
        <v>0</v>
      </c>
      <c r="AI57" s="101">
        <v>0</v>
      </c>
    </row>
    <row r="58" spans="1:35" ht="36" x14ac:dyDescent="0.4">
      <c r="A58" s="96" t="s">
        <v>249</v>
      </c>
      <c r="B58" s="101">
        <v>0</v>
      </c>
      <c r="C58" s="101">
        <v>0</v>
      </c>
      <c r="D58" s="101">
        <v>0</v>
      </c>
      <c r="E58" s="97">
        <v>1</v>
      </c>
      <c r="F58" s="101">
        <v>0</v>
      </c>
      <c r="G58" s="101">
        <v>0</v>
      </c>
      <c r="H58" s="96" t="s">
        <v>309</v>
      </c>
      <c r="I58" s="101">
        <v>0</v>
      </c>
      <c r="J58" s="101">
        <v>0</v>
      </c>
      <c r="K58" s="101">
        <v>0</v>
      </c>
      <c r="L58" s="97">
        <v>1</v>
      </c>
      <c r="M58" s="101">
        <v>0</v>
      </c>
      <c r="N58" s="101">
        <v>0</v>
      </c>
      <c r="O58" s="96" t="s">
        <v>249</v>
      </c>
      <c r="P58" s="101">
        <v>0</v>
      </c>
      <c r="Q58" s="101">
        <v>0</v>
      </c>
      <c r="R58" s="101">
        <v>0</v>
      </c>
      <c r="S58" s="97">
        <v>1</v>
      </c>
      <c r="T58" s="101">
        <v>0</v>
      </c>
      <c r="U58" s="101">
        <v>0</v>
      </c>
      <c r="V58" s="96" t="s">
        <v>326</v>
      </c>
      <c r="W58" s="101">
        <v>0</v>
      </c>
      <c r="X58" s="101">
        <v>0</v>
      </c>
      <c r="Y58" s="101">
        <v>0</v>
      </c>
      <c r="Z58" s="97">
        <v>1</v>
      </c>
      <c r="AA58" s="101">
        <v>0</v>
      </c>
      <c r="AB58" s="101">
        <v>0</v>
      </c>
      <c r="AC58" s="96" t="s">
        <v>237</v>
      </c>
      <c r="AD58" s="101">
        <v>0</v>
      </c>
      <c r="AE58" s="101">
        <v>0</v>
      </c>
      <c r="AF58" s="101">
        <v>0</v>
      </c>
      <c r="AG58" s="97">
        <v>1</v>
      </c>
      <c r="AH58" s="101">
        <v>0</v>
      </c>
      <c r="AI58" s="101">
        <v>0</v>
      </c>
    </row>
    <row r="59" spans="1:35" ht="36" x14ac:dyDescent="0.4">
      <c r="A59" s="96" t="s">
        <v>302</v>
      </c>
      <c r="B59" s="101">
        <v>0</v>
      </c>
      <c r="C59" s="101">
        <v>0</v>
      </c>
      <c r="D59" s="101">
        <v>0</v>
      </c>
      <c r="E59" s="97">
        <v>1</v>
      </c>
      <c r="F59" s="101">
        <v>0</v>
      </c>
      <c r="G59" s="101">
        <v>0</v>
      </c>
      <c r="H59" s="96" t="s">
        <v>504</v>
      </c>
      <c r="I59" s="101">
        <v>0</v>
      </c>
      <c r="J59" s="101">
        <v>0</v>
      </c>
      <c r="K59" s="101">
        <v>0</v>
      </c>
      <c r="L59" s="97">
        <v>1</v>
      </c>
      <c r="M59" s="101">
        <v>0</v>
      </c>
      <c r="N59" s="101">
        <v>0</v>
      </c>
      <c r="O59" s="96" t="s">
        <v>302</v>
      </c>
      <c r="P59" s="101">
        <v>0</v>
      </c>
      <c r="Q59" s="101">
        <v>0</v>
      </c>
      <c r="R59" s="101">
        <v>0</v>
      </c>
      <c r="S59" s="97">
        <v>1</v>
      </c>
      <c r="T59" s="101">
        <v>0</v>
      </c>
      <c r="U59" s="101">
        <v>0</v>
      </c>
      <c r="V59" s="96" t="s">
        <v>309</v>
      </c>
      <c r="W59" s="101">
        <v>0</v>
      </c>
      <c r="X59" s="101">
        <v>0</v>
      </c>
      <c r="Y59" s="101">
        <v>0</v>
      </c>
      <c r="Z59" s="97">
        <v>1</v>
      </c>
      <c r="AA59" s="101">
        <v>0</v>
      </c>
      <c r="AB59" s="101">
        <v>0</v>
      </c>
      <c r="AC59" s="96" t="s">
        <v>268</v>
      </c>
      <c r="AD59" s="101">
        <v>0</v>
      </c>
      <c r="AE59" s="101">
        <v>0</v>
      </c>
      <c r="AF59" s="101">
        <v>0</v>
      </c>
      <c r="AG59" s="97">
        <v>1</v>
      </c>
      <c r="AH59" s="101">
        <v>0</v>
      </c>
      <c r="AI59" s="101">
        <v>0</v>
      </c>
    </row>
    <row r="60" spans="1:35" ht="54" x14ac:dyDescent="0.4">
      <c r="A60" s="96" t="s">
        <v>336</v>
      </c>
      <c r="B60" s="101">
        <v>0</v>
      </c>
      <c r="C60" s="101">
        <v>0</v>
      </c>
      <c r="D60" s="101">
        <v>0</v>
      </c>
      <c r="E60" s="97">
        <v>1</v>
      </c>
      <c r="F60" s="101">
        <v>0</v>
      </c>
      <c r="G60" s="101">
        <v>0</v>
      </c>
      <c r="H60" s="96" t="s">
        <v>501</v>
      </c>
      <c r="I60" s="101">
        <v>0</v>
      </c>
      <c r="J60" s="101">
        <v>0</v>
      </c>
      <c r="K60" s="101">
        <v>0</v>
      </c>
      <c r="L60" s="97">
        <v>1</v>
      </c>
      <c r="M60" s="101">
        <v>0</v>
      </c>
      <c r="N60" s="101">
        <v>0</v>
      </c>
      <c r="O60" s="96" t="s">
        <v>336</v>
      </c>
      <c r="P60" s="101">
        <v>0</v>
      </c>
      <c r="Q60" s="101">
        <v>0</v>
      </c>
      <c r="R60" s="101">
        <v>0</v>
      </c>
      <c r="S60" s="97">
        <v>1</v>
      </c>
      <c r="T60" s="101">
        <v>0</v>
      </c>
      <c r="U60" s="101">
        <v>0</v>
      </c>
      <c r="V60" s="96" t="s">
        <v>504</v>
      </c>
      <c r="W60" s="101">
        <v>0</v>
      </c>
      <c r="X60" s="101">
        <v>0</v>
      </c>
      <c r="Y60" s="101">
        <v>0</v>
      </c>
      <c r="Z60" s="97">
        <v>1</v>
      </c>
      <c r="AA60" s="101">
        <v>0</v>
      </c>
      <c r="AB60" s="101">
        <v>0</v>
      </c>
      <c r="AC60" s="96" t="s">
        <v>221</v>
      </c>
      <c r="AD60" s="101">
        <v>0</v>
      </c>
      <c r="AE60" s="101">
        <v>0</v>
      </c>
      <c r="AF60" s="101">
        <v>0</v>
      </c>
      <c r="AG60" s="97">
        <v>1</v>
      </c>
      <c r="AH60" s="101">
        <v>0</v>
      </c>
      <c r="AI60" s="101">
        <v>0</v>
      </c>
    </row>
    <row r="61" spans="1:35" ht="36" x14ac:dyDescent="0.4">
      <c r="A61" s="96" t="s">
        <v>326</v>
      </c>
      <c r="B61" s="101">
        <v>0</v>
      </c>
      <c r="C61" s="101">
        <v>0</v>
      </c>
      <c r="D61" s="101">
        <v>0</v>
      </c>
      <c r="E61" s="97">
        <v>1</v>
      </c>
      <c r="F61" s="101">
        <v>0</v>
      </c>
      <c r="G61" s="101">
        <v>0</v>
      </c>
      <c r="H61" s="96" t="s">
        <v>282</v>
      </c>
      <c r="I61" s="101">
        <v>0</v>
      </c>
      <c r="J61" s="101">
        <v>0</v>
      </c>
      <c r="K61" s="101">
        <v>0</v>
      </c>
      <c r="L61" s="97">
        <v>1</v>
      </c>
      <c r="M61" s="101">
        <v>0</v>
      </c>
      <c r="N61" s="101">
        <v>0</v>
      </c>
      <c r="O61" s="96" t="s">
        <v>326</v>
      </c>
      <c r="P61" s="101">
        <v>0</v>
      </c>
      <c r="Q61" s="101">
        <v>0</v>
      </c>
      <c r="R61" s="101">
        <v>0</v>
      </c>
      <c r="S61" s="97">
        <v>1</v>
      </c>
      <c r="T61" s="101">
        <v>0</v>
      </c>
      <c r="U61" s="101">
        <v>0</v>
      </c>
      <c r="V61" s="96" t="s">
        <v>501</v>
      </c>
      <c r="W61" s="101">
        <v>0</v>
      </c>
      <c r="X61" s="101">
        <v>0</v>
      </c>
      <c r="Y61" s="101">
        <v>0</v>
      </c>
      <c r="Z61" s="97">
        <v>1</v>
      </c>
      <c r="AA61" s="101">
        <v>0</v>
      </c>
      <c r="AB61" s="101">
        <v>0</v>
      </c>
      <c r="AC61" s="96" t="s">
        <v>227</v>
      </c>
      <c r="AD61" s="101">
        <v>0</v>
      </c>
      <c r="AE61" s="101">
        <v>0</v>
      </c>
      <c r="AF61" s="101">
        <v>0</v>
      </c>
      <c r="AG61" s="97">
        <v>1</v>
      </c>
      <c r="AH61" s="101">
        <v>0</v>
      </c>
      <c r="AI61" s="101">
        <v>0</v>
      </c>
    </row>
    <row r="62" spans="1:35" ht="36" x14ac:dyDescent="0.4">
      <c r="A62" s="96" t="s">
        <v>309</v>
      </c>
      <c r="B62" s="101">
        <v>0</v>
      </c>
      <c r="C62" s="101">
        <v>0</v>
      </c>
      <c r="D62" s="101">
        <v>0</v>
      </c>
      <c r="E62" s="97">
        <v>1</v>
      </c>
      <c r="F62" s="101">
        <v>0</v>
      </c>
      <c r="G62" s="101">
        <v>0</v>
      </c>
      <c r="H62" s="96" t="s">
        <v>215</v>
      </c>
      <c r="I62" s="101">
        <v>0</v>
      </c>
      <c r="J62" s="101">
        <v>0</v>
      </c>
      <c r="K62" s="101">
        <v>0</v>
      </c>
      <c r="L62" s="97">
        <v>1</v>
      </c>
      <c r="M62" s="101">
        <v>0</v>
      </c>
      <c r="N62" s="101">
        <v>0</v>
      </c>
      <c r="O62" s="96" t="s">
        <v>309</v>
      </c>
      <c r="P62" s="101">
        <v>0</v>
      </c>
      <c r="Q62" s="101">
        <v>0</v>
      </c>
      <c r="R62" s="101">
        <v>0</v>
      </c>
      <c r="S62" s="97">
        <v>1</v>
      </c>
      <c r="T62" s="101">
        <v>0</v>
      </c>
      <c r="U62" s="101">
        <v>0</v>
      </c>
      <c r="V62" s="96" t="s">
        <v>282</v>
      </c>
      <c r="W62" s="101">
        <v>0</v>
      </c>
      <c r="X62" s="101">
        <v>0</v>
      </c>
      <c r="Y62" s="101">
        <v>0</v>
      </c>
      <c r="Z62" s="97">
        <v>1</v>
      </c>
      <c r="AA62" s="101">
        <v>0</v>
      </c>
      <c r="AB62" s="101">
        <v>0</v>
      </c>
      <c r="AC62" s="96" t="s">
        <v>276</v>
      </c>
      <c r="AD62" s="101">
        <v>0</v>
      </c>
      <c r="AE62" s="101">
        <v>0</v>
      </c>
      <c r="AF62" s="101">
        <v>0</v>
      </c>
      <c r="AG62" s="97">
        <v>1</v>
      </c>
      <c r="AH62" s="101">
        <v>0</v>
      </c>
      <c r="AI62" s="101">
        <v>0</v>
      </c>
    </row>
    <row r="63" spans="1:35" ht="36" x14ac:dyDescent="0.4">
      <c r="A63" s="96" t="s">
        <v>504</v>
      </c>
      <c r="B63" s="101">
        <v>0</v>
      </c>
      <c r="C63" s="101">
        <v>0</v>
      </c>
      <c r="D63" s="101">
        <v>0</v>
      </c>
      <c r="E63" s="97">
        <v>1</v>
      </c>
      <c r="F63" s="101">
        <v>0</v>
      </c>
      <c r="G63" s="101">
        <v>0</v>
      </c>
      <c r="H63" s="96" t="s">
        <v>339</v>
      </c>
      <c r="I63" s="101">
        <v>0</v>
      </c>
      <c r="J63" s="101">
        <v>0</v>
      </c>
      <c r="K63" s="101">
        <v>0</v>
      </c>
      <c r="L63" s="97">
        <v>1</v>
      </c>
      <c r="M63" s="101">
        <v>0</v>
      </c>
      <c r="N63" s="101">
        <v>0</v>
      </c>
      <c r="O63" s="96" t="s">
        <v>504</v>
      </c>
      <c r="P63" s="101">
        <v>0</v>
      </c>
      <c r="Q63" s="101">
        <v>0</v>
      </c>
      <c r="R63" s="101">
        <v>0</v>
      </c>
      <c r="S63" s="97">
        <v>1</v>
      </c>
      <c r="T63" s="101">
        <v>0</v>
      </c>
      <c r="U63" s="101">
        <v>0</v>
      </c>
      <c r="V63" s="96" t="s">
        <v>215</v>
      </c>
      <c r="W63" s="101">
        <v>0</v>
      </c>
      <c r="X63" s="101">
        <v>0</v>
      </c>
      <c r="Y63" s="101">
        <v>0</v>
      </c>
      <c r="Z63" s="97">
        <v>1</v>
      </c>
      <c r="AA63" s="101">
        <v>0</v>
      </c>
      <c r="AB63" s="101">
        <v>0</v>
      </c>
      <c r="AC63" s="96" t="s">
        <v>280</v>
      </c>
      <c r="AD63" s="101">
        <v>0</v>
      </c>
      <c r="AE63" s="101">
        <v>0</v>
      </c>
      <c r="AF63" s="101">
        <v>0</v>
      </c>
      <c r="AG63" s="97">
        <v>1</v>
      </c>
      <c r="AH63" s="101">
        <v>0</v>
      </c>
      <c r="AI63" s="101">
        <v>0</v>
      </c>
    </row>
    <row r="64" spans="1:35" ht="36" x14ac:dyDescent="0.4">
      <c r="A64" s="96" t="s">
        <v>501</v>
      </c>
      <c r="B64" s="101">
        <v>0</v>
      </c>
      <c r="C64" s="101">
        <v>0</v>
      </c>
      <c r="D64" s="101">
        <v>0</v>
      </c>
      <c r="E64" s="97">
        <v>1</v>
      </c>
      <c r="F64" s="101">
        <v>0</v>
      </c>
      <c r="G64" s="101">
        <v>0</v>
      </c>
      <c r="H64" s="96" t="s">
        <v>269</v>
      </c>
      <c r="I64" s="101">
        <v>0</v>
      </c>
      <c r="J64" s="101">
        <v>0</v>
      </c>
      <c r="K64" s="101">
        <v>0</v>
      </c>
      <c r="L64" s="97">
        <v>1</v>
      </c>
      <c r="M64" s="101">
        <v>0</v>
      </c>
      <c r="N64" s="101">
        <v>0</v>
      </c>
      <c r="O64" s="96" t="s">
        <v>501</v>
      </c>
      <c r="P64" s="101">
        <v>0</v>
      </c>
      <c r="Q64" s="101">
        <v>0</v>
      </c>
      <c r="R64" s="101">
        <v>0</v>
      </c>
      <c r="S64" s="97">
        <v>1</v>
      </c>
      <c r="T64" s="101">
        <v>0</v>
      </c>
      <c r="U64" s="101">
        <v>0</v>
      </c>
      <c r="V64" s="96" t="s">
        <v>339</v>
      </c>
      <c r="W64" s="101">
        <v>0</v>
      </c>
      <c r="X64" s="101">
        <v>0</v>
      </c>
      <c r="Y64" s="101">
        <v>0</v>
      </c>
      <c r="Z64" s="97">
        <v>1</v>
      </c>
      <c r="AA64" s="101">
        <v>0</v>
      </c>
      <c r="AB64" s="101">
        <v>0</v>
      </c>
      <c r="AC64" s="96" t="s">
        <v>285</v>
      </c>
      <c r="AD64" s="101">
        <v>0</v>
      </c>
      <c r="AE64" s="101">
        <v>0</v>
      </c>
      <c r="AF64" s="101">
        <v>0</v>
      </c>
      <c r="AG64" s="97">
        <v>1</v>
      </c>
      <c r="AH64" s="101">
        <v>0</v>
      </c>
      <c r="AI64" s="101">
        <v>0</v>
      </c>
    </row>
    <row r="65" spans="1:35" ht="18" x14ac:dyDescent="0.4">
      <c r="A65" s="96" t="s">
        <v>282</v>
      </c>
      <c r="B65" s="101">
        <v>0</v>
      </c>
      <c r="C65" s="101">
        <v>0</v>
      </c>
      <c r="D65" s="101">
        <v>0</v>
      </c>
      <c r="E65" s="97">
        <v>1</v>
      </c>
      <c r="F65" s="101">
        <v>0</v>
      </c>
      <c r="G65" s="101">
        <v>0</v>
      </c>
      <c r="H65" s="96" t="s">
        <v>247</v>
      </c>
      <c r="I65" s="101">
        <v>0</v>
      </c>
      <c r="J65" s="101">
        <v>0</v>
      </c>
      <c r="K65" s="101">
        <v>0</v>
      </c>
      <c r="L65" s="97">
        <v>1</v>
      </c>
      <c r="M65" s="101">
        <v>0</v>
      </c>
      <c r="N65" s="101">
        <v>0</v>
      </c>
      <c r="O65" s="96" t="s">
        <v>282</v>
      </c>
      <c r="P65" s="101">
        <v>0</v>
      </c>
      <c r="Q65" s="101">
        <v>0</v>
      </c>
      <c r="R65" s="101">
        <v>0</v>
      </c>
      <c r="S65" s="97">
        <v>1</v>
      </c>
      <c r="T65" s="101">
        <v>0</v>
      </c>
      <c r="U65" s="101">
        <v>0</v>
      </c>
      <c r="V65" s="96" t="s">
        <v>269</v>
      </c>
      <c r="W65" s="101">
        <v>0</v>
      </c>
      <c r="X65" s="101">
        <v>0</v>
      </c>
      <c r="Y65" s="101">
        <v>0</v>
      </c>
      <c r="Z65" s="97">
        <v>1</v>
      </c>
      <c r="AA65" s="101">
        <v>0</v>
      </c>
      <c r="AB65" s="101">
        <v>0</v>
      </c>
      <c r="AC65" s="96" t="s">
        <v>294</v>
      </c>
      <c r="AD65" s="101">
        <v>0</v>
      </c>
      <c r="AE65" s="101">
        <v>0</v>
      </c>
      <c r="AF65" s="101">
        <v>0</v>
      </c>
      <c r="AG65" s="97">
        <v>1</v>
      </c>
      <c r="AH65" s="101">
        <v>0</v>
      </c>
      <c r="AI65" s="101">
        <v>0</v>
      </c>
    </row>
    <row r="66" spans="1:35" ht="36" x14ac:dyDescent="0.4">
      <c r="A66" s="96" t="s">
        <v>339</v>
      </c>
      <c r="B66" s="101">
        <v>0</v>
      </c>
      <c r="C66" s="101">
        <v>0</v>
      </c>
      <c r="D66" s="101">
        <v>0</v>
      </c>
      <c r="E66" s="97">
        <v>1</v>
      </c>
      <c r="F66" s="101">
        <v>0</v>
      </c>
      <c r="G66" s="101">
        <v>0</v>
      </c>
      <c r="H66" s="96" t="s">
        <v>340</v>
      </c>
      <c r="I66" s="101">
        <v>0</v>
      </c>
      <c r="J66" s="101">
        <v>0</v>
      </c>
      <c r="K66" s="101">
        <v>0</v>
      </c>
      <c r="L66" s="97">
        <v>1</v>
      </c>
      <c r="M66" s="101">
        <v>0</v>
      </c>
      <c r="N66" s="101">
        <v>0</v>
      </c>
      <c r="O66" s="96" t="s">
        <v>215</v>
      </c>
      <c r="P66" s="101">
        <v>0</v>
      </c>
      <c r="Q66" s="101">
        <v>0</v>
      </c>
      <c r="R66" s="101">
        <v>0</v>
      </c>
      <c r="S66" s="97">
        <v>1</v>
      </c>
      <c r="T66" s="101">
        <v>0</v>
      </c>
      <c r="U66" s="101">
        <v>0</v>
      </c>
      <c r="V66" s="96" t="s">
        <v>340</v>
      </c>
      <c r="W66" s="101">
        <v>0</v>
      </c>
      <c r="X66" s="101">
        <v>0</v>
      </c>
      <c r="Y66" s="101">
        <v>0</v>
      </c>
      <c r="Z66" s="97">
        <v>1</v>
      </c>
      <c r="AA66" s="101">
        <v>0</v>
      </c>
      <c r="AB66" s="101">
        <v>0</v>
      </c>
      <c r="AC66" s="96" t="s">
        <v>297</v>
      </c>
      <c r="AD66" s="101">
        <v>0</v>
      </c>
      <c r="AE66" s="101">
        <v>0</v>
      </c>
      <c r="AF66" s="101">
        <v>0</v>
      </c>
      <c r="AG66" s="97">
        <v>1</v>
      </c>
      <c r="AH66" s="101">
        <v>0</v>
      </c>
      <c r="AI66" s="101">
        <v>0</v>
      </c>
    </row>
    <row r="67" spans="1:35" ht="36" x14ac:dyDescent="0.4">
      <c r="A67" s="96" t="s">
        <v>269</v>
      </c>
      <c r="B67" s="101">
        <v>0</v>
      </c>
      <c r="C67" s="101">
        <v>0</v>
      </c>
      <c r="D67" s="101">
        <v>0</v>
      </c>
      <c r="E67" s="97">
        <v>1</v>
      </c>
      <c r="F67" s="101">
        <v>0</v>
      </c>
      <c r="G67" s="101">
        <v>0</v>
      </c>
      <c r="H67" s="96" t="s">
        <v>265</v>
      </c>
      <c r="I67" s="101">
        <v>0</v>
      </c>
      <c r="J67" s="101">
        <v>0</v>
      </c>
      <c r="K67" s="101">
        <v>0</v>
      </c>
      <c r="L67" s="97">
        <v>1</v>
      </c>
      <c r="M67" s="101">
        <v>0</v>
      </c>
      <c r="N67" s="101">
        <v>0</v>
      </c>
      <c r="O67" s="96" t="s">
        <v>339</v>
      </c>
      <c r="P67" s="101">
        <v>0</v>
      </c>
      <c r="Q67" s="101">
        <v>0</v>
      </c>
      <c r="R67" s="101">
        <v>0</v>
      </c>
      <c r="S67" s="97">
        <v>1</v>
      </c>
      <c r="T67" s="101">
        <v>0</v>
      </c>
      <c r="U67" s="101">
        <v>0</v>
      </c>
      <c r="V67" s="96" t="s">
        <v>225</v>
      </c>
      <c r="W67" s="101">
        <v>0</v>
      </c>
      <c r="X67" s="101">
        <v>0</v>
      </c>
      <c r="Y67" s="101">
        <v>0</v>
      </c>
      <c r="Z67" s="97">
        <v>1</v>
      </c>
      <c r="AA67" s="101">
        <v>0</v>
      </c>
      <c r="AB67" s="101">
        <v>0</v>
      </c>
      <c r="AC67" s="101">
        <v>0</v>
      </c>
      <c r="AD67" s="101">
        <v>0</v>
      </c>
      <c r="AE67" s="101">
        <v>0</v>
      </c>
      <c r="AF67" s="101">
        <v>0</v>
      </c>
      <c r="AG67" s="97">
        <v>1</v>
      </c>
      <c r="AH67" s="101">
        <v>0</v>
      </c>
      <c r="AI67" s="101">
        <v>0</v>
      </c>
    </row>
    <row r="68" spans="1:35" ht="18" x14ac:dyDescent="0.4">
      <c r="A68" s="96" t="s">
        <v>340</v>
      </c>
      <c r="B68" s="101">
        <v>0</v>
      </c>
      <c r="C68" s="101">
        <v>0</v>
      </c>
      <c r="D68" s="101">
        <v>0</v>
      </c>
      <c r="E68" s="97">
        <v>1</v>
      </c>
      <c r="F68" s="101">
        <v>0</v>
      </c>
      <c r="G68" s="101">
        <v>0</v>
      </c>
      <c r="H68" s="96" t="s">
        <v>245</v>
      </c>
      <c r="I68" s="101">
        <v>0</v>
      </c>
      <c r="J68" s="101">
        <v>0</v>
      </c>
      <c r="K68" s="101">
        <v>0</v>
      </c>
      <c r="L68" s="97">
        <v>1</v>
      </c>
      <c r="M68" s="101">
        <v>0</v>
      </c>
      <c r="N68" s="101">
        <v>0</v>
      </c>
      <c r="O68" s="96" t="s">
        <v>269</v>
      </c>
      <c r="P68" s="101">
        <v>0</v>
      </c>
      <c r="Q68" s="101">
        <v>0</v>
      </c>
      <c r="R68" s="101">
        <v>0</v>
      </c>
      <c r="S68" s="97">
        <v>1</v>
      </c>
      <c r="T68" s="101">
        <v>0</v>
      </c>
      <c r="U68" s="101">
        <v>0</v>
      </c>
      <c r="V68" s="96" t="s">
        <v>281</v>
      </c>
      <c r="W68" s="101">
        <v>0</v>
      </c>
      <c r="X68" s="101">
        <v>0</v>
      </c>
      <c r="Y68" s="101">
        <v>0</v>
      </c>
      <c r="Z68" s="97">
        <v>1</v>
      </c>
      <c r="AA68" s="101">
        <v>0</v>
      </c>
      <c r="AB68" s="101">
        <v>0</v>
      </c>
      <c r="AC68" s="101">
        <v>0</v>
      </c>
      <c r="AD68" s="101">
        <v>0</v>
      </c>
      <c r="AE68" s="101">
        <v>0</v>
      </c>
      <c r="AF68" s="101">
        <v>0</v>
      </c>
      <c r="AG68" s="97">
        <v>1</v>
      </c>
      <c r="AH68" s="101">
        <v>0</v>
      </c>
      <c r="AI68" s="101">
        <v>0</v>
      </c>
    </row>
    <row r="69" spans="1:35" ht="18" x14ac:dyDescent="0.4">
      <c r="A69" s="96" t="s">
        <v>225</v>
      </c>
      <c r="B69" s="101">
        <v>0</v>
      </c>
      <c r="C69" s="101">
        <v>0</v>
      </c>
      <c r="D69" s="101">
        <v>0</v>
      </c>
      <c r="E69" s="97">
        <v>1</v>
      </c>
      <c r="F69" s="101">
        <v>0</v>
      </c>
      <c r="G69" s="101">
        <v>0</v>
      </c>
      <c r="H69" s="96" t="s">
        <v>259</v>
      </c>
      <c r="I69" s="101">
        <v>0</v>
      </c>
      <c r="J69" s="101">
        <v>0</v>
      </c>
      <c r="K69" s="101">
        <v>0</v>
      </c>
      <c r="L69" s="97">
        <v>1</v>
      </c>
      <c r="M69" s="101">
        <v>0</v>
      </c>
      <c r="N69" s="101">
        <v>0</v>
      </c>
      <c r="O69" s="96" t="s">
        <v>247</v>
      </c>
      <c r="P69" s="101">
        <v>0</v>
      </c>
      <c r="Q69" s="101">
        <v>0</v>
      </c>
      <c r="R69" s="101">
        <v>0</v>
      </c>
      <c r="S69" s="97">
        <v>1</v>
      </c>
      <c r="T69" s="101">
        <v>0</v>
      </c>
      <c r="U69" s="101">
        <v>0</v>
      </c>
      <c r="V69" s="96" t="s">
        <v>307</v>
      </c>
      <c r="W69" s="101">
        <v>0</v>
      </c>
      <c r="X69" s="101">
        <v>0</v>
      </c>
      <c r="Y69" s="101">
        <v>0</v>
      </c>
      <c r="Z69" s="97">
        <v>1</v>
      </c>
      <c r="AA69" s="101">
        <v>0</v>
      </c>
      <c r="AB69" s="101">
        <v>0</v>
      </c>
      <c r="AC69" s="101">
        <v>0</v>
      </c>
      <c r="AD69" s="101">
        <v>0</v>
      </c>
      <c r="AE69" s="101">
        <v>0</v>
      </c>
      <c r="AF69" s="101">
        <v>0</v>
      </c>
      <c r="AG69" s="97">
        <v>1</v>
      </c>
      <c r="AH69" s="101">
        <v>0</v>
      </c>
      <c r="AI69" s="101">
        <v>0</v>
      </c>
    </row>
    <row r="70" spans="1:35" ht="18" x14ac:dyDescent="0.4">
      <c r="A70" s="96" t="s">
        <v>281</v>
      </c>
      <c r="B70" s="101">
        <v>0</v>
      </c>
      <c r="C70" s="101">
        <v>0</v>
      </c>
      <c r="D70" s="101">
        <v>0</v>
      </c>
      <c r="E70" s="97">
        <v>1</v>
      </c>
      <c r="F70" s="101">
        <v>0</v>
      </c>
      <c r="G70" s="101">
        <v>0</v>
      </c>
      <c r="H70" s="96" t="s">
        <v>225</v>
      </c>
      <c r="I70" s="101">
        <v>0</v>
      </c>
      <c r="J70" s="101">
        <v>0</v>
      </c>
      <c r="K70" s="101">
        <v>0</v>
      </c>
      <c r="L70" s="97">
        <v>1</v>
      </c>
      <c r="M70" s="101">
        <v>0</v>
      </c>
      <c r="N70" s="101">
        <v>0</v>
      </c>
      <c r="O70" s="96" t="s">
        <v>340</v>
      </c>
      <c r="P70" s="101">
        <v>0</v>
      </c>
      <c r="Q70" s="101">
        <v>0</v>
      </c>
      <c r="R70" s="101">
        <v>0</v>
      </c>
      <c r="S70" s="97">
        <v>1</v>
      </c>
      <c r="T70" s="101">
        <v>0</v>
      </c>
      <c r="U70" s="101">
        <v>0</v>
      </c>
      <c r="V70" s="96" t="s">
        <v>341</v>
      </c>
      <c r="W70" s="101">
        <v>0</v>
      </c>
      <c r="X70" s="101">
        <v>0</v>
      </c>
      <c r="Y70" s="101">
        <v>0</v>
      </c>
      <c r="Z70" s="97">
        <v>1</v>
      </c>
      <c r="AA70" s="101">
        <v>0</v>
      </c>
      <c r="AB70" s="101">
        <v>0</v>
      </c>
      <c r="AC70" s="101">
        <v>0</v>
      </c>
      <c r="AD70" s="101">
        <v>0</v>
      </c>
      <c r="AE70" s="101">
        <v>0</v>
      </c>
      <c r="AF70" s="101">
        <v>0</v>
      </c>
      <c r="AG70" s="97">
        <v>1</v>
      </c>
      <c r="AH70" s="101">
        <v>0</v>
      </c>
      <c r="AI70" s="101">
        <v>0</v>
      </c>
    </row>
    <row r="71" spans="1:35" ht="36" x14ac:dyDescent="0.4">
      <c r="A71" s="96" t="s">
        <v>307</v>
      </c>
      <c r="B71" s="101">
        <v>0</v>
      </c>
      <c r="C71" s="101">
        <v>0</v>
      </c>
      <c r="D71" s="101">
        <v>0</v>
      </c>
      <c r="E71" s="97">
        <v>1</v>
      </c>
      <c r="F71" s="101">
        <v>0</v>
      </c>
      <c r="G71" s="101">
        <v>0</v>
      </c>
      <c r="H71" s="96" t="s">
        <v>239</v>
      </c>
      <c r="I71" s="101">
        <v>0</v>
      </c>
      <c r="J71" s="101">
        <v>0</v>
      </c>
      <c r="K71" s="101">
        <v>0</v>
      </c>
      <c r="L71" s="97">
        <v>1</v>
      </c>
      <c r="M71" s="101">
        <v>0</v>
      </c>
      <c r="N71" s="101">
        <v>0</v>
      </c>
      <c r="O71" s="96" t="s">
        <v>265</v>
      </c>
      <c r="P71" s="101">
        <v>0</v>
      </c>
      <c r="Q71" s="101">
        <v>0</v>
      </c>
      <c r="R71" s="101">
        <v>0</v>
      </c>
      <c r="S71" s="97">
        <v>1</v>
      </c>
      <c r="T71" s="101">
        <v>0</v>
      </c>
      <c r="U71" s="101">
        <v>0</v>
      </c>
      <c r="V71" s="96" t="s">
        <v>327</v>
      </c>
      <c r="W71" s="101">
        <v>0</v>
      </c>
      <c r="X71" s="101">
        <v>0</v>
      </c>
      <c r="Y71" s="101">
        <v>0</v>
      </c>
      <c r="Z71" s="97">
        <v>1</v>
      </c>
      <c r="AA71" s="101">
        <v>0</v>
      </c>
      <c r="AB71" s="101">
        <v>0</v>
      </c>
      <c r="AC71" s="101">
        <v>0</v>
      </c>
      <c r="AD71" s="101">
        <v>0</v>
      </c>
      <c r="AE71" s="101">
        <v>0</v>
      </c>
      <c r="AF71" s="101">
        <v>0</v>
      </c>
      <c r="AG71" s="97">
        <v>1</v>
      </c>
      <c r="AH71" s="101">
        <v>0</v>
      </c>
      <c r="AI71" s="101">
        <v>0</v>
      </c>
    </row>
    <row r="72" spans="1:35" ht="18" x14ac:dyDescent="0.4">
      <c r="A72" s="96" t="s">
        <v>341</v>
      </c>
      <c r="B72" s="101">
        <v>0</v>
      </c>
      <c r="C72" s="101">
        <v>0</v>
      </c>
      <c r="D72" s="101">
        <v>0</v>
      </c>
      <c r="E72" s="97">
        <v>1</v>
      </c>
      <c r="F72" s="101">
        <v>0</v>
      </c>
      <c r="G72" s="101">
        <v>0</v>
      </c>
      <c r="H72" s="96" t="s">
        <v>281</v>
      </c>
      <c r="I72" s="101">
        <v>0</v>
      </c>
      <c r="J72" s="101">
        <v>0</v>
      </c>
      <c r="K72" s="101">
        <v>0</v>
      </c>
      <c r="L72" s="97">
        <v>1</v>
      </c>
      <c r="M72" s="101">
        <v>0</v>
      </c>
      <c r="N72" s="101">
        <v>0</v>
      </c>
      <c r="O72" s="96" t="s">
        <v>245</v>
      </c>
      <c r="P72" s="101">
        <v>0</v>
      </c>
      <c r="Q72" s="101">
        <v>0</v>
      </c>
      <c r="R72" s="101">
        <v>0</v>
      </c>
      <c r="S72" s="97">
        <v>1</v>
      </c>
      <c r="T72" s="101">
        <v>0</v>
      </c>
      <c r="U72" s="101">
        <v>0</v>
      </c>
      <c r="V72" s="96" t="s">
        <v>312</v>
      </c>
      <c r="W72" s="101">
        <v>0</v>
      </c>
      <c r="X72" s="101">
        <v>0</v>
      </c>
      <c r="Y72" s="101">
        <v>0</v>
      </c>
      <c r="Z72" s="97">
        <v>1</v>
      </c>
      <c r="AA72" s="101">
        <v>0</v>
      </c>
      <c r="AB72" s="101">
        <v>0</v>
      </c>
      <c r="AC72" s="101">
        <v>0</v>
      </c>
      <c r="AD72" s="101">
        <v>0</v>
      </c>
      <c r="AE72" s="101">
        <v>0</v>
      </c>
      <c r="AF72" s="101">
        <v>0</v>
      </c>
      <c r="AG72" s="97">
        <v>1</v>
      </c>
      <c r="AH72" s="101">
        <v>0</v>
      </c>
      <c r="AI72" s="101">
        <v>0</v>
      </c>
    </row>
    <row r="73" spans="1:35" ht="18" x14ac:dyDescent="0.4">
      <c r="A73" s="96" t="s">
        <v>327</v>
      </c>
      <c r="B73" s="101">
        <v>0</v>
      </c>
      <c r="C73" s="101">
        <v>0</v>
      </c>
      <c r="D73" s="101">
        <v>0</v>
      </c>
      <c r="E73" s="97">
        <v>1</v>
      </c>
      <c r="F73" s="101">
        <v>0</v>
      </c>
      <c r="G73" s="101">
        <v>0</v>
      </c>
      <c r="H73" s="96" t="s">
        <v>307</v>
      </c>
      <c r="I73" s="101">
        <v>0</v>
      </c>
      <c r="J73" s="101">
        <v>0</v>
      </c>
      <c r="K73" s="101">
        <v>0</v>
      </c>
      <c r="L73" s="97">
        <v>1</v>
      </c>
      <c r="M73" s="101">
        <v>0</v>
      </c>
      <c r="N73" s="101">
        <v>0</v>
      </c>
      <c r="O73" s="96" t="s">
        <v>259</v>
      </c>
      <c r="P73" s="101">
        <v>0</v>
      </c>
      <c r="Q73" s="101">
        <v>0</v>
      </c>
      <c r="R73" s="101">
        <v>0</v>
      </c>
      <c r="S73" s="97">
        <v>1</v>
      </c>
      <c r="T73" s="101">
        <v>0</v>
      </c>
      <c r="U73" s="101">
        <v>0</v>
      </c>
      <c r="V73" s="96" t="s">
        <v>241</v>
      </c>
      <c r="W73" s="101">
        <v>0</v>
      </c>
      <c r="X73" s="101">
        <v>0</v>
      </c>
      <c r="Y73" s="101">
        <v>0</v>
      </c>
      <c r="Z73" s="97">
        <v>1</v>
      </c>
      <c r="AA73" s="101">
        <v>0</v>
      </c>
      <c r="AB73" s="101">
        <v>0</v>
      </c>
      <c r="AC73" s="101">
        <v>0</v>
      </c>
      <c r="AD73" s="101">
        <v>0</v>
      </c>
      <c r="AE73" s="101">
        <v>0</v>
      </c>
      <c r="AF73" s="101">
        <v>0</v>
      </c>
      <c r="AG73" s="97">
        <v>1</v>
      </c>
      <c r="AH73" s="101">
        <v>0</v>
      </c>
      <c r="AI73" s="101">
        <v>0</v>
      </c>
    </row>
    <row r="74" spans="1:35" ht="18" x14ac:dyDescent="0.4">
      <c r="A74" s="96" t="s">
        <v>312</v>
      </c>
      <c r="B74" s="101">
        <v>0</v>
      </c>
      <c r="C74" s="101">
        <v>0</v>
      </c>
      <c r="D74" s="101">
        <v>0</v>
      </c>
      <c r="E74" s="97">
        <v>1</v>
      </c>
      <c r="F74" s="101">
        <v>0</v>
      </c>
      <c r="G74" s="101">
        <v>0</v>
      </c>
      <c r="H74" s="96" t="s">
        <v>341</v>
      </c>
      <c r="I74" s="101">
        <v>0</v>
      </c>
      <c r="J74" s="101">
        <v>0</v>
      </c>
      <c r="K74" s="101">
        <v>0</v>
      </c>
      <c r="L74" s="97">
        <v>1</v>
      </c>
      <c r="M74" s="101">
        <v>0</v>
      </c>
      <c r="N74" s="101">
        <v>0</v>
      </c>
      <c r="O74" s="96" t="s">
        <v>225</v>
      </c>
      <c r="P74" s="101">
        <v>0</v>
      </c>
      <c r="Q74" s="101">
        <v>0</v>
      </c>
      <c r="R74" s="101">
        <v>0</v>
      </c>
      <c r="S74" s="97">
        <v>1</v>
      </c>
      <c r="T74" s="101">
        <v>0</v>
      </c>
      <c r="U74" s="101">
        <v>0</v>
      </c>
      <c r="V74" s="96" t="s">
        <v>266</v>
      </c>
      <c r="W74" s="101">
        <v>0</v>
      </c>
      <c r="X74" s="101">
        <v>0</v>
      </c>
      <c r="Y74" s="101">
        <v>0</v>
      </c>
      <c r="Z74" s="97">
        <v>1</v>
      </c>
      <c r="AA74" s="101">
        <v>0</v>
      </c>
      <c r="AB74" s="101">
        <v>0</v>
      </c>
      <c r="AC74" s="101">
        <v>0</v>
      </c>
      <c r="AD74" s="101">
        <v>0</v>
      </c>
      <c r="AE74" s="101">
        <v>0</v>
      </c>
      <c r="AF74" s="101">
        <v>0</v>
      </c>
      <c r="AG74" s="97">
        <v>1</v>
      </c>
      <c r="AH74" s="101">
        <v>0</v>
      </c>
      <c r="AI74" s="101">
        <v>0</v>
      </c>
    </row>
    <row r="75" spans="1:35" ht="36" x14ac:dyDescent="0.4">
      <c r="A75" s="96" t="s">
        <v>241</v>
      </c>
      <c r="B75" s="101">
        <v>0</v>
      </c>
      <c r="C75" s="101">
        <v>0</v>
      </c>
      <c r="D75" s="101">
        <v>0</v>
      </c>
      <c r="E75" s="97">
        <v>1</v>
      </c>
      <c r="F75" s="101">
        <v>0</v>
      </c>
      <c r="G75" s="101">
        <v>0</v>
      </c>
      <c r="H75" s="96" t="s">
        <v>327</v>
      </c>
      <c r="I75" s="101">
        <v>0</v>
      </c>
      <c r="J75" s="101">
        <v>0</v>
      </c>
      <c r="K75" s="101">
        <v>0</v>
      </c>
      <c r="L75" s="97">
        <v>1</v>
      </c>
      <c r="M75" s="101">
        <v>0</v>
      </c>
      <c r="N75" s="101">
        <v>0</v>
      </c>
      <c r="O75" s="96" t="s">
        <v>239</v>
      </c>
      <c r="P75" s="101">
        <v>0</v>
      </c>
      <c r="Q75" s="101">
        <v>0</v>
      </c>
      <c r="R75" s="101">
        <v>0</v>
      </c>
      <c r="S75" s="97">
        <v>1</v>
      </c>
      <c r="T75" s="101">
        <v>0</v>
      </c>
      <c r="U75" s="101">
        <v>0</v>
      </c>
      <c r="V75" s="96" t="s">
        <v>303</v>
      </c>
      <c r="W75" s="101">
        <v>0</v>
      </c>
      <c r="X75" s="101">
        <v>0</v>
      </c>
      <c r="Y75" s="101">
        <v>0</v>
      </c>
      <c r="Z75" s="97">
        <v>1</v>
      </c>
      <c r="AA75" s="101">
        <v>0</v>
      </c>
      <c r="AB75" s="101">
        <v>0</v>
      </c>
      <c r="AC75" s="101">
        <v>0</v>
      </c>
      <c r="AD75" s="101">
        <v>0</v>
      </c>
      <c r="AE75" s="101">
        <v>0</v>
      </c>
      <c r="AF75" s="101">
        <v>0</v>
      </c>
      <c r="AG75" s="97">
        <v>1</v>
      </c>
      <c r="AH75" s="101">
        <v>0</v>
      </c>
      <c r="AI75" s="101">
        <v>0</v>
      </c>
    </row>
    <row r="76" spans="1:35" ht="18" x14ac:dyDescent="0.4">
      <c r="A76" s="96" t="s">
        <v>266</v>
      </c>
      <c r="B76" s="101">
        <v>0</v>
      </c>
      <c r="C76" s="101">
        <v>0</v>
      </c>
      <c r="D76" s="101">
        <v>0</v>
      </c>
      <c r="E76" s="97">
        <v>1</v>
      </c>
      <c r="F76" s="101">
        <v>0</v>
      </c>
      <c r="G76" s="101">
        <v>0</v>
      </c>
      <c r="H76" s="96" t="s">
        <v>312</v>
      </c>
      <c r="I76" s="101">
        <v>0</v>
      </c>
      <c r="J76" s="101">
        <v>0</v>
      </c>
      <c r="K76" s="101">
        <v>0</v>
      </c>
      <c r="L76" s="97">
        <v>1</v>
      </c>
      <c r="M76" s="101">
        <v>0</v>
      </c>
      <c r="N76" s="101">
        <v>0</v>
      </c>
      <c r="O76" s="96" t="s">
        <v>281</v>
      </c>
      <c r="P76" s="101">
        <v>0</v>
      </c>
      <c r="Q76" s="101">
        <v>0</v>
      </c>
      <c r="R76" s="101">
        <v>0</v>
      </c>
      <c r="S76" s="97">
        <v>1</v>
      </c>
      <c r="T76" s="101">
        <v>0</v>
      </c>
      <c r="U76" s="101">
        <v>0</v>
      </c>
      <c r="V76" s="96" t="s">
        <v>495</v>
      </c>
      <c r="W76" s="101">
        <v>0</v>
      </c>
      <c r="X76" s="101">
        <v>0</v>
      </c>
      <c r="Y76" s="101">
        <v>0</v>
      </c>
      <c r="Z76" s="97">
        <v>1</v>
      </c>
      <c r="AA76" s="101">
        <v>0</v>
      </c>
      <c r="AB76" s="101">
        <v>0</v>
      </c>
      <c r="AC76" s="101">
        <v>0</v>
      </c>
      <c r="AD76" s="101">
        <v>0</v>
      </c>
      <c r="AE76" s="101">
        <v>0</v>
      </c>
      <c r="AF76" s="101">
        <v>0</v>
      </c>
      <c r="AG76" s="97">
        <v>1</v>
      </c>
      <c r="AH76" s="101">
        <v>0</v>
      </c>
      <c r="AI76" s="101">
        <v>0</v>
      </c>
    </row>
    <row r="77" spans="1:35" ht="18" x14ac:dyDescent="0.4">
      <c r="A77" s="96" t="s">
        <v>303</v>
      </c>
      <c r="B77" s="101">
        <v>0</v>
      </c>
      <c r="C77" s="101">
        <v>0</v>
      </c>
      <c r="D77" s="101">
        <v>0</v>
      </c>
      <c r="E77" s="97">
        <v>1</v>
      </c>
      <c r="F77" s="101">
        <v>0</v>
      </c>
      <c r="G77" s="101">
        <v>0</v>
      </c>
      <c r="H77" s="96" t="s">
        <v>241</v>
      </c>
      <c r="I77" s="101">
        <v>0</v>
      </c>
      <c r="J77" s="101">
        <v>0</v>
      </c>
      <c r="K77" s="101">
        <v>0</v>
      </c>
      <c r="L77" s="97">
        <v>1</v>
      </c>
      <c r="M77" s="101">
        <v>0</v>
      </c>
      <c r="N77" s="101">
        <v>0</v>
      </c>
      <c r="O77" s="96" t="s">
        <v>307</v>
      </c>
      <c r="P77" s="101">
        <v>0</v>
      </c>
      <c r="Q77" s="101">
        <v>0</v>
      </c>
      <c r="R77" s="101">
        <v>0</v>
      </c>
      <c r="S77" s="97">
        <v>1</v>
      </c>
      <c r="T77" s="101">
        <v>0</v>
      </c>
      <c r="U77" s="101">
        <v>0</v>
      </c>
      <c r="V77" s="96" t="s">
        <v>301</v>
      </c>
      <c r="W77" s="101">
        <v>0</v>
      </c>
      <c r="X77" s="101">
        <v>0</v>
      </c>
      <c r="Y77" s="101">
        <v>0</v>
      </c>
      <c r="Z77" s="97">
        <v>1</v>
      </c>
      <c r="AA77" s="101">
        <v>0</v>
      </c>
      <c r="AB77" s="101">
        <v>0</v>
      </c>
      <c r="AC77" s="101">
        <v>0</v>
      </c>
      <c r="AD77" s="101">
        <v>0</v>
      </c>
      <c r="AE77" s="101">
        <v>0</v>
      </c>
      <c r="AF77" s="101">
        <v>0</v>
      </c>
      <c r="AG77" s="97">
        <v>1</v>
      </c>
      <c r="AH77" s="101">
        <v>0</v>
      </c>
      <c r="AI77" s="101">
        <v>0</v>
      </c>
    </row>
    <row r="78" spans="1:35" ht="18" x14ac:dyDescent="0.4">
      <c r="A78" s="96" t="s">
        <v>495</v>
      </c>
      <c r="B78" s="101">
        <v>0</v>
      </c>
      <c r="C78" s="101">
        <v>0</v>
      </c>
      <c r="D78" s="101">
        <v>0</v>
      </c>
      <c r="E78" s="97">
        <v>1</v>
      </c>
      <c r="F78" s="101">
        <v>0</v>
      </c>
      <c r="G78" s="101">
        <v>0</v>
      </c>
      <c r="H78" s="96" t="s">
        <v>266</v>
      </c>
      <c r="I78" s="101">
        <v>0</v>
      </c>
      <c r="J78" s="101">
        <v>0</v>
      </c>
      <c r="K78" s="101">
        <v>0</v>
      </c>
      <c r="L78" s="97">
        <v>1</v>
      </c>
      <c r="M78" s="101">
        <v>0</v>
      </c>
      <c r="N78" s="101">
        <v>0</v>
      </c>
      <c r="O78" s="96" t="s">
        <v>341</v>
      </c>
      <c r="P78" s="101">
        <v>0</v>
      </c>
      <c r="Q78" s="101">
        <v>0</v>
      </c>
      <c r="R78" s="101">
        <v>0</v>
      </c>
      <c r="S78" s="97">
        <v>1</v>
      </c>
      <c r="T78" s="101">
        <v>0</v>
      </c>
      <c r="U78" s="101">
        <v>0</v>
      </c>
      <c r="V78" s="96" t="s">
        <v>342</v>
      </c>
      <c r="W78" s="101">
        <v>0</v>
      </c>
      <c r="X78" s="101">
        <v>0</v>
      </c>
      <c r="Y78" s="101">
        <v>0</v>
      </c>
      <c r="Z78" s="97">
        <v>1</v>
      </c>
      <c r="AA78" s="101">
        <v>0</v>
      </c>
      <c r="AB78" s="101">
        <v>0</v>
      </c>
      <c r="AC78" s="101">
        <v>0</v>
      </c>
      <c r="AD78" s="101">
        <v>0</v>
      </c>
      <c r="AE78" s="101">
        <v>0</v>
      </c>
      <c r="AF78" s="101">
        <v>0</v>
      </c>
      <c r="AG78" s="97">
        <v>1</v>
      </c>
      <c r="AH78" s="101">
        <v>0</v>
      </c>
      <c r="AI78" s="101">
        <v>0</v>
      </c>
    </row>
    <row r="79" spans="1:35" ht="18" x14ac:dyDescent="0.4">
      <c r="A79" s="96" t="s">
        <v>301</v>
      </c>
      <c r="B79" s="101">
        <v>0</v>
      </c>
      <c r="C79" s="101">
        <v>0</v>
      </c>
      <c r="D79" s="101">
        <v>0</v>
      </c>
      <c r="E79" s="97">
        <v>1</v>
      </c>
      <c r="F79" s="101">
        <v>0</v>
      </c>
      <c r="G79" s="101">
        <v>0</v>
      </c>
      <c r="H79" s="96" t="s">
        <v>303</v>
      </c>
      <c r="I79" s="101">
        <v>0</v>
      </c>
      <c r="J79" s="101">
        <v>0</v>
      </c>
      <c r="K79" s="101">
        <v>0</v>
      </c>
      <c r="L79" s="97">
        <v>1</v>
      </c>
      <c r="M79" s="101">
        <v>0</v>
      </c>
      <c r="N79" s="101">
        <v>0</v>
      </c>
      <c r="O79" s="96" t="s">
        <v>327</v>
      </c>
      <c r="P79" s="101">
        <v>0</v>
      </c>
      <c r="Q79" s="101">
        <v>0</v>
      </c>
      <c r="R79" s="101">
        <v>0</v>
      </c>
      <c r="S79" s="97">
        <v>1</v>
      </c>
      <c r="T79" s="101">
        <v>0</v>
      </c>
      <c r="U79" s="101">
        <v>0</v>
      </c>
      <c r="V79" s="96" t="s">
        <v>328</v>
      </c>
      <c r="W79" s="101">
        <v>0</v>
      </c>
      <c r="X79" s="101">
        <v>0</v>
      </c>
      <c r="Y79" s="101">
        <v>0</v>
      </c>
      <c r="Z79" s="97">
        <v>1</v>
      </c>
      <c r="AA79" s="101">
        <v>0</v>
      </c>
      <c r="AB79" s="101">
        <v>0</v>
      </c>
      <c r="AC79" s="101">
        <v>0</v>
      </c>
      <c r="AD79" s="101">
        <v>0</v>
      </c>
      <c r="AE79" s="101">
        <v>0</v>
      </c>
      <c r="AF79" s="101">
        <v>0</v>
      </c>
      <c r="AG79" s="97">
        <v>1</v>
      </c>
      <c r="AH79" s="101">
        <v>0</v>
      </c>
      <c r="AI79" s="101">
        <v>0</v>
      </c>
    </row>
    <row r="80" spans="1:35" ht="18" x14ac:dyDescent="0.4">
      <c r="A80" s="96" t="s">
        <v>342</v>
      </c>
      <c r="B80" s="101">
        <v>0</v>
      </c>
      <c r="C80" s="101">
        <v>0</v>
      </c>
      <c r="D80" s="101">
        <v>0</v>
      </c>
      <c r="E80" s="97">
        <v>1</v>
      </c>
      <c r="F80" s="101">
        <v>0</v>
      </c>
      <c r="G80" s="101">
        <v>0</v>
      </c>
      <c r="H80" s="96" t="s">
        <v>495</v>
      </c>
      <c r="I80" s="101">
        <v>0</v>
      </c>
      <c r="J80" s="101">
        <v>0</v>
      </c>
      <c r="K80" s="101">
        <v>0</v>
      </c>
      <c r="L80" s="97">
        <v>1</v>
      </c>
      <c r="M80" s="101">
        <v>0</v>
      </c>
      <c r="N80" s="101">
        <v>0</v>
      </c>
      <c r="O80" s="96" t="s">
        <v>312</v>
      </c>
      <c r="P80" s="101">
        <v>0</v>
      </c>
      <c r="Q80" s="101">
        <v>0</v>
      </c>
      <c r="R80" s="101">
        <v>0</v>
      </c>
      <c r="S80" s="97">
        <v>1</v>
      </c>
      <c r="T80" s="101">
        <v>0</v>
      </c>
      <c r="U80" s="101">
        <v>0</v>
      </c>
      <c r="V80" s="96" t="s">
        <v>343</v>
      </c>
      <c r="W80" s="101">
        <v>0</v>
      </c>
      <c r="X80" s="101">
        <v>0</v>
      </c>
      <c r="Y80" s="101">
        <v>0</v>
      </c>
      <c r="Z80" s="97">
        <v>1</v>
      </c>
      <c r="AA80" s="101">
        <v>0</v>
      </c>
      <c r="AB80" s="101">
        <v>0</v>
      </c>
      <c r="AC80" s="101">
        <v>0</v>
      </c>
      <c r="AD80" s="101">
        <v>0</v>
      </c>
      <c r="AE80" s="101">
        <v>0</v>
      </c>
      <c r="AF80" s="101">
        <v>0</v>
      </c>
      <c r="AG80" s="97">
        <v>1</v>
      </c>
      <c r="AH80" s="101">
        <v>0</v>
      </c>
      <c r="AI80" s="101">
        <v>0</v>
      </c>
    </row>
    <row r="81" spans="1:35" ht="18" x14ac:dyDescent="0.4">
      <c r="A81" s="96" t="s">
        <v>328</v>
      </c>
      <c r="B81" s="101">
        <v>0</v>
      </c>
      <c r="C81" s="101">
        <v>0</v>
      </c>
      <c r="D81" s="101">
        <v>0</v>
      </c>
      <c r="E81" s="97">
        <v>1</v>
      </c>
      <c r="F81" s="101">
        <v>0</v>
      </c>
      <c r="G81" s="101">
        <v>0</v>
      </c>
      <c r="H81" s="96" t="s">
        <v>301</v>
      </c>
      <c r="I81" s="101">
        <v>0</v>
      </c>
      <c r="J81" s="101">
        <v>0</v>
      </c>
      <c r="K81" s="101">
        <v>0</v>
      </c>
      <c r="L81" s="97">
        <v>1</v>
      </c>
      <c r="M81" s="101">
        <v>0</v>
      </c>
      <c r="N81" s="101">
        <v>0</v>
      </c>
      <c r="O81" s="96" t="s">
        <v>241</v>
      </c>
      <c r="P81" s="101">
        <v>0</v>
      </c>
      <c r="Q81" s="101">
        <v>0</v>
      </c>
      <c r="R81" s="101">
        <v>0</v>
      </c>
      <c r="S81" s="97">
        <v>1</v>
      </c>
      <c r="T81" s="101">
        <v>0</v>
      </c>
      <c r="U81" s="101">
        <v>0</v>
      </c>
      <c r="V81" s="96" t="s">
        <v>320</v>
      </c>
      <c r="W81" s="101">
        <v>0</v>
      </c>
      <c r="X81" s="101">
        <v>0</v>
      </c>
      <c r="Y81" s="101">
        <v>0</v>
      </c>
      <c r="Z81" s="97">
        <v>1</v>
      </c>
      <c r="AA81" s="101">
        <v>0</v>
      </c>
      <c r="AB81" s="101">
        <v>0</v>
      </c>
      <c r="AC81" s="101">
        <v>0</v>
      </c>
      <c r="AD81" s="101">
        <v>0</v>
      </c>
      <c r="AE81" s="101">
        <v>0</v>
      </c>
      <c r="AF81" s="101">
        <v>0</v>
      </c>
      <c r="AG81" s="97">
        <v>1</v>
      </c>
      <c r="AH81" s="101">
        <v>0</v>
      </c>
      <c r="AI81" s="101">
        <v>0</v>
      </c>
    </row>
    <row r="82" spans="1:35" ht="18" x14ac:dyDescent="0.4">
      <c r="A82" s="96" t="s">
        <v>343</v>
      </c>
      <c r="B82" s="101">
        <v>0</v>
      </c>
      <c r="C82" s="101">
        <v>0</v>
      </c>
      <c r="D82" s="101">
        <v>0</v>
      </c>
      <c r="E82" s="97">
        <v>1</v>
      </c>
      <c r="F82" s="101">
        <v>0</v>
      </c>
      <c r="G82" s="101">
        <v>0</v>
      </c>
      <c r="H82" s="96" t="s">
        <v>342</v>
      </c>
      <c r="I82" s="101">
        <v>0</v>
      </c>
      <c r="J82" s="101">
        <v>0</v>
      </c>
      <c r="K82" s="101">
        <v>0</v>
      </c>
      <c r="L82" s="97">
        <v>1</v>
      </c>
      <c r="M82" s="101">
        <v>0</v>
      </c>
      <c r="N82" s="101">
        <v>0</v>
      </c>
      <c r="O82" s="96" t="s">
        <v>266</v>
      </c>
      <c r="P82" s="101">
        <v>0</v>
      </c>
      <c r="Q82" s="101">
        <v>0</v>
      </c>
      <c r="R82" s="101">
        <v>0</v>
      </c>
      <c r="S82" s="97">
        <v>1</v>
      </c>
      <c r="T82" s="101">
        <v>0</v>
      </c>
      <c r="U82" s="101">
        <v>0</v>
      </c>
      <c r="V82" s="96" t="s">
        <v>344</v>
      </c>
      <c r="W82" s="101">
        <v>0</v>
      </c>
      <c r="X82" s="101">
        <v>0</v>
      </c>
      <c r="Y82" s="101">
        <v>0</v>
      </c>
      <c r="Z82" s="97">
        <v>1</v>
      </c>
      <c r="AA82" s="101">
        <v>0</v>
      </c>
      <c r="AB82" s="101">
        <v>0</v>
      </c>
      <c r="AC82" s="101">
        <v>0</v>
      </c>
      <c r="AD82" s="101">
        <v>0</v>
      </c>
      <c r="AE82" s="101">
        <v>0</v>
      </c>
      <c r="AF82" s="101">
        <v>0</v>
      </c>
      <c r="AG82" s="97">
        <v>1</v>
      </c>
      <c r="AH82" s="101">
        <v>0</v>
      </c>
      <c r="AI82" s="101">
        <v>0</v>
      </c>
    </row>
    <row r="83" spans="1:35" ht="18" x14ac:dyDescent="0.4">
      <c r="A83" s="96" t="s">
        <v>320</v>
      </c>
      <c r="B83" s="101">
        <v>0</v>
      </c>
      <c r="C83" s="101">
        <v>0</v>
      </c>
      <c r="D83" s="101">
        <v>0</v>
      </c>
      <c r="E83" s="97">
        <v>1</v>
      </c>
      <c r="F83" s="101">
        <v>0</v>
      </c>
      <c r="G83" s="101">
        <v>0</v>
      </c>
      <c r="H83" s="96" t="s">
        <v>328</v>
      </c>
      <c r="I83" s="101">
        <v>0</v>
      </c>
      <c r="J83" s="101">
        <v>0</v>
      </c>
      <c r="K83" s="101">
        <v>0</v>
      </c>
      <c r="L83" s="97">
        <v>1</v>
      </c>
      <c r="M83" s="101">
        <v>0</v>
      </c>
      <c r="N83" s="101">
        <v>0</v>
      </c>
      <c r="O83" s="96" t="s">
        <v>303</v>
      </c>
      <c r="P83" s="101">
        <v>0</v>
      </c>
      <c r="Q83" s="101">
        <v>0</v>
      </c>
      <c r="R83" s="101">
        <v>0</v>
      </c>
      <c r="S83" s="97">
        <v>1</v>
      </c>
      <c r="T83" s="101">
        <v>0</v>
      </c>
      <c r="U83" s="101">
        <v>0</v>
      </c>
      <c r="V83" s="96" t="s">
        <v>272</v>
      </c>
      <c r="W83" s="101">
        <v>0</v>
      </c>
      <c r="X83" s="101">
        <v>0</v>
      </c>
      <c r="Y83" s="101">
        <v>0</v>
      </c>
      <c r="Z83" s="97">
        <v>1</v>
      </c>
      <c r="AA83" s="101">
        <v>0</v>
      </c>
      <c r="AB83" s="101">
        <v>0</v>
      </c>
      <c r="AC83" s="101">
        <v>0</v>
      </c>
      <c r="AD83" s="101">
        <v>0</v>
      </c>
      <c r="AE83" s="101">
        <v>0</v>
      </c>
      <c r="AF83" s="101">
        <v>0</v>
      </c>
      <c r="AG83" s="97">
        <v>1</v>
      </c>
      <c r="AH83" s="101">
        <v>0</v>
      </c>
      <c r="AI83" s="101">
        <v>0</v>
      </c>
    </row>
    <row r="84" spans="1:35" ht="18" x14ac:dyDescent="0.4">
      <c r="A84" s="96" t="s">
        <v>344</v>
      </c>
      <c r="B84" s="101">
        <v>0</v>
      </c>
      <c r="C84" s="101">
        <v>0</v>
      </c>
      <c r="D84" s="101">
        <v>0</v>
      </c>
      <c r="E84" s="97">
        <v>1</v>
      </c>
      <c r="F84" s="101">
        <v>0</v>
      </c>
      <c r="G84" s="101">
        <v>0</v>
      </c>
      <c r="H84" s="96" t="s">
        <v>343</v>
      </c>
      <c r="I84" s="101">
        <v>0</v>
      </c>
      <c r="J84" s="101">
        <v>0</v>
      </c>
      <c r="K84" s="101">
        <v>0</v>
      </c>
      <c r="L84" s="97">
        <v>1</v>
      </c>
      <c r="M84" s="101">
        <v>0</v>
      </c>
      <c r="N84" s="101">
        <v>0</v>
      </c>
      <c r="O84" s="96" t="s">
        <v>495</v>
      </c>
      <c r="P84" s="101">
        <v>0</v>
      </c>
      <c r="Q84" s="101">
        <v>0</v>
      </c>
      <c r="R84" s="101">
        <v>0</v>
      </c>
      <c r="S84" s="97">
        <v>1</v>
      </c>
      <c r="T84" s="101">
        <v>0</v>
      </c>
      <c r="U84" s="101">
        <v>0</v>
      </c>
      <c r="V84" s="96" t="s">
        <v>345</v>
      </c>
      <c r="W84" s="101">
        <v>0</v>
      </c>
      <c r="X84" s="101">
        <v>0</v>
      </c>
      <c r="Y84" s="101">
        <v>0</v>
      </c>
      <c r="Z84" s="97">
        <v>1</v>
      </c>
      <c r="AA84" s="101">
        <v>0</v>
      </c>
      <c r="AB84" s="101">
        <v>0</v>
      </c>
      <c r="AC84" s="96" t="s">
        <v>232</v>
      </c>
      <c r="AD84" s="101">
        <v>0</v>
      </c>
      <c r="AE84" s="101">
        <v>0</v>
      </c>
      <c r="AF84" s="101">
        <v>0</v>
      </c>
      <c r="AG84" s="97">
        <v>1</v>
      </c>
      <c r="AH84" s="101">
        <v>0</v>
      </c>
      <c r="AI84" s="101">
        <v>0</v>
      </c>
    </row>
    <row r="85" spans="1:35" ht="18" x14ac:dyDescent="0.4">
      <c r="A85" s="96" t="s">
        <v>272</v>
      </c>
      <c r="B85" s="101">
        <v>0</v>
      </c>
      <c r="C85" s="101">
        <v>0</v>
      </c>
      <c r="D85" s="101">
        <v>0</v>
      </c>
      <c r="E85" s="97">
        <v>1</v>
      </c>
      <c r="F85" s="101">
        <v>0</v>
      </c>
      <c r="G85" s="101">
        <v>0</v>
      </c>
      <c r="H85" s="96" t="s">
        <v>320</v>
      </c>
      <c r="I85" s="101">
        <v>0</v>
      </c>
      <c r="J85" s="101">
        <v>0</v>
      </c>
      <c r="K85" s="101">
        <v>0</v>
      </c>
      <c r="L85" s="97">
        <v>1</v>
      </c>
      <c r="M85" s="101">
        <v>0</v>
      </c>
      <c r="N85" s="101">
        <v>0</v>
      </c>
      <c r="O85" s="96" t="s">
        <v>301</v>
      </c>
      <c r="P85" s="101">
        <v>0</v>
      </c>
      <c r="Q85" s="101">
        <v>0</v>
      </c>
      <c r="R85" s="101">
        <v>0</v>
      </c>
      <c r="S85" s="97">
        <v>1</v>
      </c>
      <c r="T85" s="101">
        <v>0</v>
      </c>
      <c r="U85" s="101">
        <v>0</v>
      </c>
      <c r="V85" s="96" t="s">
        <v>334</v>
      </c>
      <c r="W85" s="101">
        <v>0</v>
      </c>
      <c r="X85" s="101">
        <v>0</v>
      </c>
      <c r="Y85" s="101">
        <v>0</v>
      </c>
      <c r="Z85" s="97">
        <v>1</v>
      </c>
      <c r="AA85" s="101">
        <v>0</v>
      </c>
      <c r="AB85" s="101">
        <v>0</v>
      </c>
      <c r="AC85" s="96" t="s">
        <v>335</v>
      </c>
      <c r="AD85" s="101">
        <v>0</v>
      </c>
      <c r="AE85" s="101">
        <v>0</v>
      </c>
      <c r="AF85" s="101">
        <v>0</v>
      </c>
      <c r="AG85" s="97">
        <v>1</v>
      </c>
      <c r="AH85" s="101">
        <v>0</v>
      </c>
      <c r="AI85" s="101">
        <v>0</v>
      </c>
    </row>
    <row r="86" spans="1:35" ht="18" x14ac:dyDescent="0.4">
      <c r="A86" s="96" t="s">
        <v>345</v>
      </c>
      <c r="B86" s="101">
        <v>0</v>
      </c>
      <c r="C86" s="101">
        <v>0</v>
      </c>
      <c r="D86" s="101">
        <v>0</v>
      </c>
      <c r="E86" s="97">
        <v>1</v>
      </c>
      <c r="F86" s="101">
        <v>0</v>
      </c>
      <c r="G86" s="101">
        <v>0</v>
      </c>
      <c r="H86" s="96" t="s">
        <v>344</v>
      </c>
      <c r="I86" s="101">
        <v>0</v>
      </c>
      <c r="J86" s="101">
        <v>0</v>
      </c>
      <c r="K86" s="101">
        <v>0</v>
      </c>
      <c r="L86" s="97">
        <v>1</v>
      </c>
      <c r="M86" s="101">
        <v>0</v>
      </c>
      <c r="N86" s="101">
        <v>0</v>
      </c>
      <c r="O86" s="96" t="s">
        <v>342</v>
      </c>
      <c r="P86" s="101">
        <v>0</v>
      </c>
      <c r="Q86" s="101">
        <v>0</v>
      </c>
      <c r="R86" s="101">
        <v>0</v>
      </c>
      <c r="S86" s="97">
        <v>1</v>
      </c>
      <c r="T86" s="101">
        <v>0</v>
      </c>
      <c r="U86" s="101">
        <v>0</v>
      </c>
      <c r="V86" s="96" t="s">
        <v>496</v>
      </c>
      <c r="W86" s="101">
        <v>0</v>
      </c>
      <c r="X86" s="101">
        <v>0</v>
      </c>
      <c r="Y86" s="101">
        <v>0</v>
      </c>
      <c r="Z86" s="97">
        <v>1</v>
      </c>
      <c r="AA86" s="101">
        <v>0</v>
      </c>
      <c r="AB86" s="101">
        <v>0</v>
      </c>
      <c r="AC86" s="96" t="s">
        <v>287</v>
      </c>
      <c r="AD86" s="101">
        <v>0</v>
      </c>
      <c r="AE86" s="101">
        <v>0</v>
      </c>
      <c r="AF86" s="101">
        <v>0</v>
      </c>
      <c r="AG86" s="97">
        <v>1</v>
      </c>
      <c r="AH86" s="101">
        <v>0</v>
      </c>
      <c r="AI86" s="101">
        <v>0</v>
      </c>
    </row>
    <row r="87" spans="1:35" ht="18" x14ac:dyDescent="0.4">
      <c r="A87" s="96" t="s">
        <v>334</v>
      </c>
      <c r="B87" s="101">
        <v>0</v>
      </c>
      <c r="C87" s="101">
        <v>0</v>
      </c>
      <c r="D87" s="101">
        <v>0</v>
      </c>
      <c r="E87" s="97">
        <v>1</v>
      </c>
      <c r="F87" s="101">
        <v>0</v>
      </c>
      <c r="G87" s="101">
        <v>0</v>
      </c>
      <c r="H87" s="96" t="s">
        <v>345</v>
      </c>
      <c r="I87" s="101">
        <v>0</v>
      </c>
      <c r="J87" s="101">
        <v>0</v>
      </c>
      <c r="K87" s="101">
        <v>0</v>
      </c>
      <c r="L87" s="97">
        <v>1</v>
      </c>
      <c r="M87" s="101">
        <v>0</v>
      </c>
      <c r="N87" s="101">
        <v>0</v>
      </c>
      <c r="O87" s="96" t="s">
        <v>328</v>
      </c>
      <c r="P87" s="101">
        <v>0</v>
      </c>
      <c r="Q87" s="101">
        <v>0</v>
      </c>
      <c r="R87" s="101">
        <v>0</v>
      </c>
      <c r="S87" s="97">
        <v>1</v>
      </c>
      <c r="T87" s="101">
        <v>0</v>
      </c>
      <c r="U87" s="101">
        <v>0</v>
      </c>
      <c r="V87" s="96" t="s">
        <v>305</v>
      </c>
      <c r="W87" s="101">
        <v>0</v>
      </c>
      <c r="X87" s="101">
        <v>0</v>
      </c>
      <c r="Y87" s="101">
        <v>0</v>
      </c>
      <c r="Z87" s="97">
        <v>1</v>
      </c>
      <c r="AA87" s="101">
        <v>0</v>
      </c>
      <c r="AB87" s="101">
        <v>0</v>
      </c>
      <c r="AC87" s="96" t="s">
        <v>302</v>
      </c>
      <c r="AD87" s="101">
        <v>0</v>
      </c>
      <c r="AE87" s="101">
        <v>0</v>
      </c>
      <c r="AF87" s="101">
        <v>0</v>
      </c>
      <c r="AG87" s="97">
        <v>1</v>
      </c>
      <c r="AH87" s="101">
        <v>0</v>
      </c>
      <c r="AI87" s="101">
        <v>0</v>
      </c>
    </row>
    <row r="88" spans="1:35" ht="18" x14ac:dyDescent="0.4">
      <c r="A88" s="96" t="s">
        <v>496</v>
      </c>
      <c r="B88" s="101">
        <v>0</v>
      </c>
      <c r="C88" s="101">
        <v>0</v>
      </c>
      <c r="D88" s="101">
        <v>0</v>
      </c>
      <c r="E88" s="97">
        <v>1</v>
      </c>
      <c r="F88" s="101">
        <v>0</v>
      </c>
      <c r="G88" s="101">
        <v>0</v>
      </c>
      <c r="H88" s="96" t="s">
        <v>334</v>
      </c>
      <c r="I88" s="101">
        <v>0</v>
      </c>
      <c r="J88" s="101">
        <v>0</v>
      </c>
      <c r="K88" s="101">
        <v>0</v>
      </c>
      <c r="L88" s="97">
        <v>1</v>
      </c>
      <c r="M88" s="101">
        <v>0</v>
      </c>
      <c r="N88" s="101">
        <v>0</v>
      </c>
      <c r="O88" s="96" t="s">
        <v>343</v>
      </c>
      <c r="P88" s="101">
        <v>0</v>
      </c>
      <c r="Q88" s="101">
        <v>0</v>
      </c>
      <c r="R88" s="101">
        <v>0</v>
      </c>
      <c r="S88" s="97">
        <v>1</v>
      </c>
      <c r="T88" s="101">
        <v>0</v>
      </c>
      <c r="U88" s="101">
        <v>0</v>
      </c>
      <c r="V88" s="96" t="s">
        <v>290</v>
      </c>
      <c r="W88" s="101">
        <v>0</v>
      </c>
      <c r="X88" s="101">
        <v>0</v>
      </c>
      <c r="Y88" s="101">
        <v>0</v>
      </c>
      <c r="Z88" s="97">
        <v>1</v>
      </c>
      <c r="AA88" s="101">
        <v>0</v>
      </c>
      <c r="AB88" s="101">
        <v>0</v>
      </c>
      <c r="AC88" s="96" t="s">
        <v>336</v>
      </c>
      <c r="AD88" s="101">
        <v>0</v>
      </c>
      <c r="AE88" s="101">
        <v>0</v>
      </c>
      <c r="AF88" s="101">
        <v>0</v>
      </c>
      <c r="AG88" s="97">
        <v>1</v>
      </c>
      <c r="AH88" s="101">
        <v>0</v>
      </c>
      <c r="AI88" s="101">
        <v>0</v>
      </c>
    </row>
    <row r="89" spans="1:35" ht="18" x14ac:dyDescent="0.4">
      <c r="A89" s="96" t="s">
        <v>305</v>
      </c>
      <c r="B89" s="101">
        <v>0</v>
      </c>
      <c r="C89" s="101">
        <v>0</v>
      </c>
      <c r="D89" s="101">
        <v>0</v>
      </c>
      <c r="E89" s="97">
        <v>1</v>
      </c>
      <c r="F89" s="101">
        <v>0</v>
      </c>
      <c r="G89" s="101">
        <v>0</v>
      </c>
      <c r="H89" s="96" t="s">
        <v>496</v>
      </c>
      <c r="I89" s="101">
        <v>0</v>
      </c>
      <c r="J89" s="101">
        <v>0</v>
      </c>
      <c r="K89" s="101">
        <v>0</v>
      </c>
      <c r="L89" s="97">
        <v>1</v>
      </c>
      <c r="M89" s="101">
        <v>0</v>
      </c>
      <c r="N89" s="101">
        <v>0</v>
      </c>
      <c r="O89" s="96" t="s">
        <v>320</v>
      </c>
      <c r="P89" s="101">
        <v>0</v>
      </c>
      <c r="Q89" s="101">
        <v>0</v>
      </c>
      <c r="R89" s="101">
        <v>0</v>
      </c>
      <c r="S89" s="97">
        <v>1</v>
      </c>
      <c r="T89" s="101">
        <v>0</v>
      </c>
      <c r="U89" s="101">
        <v>0</v>
      </c>
      <c r="V89" s="96" t="s">
        <v>262</v>
      </c>
      <c r="W89" s="101">
        <v>0</v>
      </c>
      <c r="X89" s="101">
        <v>0</v>
      </c>
      <c r="Y89" s="101">
        <v>0</v>
      </c>
      <c r="Z89" s="97">
        <v>1</v>
      </c>
      <c r="AA89" s="101">
        <v>0</v>
      </c>
      <c r="AB89" s="101">
        <v>0</v>
      </c>
      <c r="AC89" s="96" t="s">
        <v>282</v>
      </c>
      <c r="AD89" s="101">
        <v>0</v>
      </c>
      <c r="AE89" s="101">
        <v>0</v>
      </c>
      <c r="AF89" s="101">
        <v>0</v>
      </c>
      <c r="AG89" s="97">
        <v>1</v>
      </c>
      <c r="AH89" s="101">
        <v>0</v>
      </c>
      <c r="AI89" s="101">
        <v>0</v>
      </c>
    </row>
    <row r="90" spans="1:35" ht="18" x14ac:dyDescent="0.4">
      <c r="A90" s="96" t="s">
        <v>290</v>
      </c>
      <c r="B90" s="101">
        <v>0</v>
      </c>
      <c r="C90" s="101">
        <v>0</v>
      </c>
      <c r="D90" s="101">
        <v>0</v>
      </c>
      <c r="E90" s="97">
        <v>1</v>
      </c>
      <c r="F90" s="101">
        <v>0</v>
      </c>
      <c r="G90" s="101">
        <v>0</v>
      </c>
      <c r="H90" s="96" t="s">
        <v>305</v>
      </c>
      <c r="I90" s="101">
        <v>0</v>
      </c>
      <c r="J90" s="101">
        <v>0</v>
      </c>
      <c r="K90" s="101">
        <v>0</v>
      </c>
      <c r="L90" s="97">
        <v>1</v>
      </c>
      <c r="M90" s="101">
        <v>0</v>
      </c>
      <c r="N90" s="101">
        <v>0</v>
      </c>
      <c r="O90" s="96" t="s">
        <v>344</v>
      </c>
      <c r="P90" s="101">
        <v>0</v>
      </c>
      <c r="Q90" s="101">
        <v>0</v>
      </c>
      <c r="R90" s="101">
        <v>0</v>
      </c>
      <c r="S90" s="97">
        <v>1</v>
      </c>
      <c r="T90" s="101">
        <v>0</v>
      </c>
      <c r="U90" s="101">
        <v>0</v>
      </c>
      <c r="V90" s="96" t="s">
        <v>347</v>
      </c>
      <c r="W90" s="101">
        <v>0</v>
      </c>
      <c r="X90" s="101">
        <v>0</v>
      </c>
      <c r="Y90" s="101">
        <v>0</v>
      </c>
      <c r="Z90" s="97">
        <v>1</v>
      </c>
      <c r="AA90" s="101">
        <v>0</v>
      </c>
      <c r="AB90" s="101">
        <v>0</v>
      </c>
      <c r="AC90" s="96" t="s">
        <v>215</v>
      </c>
      <c r="AD90" s="101">
        <v>0</v>
      </c>
      <c r="AE90" s="101">
        <v>0</v>
      </c>
      <c r="AF90" s="101">
        <v>0</v>
      </c>
      <c r="AG90" s="97">
        <v>1</v>
      </c>
      <c r="AH90" s="101">
        <v>0</v>
      </c>
      <c r="AI90" s="101">
        <v>0</v>
      </c>
    </row>
    <row r="91" spans="1:35" ht="36" x14ac:dyDescent="0.4">
      <c r="A91" s="96" t="s">
        <v>262</v>
      </c>
      <c r="B91" s="101">
        <v>0</v>
      </c>
      <c r="C91" s="101">
        <v>0</v>
      </c>
      <c r="D91" s="101">
        <v>0</v>
      </c>
      <c r="E91" s="97">
        <v>1</v>
      </c>
      <c r="F91" s="101">
        <v>0</v>
      </c>
      <c r="G91" s="101">
        <v>0</v>
      </c>
      <c r="H91" s="96" t="s">
        <v>290</v>
      </c>
      <c r="I91" s="101">
        <v>0</v>
      </c>
      <c r="J91" s="101">
        <v>0</v>
      </c>
      <c r="K91" s="101">
        <v>0</v>
      </c>
      <c r="L91" s="97">
        <v>1</v>
      </c>
      <c r="M91" s="101">
        <v>0</v>
      </c>
      <c r="N91" s="101">
        <v>0</v>
      </c>
      <c r="O91" s="96" t="s">
        <v>272</v>
      </c>
      <c r="P91" s="101">
        <v>0</v>
      </c>
      <c r="Q91" s="101">
        <v>0</v>
      </c>
      <c r="R91" s="101">
        <v>0</v>
      </c>
      <c r="S91" s="97">
        <v>1</v>
      </c>
      <c r="T91" s="101">
        <v>0</v>
      </c>
      <c r="U91" s="101">
        <v>0</v>
      </c>
      <c r="V91" s="96" t="s">
        <v>223</v>
      </c>
      <c r="W91" s="101">
        <v>0</v>
      </c>
      <c r="X91" s="101">
        <v>0</v>
      </c>
      <c r="Y91" s="101">
        <v>0</v>
      </c>
      <c r="Z91" s="97">
        <v>1</v>
      </c>
      <c r="AA91" s="101">
        <v>0</v>
      </c>
      <c r="AB91" s="101">
        <v>0</v>
      </c>
      <c r="AC91" s="96" t="s">
        <v>339</v>
      </c>
      <c r="AD91" s="101">
        <v>0</v>
      </c>
      <c r="AE91" s="101">
        <v>0</v>
      </c>
      <c r="AF91" s="101">
        <v>0</v>
      </c>
      <c r="AG91" s="97">
        <v>1</v>
      </c>
      <c r="AH91" s="101">
        <v>0</v>
      </c>
      <c r="AI91" s="101">
        <v>0</v>
      </c>
    </row>
    <row r="92" spans="1:35" ht="18" x14ac:dyDescent="0.4">
      <c r="A92" s="96" t="s">
        <v>347</v>
      </c>
      <c r="B92" s="101">
        <v>0</v>
      </c>
      <c r="C92" s="101">
        <v>0</v>
      </c>
      <c r="D92" s="101">
        <v>0</v>
      </c>
      <c r="E92" s="97">
        <v>1</v>
      </c>
      <c r="F92" s="101">
        <v>0</v>
      </c>
      <c r="G92" s="101">
        <v>0</v>
      </c>
      <c r="H92" s="96" t="s">
        <v>262</v>
      </c>
      <c r="I92" s="101">
        <v>0</v>
      </c>
      <c r="J92" s="101">
        <v>0</v>
      </c>
      <c r="K92" s="101">
        <v>0</v>
      </c>
      <c r="L92" s="97">
        <v>1</v>
      </c>
      <c r="M92" s="101">
        <v>0</v>
      </c>
      <c r="N92" s="101">
        <v>0</v>
      </c>
      <c r="O92" s="96" t="s">
        <v>345</v>
      </c>
      <c r="P92" s="101">
        <v>0</v>
      </c>
      <c r="Q92" s="101">
        <v>0</v>
      </c>
      <c r="R92" s="101">
        <v>0</v>
      </c>
      <c r="S92" s="97">
        <v>1</v>
      </c>
      <c r="T92" s="101">
        <v>0</v>
      </c>
      <c r="U92" s="101">
        <v>0</v>
      </c>
      <c r="V92" s="96" t="s">
        <v>295</v>
      </c>
      <c r="W92" s="101">
        <v>0</v>
      </c>
      <c r="X92" s="101">
        <v>0</v>
      </c>
      <c r="Y92" s="101">
        <v>0</v>
      </c>
      <c r="Z92" s="97">
        <v>1</v>
      </c>
      <c r="AA92" s="101">
        <v>0</v>
      </c>
      <c r="AB92" s="101">
        <v>0</v>
      </c>
      <c r="AC92" s="96" t="s">
        <v>247</v>
      </c>
      <c r="AD92" s="101">
        <v>0</v>
      </c>
      <c r="AE92" s="101">
        <v>0</v>
      </c>
      <c r="AF92" s="101">
        <v>0</v>
      </c>
      <c r="AG92" s="97">
        <v>1</v>
      </c>
      <c r="AH92" s="101">
        <v>0</v>
      </c>
      <c r="AI92" s="101">
        <v>0</v>
      </c>
    </row>
    <row r="93" spans="1:35" ht="18" x14ac:dyDescent="0.4">
      <c r="A93" s="96" t="s">
        <v>295</v>
      </c>
      <c r="B93" s="101">
        <v>0</v>
      </c>
      <c r="C93" s="101">
        <v>0</v>
      </c>
      <c r="D93" s="101">
        <v>0</v>
      </c>
      <c r="E93" s="97">
        <v>1</v>
      </c>
      <c r="F93" s="101">
        <v>0</v>
      </c>
      <c r="G93" s="101">
        <v>0</v>
      </c>
      <c r="H93" s="96" t="s">
        <v>347</v>
      </c>
      <c r="I93" s="101">
        <v>0</v>
      </c>
      <c r="J93" s="101">
        <v>0</v>
      </c>
      <c r="K93" s="101">
        <v>0</v>
      </c>
      <c r="L93" s="97">
        <v>1</v>
      </c>
      <c r="M93" s="101">
        <v>0</v>
      </c>
      <c r="N93" s="101">
        <v>0</v>
      </c>
      <c r="O93" s="96" t="s">
        <v>334</v>
      </c>
      <c r="P93" s="101">
        <v>0</v>
      </c>
      <c r="Q93" s="101">
        <v>0</v>
      </c>
      <c r="R93" s="101">
        <v>0</v>
      </c>
      <c r="S93" s="97">
        <v>1</v>
      </c>
      <c r="T93" s="101">
        <v>0</v>
      </c>
      <c r="U93" s="101">
        <v>0</v>
      </c>
      <c r="V93" s="96" t="s">
        <v>310</v>
      </c>
      <c r="W93" s="101">
        <v>0</v>
      </c>
      <c r="X93" s="101">
        <v>0</v>
      </c>
      <c r="Y93" s="101">
        <v>0</v>
      </c>
      <c r="Z93" s="97">
        <v>1</v>
      </c>
      <c r="AA93" s="101">
        <v>0</v>
      </c>
      <c r="AB93" s="101">
        <v>0</v>
      </c>
      <c r="AC93" s="96" t="s">
        <v>340</v>
      </c>
      <c r="AD93" s="101">
        <v>0</v>
      </c>
      <c r="AE93" s="101">
        <v>0</v>
      </c>
      <c r="AF93" s="101">
        <v>0</v>
      </c>
      <c r="AG93" s="97">
        <v>1</v>
      </c>
      <c r="AH93" s="101">
        <v>0</v>
      </c>
      <c r="AI93" s="101">
        <v>0</v>
      </c>
    </row>
    <row r="94" spans="1:35" ht="18" x14ac:dyDescent="0.4">
      <c r="A94" s="96" t="s">
        <v>310</v>
      </c>
      <c r="B94" s="101">
        <v>0</v>
      </c>
      <c r="C94" s="101">
        <v>0</v>
      </c>
      <c r="D94" s="101">
        <v>0</v>
      </c>
      <c r="E94" s="97">
        <v>1</v>
      </c>
      <c r="F94" s="101">
        <v>0</v>
      </c>
      <c r="G94" s="101">
        <v>0</v>
      </c>
      <c r="H94" s="96" t="s">
        <v>223</v>
      </c>
      <c r="I94" s="101">
        <v>0</v>
      </c>
      <c r="J94" s="101">
        <v>0</v>
      </c>
      <c r="K94" s="101">
        <v>0</v>
      </c>
      <c r="L94" s="97">
        <v>1</v>
      </c>
      <c r="M94" s="101">
        <v>0</v>
      </c>
      <c r="N94" s="101">
        <v>0</v>
      </c>
      <c r="O94" s="96" t="s">
        <v>496</v>
      </c>
      <c r="P94" s="101">
        <v>0</v>
      </c>
      <c r="Q94" s="101">
        <v>0</v>
      </c>
      <c r="R94" s="101">
        <v>0</v>
      </c>
      <c r="S94" s="97">
        <v>1</v>
      </c>
      <c r="T94" s="101">
        <v>0</v>
      </c>
      <c r="U94" s="101">
        <v>0</v>
      </c>
      <c r="V94" s="96" t="s">
        <v>284</v>
      </c>
      <c r="W94" s="101">
        <v>0</v>
      </c>
      <c r="X94" s="101">
        <v>0</v>
      </c>
      <c r="Y94" s="101">
        <v>0</v>
      </c>
      <c r="Z94" s="97">
        <v>1</v>
      </c>
      <c r="AA94" s="101">
        <v>0</v>
      </c>
      <c r="AB94" s="101">
        <v>0</v>
      </c>
      <c r="AC94" s="96" t="s">
        <v>265</v>
      </c>
      <c r="AD94" s="101">
        <v>0</v>
      </c>
      <c r="AE94" s="101">
        <v>0</v>
      </c>
      <c r="AF94" s="101">
        <v>0</v>
      </c>
      <c r="AG94" s="97">
        <v>1</v>
      </c>
      <c r="AH94" s="101">
        <v>0</v>
      </c>
      <c r="AI94" s="101">
        <v>0</v>
      </c>
    </row>
    <row r="95" spans="1:35" ht="18" x14ac:dyDescent="0.4">
      <c r="A95" s="96" t="s">
        <v>284</v>
      </c>
      <c r="B95" s="101">
        <v>0</v>
      </c>
      <c r="C95" s="101">
        <v>0</v>
      </c>
      <c r="D95" s="101">
        <v>0</v>
      </c>
      <c r="E95" s="97">
        <v>1</v>
      </c>
      <c r="F95" s="101">
        <v>0</v>
      </c>
      <c r="G95" s="101">
        <v>0</v>
      </c>
      <c r="H95" s="96" t="s">
        <v>295</v>
      </c>
      <c r="I95" s="101">
        <v>0</v>
      </c>
      <c r="J95" s="101">
        <v>0</v>
      </c>
      <c r="K95" s="101">
        <v>0</v>
      </c>
      <c r="L95" s="97">
        <v>1</v>
      </c>
      <c r="M95" s="101">
        <v>0</v>
      </c>
      <c r="N95" s="101">
        <v>0</v>
      </c>
      <c r="O95" s="96" t="s">
        <v>305</v>
      </c>
      <c r="P95" s="101">
        <v>0</v>
      </c>
      <c r="Q95" s="101">
        <v>0</v>
      </c>
      <c r="R95" s="101">
        <v>0</v>
      </c>
      <c r="S95" s="97">
        <v>1</v>
      </c>
      <c r="T95" s="101">
        <v>0</v>
      </c>
      <c r="U95" s="101">
        <v>0</v>
      </c>
      <c r="V95" s="96" t="s">
        <v>316</v>
      </c>
      <c r="W95" s="101">
        <v>0</v>
      </c>
      <c r="X95" s="101">
        <v>0</v>
      </c>
      <c r="Y95" s="101">
        <v>0</v>
      </c>
      <c r="Z95" s="97">
        <v>1</v>
      </c>
      <c r="AA95" s="101">
        <v>0</v>
      </c>
      <c r="AB95" s="101">
        <v>0</v>
      </c>
      <c r="AC95" s="96" t="s">
        <v>245</v>
      </c>
      <c r="AD95" s="101">
        <v>0</v>
      </c>
      <c r="AE95" s="101">
        <v>0</v>
      </c>
      <c r="AF95" s="101">
        <v>0</v>
      </c>
      <c r="AG95" s="97">
        <v>1</v>
      </c>
      <c r="AH95" s="101">
        <v>0</v>
      </c>
      <c r="AI95" s="101">
        <v>0</v>
      </c>
    </row>
    <row r="96" spans="1:35" ht="18" x14ac:dyDescent="0.4">
      <c r="A96" s="96" t="s">
        <v>316</v>
      </c>
      <c r="B96" s="101">
        <v>0</v>
      </c>
      <c r="C96" s="101">
        <v>0</v>
      </c>
      <c r="D96" s="101">
        <v>0</v>
      </c>
      <c r="E96" s="97">
        <v>1</v>
      </c>
      <c r="F96" s="101">
        <v>0</v>
      </c>
      <c r="G96" s="101">
        <v>0</v>
      </c>
      <c r="H96" s="96" t="s">
        <v>310</v>
      </c>
      <c r="I96" s="101">
        <v>0</v>
      </c>
      <c r="J96" s="101">
        <v>0</v>
      </c>
      <c r="K96" s="101">
        <v>0</v>
      </c>
      <c r="L96" s="97">
        <v>1</v>
      </c>
      <c r="M96" s="101">
        <v>0</v>
      </c>
      <c r="N96" s="101">
        <v>0</v>
      </c>
      <c r="O96" s="96" t="s">
        <v>290</v>
      </c>
      <c r="P96" s="101">
        <v>0</v>
      </c>
      <c r="Q96" s="101">
        <v>0</v>
      </c>
      <c r="R96" s="101">
        <v>0</v>
      </c>
      <c r="S96" s="97">
        <v>1</v>
      </c>
      <c r="T96" s="101">
        <v>0</v>
      </c>
      <c r="U96" s="101">
        <v>0</v>
      </c>
      <c r="V96" s="96" t="s">
        <v>270</v>
      </c>
      <c r="W96" s="101">
        <v>0</v>
      </c>
      <c r="X96" s="101">
        <v>0</v>
      </c>
      <c r="Y96" s="101">
        <v>0</v>
      </c>
      <c r="Z96" s="97">
        <v>1</v>
      </c>
      <c r="AA96" s="101">
        <v>0</v>
      </c>
      <c r="AB96" s="101">
        <v>0</v>
      </c>
      <c r="AC96" s="96" t="s">
        <v>259</v>
      </c>
      <c r="AD96" s="101">
        <v>0</v>
      </c>
      <c r="AE96" s="101">
        <v>0</v>
      </c>
      <c r="AF96" s="101">
        <v>0</v>
      </c>
      <c r="AG96" s="97">
        <v>1</v>
      </c>
      <c r="AH96" s="101">
        <v>0</v>
      </c>
      <c r="AI96" s="101">
        <v>0</v>
      </c>
    </row>
    <row r="97" spans="1:35" ht="36" x14ac:dyDescent="0.4">
      <c r="A97" s="96" t="s">
        <v>270</v>
      </c>
      <c r="B97" s="101">
        <v>0</v>
      </c>
      <c r="C97" s="101">
        <v>0</v>
      </c>
      <c r="D97" s="101">
        <v>0</v>
      </c>
      <c r="E97" s="97">
        <v>1</v>
      </c>
      <c r="F97" s="101">
        <v>0</v>
      </c>
      <c r="G97" s="101">
        <v>0</v>
      </c>
      <c r="H97" s="96" t="s">
        <v>218</v>
      </c>
      <c r="I97" s="101">
        <v>0</v>
      </c>
      <c r="J97" s="101">
        <v>0</v>
      </c>
      <c r="K97" s="101">
        <v>0</v>
      </c>
      <c r="L97" s="97">
        <v>1</v>
      </c>
      <c r="M97" s="101">
        <v>0</v>
      </c>
      <c r="N97" s="101">
        <v>0</v>
      </c>
      <c r="O97" s="96" t="s">
        <v>262</v>
      </c>
      <c r="P97" s="101">
        <v>0</v>
      </c>
      <c r="Q97" s="101">
        <v>0</v>
      </c>
      <c r="R97" s="101">
        <v>0</v>
      </c>
      <c r="S97" s="97">
        <v>1</v>
      </c>
      <c r="T97" s="101">
        <v>0</v>
      </c>
      <c r="U97" s="101">
        <v>0</v>
      </c>
      <c r="V97" s="96" t="s">
        <v>246</v>
      </c>
      <c r="W97" s="101">
        <v>0</v>
      </c>
      <c r="X97" s="101">
        <v>0</v>
      </c>
      <c r="Y97" s="101">
        <v>0</v>
      </c>
      <c r="Z97" s="97">
        <v>1</v>
      </c>
      <c r="AA97" s="101">
        <v>0</v>
      </c>
      <c r="AB97" s="101">
        <v>0</v>
      </c>
      <c r="AC97" s="96" t="s">
        <v>239</v>
      </c>
      <c r="AD97" s="101">
        <v>0</v>
      </c>
      <c r="AE97" s="101">
        <v>0</v>
      </c>
      <c r="AF97" s="101">
        <v>0</v>
      </c>
      <c r="AG97" s="97">
        <v>1</v>
      </c>
      <c r="AH97" s="101">
        <v>0</v>
      </c>
      <c r="AI97" s="101">
        <v>0</v>
      </c>
    </row>
    <row r="98" spans="1:35" ht="18" x14ac:dyDescent="0.4">
      <c r="A98" s="96" t="s">
        <v>246</v>
      </c>
      <c r="B98" s="101">
        <v>0</v>
      </c>
      <c r="C98" s="101">
        <v>0</v>
      </c>
      <c r="D98" s="101">
        <v>0</v>
      </c>
      <c r="E98" s="97">
        <v>1</v>
      </c>
      <c r="F98" s="101">
        <v>0</v>
      </c>
      <c r="G98" s="101">
        <v>0</v>
      </c>
      <c r="H98" s="96" t="s">
        <v>224</v>
      </c>
      <c r="I98" s="101">
        <v>0</v>
      </c>
      <c r="J98" s="101">
        <v>0</v>
      </c>
      <c r="K98" s="101">
        <v>0</v>
      </c>
      <c r="L98" s="97">
        <v>1</v>
      </c>
      <c r="M98" s="101">
        <v>0</v>
      </c>
      <c r="N98" s="101">
        <v>0</v>
      </c>
      <c r="O98" s="96" t="s">
        <v>347</v>
      </c>
      <c r="P98" s="101">
        <v>0</v>
      </c>
      <c r="Q98" s="101">
        <v>0</v>
      </c>
      <c r="R98" s="101">
        <v>0</v>
      </c>
      <c r="S98" s="97">
        <v>1</v>
      </c>
      <c r="T98" s="101">
        <v>0</v>
      </c>
      <c r="U98" s="101">
        <v>0</v>
      </c>
      <c r="V98" s="96" t="s">
        <v>252</v>
      </c>
      <c r="W98" s="101">
        <v>0</v>
      </c>
      <c r="X98" s="101">
        <v>0</v>
      </c>
      <c r="Y98" s="101">
        <v>0</v>
      </c>
      <c r="Z98" s="97">
        <v>1</v>
      </c>
      <c r="AA98" s="101">
        <v>0</v>
      </c>
      <c r="AB98" s="101">
        <v>0</v>
      </c>
      <c r="AC98" s="96" t="s">
        <v>281</v>
      </c>
      <c r="AD98" s="101">
        <v>0</v>
      </c>
      <c r="AE98" s="101">
        <v>0</v>
      </c>
      <c r="AF98" s="101">
        <v>0</v>
      </c>
      <c r="AG98" s="97">
        <v>1</v>
      </c>
      <c r="AH98" s="101">
        <v>0</v>
      </c>
      <c r="AI98" s="101">
        <v>0</v>
      </c>
    </row>
    <row r="99" spans="1:35" ht="18" x14ac:dyDescent="0.4">
      <c r="A99" s="96" t="s">
        <v>252</v>
      </c>
      <c r="B99" s="101">
        <v>0</v>
      </c>
      <c r="C99" s="101">
        <v>0</v>
      </c>
      <c r="D99" s="101">
        <v>0</v>
      </c>
      <c r="E99" s="97">
        <v>1</v>
      </c>
      <c r="F99" s="101">
        <v>0</v>
      </c>
      <c r="G99" s="101">
        <v>0</v>
      </c>
      <c r="H99" s="96" t="s">
        <v>234</v>
      </c>
      <c r="I99" s="101">
        <v>0</v>
      </c>
      <c r="J99" s="101">
        <v>0</v>
      </c>
      <c r="K99" s="101">
        <v>0</v>
      </c>
      <c r="L99" s="97">
        <v>1</v>
      </c>
      <c r="M99" s="101">
        <v>0</v>
      </c>
      <c r="N99" s="101">
        <v>0</v>
      </c>
      <c r="O99" s="96" t="s">
        <v>223</v>
      </c>
      <c r="P99" s="101">
        <v>0</v>
      </c>
      <c r="Q99" s="101">
        <v>0</v>
      </c>
      <c r="R99" s="101">
        <v>0</v>
      </c>
      <c r="S99" s="97">
        <v>1</v>
      </c>
      <c r="T99" s="101">
        <v>0</v>
      </c>
      <c r="U99" s="101">
        <v>0</v>
      </c>
      <c r="V99" s="96" t="s">
        <v>283</v>
      </c>
      <c r="W99" s="101">
        <v>0</v>
      </c>
      <c r="X99" s="101">
        <v>0</v>
      </c>
      <c r="Y99" s="101">
        <v>0</v>
      </c>
      <c r="Z99" s="97">
        <v>1</v>
      </c>
      <c r="AA99" s="101">
        <v>0</v>
      </c>
      <c r="AB99" s="101">
        <v>0</v>
      </c>
      <c r="AC99" s="96" t="s">
        <v>307</v>
      </c>
      <c r="AD99" s="101">
        <v>0</v>
      </c>
      <c r="AE99" s="101">
        <v>0</v>
      </c>
      <c r="AF99" s="101">
        <v>0</v>
      </c>
      <c r="AG99" s="97">
        <v>1</v>
      </c>
      <c r="AH99" s="101">
        <v>0</v>
      </c>
      <c r="AI99" s="101">
        <v>0</v>
      </c>
    </row>
    <row r="100" spans="1:35" ht="18" x14ac:dyDescent="0.4">
      <c r="A100" s="96" t="s">
        <v>283</v>
      </c>
      <c r="B100" s="101">
        <v>0</v>
      </c>
      <c r="C100" s="101">
        <v>0</v>
      </c>
      <c r="D100" s="101">
        <v>0</v>
      </c>
      <c r="E100" s="97">
        <v>1</v>
      </c>
      <c r="F100" s="101">
        <v>0</v>
      </c>
      <c r="G100" s="101">
        <v>0</v>
      </c>
      <c r="H100" s="96" t="s">
        <v>284</v>
      </c>
      <c r="I100" s="101">
        <v>0</v>
      </c>
      <c r="J100" s="101">
        <v>0</v>
      </c>
      <c r="K100" s="101">
        <v>0</v>
      </c>
      <c r="L100" s="97">
        <v>1</v>
      </c>
      <c r="M100" s="101">
        <v>0</v>
      </c>
      <c r="N100" s="101">
        <v>0</v>
      </c>
      <c r="O100" s="96" t="s">
        <v>295</v>
      </c>
      <c r="P100" s="101">
        <v>0</v>
      </c>
      <c r="Q100" s="101">
        <v>0</v>
      </c>
      <c r="R100" s="101">
        <v>0</v>
      </c>
      <c r="S100" s="97">
        <v>1</v>
      </c>
      <c r="T100" s="101">
        <v>0</v>
      </c>
      <c r="U100" s="101">
        <v>0</v>
      </c>
      <c r="V100" s="96" t="s">
        <v>231</v>
      </c>
      <c r="W100" s="101">
        <v>0</v>
      </c>
      <c r="X100" s="101">
        <v>0</v>
      </c>
      <c r="Y100" s="101">
        <v>0</v>
      </c>
      <c r="Z100" s="97">
        <v>1</v>
      </c>
      <c r="AA100" s="101">
        <v>0</v>
      </c>
      <c r="AB100" s="101">
        <v>0</v>
      </c>
      <c r="AC100" s="96" t="s">
        <v>341</v>
      </c>
      <c r="AD100" s="101">
        <v>0</v>
      </c>
      <c r="AE100" s="101">
        <v>0</v>
      </c>
      <c r="AF100" s="101">
        <v>0</v>
      </c>
      <c r="AG100" s="97">
        <v>1</v>
      </c>
      <c r="AH100" s="101">
        <v>0</v>
      </c>
      <c r="AI100" s="101">
        <v>0</v>
      </c>
    </row>
    <row r="101" spans="1:35" ht="18" x14ac:dyDescent="0.4">
      <c r="A101" s="96" t="s">
        <v>274</v>
      </c>
      <c r="B101" s="101">
        <v>0</v>
      </c>
      <c r="C101" s="101">
        <v>0</v>
      </c>
      <c r="D101" s="101">
        <v>0</v>
      </c>
      <c r="E101" s="97">
        <v>1</v>
      </c>
      <c r="F101" s="101">
        <v>0</v>
      </c>
      <c r="G101" s="101">
        <v>0</v>
      </c>
      <c r="H101" s="96" t="s">
        <v>316</v>
      </c>
      <c r="I101" s="101">
        <v>0</v>
      </c>
      <c r="J101" s="101">
        <v>0</v>
      </c>
      <c r="K101" s="101">
        <v>0</v>
      </c>
      <c r="L101" s="97">
        <v>1</v>
      </c>
      <c r="M101" s="101">
        <v>0</v>
      </c>
      <c r="N101" s="101">
        <v>0</v>
      </c>
      <c r="O101" s="96" t="s">
        <v>310</v>
      </c>
      <c r="P101" s="101">
        <v>0</v>
      </c>
      <c r="Q101" s="101">
        <v>0</v>
      </c>
      <c r="R101" s="101">
        <v>0</v>
      </c>
      <c r="S101" s="97">
        <v>1</v>
      </c>
      <c r="T101" s="101">
        <v>0</v>
      </c>
      <c r="U101" s="101">
        <v>0</v>
      </c>
      <c r="V101" s="96" t="s">
        <v>274</v>
      </c>
      <c r="W101" s="101">
        <v>0</v>
      </c>
      <c r="X101" s="101">
        <v>0</v>
      </c>
      <c r="Y101" s="101">
        <v>0</v>
      </c>
      <c r="Z101" s="97">
        <v>1</v>
      </c>
      <c r="AA101" s="101">
        <v>0</v>
      </c>
      <c r="AB101" s="101">
        <v>0</v>
      </c>
      <c r="AC101" s="96" t="s">
        <v>342</v>
      </c>
      <c r="AD101" s="101">
        <v>0</v>
      </c>
      <c r="AE101" s="101">
        <v>0</v>
      </c>
      <c r="AF101" s="101">
        <v>0</v>
      </c>
      <c r="AG101" s="97">
        <v>1</v>
      </c>
      <c r="AH101" s="101">
        <v>0</v>
      </c>
      <c r="AI101" s="101">
        <v>0</v>
      </c>
    </row>
    <row r="102" spans="1:35" ht="18" x14ac:dyDescent="0.4">
      <c r="A102" s="96" t="s">
        <v>219</v>
      </c>
      <c r="B102" s="101">
        <v>0</v>
      </c>
      <c r="C102" s="101">
        <v>0</v>
      </c>
      <c r="D102" s="101">
        <v>0</v>
      </c>
      <c r="E102" s="97">
        <v>1</v>
      </c>
      <c r="F102" s="101">
        <v>0</v>
      </c>
      <c r="G102" s="101">
        <v>0</v>
      </c>
      <c r="H102" s="96" t="s">
        <v>270</v>
      </c>
      <c r="I102" s="101">
        <v>0</v>
      </c>
      <c r="J102" s="101">
        <v>0</v>
      </c>
      <c r="K102" s="101">
        <v>0</v>
      </c>
      <c r="L102" s="97">
        <v>1</v>
      </c>
      <c r="M102" s="101">
        <v>0</v>
      </c>
      <c r="N102" s="101">
        <v>0</v>
      </c>
      <c r="O102" s="96" t="s">
        <v>218</v>
      </c>
      <c r="P102" s="101">
        <v>0</v>
      </c>
      <c r="Q102" s="101">
        <v>0</v>
      </c>
      <c r="R102" s="101">
        <v>0</v>
      </c>
      <c r="S102" s="97">
        <v>1</v>
      </c>
      <c r="T102" s="101">
        <v>0</v>
      </c>
      <c r="U102" s="101">
        <v>0</v>
      </c>
      <c r="V102" s="96" t="s">
        <v>219</v>
      </c>
      <c r="W102" s="101">
        <v>0</v>
      </c>
      <c r="X102" s="101">
        <v>0</v>
      </c>
      <c r="Y102" s="101">
        <v>0</v>
      </c>
      <c r="Z102" s="97">
        <v>1</v>
      </c>
      <c r="AA102" s="101">
        <v>0</v>
      </c>
      <c r="AB102" s="101">
        <v>0</v>
      </c>
      <c r="AC102" s="96" t="s">
        <v>343</v>
      </c>
      <c r="AD102" s="101">
        <v>0</v>
      </c>
      <c r="AE102" s="101">
        <v>0</v>
      </c>
      <c r="AF102" s="101">
        <v>0</v>
      </c>
      <c r="AG102" s="97">
        <v>1</v>
      </c>
      <c r="AH102" s="101">
        <v>0</v>
      </c>
      <c r="AI102" s="101">
        <v>0</v>
      </c>
    </row>
    <row r="103" spans="1:35" ht="18" x14ac:dyDescent="0.4">
      <c r="A103" s="96" t="s">
        <v>331</v>
      </c>
      <c r="B103" s="101">
        <v>0</v>
      </c>
      <c r="C103" s="101">
        <v>0</v>
      </c>
      <c r="D103" s="101">
        <v>0</v>
      </c>
      <c r="E103" s="97">
        <v>1</v>
      </c>
      <c r="F103" s="101">
        <v>0</v>
      </c>
      <c r="G103" s="101">
        <v>0</v>
      </c>
      <c r="H103" s="96" t="s">
        <v>283</v>
      </c>
      <c r="I103" s="101">
        <v>0</v>
      </c>
      <c r="J103" s="101">
        <v>0</v>
      </c>
      <c r="K103" s="101">
        <v>0</v>
      </c>
      <c r="L103" s="97">
        <v>1</v>
      </c>
      <c r="M103" s="101">
        <v>0</v>
      </c>
      <c r="N103" s="101">
        <v>0</v>
      </c>
      <c r="O103" s="96" t="s">
        <v>224</v>
      </c>
      <c r="P103" s="101">
        <v>0</v>
      </c>
      <c r="Q103" s="101">
        <v>0</v>
      </c>
      <c r="R103" s="101">
        <v>0</v>
      </c>
      <c r="S103" s="97">
        <v>1</v>
      </c>
      <c r="T103" s="101">
        <v>0</v>
      </c>
      <c r="U103" s="101">
        <v>0</v>
      </c>
      <c r="V103" s="96" t="s">
        <v>331</v>
      </c>
      <c r="W103" s="101">
        <v>0</v>
      </c>
      <c r="X103" s="101">
        <v>0</v>
      </c>
      <c r="Y103" s="101">
        <v>0</v>
      </c>
      <c r="Z103" s="97">
        <v>1</v>
      </c>
      <c r="AA103" s="101">
        <v>0</v>
      </c>
      <c r="AB103" s="101">
        <v>0</v>
      </c>
      <c r="AC103" s="96" t="s">
        <v>344</v>
      </c>
      <c r="AD103" s="101">
        <v>0</v>
      </c>
      <c r="AE103" s="101">
        <v>0</v>
      </c>
      <c r="AF103" s="101">
        <v>0</v>
      </c>
      <c r="AG103" s="97">
        <v>1</v>
      </c>
      <c r="AH103" s="101">
        <v>0</v>
      </c>
      <c r="AI103" s="101">
        <v>0</v>
      </c>
    </row>
    <row r="104" spans="1:35" ht="18" x14ac:dyDescent="0.4">
      <c r="A104" s="96" t="s">
        <v>332</v>
      </c>
      <c r="B104" s="101">
        <v>0</v>
      </c>
      <c r="C104" s="101">
        <v>0</v>
      </c>
      <c r="D104" s="101">
        <v>0</v>
      </c>
      <c r="E104" s="97">
        <v>1</v>
      </c>
      <c r="F104" s="101">
        <v>0</v>
      </c>
      <c r="G104" s="101">
        <v>0</v>
      </c>
      <c r="H104" s="96" t="s">
        <v>231</v>
      </c>
      <c r="I104" s="101">
        <v>0</v>
      </c>
      <c r="J104" s="101">
        <v>0</v>
      </c>
      <c r="K104" s="101">
        <v>0</v>
      </c>
      <c r="L104" s="97">
        <v>1</v>
      </c>
      <c r="M104" s="101">
        <v>0</v>
      </c>
      <c r="N104" s="101">
        <v>0</v>
      </c>
      <c r="O104" s="96" t="s">
        <v>234</v>
      </c>
      <c r="P104" s="101">
        <v>0</v>
      </c>
      <c r="Q104" s="101">
        <v>0</v>
      </c>
      <c r="R104" s="101">
        <v>0</v>
      </c>
      <c r="S104" s="97">
        <v>1</v>
      </c>
      <c r="T104" s="101">
        <v>0</v>
      </c>
      <c r="U104" s="101">
        <v>0</v>
      </c>
      <c r="V104" s="96" t="s">
        <v>332</v>
      </c>
      <c r="W104" s="101">
        <v>0</v>
      </c>
      <c r="X104" s="101">
        <v>0</v>
      </c>
      <c r="Y104" s="101">
        <v>0</v>
      </c>
      <c r="Z104" s="97">
        <v>1</v>
      </c>
      <c r="AA104" s="101">
        <v>0</v>
      </c>
      <c r="AB104" s="101">
        <v>0</v>
      </c>
      <c r="AC104" s="96" t="s">
        <v>272</v>
      </c>
      <c r="AD104" s="101">
        <v>0</v>
      </c>
      <c r="AE104" s="101">
        <v>0</v>
      </c>
      <c r="AF104" s="101">
        <v>0</v>
      </c>
      <c r="AG104" s="97">
        <v>1</v>
      </c>
      <c r="AH104" s="101">
        <v>0</v>
      </c>
      <c r="AI104" s="101">
        <v>0</v>
      </c>
    </row>
    <row r="105" spans="1:35" ht="36" x14ac:dyDescent="0.4">
      <c r="A105" s="96" t="s">
        <v>348</v>
      </c>
      <c r="B105" s="101">
        <v>0</v>
      </c>
      <c r="C105" s="101">
        <v>0</v>
      </c>
      <c r="D105" s="101">
        <v>0</v>
      </c>
      <c r="E105" s="97">
        <v>1</v>
      </c>
      <c r="F105" s="101">
        <v>0</v>
      </c>
      <c r="G105" s="101">
        <v>0</v>
      </c>
      <c r="H105" s="96" t="s">
        <v>274</v>
      </c>
      <c r="I105" s="101">
        <v>0</v>
      </c>
      <c r="J105" s="101">
        <v>0</v>
      </c>
      <c r="K105" s="101">
        <v>0</v>
      </c>
      <c r="L105" s="97">
        <v>1</v>
      </c>
      <c r="M105" s="101">
        <v>0</v>
      </c>
      <c r="N105" s="101">
        <v>0</v>
      </c>
      <c r="O105" s="96" t="s">
        <v>284</v>
      </c>
      <c r="P105" s="101">
        <v>0</v>
      </c>
      <c r="Q105" s="101">
        <v>0</v>
      </c>
      <c r="R105" s="101">
        <v>0</v>
      </c>
      <c r="S105" s="97">
        <v>1</v>
      </c>
      <c r="T105" s="101">
        <v>0</v>
      </c>
      <c r="U105" s="101">
        <v>0</v>
      </c>
      <c r="V105" s="96" t="s">
        <v>348</v>
      </c>
      <c r="W105" s="101">
        <v>0</v>
      </c>
      <c r="X105" s="101">
        <v>0</v>
      </c>
      <c r="Y105" s="101">
        <v>0</v>
      </c>
      <c r="Z105" s="97">
        <v>1</v>
      </c>
      <c r="AA105" s="101">
        <v>0</v>
      </c>
      <c r="AB105" s="101">
        <v>0</v>
      </c>
      <c r="AC105" s="96" t="s">
        <v>345</v>
      </c>
      <c r="AD105" s="101">
        <v>0</v>
      </c>
      <c r="AE105" s="101">
        <v>0</v>
      </c>
      <c r="AF105" s="101">
        <v>0</v>
      </c>
      <c r="AG105" s="97">
        <v>1</v>
      </c>
      <c r="AH105" s="101">
        <v>0</v>
      </c>
      <c r="AI105" s="101">
        <v>0</v>
      </c>
    </row>
    <row r="106" spans="1:35" ht="18" x14ac:dyDescent="0.4">
      <c r="A106" s="96" t="s">
        <v>349</v>
      </c>
      <c r="B106" s="101">
        <v>0</v>
      </c>
      <c r="C106" s="101">
        <v>0</v>
      </c>
      <c r="D106" s="101">
        <v>0</v>
      </c>
      <c r="E106" s="97">
        <v>1</v>
      </c>
      <c r="F106" s="101">
        <v>0</v>
      </c>
      <c r="G106" s="101">
        <v>0</v>
      </c>
      <c r="H106" s="96" t="s">
        <v>331</v>
      </c>
      <c r="I106" s="101">
        <v>0</v>
      </c>
      <c r="J106" s="101">
        <v>0</v>
      </c>
      <c r="K106" s="101">
        <v>0</v>
      </c>
      <c r="L106" s="97">
        <v>1</v>
      </c>
      <c r="M106" s="101">
        <v>0</v>
      </c>
      <c r="N106" s="101">
        <v>0</v>
      </c>
      <c r="O106" s="96" t="s">
        <v>316</v>
      </c>
      <c r="P106" s="101">
        <v>0</v>
      </c>
      <c r="Q106" s="101">
        <v>0</v>
      </c>
      <c r="R106" s="101">
        <v>0</v>
      </c>
      <c r="S106" s="97">
        <v>1</v>
      </c>
      <c r="T106" s="101">
        <v>0</v>
      </c>
      <c r="U106" s="101">
        <v>0</v>
      </c>
      <c r="V106" s="96" t="s">
        <v>349</v>
      </c>
      <c r="W106" s="101">
        <v>0</v>
      </c>
      <c r="X106" s="101">
        <v>0</v>
      </c>
      <c r="Y106" s="101">
        <v>0</v>
      </c>
      <c r="Z106" s="97">
        <v>1</v>
      </c>
      <c r="AA106" s="101">
        <v>0</v>
      </c>
      <c r="AB106" s="101">
        <v>0</v>
      </c>
      <c r="AC106" s="96" t="s">
        <v>290</v>
      </c>
      <c r="AD106" s="101">
        <v>0</v>
      </c>
      <c r="AE106" s="101">
        <v>0</v>
      </c>
      <c r="AF106" s="101">
        <v>0</v>
      </c>
      <c r="AG106" s="97">
        <v>1</v>
      </c>
      <c r="AH106" s="101">
        <v>0</v>
      </c>
      <c r="AI106" s="101">
        <v>0</v>
      </c>
    </row>
    <row r="107" spans="1:35" ht="18" x14ac:dyDescent="0.4">
      <c r="A107" s="96" t="s">
        <v>228</v>
      </c>
      <c r="B107" s="101">
        <v>0</v>
      </c>
      <c r="C107" s="101">
        <v>0</v>
      </c>
      <c r="D107" s="101">
        <v>0</v>
      </c>
      <c r="E107" s="97">
        <v>1</v>
      </c>
      <c r="F107" s="101">
        <v>0</v>
      </c>
      <c r="G107" s="101">
        <v>0</v>
      </c>
      <c r="H107" s="96" t="s">
        <v>332</v>
      </c>
      <c r="I107" s="101">
        <v>0</v>
      </c>
      <c r="J107" s="101">
        <v>0</v>
      </c>
      <c r="K107" s="101">
        <v>0</v>
      </c>
      <c r="L107" s="97">
        <v>1</v>
      </c>
      <c r="M107" s="101">
        <v>0</v>
      </c>
      <c r="N107" s="101">
        <v>0</v>
      </c>
      <c r="O107" s="96" t="s">
        <v>270</v>
      </c>
      <c r="P107" s="101">
        <v>0</v>
      </c>
      <c r="Q107" s="101">
        <v>0</v>
      </c>
      <c r="R107" s="101">
        <v>0</v>
      </c>
      <c r="S107" s="97">
        <v>1</v>
      </c>
      <c r="T107" s="101">
        <v>0</v>
      </c>
      <c r="U107" s="101">
        <v>0</v>
      </c>
      <c r="V107" s="96" t="s">
        <v>228</v>
      </c>
      <c r="W107" s="101">
        <v>0</v>
      </c>
      <c r="X107" s="101">
        <v>0</v>
      </c>
      <c r="Y107" s="101">
        <v>0</v>
      </c>
      <c r="Z107" s="97">
        <v>1</v>
      </c>
      <c r="AA107" s="101">
        <v>0</v>
      </c>
      <c r="AB107" s="101">
        <v>0</v>
      </c>
      <c r="AC107" s="96" t="s">
        <v>262</v>
      </c>
      <c r="AD107" s="101">
        <v>0</v>
      </c>
      <c r="AE107" s="101">
        <v>0</v>
      </c>
      <c r="AF107" s="101">
        <v>0</v>
      </c>
      <c r="AG107" s="97">
        <v>1</v>
      </c>
      <c r="AH107" s="101">
        <v>0</v>
      </c>
      <c r="AI107" s="101">
        <v>0</v>
      </c>
    </row>
    <row r="108" spans="1:35" ht="36" x14ac:dyDescent="0.4">
      <c r="A108" s="96" t="s">
        <v>350</v>
      </c>
      <c r="B108" s="101">
        <v>0</v>
      </c>
      <c r="C108" s="101">
        <v>0</v>
      </c>
      <c r="D108" s="101">
        <v>0</v>
      </c>
      <c r="E108" s="97">
        <v>1</v>
      </c>
      <c r="F108" s="101">
        <v>0</v>
      </c>
      <c r="G108" s="101">
        <v>0</v>
      </c>
      <c r="H108" s="96" t="s">
        <v>348</v>
      </c>
      <c r="I108" s="101">
        <v>0</v>
      </c>
      <c r="J108" s="101">
        <v>0</v>
      </c>
      <c r="K108" s="101">
        <v>0</v>
      </c>
      <c r="L108" s="97">
        <v>1</v>
      </c>
      <c r="M108" s="101">
        <v>0</v>
      </c>
      <c r="N108" s="101">
        <v>0</v>
      </c>
      <c r="O108" s="96" t="s">
        <v>231</v>
      </c>
      <c r="P108" s="101">
        <v>0</v>
      </c>
      <c r="Q108" s="101">
        <v>0</v>
      </c>
      <c r="R108" s="101">
        <v>0</v>
      </c>
      <c r="S108" s="97">
        <v>1</v>
      </c>
      <c r="T108" s="101">
        <v>0</v>
      </c>
      <c r="U108" s="101">
        <v>0</v>
      </c>
      <c r="V108" s="96" t="s">
        <v>350</v>
      </c>
      <c r="W108" s="101">
        <v>0</v>
      </c>
      <c r="X108" s="101">
        <v>0</v>
      </c>
      <c r="Y108" s="101">
        <v>0</v>
      </c>
      <c r="Z108" s="97">
        <v>1</v>
      </c>
      <c r="AA108" s="101">
        <v>0</v>
      </c>
      <c r="AB108" s="101">
        <v>0</v>
      </c>
      <c r="AC108" s="96" t="s">
        <v>347</v>
      </c>
      <c r="AD108" s="101">
        <v>0</v>
      </c>
      <c r="AE108" s="101">
        <v>0</v>
      </c>
      <c r="AF108" s="101">
        <v>0</v>
      </c>
      <c r="AG108" s="97">
        <v>1</v>
      </c>
      <c r="AH108" s="101">
        <v>0</v>
      </c>
      <c r="AI108" s="101">
        <v>0</v>
      </c>
    </row>
    <row r="109" spans="1:35" ht="18" x14ac:dyDescent="0.4">
      <c r="A109" s="96" t="s">
        <v>256</v>
      </c>
      <c r="B109" s="101">
        <v>0</v>
      </c>
      <c r="C109" s="101">
        <v>0</v>
      </c>
      <c r="D109" s="101">
        <v>0</v>
      </c>
      <c r="E109" s="97">
        <v>1</v>
      </c>
      <c r="F109" s="101">
        <v>0</v>
      </c>
      <c r="G109" s="101">
        <v>0</v>
      </c>
      <c r="H109" s="96" t="s">
        <v>349</v>
      </c>
      <c r="I109" s="101">
        <v>0</v>
      </c>
      <c r="J109" s="101">
        <v>0</v>
      </c>
      <c r="K109" s="101">
        <v>0</v>
      </c>
      <c r="L109" s="97">
        <v>1</v>
      </c>
      <c r="M109" s="101">
        <v>0</v>
      </c>
      <c r="N109" s="101">
        <v>0</v>
      </c>
      <c r="O109" s="96" t="s">
        <v>274</v>
      </c>
      <c r="P109" s="101">
        <v>0</v>
      </c>
      <c r="Q109" s="101">
        <v>0</v>
      </c>
      <c r="R109" s="101">
        <v>0</v>
      </c>
      <c r="S109" s="97">
        <v>1</v>
      </c>
      <c r="T109" s="101">
        <v>0</v>
      </c>
      <c r="U109" s="101">
        <v>0</v>
      </c>
      <c r="V109" s="96" t="s">
        <v>256</v>
      </c>
      <c r="W109" s="101">
        <v>0</v>
      </c>
      <c r="X109" s="101">
        <v>0</v>
      </c>
      <c r="Y109" s="101">
        <v>0</v>
      </c>
      <c r="Z109" s="97">
        <v>1</v>
      </c>
      <c r="AA109" s="101">
        <v>0</v>
      </c>
      <c r="AB109" s="101">
        <v>0</v>
      </c>
      <c r="AC109" s="96" t="s">
        <v>270</v>
      </c>
      <c r="AD109" s="101">
        <v>0</v>
      </c>
      <c r="AE109" s="101">
        <v>0</v>
      </c>
      <c r="AF109" s="101">
        <v>0</v>
      </c>
      <c r="AG109" s="97">
        <v>1</v>
      </c>
      <c r="AH109" s="101">
        <v>0</v>
      </c>
      <c r="AI109" s="101">
        <v>0</v>
      </c>
    </row>
    <row r="110" spans="1:35" ht="18" x14ac:dyDescent="0.4">
      <c r="A110" s="96" t="s">
        <v>315</v>
      </c>
      <c r="B110" s="101">
        <v>0</v>
      </c>
      <c r="C110" s="101">
        <v>0</v>
      </c>
      <c r="D110" s="101">
        <v>0</v>
      </c>
      <c r="E110" s="97">
        <v>1</v>
      </c>
      <c r="F110" s="101">
        <v>0</v>
      </c>
      <c r="G110" s="101">
        <v>0</v>
      </c>
      <c r="H110" s="96" t="s">
        <v>228</v>
      </c>
      <c r="I110" s="101">
        <v>0</v>
      </c>
      <c r="J110" s="101">
        <v>0</v>
      </c>
      <c r="K110" s="101">
        <v>0</v>
      </c>
      <c r="L110" s="97">
        <v>1</v>
      </c>
      <c r="M110" s="101">
        <v>0</v>
      </c>
      <c r="N110" s="101">
        <v>0</v>
      </c>
      <c r="O110" s="96" t="s">
        <v>331</v>
      </c>
      <c r="P110" s="101">
        <v>0</v>
      </c>
      <c r="Q110" s="101">
        <v>0</v>
      </c>
      <c r="R110" s="101">
        <v>0</v>
      </c>
      <c r="S110" s="97">
        <v>1</v>
      </c>
      <c r="T110" s="101">
        <v>0</v>
      </c>
      <c r="U110" s="101">
        <v>0</v>
      </c>
      <c r="V110" s="96" t="s">
        <v>315</v>
      </c>
      <c r="W110" s="101">
        <v>0</v>
      </c>
      <c r="X110" s="101">
        <v>0</v>
      </c>
      <c r="Y110" s="101">
        <v>0</v>
      </c>
      <c r="Z110" s="97">
        <v>1</v>
      </c>
      <c r="AA110" s="101">
        <v>0</v>
      </c>
      <c r="AB110" s="101">
        <v>0</v>
      </c>
      <c r="AC110" s="96" t="s">
        <v>283</v>
      </c>
      <c r="AD110" s="101">
        <v>0</v>
      </c>
      <c r="AE110" s="101">
        <v>0</v>
      </c>
      <c r="AF110" s="101">
        <v>0</v>
      </c>
      <c r="AG110" s="97">
        <v>1</v>
      </c>
      <c r="AH110" s="101">
        <v>0</v>
      </c>
      <c r="AI110" s="101">
        <v>0</v>
      </c>
    </row>
    <row r="111" spans="1:35" ht="18" x14ac:dyDescent="0.4">
      <c r="A111" s="96" t="s">
        <v>235</v>
      </c>
      <c r="B111" s="101">
        <v>0</v>
      </c>
      <c r="C111" s="101">
        <v>0</v>
      </c>
      <c r="D111" s="101">
        <v>0</v>
      </c>
      <c r="E111" s="97">
        <v>1</v>
      </c>
      <c r="F111" s="101">
        <v>0</v>
      </c>
      <c r="G111" s="101">
        <v>0</v>
      </c>
      <c r="H111" s="96" t="s">
        <v>350</v>
      </c>
      <c r="I111" s="101">
        <v>0</v>
      </c>
      <c r="J111" s="101">
        <v>0</v>
      </c>
      <c r="K111" s="101">
        <v>0</v>
      </c>
      <c r="L111" s="97">
        <v>1</v>
      </c>
      <c r="M111" s="101">
        <v>0</v>
      </c>
      <c r="N111" s="101">
        <v>0</v>
      </c>
      <c r="O111" s="96" t="s">
        <v>332</v>
      </c>
      <c r="P111" s="101">
        <v>0</v>
      </c>
      <c r="Q111" s="101">
        <v>0</v>
      </c>
      <c r="R111" s="101">
        <v>0</v>
      </c>
      <c r="S111" s="97">
        <v>1</v>
      </c>
      <c r="T111" s="101">
        <v>0</v>
      </c>
      <c r="U111" s="101">
        <v>0</v>
      </c>
      <c r="V111" s="96" t="s">
        <v>235</v>
      </c>
      <c r="W111" s="101">
        <v>0</v>
      </c>
      <c r="X111" s="101">
        <v>0</v>
      </c>
      <c r="Y111" s="101">
        <v>0</v>
      </c>
      <c r="Z111" s="97">
        <v>1</v>
      </c>
      <c r="AA111" s="101">
        <v>0</v>
      </c>
      <c r="AB111" s="101">
        <v>0</v>
      </c>
      <c r="AC111" s="96" t="s">
        <v>231</v>
      </c>
      <c r="AD111" s="101">
        <v>0</v>
      </c>
      <c r="AE111" s="101">
        <v>0</v>
      </c>
      <c r="AF111" s="101">
        <v>0</v>
      </c>
      <c r="AG111" s="97">
        <v>1</v>
      </c>
      <c r="AH111" s="101">
        <v>0</v>
      </c>
      <c r="AI111" s="101">
        <v>0</v>
      </c>
    </row>
    <row r="112" spans="1:35" ht="36" x14ac:dyDescent="0.4">
      <c r="A112" s="96" t="s">
        <v>323</v>
      </c>
      <c r="B112" s="101">
        <v>0</v>
      </c>
      <c r="C112" s="101">
        <v>0</v>
      </c>
      <c r="D112" s="101">
        <v>0</v>
      </c>
      <c r="E112" s="97">
        <v>1</v>
      </c>
      <c r="F112" s="101">
        <v>0</v>
      </c>
      <c r="G112" s="101">
        <v>0</v>
      </c>
      <c r="H112" s="96" t="s">
        <v>256</v>
      </c>
      <c r="I112" s="101">
        <v>0</v>
      </c>
      <c r="J112" s="101">
        <v>0</v>
      </c>
      <c r="K112" s="101">
        <v>0</v>
      </c>
      <c r="L112" s="97">
        <v>1</v>
      </c>
      <c r="M112" s="101">
        <v>0</v>
      </c>
      <c r="N112" s="101">
        <v>0</v>
      </c>
      <c r="O112" s="96" t="s">
        <v>348</v>
      </c>
      <c r="P112" s="101">
        <v>0</v>
      </c>
      <c r="Q112" s="101">
        <v>0</v>
      </c>
      <c r="R112" s="101">
        <v>0</v>
      </c>
      <c r="S112" s="97">
        <v>1</v>
      </c>
      <c r="T112" s="101">
        <v>0</v>
      </c>
      <c r="U112" s="101">
        <v>0</v>
      </c>
      <c r="V112" s="96" t="s">
        <v>323</v>
      </c>
      <c r="W112" s="101">
        <v>0</v>
      </c>
      <c r="X112" s="101">
        <v>0</v>
      </c>
      <c r="Y112" s="101">
        <v>0</v>
      </c>
      <c r="Z112" s="97">
        <v>1</v>
      </c>
      <c r="AA112" s="101">
        <v>0</v>
      </c>
      <c r="AB112" s="101">
        <v>0</v>
      </c>
      <c r="AC112" s="96" t="s">
        <v>348</v>
      </c>
      <c r="AD112" s="101">
        <v>0</v>
      </c>
      <c r="AE112" s="101">
        <v>0</v>
      </c>
      <c r="AF112" s="101">
        <v>0</v>
      </c>
      <c r="AG112" s="97">
        <v>1</v>
      </c>
      <c r="AH112" s="101">
        <v>0</v>
      </c>
      <c r="AI112" s="101">
        <v>0</v>
      </c>
    </row>
    <row r="113" spans="1:35" ht="18" x14ac:dyDescent="0.4">
      <c r="A113" s="96" t="s">
        <v>300</v>
      </c>
      <c r="B113" s="101">
        <v>0</v>
      </c>
      <c r="C113" s="101">
        <v>0</v>
      </c>
      <c r="D113" s="101">
        <v>0</v>
      </c>
      <c r="E113" s="97">
        <v>1</v>
      </c>
      <c r="F113" s="101">
        <v>0</v>
      </c>
      <c r="G113" s="101">
        <v>0</v>
      </c>
      <c r="H113" s="96" t="s">
        <v>315</v>
      </c>
      <c r="I113" s="101">
        <v>0</v>
      </c>
      <c r="J113" s="101">
        <v>0</v>
      </c>
      <c r="K113" s="101">
        <v>0</v>
      </c>
      <c r="L113" s="97">
        <v>1</v>
      </c>
      <c r="M113" s="101">
        <v>0</v>
      </c>
      <c r="N113" s="101">
        <v>0</v>
      </c>
      <c r="O113" s="96" t="s">
        <v>349</v>
      </c>
      <c r="P113" s="101">
        <v>0</v>
      </c>
      <c r="Q113" s="101">
        <v>0</v>
      </c>
      <c r="R113" s="101">
        <v>0</v>
      </c>
      <c r="S113" s="97">
        <v>1</v>
      </c>
      <c r="T113" s="101">
        <v>0</v>
      </c>
      <c r="U113" s="101">
        <v>0</v>
      </c>
      <c r="V113" s="96" t="s">
        <v>300</v>
      </c>
      <c r="W113" s="101">
        <v>0</v>
      </c>
      <c r="X113" s="101">
        <v>0</v>
      </c>
      <c r="Y113" s="101">
        <v>0</v>
      </c>
      <c r="Z113" s="97">
        <v>1</v>
      </c>
      <c r="AA113" s="101">
        <v>0</v>
      </c>
      <c r="AB113" s="101">
        <v>0</v>
      </c>
      <c r="AC113" s="96" t="s">
        <v>349</v>
      </c>
      <c r="AD113" s="101">
        <v>0</v>
      </c>
      <c r="AE113" s="101">
        <v>0</v>
      </c>
      <c r="AF113" s="101">
        <v>0</v>
      </c>
      <c r="AG113" s="97">
        <v>1</v>
      </c>
      <c r="AH113" s="101">
        <v>0</v>
      </c>
      <c r="AI113" s="101">
        <v>0</v>
      </c>
    </row>
    <row r="114" spans="1:35" ht="18" x14ac:dyDescent="0.4">
      <c r="A114" s="96" t="s">
        <v>351</v>
      </c>
      <c r="B114" s="101">
        <v>0</v>
      </c>
      <c r="C114" s="101">
        <v>0</v>
      </c>
      <c r="D114" s="101">
        <v>0</v>
      </c>
      <c r="E114" s="97">
        <v>1</v>
      </c>
      <c r="F114" s="101">
        <v>0</v>
      </c>
      <c r="G114" s="101">
        <v>0</v>
      </c>
      <c r="H114" s="96" t="s">
        <v>235</v>
      </c>
      <c r="I114" s="101">
        <v>0</v>
      </c>
      <c r="J114" s="101">
        <v>0</v>
      </c>
      <c r="K114" s="101">
        <v>0</v>
      </c>
      <c r="L114" s="97">
        <v>1</v>
      </c>
      <c r="M114" s="101">
        <v>0</v>
      </c>
      <c r="N114" s="101">
        <v>0</v>
      </c>
      <c r="O114" s="96" t="s">
        <v>228</v>
      </c>
      <c r="P114" s="101">
        <v>0</v>
      </c>
      <c r="Q114" s="101">
        <v>0</v>
      </c>
      <c r="R114" s="101">
        <v>0</v>
      </c>
      <c r="S114" s="97">
        <v>1</v>
      </c>
      <c r="T114" s="101">
        <v>0</v>
      </c>
      <c r="U114" s="101">
        <v>0</v>
      </c>
      <c r="V114" s="96" t="s">
        <v>351</v>
      </c>
      <c r="W114" s="101">
        <v>0</v>
      </c>
      <c r="X114" s="101">
        <v>0</v>
      </c>
      <c r="Y114" s="101">
        <v>0</v>
      </c>
      <c r="Z114" s="97">
        <v>1</v>
      </c>
      <c r="AA114" s="101">
        <v>0</v>
      </c>
      <c r="AB114" s="101">
        <v>0</v>
      </c>
      <c r="AC114" s="96" t="s">
        <v>228</v>
      </c>
      <c r="AD114" s="101">
        <v>0</v>
      </c>
      <c r="AE114" s="101">
        <v>0</v>
      </c>
      <c r="AF114" s="101">
        <v>0</v>
      </c>
      <c r="AG114" s="97">
        <v>1</v>
      </c>
      <c r="AH114" s="101">
        <v>0</v>
      </c>
      <c r="AI114" s="101">
        <v>0</v>
      </c>
    </row>
    <row r="115" spans="1:35" ht="18" x14ac:dyDescent="0.4">
      <c r="A115" s="96" t="s">
        <v>352</v>
      </c>
      <c r="B115" s="101">
        <v>0</v>
      </c>
      <c r="C115" s="101">
        <v>0</v>
      </c>
      <c r="D115" s="101">
        <v>0</v>
      </c>
      <c r="E115" s="97">
        <v>1</v>
      </c>
      <c r="F115" s="101">
        <v>0</v>
      </c>
      <c r="G115" s="101">
        <v>0</v>
      </c>
      <c r="H115" s="96" t="s">
        <v>323</v>
      </c>
      <c r="I115" s="101">
        <v>0</v>
      </c>
      <c r="J115" s="101">
        <v>0</v>
      </c>
      <c r="K115" s="101">
        <v>0</v>
      </c>
      <c r="L115" s="97">
        <v>1</v>
      </c>
      <c r="M115" s="101">
        <v>0</v>
      </c>
      <c r="N115" s="101">
        <v>0</v>
      </c>
      <c r="O115" s="96" t="s">
        <v>350</v>
      </c>
      <c r="P115" s="101">
        <v>0</v>
      </c>
      <c r="Q115" s="101">
        <v>0</v>
      </c>
      <c r="R115" s="101">
        <v>0</v>
      </c>
      <c r="S115" s="97">
        <v>1</v>
      </c>
      <c r="T115" s="101">
        <v>0</v>
      </c>
      <c r="U115" s="101">
        <v>0</v>
      </c>
      <c r="V115" s="96" t="s">
        <v>352</v>
      </c>
      <c r="W115" s="101">
        <v>0</v>
      </c>
      <c r="X115" s="101">
        <v>0</v>
      </c>
      <c r="Y115" s="101">
        <v>0</v>
      </c>
      <c r="Z115" s="97">
        <v>1</v>
      </c>
      <c r="AA115" s="101">
        <v>0</v>
      </c>
      <c r="AB115" s="101">
        <v>0</v>
      </c>
      <c r="AC115" s="96" t="s">
        <v>350</v>
      </c>
      <c r="AD115" s="101">
        <v>0</v>
      </c>
      <c r="AE115" s="101">
        <v>0</v>
      </c>
      <c r="AF115" s="101">
        <v>0</v>
      </c>
      <c r="AG115" s="97">
        <v>1</v>
      </c>
      <c r="AH115" s="101">
        <v>0</v>
      </c>
      <c r="AI115" s="101">
        <v>0</v>
      </c>
    </row>
    <row r="116" spans="1:35" ht="18" x14ac:dyDescent="0.4">
      <c r="A116" s="96" t="s">
        <v>353</v>
      </c>
      <c r="B116" s="101">
        <v>0</v>
      </c>
      <c r="C116" s="101">
        <v>0</v>
      </c>
      <c r="D116" s="101">
        <v>0</v>
      </c>
      <c r="E116" s="97">
        <v>1</v>
      </c>
      <c r="F116" s="101">
        <v>0</v>
      </c>
      <c r="G116" s="101">
        <v>0</v>
      </c>
      <c r="H116" s="96" t="s">
        <v>300</v>
      </c>
      <c r="I116" s="101">
        <v>0</v>
      </c>
      <c r="J116" s="101">
        <v>0</v>
      </c>
      <c r="K116" s="101">
        <v>0</v>
      </c>
      <c r="L116" s="97">
        <v>1</v>
      </c>
      <c r="M116" s="101">
        <v>0</v>
      </c>
      <c r="N116" s="101">
        <v>0</v>
      </c>
      <c r="O116" s="96" t="s">
        <v>256</v>
      </c>
      <c r="P116" s="101">
        <v>0</v>
      </c>
      <c r="Q116" s="101">
        <v>0</v>
      </c>
      <c r="R116" s="101">
        <v>0</v>
      </c>
      <c r="S116" s="97">
        <v>1</v>
      </c>
      <c r="T116" s="101">
        <v>0</v>
      </c>
      <c r="U116" s="101">
        <v>0</v>
      </c>
      <c r="V116" s="96" t="s">
        <v>353</v>
      </c>
      <c r="W116" s="101">
        <v>0</v>
      </c>
      <c r="X116" s="101">
        <v>0</v>
      </c>
      <c r="Y116" s="101">
        <v>0</v>
      </c>
      <c r="Z116" s="97">
        <v>1</v>
      </c>
      <c r="AA116" s="101">
        <v>0</v>
      </c>
      <c r="AB116" s="101">
        <v>0</v>
      </c>
      <c r="AC116" s="96" t="s">
        <v>256</v>
      </c>
      <c r="AD116" s="101">
        <v>0</v>
      </c>
      <c r="AE116" s="101">
        <v>0</v>
      </c>
      <c r="AF116" s="101">
        <v>0</v>
      </c>
      <c r="AG116" s="97">
        <v>1</v>
      </c>
      <c r="AH116" s="101">
        <v>0</v>
      </c>
      <c r="AI116" s="101">
        <v>0</v>
      </c>
    </row>
    <row r="117" spans="1:35" ht="18" x14ac:dyDescent="0.4">
      <c r="A117" s="96" t="s">
        <v>240</v>
      </c>
      <c r="B117" s="101">
        <v>0</v>
      </c>
      <c r="C117" s="101">
        <v>0</v>
      </c>
      <c r="D117" s="101">
        <v>0</v>
      </c>
      <c r="E117" s="97">
        <v>1</v>
      </c>
      <c r="F117" s="101">
        <v>0</v>
      </c>
      <c r="G117" s="101">
        <v>0</v>
      </c>
      <c r="H117" s="96" t="s">
        <v>351</v>
      </c>
      <c r="I117" s="101">
        <v>0</v>
      </c>
      <c r="J117" s="101">
        <v>0</v>
      </c>
      <c r="K117" s="101">
        <v>0</v>
      </c>
      <c r="L117" s="97">
        <v>1</v>
      </c>
      <c r="M117" s="101">
        <v>0</v>
      </c>
      <c r="N117" s="101">
        <v>0</v>
      </c>
      <c r="O117" s="96" t="s">
        <v>315</v>
      </c>
      <c r="P117" s="101">
        <v>0</v>
      </c>
      <c r="Q117" s="101">
        <v>0</v>
      </c>
      <c r="R117" s="101">
        <v>0</v>
      </c>
      <c r="S117" s="97">
        <v>1</v>
      </c>
      <c r="T117" s="101">
        <v>0</v>
      </c>
      <c r="U117" s="101">
        <v>0</v>
      </c>
      <c r="V117" s="96" t="s">
        <v>240</v>
      </c>
      <c r="W117" s="101">
        <v>0</v>
      </c>
      <c r="X117" s="101">
        <v>0</v>
      </c>
      <c r="Y117" s="101">
        <v>0</v>
      </c>
      <c r="Z117" s="97">
        <v>1</v>
      </c>
      <c r="AA117" s="101">
        <v>0</v>
      </c>
      <c r="AB117" s="101">
        <v>0</v>
      </c>
      <c r="AC117" s="96" t="s">
        <v>351</v>
      </c>
      <c r="AD117" s="101">
        <v>0</v>
      </c>
      <c r="AE117" s="101">
        <v>0</v>
      </c>
      <c r="AF117" s="101">
        <v>0</v>
      </c>
      <c r="AG117" s="97">
        <v>1</v>
      </c>
      <c r="AH117" s="101">
        <v>0</v>
      </c>
      <c r="AI117" s="101">
        <v>0</v>
      </c>
    </row>
    <row r="118" spans="1:35" ht="18" x14ac:dyDescent="0.4">
      <c r="A118" s="96" t="s">
        <v>354</v>
      </c>
      <c r="B118" s="101">
        <v>0</v>
      </c>
      <c r="C118" s="101">
        <v>0</v>
      </c>
      <c r="D118" s="101">
        <v>0</v>
      </c>
      <c r="E118" s="97">
        <v>1</v>
      </c>
      <c r="F118" s="101">
        <v>0</v>
      </c>
      <c r="G118" s="101">
        <v>0</v>
      </c>
      <c r="H118" s="96" t="s">
        <v>352</v>
      </c>
      <c r="I118" s="101">
        <v>0</v>
      </c>
      <c r="J118" s="101">
        <v>0</v>
      </c>
      <c r="K118" s="101">
        <v>0</v>
      </c>
      <c r="L118" s="97">
        <v>1</v>
      </c>
      <c r="M118" s="101">
        <v>0</v>
      </c>
      <c r="N118" s="101">
        <v>0</v>
      </c>
      <c r="O118" s="96" t="s">
        <v>235</v>
      </c>
      <c r="P118" s="101">
        <v>0</v>
      </c>
      <c r="Q118" s="101">
        <v>0</v>
      </c>
      <c r="R118" s="101">
        <v>0</v>
      </c>
      <c r="S118" s="97">
        <v>1</v>
      </c>
      <c r="T118" s="101">
        <v>0</v>
      </c>
      <c r="U118" s="101">
        <v>0</v>
      </c>
      <c r="V118" s="96" t="s">
        <v>354</v>
      </c>
      <c r="W118" s="101">
        <v>0</v>
      </c>
      <c r="X118" s="101">
        <v>0</v>
      </c>
      <c r="Y118" s="101">
        <v>0</v>
      </c>
      <c r="Z118" s="97">
        <v>1</v>
      </c>
      <c r="AA118" s="101">
        <v>0</v>
      </c>
      <c r="AB118" s="101">
        <v>0</v>
      </c>
      <c r="AC118" s="96" t="s">
        <v>352</v>
      </c>
      <c r="AD118" s="101">
        <v>0</v>
      </c>
      <c r="AE118" s="101">
        <v>0</v>
      </c>
      <c r="AF118" s="101">
        <v>0</v>
      </c>
      <c r="AG118" s="97">
        <v>1</v>
      </c>
      <c r="AH118" s="101">
        <v>0</v>
      </c>
      <c r="AI118" s="101">
        <v>0</v>
      </c>
    </row>
    <row r="119" spans="1:35" ht="18" x14ac:dyDescent="0.4">
      <c r="A119" s="96" t="s">
        <v>216</v>
      </c>
      <c r="B119" s="101">
        <v>0</v>
      </c>
      <c r="C119" s="101">
        <v>0</v>
      </c>
      <c r="D119" s="101">
        <v>0</v>
      </c>
      <c r="E119" s="97">
        <v>1</v>
      </c>
      <c r="F119" s="101">
        <v>0</v>
      </c>
      <c r="G119" s="101">
        <v>0</v>
      </c>
      <c r="H119" s="96" t="s">
        <v>353</v>
      </c>
      <c r="I119" s="101">
        <v>0</v>
      </c>
      <c r="J119" s="101">
        <v>0</v>
      </c>
      <c r="K119" s="101">
        <v>0</v>
      </c>
      <c r="L119" s="97">
        <v>1</v>
      </c>
      <c r="M119" s="101">
        <v>0</v>
      </c>
      <c r="N119" s="101">
        <v>0</v>
      </c>
      <c r="O119" s="96" t="s">
        <v>323</v>
      </c>
      <c r="P119" s="101">
        <v>0</v>
      </c>
      <c r="Q119" s="101">
        <v>0</v>
      </c>
      <c r="R119" s="101">
        <v>0</v>
      </c>
      <c r="S119" s="97">
        <v>1</v>
      </c>
      <c r="T119" s="101">
        <v>0</v>
      </c>
      <c r="U119" s="101">
        <v>0</v>
      </c>
      <c r="V119" s="96" t="s">
        <v>216</v>
      </c>
      <c r="W119" s="101">
        <v>0</v>
      </c>
      <c r="X119" s="101">
        <v>0</v>
      </c>
      <c r="Y119" s="101">
        <v>0</v>
      </c>
      <c r="Z119" s="97">
        <v>1</v>
      </c>
      <c r="AA119" s="101">
        <v>0</v>
      </c>
      <c r="AB119" s="101">
        <v>0</v>
      </c>
      <c r="AC119" s="96" t="s">
        <v>353</v>
      </c>
      <c r="AD119" s="101">
        <v>0</v>
      </c>
      <c r="AE119" s="101">
        <v>0</v>
      </c>
      <c r="AF119" s="101">
        <v>0</v>
      </c>
      <c r="AG119" s="97">
        <v>1</v>
      </c>
      <c r="AH119" s="101">
        <v>0</v>
      </c>
      <c r="AI119" s="101">
        <v>0</v>
      </c>
    </row>
    <row r="120" spans="1:35" ht="18" x14ac:dyDescent="0.4">
      <c r="A120" s="96" t="s">
        <v>355</v>
      </c>
      <c r="B120" s="101">
        <v>0</v>
      </c>
      <c r="C120" s="101">
        <v>0</v>
      </c>
      <c r="D120" s="101">
        <v>0</v>
      </c>
      <c r="E120" s="97">
        <v>1</v>
      </c>
      <c r="F120" s="101">
        <v>0</v>
      </c>
      <c r="G120" s="101">
        <v>0</v>
      </c>
      <c r="H120" s="96" t="s">
        <v>354</v>
      </c>
      <c r="I120" s="101">
        <v>0</v>
      </c>
      <c r="J120" s="101">
        <v>0</v>
      </c>
      <c r="K120" s="101">
        <v>0</v>
      </c>
      <c r="L120" s="97">
        <v>1</v>
      </c>
      <c r="M120" s="101">
        <v>0</v>
      </c>
      <c r="N120" s="101">
        <v>0</v>
      </c>
      <c r="O120" s="96" t="s">
        <v>300</v>
      </c>
      <c r="P120" s="101">
        <v>0</v>
      </c>
      <c r="Q120" s="101">
        <v>0</v>
      </c>
      <c r="R120" s="101">
        <v>0</v>
      </c>
      <c r="S120" s="97">
        <v>1</v>
      </c>
      <c r="T120" s="101">
        <v>0</v>
      </c>
      <c r="U120" s="101">
        <v>0</v>
      </c>
      <c r="V120" s="96" t="s">
        <v>355</v>
      </c>
      <c r="W120" s="101">
        <v>0</v>
      </c>
      <c r="X120" s="101">
        <v>0</v>
      </c>
      <c r="Y120" s="101">
        <v>0</v>
      </c>
      <c r="Z120" s="97">
        <v>1</v>
      </c>
      <c r="AA120" s="101">
        <v>0</v>
      </c>
      <c r="AB120" s="101">
        <v>0</v>
      </c>
      <c r="AC120" s="96" t="s">
        <v>240</v>
      </c>
      <c r="AD120" s="101">
        <v>0</v>
      </c>
      <c r="AE120" s="101">
        <v>0</v>
      </c>
      <c r="AF120" s="101">
        <v>0</v>
      </c>
      <c r="AG120" s="97">
        <v>1</v>
      </c>
      <c r="AH120" s="101">
        <v>0</v>
      </c>
      <c r="AI120" s="101">
        <v>0</v>
      </c>
    </row>
    <row r="121" spans="1:35" ht="18" x14ac:dyDescent="0.4">
      <c r="A121" s="96" t="s">
        <v>263</v>
      </c>
      <c r="B121" s="101">
        <v>0</v>
      </c>
      <c r="C121" s="101">
        <v>0</v>
      </c>
      <c r="D121" s="101">
        <v>0</v>
      </c>
      <c r="E121" s="97">
        <v>1</v>
      </c>
      <c r="F121" s="101">
        <v>0</v>
      </c>
      <c r="G121" s="101">
        <v>0</v>
      </c>
      <c r="H121" s="96" t="s">
        <v>355</v>
      </c>
      <c r="I121" s="101">
        <v>0</v>
      </c>
      <c r="J121" s="101">
        <v>0</v>
      </c>
      <c r="K121" s="101">
        <v>0</v>
      </c>
      <c r="L121" s="97">
        <v>1</v>
      </c>
      <c r="M121" s="101">
        <v>0</v>
      </c>
      <c r="N121" s="101">
        <v>0</v>
      </c>
      <c r="O121" s="96" t="s">
        <v>351</v>
      </c>
      <c r="P121" s="101">
        <v>0</v>
      </c>
      <c r="Q121" s="101">
        <v>0</v>
      </c>
      <c r="R121" s="101">
        <v>0</v>
      </c>
      <c r="S121" s="97">
        <v>1</v>
      </c>
      <c r="T121" s="101">
        <v>0</v>
      </c>
      <c r="U121" s="101">
        <v>0</v>
      </c>
      <c r="V121" s="96" t="s">
        <v>263</v>
      </c>
      <c r="W121" s="101">
        <v>0</v>
      </c>
      <c r="X121" s="101">
        <v>0</v>
      </c>
      <c r="Y121" s="101">
        <v>0</v>
      </c>
      <c r="Z121" s="97">
        <v>1</v>
      </c>
      <c r="AA121" s="101">
        <v>0</v>
      </c>
      <c r="AB121" s="101">
        <v>0</v>
      </c>
      <c r="AC121" s="96" t="s">
        <v>354</v>
      </c>
      <c r="AD121" s="101">
        <v>0</v>
      </c>
      <c r="AE121" s="101">
        <v>0</v>
      </c>
      <c r="AF121" s="101">
        <v>0</v>
      </c>
      <c r="AG121" s="97">
        <v>1</v>
      </c>
      <c r="AH121" s="101">
        <v>0</v>
      </c>
      <c r="AI121" s="101">
        <v>0</v>
      </c>
    </row>
    <row r="122" spans="1:35" ht="18" x14ac:dyDescent="0.4">
      <c r="A122" s="96" t="s">
        <v>500</v>
      </c>
      <c r="B122" s="101">
        <v>0</v>
      </c>
      <c r="C122" s="101">
        <v>0</v>
      </c>
      <c r="D122" s="101">
        <v>0</v>
      </c>
      <c r="E122" s="97">
        <v>1</v>
      </c>
      <c r="F122" s="101">
        <v>0</v>
      </c>
      <c r="G122" s="101">
        <v>0</v>
      </c>
      <c r="H122" s="96" t="s">
        <v>500</v>
      </c>
      <c r="I122" s="101">
        <v>0</v>
      </c>
      <c r="J122" s="101">
        <v>0</v>
      </c>
      <c r="K122" s="101">
        <v>0</v>
      </c>
      <c r="L122" s="97">
        <v>1</v>
      </c>
      <c r="M122" s="101">
        <v>0</v>
      </c>
      <c r="N122" s="101">
        <v>0</v>
      </c>
      <c r="O122" s="96" t="s">
        <v>352</v>
      </c>
      <c r="P122" s="101">
        <v>0</v>
      </c>
      <c r="Q122" s="101">
        <v>0</v>
      </c>
      <c r="R122" s="101">
        <v>0</v>
      </c>
      <c r="S122" s="97">
        <v>1</v>
      </c>
      <c r="T122" s="101">
        <v>0</v>
      </c>
      <c r="U122" s="101">
        <v>0</v>
      </c>
      <c r="V122" s="96" t="s">
        <v>500</v>
      </c>
      <c r="W122" s="101">
        <v>0</v>
      </c>
      <c r="X122" s="101">
        <v>0</v>
      </c>
      <c r="Y122" s="101">
        <v>0</v>
      </c>
      <c r="Z122" s="97">
        <v>1</v>
      </c>
      <c r="AA122" s="101">
        <v>0</v>
      </c>
      <c r="AB122" s="101">
        <v>0</v>
      </c>
      <c r="AC122" s="96" t="s">
        <v>216</v>
      </c>
      <c r="AD122" s="101">
        <v>0</v>
      </c>
      <c r="AE122" s="101">
        <v>0</v>
      </c>
      <c r="AF122" s="101">
        <v>0</v>
      </c>
      <c r="AG122" s="97">
        <v>1</v>
      </c>
      <c r="AH122" s="101">
        <v>0</v>
      </c>
      <c r="AI122" s="101">
        <v>0</v>
      </c>
    </row>
    <row r="123" spans="1:35" ht="18" x14ac:dyDescent="0.4">
      <c r="A123" s="96" t="s">
        <v>319</v>
      </c>
      <c r="B123" s="101">
        <v>0</v>
      </c>
      <c r="C123" s="101">
        <v>0</v>
      </c>
      <c r="D123" s="101">
        <v>0</v>
      </c>
      <c r="E123" s="97">
        <v>1</v>
      </c>
      <c r="F123" s="101">
        <v>0</v>
      </c>
      <c r="G123" s="101">
        <v>0</v>
      </c>
      <c r="H123" s="96" t="s">
        <v>319</v>
      </c>
      <c r="I123" s="101">
        <v>0</v>
      </c>
      <c r="J123" s="101">
        <v>0</v>
      </c>
      <c r="K123" s="101">
        <v>0</v>
      </c>
      <c r="L123" s="97">
        <v>1</v>
      </c>
      <c r="M123" s="101">
        <v>0</v>
      </c>
      <c r="N123" s="101">
        <v>0</v>
      </c>
      <c r="O123" s="96" t="s">
        <v>353</v>
      </c>
      <c r="P123" s="101">
        <v>0</v>
      </c>
      <c r="Q123" s="101">
        <v>0</v>
      </c>
      <c r="R123" s="101">
        <v>0</v>
      </c>
      <c r="S123" s="97">
        <v>1</v>
      </c>
      <c r="T123" s="101">
        <v>0</v>
      </c>
      <c r="U123" s="101">
        <v>0</v>
      </c>
      <c r="V123" s="96" t="s">
        <v>319</v>
      </c>
      <c r="W123" s="101">
        <v>0</v>
      </c>
      <c r="X123" s="101">
        <v>0</v>
      </c>
      <c r="Y123" s="101">
        <v>0</v>
      </c>
      <c r="Z123" s="97">
        <v>1</v>
      </c>
      <c r="AA123" s="101">
        <v>0</v>
      </c>
      <c r="AB123" s="101">
        <v>0</v>
      </c>
      <c r="AC123" s="96" t="s">
        <v>355</v>
      </c>
      <c r="AD123" s="101">
        <v>0</v>
      </c>
      <c r="AE123" s="101">
        <v>0</v>
      </c>
      <c r="AF123" s="101">
        <v>0</v>
      </c>
      <c r="AG123" s="97">
        <v>1</v>
      </c>
      <c r="AH123" s="101">
        <v>0</v>
      </c>
      <c r="AI123" s="101">
        <v>0</v>
      </c>
    </row>
    <row r="124" spans="1:35" ht="18" x14ac:dyDescent="0.4">
      <c r="A124" s="96" t="s">
        <v>337</v>
      </c>
      <c r="B124" s="101">
        <v>0</v>
      </c>
      <c r="C124" s="101">
        <v>0</v>
      </c>
      <c r="D124" s="101">
        <v>0</v>
      </c>
      <c r="E124" s="97">
        <v>1</v>
      </c>
      <c r="F124" s="101">
        <v>0</v>
      </c>
      <c r="G124" s="101">
        <v>0</v>
      </c>
      <c r="H124" s="96" t="s">
        <v>337</v>
      </c>
      <c r="I124" s="101">
        <v>0</v>
      </c>
      <c r="J124" s="101">
        <v>0</v>
      </c>
      <c r="K124" s="101">
        <v>0</v>
      </c>
      <c r="L124" s="97">
        <v>1</v>
      </c>
      <c r="M124" s="101">
        <v>0</v>
      </c>
      <c r="N124" s="101">
        <v>0</v>
      </c>
      <c r="O124" s="96" t="s">
        <v>240</v>
      </c>
      <c r="P124" s="101">
        <v>0</v>
      </c>
      <c r="Q124" s="101">
        <v>0</v>
      </c>
      <c r="R124" s="101">
        <v>0</v>
      </c>
      <c r="S124" s="97">
        <v>1</v>
      </c>
      <c r="T124" s="101">
        <v>0</v>
      </c>
      <c r="U124" s="101">
        <v>0</v>
      </c>
      <c r="V124" s="96" t="s">
        <v>337</v>
      </c>
      <c r="W124" s="101">
        <v>0</v>
      </c>
      <c r="X124" s="101">
        <v>0</v>
      </c>
      <c r="Y124" s="101">
        <v>0</v>
      </c>
      <c r="Z124" s="97">
        <v>1</v>
      </c>
      <c r="AA124" s="101">
        <v>0</v>
      </c>
      <c r="AB124" s="101">
        <v>0</v>
      </c>
      <c r="AC124" s="96" t="s">
        <v>263</v>
      </c>
      <c r="AD124" s="101">
        <v>0</v>
      </c>
      <c r="AE124" s="101">
        <v>0</v>
      </c>
      <c r="AF124" s="101">
        <v>0</v>
      </c>
      <c r="AG124" s="97">
        <v>1</v>
      </c>
      <c r="AH124" s="101">
        <v>0</v>
      </c>
      <c r="AI124" s="101">
        <v>0</v>
      </c>
    </row>
    <row r="125" spans="1:35" ht="18" x14ac:dyDescent="0.4">
      <c r="A125" s="96" t="s">
        <v>508</v>
      </c>
      <c r="B125" s="101">
        <v>0</v>
      </c>
      <c r="C125" s="101">
        <v>0</v>
      </c>
      <c r="D125" s="101">
        <v>0</v>
      </c>
      <c r="E125" s="97">
        <v>1</v>
      </c>
      <c r="F125" s="101">
        <v>0</v>
      </c>
      <c r="G125" s="101">
        <v>0</v>
      </c>
      <c r="H125" s="96" t="s">
        <v>508</v>
      </c>
      <c r="I125" s="101">
        <v>0</v>
      </c>
      <c r="J125" s="101">
        <v>0</v>
      </c>
      <c r="K125" s="101">
        <v>0</v>
      </c>
      <c r="L125" s="97">
        <v>1</v>
      </c>
      <c r="M125" s="101">
        <v>0</v>
      </c>
      <c r="N125" s="101">
        <v>0</v>
      </c>
      <c r="O125" s="96" t="s">
        <v>354</v>
      </c>
      <c r="P125" s="101">
        <v>0</v>
      </c>
      <c r="Q125" s="101">
        <v>0</v>
      </c>
      <c r="R125" s="101">
        <v>0</v>
      </c>
      <c r="S125" s="97">
        <v>1</v>
      </c>
      <c r="T125" s="101">
        <v>0</v>
      </c>
      <c r="U125" s="101">
        <v>0</v>
      </c>
      <c r="V125" s="96" t="s">
        <v>508</v>
      </c>
      <c r="W125" s="101">
        <v>0</v>
      </c>
      <c r="X125" s="101">
        <v>0</v>
      </c>
      <c r="Y125" s="101">
        <v>0</v>
      </c>
      <c r="Z125" s="97">
        <v>1</v>
      </c>
      <c r="AA125" s="101">
        <v>0</v>
      </c>
      <c r="AB125" s="101">
        <v>0</v>
      </c>
      <c r="AC125" s="96" t="s">
        <v>337</v>
      </c>
      <c r="AD125" s="101">
        <v>0</v>
      </c>
      <c r="AE125" s="101">
        <v>0</v>
      </c>
      <c r="AF125" s="101">
        <v>0</v>
      </c>
      <c r="AG125" s="97">
        <v>1</v>
      </c>
      <c r="AH125" s="101">
        <v>0</v>
      </c>
      <c r="AI125" s="101">
        <v>0</v>
      </c>
    </row>
    <row r="126" spans="1:35" ht="18" x14ac:dyDescent="0.4">
      <c r="A126" s="96" t="s">
        <v>356</v>
      </c>
      <c r="B126" s="101">
        <v>0</v>
      </c>
      <c r="C126" s="101">
        <v>0</v>
      </c>
      <c r="D126" s="101">
        <v>0</v>
      </c>
      <c r="E126" s="97">
        <v>1</v>
      </c>
      <c r="F126" s="101">
        <v>0</v>
      </c>
      <c r="G126" s="101">
        <v>0</v>
      </c>
      <c r="H126" s="96" t="s">
        <v>356</v>
      </c>
      <c r="I126" s="101">
        <v>0</v>
      </c>
      <c r="J126" s="101">
        <v>0</v>
      </c>
      <c r="K126" s="101">
        <v>0</v>
      </c>
      <c r="L126" s="97">
        <v>1</v>
      </c>
      <c r="M126" s="101">
        <v>0</v>
      </c>
      <c r="N126" s="101">
        <v>0</v>
      </c>
      <c r="O126" s="96" t="s">
        <v>216</v>
      </c>
      <c r="P126" s="101">
        <v>0</v>
      </c>
      <c r="Q126" s="101">
        <v>0</v>
      </c>
      <c r="R126" s="101">
        <v>0</v>
      </c>
      <c r="S126" s="97">
        <v>1</v>
      </c>
      <c r="T126" s="101">
        <v>0</v>
      </c>
      <c r="U126" s="101">
        <v>0</v>
      </c>
      <c r="V126" s="96" t="s">
        <v>356</v>
      </c>
      <c r="W126" s="101">
        <v>0</v>
      </c>
      <c r="X126" s="101">
        <v>0</v>
      </c>
      <c r="Y126" s="101">
        <v>0</v>
      </c>
      <c r="Z126" s="97">
        <v>1</v>
      </c>
      <c r="AA126" s="101">
        <v>0</v>
      </c>
      <c r="AB126" s="101">
        <v>0</v>
      </c>
      <c r="AC126" s="96" t="s">
        <v>356</v>
      </c>
      <c r="AD126" s="101">
        <v>0</v>
      </c>
      <c r="AE126" s="101">
        <v>0</v>
      </c>
      <c r="AF126" s="101">
        <v>0</v>
      </c>
      <c r="AG126" s="97">
        <v>1</v>
      </c>
      <c r="AH126" s="101">
        <v>0</v>
      </c>
      <c r="AI126" s="101">
        <v>0</v>
      </c>
    </row>
    <row r="127" spans="1:35" ht="18" x14ac:dyDescent="0.4">
      <c r="A127" s="96" t="s">
        <v>314</v>
      </c>
      <c r="B127" s="101">
        <v>0</v>
      </c>
      <c r="C127" s="101">
        <v>0</v>
      </c>
      <c r="D127" s="101">
        <v>0</v>
      </c>
      <c r="E127" s="97">
        <v>1</v>
      </c>
      <c r="F127" s="101">
        <v>0</v>
      </c>
      <c r="G127" s="101">
        <v>0</v>
      </c>
      <c r="H127" s="96" t="s">
        <v>314</v>
      </c>
      <c r="I127" s="101">
        <v>0</v>
      </c>
      <c r="J127" s="101">
        <v>0</v>
      </c>
      <c r="K127" s="101">
        <v>0</v>
      </c>
      <c r="L127" s="97">
        <v>1</v>
      </c>
      <c r="M127" s="101">
        <v>0</v>
      </c>
      <c r="N127" s="101">
        <v>0</v>
      </c>
      <c r="O127" s="96" t="s">
        <v>355</v>
      </c>
      <c r="P127" s="101">
        <v>0</v>
      </c>
      <c r="Q127" s="101">
        <v>0</v>
      </c>
      <c r="R127" s="101">
        <v>0</v>
      </c>
      <c r="S127" s="97">
        <v>1</v>
      </c>
      <c r="T127" s="101">
        <v>0</v>
      </c>
      <c r="U127" s="101">
        <v>0</v>
      </c>
      <c r="V127" s="96" t="s">
        <v>314</v>
      </c>
      <c r="W127" s="101">
        <v>0</v>
      </c>
      <c r="X127" s="101">
        <v>0</v>
      </c>
      <c r="Y127" s="101">
        <v>0</v>
      </c>
      <c r="Z127" s="97">
        <v>1</v>
      </c>
      <c r="AA127" s="101">
        <v>0</v>
      </c>
      <c r="AB127" s="101">
        <v>0</v>
      </c>
      <c r="AC127" s="96" t="s">
        <v>314</v>
      </c>
      <c r="AD127" s="101">
        <v>0</v>
      </c>
      <c r="AE127" s="101">
        <v>0</v>
      </c>
      <c r="AF127" s="101">
        <v>0</v>
      </c>
      <c r="AG127" s="97">
        <v>1</v>
      </c>
      <c r="AH127" s="101">
        <v>0</v>
      </c>
      <c r="AI127" s="101">
        <v>0</v>
      </c>
    </row>
    <row r="128" spans="1:35" ht="18" x14ac:dyDescent="0.4">
      <c r="A128" s="96" t="s">
        <v>322</v>
      </c>
      <c r="B128" s="101">
        <v>0</v>
      </c>
      <c r="C128" s="101">
        <v>0</v>
      </c>
      <c r="D128" s="101">
        <v>0</v>
      </c>
      <c r="E128" s="97">
        <v>1</v>
      </c>
      <c r="F128" s="101">
        <v>0</v>
      </c>
      <c r="G128" s="101">
        <v>0</v>
      </c>
      <c r="H128" s="96" t="s">
        <v>322</v>
      </c>
      <c r="I128" s="101">
        <v>0</v>
      </c>
      <c r="J128" s="101">
        <v>0</v>
      </c>
      <c r="K128" s="101">
        <v>0</v>
      </c>
      <c r="L128" s="97">
        <v>1</v>
      </c>
      <c r="M128" s="101">
        <v>0</v>
      </c>
      <c r="N128" s="101">
        <v>0</v>
      </c>
      <c r="O128" s="96" t="s">
        <v>263</v>
      </c>
      <c r="P128" s="101">
        <v>0</v>
      </c>
      <c r="Q128" s="101">
        <v>0</v>
      </c>
      <c r="R128" s="101">
        <v>0</v>
      </c>
      <c r="S128" s="97">
        <v>1</v>
      </c>
      <c r="T128" s="101">
        <v>0</v>
      </c>
      <c r="U128" s="101">
        <v>0</v>
      </c>
      <c r="V128" s="96" t="s">
        <v>322</v>
      </c>
      <c r="W128" s="101">
        <v>0</v>
      </c>
      <c r="X128" s="101">
        <v>0</v>
      </c>
      <c r="Y128" s="101">
        <v>0</v>
      </c>
      <c r="Z128" s="97">
        <v>1</v>
      </c>
      <c r="AA128" s="101">
        <v>0</v>
      </c>
      <c r="AB128" s="101">
        <v>0</v>
      </c>
      <c r="AC128" s="96" t="s">
        <v>322</v>
      </c>
      <c r="AD128" s="101">
        <v>0</v>
      </c>
      <c r="AE128" s="101">
        <v>0</v>
      </c>
      <c r="AF128" s="101">
        <v>0</v>
      </c>
      <c r="AG128" s="97">
        <v>1</v>
      </c>
      <c r="AH128" s="101">
        <v>0</v>
      </c>
      <c r="AI128" s="101">
        <v>0</v>
      </c>
    </row>
    <row r="129" spans="1:35" ht="18" x14ac:dyDescent="0.4">
      <c r="A129" s="96" t="s">
        <v>275</v>
      </c>
      <c r="B129" s="101">
        <v>0</v>
      </c>
      <c r="C129" s="101">
        <v>0</v>
      </c>
      <c r="D129" s="101">
        <v>0</v>
      </c>
      <c r="E129" s="97">
        <v>1</v>
      </c>
      <c r="F129" s="101">
        <v>0</v>
      </c>
      <c r="G129" s="101">
        <v>0</v>
      </c>
      <c r="H129" s="96" t="s">
        <v>275</v>
      </c>
      <c r="I129" s="101">
        <v>0</v>
      </c>
      <c r="J129" s="101">
        <v>0</v>
      </c>
      <c r="K129" s="101">
        <v>0</v>
      </c>
      <c r="L129" s="97">
        <v>1</v>
      </c>
      <c r="M129" s="101">
        <v>0</v>
      </c>
      <c r="N129" s="101">
        <v>0</v>
      </c>
      <c r="O129" s="96" t="s">
        <v>500</v>
      </c>
      <c r="P129" s="101">
        <v>0</v>
      </c>
      <c r="Q129" s="101">
        <v>0</v>
      </c>
      <c r="R129" s="101">
        <v>0</v>
      </c>
      <c r="S129" s="97">
        <v>1</v>
      </c>
      <c r="T129" s="101">
        <v>0</v>
      </c>
      <c r="U129" s="101">
        <v>0</v>
      </c>
      <c r="V129" s="96" t="s">
        <v>275</v>
      </c>
      <c r="W129" s="101">
        <v>0</v>
      </c>
      <c r="X129" s="101">
        <v>0</v>
      </c>
      <c r="Y129" s="101">
        <v>0</v>
      </c>
      <c r="Z129" s="97">
        <v>1</v>
      </c>
      <c r="AA129" s="101">
        <v>0</v>
      </c>
      <c r="AB129" s="101">
        <v>0</v>
      </c>
      <c r="AC129" s="96" t="s">
        <v>275</v>
      </c>
      <c r="AD129" s="101">
        <v>0</v>
      </c>
      <c r="AE129" s="101">
        <v>0</v>
      </c>
      <c r="AF129" s="101">
        <v>0</v>
      </c>
      <c r="AG129" s="97">
        <v>1</v>
      </c>
      <c r="AH129" s="101">
        <v>0</v>
      </c>
      <c r="AI129" s="101">
        <v>0</v>
      </c>
    </row>
    <row r="130" spans="1:35" ht="18" x14ac:dyDescent="0.4">
      <c r="A130" s="96" t="s">
        <v>507</v>
      </c>
      <c r="B130" s="101">
        <v>0</v>
      </c>
      <c r="C130" s="101">
        <v>0</v>
      </c>
      <c r="D130" s="101">
        <v>0</v>
      </c>
      <c r="E130" s="97">
        <v>1</v>
      </c>
      <c r="F130" s="101">
        <v>0</v>
      </c>
      <c r="G130" s="101">
        <v>0</v>
      </c>
      <c r="H130" s="96" t="s">
        <v>507</v>
      </c>
      <c r="I130" s="101">
        <v>0</v>
      </c>
      <c r="J130" s="101">
        <v>0</v>
      </c>
      <c r="K130" s="101">
        <v>0</v>
      </c>
      <c r="L130" s="97">
        <v>1</v>
      </c>
      <c r="M130" s="101">
        <v>0</v>
      </c>
      <c r="N130" s="101">
        <v>0</v>
      </c>
      <c r="O130" s="96" t="s">
        <v>319</v>
      </c>
      <c r="P130" s="101">
        <v>0</v>
      </c>
      <c r="Q130" s="101">
        <v>0</v>
      </c>
      <c r="R130" s="101">
        <v>0</v>
      </c>
      <c r="S130" s="97">
        <v>1</v>
      </c>
      <c r="T130" s="101">
        <v>0</v>
      </c>
      <c r="U130" s="101">
        <v>0</v>
      </c>
      <c r="V130" s="96" t="s">
        <v>507</v>
      </c>
      <c r="W130" s="101">
        <v>0</v>
      </c>
      <c r="X130" s="101">
        <v>0</v>
      </c>
      <c r="Y130" s="101">
        <v>0</v>
      </c>
      <c r="Z130" s="97">
        <v>1</v>
      </c>
      <c r="AA130" s="101">
        <v>0</v>
      </c>
      <c r="AB130" s="101">
        <v>0</v>
      </c>
      <c r="AC130" s="96" t="s">
        <v>507</v>
      </c>
      <c r="AD130" s="101">
        <v>0</v>
      </c>
      <c r="AE130" s="101">
        <v>0</v>
      </c>
      <c r="AF130" s="101">
        <v>0</v>
      </c>
      <c r="AG130" s="97">
        <v>1</v>
      </c>
      <c r="AH130" s="101">
        <v>0</v>
      </c>
      <c r="AI130" s="101">
        <v>0</v>
      </c>
    </row>
    <row r="131" spans="1:35" ht="18" x14ac:dyDescent="0.4">
      <c r="A131" s="96" t="s">
        <v>217</v>
      </c>
      <c r="B131" s="101">
        <v>0</v>
      </c>
      <c r="C131" s="101">
        <v>0</v>
      </c>
      <c r="D131" s="101">
        <v>0</v>
      </c>
      <c r="E131" s="97">
        <v>1</v>
      </c>
      <c r="F131" s="101">
        <v>0</v>
      </c>
      <c r="G131" s="101">
        <v>0</v>
      </c>
      <c r="H131" s="96" t="s">
        <v>217</v>
      </c>
      <c r="I131" s="101">
        <v>0</v>
      </c>
      <c r="J131" s="101">
        <v>0</v>
      </c>
      <c r="K131" s="101">
        <v>0</v>
      </c>
      <c r="L131" s="97">
        <v>1</v>
      </c>
      <c r="M131" s="101">
        <v>0</v>
      </c>
      <c r="N131" s="101">
        <v>0</v>
      </c>
      <c r="O131" s="96" t="s">
        <v>337</v>
      </c>
      <c r="P131" s="101">
        <v>0</v>
      </c>
      <c r="Q131" s="101">
        <v>0</v>
      </c>
      <c r="R131" s="101">
        <v>0</v>
      </c>
      <c r="S131" s="97">
        <v>1</v>
      </c>
      <c r="T131" s="101">
        <v>0</v>
      </c>
      <c r="U131" s="101">
        <v>0</v>
      </c>
      <c r="V131" s="96" t="s">
        <v>217</v>
      </c>
      <c r="W131" s="101">
        <v>0</v>
      </c>
      <c r="X131" s="101">
        <v>0</v>
      </c>
      <c r="Y131" s="101">
        <v>0</v>
      </c>
      <c r="Z131" s="97">
        <v>1</v>
      </c>
      <c r="AA131" s="101">
        <v>0</v>
      </c>
      <c r="AB131" s="101">
        <v>0</v>
      </c>
      <c r="AC131" s="96" t="s">
        <v>217</v>
      </c>
      <c r="AD131" s="101">
        <v>0</v>
      </c>
      <c r="AE131" s="101">
        <v>0</v>
      </c>
      <c r="AF131" s="101">
        <v>0</v>
      </c>
      <c r="AG131" s="97">
        <v>1</v>
      </c>
      <c r="AH131" s="101">
        <v>0</v>
      </c>
      <c r="AI131" s="101">
        <v>0</v>
      </c>
    </row>
    <row r="132" spans="1:35" ht="18" x14ac:dyDescent="0.4">
      <c r="A132" s="96" t="s">
        <v>233</v>
      </c>
      <c r="B132" s="101">
        <v>0</v>
      </c>
      <c r="C132" s="101">
        <v>0</v>
      </c>
      <c r="D132" s="101">
        <v>0</v>
      </c>
      <c r="E132" s="97">
        <v>1</v>
      </c>
      <c r="F132" s="101">
        <v>0</v>
      </c>
      <c r="G132" s="101">
        <v>0</v>
      </c>
      <c r="H132" s="96" t="s">
        <v>233</v>
      </c>
      <c r="I132" s="101">
        <v>0</v>
      </c>
      <c r="J132" s="101">
        <v>0</v>
      </c>
      <c r="K132" s="101">
        <v>0</v>
      </c>
      <c r="L132" s="97">
        <v>1</v>
      </c>
      <c r="M132" s="101">
        <v>0</v>
      </c>
      <c r="N132" s="101">
        <v>0</v>
      </c>
      <c r="O132" s="96" t="s">
        <v>508</v>
      </c>
      <c r="P132" s="101">
        <v>0</v>
      </c>
      <c r="Q132" s="101">
        <v>0</v>
      </c>
      <c r="R132" s="101">
        <v>0</v>
      </c>
      <c r="S132" s="97">
        <v>1</v>
      </c>
      <c r="T132" s="101">
        <v>0</v>
      </c>
      <c r="U132" s="101">
        <v>0</v>
      </c>
      <c r="V132" s="96" t="s">
        <v>233</v>
      </c>
      <c r="W132" s="101">
        <v>0</v>
      </c>
      <c r="X132" s="101">
        <v>0</v>
      </c>
      <c r="Y132" s="101">
        <v>0</v>
      </c>
      <c r="Z132" s="97">
        <v>1</v>
      </c>
      <c r="AA132" s="101">
        <v>0</v>
      </c>
      <c r="AB132" s="101">
        <v>0</v>
      </c>
      <c r="AC132" s="96" t="s">
        <v>233</v>
      </c>
      <c r="AD132" s="101">
        <v>0</v>
      </c>
      <c r="AE132" s="101">
        <v>0</v>
      </c>
      <c r="AF132" s="101">
        <v>0</v>
      </c>
      <c r="AG132" s="97">
        <v>1</v>
      </c>
      <c r="AH132" s="101">
        <v>0</v>
      </c>
      <c r="AI132" s="101">
        <v>0</v>
      </c>
    </row>
    <row r="133" spans="1:35" ht="18" x14ac:dyDescent="0.4">
      <c r="A133" s="96" t="s">
        <v>250</v>
      </c>
      <c r="B133" s="101">
        <v>0</v>
      </c>
      <c r="C133" s="101">
        <v>0</v>
      </c>
      <c r="D133" s="101">
        <v>0</v>
      </c>
      <c r="E133" s="97">
        <v>1</v>
      </c>
      <c r="F133" s="101">
        <v>0</v>
      </c>
      <c r="G133" s="101">
        <v>0</v>
      </c>
      <c r="H133" s="96" t="s">
        <v>250</v>
      </c>
      <c r="I133" s="101">
        <v>0</v>
      </c>
      <c r="J133" s="101">
        <v>0</v>
      </c>
      <c r="K133" s="101">
        <v>0</v>
      </c>
      <c r="L133" s="97">
        <v>1</v>
      </c>
      <c r="M133" s="101">
        <v>0</v>
      </c>
      <c r="N133" s="101">
        <v>0</v>
      </c>
      <c r="O133" s="96" t="s">
        <v>356</v>
      </c>
      <c r="P133" s="101">
        <v>0</v>
      </c>
      <c r="Q133" s="101">
        <v>0</v>
      </c>
      <c r="R133" s="101">
        <v>0</v>
      </c>
      <c r="S133" s="97">
        <v>1</v>
      </c>
      <c r="T133" s="101">
        <v>0</v>
      </c>
      <c r="U133" s="101">
        <v>0</v>
      </c>
      <c r="V133" s="96" t="s">
        <v>250</v>
      </c>
      <c r="W133" s="101">
        <v>0</v>
      </c>
      <c r="X133" s="101">
        <v>0</v>
      </c>
      <c r="Y133" s="101">
        <v>0</v>
      </c>
      <c r="Z133" s="97">
        <v>1</v>
      </c>
      <c r="AA133" s="101">
        <v>0</v>
      </c>
      <c r="AB133" s="101">
        <v>0</v>
      </c>
      <c r="AC133" s="96" t="s">
        <v>250</v>
      </c>
      <c r="AD133" s="101">
        <v>0</v>
      </c>
      <c r="AE133" s="101">
        <v>0</v>
      </c>
      <c r="AF133" s="101">
        <v>0</v>
      </c>
      <c r="AG133" s="97">
        <v>1</v>
      </c>
      <c r="AH133" s="101">
        <v>0</v>
      </c>
      <c r="AI133" s="101">
        <v>0</v>
      </c>
    </row>
    <row r="134" spans="1:35" ht="18" x14ac:dyDescent="0.4">
      <c r="A134" s="96" t="s">
        <v>230</v>
      </c>
      <c r="B134" s="101">
        <v>0</v>
      </c>
      <c r="C134" s="101">
        <v>0</v>
      </c>
      <c r="D134" s="101">
        <v>0</v>
      </c>
      <c r="E134" s="97">
        <v>1</v>
      </c>
      <c r="F134" s="101">
        <v>0</v>
      </c>
      <c r="G134" s="101">
        <v>0</v>
      </c>
      <c r="H134" s="96" t="s">
        <v>230</v>
      </c>
      <c r="I134" s="101">
        <v>0</v>
      </c>
      <c r="J134" s="101">
        <v>0</v>
      </c>
      <c r="K134" s="101">
        <v>0</v>
      </c>
      <c r="L134" s="97">
        <v>1</v>
      </c>
      <c r="M134" s="101">
        <v>0</v>
      </c>
      <c r="N134" s="101">
        <v>0</v>
      </c>
      <c r="O134" s="96" t="s">
        <v>314</v>
      </c>
      <c r="P134" s="101">
        <v>0</v>
      </c>
      <c r="Q134" s="101">
        <v>0</v>
      </c>
      <c r="R134" s="101">
        <v>0</v>
      </c>
      <c r="S134" s="97">
        <v>1</v>
      </c>
      <c r="T134" s="101">
        <v>0</v>
      </c>
      <c r="U134" s="101">
        <v>0</v>
      </c>
      <c r="V134" s="96" t="s">
        <v>230</v>
      </c>
      <c r="W134" s="101">
        <v>0</v>
      </c>
      <c r="X134" s="101">
        <v>0</v>
      </c>
      <c r="Y134" s="101">
        <v>0</v>
      </c>
      <c r="Z134" s="97">
        <v>1</v>
      </c>
      <c r="AA134" s="101">
        <v>0</v>
      </c>
      <c r="AB134" s="101">
        <v>0</v>
      </c>
      <c r="AC134" s="96" t="s">
        <v>230</v>
      </c>
      <c r="AD134" s="101">
        <v>0</v>
      </c>
      <c r="AE134" s="101">
        <v>0</v>
      </c>
      <c r="AF134" s="101">
        <v>0</v>
      </c>
      <c r="AG134" s="97">
        <v>1</v>
      </c>
      <c r="AH134" s="101">
        <v>0</v>
      </c>
      <c r="AI134" s="101">
        <v>0</v>
      </c>
    </row>
    <row r="135" spans="1:35" ht="18" x14ac:dyDescent="0.4">
      <c r="A135" s="96" t="s">
        <v>325</v>
      </c>
      <c r="B135" s="101">
        <v>0</v>
      </c>
      <c r="C135" s="101">
        <v>0</v>
      </c>
      <c r="D135" s="101">
        <v>0</v>
      </c>
      <c r="E135" s="97">
        <v>1</v>
      </c>
      <c r="F135" s="101">
        <v>0</v>
      </c>
      <c r="G135" s="101">
        <v>0</v>
      </c>
      <c r="H135" s="96" t="s">
        <v>325</v>
      </c>
      <c r="I135" s="101">
        <v>0</v>
      </c>
      <c r="J135" s="101">
        <v>0</v>
      </c>
      <c r="K135" s="101">
        <v>0</v>
      </c>
      <c r="L135" s="97">
        <v>1</v>
      </c>
      <c r="M135" s="101">
        <v>0</v>
      </c>
      <c r="N135" s="101">
        <v>0</v>
      </c>
      <c r="O135" s="96" t="s">
        <v>322</v>
      </c>
      <c r="P135" s="101">
        <v>0</v>
      </c>
      <c r="Q135" s="101">
        <v>0</v>
      </c>
      <c r="R135" s="101">
        <v>0</v>
      </c>
      <c r="S135" s="97">
        <v>1</v>
      </c>
      <c r="T135" s="101">
        <v>0</v>
      </c>
      <c r="U135" s="101">
        <v>0</v>
      </c>
      <c r="V135" s="96" t="s">
        <v>325</v>
      </c>
      <c r="W135" s="101">
        <v>0</v>
      </c>
      <c r="X135" s="101">
        <v>0</v>
      </c>
      <c r="Y135" s="101">
        <v>0</v>
      </c>
      <c r="Z135" s="97">
        <v>1</v>
      </c>
      <c r="AA135" s="101">
        <v>0</v>
      </c>
      <c r="AB135" s="101">
        <v>0</v>
      </c>
      <c r="AC135" s="96" t="s">
        <v>325</v>
      </c>
      <c r="AD135" s="101">
        <v>0</v>
      </c>
      <c r="AE135" s="101">
        <v>0</v>
      </c>
      <c r="AF135" s="101">
        <v>0</v>
      </c>
      <c r="AG135" s="97">
        <v>1</v>
      </c>
      <c r="AH135" s="101">
        <v>0</v>
      </c>
      <c r="AI135" s="101">
        <v>0</v>
      </c>
    </row>
    <row r="136" spans="1:35" ht="18" x14ac:dyDescent="0.4">
      <c r="A136" s="96" t="s">
        <v>291</v>
      </c>
      <c r="B136" s="101">
        <v>0</v>
      </c>
      <c r="C136" s="101">
        <v>0</v>
      </c>
      <c r="D136" s="101">
        <v>0</v>
      </c>
      <c r="E136" s="97">
        <v>1</v>
      </c>
      <c r="F136" s="101">
        <v>0</v>
      </c>
      <c r="G136" s="101">
        <v>0</v>
      </c>
      <c r="H136" s="96" t="s">
        <v>291</v>
      </c>
      <c r="I136" s="101">
        <v>0</v>
      </c>
      <c r="J136" s="101">
        <v>0</v>
      </c>
      <c r="K136" s="101">
        <v>0</v>
      </c>
      <c r="L136" s="97">
        <v>1</v>
      </c>
      <c r="M136" s="101">
        <v>0</v>
      </c>
      <c r="N136" s="101">
        <v>0</v>
      </c>
      <c r="O136" s="96" t="s">
        <v>275</v>
      </c>
      <c r="P136" s="101">
        <v>0</v>
      </c>
      <c r="Q136" s="101">
        <v>0</v>
      </c>
      <c r="R136" s="101">
        <v>0</v>
      </c>
      <c r="S136" s="97">
        <v>1</v>
      </c>
      <c r="T136" s="101">
        <v>0</v>
      </c>
      <c r="U136" s="101">
        <v>0</v>
      </c>
      <c r="V136" s="96" t="s">
        <v>291</v>
      </c>
      <c r="W136" s="101">
        <v>0</v>
      </c>
      <c r="X136" s="101">
        <v>0</v>
      </c>
      <c r="Y136" s="101">
        <v>0</v>
      </c>
      <c r="Z136" s="97">
        <v>1</v>
      </c>
      <c r="AA136" s="101">
        <v>0</v>
      </c>
      <c r="AB136" s="101">
        <v>0</v>
      </c>
      <c r="AC136" s="96" t="s">
        <v>291</v>
      </c>
      <c r="AD136" s="101">
        <v>0</v>
      </c>
      <c r="AE136" s="101">
        <v>0</v>
      </c>
      <c r="AF136" s="101">
        <v>0</v>
      </c>
      <c r="AG136" s="97">
        <v>1</v>
      </c>
      <c r="AH136" s="101">
        <v>0</v>
      </c>
      <c r="AI136" s="101">
        <v>0</v>
      </c>
    </row>
    <row r="137" spans="1:35" ht="18" x14ac:dyDescent="0.4">
      <c r="A137" s="96" t="s">
        <v>277</v>
      </c>
      <c r="B137" s="101">
        <v>0</v>
      </c>
      <c r="C137" s="101">
        <v>0</v>
      </c>
      <c r="D137" s="101">
        <v>0</v>
      </c>
      <c r="E137" s="97">
        <v>1</v>
      </c>
      <c r="F137" s="101">
        <v>0</v>
      </c>
      <c r="G137" s="101">
        <v>0</v>
      </c>
      <c r="H137" s="96" t="s">
        <v>277</v>
      </c>
      <c r="I137" s="101">
        <v>0</v>
      </c>
      <c r="J137" s="101">
        <v>0</v>
      </c>
      <c r="K137" s="101">
        <v>0</v>
      </c>
      <c r="L137" s="97">
        <v>1</v>
      </c>
      <c r="M137" s="101">
        <v>0</v>
      </c>
      <c r="N137" s="101">
        <v>0</v>
      </c>
      <c r="O137" s="96" t="s">
        <v>507</v>
      </c>
      <c r="P137" s="101">
        <v>0</v>
      </c>
      <c r="Q137" s="101">
        <v>0</v>
      </c>
      <c r="R137" s="101">
        <v>0</v>
      </c>
      <c r="S137" s="97">
        <v>1</v>
      </c>
      <c r="T137" s="101">
        <v>0</v>
      </c>
      <c r="U137" s="101">
        <v>0</v>
      </c>
      <c r="V137" s="96" t="s">
        <v>277</v>
      </c>
      <c r="W137" s="101">
        <v>0</v>
      </c>
      <c r="X137" s="101">
        <v>0</v>
      </c>
      <c r="Y137" s="101">
        <v>0</v>
      </c>
      <c r="Z137" s="97">
        <v>1</v>
      </c>
      <c r="AA137" s="101">
        <v>0</v>
      </c>
      <c r="AB137" s="101">
        <v>0</v>
      </c>
      <c r="AC137" s="96" t="s">
        <v>277</v>
      </c>
      <c r="AD137" s="101">
        <v>0</v>
      </c>
      <c r="AE137" s="101">
        <v>0</v>
      </c>
      <c r="AF137" s="101">
        <v>0</v>
      </c>
      <c r="AG137" s="97">
        <v>1</v>
      </c>
      <c r="AH137" s="101">
        <v>0</v>
      </c>
      <c r="AI137" s="101">
        <v>0</v>
      </c>
    </row>
    <row r="138" spans="1:35" ht="18" x14ac:dyDescent="0.4">
      <c r="A138" s="96" t="s">
        <v>357</v>
      </c>
      <c r="B138" s="101">
        <v>0</v>
      </c>
      <c r="C138" s="101">
        <v>0</v>
      </c>
      <c r="D138" s="101">
        <v>0</v>
      </c>
      <c r="E138" s="97">
        <v>1</v>
      </c>
      <c r="F138" s="101">
        <v>0</v>
      </c>
      <c r="G138" s="101">
        <v>0</v>
      </c>
      <c r="H138" s="96" t="s">
        <v>357</v>
      </c>
      <c r="I138" s="101">
        <v>0</v>
      </c>
      <c r="J138" s="101">
        <v>0</v>
      </c>
      <c r="K138" s="101">
        <v>0</v>
      </c>
      <c r="L138" s="97">
        <v>1</v>
      </c>
      <c r="M138" s="101">
        <v>0</v>
      </c>
      <c r="N138" s="101">
        <v>0</v>
      </c>
      <c r="O138" s="96" t="s">
        <v>250</v>
      </c>
      <c r="P138" s="101">
        <v>0</v>
      </c>
      <c r="Q138" s="101">
        <v>0</v>
      </c>
      <c r="R138" s="101">
        <v>0</v>
      </c>
      <c r="S138" s="97">
        <v>1</v>
      </c>
      <c r="T138" s="101">
        <v>0</v>
      </c>
      <c r="U138" s="101">
        <v>0</v>
      </c>
      <c r="V138" s="96" t="s">
        <v>357</v>
      </c>
      <c r="W138" s="101">
        <v>0</v>
      </c>
      <c r="X138" s="101">
        <v>0</v>
      </c>
      <c r="Y138" s="101">
        <v>0</v>
      </c>
      <c r="Z138" s="97">
        <v>1</v>
      </c>
      <c r="AA138" s="101">
        <v>0</v>
      </c>
      <c r="AB138" s="101">
        <v>0</v>
      </c>
      <c r="AC138" s="96" t="s">
        <v>357</v>
      </c>
      <c r="AD138" s="101">
        <v>0</v>
      </c>
      <c r="AE138" s="101">
        <v>0</v>
      </c>
      <c r="AF138" s="101">
        <v>0</v>
      </c>
      <c r="AG138" s="97">
        <v>1</v>
      </c>
      <c r="AH138" s="101">
        <v>0</v>
      </c>
      <c r="AI138" s="101">
        <v>0</v>
      </c>
    </row>
    <row r="139" spans="1:35" ht="18" x14ac:dyDescent="0.4">
      <c r="A139" s="96" t="s">
        <v>358</v>
      </c>
      <c r="B139" s="101">
        <v>0</v>
      </c>
      <c r="C139" s="101">
        <v>0</v>
      </c>
      <c r="D139" s="101">
        <v>0</v>
      </c>
      <c r="E139" s="97">
        <v>1</v>
      </c>
      <c r="F139" s="101">
        <v>0</v>
      </c>
      <c r="G139" s="101">
        <v>0</v>
      </c>
      <c r="H139" s="96" t="s">
        <v>358</v>
      </c>
      <c r="I139" s="101">
        <v>0</v>
      </c>
      <c r="J139" s="101">
        <v>0</v>
      </c>
      <c r="K139" s="101">
        <v>0</v>
      </c>
      <c r="L139" s="97">
        <v>1</v>
      </c>
      <c r="M139" s="101">
        <v>0</v>
      </c>
      <c r="N139" s="101">
        <v>0</v>
      </c>
      <c r="O139" s="96" t="s">
        <v>230</v>
      </c>
      <c r="P139" s="101">
        <v>0</v>
      </c>
      <c r="Q139" s="101">
        <v>0</v>
      </c>
      <c r="R139" s="101">
        <v>0</v>
      </c>
      <c r="S139" s="97">
        <v>1</v>
      </c>
      <c r="T139" s="101">
        <v>0</v>
      </c>
      <c r="U139" s="101">
        <v>0</v>
      </c>
      <c r="V139" s="96" t="s">
        <v>358</v>
      </c>
      <c r="W139" s="101">
        <v>0</v>
      </c>
      <c r="X139" s="101">
        <v>0</v>
      </c>
      <c r="Y139" s="101">
        <v>0</v>
      </c>
      <c r="Z139" s="97">
        <v>1</v>
      </c>
      <c r="AA139" s="101">
        <v>0</v>
      </c>
      <c r="AB139" s="101">
        <v>0</v>
      </c>
      <c r="AC139" s="96" t="s">
        <v>358</v>
      </c>
      <c r="AD139" s="101">
        <v>0</v>
      </c>
      <c r="AE139" s="101">
        <v>0</v>
      </c>
      <c r="AF139" s="101">
        <v>0</v>
      </c>
      <c r="AG139" s="97">
        <v>1</v>
      </c>
      <c r="AH139" s="101">
        <v>0</v>
      </c>
      <c r="AI139" s="101">
        <v>0</v>
      </c>
    </row>
    <row r="140" spans="1:35" ht="18" x14ac:dyDescent="0.4">
      <c r="A140" s="96" t="s">
        <v>359</v>
      </c>
      <c r="B140" s="101">
        <v>0</v>
      </c>
      <c r="C140" s="101">
        <v>0</v>
      </c>
      <c r="D140" s="101">
        <v>0</v>
      </c>
      <c r="E140" s="97">
        <v>1</v>
      </c>
      <c r="F140" s="101">
        <v>0</v>
      </c>
      <c r="G140" s="101">
        <v>0</v>
      </c>
      <c r="H140" s="96" t="s">
        <v>359</v>
      </c>
      <c r="I140" s="101">
        <v>0</v>
      </c>
      <c r="J140" s="101">
        <v>0</v>
      </c>
      <c r="K140" s="101">
        <v>0</v>
      </c>
      <c r="L140" s="97">
        <v>1</v>
      </c>
      <c r="M140" s="101">
        <v>0</v>
      </c>
      <c r="N140" s="101">
        <v>0</v>
      </c>
      <c r="O140" s="96" t="s">
        <v>325</v>
      </c>
      <c r="P140" s="101">
        <v>0</v>
      </c>
      <c r="Q140" s="101">
        <v>0</v>
      </c>
      <c r="R140" s="101">
        <v>0</v>
      </c>
      <c r="S140" s="97">
        <v>1</v>
      </c>
      <c r="T140" s="101">
        <v>0</v>
      </c>
      <c r="U140" s="101">
        <v>0</v>
      </c>
      <c r="V140" s="96" t="s">
        <v>359</v>
      </c>
      <c r="W140" s="101">
        <v>0</v>
      </c>
      <c r="X140" s="101">
        <v>0</v>
      </c>
      <c r="Y140" s="101">
        <v>0</v>
      </c>
      <c r="Z140" s="97">
        <v>1</v>
      </c>
      <c r="AA140" s="101">
        <v>0</v>
      </c>
      <c r="AB140" s="101">
        <v>0</v>
      </c>
      <c r="AC140" s="96" t="s">
        <v>359</v>
      </c>
      <c r="AD140" s="101">
        <v>0</v>
      </c>
      <c r="AE140" s="101">
        <v>0</v>
      </c>
      <c r="AF140" s="101">
        <v>0</v>
      </c>
      <c r="AG140" s="97">
        <v>1</v>
      </c>
      <c r="AH140" s="101">
        <v>0</v>
      </c>
      <c r="AI140" s="101">
        <v>0</v>
      </c>
    </row>
    <row r="141" spans="1:35" ht="18" x14ac:dyDescent="0.4">
      <c r="A141" s="96" t="s">
        <v>361</v>
      </c>
      <c r="B141" s="101">
        <v>0</v>
      </c>
      <c r="C141" s="101">
        <v>0</v>
      </c>
      <c r="D141" s="101">
        <v>0</v>
      </c>
      <c r="E141" s="97">
        <v>1</v>
      </c>
      <c r="F141" s="101">
        <v>0</v>
      </c>
      <c r="G141" s="101">
        <v>0</v>
      </c>
      <c r="H141" s="96" t="s">
        <v>361</v>
      </c>
      <c r="I141" s="101">
        <v>0</v>
      </c>
      <c r="J141" s="101">
        <v>0</v>
      </c>
      <c r="K141" s="101">
        <v>0</v>
      </c>
      <c r="L141" s="97">
        <v>1</v>
      </c>
      <c r="M141" s="101">
        <v>0</v>
      </c>
      <c r="N141" s="101">
        <v>0</v>
      </c>
      <c r="O141" s="96" t="s">
        <v>357</v>
      </c>
      <c r="P141" s="101">
        <v>0</v>
      </c>
      <c r="Q141" s="101">
        <v>0</v>
      </c>
      <c r="R141" s="101">
        <v>0</v>
      </c>
      <c r="S141" s="97">
        <v>1</v>
      </c>
      <c r="T141" s="101">
        <v>0</v>
      </c>
      <c r="U141" s="101">
        <v>0</v>
      </c>
      <c r="V141" s="96" t="s">
        <v>361</v>
      </c>
      <c r="W141" s="101">
        <v>0</v>
      </c>
      <c r="X141" s="101">
        <v>0</v>
      </c>
      <c r="Y141" s="101">
        <v>0</v>
      </c>
      <c r="Z141" s="97">
        <v>1</v>
      </c>
      <c r="AA141" s="101">
        <v>0</v>
      </c>
      <c r="AB141" s="101">
        <v>0</v>
      </c>
      <c r="AC141" s="96" t="s">
        <v>361</v>
      </c>
      <c r="AD141" s="101">
        <v>0</v>
      </c>
      <c r="AE141" s="101">
        <v>0</v>
      </c>
      <c r="AF141" s="101">
        <v>0</v>
      </c>
      <c r="AG141" s="97">
        <v>1</v>
      </c>
      <c r="AH141" s="101">
        <v>0</v>
      </c>
      <c r="AI141" s="101">
        <v>0</v>
      </c>
    </row>
    <row r="142" spans="1:35" ht="18" x14ac:dyDescent="0.4">
      <c r="A142" s="96" t="s">
        <v>362</v>
      </c>
      <c r="B142" s="101">
        <v>0</v>
      </c>
      <c r="C142" s="101">
        <v>0</v>
      </c>
      <c r="D142" s="101">
        <v>0</v>
      </c>
      <c r="E142" s="97">
        <v>1</v>
      </c>
      <c r="F142" s="101">
        <v>0</v>
      </c>
      <c r="G142" s="101">
        <v>0</v>
      </c>
      <c r="H142" s="96" t="s">
        <v>362</v>
      </c>
      <c r="I142" s="101">
        <v>0</v>
      </c>
      <c r="J142" s="101">
        <v>0</v>
      </c>
      <c r="K142" s="101">
        <v>0</v>
      </c>
      <c r="L142" s="97">
        <v>1</v>
      </c>
      <c r="M142" s="101">
        <v>0</v>
      </c>
      <c r="N142" s="101">
        <v>0</v>
      </c>
      <c r="O142" s="96" t="s">
        <v>358</v>
      </c>
      <c r="P142" s="101">
        <v>0</v>
      </c>
      <c r="Q142" s="101">
        <v>0</v>
      </c>
      <c r="R142" s="101">
        <v>0</v>
      </c>
      <c r="S142" s="97">
        <v>1</v>
      </c>
      <c r="T142" s="101">
        <v>0</v>
      </c>
      <c r="U142" s="101">
        <v>0</v>
      </c>
      <c r="V142" s="96" t="s">
        <v>362</v>
      </c>
      <c r="W142" s="101">
        <v>0</v>
      </c>
      <c r="X142" s="101">
        <v>0</v>
      </c>
      <c r="Y142" s="101">
        <v>0</v>
      </c>
      <c r="Z142" s="97">
        <v>1</v>
      </c>
      <c r="AA142" s="101">
        <v>0</v>
      </c>
      <c r="AB142" s="101">
        <v>0</v>
      </c>
      <c r="AC142" s="96" t="s">
        <v>362</v>
      </c>
      <c r="AD142" s="101">
        <v>0</v>
      </c>
      <c r="AE142" s="101">
        <v>0</v>
      </c>
      <c r="AF142" s="101">
        <v>0</v>
      </c>
      <c r="AG142" s="97">
        <v>1</v>
      </c>
      <c r="AH142" s="101">
        <v>0</v>
      </c>
      <c r="AI142" s="101">
        <v>0</v>
      </c>
    </row>
    <row r="143" spans="1:35" ht="18" x14ac:dyDescent="0.4">
      <c r="A143" s="96" t="s">
        <v>363</v>
      </c>
      <c r="B143" s="101">
        <v>0</v>
      </c>
      <c r="C143" s="101">
        <v>0</v>
      </c>
      <c r="D143" s="101">
        <v>0</v>
      </c>
      <c r="E143" s="97">
        <v>1</v>
      </c>
      <c r="F143" s="101">
        <v>0</v>
      </c>
      <c r="G143" s="101">
        <v>0</v>
      </c>
      <c r="H143" s="96" t="s">
        <v>363</v>
      </c>
      <c r="I143" s="101">
        <v>0</v>
      </c>
      <c r="J143" s="101">
        <v>0</v>
      </c>
      <c r="K143" s="101">
        <v>0</v>
      </c>
      <c r="L143" s="97">
        <v>1</v>
      </c>
      <c r="M143" s="101">
        <v>0</v>
      </c>
      <c r="N143" s="101">
        <v>0</v>
      </c>
      <c r="O143" s="96" t="s">
        <v>359</v>
      </c>
      <c r="P143" s="101">
        <v>0</v>
      </c>
      <c r="Q143" s="101">
        <v>0</v>
      </c>
      <c r="R143" s="101">
        <v>0</v>
      </c>
      <c r="S143" s="97">
        <v>1</v>
      </c>
      <c r="T143" s="101">
        <v>0</v>
      </c>
      <c r="U143" s="101">
        <v>0</v>
      </c>
      <c r="V143" s="96" t="s">
        <v>363</v>
      </c>
      <c r="W143" s="101">
        <v>0</v>
      </c>
      <c r="X143" s="101">
        <v>0</v>
      </c>
      <c r="Y143" s="101">
        <v>0</v>
      </c>
      <c r="Z143" s="97">
        <v>1</v>
      </c>
      <c r="AA143" s="101">
        <v>0</v>
      </c>
      <c r="AB143" s="101">
        <v>0</v>
      </c>
      <c r="AC143" s="96" t="s">
        <v>363</v>
      </c>
      <c r="AD143" s="101">
        <v>0</v>
      </c>
      <c r="AE143" s="101">
        <v>0</v>
      </c>
      <c r="AF143" s="101">
        <v>0</v>
      </c>
      <c r="AG143" s="97">
        <v>1</v>
      </c>
      <c r="AH143" s="101">
        <v>0</v>
      </c>
      <c r="AI143" s="101">
        <v>0</v>
      </c>
    </row>
    <row r="144" spans="1:35" ht="18" x14ac:dyDescent="0.4">
      <c r="A144" s="96" t="s">
        <v>229</v>
      </c>
      <c r="B144" s="101">
        <v>0</v>
      </c>
      <c r="C144" s="101">
        <v>0</v>
      </c>
      <c r="D144" s="101">
        <v>0</v>
      </c>
      <c r="E144" s="97">
        <v>1</v>
      </c>
      <c r="F144" s="101">
        <v>0</v>
      </c>
      <c r="G144" s="101">
        <v>0</v>
      </c>
      <c r="H144" s="96" t="s">
        <v>229</v>
      </c>
      <c r="I144" s="101">
        <v>0</v>
      </c>
      <c r="J144" s="101">
        <v>0</v>
      </c>
      <c r="K144" s="101">
        <v>0</v>
      </c>
      <c r="L144" s="97">
        <v>1</v>
      </c>
      <c r="M144" s="101">
        <v>0</v>
      </c>
      <c r="N144" s="101">
        <v>0</v>
      </c>
      <c r="O144" s="96" t="s">
        <v>361</v>
      </c>
      <c r="P144" s="101">
        <v>0</v>
      </c>
      <c r="Q144" s="101">
        <v>0</v>
      </c>
      <c r="R144" s="101">
        <v>0</v>
      </c>
      <c r="S144" s="97">
        <v>1</v>
      </c>
      <c r="T144" s="101">
        <v>0</v>
      </c>
      <c r="U144" s="101">
        <v>0</v>
      </c>
      <c r="V144" s="96" t="s">
        <v>229</v>
      </c>
      <c r="W144" s="101">
        <v>0</v>
      </c>
      <c r="X144" s="101">
        <v>0</v>
      </c>
      <c r="Y144" s="101">
        <v>0</v>
      </c>
      <c r="Z144" s="97">
        <v>1</v>
      </c>
      <c r="AA144" s="101">
        <v>0</v>
      </c>
      <c r="AB144" s="101">
        <v>0</v>
      </c>
      <c r="AC144" s="96" t="s">
        <v>229</v>
      </c>
      <c r="AD144" s="101">
        <v>0</v>
      </c>
      <c r="AE144" s="101">
        <v>0</v>
      </c>
      <c r="AF144" s="101">
        <v>0</v>
      </c>
      <c r="AG144" s="97">
        <v>1</v>
      </c>
      <c r="AH144" s="101">
        <v>0</v>
      </c>
      <c r="AI144" s="101">
        <v>0</v>
      </c>
    </row>
    <row r="145" spans="1:35" ht="18" x14ac:dyDescent="0.4">
      <c r="A145" s="96" t="s">
        <v>238</v>
      </c>
      <c r="B145" s="101">
        <v>0</v>
      </c>
      <c r="C145" s="101">
        <v>0</v>
      </c>
      <c r="D145" s="101">
        <v>0</v>
      </c>
      <c r="E145" s="97">
        <v>1</v>
      </c>
      <c r="F145" s="101">
        <v>0</v>
      </c>
      <c r="G145" s="101">
        <v>0</v>
      </c>
      <c r="H145" s="96" t="s">
        <v>238</v>
      </c>
      <c r="I145" s="101">
        <v>0</v>
      </c>
      <c r="J145" s="101">
        <v>0</v>
      </c>
      <c r="K145" s="101">
        <v>0</v>
      </c>
      <c r="L145" s="97">
        <v>1</v>
      </c>
      <c r="M145" s="101">
        <v>0</v>
      </c>
      <c r="N145" s="101">
        <v>0</v>
      </c>
      <c r="O145" s="96" t="s">
        <v>362</v>
      </c>
      <c r="P145" s="101">
        <v>0</v>
      </c>
      <c r="Q145" s="101">
        <v>0</v>
      </c>
      <c r="R145" s="101">
        <v>0</v>
      </c>
      <c r="S145" s="97">
        <v>1</v>
      </c>
      <c r="T145" s="101">
        <v>0</v>
      </c>
      <c r="U145" s="101">
        <v>0</v>
      </c>
      <c r="V145" s="96" t="s">
        <v>238</v>
      </c>
      <c r="W145" s="101">
        <v>0</v>
      </c>
      <c r="X145" s="101">
        <v>0</v>
      </c>
      <c r="Y145" s="101">
        <v>0</v>
      </c>
      <c r="Z145" s="97">
        <v>1</v>
      </c>
      <c r="AA145" s="101">
        <v>0</v>
      </c>
      <c r="AB145" s="101">
        <v>0</v>
      </c>
      <c r="AC145" s="96" t="s">
        <v>238</v>
      </c>
      <c r="AD145" s="101">
        <v>0</v>
      </c>
      <c r="AE145" s="101">
        <v>0</v>
      </c>
      <c r="AF145" s="101">
        <v>0</v>
      </c>
      <c r="AG145" s="97">
        <v>1</v>
      </c>
      <c r="AH145" s="101">
        <v>0</v>
      </c>
      <c r="AI145" s="101">
        <v>0</v>
      </c>
    </row>
    <row r="146" spans="1:35" ht="18" x14ac:dyDescent="0.4">
      <c r="A146" s="96" t="s">
        <v>243</v>
      </c>
      <c r="B146" s="101">
        <v>0</v>
      </c>
      <c r="C146" s="101">
        <v>0</v>
      </c>
      <c r="D146" s="101">
        <v>0</v>
      </c>
      <c r="E146" s="97">
        <v>1</v>
      </c>
      <c r="F146" s="101">
        <v>0</v>
      </c>
      <c r="G146" s="101">
        <v>0</v>
      </c>
      <c r="H146" s="96" t="s">
        <v>243</v>
      </c>
      <c r="I146" s="101">
        <v>0</v>
      </c>
      <c r="J146" s="101">
        <v>0</v>
      </c>
      <c r="K146" s="101">
        <v>0</v>
      </c>
      <c r="L146" s="97">
        <v>1</v>
      </c>
      <c r="M146" s="101">
        <v>0</v>
      </c>
      <c r="N146" s="101">
        <v>0</v>
      </c>
      <c r="O146" s="96" t="s">
        <v>363</v>
      </c>
      <c r="P146" s="101">
        <v>0</v>
      </c>
      <c r="Q146" s="101">
        <v>0</v>
      </c>
      <c r="R146" s="101">
        <v>0</v>
      </c>
      <c r="S146" s="97">
        <v>1</v>
      </c>
      <c r="T146" s="101">
        <v>0</v>
      </c>
      <c r="U146" s="101">
        <v>0</v>
      </c>
      <c r="V146" s="96" t="s">
        <v>243</v>
      </c>
      <c r="W146" s="101">
        <v>0</v>
      </c>
      <c r="X146" s="101">
        <v>0</v>
      </c>
      <c r="Y146" s="101">
        <v>0</v>
      </c>
      <c r="Z146" s="97">
        <v>1</v>
      </c>
      <c r="AA146" s="101">
        <v>0</v>
      </c>
      <c r="AB146" s="101">
        <v>0</v>
      </c>
      <c r="AC146" s="96" t="s">
        <v>243</v>
      </c>
      <c r="AD146" s="101">
        <v>0</v>
      </c>
      <c r="AE146" s="101">
        <v>0</v>
      </c>
      <c r="AF146" s="101">
        <v>0</v>
      </c>
      <c r="AG146" s="97">
        <v>1</v>
      </c>
      <c r="AH146" s="101">
        <v>0</v>
      </c>
      <c r="AI146" s="101">
        <v>0</v>
      </c>
    </row>
    <row r="147" spans="1:35" ht="18" x14ac:dyDescent="0.4">
      <c r="A147" s="96" t="s">
        <v>288</v>
      </c>
      <c r="B147" s="101">
        <v>0</v>
      </c>
      <c r="C147" s="101">
        <v>0</v>
      </c>
      <c r="D147" s="101">
        <v>0</v>
      </c>
      <c r="E147" s="97">
        <v>1</v>
      </c>
      <c r="F147" s="101">
        <v>0</v>
      </c>
      <c r="G147" s="101">
        <v>0</v>
      </c>
      <c r="H147" s="96" t="s">
        <v>288</v>
      </c>
      <c r="I147" s="101">
        <v>0</v>
      </c>
      <c r="J147" s="101">
        <v>0</v>
      </c>
      <c r="K147" s="101">
        <v>0</v>
      </c>
      <c r="L147" s="97">
        <v>1</v>
      </c>
      <c r="M147" s="101">
        <v>0</v>
      </c>
      <c r="N147" s="101">
        <v>0</v>
      </c>
      <c r="O147" s="96" t="s">
        <v>229</v>
      </c>
      <c r="P147" s="101">
        <v>0</v>
      </c>
      <c r="Q147" s="101">
        <v>0</v>
      </c>
      <c r="R147" s="101">
        <v>0</v>
      </c>
      <c r="S147" s="97">
        <v>1</v>
      </c>
      <c r="T147" s="101">
        <v>0</v>
      </c>
      <c r="U147" s="101">
        <v>0</v>
      </c>
      <c r="V147" s="96" t="s">
        <v>288</v>
      </c>
      <c r="W147" s="101">
        <v>0</v>
      </c>
      <c r="X147" s="101">
        <v>0</v>
      </c>
      <c r="Y147" s="101">
        <v>0</v>
      </c>
      <c r="Z147" s="97">
        <v>1</v>
      </c>
      <c r="AA147" s="101">
        <v>0</v>
      </c>
      <c r="AB147" s="101">
        <v>0</v>
      </c>
      <c r="AC147" s="96" t="s">
        <v>288</v>
      </c>
      <c r="AD147" s="101">
        <v>0</v>
      </c>
      <c r="AE147" s="101">
        <v>0</v>
      </c>
      <c r="AF147" s="101">
        <v>0</v>
      </c>
      <c r="AG147" s="97">
        <v>1</v>
      </c>
      <c r="AH147" s="101">
        <v>0</v>
      </c>
      <c r="AI147" s="101">
        <v>0</v>
      </c>
    </row>
    <row r="148" spans="1:35" ht="36" x14ac:dyDescent="0.4">
      <c r="A148" s="96" t="s">
        <v>364</v>
      </c>
      <c r="B148" s="101">
        <v>0</v>
      </c>
      <c r="C148" s="101">
        <v>0</v>
      </c>
      <c r="D148" s="101">
        <v>0</v>
      </c>
      <c r="E148" s="97">
        <v>1</v>
      </c>
      <c r="F148" s="101">
        <v>0</v>
      </c>
      <c r="G148" s="101">
        <v>0</v>
      </c>
      <c r="H148" s="96" t="s">
        <v>364</v>
      </c>
      <c r="I148" s="101">
        <v>0</v>
      </c>
      <c r="J148" s="101">
        <v>0</v>
      </c>
      <c r="K148" s="101">
        <v>0</v>
      </c>
      <c r="L148" s="97">
        <v>1</v>
      </c>
      <c r="M148" s="101">
        <v>0</v>
      </c>
      <c r="N148" s="101">
        <v>0</v>
      </c>
      <c r="O148" s="96" t="s">
        <v>238</v>
      </c>
      <c r="P148" s="101">
        <v>0</v>
      </c>
      <c r="Q148" s="101">
        <v>0</v>
      </c>
      <c r="R148" s="101">
        <v>0</v>
      </c>
      <c r="S148" s="97">
        <v>1</v>
      </c>
      <c r="T148" s="101">
        <v>0</v>
      </c>
      <c r="U148" s="101">
        <v>0</v>
      </c>
      <c r="V148" s="96" t="s">
        <v>364</v>
      </c>
      <c r="W148" s="101">
        <v>0</v>
      </c>
      <c r="X148" s="101">
        <v>0</v>
      </c>
      <c r="Y148" s="101">
        <v>0</v>
      </c>
      <c r="Z148" s="97">
        <v>1</v>
      </c>
      <c r="AA148" s="101">
        <v>0</v>
      </c>
      <c r="AB148" s="101">
        <v>0</v>
      </c>
      <c r="AC148" s="96" t="s">
        <v>364</v>
      </c>
      <c r="AD148" s="101">
        <v>0</v>
      </c>
      <c r="AE148" s="101">
        <v>0</v>
      </c>
      <c r="AF148" s="101">
        <v>0</v>
      </c>
      <c r="AG148" s="97">
        <v>1</v>
      </c>
      <c r="AH148" s="101">
        <v>0</v>
      </c>
      <c r="AI148" s="101">
        <v>0</v>
      </c>
    </row>
    <row r="149" spans="1:35" ht="18" x14ac:dyDescent="0.4">
      <c r="A149" s="96" t="s">
        <v>365</v>
      </c>
      <c r="B149" s="101">
        <v>0</v>
      </c>
      <c r="C149" s="101">
        <v>0</v>
      </c>
      <c r="D149" s="101">
        <v>0</v>
      </c>
      <c r="E149" s="97">
        <v>1</v>
      </c>
      <c r="F149" s="101">
        <v>0</v>
      </c>
      <c r="G149" s="101">
        <v>0</v>
      </c>
      <c r="H149" s="96" t="s">
        <v>365</v>
      </c>
      <c r="I149" s="101">
        <v>0</v>
      </c>
      <c r="J149" s="101">
        <v>0</v>
      </c>
      <c r="K149" s="101">
        <v>0</v>
      </c>
      <c r="L149" s="97">
        <v>1</v>
      </c>
      <c r="M149" s="101">
        <v>0</v>
      </c>
      <c r="N149" s="101">
        <v>0</v>
      </c>
      <c r="O149" s="96" t="s">
        <v>243</v>
      </c>
      <c r="P149" s="101">
        <v>0</v>
      </c>
      <c r="Q149" s="101">
        <v>0</v>
      </c>
      <c r="R149" s="101">
        <v>0</v>
      </c>
      <c r="S149" s="97">
        <v>1</v>
      </c>
      <c r="T149" s="101">
        <v>0</v>
      </c>
      <c r="U149" s="101">
        <v>0</v>
      </c>
      <c r="V149" s="96" t="s">
        <v>365</v>
      </c>
      <c r="W149" s="101">
        <v>0</v>
      </c>
      <c r="X149" s="101">
        <v>0</v>
      </c>
      <c r="Y149" s="101">
        <v>0</v>
      </c>
      <c r="Z149" s="97">
        <v>1</v>
      </c>
      <c r="AA149" s="101">
        <v>0</v>
      </c>
      <c r="AB149" s="101">
        <v>0</v>
      </c>
      <c r="AC149" s="96" t="s">
        <v>365</v>
      </c>
      <c r="AD149" s="101">
        <v>0</v>
      </c>
      <c r="AE149" s="101">
        <v>0</v>
      </c>
      <c r="AF149" s="101">
        <v>0</v>
      </c>
      <c r="AG149" s="97">
        <v>1</v>
      </c>
      <c r="AH149" s="101">
        <v>0</v>
      </c>
      <c r="AI149" s="101">
        <v>0</v>
      </c>
    </row>
    <row r="150" spans="1:35" ht="36" x14ac:dyDescent="0.4">
      <c r="A150" s="96" t="s">
        <v>293</v>
      </c>
      <c r="B150" s="101">
        <v>0</v>
      </c>
      <c r="C150" s="101">
        <v>0</v>
      </c>
      <c r="D150" s="101">
        <v>0</v>
      </c>
      <c r="E150" s="97">
        <v>1</v>
      </c>
      <c r="F150" s="101">
        <v>0</v>
      </c>
      <c r="G150" s="101">
        <v>0</v>
      </c>
      <c r="H150" s="96" t="s">
        <v>293</v>
      </c>
      <c r="I150" s="101">
        <v>0</v>
      </c>
      <c r="J150" s="101">
        <v>0</v>
      </c>
      <c r="K150" s="101">
        <v>0</v>
      </c>
      <c r="L150" s="97">
        <v>1</v>
      </c>
      <c r="M150" s="101">
        <v>0</v>
      </c>
      <c r="N150" s="101">
        <v>0</v>
      </c>
      <c r="O150" s="96" t="s">
        <v>364</v>
      </c>
      <c r="P150" s="101">
        <v>0</v>
      </c>
      <c r="Q150" s="101">
        <v>0</v>
      </c>
      <c r="R150" s="101">
        <v>0</v>
      </c>
      <c r="S150" s="97">
        <v>1</v>
      </c>
      <c r="T150" s="101">
        <v>0</v>
      </c>
      <c r="U150" s="101">
        <v>0</v>
      </c>
      <c r="V150" s="96" t="s">
        <v>293</v>
      </c>
      <c r="W150" s="101">
        <v>0</v>
      </c>
      <c r="X150" s="101">
        <v>0</v>
      </c>
      <c r="Y150" s="101">
        <v>0</v>
      </c>
      <c r="Z150" s="97">
        <v>1</v>
      </c>
      <c r="AA150" s="101">
        <v>0</v>
      </c>
      <c r="AB150" s="101">
        <v>0</v>
      </c>
      <c r="AC150" s="96" t="s">
        <v>293</v>
      </c>
      <c r="AD150" s="101">
        <v>0</v>
      </c>
      <c r="AE150" s="101">
        <v>0</v>
      </c>
      <c r="AF150" s="101">
        <v>0</v>
      </c>
      <c r="AG150" s="97">
        <v>1</v>
      </c>
      <c r="AH150" s="101">
        <v>0</v>
      </c>
      <c r="AI150" s="101">
        <v>0</v>
      </c>
    </row>
    <row r="151" spans="1:35" ht="18" x14ac:dyDescent="0.4">
      <c r="A151" s="96" t="s">
        <v>286</v>
      </c>
      <c r="B151" s="101">
        <v>0</v>
      </c>
      <c r="C151" s="101">
        <v>0</v>
      </c>
      <c r="D151" s="101">
        <v>0</v>
      </c>
      <c r="E151" s="97">
        <v>1</v>
      </c>
      <c r="F151" s="101">
        <v>0</v>
      </c>
      <c r="G151" s="101">
        <v>0</v>
      </c>
      <c r="H151" s="96" t="s">
        <v>286</v>
      </c>
      <c r="I151" s="101">
        <v>0</v>
      </c>
      <c r="J151" s="101">
        <v>0</v>
      </c>
      <c r="K151" s="101">
        <v>0</v>
      </c>
      <c r="L151" s="97">
        <v>1</v>
      </c>
      <c r="M151" s="101">
        <v>0</v>
      </c>
      <c r="N151" s="101">
        <v>0</v>
      </c>
      <c r="O151" s="96" t="s">
        <v>365</v>
      </c>
      <c r="P151" s="101">
        <v>0</v>
      </c>
      <c r="Q151" s="101">
        <v>0</v>
      </c>
      <c r="R151" s="101">
        <v>0</v>
      </c>
      <c r="S151" s="97">
        <v>1</v>
      </c>
      <c r="T151" s="101">
        <v>0</v>
      </c>
      <c r="U151" s="101">
        <v>0</v>
      </c>
      <c r="V151" s="96" t="s">
        <v>286</v>
      </c>
      <c r="W151" s="101">
        <v>0</v>
      </c>
      <c r="X151" s="101">
        <v>0</v>
      </c>
      <c r="Y151" s="101">
        <v>0</v>
      </c>
      <c r="Z151" s="97">
        <v>1</v>
      </c>
      <c r="AA151" s="101">
        <v>0</v>
      </c>
      <c r="AB151" s="101">
        <v>0</v>
      </c>
      <c r="AC151" s="96" t="s">
        <v>286</v>
      </c>
      <c r="AD151" s="101">
        <v>0</v>
      </c>
      <c r="AE151" s="101">
        <v>0</v>
      </c>
      <c r="AF151" s="101">
        <v>0</v>
      </c>
      <c r="AG151" s="97">
        <v>1</v>
      </c>
      <c r="AH151" s="101">
        <v>0</v>
      </c>
      <c r="AI151" s="101">
        <v>0</v>
      </c>
    </row>
    <row r="152" spans="1:35" ht="36" x14ac:dyDescent="0.4">
      <c r="A152" s="96" t="s">
        <v>366</v>
      </c>
      <c r="B152" s="101">
        <v>0</v>
      </c>
      <c r="C152" s="101">
        <v>0</v>
      </c>
      <c r="D152" s="101">
        <v>0</v>
      </c>
      <c r="E152" s="97">
        <v>1</v>
      </c>
      <c r="F152" s="101">
        <v>0</v>
      </c>
      <c r="G152" s="101">
        <v>0</v>
      </c>
      <c r="H152" s="96" t="s">
        <v>366</v>
      </c>
      <c r="I152" s="101">
        <v>0</v>
      </c>
      <c r="J152" s="101">
        <v>0</v>
      </c>
      <c r="K152" s="101">
        <v>0</v>
      </c>
      <c r="L152" s="97">
        <v>1</v>
      </c>
      <c r="M152" s="101">
        <v>0</v>
      </c>
      <c r="N152" s="101">
        <v>0</v>
      </c>
      <c r="O152" s="96" t="s">
        <v>293</v>
      </c>
      <c r="P152" s="101">
        <v>0</v>
      </c>
      <c r="Q152" s="101">
        <v>0</v>
      </c>
      <c r="R152" s="101">
        <v>0</v>
      </c>
      <c r="S152" s="97">
        <v>1</v>
      </c>
      <c r="T152" s="101">
        <v>0</v>
      </c>
      <c r="U152" s="101">
        <v>0</v>
      </c>
      <c r="V152" s="96" t="s">
        <v>366</v>
      </c>
      <c r="W152" s="101">
        <v>0</v>
      </c>
      <c r="X152" s="101">
        <v>0</v>
      </c>
      <c r="Y152" s="101">
        <v>0</v>
      </c>
      <c r="Z152" s="97">
        <v>1</v>
      </c>
      <c r="AA152" s="101">
        <v>0</v>
      </c>
      <c r="AB152" s="101">
        <v>0</v>
      </c>
      <c r="AC152" s="96" t="s">
        <v>366</v>
      </c>
      <c r="AD152" s="101">
        <v>0</v>
      </c>
      <c r="AE152" s="101">
        <v>0</v>
      </c>
      <c r="AF152" s="101">
        <v>0</v>
      </c>
      <c r="AG152" s="97">
        <v>1</v>
      </c>
      <c r="AH152" s="101">
        <v>0</v>
      </c>
      <c r="AI152" s="101">
        <v>0</v>
      </c>
    </row>
    <row r="153" spans="1:35" ht="18" x14ac:dyDescent="0.4">
      <c r="A153" s="96" t="s">
        <v>502</v>
      </c>
      <c r="B153" s="101">
        <v>0</v>
      </c>
      <c r="C153" s="101">
        <v>0</v>
      </c>
      <c r="D153" s="101">
        <v>0</v>
      </c>
      <c r="E153" s="97">
        <v>1</v>
      </c>
      <c r="F153" s="101">
        <v>0</v>
      </c>
      <c r="G153" s="101">
        <v>0</v>
      </c>
      <c r="H153" s="96" t="s">
        <v>502</v>
      </c>
      <c r="I153" s="101">
        <v>0</v>
      </c>
      <c r="J153" s="101">
        <v>0</v>
      </c>
      <c r="K153" s="101">
        <v>0</v>
      </c>
      <c r="L153" s="97">
        <v>1</v>
      </c>
      <c r="M153" s="101">
        <v>0</v>
      </c>
      <c r="N153" s="101">
        <v>0</v>
      </c>
      <c r="O153" s="96" t="s">
        <v>286</v>
      </c>
      <c r="P153" s="101">
        <v>0</v>
      </c>
      <c r="Q153" s="101">
        <v>0</v>
      </c>
      <c r="R153" s="101">
        <v>0</v>
      </c>
      <c r="S153" s="97">
        <v>1</v>
      </c>
      <c r="T153" s="101">
        <v>0</v>
      </c>
      <c r="U153" s="101">
        <v>0</v>
      </c>
      <c r="V153" s="96" t="s">
        <v>502</v>
      </c>
      <c r="W153" s="101">
        <v>0</v>
      </c>
      <c r="X153" s="101">
        <v>0</v>
      </c>
      <c r="Y153" s="101">
        <v>0</v>
      </c>
      <c r="Z153" s="97">
        <v>1</v>
      </c>
      <c r="AA153" s="101">
        <v>0</v>
      </c>
      <c r="AB153" s="101">
        <v>0</v>
      </c>
      <c r="AC153" s="96" t="s">
        <v>502</v>
      </c>
      <c r="AD153" s="101">
        <v>0</v>
      </c>
      <c r="AE153" s="101">
        <v>0</v>
      </c>
      <c r="AF153" s="101">
        <v>0</v>
      </c>
      <c r="AG153" s="97">
        <v>1</v>
      </c>
      <c r="AH153" s="101">
        <v>0</v>
      </c>
      <c r="AI153" s="101">
        <v>0</v>
      </c>
    </row>
    <row r="154" spans="1:35" ht="18" x14ac:dyDescent="0.4">
      <c r="A154" s="96" t="s">
        <v>498</v>
      </c>
      <c r="B154" s="101">
        <v>0</v>
      </c>
      <c r="C154" s="101">
        <v>0</v>
      </c>
      <c r="D154" s="101">
        <v>0</v>
      </c>
      <c r="E154" s="97">
        <v>1</v>
      </c>
      <c r="F154" s="101">
        <v>0</v>
      </c>
      <c r="G154" s="101">
        <v>0</v>
      </c>
      <c r="H154" s="96" t="s">
        <v>498</v>
      </c>
      <c r="I154" s="101">
        <v>0</v>
      </c>
      <c r="J154" s="101">
        <v>0</v>
      </c>
      <c r="K154" s="101">
        <v>0</v>
      </c>
      <c r="L154" s="97">
        <v>1</v>
      </c>
      <c r="M154" s="101">
        <v>0</v>
      </c>
      <c r="N154" s="101">
        <v>0</v>
      </c>
      <c r="O154" s="96" t="s">
        <v>366</v>
      </c>
      <c r="P154" s="101">
        <v>0</v>
      </c>
      <c r="Q154" s="101">
        <v>0</v>
      </c>
      <c r="R154" s="101">
        <v>0</v>
      </c>
      <c r="S154" s="97">
        <v>1</v>
      </c>
      <c r="T154" s="101">
        <v>0</v>
      </c>
      <c r="U154" s="101">
        <v>0</v>
      </c>
      <c r="V154" s="96" t="s">
        <v>498</v>
      </c>
      <c r="W154" s="101">
        <v>0</v>
      </c>
      <c r="X154" s="101">
        <v>0</v>
      </c>
      <c r="Y154" s="101">
        <v>0</v>
      </c>
      <c r="Z154" s="97">
        <v>1</v>
      </c>
      <c r="AA154" s="101">
        <v>0</v>
      </c>
      <c r="AB154" s="101">
        <v>0</v>
      </c>
      <c r="AC154" s="96" t="s">
        <v>498</v>
      </c>
      <c r="AD154" s="101">
        <v>0</v>
      </c>
      <c r="AE154" s="101">
        <v>0</v>
      </c>
      <c r="AF154" s="101">
        <v>0</v>
      </c>
      <c r="AG154" s="97">
        <v>1</v>
      </c>
      <c r="AH154" s="101">
        <v>0</v>
      </c>
      <c r="AI154" s="101">
        <v>0</v>
      </c>
    </row>
    <row r="155" spans="1:35" ht="18" x14ac:dyDescent="0.4">
      <c r="A155" s="96" t="s">
        <v>367</v>
      </c>
      <c r="B155" s="101">
        <v>0</v>
      </c>
      <c r="C155" s="101">
        <v>0</v>
      </c>
      <c r="D155" s="101">
        <v>0</v>
      </c>
      <c r="E155" s="97">
        <v>1</v>
      </c>
      <c r="F155" s="101">
        <v>0</v>
      </c>
      <c r="G155" s="101">
        <v>0</v>
      </c>
      <c r="H155" s="96" t="s">
        <v>367</v>
      </c>
      <c r="I155" s="101">
        <v>0</v>
      </c>
      <c r="J155" s="101">
        <v>0</v>
      </c>
      <c r="K155" s="101">
        <v>0</v>
      </c>
      <c r="L155" s="97">
        <v>1</v>
      </c>
      <c r="M155" s="101">
        <v>0</v>
      </c>
      <c r="N155" s="101">
        <v>0</v>
      </c>
      <c r="O155" s="96" t="s">
        <v>502</v>
      </c>
      <c r="P155" s="101">
        <v>0</v>
      </c>
      <c r="Q155" s="101">
        <v>0</v>
      </c>
      <c r="R155" s="101">
        <v>0</v>
      </c>
      <c r="S155" s="97">
        <v>1</v>
      </c>
      <c r="T155" s="101">
        <v>0</v>
      </c>
      <c r="U155" s="101">
        <v>0</v>
      </c>
      <c r="V155" s="96" t="s">
        <v>367</v>
      </c>
      <c r="W155" s="101">
        <v>0</v>
      </c>
      <c r="X155" s="101">
        <v>0</v>
      </c>
      <c r="Y155" s="101">
        <v>0</v>
      </c>
      <c r="Z155" s="97">
        <v>1</v>
      </c>
      <c r="AA155" s="101">
        <v>0</v>
      </c>
      <c r="AB155" s="101">
        <v>0</v>
      </c>
      <c r="AC155" s="96" t="s">
        <v>367</v>
      </c>
      <c r="AD155" s="101">
        <v>0</v>
      </c>
      <c r="AE155" s="101">
        <v>0</v>
      </c>
      <c r="AF155" s="101">
        <v>0</v>
      </c>
      <c r="AG155" s="97">
        <v>1</v>
      </c>
      <c r="AH155" s="101">
        <v>0</v>
      </c>
      <c r="AI155" s="101">
        <v>0</v>
      </c>
    </row>
    <row r="156" spans="1:35" ht="18" x14ac:dyDescent="0.4">
      <c r="A156" s="96" t="s">
        <v>510</v>
      </c>
      <c r="B156" s="101">
        <v>0</v>
      </c>
      <c r="C156" s="101">
        <v>0</v>
      </c>
      <c r="D156" s="101">
        <v>0</v>
      </c>
      <c r="E156" s="97">
        <v>1</v>
      </c>
      <c r="F156" s="101">
        <v>0</v>
      </c>
      <c r="G156" s="101">
        <v>0</v>
      </c>
      <c r="H156" s="96" t="s">
        <v>510</v>
      </c>
      <c r="I156" s="101">
        <v>0</v>
      </c>
      <c r="J156" s="101">
        <v>0</v>
      </c>
      <c r="K156" s="101">
        <v>0</v>
      </c>
      <c r="L156" s="97">
        <v>1</v>
      </c>
      <c r="M156" s="101">
        <v>0</v>
      </c>
      <c r="N156" s="101">
        <v>0</v>
      </c>
      <c r="O156" s="96" t="s">
        <v>498</v>
      </c>
      <c r="P156" s="101">
        <v>0</v>
      </c>
      <c r="Q156" s="101">
        <v>0</v>
      </c>
      <c r="R156" s="101">
        <v>0</v>
      </c>
      <c r="S156" s="97">
        <v>1</v>
      </c>
      <c r="T156" s="101">
        <v>0</v>
      </c>
      <c r="U156" s="101">
        <v>0</v>
      </c>
      <c r="V156" s="96" t="s">
        <v>510</v>
      </c>
      <c r="W156" s="101">
        <v>0</v>
      </c>
      <c r="X156" s="101">
        <v>0</v>
      </c>
      <c r="Y156" s="101">
        <v>0</v>
      </c>
      <c r="Z156" s="97">
        <v>1</v>
      </c>
      <c r="AA156" s="101">
        <v>0</v>
      </c>
      <c r="AB156" s="101">
        <v>0</v>
      </c>
      <c r="AC156" s="96" t="s">
        <v>510</v>
      </c>
      <c r="AD156" s="101">
        <v>0</v>
      </c>
      <c r="AE156" s="101">
        <v>0</v>
      </c>
      <c r="AF156" s="101">
        <v>0</v>
      </c>
      <c r="AG156" s="97">
        <v>1</v>
      </c>
      <c r="AH156" s="101">
        <v>0</v>
      </c>
      <c r="AI156" s="101">
        <v>0</v>
      </c>
    </row>
    <row r="157" spans="1:35" ht="18" x14ac:dyDescent="0.4">
      <c r="A157" s="96" t="s">
        <v>369</v>
      </c>
      <c r="B157" s="101">
        <v>0</v>
      </c>
      <c r="C157" s="101">
        <v>0</v>
      </c>
      <c r="D157" s="101">
        <v>0</v>
      </c>
      <c r="E157" s="97">
        <v>1</v>
      </c>
      <c r="F157" s="101">
        <v>0</v>
      </c>
      <c r="G157" s="101">
        <v>0</v>
      </c>
      <c r="H157" s="96" t="s">
        <v>369</v>
      </c>
      <c r="I157" s="101">
        <v>0</v>
      </c>
      <c r="J157" s="101">
        <v>0</v>
      </c>
      <c r="K157" s="101">
        <v>0</v>
      </c>
      <c r="L157" s="97">
        <v>1</v>
      </c>
      <c r="M157" s="101">
        <v>0</v>
      </c>
      <c r="N157" s="101">
        <v>0</v>
      </c>
      <c r="O157" s="96" t="s">
        <v>367</v>
      </c>
      <c r="P157" s="101">
        <v>0</v>
      </c>
      <c r="Q157" s="101">
        <v>0</v>
      </c>
      <c r="R157" s="101">
        <v>0</v>
      </c>
      <c r="S157" s="97">
        <v>1</v>
      </c>
      <c r="T157" s="101">
        <v>0</v>
      </c>
      <c r="U157" s="101">
        <v>0</v>
      </c>
      <c r="V157" s="96" t="s">
        <v>369</v>
      </c>
      <c r="W157" s="101">
        <v>0</v>
      </c>
      <c r="X157" s="101">
        <v>0</v>
      </c>
      <c r="Y157" s="101">
        <v>0</v>
      </c>
      <c r="Z157" s="97">
        <v>1</v>
      </c>
      <c r="AA157" s="101">
        <v>0</v>
      </c>
      <c r="AB157" s="101">
        <v>0</v>
      </c>
      <c r="AC157" s="96" t="s">
        <v>369</v>
      </c>
      <c r="AD157" s="101">
        <v>0</v>
      </c>
      <c r="AE157" s="101">
        <v>0</v>
      </c>
      <c r="AF157" s="101">
        <v>0</v>
      </c>
      <c r="AG157" s="97">
        <v>1</v>
      </c>
      <c r="AH157" s="101">
        <v>0</v>
      </c>
      <c r="AI157" s="101">
        <v>0</v>
      </c>
    </row>
    <row r="158" spans="1:35" ht="18" x14ac:dyDescent="0.4">
      <c r="A158" s="96" t="s">
        <v>370</v>
      </c>
      <c r="B158" s="101">
        <v>0</v>
      </c>
      <c r="C158" s="101">
        <v>0</v>
      </c>
      <c r="D158" s="101">
        <v>0</v>
      </c>
      <c r="E158" s="97">
        <v>1</v>
      </c>
      <c r="F158" s="101">
        <v>0</v>
      </c>
      <c r="G158" s="101">
        <v>0</v>
      </c>
      <c r="H158" s="96" t="s">
        <v>370</v>
      </c>
      <c r="I158" s="101">
        <v>0</v>
      </c>
      <c r="J158" s="101">
        <v>0</v>
      </c>
      <c r="K158" s="101">
        <v>0</v>
      </c>
      <c r="L158" s="97">
        <v>1</v>
      </c>
      <c r="M158" s="101">
        <v>0</v>
      </c>
      <c r="N158" s="101">
        <v>0</v>
      </c>
      <c r="O158" s="96" t="s">
        <v>510</v>
      </c>
      <c r="P158" s="101">
        <v>0</v>
      </c>
      <c r="Q158" s="101">
        <v>0</v>
      </c>
      <c r="R158" s="101">
        <v>0</v>
      </c>
      <c r="S158" s="97">
        <v>1</v>
      </c>
      <c r="T158" s="101">
        <v>0</v>
      </c>
      <c r="U158" s="101">
        <v>0</v>
      </c>
      <c r="V158" s="96" t="s">
        <v>370</v>
      </c>
      <c r="W158" s="101">
        <v>0</v>
      </c>
      <c r="X158" s="101">
        <v>0</v>
      </c>
      <c r="Y158" s="101">
        <v>0</v>
      </c>
      <c r="Z158" s="97">
        <v>1</v>
      </c>
      <c r="AA158" s="101">
        <v>0</v>
      </c>
      <c r="AB158" s="101">
        <v>0</v>
      </c>
      <c r="AC158" s="96" t="s">
        <v>370</v>
      </c>
      <c r="AD158" s="101">
        <v>0</v>
      </c>
      <c r="AE158" s="101">
        <v>0</v>
      </c>
      <c r="AF158" s="101">
        <v>0</v>
      </c>
      <c r="AG158" s="97">
        <v>1</v>
      </c>
      <c r="AH158" s="101">
        <v>0</v>
      </c>
      <c r="AI158" s="101">
        <v>0</v>
      </c>
    </row>
    <row r="159" spans="1:35" ht="18" x14ac:dyDescent="0.4">
      <c r="A159" s="96" t="s">
        <v>371</v>
      </c>
      <c r="B159" s="101">
        <v>0</v>
      </c>
      <c r="C159" s="101">
        <v>0</v>
      </c>
      <c r="D159" s="101">
        <v>0</v>
      </c>
      <c r="E159" s="97">
        <v>1</v>
      </c>
      <c r="F159" s="101">
        <v>0</v>
      </c>
      <c r="G159" s="101">
        <v>0</v>
      </c>
      <c r="H159" s="96" t="s">
        <v>371</v>
      </c>
      <c r="I159" s="101">
        <v>0</v>
      </c>
      <c r="J159" s="101">
        <v>0</v>
      </c>
      <c r="K159" s="101">
        <v>0</v>
      </c>
      <c r="L159" s="97">
        <v>1</v>
      </c>
      <c r="M159" s="101">
        <v>0</v>
      </c>
      <c r="N159" s="101">
        <v>0</v>
      </c>
      <c r="O159" s="96" t="s">
        <v>369</v>
      </c>
      <c r="P159" s="101">
        <v>0</v>
      </c>
      <c r="Q159" s="101">
        <v>0</v>
      </c>
      <c r="R159" s="101">
        <v>0</v>
      </c>
      <c r="S159" s="97">
        <v>1</v>
      </c>
      <c r="T159" s="101">
        <v>0</v>
      </c>
      <c r="U159" s="101">
        <v>0</v>
      </c>
      <c r="V159" s="96" t="s">
        <v>371</v>
      </c>
      <c r="W159" s="101">
        <v>0</v>
      </c>
      <c r="X159" s="101">
        <v>0</v>
      </c>
      <c r="Y159" s="101">
        <v>0</v>
      </c>
      <c r="Z159" s="97">
        <v>1</v>
      </c>
      <c r="AA159" s="101">
        <v>0</v>
      </c>
      <c r="AB159" s="101">
        <v>0</v>
      </c>
      <c r="AC159" s="96" t="s">
        <v>371</v>
      </c>
      <c r="AD159" s="101">
        <v>0</v>
      </c>
      <c r="AE159" s="101">
        <v>0</v>
      </c>
      <c r="AF159" s="101">
        <v>0</v>
      </c>
      <c r="AG159" s="97">
        <v>1</v>
      </c>
      <c r="AH159" s="101">
        <v>0</v>
      </c>
      <c r="AI159" s="101">
        <v>0</v>
      </c>
    </row>
    <row r="160" spans="1:35" ht="18" x14ac:dyDescent="0.4">
      <c r="A160" s="96" t="s">
        <v>372</v>
      </c>
      <c r="B160" s="101">
        <v>0</v>
      </c>
      <c r="C160" s="101">
        <v>0</v>
      </c>
      <c r="D160" s="101">
        <v>0</v>
      </c>
      <c r="E160" s="97">
        <v>1</v>
      </c>
      <c r="F160" s="101">
        <v>0</v>
      </c>
      <c r="G160" s="101">
        <v>0</v>
      </c>
      <c r="H160" s="96" t="s">
        <v>372</v>
      </c>
      <c r="I160" s="101">
        <v>0</v>
      </c>
      <c r="J160" s="101">
        <v>0</v>
      </c>
      <c r="K160" s="101">
        <v>0</v>
      </c>
      <c r="L160" s="97">
        <v>1</v>
      </c>
      <c r="M160" s="101">
        <v>0</v>
      </c>
      <c r="N160" s="101">
        <v>0</v>
      </c>
      <c r="O160" s="96" t="s">
        <v>370</v>
      </c>
      <c r="P160" s="101">
        <v>0</v>
      </c>
      <c r="Q160" s="101">
        <v>0</v>
      </c>
      <c r="R160" s="101">
        <v>0</v>
      </c>
      <c r="S160" s="97">
        <v>1</v>
      </c>
      <c r="T160" s="101">
        <v>0</v>
      </c>
      <c r="U160" s="101">
        <v>0</v>
      </c>
      <c r="V160" s="96" t="s">
        <v>372</v>
      </c>
      <c r="W160" s="101">
        <v>0</v>
      </c>
      <c r="X160" s="101">
        <v>0</v>
      </c>
      <c r="Y160" s="101">
        <v>0</v>
      </c>
      <c r="Z160" s="97">
        <v>1</v>
      </c>
      <c r="AA160" s="101">
        <v>0</v>
      </c>
      <c r="AB160" s="101">
        <v>0</v>
      </c>
      <c r="AC160" s="96" t="s">
        <v>372</v>
      </c>
      <c r="AD160" s="101">
        <v>0</v>
      </c>
      <c r="AE160" s="101">
        <v>0</v>
      </c>
      <c r="AF160" s="101">
        <v>0</v>
      </c>
      <c r="AG160" s="97">
        <v>1</v>
      </c>
      <c r="AH160" s="101">
        <v>0</v>
      </c>
      <c r="AI160" s="101">
        <v>0</v>
      </c>
    </row>
    <row r="161" spans="1:35" ht="18" x14ac:dyDescent="0.4">
      <c r="A161" s="96" t="s">
        <v>299</v>
      </c>
      <c r="B161" s="101">
        <v>0</v>
      </c>
      <c r="C161" s="101">
        <v>0</v>
      </c>
      <c r="D161" s="101">
        <v>0</v>
      </c>
      <c r="E161" s="97">
        <v>1</v>
      </c>
      <c r="F161" s="101">
        <v>0</v>
      </c>
      <c r="G161" s="101">
        <v>0</v>
      </c>
      <c r="H161" s="96" t="s">
        <v>299</v>
      </c>
      <c r="I161" s="101">
        <v>0</v>
      </c>
      <c r="J161" s="101">
        <v>0</v>
      </c>
      <c r="K161" s="101">
        <v>0</v>
      </c>
      <c r="L161" s="97">
        <v>1</v>
      </c>
      <c r="M161" s="101">
        <v>0</v>
      </c>
      <c r="N161" s="101">
        <v>0</v>
      </c>
      <c r="O161" s="96" t="s">
        <v>371</v>
      </c>
      <c r="P161" s="101">
        <v>0</v>
      </c>
      <c r="Q161" s="101">
        <v>0</v>
      </c>
      <c r="R161" s="101">
        <v>0</v>
      </c>
      <c r="S161" s="97">
        <v>1</v>
      </c>
      <c r="T161" s="101">
        <v>0</v>
      </c>
      <c r="U161" s="101">
        <v>0</v>
      </c>
      <c r="V161" s="96" t="s">
        <v>299</v>
      </c>
      <c r="W161" s="101">
        <v>0</v>
      </c>
      <c r="X161" s="101">
        <v>0</v>
      </c>
      <c r="Y161" s="101">
        <v>0</v>
      </c>
      <c r="Z161" s="97">
        <v>1</v>
      </c>
      <c r="AA161" s="101">
        <v>0</v>
      </c>
      <c r="AB161" s="101">
        <v>0</v>
      </c>
      <c r="AC161" s="96" t="s">
        <v>299</v>
      </c>
      <c r="AD161" s="101">
        <v>0</v>
      </c>
      <c r="AE161" s="101">
        <v>0</v>
      </c>
      <c r="AF161" s="101">
        <v>0</v>
      </c>
      <c r="AG161" s="97">
        <v>1</v>
      </c>
      <c r="AH161" s="101">
        <v>0</v>
      </c>
      <c r="AI161" s="101">
        <v>0</v>
      </c>
    </row>
    <row r="162" spans="1:35" ht="18" x14ac:dyDescent="0.4">
      <c r="A162" s="96" t="s">
        <v>304</v>
      </c>
      <c r="B162" s="101">
        <v>0</v>
      </c>
      <c r="C162" s="101">
        <v>0</v>
      </c>
      <c r="D162" s="101">
        <v>0</v>
      </c>
      <c r="E162" s="97">
        <v>1</v>
      </c>
      <c r="F162" s="101">
        <v>0</v>
      </c>
      <c r="G162" s="101">
        <v>0</v>
      </c>
      <c r="H162" s="96" t="s">
        <v>304</v>
      </c>
      <c r="I162" s="101">
        <v>0</v>
      </c>
      <c r="J162" s="101">
        <v>0</v>
      </c>
      <c r="K162" s="101">
        <v>0</v>
      </c>
      <c r="L162" s="97">
        <v>1</v>
      </c>
      <c r="M162" s="101">
        <v>0</v>
      </c>
      <c r="N162" s="101">
        <v>0</v>
      </c>
      <c r="O162" s="96" t="s">
        <v>372</v>
      </c>
      <c r="P162" s="101">
        <v>0</v>
      </c>
      <c r="Q162" s="101">
        <v>0</v>
      </c>
      <c r="R162" s="101">
        <v>0</v>
      </c>
      <c r="S162" s="97">
        <v>1</v>
      </c>
      <c r="T162" s="101">
        <v>0</v>
      </c>
      <c r="U162" s="101">
        <v>0</v>
      </c>
      <c r="V162" s="96" t="s">
        <v>304</v>
      </c>
      <c r="W162" s="101">
        <v>0</v>
      </c>
      <c r="X162" s="101">
        <v>0</v>
      </c>
      <c r="Y162" s="101">
        <v>0</v>
      </c>
      <c r="Z162" s="97">
        <v>1</v>
      </c>
      <c r="AA162" s="101">
        <v>0</v>
      </c>
      <c r="AB162" s="101">
        <v>0</v>
      </c>
      <c r="AC162" s="96" t="s">
        <v>304</v>
      </c>
      <c r="AD162" s="101">
        <v>0</v>
      </c>
      <c r="AE162" s="101">
        <v>0</v>
      </c>
      <c r="AF162" s="101">
        <v>0</v>
      </c>
      <c r="AG162" s="97">
        <v>1</v>
      </c>
      <c r="AH162" s="101">
        <v>0</v>
      </c>
      <c r="AI162" s="101">
        <v>0</v>
      </c>
    </row>
    <row r="163" spans="1:35" ht="18" x14ac:dyDescent="0.4">
      <c r="A163" s="96" t="s">
        <v>317</v>
      </c>
      <c r="B163" s="101">
        <v>0</v>
      </c>
      <c r="C163" s="101">
        <v>0</v>
      </c>
      <c r="D163" s="101">
        <v>0</v>
      </c>
      <c r="E163" s="97">
        <v>1</v>
      </c>
      <c r="F163" s="101">
        <v>0</v>
      </c>
      <c r="G163" s="101">
        <v>0</v>
      </c>
      <c r="H163" s="96" t="s">
        <v>317</v>
      </c>
      <c r="I163" s="101">
        <v>0</v>
      </c>
      <c r="J163" s="101">
        <v>0</v>
      </c>
      <c r="K163" s="101">
        <v>0</v>
      </c>
      <c r="L163" s="97">
        <v>1</v>
      </c>
      <c r="M163" s="101">
        <v>0</v>
      </c>
      <c r="N163" s="101">
        <v>0</v>
      </c>
      <c r="O163" s="96" t="s">
        <v>299</v>
      </c>
      <c r="P163" s="101">
        <v>0</v>
      </c>
      <c r="Q163" s="101">
        <v>0</v>
      </c>
      <c r="R163" s="101">
        <v>0</v>
      </c>
      <c r="S163" s="97">
        <v>1</v>
      </c>
      <c r="T163" s="101">
        <v>0</v>
      </c>
      <c r="U163" s="101">
        <v>0</v>
      </c>
      <c r="V163" s="96" t="s">
        <v>317</v>
      </c>
      <c r="W163" s="101">
        <v>0</v>
      </c>
      <c r="X163" s="101">
        <v>0</v>
      </c>
      <c r="Y163" s="101">
        <v>0</v>
      </c>
      <c r="Z163" s="97">
        <v>1</v>
      </c>
      <c r="AA163" s="101">
        <v>0</v>
      </c>
      <c r="AB163" s="101">
        <v>0</v>
      </c>
      <c r="AC163" s="96" t="s">
        <v>317</v>
      </c>
      <c r="AD163" s="101">
        <v>0</v>
      </c>
      <c r="AE163" s="101">
        <v>0</v>
      </c>
      <c r="AF163" s="101">
        <v>0</v>
      </c>
      <c r="AG163" s="97">
        <v>1</v>
      </c>
      <c r="AH163" s="101">
        <v>0</v>
      </c>
      <c r="AI163" s="101">
        <v>0</v>
      </c>
    </row>
    <row r="164" spans="1:35" ht="18" x14ac:dyDescent="0.4">
      <c r="A164" s="96" t="s">
        <v>373</v>
      </c>
      <c r="B164" s="101">
        <v>0</v>
      </c>
      <c r="C164" s="101">
        <v>0</v>
      </c>
      <c r="D164" s="101">
        <v>0</v>
      </c>
      <c r="E164" s="97">
        <v>1</v>
      </c>
      <c r="F164" s="101">
        <v>0</v>
      </c>
      <c r="G164" s="101">
        <v>0</v>
      </c>
      <c r="H164" s="96" t="s">
        <v>373</v>
      </c>
      <c r="I164" s="101">
        <v>0</v>
      </c>
      <c r="J164" s="101">
        <v>0</v>
      </c>
      <c r="K164" s="101">
        <v>0</v>
      </c>
      <c r="L164" s="97">
        <v>1</v>
      </c>
      <c r="M164" s="101">
        <v>0</v>
      </c>
      <c r="N164" s="101">
        <v>0</v>
      </c>
      <c r="O164" s="96" t="s">
        <v>304</v>
      </c>
      <c r="P164" s="101">
        <v>0</v>
      </c>
      <c r="Q164" s="101">
        <v>0</v>
      </c>
      <c r="R164" s="101">
        <v>0</v>
      </c>
      <c r="S164" s="97">
        <v>1</v>
      </c>
      <c r="T164" s="101">
        <v>0</v>
      </c>
      <c r="U164" s="101">
        <v>0</v>
      </c>
      <c r="V164" s="96" t="s">
        <v>373</v>
      </c>
      <c r="W164" s="101">
        <v>0</v>
      </c>
      <c r="X164" s="101">
        <v>0</v>
      </c>
      <c r="Y164" s="101">
        <v>0</v>
      </c>
      <c r="Z164" s="97">
        <v>1</v>
      </c>
      <c r="AA164" s="101">
        <v>0</v>
      </c>
      <c r="AB164" s="101">
        <v>0</v>
      </c>
      <c r="AC164" s="96" t="s">
        <v>373</v>
      </c>
      <c r="AD164" s="101">
        <v>0</v>
      </c>
      <c r="AE164" s="101">
        <v>0</v>
      </c>
      <c r="AF164" s="101">
        <v>0</v>
      </c>
      <c r="AG164" s="97">
        <v>1</v>
      </c>
      <c r="AH164" s="101">
        <v>0</v>
      </c>
      <c r="AI164" s="101">
        <v>0</v>
      </c>
    </row>
    <row r="165" spans="1:35" ht="18" x14ac:dyDescent="0.4">
      <c r="A165" s="96" t="s">
        <v>374</v>
      </c>
      <c r="B165" s="101">
        <v>0</v>
      </c>
      <c r="C165" s="101">
        <v>0</v>
      </c>
      <c r="D165" s="101">
        <v>0</v>
      </c>
      <c r="E165" s="97">
        <v>1</v>
      </c>
      <c r="F165" s="101">
        <v>0</v>
      </c>
      <c r="G165" s="101">
        <v>0</v>
      </c>
      <c r="H165" s="96" t="s">
        <v>374</v>
      </c>
      <c r="I165" s="101">
        <v>0</v>
      </c>
      <c r="J165" s="101">
        <v>0</v>
      </c>
      <c r="K165" s="101">
        <v>0</v>
      </c>
      <c r="L165" s="97">
        <v>1</v>
      </c>
      <c r="M165" s="101">
        <v>0</v>
      </c>
      <c r="N165" s="101">
        <v>0</v>
      </c>
      <c r="O165" s="96" t="s">
        <v>317</v>
      </c>
      <c r="P165" s="101">
        <v>0</v>
      </c>
      <c r="Q165" s="101">
        <v>0</v>
      </c>
      <c r="R165" s="101">
        <v>0</v>
      </c>
      <c r="S165" s="97">
        <v>1</v>
      </c>
      <c r="T165" s="101">
        <v>0</v>
      </c>
      <c r="U165" s="101">
        <v>0</v>
      </c>
      <c r="V165" s="96" t="s">
        <v>374</v>
      </c>
      <c r="W165" s="101">
        <v>0</v>
      </c>
      <c r="X165" s="101">
        <v>0</v>
      </c>
      <c r="Y165" s="101">
        <v>0</v>
      </c>
      <c r="Z165" s="97">
        <v>1</v>
      </c>
      <c r="AA165" s="101">
        <v>0</v>
      </c>
      <c r="AB165" s="101">
        <v>0</v>
      </c>
      <c r="AC165" s="96" t="s">
        <v>374</v>
      </c>
      <c r="AD165" s="101">
        <v>0</v>
      </c>
      <c r="AE165" s="101">
        <v>0</v>
      </c>
      <c r="AF165" s="101">
        <v>0</v>
      </c>
      <c r="AG165" s="97">
        <v>1</v>
      </c>
      <c r="AH165" s="101">
        <v>0</v>
      </c>
      <c r="AI165" s="101">
        <v>0</v>
      </c>
    </row>
    <row r="166" spans="1:35" ht="18" x14ac:dyDescent="0.4">
      <c r="A166" s="96" t="s">
        <v>298</v>
      </c>
      <c r="B166" s="101">
        <v>0</v>
      </c>
      <c r="C166" s="101">
        <v>0</v>
      </c>
      <c r="D166" s="101">
        <v>0</v>
      </c>
      <c r="E166" s="97">
        <v>1</v>
      </c>
      <c r="F166" s="101">
        <v>0</v>
      </c>
      <c r="G166" s="101">
        <v>0</v>
      </c>
      <c r="H166" s="96" t="s">
        <v>298</v>
      </c>
      <c r="I166" s="101">
        <v>0</v>
      </c>
      <c r="J166" s="101">
        <v>0</v>
      </c>
      <c r="K166" s="101">
        <v>0</v>
      </c>
      <c r="L166" s="97">
        <v>1</v>
      </c>
      <c r="M166" s="101">
        <v>0</v>
      </c>
      <c r="N166" s="101">
        <v>0</v>
      </c>
      <c r="O166" s="96" t="s">
        <v>373</v>
      </c>
      <c r="P166" s="101">
        <v>0</v>
      </c>
      <c r="Q166" s="101">
        <v>0</v>
      </c>
      <c r="R166" s="101">
        <v>0</v>
      </c>
      <c r="S166" s="97">
        <v>1</v>
      </c>
      <c r="T166" s="101">
        <v>0</v>
      </c>
      <c r="U166" s="101">
        <v>0</v>
      </c>
      <c r="V166" s="96" t="s">
        <v>298</v>
      </c>
      <c r="W166" s="101">
        <v>0</v>
      </c>
      <c r="X166" s="101">
        <v>0</v>
      </c>
      <c r="Y166" s="101">
        <v>0</v>
      </c>
      <c r="Z166" s="97">
        <v>1</v>
      </c>
      <c r="AA166" s="101">
        <v>0</v>
      </c>
      <c r="AB166" s="101">
        <v>0</v>
      </c>
      <c r="AC166" s="96" t="s">
        <v>298</v>
      </c>
      <c r="AD166" s="101">
        <v>0</v>
      </c>
      <c r="AE166" s="101">
        <v>0</v>
      </c>
      <c r="AF166" s="101">
        <v>0</v>
      </c>
      <c r="AG166" s="97">
        <v>1</v>
      </c>
      <c r="AH166" s="101">
        <v>0</v>
      </c>
      <c r="AI166" s="101">
        <v>0</v>
      </c>
    </row>
    <row r="167" spans="1:35" ht="18" x14ac:dyDescent="0.4">
      <c r="A167" s="96" t="s">
        <v>273</v>
      </c>
      <c r="B167" s="101">
        <v>0</v>
      </c>
      <c r="C167" s="101">
        <v>0</v>
      </c>
      <c r="D167" s="101">
        <v>0</v>
      </c>
      <c r="E167" s="97">
        <v>1</v>
      </c>
      <c r="F167" s="101">
        <v>0</v>
      </c>
      <c r="G167" s="101">
        <v>0</v>
      </c>
      <c r="H167" s="96" t="s">
        <v>273</v>
      </c>
      <c r="I167" s="101">
        <v>0</v>
      </c>
      <c r="J167" s="101">
        <v>0</v>
      </c>
      <c r="K167" s="101">
        <v>0</v>
      </c>
      <c r="L167" s="97">
        <v>1</v>
      </c>
      <c r="M167" s="101">
        <v>0</v>
      </c>
      <c r="N167" s="101">
        <v>0</v>
      </c>
      <c r="O167" s="96" t="s">
        <v>374</v>
      </c>
      <c r="P167" s="101">
        <v>0</v>
      </c>
      <c r="Q167" s="101">
        <v>0</v>
      </c>
      <c r="R167" s="101">
        <v>0</v>
      </c>
      <c r="S167" s="97">
        <v>1</v>
      </c>
      <c r="T167" s="101">
        <v>0</v>
      </c>
      <c r="U167" s="101">
        <v>0</v>
      </c>
      <c r="V167" s="96" t="s">
        <v>273</v>
      </c>
      <c r="W167" s="101">
        <v>0</v>
      </c>
      <c r="X167" s="101">
        <v>0</v>
      </c>
      <c r="Y167" s="101">
        <v>0</v>
      </c>
      <c r="Z167" s="97">
        <v>1</v>
      </c>
      <c r="AA167" s="101">
        <v>0</v>
      </c>
      <c r="AB167" s="101">
        <v>0</v>
      </c>
      <c r="AC167" s="96" t="s">
        <v>273</v>
      </c>
      <c r="AD167" s="101">
        <v>0</v>
      </c>
      <c r="AE167" s="101">
        <v>0</v>
      </c>
      <c r="AF167" s="101">
        <v>0</v>
      </c>
      <c r="AG167" s="97">
        <v>1</v>
      </c>
      <c r="AH167" s="101">
        <v>0</v>
      </c>
      <c r="AI167" s="101">
        <v>0</v>
      </c>
    </row>
    <row r="168" spans="1:35" ht="36" x14ac:dyDescent="0.4">
      <c r="A168" s="96" t="s">
        <v>264</v>
      </c>
      <c r="B168" s="101">
        <v>0</v>
      </c>
      <c r="C168" s="101">
        <v>0</v>
      </c>
      <c r="D168" s="101">
        <v>0</v>
      </c>
      <c r="E168" s="97">
        <v>1</v>
      </c>
      <c r="F168" s="101">
        <v>0</v>
      </c>
      <c r="G168" s="101">
        <v>0</v>
      </c>
      <c r="H168" s="96" t="s">
        <v>264</v>
      </c>
      <c r="I168" s="101">
        <v>0</v>
      </c>
      <c r="J168" s="101">
        <v>0</v>
      </c>
      <c r="K168" s="101">
        <v>0</v>
      </c>
      <c r="L168" s="97">
        <v>1</v>
      </c>
      <c r="M168" s="101">
        <v>0</v>
      </c>
      <c r="N168" s="101">
        <v>0</v>
      </c>
      <c r="O168" s="96" t="s">
        <v>298</v>
      </c>
      <c r="P168" s="101">
        <v>0</v>
      </c>
      <c r="Q168" s="101">
        <v>0</v>
      </c>
      <c r="R168" s="101">
        <v>0</v>
      </c>
      <c r="S168" s="97">
        <v>1</v>
      </c>
      <c r="T168" s="101">
        <v>0</v>
      </c>
      <c r="U168" s="101">
        <v>0</v>
      </c>
      <c r="V168" s="96" t="s">
        <v>264</v>
      </c>
      <c r="W168" s="101">
        <v>0</v>
      </c>
      <c r="X168" s="101">
        <v>0</v>
      </c>
      <c r="Y168" s="101">
        <v>0</v>
      </c>
      <c r="Z168" s="97">
        <v>1</v>
      </c>
      <c r="AA168" s="101">
        <v>0</v>
      </c>
      <c r="AB168" s="101">
        <v>0</v>
      </c>
      <c r="AC168" s="96" t="s">
        <v>264</v>
      </c>
      <c r="AD168" s="101">
        <v>0</v>
      </c>
      <c r="AE168" s="101">
        <v>0</v>
      </c>
      <c r="AF168" s="101">
        <v>0</v>
      </c>
      <c r="AG168" s="97">
        <v>1</v>
      </c>
      <c r="AH168" s="101">
        <v>0</v>
      </c>
      <c r="AI168" s="101">
        <v>0</v>
      </c>
    </row>
    <row r="169" spans="1:35" ht="36" x14ac:dyDescent="0.4">
      <c r="A169" s="96" t="s">
        <v>511</v>
      </c>
      <c r="B169" s="101">
        <v>0</v>
      </c>
      <c r="C169" s="101">
        <v>0</v>
      </c>
      <c r="D169" s="101">
        <v>0</v>
      </c>
      <c r="E169" s="97">
        <v>1</v>
      </c>
      <c r="F169" s="101">
        <v>0</v>
      </c>
      <c r="G169" s="101">
        <v>0</v>
      </c>
      <c r="H169" s="96" t="s">
        <v>511</v>
      </c>
      <c r="I169" s="101">
        <v>0</v>
      </c>
      <c r="J169" s="101">
        <v>0</v>
      </c>
      <c r="K169" s="101">
        <v>0</v>
      </c>
      <c r="L169" s="97">
        <v>1</v>
      </c>
      <c r="M169" s="101">
        <v>0</v>
      </c>
      <c r="N169" s="101">
        <v>0</v>
      </c>
      <c r="O169" s="96" t="s">
        <v>511</v>
      </c>
      <c r="P169" s="101">
        <v>0</v>
      </c>
      <c r="Q169" s="101">
        <v>0</v>
      </c>
      <c r="R169" s="101">
        <v>0</v>
      </c>
      <c r="S169" s="97">
        <v>1</v>
      </c>
      <c r="T169" s="101">
        <v>0</v>
      </c>
      <c r="U169" s="101">
        <v>0</v>
      </c>
      <c r="V169" s="96" t="s">
        <v>511</v>
      </c>
      <c r="W169" s="101">
        <v>0</v>
      </c>
      <c r="X169" s="101">
        <v>0</v>
      </c>
      <c r="Y169" s="101">
        <v>0</v>
      </c>
      <c r="Z169" s="97">
        <v>1</v>
      </c>
      <c r="AA169" s="101">
        <v>0</v>
      </c>
      <c r="AB169" s="101">
        <v>0</v>
      </c>
      <c r="AC169" s="96" t="s">
        <v>511</v>
      </c>
      <c r="AD169" s="101">
        <v>0</v>
      </c>
      <c r="AE169" s="101">
        <v>0</v>
      </c>
      <c r="AF169" s="101">
        <v>0</v>
      </c>
      <c r="AG169" s="97">
        <v>1</v>
      </c>
      <c r="AH169" s="101">
        <v>0</v>
      </c>
      <c r="AI169" s="101">
        <v>0</v>
      </c>
    </row>
    <row r="170" spans="1:35" ht="18" x14ac:dyDescent="0.4">
      <c r="A170" s="96" t="s">
        <v>377</v>
      </c>
      <c r="B170" s="101">
        <v>0</v>
      </c>
      <c r="C170" s="101">
        <v>0</v>
      </c>
      <c r="D170" s="101">
        <v>0</v>
      </c>
      <c r="E170" s="97">
        <v>1</v>
      </c>
      <c r="F170" s="101">
        <v>0</v>
      </c>
      <c r="G170" s="101">
        <v>0</v>
      </c>
      <c r="H170" s="96" t="s">
        <v>377</v>
      </c>
      <c r="I170" s="101">
        <v>0</v>
      </c>
      <c r="J170" s="101">
        <v>0</v>
      </c>
      <c r="K170" s="101">
        <v>0</v>
      </c>
      <c r="L170" s="97">
        <v>1</v>
      </c>
      <c r="M170" s="101">
        <v>0</v>
      </c>
      <c r="N170" s="101">
        <v>0</v>
      </c>
      <c r="O170" s="96" t="s">
        <v>377</v>
      </c>
      <c r="P170" s="101">
        <v>0</v>
      </c>
      <c r="Q170" s="101">
        <v>0</v>
      </c>
      <c r="R170" s="101">
        <v>0</v>
      </c>
      <c r="S170" s="97">
        <v>1</v>
      </c>
      <c r="T170" s="101">
        <v>0</v>
      </c>
      <c r="U170" s="101">
        <v>0</v>
      </c>
      <c r="V170" s="96" t="s">
        <v>377</v>
      </c>
      <c r="W170" s="101">
        <v>0</v>
      </c>
      <c r="X170" s="101">
        <v>0</v>
      </c>
      <c r="Y170" s="101">
        <v>0</v>
      </c>
      <c r="Z170" s="97">
        <v>1</v>
      </c>
      <c r="AA170" s="101">
        <v>0</v>
      </c>
      <c r="AB170" s="101">
        <v>0</v>
      </c>
      <c r="AC170" s="96" t="s">
        <v>377</v>
      </c>
      <c r="AD170" s="101">
        <v>0</v>
      </c>
      <c r="AE170" s="101">
        <v>0</v>
      </c>
      <c r="AF170" s="101">
        <v>0</v>
      </c>
      <c r="AG170" s="97">
        <v>1</v>
      </c>
      <c r="AH170" s="101">
        <v>0</v>
      </c>
      <c r="AI170" s="101">
        <v>0</v>
      </c>
    </row>
    <row r="171" spans="1:35" ht="18" x14ac:dyDescent="0.4">
      <c r="A171" s="96" t="s">
        <v>378</v>
      </c>
      <c r="B171" s="101">
        <v>0</v>
      </c>
      <c r="C171" s="101">
        <v>0</v>
      </c>
      <c r="D171" s="101">
        <v>0</v>
      </c>
      <c r="E171" s="97">
        <v>1</v>
      </c>
      <c r="F171" s="101">
        <v>0</v>
      </c>
      <c r="G171" s="101">
        <v>0</v>
      </c>
      <c r="H171" s="96" t="s">
        <v>378</v>
      </c>
      <c r="I171" s="101">
        <v>0</v>
      </c>
      <c r="J171" s="101">
        <v>0</v>
      </c>
      <c r="K171" s="101">
        <v>0</v>
      </c>
      <c r="L171" s="97">
        <v>1</v>
      </c>
      <c r="M171" s="101">
        <v>0</v>
      </c>
      <c r="N171" s="101">
        <v>0</v>
      </c>
      <c r="O171" s="96" t="s">
        <v>378</v>
      </c>
      <c r="P171" s="101">
        <v>0</v>
      </c>
      <c r="Q171" s="101">
        <v>0</v>
      </c>
      <c r="R171" s="101">
        <v>0</v>
      </c>
      <c r="S171" s="97">
        <v>1</v>
      </c>
      <c r="T171" s="101">
        <v>0</v>
      </c>
      <c r="U171" s="101">
        <v>0</v>
      </c>
      <c r="V171" s="96" t="s">
        <v>378</v>
      </c>
      <c r="W171" s="101">
        <v>0</v>
      </c>
      <c r="X171" s="101">
        <v>0</v>
      </c>
      <c r="Y171" s="101">
        <v>0</v>
      </c>
      <c r="Z171" s="97">
        <v>1</v>
      </c>
      <c r="AA171" s="101">
        <v>0</v>
      </c>
      <c r="AB171" s="101">
        <v>0</v>
      </c>
      <c r="AC171" s="96" t="s">
        <v>378</v>
      </c>
      <c r="AD171" s="101">
        <v>0</v>
      </c>
      <c r="AE171" s="101">
        <v>0</v>
      </c>
      <c r="AF171" s="101">
        <v>0</v>
      </c>
      <c r="AG171" s="97">
        <v>1</v>
      </c>
      <c r="AH171" s="101">
        <v>0</v>
      </c>
      <c r="AI171" s="101">
        <v>0</v>
      </c>
    </row>
    <row r="172" spans="1:35" ht="18" x14ac:dyDescent="0.4">
      <c r="A172" s="96" t="s">
        <v>260</v>
      </c>
      <c r="B172" s="101">
        <v>0</v>
      </c>
      <c r="C172" s="101">
        <v>0</v>
      </c>
      <c r="D172" s="101">
        <v>0</v>
      </c>
      <c r="E172" s="97">
        <v>1</v>
      </c>
      <c r="F172" s="101">
        <v>0</v>
      </c>
      <c r="G172" s="101">
        <v>0</v>
      </c>
      <c r="H172" s="96" t="s">
        <v>260</v>
      </c>
      <c r="I172" s="101">
        <v>0</v>
      </c>
      <c r="J172" s="101">
        <v>0</v>
      </c>
      <c r="K172" s="101">
        <v>0</v>
      </c>
      <c r="L172" s="97">
        <v>1</v>
      </c>
      <c r="M172" s="101">
        <v>0</v>
      </c>
      <c r="N172" s="101">
        <v>0</v>
      </c>
      <c r="O172" s="96" t="s">
        <v>260</v>
      </c>
      <c r="P172" s="101">
        <v>0</v>
      </c>
      <c r="Q172" s="101">
        <v>0</v>
      </c>
      <c r="R172" s="101">
        <v>0</v>
      </c>
      <c r="S172" s="97">
        <v>1</v>
      </c>
      <c r="T172" s="101">
        <v>0</v>
      </c>
      <c r="U172" s="101">
        <v>0</v>
      </c>
      <c r="V172" s="96" t="s">
        <v>260</v>
      </c>
      <c r="W172" s="101">
        <v>0</v>
      </c>
      <c r="X172" s="101">
        <v>0</v>
      </c>
      <c r="Y172" s="101">
        <v>0</v>
      </c>
      <c r="Z172" s="97">
        <v>1</v>
      </c>
      <c r="AA172" s="101">
        <v>0</v>
      </c>
      <c r="AB172" s="101">
        <v>0</v>
      </c>
      <c r="AC172" s="96" t="s">
        <v>260</v>
      </c>
      <c r="AD172" s="101">
        <v>0</v>
      </c>
      <c r="AE172" s="101">
        <v>0</v>
      </c>
      <c r="AF172" s="101">
        <v>0</v>
      </c>
      <c r="AG172" s="97">
        <v>1</v>
      </c>
      <c r="AH172" s="101">
        <v>0</v>
      </c>
      <c r="AI172" s="101">
        <v>0</v>
      </c>
    </row>
    <row r="173" spans="1:35" ht="18" x14ac:dyDescent="0.4">
      <c r="A173" s="96" t="s">
        <v>324</v>
      </c>
      <c r="B173" s="101">
        <v>0</v>
      </c>
      <c r="C173" s="101">
        <v>0</v>
      </c>
      <c r="D173" s="101">
        <v>0</v>
      </c>
      <c r="E173" s="97">
        <v>1</v>
      </c>
      <c r="F173" s="101">
        <v>0</v>
      </c>
      <c r="G173" s="101">
        <v>0</v>
      </c>
      <c r="H173" s="96" t="s">
        <v>324</v>
      </c>
      <c r="I173" s="101">
        <v>0</v>
      </c>
      <c r="J173" s="101">
        <v>0</v>
      </c>
      <c r="K173" s="101">
        <v>0</v>
      </c>
      <c r="L173" s="97">
        <v>1</v>
      </c>
      <c r="M173" s="101">
        <v>0</v>
      </c>
      <c r="N173" s="101">
        <v>0</v>
      </c>
      <c r="O173" s="96" t="s">
        <v>324</v>
      </c>
      <c r="P173" s="101">
        <v>0</v>
      </c>
      <c r="Q173" s="101">
        <v>0</v>
      </c>
      <c r="R173" s="101">
        <v>0</v>
      </c>
      <c r="S173" s="97">
        <v>1</v>
      </c>
      <c r="T173" s="101">
        <v>0</v>
      </c>
      <c r="U173" s="101">
        <v>0</v>
      </c>
      <c r="V173" s="96" t="s">
        <v>324</v>
      </c>
      <c r="W173" s="101">
        <v>0</v>
      </c>
      <c r="X173" s="101">
        <v>0</v>
      </c>
      <c r="Y173" s="101">
        <v>0</v>
      </c>
      <c r="Z173" s="97">
        <v>1</v>
      </c>
      <c r="AA173" s="101">
        <v>0</v>
      </c>
      <c r="AB173" s="101">
        <v>0</v>
      </c>
      <c r="AC173" s="96" t="s">
        <v>324</v>
      </c>
      <c r="AD173" s="101">
        <v>0</v>
      </c>
      <c r="AE173" s="101">
        <v>0</v>
      </c>
      <c r="AF173" s="101">
        <v>0</v>
      </c>
      <c r="AG173" s="97">
        <v>1</v>
      </c>
      <c r="AH173" s="101">
        <v>0</v>
      </c>
      <c r="AI173" s="101">
        <v>0</v>
      </c>
    </row>
    <row r="174" spans="1:35" ht="18" x14ac:dyDescent="0.4">
      <c r="A174" s="96" t="s">
        <v>379</v>
      </c>
      <c r="B174" s="101">
        <v>0</v>
      </c>
      <c r="C174" s="101">
        <v>0</v>
      </c>
      <c r="D174" s="101">
        <v>0</v>
      </c>
      <c r="E174" s="97">
        <v>1</v>
      </c>
      <c r="F174" s="101">
        <v>0</v>
      </c>
      <c r="G174" s="101">
        <v>0</v>
      </c>
      <c r="H174" s="96" t="s">
        <v>379</v>
      </c>
      <c r="I174" s="101">
        <v>0</v>
      </c>
      <c r="J174" s="101">
        <v>0</v>
      </c>
      <c r="K174" s="101">
        <v>0</v>
      </c>
      <c r="L174" s="97">
        <v>1</v>
      </c>
      <c r="M174" s="101">
        <v>0</v>
      </c>
      <c r="N174" s="101">
        <v>0</v>
      </c>
      <c r="O174" s="96" t="s">
        <v>379</v>
      </c>
      <c r="P174" s="101">
        <v>0</v>
      </c>
      <c r="Q174" s="101">
        <v>0</v>
      </c>
      <c r="R174" s="101">
        <v>0</v>
      </c>
      <c r="S174" s="97">
        <v>1</v>
      </c>
      <c r="T174" s="101">
        <v>0</v>
      </c>
      <c r="U174" s="101">
        <v>0</v>
      </c>
      <c r="V174" s="96" t="s">
        <v>379</v>
      </c>
      <c r="W174" s="101">
        <v>0</v>
      </c>
      <c r="X174" s="101">
        <v>0</v>
      </c>
      <c r="Y174" s="101">
        <v>0</v>
      </c>
      <c r="Z174" s="97">
        <v>1</v>
      </c>
      <c r="AA174" s="101">
        <v>0</v>
      </c>
      <c r="AB174" s="101">
        <v>0</v>
      </c>
      <c r="AC174" s="96" t="s">
        <v>379</v>
      </c>
      <c r="AD174" s="101">
        <v>0</v>
      </c>
      <c r="AE174" s="101">
        <v>0</v>
      </c>
      <c r="AF174" s="101">
        <v>0</v>
      </c>
      <c r="AG174" s="97">
        <v>1</v>
      </c>
      <c r="AH174" s="101">
        <v>0</v>
      </c>
      <c r="AI174" s="101">
        <v>0</v>
      </c>
    </row>
    <row r="175" spans="1:35" ht="36" x14ac:dyDescent="0.4">
      <c r="A175" s="96" t="s">
        <v>383</v>
      </c>
      <c r="B175" s="101">
        <v>0</v>
      </c>
      <c r="C175" s="101">
        <v>0</v>
      </c>
      <c r="D175" s="101">
        <v>0</v>
      </c>
      <c r="E175" s="97">
        <v>1</v>
      </c>
      <c r="F175" s="101">
        <v>0</v>
      </c>
      <c r="G175" s="101">
        <v>0</v>
      </c>
      <c r="H175" s="96" t="s">
        <v>383</v>
      </c>
      <c r="I175" s="101">
        <v>0</v>
      </c>
      <c r="J175" s="101">
        <v>0</v>
      </c>
      <c r="K175" s="101">
        <v>0</v>
      </c>
      <c r="L175" s="97">
        <v>1</v>
      </c>
      <c r="M175" s="101">
        <v>0</v>
      </c>
      <c r="N175" s="101">
        <v>0</v>
      </c>
      <c r="O175" s="96" t="s">
        <v>383</v>
      </c>
      <c r="P175" s="101">
        <v>0</v>
      </c>
      <c r="Q175" s="101">
        <v>0</v>
      </c>
      <c r="R175" s="101">
        <v>0</v>
      </c>
      <c r="S175" s="97">
        <v>1</v>
      </c>
      <c r="T175" s="101">
        <v>0</v>
      </c>
      <c r="U175" s="101">
        <v>0</v>
      </c>
      <c r="V175" s="96" t="s">
        <v>383</v>
      </c>
      <c r="W175" s="101">
        <v>0</v>
      </c>
      <c r="X175" s="101">
        <v>0</v>
      </c>
      <c r="Y175" s="101">
        <v>0</v>
      </c>
      <c r="Z175" s="97">
        <v>1</v>
      </c>
      <c r="AA175" s="101">
        <v>0</v>
      </c>
      <c r="AB175" s="101">
        <v>0</v>
      </c>
      <c r="AC175" s="96" t="s">
        <v>383</v>
      </c>
      <c r="AD175" s="101">
        <v>0</v>
      </c>
      <c r="AE175" s="101">
        <v>0</v>
      </c>
      <c r="AF175" s="101">
        <v>0</v>
      </c>
      <c r="AG175" s="97">
        <v>1</v>
      </c>
      <c r="AH175" s="101">
        <v>0</v>
      </c>
      <c r="AI175" s="101">
        <v>0</v>
      </c>
    </row>
    <row r="176" spans="1:35" ht="18" x14ac:dyDescent="0.4">
      <c r="A176" s="96" t="s">
        <v>384</v>
      </c>
      <c r="B176" s="101">
        <v>0</v>
      </c>
      <c r="C176" s="101">
        <v>0</v>
      </c>
      <c r="D176" s="101">
        <v>0</v>
      </c>
      <c r="E176" s="97">
        <v>1</v>
      </c>
      <c r="F176" s="101">
        <v>0</v>
      </c>
      <c r="G176" s="101">
        <v>0</v>
      </c>
      <c r="H176" s="96" t="s">
        <v>384</v>
      </c>
      <c r="I176" s="101">
        <v>0</v>
      </c>
      <c r="J176" s="101">
        <v>0</v>
      </c>
      <c r="K176" s="101">
        <v>0</v>
      </c>
      <c r="L176" s="97">
        <v>1</v>
      </c>
      <c r="M176" s="101">
        <v>0</v>
      </c>
      <c r="N176" s="101">
        <v>0</v>
      </c>
      <c r="O176" s="96" t="s">
        <v>384</v>
      </c>
      <c r="P176" s="101">
        <v>0</v>
      </c>
      <c r="Q176" s="101">
        <v>0</v>
      </c>
      <c r="R176" s="101">
        <v>0</v>
      </c>
      <c r="S176" s="97">
        <v>1</v>
      </c>
      <c r="T176" s="101">
        <v>0</v>
      </c>
      <c r="U176" s="101">
        <v>0</v>
      </c>
      <c r="V176" s="96" t="s">
        <v>384</v>
      </c>
      <c r="W176" s="101">
        <v>0</v>
      </c>
      <c r="X176" s="101">
        <v>0</v>
      </c>
      <c r="Y176" s="101">
        <v>0</v>
      </c>
      <c r="Z176" s="97">
        <v>1</v>
      </c>
      <c r="AA176" s="101">
        <v>0</v>
      </c>
      <c r="AB176" s="101">
        <v>0</v>
      </c>
      <c r="AC176" s="96" t="s">
        <v>384</v>
      </c>
      <c r="AD176" s="101">
        <v>0</v>
      </c>
      <c r="AE176" s="101">
        <v>0</v>
      </c>
      <c r="AF176" s="101">
        <v>0</v>
      </c>
      <c r="AG176" s="97">
        <v>1</v>
      </c>
      <c r="AH176" s="101">
        <v>0</v>
      </c>
      <c r="AI176" s="101">
        <v>0</v>
      </c>
    </row>
    <row r="177" spans="1:35" ht="18" x14ac:dyDescent="0.4">
      <c r="A177" s="96" t="s">
        <v>385</v>
      </c>
      <c r="B177" s="101">
        <v>0</v>
      </c>
      <c r="C177" s="101">
        <v>0</v>
      </c>
      <c r="D177" s="101">
        <v>0</v>
      </c>
      <c r="E177" s="97">
        <v>1</v>
      </c>
      <c r="F177" s="101">
        <v>0</v>
      </c>
      <c r="G177" s="101">
        <v>0</v>
      </c>
      <c r="H177" s="96" t="s">
        <v>385</v>
      </c>
      <c r="I177" s="101">
        <v>0</v>
      </c>
      <c r="J177" s="101">
        <v>0</v>
      </c>
      <c r="K177" s="101">
        <v>0</v>
      </c>
      <c r="L177" s="97">
        <v>1</v>
      </c>
      <c r="M177" s="101">
        <v>0</v>
      </c>
      <c r="N177" s="101">
        <v>0</v>
      </c>
      <c r="O177" s="96" t="s">
        <v>385</v>
      </c>
      <c r="P177" s="101">
        <v>0</v>
      </c>
      <c r="Q177" s="101">
        <v>0</v>
      </c>
      <c r="R177" s="101">
        <v>0</v>
      </c>
      <c r="S177" s="97">
        <v>1</v>
      </c>
      <c r="T177" s="101">
        <v>0</v>
      </c>
      <c r="U177" s="101">
        <v>0</v>
      </c>
      <c r="V177" s="96" t="s">
        <v>385</v>
      </c>
      <c r="W177" s="101">
        <v>0</v>
      </c>
      <c r="X177" s="101">
        <v>0</v>
      </c>
      <c r="Y177" s="101">
        <v>0</v>
      </c>
      <c r="Z177" s="97">
        <v>1</v>
      </c>
      <c r="AA177" s="101">
        <v>0</v>
      </c>
      <c r="AB177" s="101">
        <v>0</v>
      </c>
      <c r="AC177" s="96" t="s">
        <v>385</v>
      </c>
      <c r="AD177" s="101">
        <v>0</v>
      </c>
      <c r="AE177" s="101">
        <v>0</v>
      </c>
      <c r="AF177" s="101">
        <v>0</v>
      </c>
      <c r="AG177" s="97">
        <v>1</v>
      </c>
      <c r="AH177" s="101">
        <v>0</v>
      </c>
      <c r="AI177" s="101">
        <v>0</v>
      </c>
    </row>
    <row r="178" spans="1:35" ht="18" x14ac:dyDescent="0.4">
      <c r="A178" s="96" t="s">
        <v>386</v>
      </c>
      <c r="B178" s="101">
        <v>0</v>
      </c>
      <c r="C178" s="101">
        <v>0</v>
      </c>
      <c r="D178" s="101">
        <v>0</v>
      </c>
      <c r="E178" s="97">
        <v>1</v>
      </c>
      <c r="F178" s="101">
        <v>0</v>
      </c>
      <c r="G178" s="101">
        <v>0</v>
      </c>
      <c r="H178" s="96" t="s">
        <v>386</v>
      </c>
      <c r="I178" s="101">
        <v>0</v>
      </c>
      <c r="J178" s="101">
        <v>0</v>
      </c>
      <c r="K178" s="101">
        <v>0</v>
      </c>
      <c r="L178" s="97">
        <v>1</v>
      </c>
      <c r="M178" s="101">
        <v>0</v>
      </c>
      <c r="N178" s="101">
        <v>0</v>
      </c>
      <c r="O178" s="96" t="s">
        <v>386</v>
      </c>
      <c r="P178" s="101">
        <v>0</v>
      </c>
      <c r="Q178" s="101">
        <v>0</v>
      </c>
      <c r="R178" s="101">
        <v>0</v>
      </c>
      <c r="S178" s="97">
        <v>1</v>
      </c>
      <c r="T178" s="101">
        <v>0</v>
      </c>
      <c r="U178" s="101">
        <v>0</v>
      </c>
      <c r="V178" s="96" t="s">
        <v>386</v>
      </c>
      <c r="W178" s="101">
        <v>0</v>
      </c>
      <c r="X178" s="101">
        <v>0</v>
      </c>
      <c r="Y178" s="101">
        <v>0</v>
      </c>
      <c r="Z178" s="97">
        <v>1</v>
      </c>
      <c r="AA178" s="101">
        <v>0</v>
      </c>
      <c r="AB178" s="101">
        <v>0</v>
      </c>
      <c r="AC178" s="96" t="s">
        <v>386</v>
      </c>
      <c r="AD178" s="101">
        <v>0</v>
      </c>
      <c r="AE178" s="101">
        <v>0</v>
      </c>
      <c r="AF178" s="101">
        <v>0</v>
      </c>
      <c r="AG178" s="97">
        <v>1</v>
      </c>
      <c r="AH178" s="101">
        <v>0</v>
      </c>
      <c r="AI178" s="101">
        <v>0</v>
      </c>
    </row>
    <row r="179" spans="1:35" ht="18" x14ac:dyDescent="0.4">
      <c r="A179" s="96" t="s">
        <v>387</v>
      </c>
      <c r="B179" s="101">
        <v>0</v>
      </c>
      <c r="C179" s="101">
        <v>0</v>
      </c>
      <c r="D179" s="101">
        <v>0</v>
      </c>
      <c r="E179" s="97">
        <v>1</v>
      </c>
      <c r="F179" s="101">
        <v>0</v>
      </c>
      <c r="G179" s="101">
        <v>0</v>
      </c>
      <c r="H179" s="96" t="s">
        <v>387</v>
      </c>
      <c r="I179" s="101">
        <v>0</v>
      </c>
      <c r="J179" s="101">
        <v>0</v>
      </c>
      <c r="K179" s="101">
        <v>0</v>
      </c>
      <c r="L179" s="97">
        <v>1</v>
      </c>
      <c r="M179" s="101">
        <v>0</v>
      </c>
      <c r="N179" s="101">
        <v>0</v>
      </c>
      <c r="O179" s="96" t="s">
        <v>387</v>
      </c>
      <c r="P179" s="101">
        <v>0</v>
      </c>
      <c r="Q179" s="101">
        <v>0</v>
      </c>
      <c r="R179" s="101">
        <v>0</v>
      </c>
      <c r="S179" s="97">
        <v>1</v>
      </c>
      <c r="T179" s="101">
        <v>0</v>
      </c>
      <c r="U179" s="101">
        <v>0</v>
      </c>
      <c r="V179" s="96" t="s">
        <v>387</v>
      </c>
      <c r="W179" s="101">
        <v>0</v>
      </c>
      <c r="X179" s="101">
        <v>0</v>
      </c>
      <c r="Y179" s="101">
        <v>0</v>
      </c>
      <c r="Z179" s="97">
        <v>1</v>
      </c>
      <c r="AA179" s="101">
        <v>0</v>
      </c>
      <c r="AB179" s="101">
        <v>0</v>
      </c>
      <c r="AC179" s="96" t="s">
        <v>387</v>
      </c>
      <c r="AD179" s="101">
        <v>0</v>
      </c>
      <c r="AE179" s="101">
        <v>0</v>
      </c>
      <c r="AF179" s="101">
        <v>0</v>
      </c>
      <c r="AG179" s="97">
        <v>1</v>
      </c>
      <c r="AH179" s="101">
        <v>0</v>
      </c>
      <c r="AI179" s="101">
        <v>0</v>
      </c>
    </row>
    <row r="180" spans="1:35" ht="18" x14ac:dyDescent="0.4">
      <c r="A180" s="96" t="s">
        <v>494</v>
      </c>
      <c r="B180" s="101">
        <v>0</v>
      </c>
      <c r="C180" s="101">
        <v>0</v>
      </c>
      <c r="D180" s="101">
        <v>0</v>
      </c>
      <c r="E180" s="97">
        <v>1</v>
      </c>
      <c r="F180" s="101">
        <v>0</v>
      </c>
      <c r="G180" s="101">
        <v>0</v>
      </c>
      <c r="H180" s="96" t="s">
        <v>494</v>
      </c>
      <c r="I180" s="101">
        <v>0</v>
      </c>
      <c r="J180" s="101">
        <v>0</v>
      </c>
      <c r="K180" s="101">
        <v>0</v>
      </c>
      <c r="L180" s="97">
        <v>1</v>
      </c>
      <c r="M180" s="101">
        <v>0</v>
      </c>
      <c r="N180" s="101">
        <v>0</v>
      </c>
      <c r="O180" s="96" t="s">
        <v>494</v>
      </c>
      <c r="P180" s="101">
        <v>0</v>
      </c>
      <c r="Q180" s="101">
        <v>0</v>
      </c>
      <c r="R180" s="101">
        <v>0</v>
      </c>
      <c r="S180" s="97">
        <v>1</v>
      </c>
      <c r="T180" s="101">
        <v>0</v>
      </c>
      <c r="U180" s="101">
        <v>0</v>
      </c>
      <c r="V180" s="96" t="s">
        <v>494</v>
      </c>
      <c r="W180" s="101">
        <v>0</v>
      </c>
      <c r="X180" s="101">
        <v>0</v>
      </c>
      <c r="Y180" s="101">
        <v>0</v>
      </c>
      <c r="Z180" s="97">
        <v>1</v>
      </c>
      <c r="AA180" s="101">
        <v>0</v>
      </c>
      <c r="AB180" s="101">
        <v>0</v>
      </c>
      <c r="AC180" s="96" t="s">
        <v>494</v>
      </c>
      <c r="AD180" s="101">
        <v>0</v>
      </c>
      <c r="AE180" s="101">
        <v>0</v>
      </c>
      <c r="AF180" s="101">
        <v>0</v>
      </c>
      <c r="AG180" s="97">
        <v>1</v>
      </c>
      <c r="AH180" s="101">
        <v>0</v>
      </c>
      <c r="AI180" s="101">
        <v>0</v>
      </c>
    </row>
    <row r="181" spans="1:35" ht="18" x14ac:dyDescent="0.4">
      <c r="A181" s="96" t="s">
        <v>271</v>
      </c>
      <c r="B181" s="101">
        <v>0</v>
      </c>
      <c r="C181" s="101">
        <v>0</v>
      </c>
      <c r="D181" s="101">
        <v>0</v>
      </c>
      <c r="E181" s="97">
        <v>1</v>
      </c>
      <c r="F181" s="101">
        <v>0</v>
      </c>
      <c r="G181" s="101">
        <v>0</v>
      </c>
      <c r="H181" s="96" t="s">
        <v>271</v>
      </c>
      <c r="I181" s="101">
        <v>0</v>
      </c>
      <c r="J181" s="101">
        <v>0</v>
      </c>
      <c r="K181" s="101">
        <v>0</v>
      </c>
      <c r="L181" s="97">
        <v>1</v>
      </c>
      <c r="M181" s="101">
        <v>0</v>
      </c>
      <c r="N181" s="101">
        <v>0</v>
      </c>
      <c r="O181" s="96" t="s">
        <v>271</v>
      </c>
      <c r="P181" s="101">
        <v>0</v>
      </c>
      <c r="Q181" s="101">
        <v>0</v>
      </c>
      <c r="R181" s="101">
        <v>0</v>
      </c>
      <c r="S181" s="97">
        <v>1</v>
      </c>
      <c r="T181" s="101">
        <v>0</v>
      </c>
      <c r="U181" s="101">
        <v>0</v>
      </c>
      <c r="V181" s="96" t="s">
        <v>271</v>
      </c>
      <c r="W181" s="101">
        <v>0</v>
      </c>
      <c r="X181" s="101">
        <v>0</v>
      </c>
      <c r="Y181" s="101">
        <v>0</v>
      </c>
      <c r="Z181" s="97">
        <v>1</v>
      </c>
      <c r="AA181" s="101">
        <v>0</v>
      </c>
      <c r="AB181" s="101">
        <v>0</v>
      </c>
      <c r="AC181" s="96" t="s">
        <v>271</v>
      </c>
      <c r="AD181" s="101">
        <v>0</v>
      </c>
      <c r="AE181" s="101">
        <v>0</v>
      </c>
      <c r="AF181" s="101">
        <v>0</v>
      </c>
      <c r="AG181" s="97">
        <v>1</v>
      </c>
      <c r="AH181" s="101">
        <v>0</v>
      </c>
      <c r="AI181" s="101">
        <v>0</v>
      </c>
    </row>
    <row r="182" spans="1:35" ht="18" x14ac:dyDescent="0.4">
      <c r="A182" s="96" t="s">
        <v>503</v>
      </c>
      <c r="B182" s="101">
        <v>0</v>
      </c>
      <c r="C182" s="101">
        <v>0</v>
      </c>
      <c r="D182" s="101">
        <v>0</v>
      </c>
      <c r="E182" s="97">
        <v>1</v>
      </c>
      <c r="F182" s="101">
        <v>0</v>
      </c>
      <c r="G182" s="101">
        <v>0</v>
      </c>
      <c r="H182" s="96" t="s">
        <v>503</v>
      </c>
      <c r="I182" s="101">
        <v>0</v>
      </c>
      <c r="J182" s="101">
        <v>0</v>
      </c>
      <c r="K182" s="101">
        <v>0</v>
      </c>
      <c r="L182" s="97">
        <v>1</v>
      </c>
      <c r="M182" s="101">
        <v>0</v>
      </c>
      <c r="N182" s="101">
        <v>0</v>
      </c>
      <c r="O182" s="96" t="s">
        <v>503</v>
      </c>
      <c r="P182" s="101">
        <v>0</v>
      </c>
      <c r="Q182" s="101">
        <v>0</v>
      </c>
      <c r="R182" s="101">
        <v>0</v>
      </c>
      <c r="S182" s="97">
        <v>1</v>
      </c>
      <c r="T182" s="101">
        <v>0</v>
      </c>
      <c r="U182" s="101">
        <v>0</v>
      </c>
      <c r="V182" s="96" t="s">
        <v>503</v>
      </c>
      <c r="W182" s="101">
        <v>0</v>
      </c>
      <c r="X182" s="101">
        <v>0</v>
      </c>
      <c r="Y182" s="101">
        <v>0</v>
      </c>
      <c r="Z182" s="97">
        <v>1</v>
      </c>
      <c r="AA182" s="101">
        <v>0</v>
      </c>
      <c r="AB182" s="101">
        <v>0</v>
      </c>
      <c r="AC182" s="96" t="s">
        <v>503</v>
      </c>
      <c r="AD182" s="101">
        <v>0</v>
      </c>
      <c r="AE182" s="101">
        <v>0</v>
      </c>
      <c r="AF182" s="101">
        <v>0</v>
      </c>
      <c r="AG182" s="97">
        <v>1</v>
      </c>
      <c r="AH182" s="101">
        <v>0</v>
      </c>
      <c r="AI182" s="101">
        <v>0</v>
      </c>
    </row>
    <row r="183" spans="1:35" ht="18" x14ac:dyDescent="0.4">
      <c r="A183" s="96" t="s">
        <v>222</v>
      </c>
      <c r="B183" s="101">
        <v>0</v>
      </c>
      <c r="C183" s="101">
        <v>0</v>
      </c>
      <c r="D183" s="101">
        <v>0</v>
      </c>
      <c r="E183" s="97">
        <v>1</v>
      </c>
      <c r="F183" s="101">
        <v>0</v>
      </c>
      <c r="G183" s="101">
        <v>0</v>
      </c>
      <c r="H183" s="96" t="s">
        <v>222</v>
      </c>
      <c r="I183" s="101">
        <v>0</v>
      </c>
      <c r="J183" s="101">
        <v>0</v>
      </c>
      <c r="K183" s="101">
        <v>0</v>
      </c>
      <c r="L183" s="97">
        <v>1</v>
      </c>
      <c r="M183" s="101">
        <v>0</v>
      </c>
      <c r="N183" s="101">
        <v>0</v>
      </c>
      <c r="O183" s="96" t="s">
        <v>222</v>
      </c>
      <c r="P183" s="101">
        <v>0</v>
      </c>
      <c r="Q183" s="101">
        <v>0</v>
      </c>
      <c r="R183" s="101">
        <v>0</v>
      </c>
      <c r="S183" s="97">
        <v>1</v>
      </c>
      <c r="T183" s="101">
        <v>0</v>
      </c>
      <c r="U183" s="101">
        <v>0</v>
      </c>
      <c r="V183" s="96" t="s">
        <v>222</v>
      </c>
      <c r="W183" s="101">
        <v>0</v>
      </c>
      <c r="X183" s="101">
        <v>0</v>
      </c>
      <c r="Y183" s="101">
        <v>0</v>
      </c>
      <c r="Z183" s="97">
        <v>1</v>
      </c>
      <c r="AA183" s="101">
        <v>0</v>
      </c>
      <c r="AB183" s="101">
        <v>0</v>
      </c>
      <c r="AC183" s="96" t="s">
        <v>222</v>
      </c>
      <c r="AD183" s="101">
        <v>0</v>
      </c>
      <c r="AE183" s="101">
        <v>0</v>
      </c>
      <c r="AF183" s="101">
        <v>0</v>
      </c>
      <c r="AG183" s="97">
        <v>1</v>
      </c>
      <c r="AH183" s="101">
        <v>0</v>
      </c>
      <c r="AI183" s="101">
        <v>0</v>
      </c>
    </row>
    <row r="184" spans="1:35" ht="18" x14ac:dyDescent="0.4">
      <c r="A184" s="96" t="s">
        <v>388</v>
      </c>
      <c r="B184" s="101">
        <v>0</v>
      </c>
      <c r="C184" s="101">
        <v>0</v>
      </c>
      <c r="D184" s="101">
        <v>0</v>
      </c>
      <c r="E184" s="97">
        <v>1</v>
      </c>
      <c r="F184" s="101">
        <v>0</v>
      </c>
      <c r="G184" s="101">
        <v>0</v>
      </c>
      <c r="H184" s="96" t="s">
        <v>388</v>
      </c>
      <c r="I184" s="101">
        <v>0</v>
      </c>
      <c r="J184" s="101">
        <v>0</v>
      </c>
      <c r="K184" s="101">
        <v>0</v>
      </c>
      <c r="L184" s="97">
        <v>1</v>
      </c>
      <c r="M184" s="101">
        <v>0</v>
      </c>
      <c r="N184" s="101">
        <v>0</v>
      </c>
      <c r="O184" s="96" t="s">
        <v>388</v>
      </c>
      <c r="P184" s="101">
        <v>0</v>
      </c>
      <c r="Q184" s="101">
        <v>0</v>
      </c>
      <c r="R184" s="101">
        <v>0</v>
      </c>
      <c r="S184" s="97">
        <v>1</v>
      </c>
      <c r="T184" s="101">
        <v>0</v>
      </c>
      <c r="U184" s="101">
        <v>0</v>
      </c>
      <c r="V184" s="96" t="s">
        <v>388</v>
      </c>
      <c r="W184" s="101">
        <v>0</v>
      </c>
      <c r="X184" s="101">
        <v>0</v>
      </c>
      <c r="Y184" s="101">
        <v>0</v>
      </c>
      <c r="Z184" s="97">
        <v>1</v>
      </c>
      <c r="AA184" s="101">
        <v>0</v>
      </c>
      <c r="AB184" s="101">
        <v>0</v>
      </c>
      <c r="AC184" s="96" t="s">
        <v>388</v>
      </c>
      <c r="AD184" s="101">
        <v>0</v>
      </c>
      <c r="AE184" s="101">
        <v>0</v>
      </c>
      <c r="AF184" s="101">
        <v>0</v>
      </c>
      <c r="AG184" s="97">
        <v>1</v>
      </c>
      <c r="AH184" s="101">
        <v>0</v>
      </c>
      <c r="AI184" s="101">
        <v>0</v>
      </c>
    </row>
    <row r="185" spans="1:35" ht="18" x14ac:dyDescent="0.4">
      <c r="A185" s="96" t="s">
        <v>389</v>
      </c>
      <c r="B185" s="101">
        <v>0</v>
      </c>
      <c r="C185" s="101">
        <v>0</v>
      </c>
      <c r="D185" s="101">
        <v>0</v>
      </c>
      <c r="E185" s="97">
        <v>1</v>
      </c>
      <c r="F185" s="101">
        <v>0</v>
      </c>
      <c r="G185" s="101">
        <v>0</v>
      </c>
      <c r="H185" s="96" t="s">
        <v>389</v>
      </c>
      <c r="I185" s="101">
        <v>0</v>
      </c>
      <c r="J185" s="101">
        <v>0</v>
      </c>
      <c r="K185" s="101">
        <v>0</v>
      </c>
      <c r="L185" s="97">
        <v>1</v>
      </c>
      <c r="M185" s="101">
        <v>0</v>
      </c>
      <c r="N185" s="101">
        <v>0</v>
      </c>
      <c r="O185" s="96" t="s">
        <v>389</v>
      </c>
      <c r="P185" s="101">
        <v>0</v>
      </c>
      <c r="Q185" s="101">
        <v>0</v>
      </c>
      <c r="R185" s="101">
        <v>0</v>
      </c>
      <c r="S185" s="97">
        <v>1</v>
      </c>
      <c r="T185" s="101">
        <v>0</v>
      </c>
      <c r="U185" s="101">
        <v>0</v>
      </c>
      <c r="V185" s="96" t="s">
        <v>389</v>
      </c>
      <c r="W185" s="101">
        <v>0</v>
      </c>
      <c r="X185" s="101">
        <v>0</v>
      </c>
      <c r="Y185" s="101">
        <v>0</v>
      </c>
      <c r="Z185" s="97">
        <v>1</v>
      </c>
      <c r="AA185" s="101">
        <v>0</v>
      </c>
      <c r="AB185" s="101">
        <v>0</v>
      </c>
      <c r="AC185" s="96" t="s">
        <v>389</v>
      </c>
      <c r="AD185" s="101">
        <v>0</v>
      </c>
      <c r="AE185" s="101">
        <v>0</v>
      </c>
      <c r="AF185" s="101">
        <v>0</v>
      </c>
      <c r="AG185" s="97">
        <v>1</v>
      </c>
      <c r="AH185" s="101">
        <v>0</v>
      </c>
      <c r="AI185" s="101">
        <v>0</v>
      </c>
    </row>
    <row r="186" spans="1:35" ht="18" x14ac:dyDescent="0.4">
      <c r="A186" s="96" t="s">
        <v>390</v>
      </c>
      <c r="B186" s="101">
        <v>0</v>
      </c>
      <c r="C186" s="101">
        <v>0</v>
      </c>
      <c r="D186" s="101">
        <v>0</v>
      </c>
      <c r="E186" s="97">
        <v>1</v>
      </c>
      <c r="F186" s="101">
        <v>0</v>
      </c>
      <c r="G186" s="101">
        <v>0</v>
      </c>
      <c r="H186" s="96" t="s">
        <v>390</v>
      </c>
      <c r="I186" s="101">
        <v>0</v>
      </c>
      <c r="J186" s="101">
        <v>0</v>
      </c>
      <c r="K186" s="101">
        <v>0</v>
      </c>
      <c r="L186" s="97">
        <v>1</v>
      </c>
      <c r="M186" s="101">
        <v>0</v>
      </c>
      <c r="N186" s="101">
        <v>0</v>
      </c>
      <c r="O186" s="96" t="s">
        <v>390</v>
      </c>
      <c r="P186" s="101">
        <v>0</v>
      </c>
      <c r="Q186" s="101">
        <v>0</v>
      </c>
      <c r="R186" s="101">
        <v>0</v>
      </c>
      <c r="S186" s="97">
        <v>1</v>
      </c>
      <c r="T186" s="101">
        <v>0</v>
      </c>
      <c r="U186" s="101">
        <v>0</v>
      </c>
      <c r="V186" s="96" t="s">
        <v>390</v>
      </c>
      <c r="W186" s="101">
        <v>0</v>
      </c>
      <c r="X186" s="101">
        <v>0</v>
      </c>
      <c r="Y186" s="101">
        <v>0</v>
      </c>
      <c r="Z186" s="97">
        <v>1</v>
      </c>
      <c r="AA186" s="101">
        <v>0</v>
      </c>
      <c r="AB186" s="101">
        <v>0</v>
      </c>
      <c r="AC186" s="96" t="s">
        <v>390</v>
      </c>
      <c r="AD186" s="101">
        <v>0</v>
      </c>
      <c r="AE186" s="101">
        <v>0</v>
      </c>
      <c r="AF186" s="101">
        <v>0</v>
      </c>
      <c r="AG186" s="97">
        <v>1</v>
      </c>
      <c r="AH186" s="101">
        <v>0</v>
      </c>
      <c r="AI186" s="101">
        <v>0</v>
      </c>
    </row>
    <row r="187" spans="1:35" ht="18" x14ac:dyDescent="0.4">
      <c r="A187" s="96" t="s">
        <v>391</v>
      </c>
      <c r="B187" s="101">
        <v>0</v>
      </c>
      <c r="C187" s="101">
        <v>0</v>
      </c>
      <c r="D187" s="101">
        <v>0</v>
      </c>
      <c r="E187" s="97">
        <v>1</v>
      </c>
      <c r="F187" s="101">
        <v>0</v>
      </c>
      <c r="G187" s="101">
        <v>0</v>
      </c>
      <c r="H187" s="96" t="s">
        <v>391</v>
      </c>
      <c r="I187" s="101">
        <v>0</v>
      </c>
      <c r="J187" s="101">
        <v>0</v>
      </c>
      <c r="K187" s="101">
        <v>0</v>
      </c>
      <c r="L187" s="97">
        <v>1</v>
      </c>
      <c r="M187" s="101">
        <v>0</v>
      </c>
      <c r="N187" s="101">
        <v>0</v>
      </c>
      <c r="O187" s="96" t="s">
        <v>391</v>
      </c>
      <c r="P187" s="101">
        <v>0</v>
      </c>
      <c r="Q187" s="101">
        <v>0</v>
      </c>
      <c r="R187" s="101">
        <v>0</v>
      </c>
      <c r="S187" s="97">
        <v>1</v>
      </c>
      <c r="T187" s="101">
        <v>0</v>
      </c>
      <c r="U187" s="101">
        <v>0</v>
      </c>
      <c r="V187" s="96" t="s">
        <v>391</v>
      </c>
      <c r="W187" s="101">
        <v>0</v>
      </c>
      <c r="X187" s="101">
        <v>0</v>
      </c>
      <c r="Y187" s="101">
        <v>0</v>
      </c>
      <c r="Z187" s="97">
        <v>1</v>
      </c>
      <c r="AA187" s="101">
        <v>0</v>
      </c>
      <c r="AB187" s="101">
        <v>0</v>
      </c>
      <c r="AC187" s="96" t="s">
        <v>391</v>
      </c>
      <c r="AD187" s="101">
        <v>0</v>
      </c>
      <c r="AE187" s="101">
        <v>0</v>
      </c>
      <c r="AF187" s="101">
        <v>0</v>
      </c>
      <c r="AG187" s="97">
        <v>1</v>
      </c>
      <c r="AH187" s="101">
        <v>0</v>
      </c>
      <c r="AI187" s="101">
        <v>0</v>
      </c>
    </row>
    <row r="188" spans="1:35" ht="18" x14ac:dyDescent="0.4">
      <c r="A188" s="96" t="s">
        <v>392</v>
      </c>
      <c r="B188" s="101">
        <v>0</v>
      </c>
      <c r="C188" s="101">
        <v>0</v>
      </c>
      <c r="D188" s="101">
        <v>0</v>
      </c>
      <c r="E188" s="97">
        <v>1</v>
      </c>
      <c r="F188" s="101">
        <v>0</v>
      </c>
      <c r="G188" s="101">
        <v>0</v>
      </c>
      <c r="H188" s="96" t="s">
        <v>392</v>
      </c>
      <c r="I188" s="101">
        <v>0</v>
      </c>
      <c r="J188" s="101">
        <v>0</v>
      </c>
      <c r="K188" s="101">
        <v>0</v>
      </c>
      <c r="L188" s="97">
        <v>1</v>
      </c>
      <c r="M188" s="101">
        <v>0</v>
      </c>
      <c r="N188" s="101">
        <v>0</v>
      </c>
      <c r="O188" s="96" t="s">
        <v>392</v>
      </c>
      <c r="P188" s="101">
        <v>0</v>
      </c>
      <c r="Q188" s="101">
        <v>0</v>
      </c>
      <c r="R188" s="101">
        <v>0</v>
      </c>
      <c r="S188" s="97">
        <v>1</v>
      </c>
      <c r="T188" s="101">
        <v>0</v>
      </c>
      <c r="U188" s="101">
        <v>0</v>
      </c>
      <c r="V188" s="96" t="s">
        <v>392</v>
      </c>
      <c r="W188" s="101">
        <v>0</v>
      </c>
      <c r="X188" s="101">
        <v>0</v>
      </c>
      <c r="Y188" s="101">
        <v>0</v>
      </c>
      <c r="Z188" s="97">
        <v>1</v>
      </c>
      <c r="AA188" s="101">
        <v>0</v>
      </c>
      <c r="AB188" s="101">
        <v>0</v>
      </c>
      <c r="AC188" s="96" t="s">
        <v>392</v>
      </c>
      <c r="AD188" s="101">
        <v>0</v>
      </c>
      <c r="AE188" s="101">
        <v>0</v>
      </c>
      <c r="AF188" s="101">
        <v>0</v>
      </c>
      <c r="AG188" s="97">
        <v>1</v>
      </c>
      <c r="AH188" s="101">
        <v>0</v>
      </c>
      <c r="AI188" s="101">
        <v>0</v>
      </c>
    </row>
    <row r="189" spans="1:35" ht="18" x14ac:dyDescent="0.4">
      <c r="A189" s="96" t="s">
        <v>393</v>
      </c>
      <c r="B189" s="101">
        <v>0</v>
      </c>
      <c r="C189" s="101">
        <v>0</v>
      </c>
      <c r="D189" s="101">
        <v>0</v>
      </c>
      <c r="E189" s="97">
        <v>1</v>
      </c>
      <c r="F189" s="101">
        <v>0</v>
      </c>
      <c r="G189" s="101">
        <v>0</v>
      </c>
      <c r="H189" s="96" t="s">
        <v>393</v>
      </c>
      <c r="I189" s="101">
        <v>0</v>
      </c>
      <c r="J189" s="101">
        <v>0</v>
      </c>
      <c r="K189" s="101">
        <v>0</v>
      </c>
      <c r="L189" s="97">
        <v>1</v>
      </c>
      <c r="M189" s="101">
        <v>0</v>
      </c>
      <c r="N189" s="101">
        <v>0</v>
      </c>
      <c r="O189" s="96" t="s">
        <v>393</v>
      </c>
      <c r="P189" s="101">
        <v>0</v>
      </c>
      <c r="Q189" s="101">
        <v>0</v>
      </c>
      <c r="R189" s="101">
        <v>0</v>
      </c>
      <c r="S189" s="97">
        <v>1</v>
      </c>
      <c r="T189" s="101">
        <v>0</v>
      </c>
      <c r="U189" s="101">
        <v>0</v>
      </c>
      <c r="V189" s="96" t="s">
        <v>393</v>
      </c>
      <c r="W189" s="101">
        <v>0</v>
      </c>
      <c r="X189" s="101">
        <v>0</v>
      </c>
      <c r="Y189" s="101">
        <v>0</v>
      </c>
      <c r="Z189" s="97">
        <v>1</v>
      </c>
      <c r="AA189" s="101">
        <v>0</v>
      </c>
      <c r="AB189" s="101">
        <v>0</v>
      </c>
      <c r="AC189" s="96" t="s">
        <v>393</v>
      </c>
      <c r="AD189" s="101">
        <v>0</v>
      </c>
      <c r="AE189" s="101">
        <v>0</v>
      </c>
      <c r="AF189" s="101">
        <v>0</v>
      </c>
      <c r="AG189" s="97">
        <v>1</v>
      </c>
      <c r="AH189" s="101">
        <v>0</v>
      </c>
      <c r="AI189" s="101">
        <v>0</v>
      </c>
    </row>
    <row r="190" spans="1:35" ht="18" x14ac:dyDescent="0.4">
      <c r="A190" s="96" t="s">
        <v>512</v>
      </c>
      <c r="B190" s="101">
        <v>0</v>
      </c>
      <c r="C190" s="101">
        <v>0</v>
      </c>
      <c r="D190" s="101">
        <v>0</v>
      </c>
      <c r="E190" s="97">
        <v>1</v>
      </c>
      <c r="F190" s="101">
        <v>0</v>
      </c>
      <c r="G190" s="101">
        <v>0</v>
      </c>
      <c r="H190" s="96" t="s">
        <v>512</v>
      </c>
      <c r="I190" s="101">
        <v>0</v>
      </c>
      <c r="J190" s="101">
        <v>0</v>
      </c>
      <c r="K190" s="101">
        <v>0</v>
      </c>
      <c r="L190" s="97">
        <v>1</v>
      </c>
      <c r="M190" s="101">
        <v>0</v>
      </c>
      <c r="N190" s="101">
        <v>0</v>
      </c>
      <c r="O190" s="96" t="s">
        <v>512</v>
      </c>
      <c r="P190" s="101">
        <v>0</v>
      </c>
      <c r="Q190" s="101">
        <v>0</v>
      </c>
      <c r="R190" s="101">
        <v>0</v>
      </c>
      <c r="S190" s="97">
        <v>1</v>
      </c>
      <c r="T190" s="101">
        <v>0</v>
      </c>
      <c r="U190" s="101">
        <v>0</v>
      </c>
      <c r="V190" s="96" t="s">
        <v>512</v>
      </c>
      <c r="W190" s="101">
        <v>0</v>
      </c>
      <c r="X190" s="101">
        <v>0</v>
      </c>
      <c r="Y190" s="101">
        <v>0</v>
      </c>
      <c r="Z190" s="97">
        <v>1</v>
      </c>
      <c r="AA190" s="101">
        <v>0</v>
      </c>
      <c r="AB190" s="101">
        <v>0</v>
      </c>
      <c r="AC190" s="96" t="s">
        <v>512</v>
      </c>
      <c r="AD190" s="101">
        <v>0</v>
      </c>
      <c r="AE190" s="101">
        <v>0</v>
      </c>
      <c r="AF190" s="101">
        <v>0</v>
      </c>
      <c r="AG190" s="97">
        <v>1</v>
      </c>
      <c r="AH190" s="101">
        <v>0</v>
      </c>
      <c r="AI190" s="101">
        <v>0</v>
      </c>
    </row>
    <row r="191" spans="1:35" ht="18" x14ac:dyDescent="0.4">
      <c r="A191" s="96" t="s">
        <v>394</v>
      </c>
      <c r="B191" s="101">
        <v>0</v>
      </c>
      <c r="C191" s="101">
        <v>0</v>
      </c>
      <c r="D191" s="101">
        <v>0</v>
      </c>
      <c r="E191" s="97">
        <v>1</v>
      </c>
      <c r="F191" s="101">
        <v>0</v>
      </c>
      <c r="G191" s="101">
        <v>0</v>
      </c>
      <c r="H191" s="96" t="s">
        <v>394</v>
      </c>
      <c r="I191" s="101">
        <v>0</v>
      </c>
      <c r="J191" s="101">
        <v>0</v>
      </c>
      <c r="K191" s="101">
        <v>0</v>
      </c>
      <c r="L191" s="97">
        <v>1</v>
      </c>
      <c r="M191" s="101">
        <v>0</v>
      </c>
      <c r="N191" s="101">
        <v>0</v>
      </c>
      <c r="O191" s="96" t="s">
        <v>394</v>
      </c>
      <c r="P191" s="101">
        <v>0</v>
      </c>
      <c r="Q191" s="101">
        <v>0</v>
      </c>
      <c r="R191" s="101">
        <v>0</v>
      </c>
      <c r="S191" s="97">
        <v>1</v>
      </c>
      <c r="T191" s="101">
        <v>0</v>
      </c>
      <c r="U191" s="101">
        <v>0</v>
      </c>
      <c r="V191" s="96" t="s">
        <v>394</v>
      </c>
      <c r="W191" s="101">
        <v>0</v>
      </c>
      <c r="X191" s="101">
        <v>0</v>
      </c>
      <c r="Y191" s="101">
        <v>0</v>
      </c>
      <c r="Z191" s="97">
        <v>1</v>
      </c>
      <c r="AA191" s="101">
        <v>0</v>
      </c>
      <c r="AB191" s="101">
        <v>0</v>
      </c>
      <c r="AC191" s="96" t="s">
        <v>394</v>
      </c>
      <c r="AD191" s="101">
        <v>0</v>
      </c>
      <c r="AE191" s="101">
        <v>0</v>
      </c>
      <c r="AF191" s="101">
        <v>0</v>
      </c>
      <c r="AG191" s="97">
        <v>1</v>
      </c>
      <c r="AH191" s="101">
        <v>0</v>
      </c>
      <c r="AI191" s="101">
        <v>0</v>
      </c>
    </row>
    <row r="192" spans="1:35" ht="18" x14ac:dyDescent="0.4">
      <c r="A192" s="96" t="s">
        <v>395</v>
      </c>
      <c r="B192" s="101">
        <v>0</v>
      </c>
      <c r="C192" s="101">
        <v>0</v>
      </c>
      <c r="D192" s="101">
        <v>0</v>
      </c>
      <c r="E192" s="97">
        <v>1</v>
      </c>
      <c r="F192" s="101">
        <v>0</v>
      </c>
      <c r="G192" s="101">
        <v>0</v>
      </c>
      <c r="H192" s="96" t="s">
        <v>395</v>
      </c>
      <c r="I192" s="101">
        <v>0</v>
      </c>
      <c r="J192" s="101">
        <v>0</v>
      </c>
      <c r="K192" s="101">
        <v>0</v>
      </c>
      <c r="L192" s="97">
        <v>1</v>
      </c>
      <c r="M192" s="101">
        <v>0</v>
      </c>
      <c r="N192" s="101">
        <v>0</v>
      </c>
      <c r="O192" s="96" t="s">
        <v>395</v>
      </c>
      <c r="P192" s="101">
        <v>0</v>
      </c>
      <c r="Q192" s="101">
        <v>0</v>
      </c>
      <c r="R192" s="101">
        <v>0</v>
      </c>
      <c r="S192" s="97">
        <v>1</v>
      </c>
      <c r="T192" s="101">
        <v>0</v>
      </c>
      <c r="U192" s="101">
        <v>0</v>
      </c>
      <c r="V192" s="96" t="s">
        <v>395</v>
      </c>
      <c r="W192" s="101">
        <v>0</v>
      </c>
      <c r="X192" s="101">
        <v>0</v>
      </c>
      <c r="Y192" s="101">
        <v>0</v>
      </c>
      <c r="Z192" s="97">
        <v>1</v>
      </c>
      <c r="AA192" s="101">
        <v>0</v>
      </c>
      <c r="AB192" s="101">
        <v>0</v>
      </c>
      <c r="AC192" s="96" t="s">
        <v>395</v>
      </c>
      <c r="AD192" s="101">
        <v>0</v>
      </c>
      <c r="AE192" s="101">
        <v>0</v>
      </c>
      <c r="AF192" s="101">
        <v>0</v>
      </c>
      <c r="AG192" s="97">
        <v>1</v>
      </c>
      <c r="AH192" s="101">
        <v>0</v>
      </c>
      <c r="AI192" s="101">
        <v>0</v>
      </c>
    </row>
    <row r="193" spans="1:35" ht="18" x14ac:dyDescent="0.4">
      <c r="A193" s="96" t="s">
        <v>244</v>
      </c>
      <c r="B193" s="101">
        <v>0</v>
      </c>
      <c r="C193" s="101">
        <v>0</v>
      </c>
      <c r="D193" s="101">
        <v>0</v>
      </c>
      <c r="E193" s="97">
        <v>1</v>
      </c>
      <c r="F193" s="101">
        <v>0</v>
      </c>
      <c r="G193" s="101">
        <v>0</v>
      </c>
      <c r="H193" s="96" t="s">
        <v>244</v>
      </c>
      <c r="I193" s="101">
        <v>0</v>
      </c>
      <c r="J193" s="101">
        <v>0</v>
      </c>
      <c r="K193" s="101">
        <v>0</v>
      </c>
      <c r="L193" s="97">
        <v>1</v>
      </c>
      <c r="M193" s="101">
        <v>0</v>
      </c>
      <c r="N193" s="101">
        <v>0</v>
      </c>
      <c r="O193" s="96" t="s">
        <v>244</v>
      </c>
      <c r="P193" s="101">
        <v>0</v>
      </c>
      <c r="Q193" s="101">
        <v>0</v>
      </c>
      <c r="R193" s="101">
        <v>0</v>
      </c>
      <c r="S193" s="97">
        <v>1</v>
      </c>
      <c r="T193" s="101">
        <v>0</v>
      </c>
      <c r="U193" s="101">
        <v>0</v>
      </c>
      <c r="V193" s="96" t="s">
        <v>244</v>
      </c>
      <c r="W193" s="101">
        <v>0</v>
      </c>
      <c r="X193" s="101">
        <v>0</v>
      </c>
      <c r="Y193" s="101">
        <v>0</v>
      </c>
      <c r="Z193" s="97">
        <v>1</v>
      </c>
      <c r="AA193" s="101">
        <v>0</v>
      </c>
      <c r="AB193" s="101">
        <v>0</v>
      </c>
      <c r="AC193" s="96" t="s">
        <v>244</v>
      </c>
      <c r="AD193" s="101">
        <v>0</v>
      </c>
      <c r="AE193" s="101">
        <v>0</v>
      </c>
      <c r="AF193" s="101">
        <v>0</v>
      </c>
      <c r="AG193" s="97">
        <v>1</v>
      </c>
      <c r="AH193" s="101">
        <v>0</v>
      </c>
      <c r="AI193" s="101">
        <v>0</v>
      </c>
    </row>
    <row r="194" spans="1:35" ht="36" x14ac:dyDescent="0.4">
      <c r="A194" s="96" t="s">
        <v>396</v>
      </c>
      <c r="B194" s="101">
        <v>0</v>
      </c>
      <c r="C194" s="101">
        <v>0</v>
      </c>
      <c r="D194" s="101">
        <v>0</v>
      </c>
      <c r="E194" s="97">
        <v>1</v>
      </c>
      <c r="F194" s="101">
        <v>0</v>
      </c>
      <c r="G194" s="101">
        <v>0</v>
      </c>
      <c r="H194" s="96" t="s">
        <v>396</v>
      </c>
      <c r="I194" s="101">
        <v>0</v>
      </c>
      <c r="J194" s="101">
        <v>0</v>
      </c>
      <c r="K194" s="101">
        <v>0</v>
      </c>
      <c r="L194" s="97">
        <v>1</v>
      </c>
      <c r="M194" s="101">
        <v>0</v>
      </c>
      <c r="N194" s="101">
        <v>0</v>
      </c>
      <c r="O194" s="96" t="s">
        <v>396</v>
      </c>
      <c r="P194" s="101">
        <v>0</v>
      </c>
      <c r="Q194" s="101">
        <v>0</v>
      </c>
      <c r="R194" s="101">
        <v>0</v>
      </c>
      <c r="S194" s="97">
        <v>1</v>
      </c>
      <c r="T194" s="101">
        <v>0</v>
      </c>
      <c r="U194" s="101">
        <v>0</v>
      </c>
      <c r="V194" s="96" t="s">
        <v>396</v>
      </c>
      <c r="W194" s="101">
        <v>0</v>
      </c>
      <c r="X194" s="101">
        <v>0</v>
      </c>
      <c r="Y194" s="101">
        <v>0</v>
      </c>
      <c r="Z194" s="97">
        <v>1</v>
      </c>
      <c r="AA194" s="101">
        <v>0</v>
      </c>
      <c r="AB194" s="101">
        <v>0</v>
      </c>
      <c r="AC194" s="96" t="s">
        <v>396</v>
      </c>
      <c r="AD194" s="101">
        <v>0</v>
      </c>
      <c r="AE194" s="101">
        <v>0</v>
      </c>
      <c r="AF194" s="101">
        <v>0</v>
      </c>
      <c r="AG194" s="97">
        <v>1</v>
      </c>
      <c r="AH194" s="101">
        <v>0</v>
      </c>
      <c r="AI194" s="101">
        <v>0</v>
      </c>
    </row>
    <row r="195" spans="1:35" ht="18" x14ac:dyDescent="0.4">
      <c r="A195" s="96" t="s">
        <v>257</v>
      </c>
      <c r="B195" s="101">
        <v>0</v>
      </c>
      <c r="C195" s="101">
        <v>0</v>
      </c>
      <c r="D195" s="101">
        <v>0</v>
      </c>
      <c r="E195" s="97">
        <v>1</v>
      </c>
      <c r="F195" s="101">
        <v>0</v>
      </c>
      <c r="G195" s="101">
        <v>0</v>
      </c>
      <c r="H195" s="96" t="s">
        <v>257</v>
      </c>
      <c r="I195" s="101">
        <v>0</v>
      </c>
      <c r="J195" s="101">
        <v>0</v>
      </c>
      <c r="K195" s="101">
        <v>0</v>
      </c>
      <c r="L195" s="97">
        <v>1</v>
      </c>
      <c r="M195" s="101">
        <v>0</v>
      </c>
      <c r="N195" s="101">
        <v>0</v>
      </c>
      <c r="O195" s="96" t="s">
        <v>257</v>
      </c>
      <c r="P195" s="101">
        <v>0</v>
      </c>
      <c r="Q195" s="101">
        <v>0</v>
      </c>
      <c r="R195" s="101">
        <v>0</v>
      </c>
      <c r="S195" s="97">
        <v>1</v>
      </c>
      <c r="T195" s="101">
        <v>0</v>
      </c>
      <c r="U195" s="101">
        <v>0</v>
      </c>
      <c r="V195" s="96" t="s">
        <v>257</v>
      </c>
      <c r="W195" s="101">
        <v>0</v>
      </c>
      <c r="X195" s="101">
        <v>0</v>
      </c>
      <c r="Y195" s="101">
        <v>0</v>
      </c>
      <c r="Z195" s="97">
        <v>1</v>
      </c>
      <c r="AA195" s="101">
        <v>0</v>
      </c>
      <c r="AB195" s="101">
        <v>0</v>
      </c>
      <c r="AC195" s="96" t="s">
        <v>257</v>
      </c>
      <c r="AD195" s="101">
        <v>0</v>
      </c>
      <c r="AE195" s="101">
        <v>0</v>
      </c>
      <c r="AF195" s="101">
        <v>0</v>
      </c>
      <c r="AG195" s="97">
        <v>1</v>
      </c>
      <c r="AH195" s="101">
        <v>0</v>
      </c>
      <c r="AI195" s="101">
        <v>0</v>
      </c>
    </row>
    <row r="196" spans="1:35" ht="18" x14ac:dyDescent="0.4">
      <c r="A196" s="96" t="s">
        <v>397</v>
      </c>
      <c r="B196" s="101">
        <v>0</v>
      </c>
      <c r="C196" s="101">
        <v>0</v>
      </c>
      <c r="D196" s="101">
        <v>0</v>
      </c>
      <c r="E196" s="97">
        <v>1</v>
      </c>
      <c r="F196" s="101">
        <v>0</v>
      </c>
      <c r="G196" s="101">
        <v>0</v>
      </c>
      <c r="H196" s="96" t="s">
        <v>397</v>
      </c>
      <c r="I196" s="101">
        <v>0</v>
      </c>
      <c r="J196" s="101">
        <v>0</v>
      </c>
      <c r="K196" s="101">
        <v>0</v>
      </c>
      <c r="L196" s="97">
        <v>1</v>
      </c>
      <c r="M196" s="101">
        <v>0</v>
      </c>
      <c r="N196" s="101">
        <v>0</v>
      </c>
      <c r="O196" s="96" t="s">
        <v>397</v>
      </c>
      <c r="P196" s="101">
        <v>0</v>
      </c>
      <c r="Q196" s="101">
        <v>0</v>
      </c>
      <c r="R196" s="101">
        <v>0</v>
      </c>
      <c r="S196" s="97">
        <v>1</v>
      </c>
      <c r="T196" s="101">
        <v>0</v>
      </c>
      <c r="U196" s="101">
        <v>0</v>
      </c>
      <c r="V196" s="96" t="s">
        <v>397</v>
      </c>
      <c r="W196" s="101">
        <v>0</v>
      </c>
      <c r="X196" s="101">
        <v>0</v>
      </c>
      <c r="Y196" s="101">
        <v>0</v>
      </c>
      <c r="Z196" s="97">
        <v>1</v>
      </c>
      <c r="AA196" s="101">
        <v>0</v>
      </c>
      <c r="AB196" s="101">
        <v>0</v>
      </c>
      <c r="AC196" s="96" t="s">
        <v>397</v>
      </c>
      <c r="AD196" s="101">
        <v>0</v>
      </c>
      <c r="AE196" s="101">
        <v>0</v>
      </c>
      <c r="AF196" s="101">
        <v>0</v>
      </c>
      <c r="AG196" s="97">
        <v>1</v>
      </c>
      <c r="AH196" s="101">
        <v>0</v>
      </c>
      <c r="AI196" s="101">
        <v>0</v>
      </c>
    </row>
    <row r="197" spans="1:35" ht="36" x14ac:dyDescent="0.4">
      <c r="A197" s="96" t="s">
        <v>399</v>
      </c>
      <c r="B197" s="101">
        <v>0</v>
      </c>
      <c r="C197" s="101">
        <v>0</v>
      </c>
      <c r="D197" s="101">
        <v>0</v>
      </c>
      <c r="E197" s="97">
        <v>1</v>
      </c>
      <c r="F197" s="101">
        <v>0</v>
      </c>
      <c r="G197" s="101">
        <v>0</v>
      </c>
      <c r="H197" s="96" t="s">
        <v>399</v>
      </c>
      <c r="I197" s="101">
        <v>0</v>
      </c>
      <c r="J197" s="101">
        <v>0</v>
      </c>
      <c r="K197" s="101">
        <v>0</v>
      </c>
      <c r="L197" s="97">
        <v>1</v>
      </c>
      <c r="M197" s="101">
        <v>0</v>
      </c>
      <c r="N197" s="101">
        <v>0</v>
      </c>
      <c r="O197" s="96" t="s">
        <v>399</v>
      </c>
      <c r="P197" s="101">
        <v>0</v>
      </c>
      <c r="Q197" s="101">
        <v>0</v>
      </c>
      <c r="R197" s="101">
        <v>0</v>
      </c>
      <c r="S197" s="97">
        <v>1</v>
      </c>
      <c r="T197" s="101">
        <v>0</v>
      </c>
      <c r="U197" s="101">
        <v>0</v>
      </c>
      <c r="V197" s="96" t="s">
        <v>399</v>
      </c>
      <c r="W197" s="101">
        <v>0</v>
      </c>
      <c r="X197" s="101">
        <v>0</v>
      </c>
      <c r="Y197" s="101">
        <v>0</v>
      </c>
      <c r="Z197" s="97">
        <v>1</v>
      </c>
      <c r="AA197" s="101">
        <v>0</v>
      </c>
      <c r="AB197" s="101">
        <v>0</v>
      </c>
      <c r="AC197" s="96" t="s">
        <v>399</v>
      </c>
      <c r="AD197" s="101">
        <v>0</v>
      </c>
      <c r="AE197" s="101">
        <v>0</v>
      </c>
      <c r="AF197" s="101">
        <v>0</v>
      </c>
      <c r="AG197" s="97">
        <v>1</v>
      </c>
      <c r="AH197" s="101">
        <v>0</v>
      </c>
      <c r="AI197" s="101">
        <v>0</v>
      </c>
    </row>
    <row r="198" spans="1:35" ht="36" x14ac:dyDescent="0.4">
      <c r="A198" s="96" t="s">
        <v>400</v>
      </c>
      <c r="B198" s="101">
        <v>0</v>
      </c>
      <c r="C198" s="101">
        <v>0</v>
      </c>
      <c r="D198" s="101">
        <v>0</v>
      </c>
      <c r="E198" s="97">
        <v>1</v>
      </c>
      <c r="F198" s="101">
        <v>0</v>
      </c>
      <c r="G198" s="101">
        <v>0</v>
      </c>
      <c r="H198" s="96" t="s">
        <v>400</v>
      </c>
      <c r="I198" s="101">
        <v>0</v>
      </c>
      <c r="J198" s="101">
        <v>0</v>
      </c>
      <c r="K198" s="101">
        <v>0</v>
      </c>
      <c r="L198" s="97">
        <v>1</v>
      </c>
      <c r="M198" s="101">
        <v>0</v>
      </c>
      <c r="N198" s="101">
        <v>0</v>
      </c>
      <c r="O198" s="96" t="s">
        <v>400</v>
      </c>
      <c r="P198" s="101">
        <v>0</v>
      </c>
      <c r="Q198" s="101">
        <v>0</v>
      </c>
      <c r="R198" s="101">
        <v>0</v>
      </c>
      <c r="S198" s="97">
        <v>1</v>
      </c>
      <c r="T198" s="101">
        <v>0</v>
      </c>
      <c r="U198" s="101">
        <v>0</v>
      </c>
      <c r="V198" s="96" t="s">
        <v>400</v>
      </c>
      <c r="W198" s="101">
        <v>0</v>
      </c>
      <c r="X198" s="101">
        <v>0</v>
      </c>
      <c r="Y198" s="101">
        <v>0</v>
      </c>
      <c r="Z198" s="97">
        <v>1</v>
      </c>
      <c r="AA198" s="101">
        <v>0</v>
      </c>
      <c r="AB198" s="101">
        <v>0</v>
      </c>
      <c r="AC198" s="96" t="s">
        <v>400</v>
      </c>
      <c r="AD198" s="101">
        <v>0</v>
      </c>
      <c r="AE198" s="101">
        <v>0</v>
      </c>
      <c r="AF198" s="101">
        <v>0</v>
      </c>
      <c r="AG198" s="97">
        <v>1</v>
      </c>
      <c r="AH198" s="101">
        <v>0</v>
      </c>
      <c r="AI198" s="101">
        <v>0</v>
      </c>
    </row>
    <row r="199" spans="1:35" ht="18" x14ac:dyDescent="0.4">
      <c r="A199" s="96" t="s">
        <v>401</v>
      </c>
      <c r="B199" s="101">
        <v>0</v>
      </c>
      <c r="C199" s="101">
        <v>0</v>
      </c>
      <c r="D199" s="101">
        <v>0</v>
      </c>
      <c r="E199" s="97">
        <v>1</v>
      </c>
      <c r="F199" s="101">
        <v>0</v>
      </c>
      <c r="G199" s="101">
        <v>0</v>
      </c>
      <c r="H199" s="96" t="s">
        <v>401</v>
      </c>
      <c r="I199" s="101">
        <v>0</v>
      </c>
      <c r="J199" s="101">
        <v>0</v>
      </c>
      <c r="K199" s="101">
        <v>0</v>
      </c>
      <c r="L199" s="97">
        <v>1</v>
      </c>
      <c r="M199" s="101">
        <v>0</v>
      </c>
      <c r="N199" s="101">
        <v>0</v>
      </c>
      <c r="O199" s="96" t="s">
        <v>401</v>
      </c>
      <c r="P199" s="101">
        <v>0</v>
      </c>
      <c r="Q199" s="101">
        <v>0</v>
      </c>
      <c r="R199" s="101">
        <v>0</v>
      </c>
      <c r="S199" s="97">
        <v>1</v>
      </c>
      <c r="T199" s="101">
        <v>0</v>
      </c>
      <c r="U199" s="101">
        <v>0</v>
      </c>
      <c r="V199" s="96" t="s">
        <v>401</v>
      </c>
      <c r="W199" s="101">
        <v>0</v>
      </c>
      <c r="X199" s="101">
        <v>0</v>
      </c>
      <c r="Y199" s="101">
        <v>0</v>
      </c>
      <c r="Z199" s="97">
        <v>1</v>
      </c>
      <c r="AA199" s="101">
        <v>0</v>
      </c>
      <c r="AB199" s="101">
        <v>0</v>
      </c>
      <c r="AC199" s="96" t="s">
        <v>401</v>
      </c>
      <c r="AD199" s="101">
        <v>0</v>
      </c>
      <c r="AE199" s="101">
        <v>0</v>
      </c>
      <c r="AF199" s="101">
        <v>0</v>
      </c>
      <c r="AG199" s="97">
        <v>1</v>
      </c>
      <c r="AH199" s="101">
        <v>0</v>
      </c>
      <c r="AI199" s="101">
        <v>0</v>
      </c>
    </row>
    <row r="200" spans="1:35" ht="18" x14ac:dyDescent="0.4">
      <c r="A200" s="96" t="s">
        <v>402</v>
      </c>
      <c r="B200" s="101">
        <v>0</v>
      </c>
      <c r="C200" s="101">
        <v>0</v>
      </c>
      <c r="D200" s="101">
        <v>0</v>
      </c>
      <c r="E200" s="97">
        <v>1</v>
      </c>
      <c r="F200" s="101">
        <v>0</v>
      </c>
      <c r="G200" s="101">
        <v>0</v>
      </c>
      <c r="H200" s="96" t="s">
        <v>402</v>
      </c>
      <c r="I200" s="101">
        <v>0</v>
      </c>
      <c r="J200" s="101">
        <v>0</v>
      </c>
      <c r="K200" s="101">
        <v>0</v>
      </c>
      <c r="L200" s="97">
        <v>1</v>
      </c>
      <c r="M200" s="101">
        <v>0</v>
      </c>
      <c r="N200" s="101">
        <v>0</v>
      </c>
      <c r="O200" s="96" t="s">
        <v>402</v>
      </c>
      <c r="P200" s="101">
        <v>0</v>
      </c>
      <c r="Q200" s="101">
        <v>0</v>
      </c>
      <c r="R200" s="101">
        <v>0</v>
      </c>
      <c r="S200" s="97">
        <v>1</v>
      </c>
      <c r="T200" s="101">
        <v>0</v>
      </c>
      <c r="U200" s="101">
        <v>0</v>
      </c>
      <c r="V200" s="96" t="s">
        <v>402</v>
      </c>
      <c r="W200" s="101">
        <v>0</v>
      </c>
      <c r="X200" s="101">
        <v>0</v>
      </c>
      <c r="Y200" s="101">
        <v>0</v>
      </c>
      <c r="Z200" s="97">
        <v>1</v>
      </c>
      <c r="AA200" s="101">
        <v>0</v>
      </c>
      <c r="AB200" s="101">
        <v>0</v>
      </c>
      <c r="AC200" s="96" t="s">
        <v>402</v>
      </c>
      <c r="AD200" s="101">
        <v>0</v>
      </c>
      <c r="AE200" s="101">
        <v>0</v>
      </c>
      <c r="AF200" s="101">
        <v>0</v>
      </c>
      <c r="AG200" s="97">
        <v>1</v>
      </c>
      <c r="AH200" s="101">
        <v>0</v>
      </c>
      <c r="AI200" s="101">
        <v>0</v>
      </c>
    </row>
    <row r="201" spans="1:35" ht="18" x14ac:dyDescent="0.4">
      <c r="A201" s="96" t="s">
        <v>404</v>
      </c>
      <c r="B201" s="101">
        <v>0</v>
      </c>
      <c r="C201" s="101">
        <v>0</v>
      </c>
      <c r="D201" s="101">
        <v>0</v>
      </c>
      <c r="E201" s="97">
        <v>1</v>
      </c>
      <c r="F201" s="101">
        <v>0</v>
      </c>
      <c r="G201" s="101">
        <v>0</v>
      </c>
      <c r="H201" s="96" t="s">
        <v>404</v>
      </c>
      <c r="I201" s="101">
        <v>0</v>
      </c>
      <c r="J201" s="101">
        <v>0</v>
      </c>
      <c r="K201" s="101">
        <v>0</v>
      </c>
      <c r="L201" s="97">
        <v>1</v>
      </c>
      <c r="M201" s="101">
        <v>0</v>
      </c>
      <c r="N201" s="101">
        <v>0</v>
      </c>
      <c r="O201" s="96" t="s">
        <v>404</v>
      </c>
      <c r="P201" s="101">
        <v>0</v>
      </c>
      <c r="Q201" s="101">
        <v>0</v>
      </c>
      <c r="R201" s="101">
        <v>0</v>
      </c>
      <c r="S201" s="97">
        <v>1</v>
      </c>
      <c r="T201" s="101">
        <v>0</v>
      </c>
      <c r="U201" s="101">
        <v>0</v>
      </c>
      <c r="V201" s="96" t="s">
        <v>404</v>
      </c>
      <c r="W201" s="101">
        <v>0</v>
      </c>
      <c r="X201" s="101">
        <v>0</v>
      </c>
      <c r="Y201" s="101">
        <v>0</v>
      </c>
      <c r="Z201" s="97">
        <v>1</v>
      </c>
      <c r="AA201" s="101">
        <v>0</v>
      </c>
      <c r="AB201" s="101">
        <v>0</v>
      </c>
      <c r="AC201" s="96" t="s">
        <v>404</v>
      </c>
      <c r="AD201" s="101">
        <v>0</v>
      </c>
      <c r="AE201" s="101">
        <v>0</v>
      </c>
      <c r="AF201" s="101">
        <v>0</v>
      </c>
      <c r="AG201" s="97">
        <v>1</v>
      </c>
      <c r="AH201" s="101">
        <v>0</v>
      </c>
      <c r="AI201" s="101">
        <v>0</v>
      </c>
    </row>
    <row r="202" spans="1:35" ht="18" x14ac:dyDescent="0.4">
      <c r="A202" s="96" t="s">
        <v>505</v>
      </c>
      <c r="B202" s="101">
        <v>0</v>
      </c>
      <c r="C202" s="101">
        <v>0</v>
      </c>
      <c r="D202" s="101">
        <v>0</v>
      </c>
      <c r="E202" s="97">
        <v>1</v>
      </c>
      <c r="F202" s="101">
        <v>0</v>
      </c>
      <c r="G202" s="101">
        <v>0</v>
      </c>
      <c r="H202" s="96" t="s">
        <v>505</v>
      </c>
      <c r="I202" s="101">
        <v>0</v>
      </c>
      <c r="J202" s="101">
        <v>0</v>
      </c>
      <c r="K202" s="101">
        <v>0</v>
      </c>
      <c r="L202" s="97">
        <v>1</v>
      </c>
      <c r="M202" s="101">
        <v>0</v>
      </c>
      <c r="N202" s="101">
        <v>0</v>
      </c>
      <c r="O202" s="96" t="s">
        <v>505</v>
      </c>
      <c r="P202" s="101">
        <v>0</v>
      </c>
      <c r="Q202" s="101">
        <v>0</v>
      </c>
      <c r="R202" s="101">
        <v>0</v>
      </c>
      <c r="S202" s="97">
        <v>1</v>
      </c>
      <c r="T202" s="101">
        <v>0</v>
      </c>
      <c r="U202" s="101">
        <v>0</v>
      </c>
      <c r="V202" s="96" t="s">
        <v>505</v>
      </c>
      <c r="W202" s="101">
        <v>0</v>
      </c>
      <c r="X202" s="101">
        <v>0</v>
      </c>
      <c r="Y202" s="101">
        <v>0</v>
      </c>
      <c r="Z202" s="97">
        <v>1</v>
      </c>
      <c r="AA202" s="101">
        <v>0</v>
      </c>
      <c r="AB202" s="101">
        <v>0</v>
      </c>
      <c r="AC202" s="96" t="s">
        <v>505</v>
      </c>
      <c r="AD202" s="101">
        <v>0</v>
      </c>
      <c r="AE202" s="101">
        <v>0</v>
      </c>
      <c r="AF202" s="101">
        <v>0</v>
      </c>
      <c r="AG202" s="97">
        <v>1</v>
      </c>
      <c r="AH202" s="101">
        <v>0</v>
      </c>
      <c r="AI202" s="101">
        <v>0</v>
      </c>
    </row>
    <row r="203" spans="1:35" ht="18" x14ac:dyDescent="0.4">
      <c r="A203" s="96" t="s">
        <v>405</v>
      </c>
      <c r="B203" s="101">
        <v>0</v>
      </c>
      <c r="C203" s="101">
        <v>0</v>
      </c>
      <c r="D203" s="101">
        <v>0</v>
      </c>
      <c r="E203" s="97">
        <v>1</v>
      </c>
      <c r="F203" s="101">
        <v>0</v>
      </c>
      <c r="G203" s="101">
        <v>0</v>
      </c>
      <c r="H203" s="96" t="s">
        <v>405</v>
      </c>
      <c r="I203" s="101">
        <v>0</v>
      </c>
      <c r="J203" s="101">
        <v>0</v>
      </c>
      <c r="K203" s="101">
        <v>0</v>
      </c>
      <c r="L203" s="97">
        <v>1</v>
      </c>
      <c r="M203" s="101">
        <v>0</v>
      </c>
      <c r="N203" s="101">
        <v>0</v>
      </c>
      <c r="O203" s="96" t="s">
        <v>405</v>
      </c>
      <c r="P203" s="101">
        <v>0</v>
      </c>
      <c r="Q203" s="101">
        <v>0</v>
      </c>
      <c r="R203" s="101">
        <v>0</v>
      </c>
      <c r="S203" s="97">
        <v>1</v>
      </c>
      <c r="T203" s="101">
        <v>0</v>
      </c>
      <c r="U203" s="101">
        <v>0</v>
      </c>
      <c r="V203" s="96" t="s">
        <v>405</v>
      </c>
      <c r="W203" s="101">
        <v>0</v>
      </c>
      <c r="X203" s="101">
        <v>0</v>
      </c>
      <c r="Y203" s="101">
        <v>0</v>
      </c>
      <c r="Z203" s="97">
        <v>1</v>
      </c>
      <c r="AA203" s="101">
        <v>0</v>
      </c>
      <c r="AB203" s="101">
        <v>0</v>
      </c>
      <c r="AC203" s="96" t="s">
        <v>405</v>
      </c>
      <c r="AD203" s="101">
        <v>0</v>
      </c>
      <c r="AE203" s="101">
        <v>0</v>
      </c>
      <c r="AF203" s="101">
        <v>0</v>
      </c>
      <c r="AG203" s="97">
        <v>1</v>
      </c>
      <c r="AH203" s="101">
        <v>0</v>
      </c>
      <c r="AI203" s="101">
        <v>0</v>
      </c>
    </row>
    <row r="204" spans="1:35" ht="18" x14ac:dyDescent="0.4">
      <c r="A204" s="96" t="s">
        <v>406</v>
      </c>
      <c r="B204" s="101">
        <v>0</v>
      </c>
      <c r="C204" s="101">
        <v>0</v>
      </c>
      <c r="D204" s="101">
        <v>0</v>
      </c>
      <c r="E204" s="97">
        <v>1</v>
      </c>
      <c r="F204" s="101">
        <v>0</v>
      </c>
      <c r="G204" s="101">
        <v>0</v>
      </c>
      <c r="H204" s="96" t="s">
        <v>406</v>
      </c>
      <c r="I204" s="101">
        <v>0</v>
      </c>
      <c r="J204" s="101">
        <v>0</v>
      </c>
      <c r="K204" s="101">
        <v>0</v>
      </c>
      <c r="L204" s="97">
        <v>1</v>
      </c>
      <c r="M204" s="101">
        <v>0</v>
      </c>
      <c r="N204" s="101">
        <v>0</v>
      </c>
      <c r="O204" s="96" t="s">
        <v>406</v>
      </c>
      <c r="P204" s="101">
        <v>0</v>
      </c>
      <c r="Q204" s="101">
        <v>0</v>
      </c>
      <c r="R204" s="101">
        <v>0</v>
      </c>
      <c r="S204" s="97">
        <v>1</v>
      </c>
      <c r="T204" s="101">
        <v>0</v>
      </c>
      <c r="U204" s="101">
        <v>0</v>
      </c>
      <c r="V204" s="96" t="s">
        <v>406</v>
      </c>
      <c r="W204" s="101">
        <v>0</v>
      </c>
      <c r="X204" s="101">
        <v>0</v>
      </c>
      <c r="Y204" s="101">
        <v>0</v>
      </c>
      <c r="Z204" s="97">
        <v>1</v>
      </c>
      <c r="AA204" s="101">
        <v>0</v>
      </c>
      <c r="AB204" s="101">
        <v>0</v>
      </c>
      <c r="AC204" s="96" t="s">
        <v>406</v>
      </c>
      <c r="AD204" s="101">
        <v>0</v>
      </c>
      <c r="AE204" s="101">
        <v>0</v>
      </c>
      <c r="AF204" s="101">
        <v>0</v>
      </c>
      <c r="AG204" s="97">
        <v>1</v>
      </c>
      <c r="AH204" s="101">
        <v>0</v>
      </c>
      <c r="AI204" s="101">
        <v>0</v>
      </c>
    </row>
    <row r="205" spans="1:35" ht="18" x14ac:dyDescent="0.4">
      <c r="A205" s="96" t="s">
        <v>311</v>
      </c>
      <c r="B205" s="101">
        <v>0</v>
      </c>
      <c r="C205" s="101">
        <v>0</v>
      </c>
      <c r="D205" s="101">
        <v>0</v>
      </c>
      <c r="E205" s="97">
        <v>1</v>
      </c>
      <c r="F205" s="101">
        <v>0</v>
      </c>
      <c r="G205" s="101">
        <v>0</v>
      </c>
      <c r="H205" s="96" t="s">
        <v>311</v>
      </c>
      <c r="I205" s="101">
        <v>0</v>
      </c>
      <c r="J205" s="101">
        <v>0</v>
      </c>
      <c r="K205" s="101">
        <v>0</v>
      </c>
      <c r="L205" s="97">
        <v>1</v>
      </c>
      <c r="M205" s="101">
        <v>0</v>
      </c>
      <c r="N205" s="101">
        <v>0</v>
      </c>
      <c r="O205" s="96" t="s">
        <v>311</v>
      </c>
      <c r="P205" s="101">
        <v>0</v>
      </c>
      <c r="Q205" s="101">
        <v>0</v>
      </c>
      <c r="R205" s="101">
        <v>0</v>
      </c>
      <c r="S205" s="97">
        <v>1</v>
      </c>
      <c r="T205" s="101">
        <v>0</v>
      </c>
      <c r="U205" s="101">
        <v>0</v>
      </c>
      <c r="V205" s="96" t="s">
        <v>311</v>
      </c>
      <c r="W205" s="101">
        <v>0</v>
      </c>
      <c r="X205" s="101">
        <v>0</v>
      </c>
      <c r="Y205" s="101">
        <v>0</v>
      </c>
      <c r="Z205" s="97">
        <v>1</v>
      </c>
      <c r="AA205" s="101">
        <v>0</v>
      </c>
      <c r="AB205" s="101">
        <v>0</v>
      </c>
      <c r="AC205" s="96" t="s">
        <v>311</v>
      </c>
      <c r="AD205" s="101">
        <v>0</v>
      </c>
      <c r="AE205" s="101">
        <v>0</v>
      </c>
      <c r="AF205" s="101">
        <v>0</v>
      </c>
      <c r="AG205" s="97">
        <v>1</v>
      </c>
      <c r="AH205" s="101">
        <v>0</v>
      </c>
      <c r="AI205" s="101">
        <v>0</v>
      </c>
    </row>
    <row r="206" spans="1:35" ht="36" x14ac:dyDescent="0.4">
      <c r="A206" s="96" t="s">
        <v>408</v>
      </c>
      <c r="B206" s="101">
        <v>0</v>
      </c>
      <c r="C206" s="101">
        <v>0</v>
      </c>
      <c r="D206" s="101">
        <v>0</v>
      </c>
      <c r="E206" s="97">
        <v>1</v>
      </c>
      <c r="F206" s="101">
        <v>0</v>
      </c>
      <c r="G206" s="101">
        <v>0</v>
      </c>
      <c r="H206" s="96" t="s">
        <v>408</v>
      </c>
      <c r="I206" s="101">
        <v>0</v>
      </c>
      <c r="J206" s="101">
        <v>0</v>
      </c>
      <c r="K206" s="101">
        <v>0</v>
      </c>
      <c r="L206" s="97">
        <v>1</v>
      </c>
      <c r="M206" s="101">
        <v>0</v>
      </c>
      <c r="N206" s="101">
        <v>0</v>
      </c>
      <c r="O206" s="96" t="s">
        <v>408</v>
      </c>
      <c r="P206" s="101">
        <v>0</v>
      </c>
      <c r="Q206" s="101">
        <v>0</v>
      </c>
      <c r="R206" s="101">
        <v>0</v>
      </c>
      <c r="S206" s="97">
        <v>1</v>
      </c>
      <c r="T206" s="101">
        <v>0</v>
      </c>
      <c r="U206" s="101">
        <v>0</v>
      </c>
      <c r="V206" s="96" t="s">
        <v>408</v>
      </c>
      <c r="W206" s="101">
        <v>0</v>
      </c>
      <c r="X206" s="101">
        <v>0</v>
      </c>
      <c r="Y206" s="101">
        <v>0</v>
      </c>
      <c r="Z206" s="97">
        <v>1</v>
      </c>
      <c r="AA206" s="101">
        <v>0</v>
      </c>
      <c r="AB206" s="101">
        <v>0</v>
      </c>
      <c r="AC206" s="96" t="s">
        <v>408</v>
      </c>
      <c r="AD206" s="101">
        <v>0</v>
      </c>
      <c r="AE206" s="101">
        <v>0</v>
      </c>
      <c r="AF206" s="101">
        <v>0</v>
      </c>
      <c r="AG206" s="97">
        <v>1</v>
      </c>
      <c r="AH206" s="101">
        <v>0</v>
      </c>
      <c r="AI206" s="101">
        <v>0</v>
      </c>
    </row>
    <row r="207" spans="1:35" ht="18" x14ac:dyDescent="0.4">
      <c r="A207" s="96" t="s">
        <v>499</v>
      </c>
      <c r="B207" s="101">
        <v>0</v>
      </c>
      <c r="C207" s="101">
        <v>0</v>
      </c>
      <c r="D207" s="101">
        <v>0</v>
      </c>
      <c r="E207" s="97">
        <v>1</v>
      </c>
      <c r="F207" s="101">
        <v>0</v>
      </c>
      <c r="G207" s="101">
        <v>0</v>
      </c>
      <c r="H207" s="96" t="s">
        <v>499</v>
      </c>
      <c r="I207" s="101">
        <v>0</v>
      </c>
      <c r="J207" s="101">
        <v>0</v>
      </c>
      <c r="K207" s="101">
        <v>0</v>
      </c>
      <c r="L207" s="97">
        <v>1</v>
      </c>
      <c r="M207" s="101">
        <v>0</v>
      </c>
      <c r="N207" s="101">
        <v>0</v>
      </c>
      <c r="O207" s="96" t="s">
        <v>499</v>
      </c>
      <c r="P207" s="101">
        <v>0</v>
      </c>
      <c r="Q207" s="101">
        <v>0</v>
      </c>
      <c r="R207" s="101">
        <v>0</v>
      </c>
      <c r="S207" s="97">
        <v>1</v>
      </c>
      <c r="T207" s="101">
        <v>0</v>
      </c>
      <c r="U207" s="101">
        <v>0</v>
      </c>
      <c r="V207" s="96" t="s">
        <v>499</v>
      </c>
      <c r="W207" s="101">
        <v>0</v>
      </c>
      <c r="X207" s="101">
        <v>0</v>
      </c>
      <c r="Y207" s="101">
        <v>0</v>
      </c>
      <c r="Z207" s="97">
        <v>1</v>
      </c>
      <c r="AA207" s="101">
        <v>0</v>
      </c>
      <c r="AB207" s="101">
        <v>0</v>
      </c>
      <c r="AC207" s="96" t="s">
        <v>499</v>
      </c>
      <c r="AD207" s="101">
        <v>0</v>
      </c>
      <c r="AE207" s="101">
        <v>0</v>
      </c>
      <c r="AF207" s="101">
        <v>0</v>
      </c>
      <c r="AG207" s="97">
        <v>1</v>
      </c>
      <c r="AH207" s="101">
        <v>0</v>
      </c>
      <c r="AI207" s="101">
        <v>0</v>
      </c>
    </row>
    <row r="208" spans="1:35" ht="18" x14ac:dyDescent="0.4">
      <c r="A208" s="96" t="s">
        <v>267</v>
      </c>
      <c r="B208" s="101">
        <v>0</v>
      </c>
      <c r="C208" s="101">
        <v>0</v>
      </c>
      <c r="D208" s="101">
        <v>0</v>
      </c>
      <c r="E208" s="97">
        <v>1</v>
      </c>
      <c r="F208" s="101">
        <v>0</v>
      </c>
      <c r="G208" s="101">
        <v>0</v>
      </c>
      <c r="H208" s="96" t="s">
        <v>267</v>
      </c>
      <c r="I208" s="101">
        <v>0</v>
      </c>
      <c r="J208" s="101">
        <v>0</v>
      </c>
      <c r="K208" s="101">
        <v>0</v>
      </c>
      <c r="L208" s="97">
        <v>1</v>
      </c>
      <c r="M208" s="101">
        <v>0</v>
      </c>
      <c r="N208" s="101">
        <v>0</v>
      </c>
      <c r="O208" s="96" t="s">
        <v>267</v>
      </c>
      <c r="P208" s="101">
        <v>0</v>
      </c>
      <c r="Q208" s="101">
        <v>0</v>
      </c>
      <c r="R208" s="101">
        <v>0</v>
      </c>
      <c r="S208" s="97">
        <v>1</v>
      </c>
      <c r="T208" s="101">
        <v>0</v>
      </c>
      <c r="U208" s="101">
        <v>0</v>
      </c>
      <c r="V208" s="96" t="s">
        <v>267</v>
      </c>
      <c r="W208" s="101">
        <v>0</v>
      </c>
      <c r="X208" s="101">
        <v>0</v>
      </c>
      <c r="Y208" s="101">
        <v>0</v>
      </c>
      <c r="Z208" s="97">
        <v>1</v>
      </c>
      <c r="AA208" s="101">
        <v>0</v>
      </c>
      <c r="AB208" s="101">
        <v>0</v>
      </c>
      <c r="AC208" s="96" t="s">
        <v>267</v>
      </c>
      <c r="AD208" s="101">
        <v>0</v>
      </c>
      <c r="AE208" s="101">
        <v>0</v>
      </c>
      <c r="AF208" s="101">
        <v>0</v>
      </c>
      <c r="AG208" s="97">
        <v>1</v>
      </c>
      <c r="AH208" s="101">
        <v>0</v>
      </c>
      <c r="AI208" s="101">
        <v>0</v>
      </c>
    </row>
    <row r="209" spans="1:35" ht="18" x14ac:dyDescent="0.4">
      <c r="A209" s="96" t="s">
        <v>409</v>
      </c>
      <c r="B209" s="101">
        <v>0</v>
      </c>
      <c r="C209" s="101">
        <v>0</v>
      </c>
      <c r="D209" s="101">
        <v>0</v>
      </c>
      <c r="E209" s="97">
        <v>1</v>
      </c>
      <c r="F209" s="101">
        <v>0</v>
      </c>
      <c r="G209" s="101">
        <v>0</v>
      </c>
      <c r="H209" s="96" t="s">
        <v>409</v>
      </c>
      <c r="I209" s="101">
        <v>0</v>
      </c>
      <c r="J209" s="101">
        <v>0</v>
      </c>
      <c r="K209" s="101">
        <v>0</v>
      </c>
      <c r="L209" s="97">
        <v>1</v>
      </c>
      <c r="M209" s="101">
        <v>0</v>
      </c>
      <c r="N209" s="101">
        <v>0</v>
      </c>
      <c r="O209" s="96" t="s">
        <v>409</v>
      </c>
      <c r="P209" s="101">
        <v>0</v>
      </c>
      <c r="Q209" s="101">
        <v>0</v>
      </c>
      <c r="R209" s="101">
        <v>0</v>
      </c>
      <c r="S209" s="97">
        <v>1</v>
      </c>
      <c r="T209" s="101">
        <v>0</v>
      </c>
      <c r="U209" s="101">
        <v>0</v>
      </c>
      <c r="V209" s="96" t="s">
        <v>409</v>
      </c>
      <c r="W209" s="101">
        <v>0</v>
      </c>
      <c r="X209" s="101">
        <v>0</v>
      </c>
      <c r="Y209" s="101">
        <v>0</v>
      </c>
      <c r="Z209" s="97">
        <v>1</v>
      </c>
      <c r="AA209" s="101">
        <v>0</v>
      </c>
      <c r="AB209" s="101">
        <v>0</v>
      </c>
      <c r="AC209" s="96" t="s">
        <v>409</v>
      </c>
      <c r="AD209" s="101">
        <v>0</v>
      </c>
      <c r="AE209" s="101">
        <v>0</v>
      </c>
      <c r="AF209" s="101">
        <v>0</v>
      </c>
      <c r="AG209" s="97">
        <v>1</v>
      </c>
      <c r="AH209" s="101">
        <v>0</v>
      </c>
      <c r="AI209" s="101">
        <v>0</v>
      </c>
    </row>
    <row r="210" spans="1:35" ht="18" x14ac:dyDescent="0.4">
      <c r="A210" s="96" t="s">
        <v>226</v>
      </c>
      <c r="B210" s="101">
        <v>0</v>
      </c>
      <c r="C210" s="101">
        <v>0</v>
      </c>
      <c r="D210" s="101">
        <v>0</v>
      </c>
      <c r="E210" s="97">
        <v>1</v>
      </c>
      <c r="F210" s="101">
        <v>0</v>
      </c>
      <c r="G210" s="101">
        <v>0</v>
      </c>
      <c r="H210" s="96" t="s">
        <v>226</v>
      </c>
      <c r="I210" s="101">
        <v>0</v>
      </c>
      <c r="J210" s="101">
        <v>0</v>
      </c>
      <c r="K210" s="101">
        <v>0</v>
      </c>
      <c r="L210" s="97">
        <v>1</v>
      </c>
      <c r="M210" s="101">
        <v>0</v>
      </c>
      <c r="N210" s="101">
        <v>0</v>
      </c>
      <c r="O210" s="96" t="s">
        <v>226</v>
      </c>
      <c r="P210" s="101">
        <v>0</v>
      </c>
      <c r="Q210" s="101">
        <v>0</v>
      </c>
      <c r="R210" s="101">
        <v>0</v>
      </c>
      <c r="S210" s="97">
        <v>1</v>
      </c>
      <c r="T210" s="101">
        <v>0</v>
      </c>
      <c r="U210" s="101">
        <v>0</v>
      </c>
      <c r="V210" s="96" t="s">
        <v>226</v>
      </c>
      <c r="W210" s="101">
        <v>0</v>
      </c>
      <c r="X210" s="101">
        <v>0</v>
      </c>
      <c r="Y210" s="101">
        <v>0</v>
      </c>
      <c r="Z210" s="97">
        <v>1</v>
      </c>
      <c r="AA210" s="101">
        <v>0</v>
      </c>
      <c r="AB210" s="101">
        <v>0</v>
      </c>
      <c r="AC210" s="96" t="s">
        <v>226</v>
      </c>
      <c r="AD210" s="101">
        <v>0</v>
      </c>
      <c r="AE210" s="101">
        <v>0</v>
      </c>
      <c r="AF210" s="101">
        <v>0</v>
      </c>
      <c r="AG210" s="97">
        <v>1</v>
      </c>
      <c r="AH210" s="101">
        <v>0</v>
      </c>
      <c r="AI210" s="101">
        <v>0</v>
      </c>
    </row>
    <row r="211" spans="1:35" ht="36" x14ac:dyDescent="0.4">
      <c r="A211" s="96" t="s">
        <v>410</v>
      </c>
      <c r="B211" s="101">
        <v>0</v>
      </c>
      <c r="C211" s="101">
        <v>0</v>
      </c>
      <c r="D211" s="101">
        <v>0</v>
      </c>
      <c r="E211" s="97">
        <v>1</v>
      </c>
      <c r="F211" s="101">
        <v>0</v>
      </c>
      <c r="G211" s="101">
        <v>0</v>
      </c>
      <c r="H211" s="96" t="s">
        <v>410</v>
      </c>
      <c r="I211" s="101">
        <v>0</v>
      </c>
      <c r="J211" s="101">
        <v>0</v>
      </c>
      <c r="K211" s="101">
        <v>0</v>
      </c>
      <c r="L211" s="97">
        <v>1</v>
      </c>
      <c r="M211" s="101">
        <v>0</v>
      </c>
      <c r="N211" s="101">
        <v>0</v>
      </c>
      <c r="O211" s="96" t="s">
        <v>410</v>
      </c>
      <c r="P211" s="101">
        <v>0</v>
      </c>
      <c r="Q211" s="101">
        <v>0</v>
      </c>
      <c r="R211" s="101">
        <v>0</v>
      </c>
      <c r="S211" s="97">
        <v>1</v>
      </c>
      <c r="T211" s="101">
        <v>0</v>
      </c>
      <c r="U211" s="101">
        <v>0</v>
      </c>
      <c r="V211" s="96" t="s">
        <v>410</v>
      </c>
      <c r="W211" s="101">
        <v>0</v>
      </c>
      <c r="X211" s="101">
        <v>0</v>
      </c>
      <c r="Y211" s="101">
        <v>0</v>
      </c>
      <c r="Z211" s="97">
        <v>1</v>
      </c>
      <c r="AA211" s="101">
        <v>0</v>
      </c>
      <c r="AB211" s="101">
        <v>0</v>
      </c>
      <c r="AC211" s="96" t="s">
        <v>410</v>
      </c>
      <c r="AD211" s="101">
        <v>0</v>
      </c>
      <c r="AE211" s="101">
        <v>0</v>
      </c>
      <c r="AF211" s="101">
        <v>0</v>
      </c>
      <c r="AG211" s="97">
        <v>1</v>
      </c>
      <c r="AH211" s="101">
        <v>0</v>
      </c>
      <c r="AI211" s="101">
        <v>0</v>
      </c>
    </row>
    <row r="212" spans="1:35" ht="18" x14ac:dyDescent="0.4">
      <c r="A212" s="101">
        <v>0</v>
      </c>
      <c r="B212" s="101">
        <v>0</v>
      </c>
      <c r="C212" s="101">
        <v>0</v>
      </c>
      <c r="D212" s="101">
        <v>0</v>
      </c>
      <c r="E212" s="97">
        <v>1</v>
      </c>
      <c r="F212" s="101">
        <v>0</v>
      </c>
      <c r="G212" s="101">
        <v>0</v>
      </c>
      <c r="H212" s="101">
        <v>0</v>
      </c>
      <c r="I212" s="101">
        <v>0</v>
      </c>
      <c r="J212" s="101">
        <v>0</v>
      </c>
      <c r="K212" s="101">
        <v>0</v>
      </c>
      <c r="L212" s="97">
        <v>1</v>
      </c>
      <c r="M212" s="101">
        <v>0</v>
      </c>
      <c r="N212" s="101">
        <v>0</v>
      </c>
      <c r="O212" s="101">
        <v>0</v>
      </c>
      <c r="P212" s="101">
        <v>0</v>
      </c>
      <c r="Q212" s="101">
        <v>0</v>
      </c>
      <c r="R212" s="101">
        <v>0</v>
      </c>
      <c r="S212" s="97">
        <v>1</v>
      </c>
      <c r="T212" s="101">
        <v>0</v>
      </c>
      <c r="U212" s="101">
        <v>0</v>
      </c>
      <c r="V212" s="101">
        <v>0</v>
      </c>
      <c r="W212" s="101">
        <v>0</v>
      </c>
      <c r="X212" s="101">
        <v>0</v>
      </c>
      <c r="Y212" s="101">
        <v>0</v>
      </c>
      <c r="Z212" s="97">
        <v>1</v>
      </c>
      <c r="AA212" s="101">
        <v>0</v>
      </c>
      <c r="AB212" s="101">
        <v>0</v>
      </c>
      <c r="AC212" s="101">
        <v>0</v>
      </c>
      <c r="AD212" s="101">
        <v>0</v>
      </c>
      <c r="AE212" s="101">
        <v>0</v>
      </c>
      <c r="AF212" s="101">
        <v>0</v>
      </c>
      <c r="AG212" s="97">
        <v>1</v>
      </c>
      <c r="AH212" s="101">
        <v>0</v>
      </c>
      <c r="AI212" s="101">
        <v>0</v>
      </c>
    </row>
    <row r="213" spans="1:35" ht="18" x14ac:dyDescent="0.4">
      <c r="A213" s="101">
        <v>0</v>
      </c>
      <c r="B213" s="101">
        <v>0</v>
      </c>
      <c r="C213" s="101">
        <v>0</v>
      </c>
      <c r="D213" s="101">
        <v>0</v>
      </c>
      <c r="E213" s="97">
        <v>1</v>
      </c>
      <c r="F213" s="101">
        <v>0</v>
      </c>
      <c r="G213" s="101">
        <v>0</v>
      </c>
      <c r="H213" s="101">
        <v>0</v>
      </c>
      <c r="I213" s="101">
        <v>0</v>
      </c>
      <c r="J213" s="101">
        <v>0</v>
      </c>
      <c r="K213" s="101">
        <v>0</v>
      </c>
      <c r="L213" s="97">
        <v>1</v>
      </c>
      <c r="M213" s="101">
        <v>0</v>
      </c>
      <c r="N213" s="101">
        <v>0</v>
      </c>
      <c r="O213" s="101">
        <v>0</v>
      </c>
      <c r="P213" s="101">
        <v>0</v>
      </c>
      <c r="Q213" s="101">
        <v>0</v>
      </c>
      <c r="R213" s="101">
        <v>0</v>
      </c>
      <c r="S213" s="97">
        <v>1</v>
      </c>
      <c r="T213" s="101">
        <v>0</v>
      </c>
      <c r="U213" s="101">
        <v>0</v>
      </c>
      <c r="V213" s="101">
        <v>0</v>
      </c>
      <c r="W213" s="101">
        <v>0</v>
      </c>
      <c r="X213" s="101">
        <v>0</v>
      </c>
      <c r="Y213" s="101">
        <v>0</v>
      </c>
      <c r="Z213" s="97">
        <v>1</v>
      </c>
      <c r="AA213" s="101">
        <v>0</v>
      </c>
      <c r="AB213" s="101">
        <v>0</v>
      </c>
      <c r="AC213" s="101">
        <v>0</v>
      </c>
      <c r="AD213" s="101">
        <v>0</v>
      </c>
      <c r="AE213" s="101">
        <v>0</v>
      </c>
      <c r="AF213" s="101">
        <v>0</v>
      </c>
      <c r="AG213" s="97">
        <v>1</v>
      </c>
      <c r="AH213" s="101">
        <v>0</v>
      </c>
      <c r="AI213" s="101">
        <v>0</v>
      </c>
    </row>
    <row r="214" spans="1:35" ht="18" x14ac:dyDescent="0.4">
      <c r="A214" s="101">
        <v>0</v>
      </c>
      <c r="B214" s="101">
        <v>0</v>
      </c>
      <c r="C214" s="101">
        <v>0</v>
      </c>
      <c r="D214" s="101">
        <v>0</v>
      </c>
      <c r="E214" s="97">
        <v>1</v>
      </c>
      <c r="F214" s="101">
        <v>0</v>
      </c>
      <c r="G214" s="101">
        <v>0</v>
      </c>
      <c r="H214" s="101">
        <v>0</v>
      </c>
      <c r="I214" s="101">
        <v>0</v>
      </c>
      <c r="J214" s="101">
        <v>0</v>
      </c>
      <c r="K214" s="101">
        <v>0</v>
      </c>
      <c r="L214" s="97">
        <v>1</v>
      </c>
      <c r="M214" s="101">
        <v>0</v>
      </c>
      <c r="N214" s="101">
        <v>0</v>
      </c>
      <c r="O214" s="101">
        <v>0</v>
      </c>
      <c r="P214" s="101">
        <v>0</v>
      </c>
      <c r="Q214" s="101">
        <v>0</v>
      </c>
      <c r="R214" s="101">
        <v>0</v>
      </c>
      <c r="S214" s="97">
        <v>1</v>
      </c>
      <c r="T214" s="101">
        <v>0</v>
      </c>
      <c r="U214" s="101">
        <v>0</v>
      </c>
      <c r="V214" s="101">
        <v>0</v>
      </c>
      <c r="W214" s="101">
        <v>0</v>
      </c>
      <c r="X214" s="101">
        <v>0</v>
      </c>
      <c r="Y214" s="101">
        <v>0</v>
      </c>
      <c r="Z214" s="97">
        <v>1</v>
      </c>
      <c r="AA214" s="101">
        <v>0</v>
      </c>
      <c r="AB214" s="101">
        <v>0</v>
      </c>
      <c r="AC214" s="101">
        <v>0</v>
      </c>
      <c r="AD214" s="101">
        <v>0</v>
      </c>
      <c r="AE214" s="101">
        <v>0</v>
      </c>
      <c r="AF214" s="101">
        <v>0</v>
      </c>
      <c r="AG214" s="97">
        <v>1</v>
      </c>
      <c r="AH214" s="101">
        <v>0</v>
      </c>
      <c r="AI214" s="101">
        <v>0</v>
      </c>
    </row>
    <row r="215" spans="1:35" ht="18" x14ac:dyDescent="0.4">
      <c r="A215" s="101">
        <v>0</v>
      </c>
      <c r="B215" s="101">
        <v>0</v>
      </c>
      <c r="C215" s="101">
        <v>0</v>
      </c>
      <c r="D215" s="101">
        <v>0</v>
      </c>
      <c r="E215" s="97">
        <v>1</v>
      </c>
      <c r="F215" s="101">
        <v>0</v>
      </c>
      <c r="G215" s="101">
        <v>0</v>
      </c>
      <c r="H215" s="101">
        <v>0</v>
      </c>
      <c r="I215" s="101">
        <v>0</v>
      </c>
      <c r="J215" s="101">
        <v>0</v>
      </c>
      <c r="K215" s="101">
        <v>0</v>
      </c>
      <c r="L215" s="97">
        <v>1</v>
      </c>
      <c r="M215" s="101">
        <v>0</v>
      </c>
      <c r="N215" s="101">
        <v>0</v>
      </c>
      <c r="O215" s="101">
        <v>0</v>
      </c>
      <c r="P215" s="101">
        <v>0</v>
      </c>
      <c r="Q215" s="101">
        <v>0</v>
      </c>
      <c r="R215" s="101">
        <v>0</v>
      </c>
      <c r="S215" s="97">
        <v>1</v>
      </c>
      <c r="T215" s="101">
        <v>0</v>
      </c>
      <c r="U215" s="101">
        <v>0</v>
      </c>
      <c r="V215" s="101">
        <v>0</v>
      </c>
      <c r="W215" s="101">
        <v>0</v>
      </c>
      <c r="X215" s="101">
        <v>0</v>
      </c>
      <c r="Y215" s="101">
        <v>0</v>
      </c>
      <c r="Z215" s="97">
        <v>1</v>
      </c>
      <c r="AA215" s="101">
        <v>0</v>
      </c>
      <c r="AB215" s="101">
        <v>0</v>
      </c>
      <c r="AC215" s="101">
        <v>0</v>
      </c>
      <c r="AD215" s="101">
        <v>0</v>
      </c>
      <c r="AE215" s="101">
        <v>0</v>
      </c>
      <c r="AF215" s="101">
        <v>0</v>
      </c>
      <c r="AG215" s="97">
        <v>1</v>
      </c>
      <c r="AH215" s="101">
        <v>0</v>
      </c>
      <c r="AI215" s="101">
        <v>0</v>
      </c>
    </row>
    <row r="216" spans="1:35" ht="18" x14ac:dyDescent="0.4">
      <c r="A216" s="101">
        <v>0</v>
      </c>
      <c r="B216" s="101">
        <v>0</v>
      </c>
      <c r="C216" s="101">
        <v>0</v>
      </c>
      <c r="D216" s="101">
        <v>0</v>
      </c>
      <c r="E216" s="97">
        <v>1</v>
      </c>
      <c r="F216" s="101">
        <v>0</v>
      </c>
      <c r="G216" s="101">
        <v>0</v>
      </c>
      <c r="H216" s="101">
        <v>0</v>
      </c>
      <c r="I216" s="101">
        <v>0</v>
      </c>
      <c r="J216" s="101">
        <v>0</v>
      </c>
      <c r="K216" s="101">
        <v>0</v>
      </c>
      <c r="L216" s="97">
        <v>1</v>
      </c>
      <c r="M216" s="101">
        <v>0</v>
      </c>
      <c r="N216" s="101">
        <v>0</v>
      </c>
      <c r="O216" s="101">
        <v>0</v>
      </c>
      <c r="P216" s="101">
        <v>0</v>
      </c>
      <c r="Q216" s="101">
        <v>0</v>
      </c>
      <c r="R216" s="101">
        <v>0</v>
      </c>
      <c r="S216" s="97">
        <v>1</v>
      </c>
      <c r="T216" s="101">
        <v>0</v>
      </c>
      <c r="U216" s="101">
        <v>0</v>
      </c>
      <c r="V216" s="101">
        <v>0</v>
      </c>
      <c r="W216" s="101">
        <v>0</v>
      </c>
      <c r="X216" s="101">
        <v>0</v>
      </c>
      <c r="Y216" s="101">
        <v>0</v>
      </c>
      <c r="Z216" s="97">
        <v>1</v>
      </c>
      <c r="AA216" s="101">
        <v>0</v>
      </c>
      <c r="AB216" s="101">
        <v>0</v>
      </c>
      <c r="AC216" s="101">
        <v>0</v>
      </c>
      <c r="AD216" s="101">
        <v>0</v>
      </c>
      <c r="AE216" s="101">
        <v>0</v>
      </c>
      <c r="AF216" s="101">
        <v>0</v>
      </c>
      <c r="AG216" s="97">
        <v>1</v>
      </c>
      <c r="AH216" s="101">
        <v>0</v>
      </c>
      <c r="AI216" s="101">
        <v>0</v>
      </c>
    </row>
    <row r="217" spans="1:35" ht="18" x14ac:dyDescent="0.4">
      <c r="A217" s="101">
        <v>0</v>
      </c>
      <c r="B217" s="101">
        <v>0</v>
      </c>
      <c r="C217" s="101">
        <v>0</v>
      </c>
      <c r="D217" s="101">
        <v>0</v>
      </c>
      <c r="E217" s="97">
        <v>1</v>
      </c>
      <c r="F217" s="101">
        <v>0</v>
      </c>
      <c r="G217" s="101">
        <v>0</v>
      </c>
      <c r="H217" s="101">
        <v>0</v>
      </c>
      <c r="I217" s="101">
        <v>0</v>
      </c>
      <c r="J217" s="101">
        <v>0</v>
      </c>
      <c r="K217" s="101">
        <v>0</v>
      </c>
      <c r="L217" s="97">
        <v>1</v>
      </c>
      <c r="M217" s="101">
        <v>0</v>
      </c>
      <c r="N217" s="101">
        <v>0</v>
      </c>
      <c r="O217" s="101">
        <v>0</v>
      </c>
      <c r="P217" s="101">
        <v>0</v>
      </c>
      <c r="Q217" s="101">
        <v>0</v>
      </c>
      <c r="R217" s="101">
        <v>0</v>
      </c>
      <c r="S217" s="97">
        <v>1</v>
      </c>
      <c r="T217" s="101">
        <v>0</v>
      </c>
      <c r="U217" s="101">
        <v>0</v>
      </c>
      <c r="V217" s="101">
        <v>0</v>
      </c>
      <c r="W217" s="101">
        <v>0</v>
      </c>
      <c r="X217" s="101">
        <v>0</v>
      </c>
      <c r="Y217" s="101">
        <v>0</v>
      </c>
      <c r="Z217" s="97">
        <v>1</v>
      </c>
      <c r="AA217" s="101">
        <v>0</v>
      </c>
      <c r="AB217" s="101">
        <v>0</v>
      </c>
      <c r="AC217" s="101">
        <v>0</v>
      </c>
      <c r="AD217" s="101">
        <v>0</v>
      </c>
      <c r="AE217" s="101">
        <v>0</v>
      </c>
      <c r="AF217" s="101">
        <v>0</v>
      </c>
      <c r="AG217" s="97">
        <v>1</v>
      </c>
      <c r="AH217" s="101">
        <v>0</v>
      </c>
      <c r="AI217" s="101">
        <v>0</v>
      </c>
    </row>
    <row r="218" spans="1:35" ht="18" x14ac:dyDescent="0.4">
      <c r="A218" s="96" t="s">
        <v>411</v>
      </c>
      <c r="B218" s="101">
        <v>0</v>
      </c>
      <c r="C218" s="101">
        <v>0</v>
      </c>
      <c r="D218" s="101">
        <v>0</v>
      </c>
      <c r="E218" s="97">
        <v>1</v>
      </c>
      <c r="F218" s="101">
        <v>0</v>
      </c>
      <c r="G218" s="101">
        <v>0</v>
      </c>
      <c r="H218" s="96" t="s">
        <v>411</v>
      </c>
      <c r="I218" s="101">
        <v>0</v>
      </c>
      <c r="J218" s="101">
        <v>0</v>
      </c>
      <c r="K218" s="101">
        <v>0</v>
      </c>
      <c r="L218" s="97">
        <v>1</v>
      </c>
      <c r="M218" s="101">
        <v>0</v>
      </c>
      <c r="N218" s="101">
        <v>0</v>
      </c>
      <c r="O218" s="96" t="s">
        <v>411</v>
      </c>
      <c r="P218" s="101">
        <v>0</v>
      </c>
      <c r="Q218" s="101">
        <v>0</v>
      </c>
      <c r="R218" s="101">
        <v>0</v>
      </c>
      <c r="S218" s="97">
        <v>1</v>
      </c>
      <c r="T218" s="101">
        <v>0</v>
      </c>
      <c r="U218" s="101">
        <v>0</v>
      </c>
      <c r="V218" s="96" t="s">
        <v>411</v>
      </c>
      <c r="W218" s="101">
        <v>0</v>
      </c>
      <c r="X218" s="101">
        <v>0</v>
      </c>
      <c r="Y218" s="101">
        <v>0</v>
      </c>
      <c r="Z218" s="97">
        <v>1</v>
      </c>
      <c r="AA218" s="101">
        <v>0</v>
      </c>
      <c r="AB218" s="101">
        <v>0</v>
      </c>
      <c r="AC218" s="96" t="s">
        <v>411</v>
      </c>
      <c r="AD218" s="101">
        <v>0</v>
      </c>
      <c r="AE218" s="101">
        <v>0</v>
      </c>
      <c r="AF218" s="101">
        <v>0</v>
      </c>
      <c r="AG218" s="97">
        <v>1</v>
      </c>
      <c r="AH218" s="101">
        <v>0</v>
      </c>
      <c r="AI218" s="101">
        <v>0</v>
      </c>
    </row>
    <row r="219" spans="1:35" ht="18" x14ac:dyDescent="0.4">
      <c r="A219" s="96" t="s">
        <v>412</v>
      </c>
      <c r="B219" s="101">
        <v>0</v>
      </c>
      <c r="C219" s="101">
        <v>0</v>
      </c>
      <c r="D219" s="101">
        <v>0</v>
      </c>
      <c r="E219" s="97">
        <v>1</v>
      </c>
      <c r="F219" s="101">
        <v>0</v>
      </c>
      <c r="G219" s="101">
        <v>0</v>
      </c>
      <c r="H219" s="96" t="s">
        <v>412</v>
      </c>
      <c r="I219" s="101">
        <v>0</v>
      </c>
      <c r="J219" s="101">
        <v>0</v>
      </c>
      <c r="K219" s="101">
        <v>0</v>
      </c>
      <c r="L219" s="97">
        <v>1</v>
      </c>
      <c r="M219" s="101">
        <v>0</v>
      </c>
      <c r="N219" s="101">
        <v>0</v>
      </c>
      <c r="O219" s="96" t="s">
        <v>412</v>
      </c>
      <c r="P219" s="101">
        <v>0</v>
      </c>
      <c r="Q219" s="101">
        <v>0</v>
      </c>
      <c r="R219" s="101">
        <v>0</v>
      </c>
      <c r="S219" s="97">
        <v>1</v>
      </c>
      <c r="T219" s="101">
        <v>0</v>
      </c>
      <c r="U219" s="101">
        <v>0</v>
      </c>
      <c r="V219" s="96" t="s">
        <v>412</v>
      </c>
      <c r="W219" s="101">
        <v>0</v>
      </c>
      <c r="X219" s="101">
        <v>0</v>
      </c>
      <c r="Y219" s="101">
        <v>0</v>
      </c>
      <c r="Z219" s="97">
        <v>1</v>
      </c>
      <c r="AA219" s="101">
        <v>0</v>
      </c>
      <c r="AB219" s="101">
        <v>0</v>
      </c>
      <c r="AC219" s="96" t="s">
        <v>412</v>
      </c>
      <c r="AD219" s="101">
        <v>0</v>
      </c>
      <c r="AE219" s="101">
        <v>0</v>
      </c>
      <c r="AF219" s="101">
        <v>0</v>
      </c>
      <c r="AG219" s="97">
        <v>1</v>
      </c>
      <c r="AH219" s="101">
        <v>0</v>
      </c>
      <c r="AI219" s="101">
        <v>0</v>
      </c>
    </row>
    <row r="220" spans="1:35" ht="18" x14ac:dyDescent="0.4">
      <c r="A220" s="101">
        <v>0</v>
      </c>
      <c r="B220" s="101">
        <v>0</v>
      </c>
      <c r="C220" s="101">
        <v>0</v>
      </c>
      <c r="D220" s="101">
        <v>0</v>
      </c>
      <c r="E220" s="97">
        <v>1</v>
      </c>
      <c r="F220" s="101">
        <v>0</v>
      </c>
      <c r="G220" s="101">
        <v>0</v>
      </c>
      <c r="H220" s="101">
        <v>0</v>
      </c>
      <c r="I220" s="101">
        <v>0</v>
      </c>
      <c r="J220" s="101">
        <v>0</v>
      </c>
      <c r="K220" s="101">
        <v>0</v>
      </c>
      <c r="L220" s="97">
        <v>1</v>
      </c>
      <c r="M220" s="101">
        <v>0</v>
      </c>
      <c r="N220" s="101">
        <v>0</v>
      </c>
      <c r="O220" s="101">
        <v>0</v>
      </c>
      <c r="P220" s="101">
        <v>0</v>
      </c>
      <c r="Q220" s="101">
        <v>0</v>
      </c>
      <c r="R220" s="101">
        <v>0</v>
      </c>
      <c r="S220" s="97">
        <v>1</v>
      </c>
      <c r="T220" s="101">
        <v>0</v>
      </c>
      <c r="U220" s="101">
        <v>0</v>
      </c>
      <c r="V220" s="101">
        <v>0</v>
      </c>
      <c r="W220" s="101">
        <v>0</v>
      </c>
      <c r="X220" s="101">
        <v>0</v>
      </c>
      <c r="Y220" s="101">
        <v>0</v>
      </c>
      <c r="Z220" s="97">
        <v>1</v>
      </c>
      <c r="AA220" s="101">
        <v>0</v>
      </c>
      <c r="AB220" s="101">
        <v>0</v>
      </c>
      <c r="AC220" s="101">
        <v>0</v>
      </c>
      <c r="AD220" s="101">
        <v>0</v>
      </c>
      <c r="AE220" s="101">
        <v>0</v>
      </c>
      <c r="AF220" s="101">
        <v>0</v>
      </c>
      <c r="AG220" s="97">
        <v>1</v>
      </c>
      <c r="AH220" s="101">
        <v>0</v>
      </c>
      <c r="AI220" s="101">
        <v>0</v>
      </c>
    </row>
    <row r="221" spans="1:35" ht="18" x14ac:dyDescent="0.4">
      <c r="A221" s="101">
        <v>0</v>
      </c>
      <c r="B221" s="101">
        <v>0</v>
      </c>
      <c r="C221" s="101">
        <v>0</v>
      </c>
      <c r="D221" s="101">
        <v>0</v>
      </c>
      <c r="E221" s="97">
        <v>1</v>
      </c>
      <c r="F221" s="101">
        <v>0</v>
      </c>
      <c r="G221" s="101">
        <v>0</v>
      </c>
      <c r="H221" s="101">
        <v>0</v>
      </c>
      <c r="I221" s="101">
        <v>0</v>
      </c>
      <c r="J221" s="101">
        <v>0</v>
      </c>
      <c r="K221" s="101">
        <v>0</v>
      </c>
      <c r="L221" s="97">
        <v>1</v>
      </c>
      <c r="M221" s="101">
        <v>0</v>
      </c>
      <c r="N221" s="101">
        <v>0</v>
      </c>
      <c r="O221" s="101">
        <v>0</v>
      </c>
      <c r="P221" s="101">
        <v>0</v>
      </c>
      <c r="Q221" s="101">
        <v>0</v>
      </c>
      <c r="R221" s="101">
        <v>0</v>
      </c>
      <c r="S221" s="97">
        <v>1</v>
      </c>
      <c r="T221" s="101">
        <v>0</v>
      </c>
      <c r="U221" s="101">
        <v>0</v>
      </c>
      <c r="V221" s="101">
        <v>0</v>
      </c>
      <c r="W221" s="101">
        <v>0</v>
      </c>
      <c r="X221" s="101">
        <v>0</v>
      </c>
      <c r="Y221" s="101">
        <v>0</v>
      </c>
      <c r="Z221" s="97">
        <v>1</v>
      </c>
      <c r="AA221" s="101">
        <v>0</v>
      </c>
      <c r="AB221" s="101">
        <v>0</v>
      </c>
      <c r="AC221" s="101">
        <v>0</v>
      </c>
      <c r="AD221" s="101">
        <v>0</v>
      </c>
      <c r="AE221" s="101">
        <v>0</v>
      </c>
      <c r="AF221" s="101">
        <v>0</v>
      </c>
      <c r="AG221" s="97">
        <v>1</v>
      </c>
      <c r="AH221" s="101">
        <v>0</v>
      </c>
      <c r="AI221" s="101">
        <v>0</v>
      </c>
    </row>
    <row r="222" spans="1:35" ht="18" x14ac:dyDescent="0.4">
      <c r="A222" s="96" t="s">
        <v>413</v>
      </c>
      <c r="B222" s="101">
        <v>0</v>
      </c>
      <c r="C222" s="101">
        <v>0</v>
      </c>
      <c r="D222" s="101">
        <v>0</v>
      </c>
      <c r="E222" s="97">
        <v>1</v>
      </c>
      <c r="F222" s="101">
        <v>0</v>
      </c>
      <c r="G222" s="101">
        <v>0</v>
      </c>
      <c r="H222" s="96" t="s">
        <v>413</v>
      </c>
      <c r="I222" s="101">
        <v>0</v>
      </c>
      <c r="J222" s="101">
        <v>0</v>
      </c>
      <c r="K222" s="101">
        <v>0</v>
      </c>
      <c r="L222" s="97">
        <v>1</v>
      </c>
      <c r="M222" s="101">
        <v>0</v>
      </c>
      <c r="N222" s="101">
        <v>0</v>
      </c>
      <c r="O222" s="96" t="s">
        <v>413</v>
      </c>
      <c r="P222" s="101">
        <v>0</v>
      </c>
      <c r="Q222" s="101">
        <v>0</v>
      </c>
      <c r="R222" s="101">
        <v>0</v>
      </c>
      <c r="S222" s="97">
        <v>1</v>
      </c>
      <c r="T222" s="101">
        <v>0</v>
      </c>
      <c r="U222" s="101">
        <v>0</v>
      </c>
      <c r="V222" s="96" t="s">
        <v>413</v>
      </c>
      <c r="W222" s="101">
        <v>0</v>
      </c>
      <c r="X222" s="101">
        <v>0</v>
      </c>
      <c r="Y222" s="101">
        <v>0</v>
      </c>
      <c r="Z222" s="97">
        <v>1</v>
      </c>
      <c r="AA222" s="101">
        <v>0</v>
      </c>
      <c r="AB222" s="101">
        <v>0</v>
      </c>
      <c r="AC222" s="96" t="s">
        <v>413</v>
      </c>
      <c r="AD222" s="101">
        <v>0</v>
      </c>
      <c r="AE222" s="101">
        <v>0</v>
      </c>
      <c r="AF222" s="101">
        <v>0</v>
      </c>
      <c r="AG222" s="97">
        <v>1</v>
      </c>
      <c r="AH222" s="101">
        <v>0</v>
      </c>
      <c r="AI222" s="101">
        <v>0</v>
      </c>
    </row>
    <row r="223" spans="1:35" ht="36" x14ac:dyDescent="0.4">
      <c r="A223" s="96" t="s">
        <v>414</v>
      </c>
      <c r="B223" s="101">
        <v>0</v>
      </c>
      <c r="C223" s="101">
        <v>0</v>
      </c>
      <c r="D223" s="101">
        <v>0</v>
      </c>
      <c r="E223" s="97">
        <v>1</v>
      </c>
      <c r="F223" s="101">
        <v>0</v>
      </c>
      <c r="G223" s="101">
        <v>0</v>
      </c>
      <c r="H223" s="96" t="s">
        <v>414</v>
      </c>
      <c r="I223" s="101">
        <v>0</v>
      </c>
      <c r="J223" s="101">
        <v>0</v>
      </c>
      <c r="K223" s="101">
        <v>0</v>
      </c>
      <c r="L223" s="97">
        <v>1</v>
      </c>
      <c r="M223" s="101">
        <v>0</v>
      </c>
      <c r="N223" s="101">
        <v>0</v>
      </c>
      <c r="O223" s="96" t="s">
        <v>414</v>
      </c>
      <c r="P223" s="101">
        <v>0</v>
      </c>
      <c r="Q223" s="101">
        <v>0</v>
      </c>
      <c r="R223" s="101">
        <v>0</v>
      </c>
      <c r="S223" s="97">
        <v>1</v>
      </c>
      <c r="T223" s="101">
        <v>0</v>
      </c>
      <c r="U223" s="101">
        <v>0</v>
      </c>
      <c r="V223" s="96" t="s">
        <v>414</v>
      </c>
      <c r="W223" s="101">
        <v>0</v>
      </c>
      <c r="X223" s="101">
        <v>0</v>
      </c>
      <c r="Y223" s="101">
        <v>0</v>
      </c>
      <c r="Z223" s="97">
        <v>1</v>
      </c>
      <c r="AA223" s="101">
        <v>0</v>
      </c>
      <c r="AB223" s="101">
        <v>0</v>
      </c>
      <c r="AC223" s="96" t="s">
        <v>414</v>
      </c>
      <c r="AD223" s="101">
        <v>0</v>
      </c>
      <c r="AE223" s="101">
        <v>0</v>
      </c>
      <c r="AF223" s="101">
        <v>0</v>
      </c>
      <c r="AG223" s="97">
        <v>1</v>
      </c>
      <c r="AH223" s="101">
        <v>0</v>
      </c>
      <c r="AI223" s="101">
        <v>0</v>
      </c>
    </row>
    <row r="224" spans="1:35" ht="18" x14ac:dyDescent="0.4">
      <c r="A224" s="101">
        <v>0</v>
      </c>
      <c r="B224" s="101">
        <v>0</v>
      </c>
      <c r="C224" s="101">
        <v>0</v>
      </c>
      <c r="D224" s="101">
        <v>0</v>
      </c>
      <c r="E224" s="97">
        <v>1</v>
      </c>
      <c r="F224" s="101">
        <v>0</v>
      </c>
      <c r="G224" s="101">
        <v>0</v>
      </c>
      <c r="H224" s="101">
        <v>0</v>
      </c>
      <c r="I224" s="101">
        <v>0</v>
      </c>
      <c r="J224" s="101">
        <v>0</v>
      </c>
      <c r="K224" s="101">
        <v>0</v>
      </c>
      <c r="L224" s="97">
        <v>1</v>
      </c>
      <c r="M224" s="101">
        <v>0</v>
      </c>
      <c r="N224" s="101">
        <v>0</v>
      </c>
      <c r="O224" s="101">
        <v>0</v>
      </c>
      <c r="P224" s="101">
        <v>0</v>
      </c>
      <c r="Q224" s="101">
        <v>0</v>
      </c>
      <c r="R224" s="101">
        <v>0</v>
      </c>
      <c r="S224" s="97">
        <v>1</v>
      </c>
      <c r="T224" s="101">
        <v>0</v>
      </c>
      <c r="U224" s="101">
        <v>0</v>
      </c>
      <c r="V224" s="101">
        <v>0</v>
      </c>
      <c r="W224" s="101">
        <v>0</v>
      </c>
      <c r="X224" s="101">
        <v>0</v>
      </c>
      <c r="Y224" s="101">
        <v>0</v>
      </c>
      <c r="Z224" s="97">
        <v>1</v>
      </c>
      <c r="AA224" s="101">
        <v>0</v>
      </c>
      <c r="AB224" s="101">
        <v>0</v>
      </c>
      <c r="AC224" s="101">
        <v>0</v>
      </c>
      <c r="AD224" s="101">
        <v>0</v>
      </c>
      <c r="AE224" s="101">
        <v>0</v>
      </c>
      <c r="AF224" s="101">
        <v>0</v>
      </c>
      <c r="AG224" s="97">
        <v>1</v>
      </c>
      <c r="AH224" s="101">
        <v>0</v>
      </c>
      <c r="AI224" s="101">
        <v>0</v>
      </c>
    </row>
    <row r="225" spans="1:35" ht="18" x14ac:dyDescent="0.4">
      <c r="A225" s="101">
        <v>0</v>
      </c>
      <c r="B225" s="101">
        <v>0</v>
      </c>
      <c r="C225" s="101">
        <v>0</v>
      </c>
      <c r="D225" s="101">
        <v>0</v>
      </c>
      <c r="E225" s="97">
        <v>1</v>
      </c>
      <c r="F225" s="101">
        <v>0</v>
      </c>
      <c r="G225" s="101">
        <v>0</v>
      </c>
      <c r="H225" s="101">
        <v>0</v>
      </c>
      <c r="I225" s="101">
        <v>0</v>
      </c>
      <c r="J225" s="101">
        <v>0</v>
      </c>
      <c r="K225" s="101">
        <v>0</v>
      </c>
      <c r="L225" s="97">
        <v>1</v>
      </c>
      <c r="M225" s="101">
        <v>0</v>
      </c>
      <c r="N225" s="101">
        <v>0</v>
      </c>
      <c r="O225" s="101">
        <v>0</v>
      </c>
      <c r="P225" s="101">
        <v>0</v>
      </c>
      <c r="Q225" s="101">
        <v>0</v>
      </c>
      <c r="R225" s="101">
        <v>0</v>
      </c>
      <c r="S225" s="97">
        <v>1</v>
      </c>
      <c r="T225" s="101">
        <v>0</v>
      </c>
      <c r="U225" s="101">
        <v>0</v>
      </c>
      <c r="V225" s="101">
        <v>0</v>
      </c>
      <c r="W225" s="101">
        <v>0</v>
      </c>
      <c r="X225" s="101">
        <v>0</v>
      </c>
      <c r="Y225" s="101">
        <v>0</v>
      </c>
      <c r="Z225" s="97">
        <v>1</v>
      </c>
      <c r="AA225" s="101">
        <v>0</v>
      </c>
      <c r="AB225" s="101">
        <v>0</v>
      </c>
      <c r="AC225" s="101">
        <v>0</v>
      </c>
      <c r="AD225" s="101">
        <v>0</v>
      </c>
      <c r="AE225" s="101">
        <v>0</v>
      </c>
      <c r="AF225" s="101">
        <v>0</v>
      </c>
      <c r="AG225" s="97">
        <v>1</v>
      </c>
      <c r="AH225" s="101">
        <v>0</v>
      </c>
      <c r="AI225" s="101">
        <v>0</v>
      </c>
    </row>
    <row r="226" spans="1:35" ht="18" x14ac:dyDescent="0.4">
      <c r="A226" s="96" t="s">
        <v>415</v>
      </c>
      <c r="B226" s="101">
        <v>0</v>
      </c>
      <c r="C226" s="101">
        <v>0</v>
      </c>
      <c r="D226" s="101">
        <v>0</v>
      </c>
      <c r="E226" s="97">
        <v>1</v>
      </c>
      <c r="F226" s="101">
        <v>0</v>
      </c>
      <c r="G226" s="101">
        <v>0</v>
      </c>
      <c r="H226" s="96" t="s">
        <v>415</v>
      </c>
      <c r="I226" s="101">
        <v>0</v>
      </c>
      <c r="J226" s="101">
        <v>0</v>
      </c>
      <c r="K226" s="101">
        <v>0</v>
      </c>
      <c r="L226" s="97">
        <v>1</v>
      </c>
      <c r="M226" s="101">
        <v>0</v>
      </c>
      <c r="N226" s="101">
        <v>0</v>
      </c>
      <c r="O226" s="96" t="s">
        <v>415</v>
      </c>
      <c r="P226" s="101">
        <v>0</v>
      </c>
      <c r="Q226" s="101">
        <v>0</v>
      </c>
      <c r="R226" s="101">
        <v>0</v>
      </c>
      <c r="S226" s="97">
        <v>1</v>
      </c>
      <c r="T226" s="101">
        <v>0</v>
      </c>
      <c r="U226" s="101">
        <v>0</v>
      </c>
      <c r="V226" s="96" t="s">
        <v>415</v>
      </c>
      <c r="W226" s="101">
        <v>0</v>
      </c>
      <c r="X226" s="101">
        <v>0</v>
      </c>
      <c r="Y226" s="101">
        <v>0</v>
      </c>
      <c r="Z226" s="97">
        <v>1</v>
      </c>
      <c r="AA226" s="101">
        <v>0</v>
      </c>
      <c r="AB226" s="101">
        <v>0</v>
      </c>
      <c r="AC226" s="96" t="s">
        <v>415</v>
      </c>
      <c r="AD226" s="101">
        <v>0</v>
      </c>
      <c r="AE226" s="101">
        <v>0</v>
      </c>
      <c r="AF226" s="101">
        <v>0</v>
      </c>
      <c r="AG226" s="97">
        <v>1</v>
      </c>
      <c r="AH226" s="101">
        <v>0</v>
      </c>
      <c r="AI226" s="101">
        <v>0</v>
      </c>
    </row>
    <row r="227" spans="1:35" ht="36" x14ac:dyDescent="0.4">
      <c r="A227" s="96" t="s">
        <v>416</v>
      </c>
      <c r="B227" s="101">
        <v>0</v>
      </c>
      <c r="C227" s="101">
        <v>0</v>
      </c>
      <c r="D227" s="101">
        <v>0</v>
      </c>
      <c r="E227" s="97">
        <v>1</v>
      </c>
      <c r="F227" s="101">
        <v>0</v>
      </c>
      <c r="G227" s="101">
        <v>0</v>
      </c>
      <c r="H227" s="96" t="s">
        <v>416</v>
      </c>
      <c r="I227" s="101">
        <v>0</v>
      </c>
      <c r="J227" s="101">
        <v>0</v>
      </c>
      <c r="K227" s="101">
        <v>0</v>
      </c>
      <c r="L227" s="97">
        <v>1</v>
      </c>
      <c r="M227" s="101">
        <v>0</v>
      </c>
      <c r="N227" s="101">
        <v>0</v>
      </c>
      <c r="O227" s="96" t="s">
        <v>416</v>
      </c>
      <c r="P227" s="101">
        <v>0</v>
      </c>
      <c r="Q227" s="101">
        <v>0</v>
      </c>
      <c r="R227" s="101">
        <v>0</v>
      </c>
      <c r="S227" s="97">
        <v>1</v>
      </c>
      <c r="T227" s="101">
        <v>0</v>
      </c>
      <c r="U227" s="101">
        <v>0</v>
      </c>
      <c r="V227" s="96" t="s">
        <v>416</v>
      </c>
      <c r="W227" s="101">
        <v>0</v>
      </c>
      <c r="X227" s="101">
        <v>0</v>
      </c>
      <c r="Y227" s="101">
        <v>0</v>
      </c>
      <c r="Z227" s="97">
        <v>1</v>
      </c>
      <c r="AA227" s="101">
        <v>0</v>
      </c>
      <c r="AB227" s="101">
        <v>0</v>
      </c>
      <c r="AC227" s="96" t="s">
        <v>416</v>
      </c>
      <c r="AD227" s="101">
        <v>0</v>
      </c>
      <c r="AE227" s="101">
        <v>0</v>
      </c>
      <c r="AF227" s="101">
        <v>0</v>
      </c>
      <c r="AG227" s="97">
        <v>1</v>
      </c>
      <c r="AH227" s="101">
        <v>0</v>
      </c>
      <c r="AI227" s="101">
        <v>0</v>
      </c>
    </row>
  </sheetData>
  <mergeCells count="2">
    <mergeCell ref="B2:F2"/>
    <mergeCell ref="B3:F3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84F5C-12E9-439D-A74A-8954342E31F1}">
  <sheetPr codeName="Sheet14"/>
  <dimension ref="A1:L163"/>
  <sheetViews>
    <sheetView topLeftCell="A62" workbookViewId="0">
      <selection activeCell="E80" activeCellId="1" sqref="B4 E80"/>
    </sheetView>
  </sheetViews>
  <sheetFormatPr defaultRowHeight="12.5" x14ac:dyDescent="0.25"/>
  <cols>
    <col min="1" max="1" width="15.453125" style="32" bestFit="1" customWidth="1"/>
    <col min="2" max="2" width="14.90625" style="32" bestFit="1" customWidth="1"/>
    <col min="3" max="4" width="20" style="32" bestFit="1" customWidth="1"/>
    <col min="5" max="5" width="18.26953125" style="32" bestFit="1" customWidth="1"/>
    <col min="6" max="6" width="21.54296875" style="32" bestFit="1" customWidth="1"/>
    <col min="7" max="7" width="14.36328125" style="32" bestFit="1" customWidth="1"/>
    <col min="8" max="8" width="17.81640625" style="32" bestFit="1" customWidth="1"/>
    <col min="9" max="9" width="17.453125" style="32" bestFit="1" customWidth="1"/>
    <col min="10" max="11" width="11.26953125" style="32" bestFit="1" customWidth="1"/>
    <col min="12" max="16384" width="8.7265625" style="32"/>
  </cols>
  <sheetData>
    <row r="1" spans="1:12" ht="35" customHeight="1" x14ac:dyDescent="0.35">
      <c r="A1" s="263" t="s">
        <v>518</v>
      </c>
      <c r="B1" s="264"/>
      <c r="C1" s="264"/>
      <c r="D1" s="265"/>
      <c r="E1" s="31"/>
      <c r="F1" s="31"/>
      <c r="G1" s="31"/>
      <c r="H1" s="31"/>
      <c r="I1" s="31"/>
      <c r="J1" s="31"/>
      <c r="K1" s="31"/>
    </row>
    <row r="2" spans="1:12" ht="36" thickBot="1" x14ac:dyDescent="0.45">
      <c r="A2" s="33" t="s">
        <v>126</v>
      </c>
      <c r="B2" s="34" t="s">
        <v>127</v>
      </c>
      <c r="C2" s="33" t="s">
        <v>128</v>
      </c>
      <c r="D2" s="35" t="s">
        <v>129</v>
      </c>
      <c r="E2" s="31"/>
      <c r="F2" s="31"/>
      <c r="G2" s="31"/>
      <c r="H2" s="31"/>
      <c r="I2" s="31"/>
      <c r="J2" s="31"/>
      <c r="K2" s="31"/>
    </row>
    <row r="3" spans="1:12" ht="18.5" thickBot="1" x14ac:dyDescent="0.45">
      <c r="A3" s="36" t="s">
        <v>130</v>
      </c>
      <c r="B3" s="36" t="s">
        <v>131</v>
      </c>
      <c r="C3" s="36" t="s">
        <v>132</v>
      </c>
      <c r="D3" s="36" t="s">
        <v>133</v>
      </c>
      <c r="E3" s="36" t="s">
        <v>134</v>
      </c>
      <c r="F3" s="37" t="s">
        <v>135</v>
      </c>
      <c r="G3" s="37" t="s">
        <v>136</v>
      </c>
      <c r="H3" s="37" t="s">
        <v>137</v>
      </c>
      <c r="I3" s="37" t="s">
        <v>138</v>
      </c>
      <c r="J3" s="37" t="s">
        <v>139</v>
      </c>
      <c r="K3" s="38" t="s">
        <v>140</v>
      </c>
      <c r="L3" s="39"/>
    </row>
    <row r="4" spans="1:12" ht="18" x14ac:dyDescent="0.4">
      <c r="A4" s="41" t="s">
        <v>10</v>
      </c>
      <c r="B4" s="40" t="s">
        <v>153</v>
      </c>
      <c r="C4" s="41" t="s">
        <v>20</v>
      </c>
      <c r="D4" s="41" t="s">
        <v>154</v>
      </c>
      <c r="E4" s="42" t="s">
        <v>145</v>
      </c>
      <c r="F4" s="43"/>
      <c r="G4" s="43"/>
      <c r="H4" s="43"/>
      <c r="I4" s="43"/>
      <c r="J4" s="43"/>
      <c r="K4" s="43"/>
    </row>
    <row r="5" spans="1:12" ht="18.5" thickBot="1" x14ac:dyDescent="0.45">
      <c r="A5" s="56">
        <v>1000</v>
      </c>
      <c r="B5" s="54">
        <v>689.77080752229699</v>
      </c>
      <c r="C5" s="55">
        <v>689.77081298828125</v>
      </c>
      <c r="D5" s="56">
        <v>4886.1351199967739</v>
      </c>
      <c r="E5" s="57">
        <v>3824.498521865728</v>
      </c>
      <c r="F5" s="43"/>
      <c r="G5" s="43"/>
      <c r="H5" s="43"/>
      <c r="I5" s="43"/>
      <c r="J5" s="43"/>
      <c r="K5" s="43"/>
    </row>
    <row r="6" spans="1:12" ht="36" x14ac:dyDescent="0.4">
      <c r="A6" s="49"/>
      <c r="B6" s="49"/>
      <c r="C6" s="49"/>
      <c r="D6" s="49"/>
      <c r="E6" s="41" t="s">
        <v>155</v>
      </c>
      <c r="F6" s="40" t="s">
        <v>156</v>
      </c>
      <c r="G6" s="41" t="s">
        <v>157</v>
      </c>
      <c r="H6" s="41" t="s">
        <v>144</v>
      </c>
      <c r="I6" s="42" t="s">
        <v>145</v>
      </c>
      <c r="J6" s="43"/>
      <c r="K6" s="43"/>
    </row>
    <row r="7" spans="1:12" ht="18.5" thickBot="1" x14ac:dyDescent="0.45">
      <c r="A7" s="49"/>
      <c r="B7" s="49"/>
      <c r="C7" s="49"/>
      <c r="D7" s="49"/>
      <c r="E7" s="46">
        <v>1.6674790999683979</v>
      </c>
      <c r="F7" s="45">
        <v>3.7725714886184103</v>
      </c>
      <c r="G7" s="47">
        <v>0.9687963775634767</v>
      </c>
      <c r="H7" s="47">
        <v>0.19963178305071244</v>
      </c>
      <c r="I7" s="48">
        <v>6.4597829744915E-2</v>
      </c>
      <c r="J7" s="43"/>
      <c r="K7" s="43"/>
    </row>
    <row r="8" spans="1:12" ht="36" x14ac:dyDescent="0.4">
      <c r="A8" s="49"/>
      <c r="B8" s="49"/>
      <c r="C8" s="49"/>
      <c r="D8" s="49"/>
      <c r="E8" s="49"/>
      <c r="F8" s="49"/>
      <c r="G8" s="49"/>
      <c r="H8" s="49"/>
      <c r="I8" s="42" t="s">
        <v>146</v>
      </c>
      <c r="J8" s="43"/>
      <c r="K8" s="43"/>
    </row>
    <row r="9" spans="1:12" ht="18.5" thickBot="1" x14ac:dyDescent="0.45">
      <c r="A9" s="49"/>
      <c r="B9" s="49"/>
      <c r="C9" s="49"/>
      <c r="D9" s="49"/>
      <c r="E9" s="49"/>
      <c r="F9" s="49"/>
      <c r="G9" s="49"/>
      <c r="H9" s="49"/>
      <c r="I9" s="50">
        <v>0.20362441259534142</v>
      </c>
      <c r="J9" s="43"/>
      <c r="K9" s="43"/>
    </row>
    <row r="10" spans="1:12" ht="18" x14ac:dyDescent="0.4">
      <c r="A10" s="49"/>
      <c r="B10" s="49"/>
      <c r="C10" s="49"/>
      <c r="D10" s="49"/>
      <c r="E10" s="49"/>
      <c r="F10" s="49"/>
      <c r="G10" s="49"/>
      <c r="H10" s="41" t="s">
        <v>147</v>
      </c>
      <c r="I10" s="42" t="s">
        <v>148</v>
      </c>
      <c r="J10" s="43"/>
      <c r="K10" s="43"/>
    </row>
    <row r="11" spans="1:12" ht="18.5" thickBot="1" x14ac:dyDescent="0.45">
      <c r="A11" s="49"/>
      <c r="B11" s="49"/>
      <c r="C11" s="49"/>
      <c r="D11" s="49"/>
      <c r="E11" s="49"/>
      <c r="F11" s="49"/>
      <c r="G11" s="49"/>
      <c r="H11" s="47">
        <v>0.37259999063774446</v>
      </c>
      <c r="I11" s="50">
        <v>0.37260055870654718</v>
      </c>
      <c r="J11" s="43"/>
      <c r="K11" s="43"/>
    </row>
    <row r="12" spans="1:12" ht="18" x14ac:dyDescent="0.4">
      <c r="A12" s="49"/>
      <c r="B12" s="49"/>
      <c r="C12" s="49"/>
      <c r="D12" s="49"/>
      <c r="E12" s="49"/>
      <c r="F12" s="49"/>
      <c r="G12" s="49"/>
      <c r="H12" s="41" t="s">
        <v>149</v>
      </c>
      <c r="I12" s="42" t="s">
        <v>148</v>
      </c>
      <c r="J12" s="43"/>
      <c r="K12" s="43"/>
    </row>
    <row r="13" spans="1:12" ht="18.5" thickBot="1" x14ac:dyDescent="0.45">
      <c r="A13" s="49"/>
      <c r="B13" s="49"/>
      <c r="C13" s="49"/>
      <c r="D13" s="49"/>
      <c r="E13" s="49"/>
      <c r="F13" s="49"/>
      <c r="G13" s="49"/>
      <c r="H13" s="47">
        <v>0.16540238247880779</v>
      </c>
      <c r="I13" s="50">
        <v>0.16540263543494946</v>
      </c>
      <c r="J13" s="43"/>
      <c r="K13" s="43"/>
    </row>
    <row r="14" spans="1:12" ht="18" x14ac:dyDescent="0.4">
      <c r="A14" s="49"/>
      <c r="B14" s="49"/>
      <c r="C14" s="49"/>
      <c r="D14" s="49"/>
      <c r="E14" s="49"/>
      <c r="F14" s="49"/>
      <c r="G14" s="49"/>
      <c r="H14" s="40" t="s">
        <v>150</v>
      </c>
      <c r="I14" s="42" t="s">
        <v>151</v>
      </c>
      <c r="J14" s="43"/>
      <c r="K14" s="43"/>
    </row>
    <row r="15" spans="1:12" ht="18.5" thickBot="1" x14ac:dyDescent="0.45">
      <c r="A15" s="49"/>
      <c r="B15" s="49"/>
      <c r="C15" s="49"/>
      <c r="D15" s="49"/>
      <c r="E15" s="49"/>
      <c r="F15" s="49"/>
      <c r="G15" s="49"/>
      <c r="H15" s="51">
        <v>0.25833006510803047</v>
      </c>
      <c r="I15" s="50">
        <v>0.2583300769329071</v>
      </c>
      <c r="J15" s="43"/>
      <c r="K15" s="43"/>
    </row>
    <row r="16" spans="1:12" ht="36" x14ac:dyDescent="0.4">
      <c r="A16" s="49"/>
      <c r="B16" s="49"/>
      <c r="C16" s="49"/>
      <c r="D16" s="49"/>
      <c r="E16" s="49"/>
      <c r="F16" s="49"/>
      <c r="G16" s="41" t="s">
        <v>158</v>
      </c>
      <c r="H16" s="41" t="s">
        <v>159</v>
      </c>
      <c r="I16" s="42" t="s">
        <v>160</v>
      </c>
      <c r="J16" s="43"/>
      <c r="K16" s="43"/>
    </row>
    <row r="17" spans="1:11" ht="18.5" thickBot="1" x14ac:dyDescent="0.45">
      <c r="A17" s="49"/>
      <c r="B17" s="49"/>
      <c r="C17" s="49"/>
      <c r="D17" s="49"/>
      <c r="E17" s="49"/>
      <c r="F17" s="49"/>
      <c r="G17" s="46">
        <v>2.7867986141204839</v>
      </c>
      <c r="H17" s="46">
        <v>6.0422325390278928</v>
      </c>
      <c r="I17" s="58">
        <v>21.070145550460079</v>
      </c>
      <c r="J17" s="43"/>
      <c r="K17" s="43"/>
    </row>
    <row r="18" spans="1:11" ht="36" x14ac:dyDescent="0.4">
      <c r="A18" s="49"/>
      <c r="B18" s="49"/>
      <c r="C18" s="49"/>
      <c r="D18" s="49"/>
      <c r="E18" s="49"/>
      <c r="F18" s="49"/>
      <c r="G18" s="49"/>
      <c r="H18" s="40" t="s">
        <v>161</v>
      </c>
      <c r="I18" s="41" t="s">
        <v>162</v>
      </c>
      <c r="J18" s="41" t="s">
        <v>149</v>
      </c>
      <c r="K18" s="42" t="s">
        <v>148</v>
      </c>
    </row>
    <row r="19" spans="1:11" ht="18.5" thickBot="1" x14ac:dyDescent="0.45">
      <c r="A19" s="49"/>
      <c r="B19" s="49"/>
      <c r="C19" s="49"/>
      <c r="D19" s="49"/>
      <c r="E19" s="49"/>
      <c r="F19" s="49"/>
      <c r="G19" s="49"/>
      <c r="H19" s="45">
        <v>5.1790564620239081</v>
      </c>
      <c r="I19" s="46">
        <v>4.204461765089035</v>
      </c>
      <c r="J19" s="46">
        <v>2.6113088625417409</v>
      </c>
      <c r="K19" s="53">
        <v>2.611312804562381</v>
      </c>
    </row>
    <row r="20" spans="1:11" ht="36" x14ac:dyDescent="0.4">
      <c r="A20" s="49"/>
      <c r="B20" s="49"/>
      <c r="C20" s="49"/>
      <c r="D20" s="49"/>
      <c r="E20" s="49"/>
      <c r="F20" s="49"/>
      <c r="G20" s="49"/>
      <c r="H20" s="49"/>
      <c r="I20" s="49"/>
      <c r="J20" s="40" t="s">
        <v>163</v>
      </c>
      <c r="K20" s="42" t="s">
        <v>164</v>
      </c>
    </row>
    <row r="21" spans="1:11" ht="18.5" thickBot="1" x14ac:dyDescent="0.45">
      <c r="A21" s="49"/>
      <c r="B21" s="49"/>
      <c r="C21" s="49"/>
      <c r="D21" s="49"/>
      <c r="E21" s="49"/>
      <c r="F21" s="49"/>
      <c r="G21" s="49"/>
      <c r="H21" s="49"/>
      <c r="I21" s="49"/>
      <c r="J21" s="45">
        <v>1.8130849026454461</v>
      </c>
      <c r="K21" s="53">
        <v>1.8674775087833404</v>
      </c>
    </row>
    <row r="22" spans="1:11" ht="36" x14ac:dyDescent="0.4">
      <c r="A22" s="49"/>
      <c r="B22" s="49"/>
      <c r="C22" s="49"/>
      <c r="D22" s="49"/>
      <c r="E22" s="49"/>
      <c r="F22" s="49"/>
      <c r="G22" s="49"/>
      <c r="H22" s="49"/>
      <c r="I22" s="49"/>
      <c r="J22" s="40" t="s">
        <v>150</v>
      </c>
      <c r="K22" s="42" t="s">
        <v>151</v>
      </c>
    </row>
    <row r="23" spans="1:11" ht="18.5" thickBot="1" x14ac:dyDescent="0.45">
      <c r="A23" s="49"/>
      <c r="B23" s="49"/>
      <c r="C23" s="49"/>
      <c r="D23" s="49"/>
      <c r="E23" s="49"/>
      <c r="F23" s="49"/>
      <c r="G23" s="49"/>
      <c r="H23" s="49"/>
      <c r="I23" s="49"/>
      <c r="J23" s="51">
        <v>0.15831164131554909</v>
      </c>
      <c r="K23" s="52">
        <v>0.1583116352558136</v>
      </c>
    </row>
    <row r="24" spans="1:11" ht="36" x14ac:dyDescent="0.4">
      <c r="A24" s="49"/>
      <c r="B24" s="49"/>
      <c r="C24" s="49"/>
      <c r="D24" s="49"/>
      <c r="E24" s="49"/>
      <c r="F24" s="49"/>
      <c r="G24" s="49"/>
      <c r="H24" s="49"/>
      <c r="I24" s="40" t="s">
        <v>150</v>
      </c>
      <c r="J24" s="42" t="s">
        <v>151</v>
      </c>
      <c r="K24" s="43"/>
    </row>
    <row r="25" spans="1:11" ht="18.5" thickBot="1" x14ac:dyDescent="0.45">
      <c r="A25" s="49"/>
      <c r="B25" s="49"/>
      <c r="C25" s="49"/>
      <c r="D25" s="49"/>
      <c r="E25" s="49"/>
      <c r="F25" s="49"/>
      <c r="G25" s="49"/>
      <c r="H25" s="49"/>
      <c r="I25" s="45">
        <v>1.0515867354269028</v>
      </c>
      <c r="J25" s="59">
        <v>1.0515867471694946</v>
      </c>
      <c r="K25" s="43"/>
    </row>
    <row r="26" spans="1:11" ht="18" x14ac:dyDescent="0.4">
      <c r="A26" s="49"/>
      <c r="B26" s="49"/>
      <c r="C26" s="49"/>
      <c r="D26" s="49"/>
      <c r="E26" s="49"/>
      <c r="F26" s="49"/>
      <c r="G26" s="49"/>
      <c r="H26" s="40" t="s">
        <v>150</v>
      </c>
      <c r="I26" s="42" t="s">
        <v>151</v>
      </c>
      <c r="J26" s="43"/>
      <c r="K26" s="43"/>
    </row>
    <row r="27" spans="1:11" ht="18.5" thickBot="1" x14ac:dyDescent="0.45">
      <c r="A27" s="49"/>
      <c r="B27" s="49"/>
      <c r="C27" s="49"/>
      <c r="D27" s="49"/>
      <c r="E27" s="49"/>
      <c r="F27" s="49"/>
      <c r="G27" s="49"/>
      <c r="H27" s="45">
        <v>1.6351006318514161</v>
      </c>
      <c r="I27" s="53">
        <v>1.6351006031036377</v>
      </c>
      <c r="J27" s="43"/>
      <c r="K27" s="43"/>
    </row>
    <row r="28" spans="1:11" ht="36" x14ac:dyDescent="0.4">
      <c r="A28" s="49"/>
      <c r="B28" s="49"/>
      <c r="C28" s="49"/>
      <c r="D28" s="49"/>
      <c r="E28" s="41" t="s">
        <v>165</v>
      </c>
      <c r="F28" s="40" t="s">
        <v>156</v>
      </c>
      <c r="G28" s="41" t="s">
        <v>157</v>
      </c>
      <c r="H28" s="41" t="s">
        <v>144</v>
      </c>
      <c r="I28" s="42" t="s">
        <v>145</v>
      </c>
      <c r="J28" s="43"/>
      <c r="K28" s="43"/>
    </row>
    <row r="29" spans="1:11" ht="18.5" thickBot="1" x14ac:dyDescent="0.45">
      <c r="A29" s="49"/>
      <c r="B29" s="49"/>
      <c r="C29" s="49"/>
      <c r="D29" s="49"/>
      <c r="E29" s="46">
        <v>1.8395787139960313</v>
      </c>
      <c r="F29" s="45">
        <v>4.1619364798835079</v>
      </c>
      <c r="G29" s="46">
        <v>1.0687852375030518</v>
      </c>
      <c r="H29" s="47">
        <v>0.22023564432076337</v>
      </c>
      <c r="I29" s="48">
        <v>7.1264929470508095E-2</v>
      </c>
      <c r="J29" s="43"/>
      <c r="K29" s="43"/>
    </row>
    <row r="30" spans="1:11" ht="36" x14ac:dyDescent="0.4">
      <c r="A30" s="49"/>
      <c r="B30" s="49"/>
      <c r="C30" s="49"/>
      <c r="D30" s="49"/>
      <c r="E30" s="49"/>
      <c r="F30" s="49"/>
      <c r="G30" s="49"/>
      <c r="H30" s="49"/>
      <c r="I30" s="42" t="s">
        <v>146</v>
      </c>
      <c r="J30" s="43"/>
      <c r="K30" s="43"/>
    </row>
    <row r="31" spans="1:11" ht="18.5" thickBot="1" x14ac:dyDescent="0.45">
      <c r="A31" s="49"/>
      <c r="B31" s="49"/>
      <c r="C31" s="49"/>
      <c r="D31" s="49"/>
      <c r="E31" s="49"/>
      <c r="F31" s="49"/>
      <c r="G31" s="49"/>
      <c r="H31" s="49"/>
      <c r="I31" s="50">
        <v>0.22464035493735671</v>
      </c>
      <c r="J31" s="43"/>
      <c r="K31" s="43"/>
    </row>
    <row r="32" spans="1:11" ht="18" x14ac:dyDescent="0.4">
      <c r="A32" s="49"/>
      <c r="B32" s="49"/>
      <c r="C32" s="49"/>
      <c r="D32" s="49"/>
      <c r="E32" s="49"/>
      <c r="F32" s="49"/>
      <c r="G32" s="49"/>
      <c r="H32" s="41" t="s">
        <v>147</v>
      </c>
      <c r="I32" s="42" t="s">
        <v>148</v>
      </c>
      <c r="J32" s="43"/>
      <c r="K32" s="43"/>
    </row>
    <row r="33" spans="1:11" ht="18.5" thickBot="1" x14ac:dyDescent="0.45">
      <c r="A33" s="49"/>
      <c r="B33" s="49"/>
      <c r="C33" s="49"/>
      <c r="D33" s="49"/>
      <c r="E33" s="49"/>
      <c r="F33" s="49"/>
      <c r="G33" s="49"/>
      <c r="H33" s="47">
        <v>0.41105578359317863</v>
      </c>
      <c r="I33" s="50">
        <v>0.41105640180824893</v>
      </c>
      <c r="J33" s="43"/>
      <c r="K33" s="43"/>
    </row>
    <row r="34" spans="1:11" ht="18" x14ac:dyDescent="0.4">
      <c r="A34" s="49"/>
      <c r="B34" s="49"/>
      <c r="C34" s="49"/>
      <c r="D34" s="49"/>
      <c r="E34" s="49"/>
      <c r="F34" s="49"/>
      <c r="G34" s="49"/>
      <c r="H34" s="41" t="s">
        <v>149</v>
      </c>
      <c r="I34" s="42" t="s">
        <v>148</v>
      </c>
      <c r="J34" s="43"/>
      <c r="K34" s="43"/>
    </row>
    <row r="35" spans="1:11" ht="18.5" thickBot="1" x14ac:dyDescent="0.45">
      <c r="A35" s="49"/>
      <c r="B35" s="49"/>
      <c r="C35" s="49"/>
      <c r="D35" s="49"/>
      <c r="E35" s="49"/>
      <c r="F35" s="49"/>
      <c r="G35" s="49"/>
      <c r="H35" s="47">
        <v>0.18247345047334421</v>
      </c>
      <c r="I35" s="50">
        <v>0.18247372981550763</v>
      </c>
      <c r="J35" s="43"/>
      <c r="K35" s="43"/>
    </row>
    <row r="36" spans="1:11" ht="18" x14ac:dyDescent="0.4">
      <c r="A36" s="49"/>
      <c r="B36" s="49"/>
      <c r="C36" s="49"/>
      <c r="D36" s="49"/>
      <c r="E36" s="49"/>
      <c r="F36" s="49"/>
      <c r="G36" s="49"/>
      <c r="H36" s="40" t="s">
        <v>150</v>
      </c>
      <c r="I36" s="42" t="s">
        <v>151</v>
      </c>
      <c r="J36" s="43"/>
      <c r="K36" s="43"/>
    </row>
    <row r="37" spans="1:11" ht="18.5" thickBot="1" x14ac:dyDescent="0.45">
      <c r="A37" s="49"/>
      <c r="B37" s="49"/>
      <c r="C37" s="49"/>
      <c r="D37" s="49"/>
      <c r="E37" s="49"/>
      <c r="F37" s="49"/>
      <c r="G37" s="49"/>
      <c r="H37" s="51">
        <v>0.28499213635756176</v>
      </c>
      <c r="I37" s="50">
        <v>0.28499212861061096</v>
      </c>
      <c r="J37" s="43"/>
      <c r="K37" s="43"/>
    </row>
    <row r="38" spans="1:11" ht="36" x14ac:dyDescent="0.4">
      <c r="A38" s="49"/>
      <c r="B38" s="49"/>
      <c r="C38" s="49"/>
      <c r="D38" s="49"/>
      <c r="E38" s="49"/>
      <c r="F38" s="49"/>
      <c r="G38" s="41" t="s">
        <v>158</v>
      </c>
      <c r="H38" s="41" t="s">
        <v>159</v>
      </c>
      <c r="I38" s="42" t="s">
        <v>160</v>
      </c>
      <c r="J38" s="43"/>
      <c r="K38" s="43"/>
    </row>
    <row r="39" spans="1:11" ht="18.5" thickBot="1" x14ac:dyDescent="0.45">
      <c r="A39" s="49"/>
      <c r="B39" s="49"/>
      <c r="C39" s="49"/>
      <c r="D39" s="49"/>
      <c r="E39" s="49"/>
      <c r="F39" s="49"/>
      <c r="G39" s="46">
        <v>3.0744223323345188</v>
      </c>
      <c r="H39" s="46">
        <v>6.6658473448956386</v>
      </c>
      <c r="I39" s="58">
        <v>23.244781220727081</v>
      </c>
      <c r="J39" s="43"/>
      <c r="K39" s="43"/>
    </row>
    <row r="40" spans="1:11" ht="36" x14ac:dyDescent="0.4">
      <c r="A40" s="49"/>
      <c r="B40" s="49"/>
      <c r="C40" s="49"/>
      <c r="D40" s="49"/>
      <c r="E40" s="49"/>
      <c r="F40" s="49"/>
      <c r="G40" s="49"/>
      <c r="H40" s="40" t="s">
        <v>161</v>
      </c>
      <c r="I40" s="41" t="s">
        <v>162</v>
      </c>
      <c r="J40" s="41" t="s">
        <v>149</v>
      </c>
      <c r="K40" s="42" t="s">
        <v>148</v>
      </c>
    </row>
    <row r="41" spans="1:11" ht="18.5" thickBot="1" x14ac:dyDescent="0.45">
      <c r="A41" s="49"/>
      <c r="B41" s="49"/>
      <c r="C41" s="49"/>
      <c r="D41" s="49"/>
      <c r="E41" s="49"/>
      <c r="F41" s="49"/>
      <c r="G41" s="49"/>
      <c r="H41" s="45">
        <v>5.713583438481975</v>
      </c>
      <c r="I41" s="46">
        <v>4.6384013321208961</v>
      </c>
      <c r="J41" s="46">
        <v>2.8808204693881803</v>
      </c>
      <c r="K41" s="53">
        <v>2.8808249161959671</v>
      </c>
    </row>
    <row r="42" spans="1:11" ht="36" x14ac:dyDescent="0.4">
      <c r="A42" s="49"/>
      <c r="B42" s="49"/>
      <c r="C42" s="49"/>
      <c r="D42" s="49"/>
      <c r="E42" s="49"/>
      <c r="F42" s="49"/>
      <c r="G42" s="49"/>
      <c r="H42" s="49"/>
      <c r="I42" s="49"/>
      <c r="J42" s="40" t="s">
        <v>163</v>
      </c>
      <c r="K42" s="42" t="s">
        <v>164</v>
      </c>
    </row>
    <row r="43" spans="1:11" ht="18.5" thickBot="1" x14ac:dyDescent="0.45">
      <c r="A43" s="49"/>
      <c r="B43" s="49"/>
      <c r="C43" s="49"/>
      <c r="D43" s="49"/>
      <c r="E43" s="49"/>
      <c r="F43" s="49"/>
      <c r="G43" s="49"/>
      <c r="H43" s="49"/>
      <c r="I43" s="49"/>
      <c r="J43" s="45">
        <v>2.000212297826637</v>
      </c>
      <c r="K43" s="53">
        <v>2.0602185583114623</v>
      </c>
    </row>
    <row r="44" spans="1:11" ht="36" x14ac:dyDescent="0.4">
      <c r="A44" s="49"/>
      <c r="B44" s="49"/>
      <c r="C44" s="49"/>
      <c r="D44" s="49"/>
      <c r="E44" s="49"/>
      <c r="F44" s="49"/>
      <c r="G44" s="49"/>
      <c r="H44" s="49"/>
      <c r="I44" s="49"/>
      <c r="J44" s="40" t="s">
        <v>150</v>
      </c>
      <c r="K44" s="42" t="s">
        <v>151</v>
      </c>
    </row>
    <row r="45" spans="1:11" ht="18.5" thickBot="1" x14ac:dyDescent="0.45">
      <c r="A45" s="49"/>
      <c r="B45" s="49"/>
      <c r="C45" s="49"/>
      <c r="D45" s="49"/>
      <c r="E45" s="49"/>
      <c r="F45" s="49"/>
      <c r="G45" s="49"/>
      <c r="H45" s="49"/>
      <c r="I45" s="49"/>
      <c r="J45" s="51">
        <v>0.17465088997567141</v>
      </c>
      <c r="K45" s="52">
        <v>0.1746508926153183</v>
      </c>
    </row>
    <row r="46" spans="1:11" ht="36" x14ac:dyDescent="0.4">
      <c r="A46" s="49"/>
      <c r="B46" s="49"/>
      <c r="C46" s="49"/>
      <c r="D46" s="49"/>
      <c r="E46" s="49"/>
      <c r="F46" s="49"/>
      <c r="G46" s="49"/>
      <c r="H46" s="49"/>
      <c r="I46" s="40" t="s">
        <v>150</v>
      </c>
      <c r="J46" s="42" t="s">
        <v>151</v>
      </c>
      <c r="K46" s="43"/>
    </row>
    <row r="47" spans="1:11" ht="18.5" thickBot="1" x14ac:dyDescent="0.45">
      <c r="A47" s="49"/>
      <c r="B47" s="49"/>
      <c r="C47" s="49"/>
      <c r="D47" s="49"/>
      <c r="E47" s="49"/>
      <c r="F47" s="49"/>
      <c r="G47" s="49"/>
      <c r="H47" s="49"/>
      <c r="I47" s="45">
        <v>1.1601202691259385</v>
      </c>
      <c r="J47" s="59">
        <v>1.1601202487945557</v>
      </c>
      <c r="K47" s="43"/>
    </row>
    <row r="48" spans="1:11" ht="18" x14ac:dyDescent="0.4">
      <c r="A48" s="49"/>
      <c r="B48" s="49"/>
      <c r="C48" s="49"/>
      <c r="D48" s="49"/>
      <c r="E48" s="49"/>
      <c r="F48" s="49"/>
      <c r="G48" s="49"/>
      <c r="H48" s="40" t="s">
        <v>150</v>
      </c>
      <c r="I48" s="42" t="s">
        <v>151</v>
      </c>
      <c r="J48" s="43"/>
      <c r="K48" s="43"/>
    </row>
    <row r="49" spans="1:11" ht="18.5" thickBot="1" x14ac:dyDescent="0.45">
      <c r="A49" s="49"/>
      <c r="B49" s="49"/>
      <c r="C49" s="49"/>
      <c r="D49" s="49"/>
      <c r="E49" s="49"/>
      <c r="F49" s="49"/>
      <c r="G49" s="49"/>
      <c r="H49" s="45">
        <v>1.8038582816968984</v>
      </c>
      <c r="I49" s="59">
        <v>1.8038582801818848</v>
      </c>
      <c r="J49" s="43"/>
      <c r="K49" s="43"/>
    </row>
    <row r="50" spans="1:11" ht="18" x14ac:dyDescent="0.4">
      <c r="A50" s="49"/>
      <c r="B50" s="49"/>
      <c r="C50" s="49"/>
      <c r="D50" s="49"/>
      <c r="E50" s="40" t="s">
        <v>166</v>
      </c>
      <c r="F50" s="41" t="s">
        <v>157</v>
      </c>
      <c r="G50" s="41" t="s">
        <v>144</v>
      </c>
      <c r="H50" s="42" t="s">
        <v>145</v>
      </c>
      <c r="I50" s="43"/>
      <c r="J50" s="43"/>
      <c r="K50" s="43"/>
    </row>
    <row r="51" spans="1:11" ht="18.5" thickBot="1" x14ac:dyDescent="0.45">
      <c r="A51" s="49"/>
      <c r="B51" s="49"/>
      <c r="C51" s="49"/>
      <c r="D51" s="49"/>
      <c r="E51" s="45">
        <v>4.8150299176748401</v>
      </c>
      <c r="F51" s="46">
        <v>2.7262700414657592</v>
      </c>
      <c r="G51" s="47">
        <v>0.56177969774701275</v>
      </c>
      <c r="H51" s="50">
        <v>0.18178342103095996</v>
      </c>
      <c r="I51" s="43"/>
      <c r="J51" s="43"/>
      <c r="K51" s="43"/>
    </row>
    <row r="52" spans="1:11" ht="36" x14ac:dyDescent="0.4">
      <c r="A52" s="49"/>
      <c r="B52" s="49"/>
      <c r="C52" s="49"/>
      <c r="D52" s="49"/>
      <c r="E52" s="49"/>
      <c r="F52" s="49"/>
      <c r="G52" s="49"/>
      <c r="H52" s="42" t="s">
        <v>146</v>
      </c>
      <c r="I52" s="43"/>
      <c r="J52" s="43"/>
      <c r="K52" s="43"/>
    </row>
    <row r="53" spans="1:11" ht="18.5" thickBot="1" x14ac:dyDescent="0.45">
      <c r="A53" s="49"/>
      <c r="B53" s="49"/>
      <c r="C53" s="49"/>
      <c r="D53" s="49"/>
      <c r="E53" s="49"/>
      <c r="F53" s="49"/>
      <c r="G53" s="49"/>
      <c r="H53" s="50">
        <v>0.57301526186202323</v>
      </c>
      <c r="I53" s="43"/>
      <c r="J53" s="43"/>
      <c r="K53" s="43"/>
    </row>
    <row r="54" spans="1:11" ht="36" x14ac:dyDescent="0.4">
      <c r="A54" s="49"/>
      <c r="B54" s="49"/>
      <c r="C54" s="49"/>
      <c r="D54" s="49"/>
      <c r="E54" s="49"/>
      <c r="F54" s="49"/>
      <c r="G54" s="41" t="s">
        <v>147</v>
      </c>
      <c r="H54" s="42" t="s">
        <v>148</v>
      </c>
      <c r="I54" s="43"/>
      <c r="J54" s="43"/>
      <c r="K54" s="43"/>
    </row>
    <row r="55" spans="1:11" ht="18.5" thickBot="1" x14ac:dyDescent="0.45">
      <c r="A55" s="49"/>
      <c r="B55" s="49"/>
      <c r="C55" s="49"/>
      <c r="D55" s="49"/>
      <c r="E55" s="49"/>
      <c r="F55" s="49"/>
      <c r="G55" s="46">
        <v>1.0485259757853214</v>
      </c>
      <c r="H55" s="53">
        <v>1.0485275321557044</v>
      </c>
      <c r="I55" s="43"/>
      <c r="J55" s="43"/>
      <c r="K55" s="43"/>
    </row>
    <row r="56" spans="1:11" ht="36" x14ac:dyDescent="0.4">
      <c r="A56" s="49"/>
      <c r="B56" s="49"/>
      <c r="C56" s="49"/>
      <c r="D56" s="49"/>
      <c r="E56" s="49"/>
      <c r="F56" s="49"/>
      <c r="G56" s="41" t="s">
        <v>149</v>
      </c>
      <c r="H56" s="42" t="s">
        <v>148</v>
      </c>
      <c r="I56" s="43"/>
      <c r="J56" s="43"/>
      <c r="K56" s="43"/>
    </row>
    <row r="57" spans="1:11" ht="18.5" thickBot="1" x14ac:dyDescent="0.45">
      <c r="A57" s="49"/>
      <c r="B57" s="49"/>
      <c r="C57" s="49"/>
      <c r="D57" s="49"/>
      <c r="E57" s="49"/>
      <c r="F57" s="49"/>
      <c r="G57" s="47">
        <v>0.46545544509801856</v>
      </c>
      <c r="H57" s="50">
        <v>0.46545615413022634</v>
      </c>
      <c r="I57" s="43"/>
      <c r="J57" s="43"/>
      <c r="K57" s="43"/>
    </row>
    <row r="58" spans="1:11" ht="18" x14ac:dyDescent="0.4">
      <c r="A58" s="49"/>
      <c r="B58" s="49"/>
      <c r="C58" s="49"/>
      <c r="D58" s="49"/>
      <c r="E58" s="49"/>
      <c r="F58" s="49"/>
      <c r="G58" s="40" t="s">
        <v>150</v>
      </c>
      <c r="H58" s="42" t="s">
        <v>151</v>
      </c>
      <c r="I58" s="43"/>
      <c r="J58" s="43"/>
      <c r="K58" s="43"/>
    </row>
    <row r="59" spans="1:11" ht="18.5" thickBot="1" x14ac:dyDescent="0.45">
      <c r="A59" s="49"/>
      <c r="B59" s="49"/>
      <c r="C59" s="49"/>
      <c r="D59" s="49"/>
      <c r="E59" s="49"/>
      <c r="F59" s="49"/>
      <c r="G59" s="51">
        <v>0.72696132688695914</v>
      </c>
      <c r="H59" s="50">
        <v>0.72696131467819214</v>
      </c>
      <c r="I59" s="43"/>
      <c r="J59" s="43"/>
      <c r="K59" s="43"/>
    </row>
    <row r="60" spans="1:11" ht="18" x14ac:dyDescent="0.4">
      <c r="A60" s="49"/>
      <c r="B60" s="49"/>
      <c r="C60" s="49"/>
      <c r="D60" s="49"/>
      <c r="E60" s="49"/>
      <c r="F60" s="41" t="s">
        <v>143</v>
      </c>
      <c r="G60" s="41" t="s">
        <v>144</v>
      </c>
      <c r="H60" s="42" t="s">
        <v>145</v>
      </c>
      <c r="I60" s="43"/>
      <c r="J60" s="43"/>
      <c r="K60" s="43"/>
    </row>
    <row r="61" spans="1:11" ht="18.5" thickBot="1" x14ac:dyDescent="0.45">
      <c r="A61" s="49"/>
      <c r="B61" s="49"/>
      <c r="C61" s="49"/>
      <c r="D61" s="49"/>
      <c r="E61" s="49"/>
      <c r="F61" s="46">
        <v>3.5226760196685789</v>
      </c>
      <c r="G61" s="47">
        <v>0.72588844181247703</v>
      </c>
      <c r="H61" s="50">
        <v>0.23488653556837646</v>
      </c>
      <c r="I61" s="43"/>
      <c r="J61" s="43"/>
      <c r="K61" s="43"/>
    </row>
    <row r="62" spans="1:11" ht="36" x14ac:dyDescent="0.4">
      <c r="A62" s="49"/>
      <c r="B62" s="49"/>
      <c r="C62" s="49"/>
      <c r="D62" s="49"/>
      <c r="E62" s="49"/>
      <c r="F62" s="49"/>
      <c r="G62" s="49"/>
      <c r="H62" s="42" t="s">
        <v>146</v>
      </c>
      <c r="I62" s="43"/>
      <c r="J62" s="43"/>
      <c r="K62" s="43"/>
    </row>
    <row r="63" spans="1:11" ht="18.5" thickBot="1" x14ac:dyDescent="0.45">
      <c r="A63" s="49"/>
      <c r="B63" s="49"/>
      <c r="C63" s="49"/>
      <c r="D63" s="49"/>
      <c r="E63" s="49"/>
      <c r="F63" s="49"/>
      <c r="G63" s="49"/>
      <c r="H63" s="50">
        <v>0.74040618733681829</v>
      </c>
      <c r="I63" s="43"/>
      <c r="J63" s="43"/>
      <c r="K63" s="43"/>
    </row>
    <row r="64" spans="1:11" ht="36" x14ac:dyDescent="0.4">
      <c r="A64" s="49"/>
      <c r="B64" s="49"/>
      <c r="C64" s="49"/>
      <c r="D64" s="49"/>
      <c r="E64" s="49"/>
      <c r="F64" s="49"/>
      <c r="G64" s="41" t="s">
        <v>147</v>
      </c>
      <c r="H64" s="42" t="s">
        <v>148</v>
      </c>
      <c r="I64" s="43"/>
      <c r="J64" s="43"/>
      <c r="K64" s="43"/>
    </row>
    <row r="65" spans="1:11" ht="18.5" thickBot="1" x14ac:dyDescent="0.45">
      <c r="A65" s="49"/>
      <c r="B65" s="49"/>
      <c r="C65" s="49"/>
      <c r="D65" s="49"/>
      <c r="E65" s="49"/>
      <c r="F65" s="49"/>
      <c r="G65" s="46">
        <v>1.3548244798007409</v>
      </c>
      <c r="H65" s="53">
        <v>1.3548264946815334</v>
      </c>
      <c r="I65" s="43"/>
      <c r="J65" s="43"/>
      <c r="K65" s="43"/>
    </row>
    <row r="66" spans="1:11" ht="36" x14ac:dyDescent="0.4">
      <c r="A66" s="49"/>
      <c r="B66" s="49"/>
      <c r="C66" s="49"/>
      <c r="D66" s="49"/>
      <c r="E66" s="49"/>
      <c r="F66" s="49"/>
      <c r="G66" s="41" t="s">
        <v>149</v>
      </c>
      <c r="H66" s="42" t="s">
        <v>148</v>
      </c>
      <c r="I66" s="43"/>
      <c r="J66" s="43"/>
      <c r="K66" s="43"/>
    </row>
    <row r="67" spans="1:11" ht="18.5" thickBot="1" x14ac:dyDescent="0.45">
      <c r="A67" s="49"/>
      <c r="B67" s="49"/>
      <c r="C67" s="49"/>
      <c r="D67" s="49"/>
      <c r="E67" s="49"/>
      <c r="F67" s="49"/>
      <c r="G67" s="47">
        <v>0.60142566406429065</v>
      </c>
      <c r="H67" s="50">
        <v>0.6014265670335307</v>
      </c>
      <c r="I67" s="43"/>
      <c r="J67" s="43"/>
      <c r="K67" s="43"/>
    </row>
    <row r="68" spans="1:11" ht="18" x14ac:dyDescent="0.4">
      <c r="A68" s="49"/>
      <c r="B68" s="49"/>
      <c r="C68" s="49"/>
      <c r="D68" s="49"/>
      <c r="E68" s="49"/>
      <c r="F68" s="49"/>
      <c r="G68" s="40" t="s">
        <v>150</v>
      </c>
      <c r="H68" s="42" t="s">
        <v>151</v>
      </c>
      <c r="I68" s="43"/>
      <c r="J68" s="43"/>
      <c r="K68" s="43"/>
    </row>
    <row r="69" spans="1:11" ht="18.5" thickBot="1" x14ac:dyDescent="0.45">
      <c r="A69" s="49"/>
      <c r="B69" s="49"/>
      <c r="C69" s="49"/>
      <c r="D69" s="49"/>
      <c r="E69" s="49"/>
      <c r="F69" s="49"/>
      <c r="G69" s="71">
        <v>0.93932341618643245</v>
      </c>
      <c r="H69" s="52">
        <v>0.93932342529296875</v>
      </c>
      <c r="I69" s="43"/>
      <c r="J69" s="43"/>
      <c r="K69" s="43"/>
    </row>
    <row r="70" spans="1:11" ht="18" x14ac:dyDescent="0.4">
      <c r="A70" s="49"/>
      <c r="B70" s="49"/>
      <c r="C70" s="49"/>
      <c r="D70" s="40" t="s">
        <v>167</v>
      </c>
      <c r="E70" s="40" t="s">
        <v>168</v>
      </c>
      <c r="F70" s="42" t="s">
        <v>169</v>
      </c>
      <c r="G70" s="43"/>
      <c r="H70" s="43"/>
      <c r="I70" s="43"/>
      <c r="J70" s="43"/>
      <c r="K70" s="43"/>
    </row>
    <row r="71" spans="1:11" ht="18.5" thickBot="1" x14ac:dyDescent="0.45">
      <c r="A71" s="49"/>
      <c r="B71" s="49"/>
      <c r="C71" s="49"/>
      <c r="D71" s="61">
        <v>19.24652969757306</v>
      </c>
      <c r="E71" s="61">
        <v>38.493061065673828</v>
      </c>
      <c r="F71" s="58">
        <v>41.389663910865785</v>
      </c>
      <c r="G71" s="43"/>
      <c r="H71" s="43"/>
      <c r="I71" s="43"/>
      <c r="J71" s="43"/>
      <c r="K71" s="43"/>
    </row>
    <row r="72" spans="1:11" ht="18" x14ac:dyDescent="0.4">
      <c r="A72" s="49"/>
      <c r="B72" s="49"/>
      <c r="C72" s="49"/>
      <c r="D72" s="41" t="s">
        <v>170</v>
      </c>
      <c r="E72" s="41" t="s">
        <v>171</v>
      </c>
      <c r="F72" s="41" t="s">
        <v>172</v>
      </c>
      <c r="G72" s="40" t="s">
        <v>173</v>
      </c>
      <c r="H72" s="42" t="s">
        <v>145</v>
      </c>
      <c r="I72" s="43"/>
      <c r="J72" s="43"/>
      <c r="K72" s="43"/>
    </row>
    <row r="73" spans="1:11" ht="18.5" thickBot="1" x14ac:dyDescent="0.45">
      <c r="A73" s="49"/>
      <c r="B73" s="49"/>
      <c r="C73" s="49"/>
      <c r="D73" s="62">
        <v>18.625673900877153</v>
      </c>
      <c r="E73" s="46">
        <v>1.423981167887473</v>
      </c>
      <c r="F73" s="47">
        <v>0.41339506048760527</v>
      </c>
      <c r="G73" s="51">
        <v>0.42148866704483862</v>
      </c>
      <c r="H73" s="53">
        <v>1.1818542376756669</v>
      </c>
      <c r="I73" s="43"/>
      <c r="J73" s="43"/>
      <c r="K73" s="43"/>
    </row>
    <row r="74" spans="1:11" ht="18" x14ac:dyDescent="0.4">
      <c r="A74" s="49"/>
      <c r="B74" s="49"/>
      <c r="C74" s="49"/>
      <c r="D74" s="49"/>
      <c r="E74" s="49"/>
      <c r="F74" s="49"/>
      <c r="G74" s="49"/>
      <c r="H74" s="42" t="s">
        <v>164</v>
      </c>
      <c r="I74" s="43"/>
      <c r="J74" s="43"/>
      <c r="K74" s="43"/>
    </row>
    <row r="75" spans="1:11" ht="18.5" thickBot="1" x14ac:dyDescent="0.45">
      <c r="A75" s="49"/>
      <c r="B75" s="49"/>
      <c r="C75" s="49"/>
      <c r="D75" s="49"/>
      <c r="E75" s="49"/>
      <c r="F75" s="49"/>
      <c r="G75" s="49"/>
      <c r="H75" s="50">
        <v>0.42696802523732186</v>
      </c>
      <c r="I75" s="43"/>
      <c r="J75" s="43"/>
      <c r="K75" s="43"/>
    </row>
    <row r="76" spans="1:11" ht="36" x14ac:dyDescent="0.4">
      <c r="A76" s="49"/>
      <c r="B76" s="49"/>
      <c r="C76" s="49"/>
      <c r="D76" s="49"/>
      <c r="E76" s="49"/>
      <c r="F76" s="41" t="s">
        <v>174</v>
      </c>
      <c r="G76" s="40" t="s">
        <v>173</v>
      </c>
      <c r="H76" s="42" t="s">
        <v>145</v>
      </c>
      <c r="I76" s="43"/>
      <c r="J76" s="43"/>
      <c r="K76" s="43"/>
    </row>
    <row r="77" spans="1:11" ht="18.5" thickBot="1" x14ac:dyDescent="0.45">
      <c r="A77" s="49"/>
      <c r="B77" s="49"/>
      <c r="C77" s="49"/>
      <c r="D77" s="49"/>
      <c r="E77" s="49"/>
      <c r="F77" s="46">
        <v>1.0146990368652882</v>
      </c>
      <c r="G77" s="45">
        <v>1.030014901629775</v>
      </c>
      <c r="H77" s="53">
        <v>2.8881617026329041</v>
      </c>
      <c r="I77" s="43"/>
      <c r="J77" s="43"/>
      <c r="K77" s="43"/>
    </row>
    <row r="78" spans="1:11" ht="18" x14ac:dyDescent="0.4">
      <c r="A78" s="49"/>
      <c r="B78" s="49"/>
      <c r="C78" s="49"/>
      <c r="D78" s="49"/>
      <c r="E78" s="49"/>
      <c r="F78" s="49"/>
      <c r="G78" s="49"/>
      <c r="H78" s="42" t="s">
        <v>164</v>
      </c>
      <c r="I78" s="43"/>
      <c r="J78" s="43"/>
      <c r="K78" s="43"/>
    </row>
    <row r="79" spans="1:11" ht="18.5" thickBot="1" x14ac:dyDescent="0.45">
      <c r="A79" s="49"/>
      <c r="B79" s="49"/>
      <c r="C79" s="49"/>
      <c r="D79" s="49"/>
      <c r="E79" s="49"/>
      <c r="F79" s="49"/>
      <c r="G79" s="49"/>
      <c r="H79" s="53">
        <v>1.043405065894127</v>
      </c>
      <c r="I79" s="43"/>
      <c r="J79" s="43"/>
      <c r="K79" s="43"/>
    </row>
    <row r="80" spans="1:11" ht="36" x14ac:dyDescent="0.4">
      <c r="A80" s="49"/>
      <c r="B80" s="49"/>
      <c r="C80" s="49"/>
      <c r="D80" s="49"/>
      <c r="E80" s="40" t="s">
        <v>175</v>
      </c>
      <c r="F80" s="40" t="s">
        <v>176</v>
      </c>
      <c r="G80" s="41" t="s">
        <v>177</v>
      </c>
      <c r="H80" s="41" t="s">
        <v>144</v>
      </c>
      <c r="I80" s="42" t="s">
        <v>145</v>
      </c>
      <c r="J80" s="43"/>
      <c r="K80" s="43"/>
    </row>
    <row r="81" spans="1:11" ht="18.5" thickBot="1" x14ac:dyDescent="0.45">
      <c r="A81" s="49"/>
      <c r="B81" s="49"/>
      <c r="C81" s="49"/>
      <c r="D81" s="49"/>
      <c r="E81" s="45">
        <v>1.1676645576677278</v>
      </c>
      <c r="F81" s="45">
        <v>1.1676645278930664</v>
      </c>
      <c r="G81" s="46">
        <v>2.4447976052761078</v>
      </c>
      <c r="H81" s="46">
        <v>2.4738972476722374</v>
      </c>
      <c r="I81" s="50">
        <v>0.80051578476782748</v>
      </c>
      <c r="J81" s="43"/>
      <c r="K81" s="43"/>
    </row>
    <row r="82" spans="1:11" ht="36" x14ac:dyDescent="0.4">
      <c r="A82" s="49"/>
      <c r="B82" s="49"/>
      <c r="C82" s="49"/>
      <c r="D82" s="49"/>
      <c r="E82" s="49"/>
      <c r="F82" s="49"/>
      <c r="G82" s="49"/>
      <c r="H82" s="49"/>
      <c r="I82" s="42" t="s">
        <v>146</v>
      </c>
      <c r="J82" s="43"/>
      <c r="K82" s="43"/>
    </row>
    <row r="83" spans="1:11" ht="18.5" thickBot="1" x14ac:dyDescent="0.45">
      <c r="A83" s="49"/>
      <c r="B83" s="49"/>
      <c r="C83" s="49"/>
      <c r="D83" s="49"/>
      <c r="E83" s="49"/>
      <c r="F83" s="49"/>
      <c r="G83" s="49"/>
      <c r="H83" s="49"/>
      <c r="I83" s="59">
        <v>2.5233751209649418</v>
      </c>
      <c r="J83" s="43"/>
      <c r="K83" s="43"/>
    </row>
    <row r="84" spans="1:11" ht="36" x14ac:dyDescent="0.4">
      <c r="A84" s="49"/>
      <c r="B84" s="49"/>
      <c r="C84" s="49"/>
      <c r="D84" s="49"/>
      <c r="E84" s="49"/>
      <c r="F84" s="49"/>
      <c r="G84" s="41" t="s">
        <v>149</v>
      </c>
      <c r="H84" s="42" t="s">
        <v>148</v>
      </c>
      <c r="I84" s="43"/>
      <c r="J84" s="43"/>
      <c r="K84" s="43"/>
    </row>
    <row r="85" spans="1:11" ht="18.5" thickBot="1" x14ac:dyDescent="0.45">
      <c r="A85" s="49"/>
      <c r="B85" s="49"/>
      <c r="C85" s="49"/>
      <c r="D85" s="49"/>
      <c r="E85" s="49"/>
      <c r="F85" s="49"/>
      <c r="G85" s="47">
        <v>0.43328177337169649</v>
      </c>
      <c r="H85" s="50">
        <v>0.43328244157401258</v>
      </c>
      <c r="I85" s="43"/>
      <c r="J85" s="43"/>
      <c r="K85" s="43"/>
    </row>
    <row r="86" spans="1:11" ht="18" x14ac:dyDescent="0.4">
      <c r="A86" s="49"/>
      <c r="B86" s="49"/>
      <c r="C86" s="49"/>
      <c r="D86" s="49"/>
      <c r="E86" s="49"/>
      <c r="F86" s="49"/>
      <c r="G86" s="40" t="s">
        <v>150</v>
      </c>
      <c r="H86" s="42" t="s">
        <v>151</v>
      </c>
      <c r="I86" s="43"/>
      <c r="J86" s="43"/>
      <c r="K86" s="43"/>
    </row>
    <row r="87" spans="1:11" ht="18.5" thickBot="1" x14ac:dyDescent="0.45">
      <c r="A87" s="49"/>
      <c r="B87" s="49"/>
      <c r="C87" s="49"/>
      <c r="D87" s="49"/>
      <c r="E87" s="49"/>
      <c r="F87" s="49"/>
      <c r="G87" s="60">
        <v>5.3264301870822903</v>
      </c>
      <c r="H87" s="59">
        <v>5.3264303207397461</v>
      </c>
      <c r="I87" s="43"/>
      <c r="J87" s="43"/>
      <c r="K87" s="43"/>
    </row>
    <row r="88" spans="1:11" ht="18" x14ac:dyDescent="0.4">
      <c r="A88" s="49"/>
      <c r="B88" s="49"/>
      <c r="C88" s="49"/>
      <c r="D88" s="49"/>
      <c r="E88" s="41" t="s">
        <v>149</v>
      </c>
      <c r="F88" s="42" t="s">
        <v>148</v>
      </c>
      <c r="G88" s="43"/>
      <c r="H88" s="43"/>
      <c r="I88" s="43"/>
      <c r="J88" s="43"/>
      <c r="K88" s="43"/>
    </row>
    <row r="89" spans="1:11" ht="18.5" thickBot="1" x14ac:dyDescent="0.45">
      <c r="A89" s="49"/>
      <c r="B89" s="49"/>
      <c r="C89" s="49"/>
      <c r="D89" s="49"/>
      <c r="E89" s="62">
        <v>28.47962335774946</v>
      </c>
      <c r="F89" s="58">
        <v>28.479667326552416</v>
      </c>
      <c r="G89" s="43"/>
      <c r="H89" s="43"/>
      <c r="I89" s="43"/>
      <c r="J89" s="43"/>
      <c r="K89" s="43"/>
    </row>
    <row r="90" spans="1:11" ht="18" x14ac:dyDescent="0.4">
      <c r="A90" s="49"/>
      <c r="B90" s="49"/>
      <c r="C90" s="49"/>
      <c r="D90" s="41" t="s">
        <v>177</v>
      </c>
      <c r="E90" s="41" t="s">
        <v>144</v>
      </c>
      <c r="F90" s="42" t="s">
        <v>145</v>
      </c>
      <c r="G90" s="43"/>
      <c r="H90" s="43"/>
      <c r="I90" s="43"/>
      <c r="J90" s="43"/>
      <c r="K90" s="43"/>
    </row>
    <row r="91" spans="1:11" ht="18.5" thickBot="1" x14ac:dyDescent="0.45">
      <c r="A91" s="49"/>
      <c r="B91" s="49"/>
      <c r="C91" s="49"/>
      <c r="D91" s="46">
        <v>3.1042789834795257</v>
      </c>
      <c r="E91" s="46">
        <v>3.1412283947468236</v>
      </c>
      <c r="F91" s="53">
        <v>1.0164540906175363</v>
      </c>
      <c r="G91" s="43"/>
      <c r="H91" s="43"/>
      <c r="I91" s="43"/>
      <c r="J91" s="43"/>
      <c r="K91" s="43"/>
    </row>
    <row r="92" spans="1:11" ht="36" x14ac:dyDescent="0.4">
      <c r="A92" s="49"/>
      <c r="B92" s="49"/>
      <c r="C92" s="49"/>
      <c r="D92" s="49"/>
      <c r="E92" s="49"/>
      <c r="F92" s="42" t="s">
        <v>146</v>
      </c>
      <c r="G92" s="43"/>
      <c r="H92" s="43"/>
      <c r="I92" s="43"/>
      <c r="J92" s="43"/>
      <c r="K92" s="43"/>
    </row>
    <row r="93" spans="1:11" ht="18.5" thickBot="1" x14ac:dyDescent="0.45">
      <c r="A93" s="49"/>
      <c r="B93" s="49"/>
      <c r="C93" s="49"/>
      <c r="D93" s="49"/>
      <c r="E93" s="49"/>
      <c r="F93" s="59">
        <v>3.2040529526987771</v>
      </c>
      <c r="G93" s="43"/>
      <c r="H93" s="43"/>
      <c r="I93" s="43"/>
      <c r="J93" s="43"/>
      <c r="K93" s="43"/>
    </row>
    <row r="94" spans="1:11" ht="18" x14ac:dyDescent="0.4">
      <c r="A94" s="49"/>
      <c r="B94" s="49"/>
      <c r="C94" s="49"/>
      <c r="D94" s="41" t="s">
        <v>149</v>
      </c>
      <c r="E94" s="42" t="s">
        <v>148</v>
      </c>
      <c r="F94" s="43"/>
      <c r="G94" s="43"/>
      <c r="H94" s="43"/>
      <c r="I94" s="43"/>
      <c r="J94" s="43"/>
      <c r="K94" s="43"/>
    </row>
    <row r="95" spans="1:11" ht="18.5" thickBot="1" x14ac:dyDescent="0.45">
      <c r="A95" s="49"/>
      <c r="B95" s="49"/>
      <c r="C95" s="49"/>
      <c r="D95" s="56">
        <v>2782.5825524215429</v>
      </c>
      <c r="E95" s="57">
        <v>2782.586772795762</v>
      </c>
      <c r="F95" s="43"/>
      <c r="G95" s="43"/>
      <c r="H95" s="43"/>
      <c r="I95" s="43"/>
      <c r="J95" s="43"/>
      <c r="K95" s="43"/>
    </row>
    <row r="96" spans="1:11" ht="36" x14ac:dyDescent="0.4">
      <c r="A96" s="49"/>
      <c r="B96" s="49"/>
      <c r="C96" s="49"/>
      <c r="D96" s="41" t="s">
        <v>178</v>
      </c>
      <c r="E96" s="40" t="s">
        <v>179</v>
      </c>
      <c r="F96" s="42" t="s">
        <v>180</v>
      </c>
      <c r="G96" s="43"/>
      <c r="H96" s="43"/>
      <c r="I96" s="43"/>
      <c r="J96" s="43"/>
      <c r="K96" s="43"/>
    </row>
    <row r="97" spans="1:11" ht="18.5" thickBot="1" x14ac:dyDescent="0.45">
      <c r="A97" s="49"/>
      <c r="B97" s="49"/>
      <c r="C97" s="49"/>
      <c r="D97" s="62">
        <v>35.388780411666595</v>
      </c>
      <c r="E97" s="61">
        <v>79.451213299558091</v>
      </c>
      <c r="F97" s="58">
        <v>79.451210021972656</v>
      </c>
      <c r="G97" s="43"/>
      <c r="H97" s="43"/>
      <c r="I97" s="43"/>
      <c r="J97" s="43"/>
      <c r="K97" s="43"/>
    </row>
    <row r="98" spans="1:11" ht="36" x14ac:dyDescent="0.4">
      <c r="A98" s="49"/>
      <c r="B98" s="49"/>
      <c r="C98" s="49"/>
      <c r="D98" s="41" t="s">
        <v>181</v>
      </c>
      <c r="E98" s="40" t="s">
        <v>179</v>
      </c>
      <c r="F98" s="42" t="s">
        <v>180</v>
      </c>
      <c r="G98" s="43"/>
      <c r="H98" s="43"/>
      <c r="I98" s="43"/>
      <c r="J98" s="43"/>
      <c r="K98" s="43"/>
    </row>
    <row r="99" spans="1:11" ht="18.5" thickBot="1" x14ac:dyDescent="0.45">
      <c r="A99" s="49"/>
      <c r="B99" s="49"/>
      <c r="C99" s="49"/>
      <c r="D99" s="55">
        <v>118.58345716891789</v>
      </c>
      <c r="E99" s="61">
        <v>95.986610052860385</v>
      </c>
      <c r="F99" s="58">
        <v>95.986610412597656</v>
      </c>
      <c r="G99" s="43"/>
      <c r="H99" s="43"/>
      <c r="I99" s="43"/>
      <c r="J99" s="43"/>
      <c r="K99" s="43"/>
    </row>
    <row r="100" spans="1:11" ht="18" x14ac:dyDescent="0.4">
      <c r="A100" s="49"/>
      <c r="B100" s="49"/>
      <c r="C100" s="49"/>
      <c r="D100" s="49"/>
      <c r="E100" s="40" t="s">
        <v>150</v>
      </c>
      <c r="F100" s="42" t="s">
        <v>151</v>
      </c>
      <c r="G100" s="43"/>
      <c r="H100" s="43"/>
      <c r="I100" s="43"/>
      <c r="J100" s="43"/>
      <c r="K100" s="43"/>
    </row>
    <row r="101" spans="1:11" ht="18.5" thickBot="1" x14ac:dyDescent="0.45">
      <c r="A101" s="49"/>
      <c r="B101" s="49"/>
      <c r="C101" s="49"/>
      <c r="D101" s="49"/>
      <c r="E101" s="61">
        <v>28.018046886320505</v>
      </c>
      <c r="F101" s="58">
        <v>28.018047332763672</v>
      </c>
      <c r="G101" s="43"/>
      <c r="H101" s="43"/>
      <c r="I101" s="43"/>
      <c r="J101" s="43"/>
      <c r="K101" s="43"/>
    </row>
    <row r="102" spans="1:11" ht="36" x14ac:dyDescent="0.4">
      <c r="A102" s="49"/>
      <c r="B102" s="49"/>
      <c r="C102" s="49"/>
      <c r="D102" s="41" t="s">
        <v>182</v>
      </c>
      <c r="E102" s="40" t="s">
        <v>161</v>
      </c>
      <c r="F102" s="41" t="s">
        <v>162</v>
      </c>
      <c r="G102" s="41" t="s">
        <v>149</v>
      </c>
      <c r="H102" s="42" t="s">
        <v>148</v>
      </c>
      <c r="I102" s="43"/>
      <c r="J102" s="43"/>
      <c r="K102" s="43"/>
    </row>
    <row r="103" spans="1:11" ht="18.5" thickBot="1" x14ac:dyDescent="0.45">
      <c r="A103" s="49"/>
      <c r="B103" s="49"/>
      <c r="C103" s="49"/>
      <c r="D103" s="62">
        <v>13.037971730614009</v>
      </c>
      <c r="E103" s="45">
        <v>3.7321193408966065</v>
      </c>
      <c r="F103" s="46">
        <v>3.0298091078424454</v>
      </c>
      <c r="G103" s="46">
        <v>1.8817551185269965</v>
      </c>
      <c r="H103" s="53">
        <v>1.881757989923299</v>
      </c>
      <c r="I103" s="43"/>
      <c r="J103" s="43"/>
      <c r="K103" s="43"/>
    </row>
    <row r="104" spans="1:11" ht="18" x14ac:dyDescent="0.4">
      <c r="A104" s="49"/>
      <c r="B104" s="49"/>
      <c r="C104" s="49"/>
      <c r="D104" s="49"/>
      <c r="E104" s="49"/>
      <c r="F104" s="49"/>
      <c r="G104" s="40" t="s">
        <v>163</v>
      </c>
      <c r="H104" s="42" t="s">
        <v>164</v>
      </c>
      <c r="I104" s="43"/>
      <c r="J104" s="43"/>
      <c r="K104" s="43"/>
    </row>
    <row r="105" spans="1:11" ht="18.5" thickBot="1" x14ac:dyDescent="0.45">
      <c r="A105" s="49"/>
      <c r="B105" s="49"/>
      <c r="C105" s="49"/>
      <c r="D105" s="49"/>
      <c r="E105" s="49"/>
      <c r="F105" s="49"/>
      <c r="G105" s="45">
        <v>1.3065408863799439</v>
      </c>
      <c r="H105" s="53">
        <v>1.3457370722293853</v>
      </c>
      <c r="I105" s="43"/>
      <c r="J105" s="43"/>
      <c r="K105" s="43"/>
    </row>
    <row r="106" spans="1:11" ht="18" x14ac:dyDescent="0.4">
      <c r="A106" s="49"/>
      <c r="B106" s="49"/>
      <c r="C106" s="49"/>
      <c r="D106" s="49"/>
      <c r="E106" s="49"/>
      <c r="F106" s="49"/>
      <c r="G106" s="40" t="s">
        <v>150</v>
      </c>
      <c r="H106" s="42" t="s">
        <v>151</v>
      </c>
      <c r="I106" s="43"/>
      <c r="J106" s="43"/>
      <c r="K106" s="43"/>
    </row>
    <row r="107" spans="1:11" ht="18.5" thickBot="1" x14ac:dyDescent="0.45">
      <c r="A107" s="49"/>
      <c r="B107" s="49"/>
      <c r="C107" s="49"/>
      <c r="D107" s="49"/>
      <c r="E107" s="49"/>
      <c r="F107" s="49"/>
      <c r="G107" s="51">
        <v>0.11408215460118995</v>
      </c>
      <c r="H107" s="52">
        <v>0.11408215761184692</v>
      </c>
      <c r="I107" s="43"/>
      <c r="J107" s="43"/>
      <c r="K107" s="43"/>
    </row>
    <row r="108" spans="1:11" ht="36" x14ac:dyDescent="0.4">
      <c r="A108" s="49"/>
      <c r="B108" s="49"/>
      <c r="C108" s="49"/>
      <c r="D108" s="49"/>
      <c r="E108" s="49"/>
      <c r="F108" s="40" t="s">
        <v>150</v>
      </c>
      <c r="G108" s="42" t="s">
        <v>151</v>
      </c>
      <c r="H108" s="43"/>
      <c r="I108" s="43"/>
      <c r="J108" s="43"/>
      <c r="K108" s="43"/>
    </row>
    <row r="109" spans="1:11" ht="18.5" thickBot="1" x14ac:dyDescent="0.45">
      <c r="A109" s="49"/>
      <c r="B109" s="49"/>
      <c r="C109" s="49"/>
      <c r="D109" s="49"/>
      <c r="E109" s="49"/>
      <c r="F109" s="51">
        <v>0.75779189981889727</v>
      </c>
      <c r="G109" s="50">
        <v>0.75779187679290771</v>
      </c>
      <c r="H109" s="43"/>
      <c r="I109" s="43"/>
      <c r="J109" s="43"/>
      <c r="K109" s="43"/>
    </row>
    <row r="110" spans="1:11" ht="36" x14ac:dyDescent="0.4">
      <c r="A110" s="49"/>
      <c r="B110" s="49"/>
      <c r="C110" s="49"/>
      <c r="D110" s="49"/>
      <c r="E110" s="40" t="s">
        <v>183</v>
      </c>
      <c r="F110" s="41" t="s">
        <v>184</v>
      </c>
      <c r="G110" s="42" t="s">
        <v>185</v>
      </c>
      <c r="H110" s="43"/>
      <c r="I110" s="43"/>
      <c r="J110" s="43"/>
      <c r="K110" s="43"/>
    </row>
    <row r="111" spans="1:11" ht="18.5" thickBot="1" x14ac:dyDescent="0.45">
      <c r="A111" s="49"/>
      <c r="B111" s="49"/>
      <c r="C111" s="49"/>
      <c r="D111" s="49"/>
      <c r="E111" s="61">
        <v>14.667717933654785</v>
      </c>
      <c r="F111" s="46">
        <v>5.9083621317272188</v>
      </c>
      <c r="G111" s="58">
        <v>22.724445618632089</v>
      </c>
      <c r="H111" s="43"/>
      <c r="I111" s="43"/>
      <c r="J111" s="43"/>
      <c r="K111" s="43"/>
    </row>
    <row r="112" spans="1:11" ht="18" x14ac:dyDescent="0.4">
      <c r="A112" s="49"/>
      <c r="B112" s="49"/>
      <c r="C112" s="49"/>
      <c r="D112" s="40" t="s">
        <v>161</v>
      </c>
      <c r="E112" s="41" t="s">
        <v>162</v>
      </c>
      <c r="F112" s="41" t="s">
        <v>149</v>
      </c>
      <c r="G112" s="42" t="s">
        <v>148</v>
      </c>
      <c r="H112" s="43"/>
      <c r="I112" s="43"/>
      <c r="J112" s="43"/>
      <c r="K112" s="43"/>
    </row>
    <row r="113" spans="1:11" ht="18.5" thickBot="1" x14ac:dyDescent="0.45">
      <c r="A113" s="49"/>
      <c r="B113" s="49"/>
      <c r="C113" s="49"/>
      <c r="D113" s="61">
        <v>32.28450142818707</v>
      </c>
      <c r="E113" s="62">
        <v>26.209202889099124</v>
      </c>
      <c r="F113" s="62">
        <v>16.278023889823039</v>
      </c>
      <c r="G113" s="58">
        <v>16.278049554932341</v>
      </c>
      <c r="H113" s="43"/>
      <c r="I113" s="43"/>
      <c r="J113" s="43"/>
      <c r="K113" s="43"/>
    </row>
    <row r="114" spans="1:11" ht="18" x14ac:dyDescent="0.4">
      <c r="A114" s="49"/>
      <c r="B114" s="49"/>
      <c r="C114" s="49"/>
      <c r="D114" s="49"/>
      <c r="E114" s="49"/>
      <c r="F114" s="40" t="s">
        <v>163</v>
      </c>
      <c r="G114" s="42" t="s">
        <v>164</v>
      </c>
      <c r="H114" s="43"/>
      <c r="I114" s="43"/>
      <c r="J114" s="43"/>
      <c r="K114" s="43"/>
    </row>
    <row r="115" spans="1:11" ht="18.5" thickBot="1" x14ac:dyDescent="0.45">
      <c r="A115" s="49"/>
      <c r="B115" s="49"/>
      <c r="C115" s="49"/>
      <c r="D115" s="49"/>
      <c r="E115" s="49"/>
      <c r="F115" s="61">
        <v>11.3021633644719</v>
      </c>
      <c r="G115" s="58">
        <v>11.641228017807007</v>
      </c>
      <c r="H115" s="43"/>
      <c r="I115" s="43"/>
      <c r="J115" s="43"/>
      <c r="K115" s="43"/>
    </row>
    <row r="116" spans="1:11" ht="36" x14ac:dyDescent="0.4">
      <c r="A116" s="49"/>
      <c r="B116" s="49"/>
      <c r="C116" s="49"/>
      <c r="D116" s="49"/>
      <c r="E116" s="49"/>
      <c r="F116" s="40" t="s">
        <v>150</v>
      </c>
      <c r="G116" s="42" t="s">
        <v>151</v>
      </c>
      <c r="H116" s="43"/>
      <c r="I116" s="43"/>
      <c r="J116" s="43"/>
      <c r="K116" s="43"/>
    </row>
    <row r="117" spans="1:11" ht="18.5" thickBot="1" x14ac:dyDescent="0.45">
      <c r="A117" s="49"/>
      <c r="B117" s="49"/>
      <c r="C117" s="49"/>
      <c r="D117" s="49"/>
      <c r="E117" s="49"/>
      <c r="F117" s="51">
        <v>0.98686169083164577</v>
      </c>
      <c r="G117" s="52">
        <v>0.9868617057800293</v>
      </c>
      <c r="H117" s="43"/>
      <c r="I117" s="43"/>
      <c r="J117" s="43"/>
      <c r="K117" s="43"/>
    </row>
    <row r="118" spans="1:11" ht="18" x14ac:dyDescent="0.4">
      <c r="A118" s="49"/>
      <c r="B118" s="49"/>
      <c r="C118" s="49"/>
      <c r="D118" s="49"/>
      <c r="E118" s="40" t="s">
        <v>150</v>
      </c>
      <c r="F118" s="42" t="s">
        <v>151</v>
      </c>
      <c r="G118" s="43"/>
      <c r="H118" s="43"/>
      <c r="I118" s="43"/>
      <c r="J118" s="43"/>
      <c r="K118" s="43"/>
    </row>
    <row r="119" spans="1:11" ht="18.5" thickBot="1" x14ac:dyDescent="0.45">
      <c r="A119" s="49"/>
      <c r="B119" s="49"/>
      <c r="C119" s="49"/>
      <c r="D119" s="49"/>
      <c r="E119" s="45">
        <v>6.5552386117858887</v>
      </c>
      <c r="F119" s="53">
        <v>6.5552387237548828</v>
      </c>
      <c r="G119" s="43"/>
      <c r="H119" s="43"/>
      <c r="I119" s="43"/>
      <c r="J119" s="43"/>
      <c r="K119" s="43"/>
    </row>
    <row r="120" spans="1:11" ht="36" x14ac:dyDescent="0.4">
      <c r="A120" s="49"/>
      <c r="B120" s="40" t="s">
        <v>517</v>
      </c>
      <c r="C120" s="41" t="s">
        <v>474</v>
      </c>
      <c r="D120" s="41" t="s">
        <v>199</v>
      </c>
      <c r="E120" s="40" t="s">
        <v>179</v>
      </c>
      <c r="F120" s="42" t="s">
        <v>180</v>
      </c>
      <c r="G120" s="43"/>
      <c r="H120" s="43"/>
      <c r="I120" s="43"/>
      <c r="J120" s="43"/>
      <c r="K120" s="43"/>
    </row>
    <row r="121" spans="1:11" ht="18.5" thickBot="1" x14ac:dyDescent="0.45">
      <c r="A121" s="49"/>
      <c r="B121" s="54">
        <v>642.4711533546448</v>
      </c>
      <c r="C121" s="55">
        <v>484.91151035888674</v>
      </c>
      <c r="D121" s="55">
        <v>349.62480784805291</v>
      </c>
      <c r="E121" s="54">
        <v>283.00153786306498</v>
      </c>
      <c r="F121" s="63">
        <v>283.00152587890625</v>
      </c>
      <c r="G121" s="43"/>
      <c r="H121" s="43"/>
      <c r="I121" s="43"/>
      <c r="J121" s="43"/>
      <c r="K121" s="43"/>
    </row>
    <row r="122" spans="1:11" ht="18" x14ac:dyDescent="0.4">
      <c r="A122" s="49"/>
      <c r="B122" s="49"/>
      <c r="C122" s="49"/>
      <c r="D122" s="49"/>
      <c r="E122" s="40" t="s">
        <v>150</v>
      </c>
      <c r="F122" s="42" t="s">
        <v>151</v>
      </c>
      <c r="G122" s="43"/>
      <c r="H122" s="43"/>
      <c r="I122" s="43"/>
      <c r="J122" s="43"/>
      <c r="K122" s="43"/>
    </row>
    <row r="123" spans="1:11" ht="18.5" thickBot="1" x14ac:dyDescent="0.45">
      <c r="A123" s="49"/>
      <c r="B123" s="49"/>
      <c r="C123" s="49"/>
      <c r="D123" s="49"/>
      <c r="E123" s="61">
        <v>82.606838103580642</v>
      </c>
      <c r="F123" s="58">
        <v>82.606834411621094</v>
      </c>
      <c r="G123" s="43"/>
      <c r="H123" s="43"/>
      <c r="I123" s="43"/>
      <c r="J123" s="43"/>
      <c r="K123" s="43"/>
    </row>
    <row r="124" spans="1:11" ht="18" x14ac:dyDescent="0.4">
      <c r="A124" s="49"/>
      <c r="B124" s="49"/>
      <c r="C124" s="49"/>
      <c r="D124" s="41" t="s">
        <v>431</v>
      </c>
      <c r="E124" s="40" t="s">
        <v>173</v>
      </c>
      <c r="F124" s="42" t="s">
        <v>145</v>
      </c>
      <c r="G124" s="43"/>
      <c r="H124" s="43"/>
      <c r="I124" s="43"/>
      <c r="J124" s="43"/>
      <c r="K124" s="43"/>
    </row>
    <row r="125" spans="1:11" ht="18.5" thickBot="1" x14ac:dyDescent="0.45">
      <c r="A125" s="49"/>
      <c r="B125" s="49"/>
      <c r="C125" s="49"/>
      <c r="D125" s="55">
        <v>137.88029399536498</v>
      </c>
      <c r="E125" s="54">
        <v>140.57977245314567</v>
      </c>
      <c r="F125" s="63">
        <v>394.18568334960935</v>
      </c>
      <c r="G125" s="43"/>
      <c r="H125" s="43"/>
      <c r="I125" s="43"/>
      <c r="J125" s="43"/>
      <c r="K125" s="43"/>
    </row>
    <row r="126" spans="1:11" ht="18" x14ac:dyDescent="0.4">
      <c r="A126" s="49"/>
      <c r="B126" s="49"/>
      <c r="C126" s="49"/>
      <c r="D126" s="49"/>
      <c r="E126" s="49"/>
      <c r="F126" s="42" t="s">
        <v>164</v>
      </c>
      <c r="G126" s="43"/>
      <c r="H126" s="43"/>
      <c r="I126" s="43"/>
      <c r="J126" s="43"/>
      <c r="K126" s="43"/>
    </row>
    <row r="127" spans="1:11" ht="18.5" thickBot="1" x14ac:dyDescent="0.45">
      <c r="A127" s="49"/>
      <c r="B127" s="49"/>
      <c r="C127" s="49"/>
      <c r="D127" s="49"/>
      <c r="E127" s="49"/>
      <c r="F127" s="75">
        <v>142.4073099975586</v>
      </c>
      <c r="G127" s="43"/>
      <c r="H127" s="43"/>
      <c r="I127" s="43"/>
      <c r="J127" s="43"/>
      <c r="K127" s="43"/>
    </row>
    <row r="128" spans="1:11" ht="18" x14ac:dyDescent="0.4">
      <c r="A128" s="49"/>
      <c r="B128" s="49"/>
      <c r="C128" s="41" t="s">
        <v>152</v>
      </c>
      <c r="D128" s="41" t="s">
        <v>144</v>
      </c>
      <c r="E128" s="42" t="s">
        <v>145</v>
      </c>
      <c r="F128" s="43"/>
      <c r="G128" s="43"/>
      <c r="H128" s="43"/>
      <c r="I128" s="43"/>
      <c r="J128" s="43"/>
      <c r="K128" s="43"/>
    </row>
    <row r="129" spans="1:11" ht="18.5" thickBot="1" x14ac:dyDescent="0.45">
      <c r="A129" s="49"/>
      <c r="B129" s="49"/>
      <c r="C129" s="55">
        <v>423.83370740789792</v>
      </c>
      <c r="D129" s="55">
        <v>218.02937744597713</v>
      </c>
      <c r="E129" s="58">
        <v>70.551012970617307</v>
      </c>
      <c r="F129" s="43"/>
      <c r="G129" s="43"/>
      <c r="H129" s="43"/>
      <c r="I129" s="43"/>
      <c r="J129" s="43"/>
      <c r="K129" s="43"/>
    </row>
    <row r="130" spans="1:11" ht="36" x14ac:dyDescent="0.4">
      <c r="A130" s="49"/>
      <c r="B130" s="49"/>
      <c r="C130" s="49"/>
      <c r="D130" s="49"/>
      <c r="E130" s="42" t="s">
        <v>146</v>
      </c>
      <c r="F130" s="43"/>
      <c r="G130" s="43"/>
      <c r="H130" s="43"/>
      <c r="I130" s="43"/>
      <c r="J130" s="43"/>
      <c r="K130" s="43"/>
    </row>
    <row r="131" spans="1:11" ht="18.5" thickBot="1" x14ac:dyDescent="0.45">
      <c r="A131" s="49"/>
      <c r="B131" s="49"/>
      <c r="C131" s="49"/>
      <c r="D131" s="49"/>
      <c r="E131" s="63">
        <v>222.38995692079135</v>
      </c>
      <c r="F131" s="43"/>
      <c r="G131" s="43"/>
      <c r="H131" s="43"/>
      <c r="I131" s="43"/>
      <c r="J131" s="43"/>
      <c r="K131" s="43"/>
    </row>
    <row r="132" spans="1:11" ht="18" x14ac:dyDescent="0.4">
      <c r="A132" s="49"/>
      <c r="B132" s="49"/>
      <c r="C132" s="49"/>
      <c r="D132" s="41" t="s">
        <v>149</v>
      </c>
      <c r="E132" s="42" t="s">
        <v>148</v>
      </c>
      <c r="F132" s="43"/>
      <c r="G132" s="43"/>
      <c r="H132" s="43"/>
      <c r="I132" s="43"/>
      <c r="J132" s="43"/>
      <c r="K132" s="43"/>
    </row>
    <row r="133" spans="1:11" ht="18.5" thickBot="1" x14ac:dyDescent="0.45">
      <c r="A133" s="49"/>
      <c r="B133" s="49"/>
      <c r="C133" s="49"/>
      <c r="D133" s="55">
        <v>217.809088533688</v>
      </c>
      <c r="E133" s="63">
        <v>217.80941495925211</v>
      </c>
      <c r="F133" s="43"/>
      <c r="G133" s="43"/>
      <c r="H133" s="43"/>
      <c r="I133" s="43"/>
      <c r="J133" s="43"/>
      <c r="K133" s="43"/>
    </row>
    <row r="134" spans="1:11" ht="18" x14ac:dyDescent="0.4">
      <c r="A134" s="49"/>
      <c r="B134" s="49"/>
      <c r="C134" s="49"/>
      <c r="D134" s="40" t="s">
        <v>150</v>
      </c>
      <c r="E134" s="42" t="s">
        <v>151</v>
      </c>
      <c r="F134" s="43"/>
      <c r="G134" s="43"/>
      <c r="H134" s="43"/>
      <c r="I134" s="43"/>
      <c r="J134" s="43"/>
      <c r="K134" s="43"/>
    </row>
    <row r="135" spans="1:11" ht="18.5" thickBot="1" x14ac:dyDescent="0.45">
      <c r="A135" s="49"/>
      <c r="B135" s="49"/>
      <c r="C135" s="49"/>
      <c r="D135" s="54">
        <v>388.96811860930819</v>
      </c>
      <c r="E135" s="63">
        <v>388.96810913085938</v>
      </c>
      <c r="F135" s="43"/>
      <c r="G135" s="43"/>
      <c r="H135" s="43"/>
      <c r="I135" s="43"/>
      <c r="J135" s="43"/>
      <c r="K135" s="43"/>
    </row>
    <row r="136" spans="1:11" ht="36" x14ac:dyDescent="0.4">
      <c r="A136" s="49"/>
      <c r="B136" s="40" t="s">
        <v>516</v>
      </c>
      <c r="C136" s="41" t="s">
        <v>515</v>
      </c>
      <c r="D136" s="40" t="s">
        <v>488</v>
      </c>
      <c r="E136" s="41" t="s">
        <v>431</v>
      </c>
      <c r="F136" s="40" t="s">
        <v>173</v>
      </c>
      <c r="G136" s="42" t="s">
        <v>145</v>
      </c>
      <c r="H136" s="43"/>
      <c r="I136" s="43"/>
      <c r="J136" s="43"/>
      <c r="K136" s="43"/>
    </row>
    <row r="137" spans="1:11" ht="18.5" thickBot="1" x14ac:dyDescent="0.45">
      <c r="A137" s="49"/>
      <c r="B137" s="61">
        <v>63.016210194963215</v>
      </c>
      <c r="C137" s="62">
        <v>15.75405216217041</v>
      </c>
      <c r="D137" s="61">
        <v>11.398972845318005</v>
      </c>
      <c r="E137" s="46">
        <v>8.5571858662815092</v>
      </c>
      <c r="F137" s="45">
        <v>8.7247222692598161</v>
      </c>
      <c r="G137" s="58">
        <v>24.464120231628417</v>
      </c>
      <c r="H137" s="43"/>
      <c r="I137" s="43"/>
      <c r="J137" s="43"/>
      <c r="K137" s="43"/>
    </row>
    <row r="138" spans="1:11" ht="18" x14ac:dyDescent="0.4">
      <c r="A138" s="49"/>
      <c r="B138" s="49"/>
      <c r="C138" s="49"/>
      <c r="D138" s="49"/>
      <c r="E138" s="49"/>
      <c r="F138" s="49"/>
      <c r="G138" s="42" t="s">
        <v>164</v>
      </c>
      <c r="H138" s="43"/>
      <c r="I138" s="43"/>
      <c r="J138" s="43"/>
      <c r="K138" s="43"/>
    </row>
    <row r="139" spans="1:11" ht="18.5" thickBot="1" x14ac:dyDescent="0.45">
      <c r="A139" s="49"/>
      <c r="B139" s="49"/>
      <c r="C139" s="49"/>
      <c r="D139" s="49"/>
      <c r="E139" s="49"/>
      <c r="F139" s="49"/>
      <c r="G139" s="59">
        <v>8.8381432933807371</v>
      </c>
      <c r="H139" s="43"/>
      <c r="I139" s="43"/>
      <c r="J139" s="43"/>
      <c r="K139" s="43"/>
    </row>
    <row r="140" spans="1:11" ht="18" x14ac:dyDescent="0.4">
      <c r="A140" s="49"/>
      <c r="B140" s="49"/>
      <c r="C140" s="49"/>
      <c r="D140" s="49"/>
      <c r="E140" s="41" t="s">
        <v>426</v>
      </c>
      <c r="F140" s="42" t="s">
        <v>148</v>
      </c>
      <c r="G140" s="43"/>
      <c r="H140" s="43"/>
      <c r="I140" s="43"/>
      <c r="J140" s="43"/>
      <c r="K140" s="43"/>
    </row>
    <row r="141" spans="1:11" ht="18.5" thickBot="1" x14ac:dyDescent="0.45">
      <c r="A141" s="49"/>
      <c r="B141" s="49"/>
      <c r="C141" s="49"/>
      <c r="D141" s="49"/>
      <c r="E141" s="46">
        <v>8.3675183626661287</v>
      </c>
      <c r="F141" s="59">
        <v>8.3746476114542219</v>
      </c>
      <c r="G141" s="43"/>
      <c r="H141" s="43"/>
      <c r="I141" s="43"/>
      <c r="J141" s="43"/>
      <c r="K141" s="43"/>
    </row>
    <row r="142" spans="1:11" ht="18" x14ac:dyDescent="0.4">
      <c r="A142" s="49"/>
      <c r="B142" s="49"/>
      <c r="C142" s="49"/>
      <c r="D142" s="40" t="s">
        <v>150</v>
      </c>
      <c r="E142" s="42" t="s">
        <v>151</v>
      </c>
      <c r="F142" s="43"/>
      <c r="G142" s="43"/>
      <c r="H142" s="43"/>
      <c r="I142" s="43"/>
      <c r="J142" s="43"/>
      <c r="K142" s="43"/>
    </row>
    <row r="143" spans="1:11" ht="18.5" thickBot="1" x14ac:dyDescent="0.45">
      <c r="A143" s="49"/>
      <c r="B143" s="49"/>
      <c r="C143" s="49"/>
      <c r="D143" s="45">
        <v>4.4227686498934027</v>
      </c>
      <c r="E143" s="53">
        <v>4.4227685928344727</v>
      </c>
      <c r="F143" s="43"/>
      <c r="G143" s="43"/>
      <c r="H143" s="43"/>
      <c r="I143" s="43"/>
      <c r="J143" s="43"/>
      <c r="K143" s="43"/>
    </row>
    <row r="144" spans="1:11" ht="36" x14ac:dyDescent="0.4">
      <c r="A144" s="49"/>
      <c r="B144" s="49"/>
      <c r="C144" s="41" t="s">
        <v>514</v>
      </c>
      <c r="D144" s="41" t="s">
        <v>199</v>
      </c>
      <c r="E144" s="40" t="s">
        <v>179</v>
      </c>
      <c r="F144" s="42" t="s">
        <v>180</v>
      </c>
      <c r="G144" s="43"/>
      <c r="H144" s="43"/>
      <c r="I144" s="43"/>
      <c r="J144" s="43"/>
      <c r="K144" s="43"/>
    </row>
    <row r="145" spans="1:11" ht="18.5" thickBot="1" x14ac:dyDescent="0.45">
      <c r="A145" s="49"/>
      <c r="B145" s="49"/>
      <c r="C145" s="62">
        <v>71.76348857120513</v>
      </c>
      <c r="D145" s="62">
        <v>52.926099326458697</v>
      </c>
      <c r="E145" s="61">
        <v>42.840686262793277</v>
      </c>
      <c r="F145" s="58">
        <v>42.840686798095703</v>
      </c>
      <c r="G145" s="43"/>
      <c r="H145" s="43"/>
      <c r="I145" s="43"/>
      <c r="J145" s="43"/>
      <c r="K145" s="43"/>
    </row>
    <row r="146" spans="1:11" ht="18" x14ac:dyDescent="0.4">
      <c r="A146" s="49"/>
      <c r="B146" s="49"/>
      <c r="C146" s="49"/>
      <c r="D146" s="49"/>
      <c r="E146" s="40" t="s">
        <v>150</v>
      </c>
      <c r="F146" s="42" t="s">
        <v>151</v>
      </c>
      <c r="G146" s="43"/>
      <c r="H146" s="43"/>
      <c r="I146" s="43"/>
      <c r="J146" s="43"/>
      <c r="K146" s="43"/>
    </row>
    <row r="147" spans="1:11" ht="18.5" thickBot="1" x14ac:dyDescent="0.45">
      <c r="A147" s="49"/>
      <c r="B147" s="49"/>
      <c r="C147" s="49"/>
      <c r="D147" s="49"/>
      <c r="E147" s="61">
        <v>12.504997891810847</v>
      </c>
      <c r="F147" s="58">
        <v>12.504998207092285</v>
      </c>
      <c r="G147" s="43"/>
      <c r="H147" s="43"/>
      <c r="I147" s="43"/>
      <c r="J147" s="43"/>
      <c r="K147" s="43"/>
    </row>
    <row r="148" spans="1:11" ht="36" x14ac:dyDescent="0.4">
      <c r="A148" s="49"/>
      <c r="B148" s="49"/>
      <c r="C148" s="49"/>
      <c r="D148" s="41" t="s">
        <v>181</v>
      </c>
      <c r="E148" s="40" t="s">
        <v>179</v>
      </c>
      <c r="F148" s="42" t="s">
        <v>180</v>
      </c>
      <c r="G148" s="43"/>
      <c r="H148" s="43"/>
      <c r="I148" s="43"/>
      <c r="J148" s="43"/>
      <c r="K148" s="43"/>
    </row>
    <row r="149" spans="1:11" ht="18.5" thickBot="1" x14ac:dyDescent="0.45">
      <c r="A149" s="49"/>
      <c r="B149" s="49"/>
      <c r="C149" s="49"/>
      <c r="D149" s="62">
        <v>28.242302901537897</v>
      </c>
      <c r="E149" s="61">
        <v>22.860549467992943</v>
      </c>
      <c r="F149" s="58">
        <v>22.860549926757813</v>
      </c>
      <c r="G149" s="43"/>
      <c r="H149" s="43"/>
      <c r="I149" s="43"/>
      <c r="J149" s="43"/>
      <c r="K149" s="43"/>
    </row>
    <row r="150" spans="1:11" ht="18" x14ac:dyDescent="0.4">
      <c r="A150" s="49"/>
      <c r="B150" s="49"/>
      <c r="C150" s="49"/>
      <c r="D150" s="49"/>
      <c r="E150" s="40" t="s">
        <v>150</v>
      </c>
      <c r="F150" s="42" t="s">
        <v>151</v>
      </c>
      <c r="G150" s="43"/>
      <c r="H150" s="43"/>
      <c r="I150" s="43"/>
      <c r="J150" s="43"/>
      <c r="K150" s="43"/>
    </row>
    <row r="151" spans="1:11" ht="18.5" thickBot="1" x14ac:dyDescent="0.45">
      <c r="A151" s="49"/>
      <c r="B151" s="49"/>
      <c r="C151" s="49"/>
      <c r="D151" s="49"/>
      <c r="E151" s="45">
        <v>6.6728885048502518</v>
      </c>
      <c r="F151" s="59">
        <v>6.6728882789611816</v>
      </c>
      <c r="G151" s="43"/>
      <c r="H151" s="43"/>
      <c r="I151" s="43"/>
      <c r="J151" s="43"/>
      <c r="K151" s="43"/>
    </row>
    <row r="152" spans="1:11" ht="18" x14ac:dyDescent="0.4">
      <c r="A152" s="49"/>
      <c r="B152" s="49"/>
      <c r="C152" s="41" t="s">
        <v>195</v>
      </c>
      <c r="D152" s="40" t="s">
        <v>173</v>
      </c>
      <c r="E152" s="42" t="s">
        <v>145</v>
      </c>
      <c r="F152" s="43"/>
      <c r="G152" s="43"/>
      <c r="H152" s="43"/>
      <c r="I152" s="43"/>
      <c r="J152" s="43"/>
      <c r="K152" s="43"/>
    </row>
    <row r="153" spans="1:11" ht="18.5" thickBot="1" x14ac:dyDescent="0.45">
      <c r="A153" s="49"/>
      <c r="B153" s="49"/>
      <c r="C153" s="62">
        <v>59.112354522895814</v>
      </c>
      <c r="D153" s="61">
        <v>60.269680491443914</v>
      </c>
      <c r="E153" s="63">
        <v>168.99618278503419</v>
      </c>
      <c r="F153" s="43"/>
      <c r="G153" s="43"/>
      <c r="H153" s="43"/>
      <c r="I153" s="43"/>
      <c r="J153" s="43"/>
      <c r="K153" s="43"/>
    </row>
    <row r="154" spans="1:11" ht="18" x14ac:dyDescent="0.4">
      <c r="A154" s="49"/>
      <c r="B154" s="49"/>
      <c r="C154" s="49"/>
      <c r="D154" s="49"/>
      <c r="E154" s="42" t="s">
        <v>164</v>
      </c>
      <c r="F154" s="43"/>
      <c r="G154" s="43"/>
      <c r="H154" s="43"/>
      <c r="I154" s="43"/>
      <c r="J154" s="43"/>
      <c r="K154" s="43"/>
    </row>
    <row r="155" spans="1:11" ht="18.5" thickBot="1" x14ac:dyDescent="0.45">
      <c r="A155" s="49"/>
      <c r="B155" s="49"/>
      <c r="C155" s="49"/>
      <c r="D155" s="49"/>
      <c r="E155" s="58">
        <v>61.053185863494875</v>
      </c>
      <c r="F155" s="43"/>
      <c r="G155" s="43"/>
      <c r="H155" s="43"/>
      <c r="I155" s="43"/>
      <c r="J155" s="43"/>
      <c r="K155" s="43"/>
    </row>
    <row r="156" spans="1:11" ht="36" x14ac:dyDescent="0.4">
      <c r="A156" s="49"/>
      <c r="B156" s="49"/>
      <c r="C156" s="41" t="s">
        <v>181</v>
      </c>
      <c r="D156" s="40" t="s">
        <v>179</v>
      </c>
      <c r="E156" s="42" t="s">
        <v>180</v>
      </c>
      <c r="F156" s="43"/>
      <c r="G156" s="43"/>
      <c r="H156" s="43"/>
      <c r="I156" s="43"/>
      <c r="J156" s="43"/>
      <c r="K156" s="43"/>
    </row>
    <row r="157" spans="1:11" ht="18.5" thickBot="1" x14ac:dyDescent="0.45">
      <c r="A157" s="49"/>
      <c r="B157" s="49"/>
      <c r="C157" s="62">
        <v>48.01835099029541</v>
      </c>
      <c r="D157" s="61">
        <v>38.868143646874906</v>
      </c>
      <c r="E157" s="58">
        <v>38.868144989013672</v>
      </c>
      <c r="F157" s="43"/>
      <c r="G157" s="43"/>
      <c r="H157" s="43"/>
      <c r="I157" s="43"/>
      <c r="J157" s="43"/>
      <c r="K157" s="43"/>
    </row>
    <row r="158" spans="1:11" ht="18" x14ac:dyDescent="0.4">
      <c r="A158" s="49"/>
      <c r="B158" s="49"/>
      <c r="C158" s="49"/>
      <c r="D158" s="40" t="s">
        <v>150</v>
      </c>
      <c r="E158" s="42" t="s">
        <v>151</v>
      </c>
      <c r="F158" s="43"/>
      <c r="G158" s="43"/>
      <c r="H158" s="43"/>
      <c r="I158" s="43"/>
      <c r="J158" s="43"/>
      <c r="K158" s="43"/>
    </row>
    <row r="159" spans="1:11" ht="18.5" thickBot="1" x14ac:dyDescent="0.45">
      <c r="A159" s="49"/>
      <c r="B159" s="49"/>
      <c r="C159" s="49"/>
      <c r="D159" s="61">
        <v>11.345431102136619</v>
      </c>
      <c r="E159" s="72">
        <v>11.345431327819824</v>
      </c>
      <c r="F159" s="43"/>
      <c r="G159" s="43"/>
      <c r="H159" s="43"/>
      <c r="I159" s="43"/>
      <c r="J159" s="43"/>
      <c r="K159" s="43"/>
    </row>
    <row r="160" spans="1:11" ht="36" x14ac:dyDescent="0.4">
      <c r="A160" s="49"/>
      <c r="B160" s="41" t="s">
        <v>181</v>
      </c>
      <c r="C160" s="40" t="s">
        <v>179</v>
      </c>
      <c r="D160" s="42" t="s">
        <v>180</v>
      </c>
      <c r="E160" s="43"/>
      <c r="F160" s="43"/>
      <c r="G160" s="43"/>
      <c r="H160" s="43"/>
      <c r="I160" s="43"/>
      <c r="J160" s="43"/>
      <c r="K160" s="43"/>
    </row>
    <row r="161" spans="1:11" ht="18.5" thickBot="1" x14ac:dyDescent="0.45">
      <c r="A161" s="49"/>
      <c r="B161" s="55">
        <v>510.94117619186642</v>
      </c>
      <c r="C161" s="54">
        <v>413.5780060433018</v>
      </c>
      <c r="D161" s="63">
        <v>413.5780029296875</v>
      </c>
      <c r="E161" s="43"/>
      <c r="F161" s="43"/>
      <c r="G161" s="43"/>
      <c r="H161" s="43"/>
      <c r="I161" s="43"/>
      <c r="J161" s="43"/>
      <c r="K161" s="43"/>
    </row>
    <row r="162" spans="1:11" ht="18" x14ac:dyDescent="0.4">
      <c r="A162" s="49"/>
      <c r="B162" s="49"/>
      <c r="C162" s="40" t="s">
        <v>150</v>
      </c>
      <c r="D162" s="42" t="s">
        <v>151</v>
      </c>
      <c r="E162" s="43"/>
      <c r="F162" s="43"/>
      <c r="G162" s="43"/>
      <c r="H162" s="43"/>
      <c r="I162" s="43"/>
      <c r="J162" s="43"/>
      <c r="K162" s="43"/>
    </row>
    <row r="163" spans="1:11" ht="18.5" thickBot="1" x14ac:dyDescent="0.45">
      <c r="A163" s="70"/>
      <c r="B163" s="70"/>
      <c r="C163" s="74">
        <v>120.72150436493996</v>
      </c>
      <c r="D163" s="75">
        <v>120.72150421142578</v>
      </c>
      <c r="E163" s="43"/>
      <c r="F163" s="43"/>
      <c r="G163" s="43"/>
      <c r="H163" s="43"/>
      <c r="I163" s="43"/>
      <c r="J163" s="43"/>
      <c r="K163" s="43"/>
    </row>
  </sheetData>
  <mergeCells count="1">
    <mergeCell ref="A1:D1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F41AF-A6D8-4838-849C-556F134F692F}">
  <sheetPr codeName="Sheet8"/>
  <dimension ref="A2:AI216"/>
  <sheetViews>
    <sheetView workbookViewId="0">
      <selection activeCell="E7" sqref="E7"/>
    </sheetView>
  </sheetViews>
  <sheetFormatPr defaultRowHeight="14.5" x14ac:dyDescent="0.35"/>
  <cols>
    <col min="1" max="1" width="25.6328125" customWidth="1"/>
    <col min="2" max="5" width="9.6328125" customWidth="1"/>
    <col min="6" max="7" width="9.54296875" bestFit="1" customWidth="1"/>
    <col min="8" max="8" width="25.6328125" customWidth="1"/>
    <col min="9" max="12" width="9.6328125" customWidth="1"/>
    <col min="13" max="13" width="8.6328125" customWidth="1"/>
    <col min="14" max="14" width="9.54296875" bestFit="1" customWidth="1"/>
    <col min="15" max="15" width="25.6328125" customWidth="1"/>
    <col min="16" max="19" width="9.6328125" customWidth="1"/>
    <col min="20" max="20" width="8.6328125" customWidth="1"/>
    <col min="21" max="21" width="9.54296875" bestFit="1" customWidth="1"/>
    <col min="22" max="22" width="25.6328125" customWidth="1"/>
    <col min="23" max="26" width="9.6328125" customWidth="1"/>
    <col min="27" max="28" width="8.6328125" customWidth="1"/>
    <col min="29" max="29" width="25.6328125" customWidth="1"/>
    <col min="30" max="33" width="9.6328125" customWidth="1"/>
    <col min="34" max="34" width="8.6328125" customWidth="1"/>
    <col min="35" max="35" width="9.54296875" bestFit="1" customWidth="1"/>
  </cols>
  <sheetData>
    <row r="2" spans="1:35" ht="18" x14ac:dyDescent="0.4">
      <c r="A2" s="76" t="s">
        <v>203</v>
      </c>
      <c r="B2" s="266" t="s">
        <v>537</v>
      </c>
      <c r="C2" s="267"/>
      <c r="D2" s="267"/>
      <c r="E2" s="267"/>
      <c r="F2" s="26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 ht="18" x14ac:dyDescent="0.4">
      <c r="A3" s="76" t="s">
        <v>204</v>
      </c>
      <c r="B3" s="268" t="s">
        <v>433</v>
      </c>
      <c r="C3" s="269"/>
      <c r="D3" s="269"/>
      <c r="E3" s="269"/>
      <c r="F3" s="270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36" x14ac:dyDescent="0.4">
      <c r="A4" s="78" t="s">
        <v>1</v>
      </c>
      <c r="B4" s="77"/>
      <c r="C4" s="77"/>
      <c r="D4" s="77"/>
      <c r="E4" s="77"/>
      <c r="F4" s="77"/>
      <c r="G4" s="77"/>
      <c r="H4" s="78" t="s">
        <v>2</v>
      </c>
      <c r="I4" s="77"/>
      <c r="J4" s="77"/>
      <c r="K4" s="77"/>
      <c r="L4" s="77"/>
      <c r="M4" s="77"/>
      <c r="N4" s="77"/>
      <c r="O4" s="78" t="s">
        <v>3</v>
      </c>
      <c r="P4" s="77"/>
      <c r="Q4" s="77"/>
      <c r="R4" s="77"/>
      <c r="S4" s="77"/>
      <c r="T4" s="77"/>
      <c r="U4" s="77"/>
      <c r="V4" s="78" t="s">
        <v>206</v>
      </c>
      <c r="W4" s="77"/>
      <c r="X4" s="77"/>
      <c r="Y4" s="77"/>
      <c r="Z4" s="77"/>
      <c r="AA4" s="77"/>
      <c r="AB4" s="77"/>
      <c r="AC4" s="78" t="s">
        <v>5</v>
      </c>
      <c r="AD4" s="77"/>
      <c r="AE4" s="77"/>
      <c r="AF4" s="77"/>
      <c r="AG4" s="77"/>
      <c r="AH4" s="77"/>
      <c r="AI4" s="77"/>
    </row>
    <row r="5" spans="1:35" ht="90" x14ac:dyDescent="0.4">
      <c r="A5" s="76" t="s">
        <v>207</v>
      </c>
      <c r="B5" s="76" t="s">
        <v>208</v>
      </c>
      <c r="C5" s="76" t="s">
        <v>209</v>
      </c>
      <c r="D5" s="76" t="s">
        <v>210</v>
      </c>
      <c r="E5" s="76" t="s">
        <v>211</v>
      </c>
      <c r="F5" s="76" t="s">
        <v>212</v>
      </c>
      <c r="G5" s="76" t="s">
        <v>213</v>
      </c>
      <c r="H5" s="76" t="s">
        <v>207</v>
      </c>
      <c r="I5" s="76" t="s">
        <v>208</v>
      </c>
      <c r="J5" s="76" t="s">
        <v>209</v>
      </c>
      <c r="K5" s="76" t="s">
        <v>210</v>
      </c>
      <c r="L5" s="76" t="s">
        <v>211</v>
      </c>
      <c r="M5" s="76" t="s">
        <v>212</v>
      </c>
      <c r="N5" s="76" t="s">
        <v>213</v>
      </c>
      <c r="O5" s="76" t="s">
        <v>207</v>
      </c>
      <c r="P5" s="76" t="s">
        <v>208</v>
      </c>
      <c r="Q5" s="76" t="s">
        <v>209</v>
      </c>
      <c r="R5" s="76" t="s">
        <v>210</v>
      </c>
      <c r="S5" s="76" t="s">
        <v>211</v>
      </c>
      <c r="T5" s="76" t="s">
        <v>212</v>
      </c>
      <c r="U5" s="76" t="s">
        <v>213</v>
      </c>
      <c r="V5" s="76" t="s">
        <v>207</v>
      </c>
      <c r="W5" s="76" t="s">
        <v>208</v>
      </c>
      <c r="X5" s="76" t="s">
        <v>209</v>
      </c>
      <c r="Y5" s="76" t="s">
        <v>210</v>
      </c>
      <c r="Z5" s="76" t="s">
        <v>211</v>
      </c>
      <c r="AA5" s="76" t="s">
        <v>212</v>
      </c>
      <c r="AB5" s="76" t="s">
        <v>213</v>
      </c>
      <c r="AC5" s="76" t="s">
        <v>207</v>
      </c>
      <c r="AD5" s="76" t="s">
        <v>208</v>
      </c>
      <c r="AE5" s="76" t="s">
        <v>209</v>
      </c>
      <c r="AF5" s="76" t="s">
        <v>210</v>
      </c>
      <c r="AG5" s="76" t="s">
        <v>211</v>
      </c>
      <c r="AH5" s="76" t="s">
        <v>212</v>
      </c>
      <c r="AI5" s="76" t="s">
        <v>213</v>
      </c>
    </row>
    <row r="6" spans="1:35" ht="18" x14ac:dyDescent="0.4">
      <c r="A6" s="78" t="s">
        <v>214</v>
      </c>
      <c r="B6" s="79">
        <f>-1051.21071066398+3941.50829799407</f>
        <v>2890.2975873300898</v>
      </c>
      <c r="C6" s="79">
        <v>3621.0629605183935</v>
      </c>
      <c r="D6" s="80">
        <f>-1051.21071066398+320.445337475674</f>
        <v>-730.76537318830606</v>
      </c>
      <c r="E6" s="81"/>
      <c r="F6" s="81"/>
      <c r="G6" s="82">
        <v>8.1300180856845178E-2</v>
      </c>
      <c r="H6" s="78" t="s">
        <v>214</v>
      </c>
      <c r="I6" s="83">
        <v>21.261483364921791</v>
      </c>
      <c r="J6" s="83">
        <v>16.495410222270937</v>
      </c>
      <c r="K6" s="84">
        <v>4.7660731426508463</v>
      </c>
      <c r="L6" s="81"/>
      <c r="M6" s="81"/>
      <c r="N6" s="85">
        <v>0.22416465779213418</v>
      </c>
      <c r="O6" s="78" t="s">
        <v>214</v>
      </c>
      <c r="P6" s="85">
        <v>0.93444967100928888</v>
      </c>
      <c r="Q6" s="85">
        <v>0.44884356348421639</v>
      </c>
      <c r="R6" s="85">
        <v>0.48560610752507261</v>
      </c>
      <c r="S6" s="81"/>
      <c r="T6" s="81"/>
      <c r="U6" s="85">
        <v>0.51967069237723074</v>
      </c>
      <c r="V6" s="78" t="s">
        <v>214</v>
      </c>
      <c r="W6" s="85">
        <v>0.21537483661711834</v>
      </c>
      <c r="X6" s="86">
        <v>1.9988335582559966E-5</v>
      </c>
      <c r="Y6" s="85">
        <v>0.21535484828153581</v>
      </c>
      <c r="Z6" s="81"/>
      <c r="AA6" s="81"/>
      <c r="AB6" s="85">
        <v>0.99990719279978812</v>
      </c>
      <c r="AC6" s="78" t="s">
        <v>214</v>
      </c>
      <c r="AD6" s="80">
        <v>525.79513945736358</v>
      </c>
      <c r="AE6" s="88">
        <v>233.07950755819391</v>
      </c>
      <c r="AF6" s="88">
        <v>292.71563189916964</v>
      </c>
      <c r="AG6" s="77"/>
      <c r="AH6" s="77"/>
      <c r="AI6" s="89">
        <v>0.55671041805609089</v>
      </c>
    </row>
    <row r="7" spans="1:35" ht="18" x14ac:dyDescent="0.4">
      <c r="A7" s="76" t="s">
        <v>215</v>
      </c>
      <c r="B7" s="91">
        <v>3410.5733319129154</v>
      </c>
      <c r="C7" s="91">
        <v>3355.1129956361992</v>
      </c>
      <c r="D7" s="94">
        <f>-1051.21071066398+55.4603362767164</f>
        <v>-995.75037438726372</v>
      </c>
      <c r="E7" s="89">
        <v>0.86529649922306207</v>
      </c>
      <c r="F7" s="93">
        <v>1.6261294181177999E-2</v>
      </c>
      <c r="G7" s="93">
        <v>1.4070840927809672E-2</v>
      </c>
      <c r="H7" s="76" t="s">
        <v>216</v>
      </c>
      <c r="I7" s="94">
        <v>10.281511447861165</v>
      </c>
      <c r="J7" s="92">
        <v>9.9214150886310684</v>
      </c>
      <c r="K7" s="89">
        <v>0.36009635923009597</v>
      </c>
      <c r="L7" s="89">
        <v>0.48357451224800679</v>
      </c>
      <c r="M7" s="93">
        <v>3.5023679257294979E-2</v>
      </c>
      <c r="N7" s="93">
        <v>1.6936558613977054E-2</v>
      </c>
      <c r="O7" s="76" t="s">
        <v>233</v>
      </c>
      <c r="P7" s="89">
        <v>0.46418471096783276</v>
      </c>
      <c r="Q7" s="95">
        <v>0</v>
      </c>
      <c r="R7" s="89">
        <v>0.46418471096783276</v>
      </c>
      <c r="S7" s="89">
        <v>0.49674661500653311</v>
      </c>
      <c r="T7" s="92">
        <v>1</v>
      </c>
      <c r="U7" s="89">
        <v>0.49674661500653311</v>
      </c>
      <c r="V7" s="76" t="s">
        <v>224</v>
      </c>
      <c r="W7" s="89">
        <v>0.21535681752727409</v>
      </c>
      <c r="X7" s="90">
        <v>1.9692457382837465E-6</v>
      </c>
      <c r="Y7" s="89">
        <v>0.21535484828153581</v>
      </c>
      <c r="Z7" s="89">
        <v>0.99991633614155084</v>
      </c>
      <c r="AA7" s="89">
        <v>0.99999085589320602</v>
      </c>
      <c r="AB7" s="89">
        <v>0.99990719279978812</v>
      </c>
      <c r="AC7" s="76" t="s">
        <v>225</v>
      </c>
      <c r="AD7" s="88">
        <v>227.20654811258277</v>
      </c>
      <c r="AE7" s="95">
        <v>0</v>
      </c>
      <c r="AF7" s="88">
        <v>227.20654811258277</v>
      </c>
      <c r="AG7" s="89">
        <v>0.43211990956604651</v>
      </c>
      <c r="AH7" s="92">
        <v>1</v>
      </c>
      <c r="AI7" s="89">
        <v>0.43211990956604651</v>
      </c>
    </row>
    <row r="8" spans="1:35" ht="18" x14ac:dyDescent="0.4">
      <c r="A8" s="76" t="s">
        <v>223</v>
      </c>
      <c r="B8" s="88">
        <v>389.19919097669265</v>
      </c>
      <c r="C8" s="88">
        <v>265.63062982162205</v>
      </c>
      <c r="D8" s="88">
        <v>123.56856115507054</v>
      </c>
      <c r="E8" s="89">
        <v>0.96404021902564774</v>
      </c>
      <c r="F8" s="89">
        <v>0.31749439366761295</v>
      </c>
      <c r="G8" s="93">
        <v>3.1350577447206623E-2</v>
      </c>
      <c r="H8" s="76" t="s">
        <v>219</v>
      </c>
      <c r="I8" s="92">
        <v>6.3030872453274887</v>
      </c>
      <c r="J8" s="92">
        <v>6.1173183616038154</v>
      </c>
      <c r="K8" s="89">
        <v>0.18576888372367303</v>
      </c>
      <c r="L8" s="89">
        <v>0.78003017985803924</v>
      </c>
      <c r="M8" s="93">
        <v>2.9472681638888065E-2</v>
      </c>
      <c r="N8" s="90">
        <v>8.7373435115145077E-3</v>
      </c>
      <c r="O8" s="76" t="s">
        <v>219</v>
      </c>
      <c r="P8" s="89">
        <v>0.39880533442222071</v>
      </c>
      <c r="Q8" s="89">
        <v>0.38705147176490429</v>
      </c>
      <c r="R8" s="93">
        <v>1.17538626573164E-2</v>
      </c>
      <c r="S8" s="89">
        <v>0.92352758223773279</v>
      </c>
      <c r="T8" s="93">
        <v>2.9472681638888068E-2</v>
      </c>
      <c r="U8" s="93">
        <v>1.257837957674187E-2</v>
      </c>
      <c r="V8" s="96" t="s">
        <v>218</v>
      </c>
      <c r="W8" s="99">
        <v>1.4613252333762862E-5</v>
      </c>
      <c r="X8" s="99">
        <v>1.4613252333762862E-5</v>
      </c>
      <c r="Y8" s="101">
        <v>0</v>
      </c>
      <c r="Z8" s="98">
        <v>0.99998418646503007</v>
      </c>
      <c r="AA8" s="101">
        <v>0</v>
      </c>
      <c r="AB8" s="101">
        <v>0</v>
      </c>
      <c r="AC8" s="76" t="s">
        <v>219</v>
      </c>
      <c r="AD8" s="88">
        <v>223.25165611243241</v>
      </c>
      <c r="AE8" s="88">
        <v>216.67183112647615</v>
      </c>
      <c r="AF8" s="92">
        <v>6.5798249859562397</v>
      </c>
      <c r="AG8" s="89">
        <v>0.85671808356749279</v>
      </c>
      <c r="AH8" s="93">
        <v>2.9472681638888068E-2</v>
      </c>
      <c r="AI8" s="93">
        <v>1.2514046806797829E-2</v>
      </c>
    </row>
    <row r="9" spans="1:35" ht="18" x14ac:dyDescent="0.4">
      <c r="A9" s="76" t="s">
        <v>224</v>
      </c>
      <c r="B9" s="88">
        <v>139.98193139272817</v>
      </c>
      <c r="C9" s="90">
        <v>1.2800097298844354E-3</v>
      </c>
      <c r="D9" s="88">
        <v>139.98065138299827</v>
      </c>
      <c r="E9" s="89">
        <v>0.999555032343171</v>
      </c>
      <c r="F9" s="89">
        <v>0.99999085589320591</v>
      </c>
      <c r="G9" s="93">
        <v>3.5514488566277529E-2</v>
      </c>
      <c r="H9" s="76" t="s">
        <v>251</v>
      </c>
      <c r="I9" s="92">
        <v>2.9098640605264361</v>
      </c>
      <c r="J9" s="95">
        <v>0</v>
      </c>
      <c r="K9" s="92">
        <v>2.9098640605264361</v>
      </c>
      <c r="L9" s="89">
        <v>0.91689100045944982</v>
      </c>
      <c r="M9" s="92">
        <v>1</v>
      </c>
      <c r="N9" s="89">
        <v>0.13686082060141055</v>
      </c>
      <c r="O9" s="76" t="s">
        <v>246</v>
      </c>
      <c r="P9" s="93">
        <v>2.3534615811203783E-2</v>
      </c>
      <c r="Q9" s="93">
        <v>2.2616539000726757E-2</v>
      </c>
      <c r="R9" s="90">
        <v>9.180768104770264E-4</v>
      </c>
      <c r="S9" s="89">
        <v>0.94871311821826809</v>
      </c>
      <c r="T9" s="93">
        <v>3.9009636606855969E-2</v>
      </c>
      <c r="U9" s="90">
        <v>9.8247860634957641E-4</v>
      </c>
      <c r="V9" s="96" t="s">
        <v>234</v>
      </c>
      <c r="W9" s="99">
        <v>1.0143026773589383E-6</v>
      </c>
      <c r="X9" s="99">
        <v>1.0143026773589383E-6</v>
      </c>
      <c r="Y9" s="101">
        <v>0</v>
      </c>
      <c r="Z9" s="98">
        <v>0.99998889594127749</v>
      </c>
      <c r="AA9" s="101">
        <v>0</v>
      </c>
      <c r="AB9" s="101">
        <v>0</v>
      </c>
      <c r="AC9" s="76" t="s">
        <v>284</v>
      </c>
      <c r="AD9" s="94">
        <v>16.007506245390225</v>
      </c>
      <c r="AE9" s="95">
        <v>0</v>
      </c>
      <c r="AF9" s="94">
        <v>16.007506245390225</v>
      </c>
      <c r="AG9" s="89">
        <v>0.88716246207945559</v>
      </c>
      <c r="AH9" s="92">
        <v>1</v>
      </c>
      <c r="AI9" s="93">
        <v>3.0444378511962765E-2</v>
      </c>
    </row>
    <row r="10" spans="1:35" ht="36" x14ac:dyDescent="0.4">
      <c r="A10" s="96" t="s">
        <v>436</v>
      </c>
      <c r="B10" s="97">
        <v>1.4341235256549119</v>
      </c>
      <c r="C10" s="101">
        <v>0</v>
      </c>
      <c r="D10" s="97">
        <v>1.4341235256549119</v>
      </c>
      <c r="E10" s="98">
        <v>0.99991888379729188</v>
      </c>
      <c r="F10" s="97">
        <v>1</v>
      </c>
      <c r="G10" s="99">
        <v>3.6385145412094495E-4</v>
      </c>
      <c r="H10" s="76" t="s">
        <v>240</v>
      </c>
      <c r="I10" s="92">
        <v>1.0071062117001888</v>
      </c>
      <c r="J10" s="93">
        <v>2.3626491978061048E-2</v>
      </c>
      <c r="K10" s="89">
        <v>0.98347971972212767</v>
      </c>
      <c r="L10" s="89">
        <v>0.96425863678165313</v>
      </c>
      <c r="M10" s="89">
        <v>0.97654021819786507</v>
      </c>
      <c r="N10" s="93">
        <v>4.6256401909601445E-2</v>
      </c>
      <c r="O10" s="76" t="s">
        <v>264</v>
      </c>
      <c r="P10" s="93">
        <v>1.3632601504991831E-2</v>
      </c>
      <c r="Q10" s="93">
        <v>1.3632601504991831E-2</v>
      </c>
      <c r="R10" s="95">
        <v>0</v>
      </c>
      <c r="S10" s="89">
        <v>0.96330202752813743</v>
      </c>
      <c r="T10" s="95">
        <v>0</v>
      </c>
      <c r="U10" s="95">
        <v>0</v>
      </c>
      <c r="V10" s="96" t="s">
        <v>239</v>
      </c>
      <c r="W10" s="99">
        <v>9.9626124821728336E-7</v>
      </c>
      <c r="X10" s="99">
        <v>9.9626124821728336E-7</v>
      </c>
      <c r="Y10" s="101">
        <v>0</v>
      </c>
      <c r="Z10" s="98">
        <v>0.99999352164994371</v>
      </c>
      <c r="AA10" s="101">
        <v>0</v>
      </c>
      <c r="AB10" s="101">
        <v>0</v>
      </c>
      <c r="AC10" s="76" t="s">
        <v>235</v>
      </c>
      <c r="AD10" s="94">
        <v>11.673691750653726</v>
      </c>
      <c r="AE10" s="95">
        <v>0</v>
      </c>
      <c r="AF10" s="94">
        <v>11.673691750653726</v>
      </c>
      <c r="AG10" s="89">
        <v>0.90936443937940048</v>
      </c>
      <c r="AH10" s="92">
        <v>1</v>
      </c>
      <c r="AI10" s="93">
        <v>2.2201977299944855E-2</v>
      </c>
    </row>
    <row r="11" spans="1:35" ht="18" x14ac:dyDescent="0.4">
      <c r="A11" s="96" t="s">
        <v>231</v>
      </c>
      <c r="B11" s="98">
        <v>0.27670792988441223</v>
      </c>
      <c r="C11" s="98">
        <v>0.27504279465086889</v>
      </c>
      <c r="D11" s="99">
        <v>1.6651352335433061E-3</v>
      </c>
      <c r="E11" s="98">
        <v>0.99998908736124859</v>
      </c>
      <c r="F11" s="99">
        <v>6.0176635857124676E-3</v>
      </c>
      <c r="G11" s="99">
        <v>4.224614304099615E-7</v>
      </c>
      <c r="H11" s="76" t="s">
        <v>246</v>
      </c>
      <c r="I11" s="89">
        <v>0.36719216853292574</v>
      </c>
      <c r="J11" s="89">
        <v>0.35286813547357287</v>
      </c>
      <c r="K11" s="93">
        <v>1.4324033059352847E-2</v>
      </c>
      <c r="L11" s="89">
        <v>0.98152893548238906</v>
      </c>
      <c r="M11" s="93">
        <v>3.9009636606855969E-2</v>
      </c>
      <c r="N11" s="90">
        <v>6.7370807640756243E-4</v>
      </c>
      <c r="O11" s="76" t="s">
        <v>273</v>
      </c>
      <c r="P11" s="93">
        <v>1.1275779685198257E-2</v>
      </c>
      <c r="Q11" s="93">
        <v>1.1275779685198257E-2</v>
      </c>
      <c r="R11" s="95">
        <v>0</v>
      </c>
      <c r="S11" s="89">
        <v>0.97536878728526744</v>
      </c>
      <c r="T11" s="95">
        <v>0</v>
      </c>
      <c r="U11" s="95">
        <v>0</v>
      </c>
      <c r="V11" s="96" t="s">
        <v>247</v>
      </c>
      <c r="W11" s="99">
        <v>7.8405275291374692E-7</v>
      </c>
      <c r="X11" s="99">
        <v>7.8405275291374692E-7</v>
      </c>
      <c r="Y11" s="101">
        <v>0</v>
      </c>
      <c r="Z11" s="98">
        <v>0.99999716206014777</v>
      </c>
      <c r="AA11" s="101">
        <v>0</v>
      </c>
      <c r="AB11" s="101">
        <v>0</v>
      </c>
      <c r="AC11" s="76" t="s">
        <v>266</v>
      </c>
      <c r="AD11" s="92">
        <v>8.6788876418003795</v>
      </c>
      <c r="AE11" s="95">
        <v>0</v>
      </c>
      <c r="AF11" s="92">
        <v>8.6788876418003795</v>
      </c>
      <c r="AG11" s="89">
        <v>0.92587065442497363</v>
      </c>
      <c r="AH11" s="92">
        <v>1</v>
      </c>
      <c r="AI11" s="93">
        <v>1.6506215045573175E-2</v>
      </c>
    </row>
    <row r="12" spans="1:35" ht="36" x14ac:dyDescent="0.4">
      <c r="A12" s="96" t="s">
        <v>239</v>
      </c>
      <c r="B12" s="100">
        <v>3.6064657185465657E-2</v>
      </c>
      <c r="C12" s="100">
        <v>3.6064657185465657E-2</v>
      </c>
      <c r="D12" s="101">
        <v>0</v>
      </c>
      <c r="E12" s="98">
        <v>0.99999823732477999</v>
      </c>
      <c r="F12" s="101">
        <v>0</v>
      </c>
      <c r="G12" s="101">
        <v>0</v>
      </c>
      <c r="H12" s="76" t="s">
        <v>263</v>
      </c>
      <c r="I12" s="89">
        <v>0.18238320175637568</v>
      </c>
      <c r="J12" s="95">
        <v>0</v>
      </c>
      <c r="K12" s="89">
        <v>0.18238320175637568</v>
      </c>
      <c r="L12" s="89">
        <v>0.99010703883604689</v>
      </c>
      <c r="M12" s="92">
        <v>1</v>
      </c>
      <c r="N12" s="90">
        <v>8.5781033536578254E-3</v>
      </c>
      <c r="O12" s="76" t="s">
        <v>232</v>
      </c>
      <c r="P12" s="93">
        <v>1.0648319449029846E-2</v>
      </c>
      <c r="Q12" s="90">
        <v>3.3471710443422694E-3</v>
      </c>
      <c r="R12" s="90">
        <v>7.3011484046875755E-3</v>
      </c>
      <c r="S12" s="89">
        <v>0.98676407135394151</v>
      </c>
      <c r="T12" s="89">
        <v>0.6856620370600145</v>
      </c>
      <c r="U12" s="90">
        <v>7.8133136874045713E-3</v>
      </c>
      <c r="V12" s="96" t="s">
        <v>245</v>
      </c>
      <c r="W12" s="99">
        <v>3.6034986217438179E-7</v>
      </c>
      <c r="X12" s="99">
        <v>3.6034986217438179E-7</v>
      </c>
      <c r="Y12" s="101">
        <v>0</v>
      </c>
      <c r="Z12" s="98">
        <v>0.99999883518904176</v>
      </c>
      <c r="AA12" s="101">
        <v>0</v>
      </c>
      <c r="AB12" s="101">
        <v>0</v>
      </c>
      <c r="AC12" s="76" t="s">
        <v>246</v>
      </c>
      <c r="AD12" s="92">
        <v>8.5084224146396323</v>
      </c>
      <c r="AE12" s="92">
        <v>8.1765119481469135</v>
      </c>
      <c r="AF12" s="89">
        <v>0.3319104664927201</v>
      </c>
      <c r="AG12" s="89">
        <v>0.94205266482434824</v>
      </c>
      <c r="AH12" s="93">
        <v>3.9009636606855976E-2</v>
      </c>
      <c r="AI12" s="90">
        <v>6.3125434524796426E-4</v>
      </c>
    </row>
    <row r="13" spans="1:35" ht="18" x14ac:dyDescent="0.4">
      <c r="A13" s="96" t="s">
        <v>245</v>
      </c>
      <c r="B13" s="99">
        <v>2.2089446551289602E-3</v>
      </c>
      <c r="C13" s="99">
        <v>2.2089446551289602E-3</v>
      </c>
      <c r="D13" s="101">
        <v>0</v>
      </c>
      <c r="E13" s="98">
        <v>0.99999879775608913</v>
      </c>
      <c r="F13" s="101">
        <v>0</v>
      </c>
      <c r="G13" s="101">
        <v>0</v>
      </c>
      <c r="H13" s="76" t="s">
        <v>232</v>
      </c>
      <c r="I13" s="89">
        <v>0.16879292212627411</v>
      </c>
      <c r="J13" s="93">
        <v>5.3058023299860591E-2</v>
      </c>
      <c r="K13" s="89">
        <v>0.11573489882641351</v>
      </c>
      <c r="L13" s="89">
        <v>0.99804594503695476</v>
      </c>
      <c r="M13" s="89">
        <v>0.6856620370600145</v>
      </c>
      <c r="N13" s="90">
        <v>5.4434065977427741E-3</v>
      </c>
      <c r="O13" s="76" t="s">
        <v>283</v>
      </c>
      <c r="P13" s="90">
        <v>7.4573482734201085E-3</v>
      </c>
      <c r="Q13" s="90">
        <v>7.4573482734201085E-3</v>
      </c>
      <c r="R13" s="95">
        <v>0</v>
      </c>
      <c r="S13" s="89">
        <v>0.99474454211098673</v>
      </c>
      <c r="T13" s="95">
        <v>0</v>
      </c>
      <c r="U13" s="95">
        <v>0</v>
      </c>
      <c r="V13" s="96" t="s">
        <v>259</v>
      </c>
      <c r="W13" s="99">
        <v>1.2686076059851951E-7</v>
      </c>
      <c r="X13" s="99">
        <v>1.2686076059851951E-7</v>
      </c>
      <c r="Y13" s="101">
        <v>0</v>
      </c>
      <c r="Z13" s="98">
        <v>0.99999942421217269</v>
      </c>
      <c r="AA13" s="101">
        <v>0</v>
      </c>
      <c r="AB13" s="101">
        <v>0</v>
      </c>
      <c r="AC13" s="76" t="s">
        <v>274</v>
      </c>
      <c r="AD13" s="92">
        <v>6.799180727820537</v>
      </c>
      <c r="AE13" s="92">
        <v>5.9295964753076404</v>
      </c>
      <c r="AF13" s="89">
        <v>0.86958425251289662</v>
      </c>
      <c r="AG13" s="89">
        <v>0.95498390023827295</v>
      </c>
      <c r="AH13" s="89">
        <v>0.12789544613144002</v>
      </c>
      <c r="AI13" s="90">
        <v>1.6538461222945762E-3</v>
      </c>
    </row>
    <row r="14" spans="1:35" ht="18" x14ac:dyDescent="0.4">
      <c r="A14" s="96" t="s">
        <v>247</v>
      </c>
      <c r="B14" s="99">
        <v>1.5036628138071859E-3</v>
      </c>
      <c r="C14" s="99">
        <v>1.5036628138071859E-3</v>
      </c>
      <c r="D14" s="101">
        <v>0</v>
      </c>
      <c r="E14" s="98">
        <v>0.99999917925035475</v>
      </c>
      <c r="F14" s="101">
        <v>0</v>
      </c>
      <c r="G14" s="101">
        <v>0</v>
      </c>
      <c r="H14" s="96" t="s">
        <v>252</v>
      </c>
      <c r="I14" s="100">
        <v>4.1545000537056051E-2</v>
      </c>
      <c r="J14" s="100">
        <v>2.7124121284559509E-2</v>
      </c>
      <c r="K14" s="100">
        <v>1.4420879252496542E-2</v>
      </c>
      <c r="L14" s="98">
        <v>0.99999994795500124</v>
      </c>
      <c r="M14" s="98">
        <v>0.34711467242932981</v>
      </c>
      <c r="N14" s="99">
        <v>6.782630828236941E-4</v>
      </c>
      <c r="O14" s="96" t="s">
        <v>252</v>
      </c>
      <c r="P14" s="99">
        <v>2.6286115339803043E-3</v>
      </c>
      <c r="Q14" s="99">
        <v>1.7161819024187727E-3</v>
      </c>
      <c r="R14" s="99">
        <v>9.1242963156153135E-4</v>
      </c>
      <c r="S14" s="98">
        <v>0.99755754704376298</v>
      </c>
      <c r="T14" s="98">
        <v>0.34711467242932975</v>
      </c>
      <c r="U14" s="99">
        <v>9.7643528578272821E-4</v>
      </c>
      <c r="V14" s="96" t="s">
        <v>265</v>
      </c>
      <c r="W14" s="99">
        <v>1.240102092504917E-7</v>
      </c>
      <c r="X14" s="99">
        <v>1.240102092504917E-7</v>
      </c>
      <c r="Y14" s="101">
        <v>0</v>
      </c>
      <c r="Z14" s="97">
        <v>1</v>
      </c>
      <c r="AA14" s="101">
        <v>0</v>
      </c>
      <c r="AB14" s="101">
        <v>0</v>
      </c>
      <c r="AC14" s="76" t="s">
        <v>300</v>
      </c>
      <c r="AD14" s="92">
        <v>4.9171903397971386</v>
      </c>
      <c r="AE14" s="95">
        <v>0</v>
      </c>
      <c r="AF14" s="92">
        <v>4.9171903397971386</v>
      </c>
      <c r="AG14" s="89">
        <v>0.96433581312372074</v>
      </c>
      <c r="AH14" s="92">
        <v>1</v>
      </c>
      <c r="AI14" s="90">
        <v>9.3519128854477954E-3</v>
      </c>
    </row>
    <row r="15" spans="1:35" ht="36" x14ac:dyDescent="0.4">
      <c r="A15" s="96" t="s">
        <v>259</v>
      </c>
      <c r="B15" s="99">
        <v>1.2686076059851951E-3</v>
      </c>
      <c r="C15" s="99">
        <v>1.2686076059851951E-3</v>
      </c>
      <c r="D15" s="101">
        <v>0</v>
      </c>
      <c r="E15" s="98">
        <v>0.9999995011087679</v>
      </c>
      <c r="F15" s="101">
        <v>0</v>
      </c>
      <c r="G15" s="101">
        <v>0</v>
      </c>
      <c r="H15" s="96" t="s">
        <v>272</v>
      </c>
      <c r="I15" s="99">
        <v>1.1065538747902831E-6</v>
      </c>
      <c r="J15" s="101">
        <v>0</v>
      </c>
      <c r="K15" s="99">
        <v>1.1065538747902831E-6</v>
      </c>
      <c r="L15" s="97">
        <v>1</v>
      </c>
      <c r="M15" s="97">
        <v>1</v>
      </c>
      <c r="N15" s="99">
        <v>5.2044998733057755E-8</v>
      </c>
      <c r="O15" s="96" t="s">
        <v>217</v>
      </c>
      <c r="P15" s="99">
        <v>1.7464703082140842E-3</v>
      </c>
      <c r="Q15" s="99">
        <v>1.7464703082140842E-3</v>
      </c>
      <c r="R15" s="101">
        <v>0</v>
      </c>
      <c r="S15" s="98">
        <v>0.99942652978558122</v>
      </c>
      <c r="T15" s="101">
        <v>0</v>
      </c>
      <c r="U15" s="101">
        <v>0</v>
      </c>
      <c r="V15" s="96" t="s">
        <v>242</v>
      </c>
      <c r="W15" s="101">
        <v>0</v>
      </c>
      <c r="X15" s="101">
        <v>0</v>
      </c>
      <c r="Y15" s="101">
        <v>0</v>
      </c>
      <c r="Z15" s="97">
        <v>1</v>
      </c>
      <c r="AA15" s="101">
        <v>0</v>
      </c>
      <c r="AB15" s="101">
        <v>0</v>
      </c>
      <c r="AC15" s="76" t="s">
        <v>479</v>
      </c>
      <c r="AD15" s="92">
        <v>4.3291994079236256</v>
      </c>
      <c r="AE15" s="95">
        <v>0</v>
      </c>
      <c r="AF15" s="92">
        <v>4.3291994079236256</v>
      </c>
      <c r="AG15" s="89">
        <v>0.97256943698793419</v>
      </c>
      <c r="AH15" s="92">
        <v>1</v>
      </c>
      <c r="AI15" s="90">
        <v>8.2336238642135226E-3</v>
      </c>
    </row>
    <row r="16" spans="1:35" ht="36" x14ac:dyDescent="0.4">
      <c r="A16" s="96" t="s">
        <v>234</v>
      </c>
      <c r="B16" s="99">
        <v>1.2340682574533749E-3</v>
      </c>
      <c r="C16" s="99">
        <v>1.2340682574533749E-3</v>
      </c>
      <c r="D16" s="101">
        <v>0</v>
      </c>
      <c r="E16" s="98">
        <v>0.99999981420420347</v>
      </c>
      <c r="F16" s="101">
        <v>0</v>
      </c>
      <c r="G16" s="101">
        <v>0</v>
      </c>
      <c r="H16" s="96" t="s">
        <v>242</v>
      </c>
      <c r="I16" s="101">
        <v>0</v>
      </c>
      <c r="J16" s="101">
        <v>0</v>
      </c>
      <c r="K16" s="101">
        <v>0</v>
      </c>
      <c r="L16" s="97">
        <v>1</v>
      </c>
      <c r="M16" s="101">
        <v>0</v>
      </c>
      <c r="N16" s="101">
        <v>0</v>
      </c>
      <c r="O16" s="96" t="s">
        <v>288</v>
      </c>
      <c r="P16" s="99">
        <v>3.6936188526380141E-4</v>
      </c>
      <c r="Q16" s="101">
        <v>0</v>
      </c>
      <c r="R16" s="99">
        <v>3.6936188526380141E-4</v>
      </c>
      <c r="S16" s="98">
        <v>0.9998218018871432</v>
      </c>
      <c r="T16" s="97">
        <v>1</v>
      </c>
      <c r="U16" s="99">
        <v>3.9527210156204312E-4</v>
      </c>
      <c r="V16" s="96" t="s">
        <v>248</v>
      </c>
      <c r="W16" s="101">
        <v>0</v>
      </c>
      <c r="X16" s="101">
        <v>0</v>
      </c>
      <c r="Y16" s="101">
        <v>0</v>
      </c>
      <c r="Z16" s="97">
        <v>1</v>
      </c>
      <c r="AA16" s="101">
        <v>0</v>
      </c>
      <c r="AB16" s="101">
        <v>0</v>
      </c>
      <c r="AC16" s="76" t="s">
        <v>295</v>
      </c>
      <c r="AD16" s="92">
        <v>3.1498997928071342</v>
      </c>
      <c r="AE16" s="95">
        <v>0</v>
      </c>
      <c r="AF16" s="92">
        <v>3.1498997928071342</v>
      </c>
      <c r="AG16" s="89">
        <v>0.97856017284003427</v>
      </c>
      <c r="AH16" s="92">
        <v>1</v>
      </c>
      <c r="AI16" s="90">
        <v>5.9907358520999753E-3</v>
      </c>
    </row>
    <row r="17" spans="1:35" ht="36" x14ac:dyDescent="0.4">
      <c r="A17" s="96" t="s">
        <v>265</v>
      </c>
      <c r="B17" s="99">
        <v>5.8904849393983554E-4</v>
      </c>
      <c r="C17" s="99">
        <v>5.8904849393983554E-4</v>
      </c>
      <c r="D17" s="101">
        <v>0</v>
      </c>
      <c r="E17" s="98">
        <v>0.99999996365168642</v>
      </c>
      <c r="F17" s="101">
        <v>0</v>
      </c>
      <c r="G17" s="101">
        <v>0</v>
      </c>
      <c r="H17" s="96" t="s">
        <v>248</v>
      </c>
      <c r="I17" s="101">
        <v>0</v>
      </c>
      <c r="J17" s="101">
        <v>0</v>
      </c>
      <c r="K17" s="101">
        <v>0</v>
      </c>
      <c r="L17" s="97">
        <v>1</v>
      </c>
      <c r="M17" s="101">
        <v>0</v>
      </c>
      <c r="N17" s="101">
        <v>0</v>
      </c>
      <c r="O17" s="96" t="s">
        <v>277</v>
      </c>
      <c r="P17" s="99">
        <v>1.6504111206133473E-4</v>
      </c>
      <c r="Q17" s="101">
        <v>0</v>
      </c>
      <c r="R17" s="99">
        <v>1.6504111206133473E-4</v>
      </c>
      <c r="S17" s="98">
        <v>0.99999842040088627</v>
      </c>
      <c r="T17" s="97">
        <v>1</v>
      </c>
      <c r="U17" s="99">
        <v>1.7661851374304154E-4</v>
      </c>
      <c r="V17" s="96" t="s">
        <v>255</v>
      </c>
      <c r="W17" s="101">
        <v>0</v>
      </c>
      <c r="X17" s="101">
        <v>0</v>
      </c>
      <c r="Y17" s="101">
        <v>0</v>
      </c>
      <c r="Z17" s="97">
        <v>1</v>
      </c>
      <c r="AA17" s="101">
        <v>0</v>
      </c>
      <c r="AB17" s="101">
        <v>0</v>
      </c>
      <c r="AC17" s="76" t="s">
        <v>520</v>
      </c>
      <c r="AD17" s="92">
        <v>2.3227904031957571</v>
      </c>
      <c r="AE17" s="95">
        <v>0</v>
      </c>
      <c r="AF17" s="92">
        <v>2.3227904031957571</v>
      </c>
      <c r="AG17" s="89">
        <v>0.98297784472188721</v>
      </c>
      <c r="AH17" s="92">
        <v>1</v>
      </c>
      <c r="AI17" s="90">
        <v>4.4176718818529715E-3</v>
      </c>
    </row>
    <row r="18" spans="1:35" ht="36" x14ac:dyDescent="0.4">
      <c r="A18" s="96" t="s">
        <v>218</v>
      </c>
      <c r="B18" s="99">
        <v>1.4326717974277316E-4</v>
      </c>
      <c r="C18" s="99">
        <v>1.4326717974277316E-4</v>
      </c>
      <c r="D18" s="101">
        <v>0</v>
      </c>
      <c r="E18" s="97">
        <v>1</v>
      </c>
      <c r="F18" s="101">
        <v>0</v>
      </c>
      <c r="G18" s="101">
        <v>0</v>
      </c>
      <c r="H18" s="96" t="s">
        <v>255</v>
      </c>
      <c r="I18" s="101">
        <v>0</v>
      </c>
      <c r="J18" s="101">
        <v>0</v>
      </c>
      <c r="K18" s="101">
        <v>0</v>
      </c>
      <c r="L18" s="97">
        <v>1</v>
      </c>
      <c r="M18" s="101">
        <v>0</v>
      </c>
      <c r="N18" s="101">
        <v>0</v>
      </c>
      <c r="O18" s="96" t="s">
        <v>291</v>
      </c>
      <c r="P18" s="99">
        <v>1.4760558722034727E-6</v>
      </c>
      <c r="Q18" s="101">
        <v>0</v>
      </c>
      <c r="R18" s="99">
        <v>1.4760558722034727E-6</v>
      </c>
      <c r="S18" s="97">
        <v>1</v>
      </c>
      <c r="T18" s="97">
        <v>1</v>
      </c>
      <c r="U18" s="99">
        <v>1.5795991137855514E-6</v>
      </c>
      <c r="V18" s="96" t="s">
        <v>261</v>
      </c>
      <c r="W18" s="101">
        <v>0</v>
      </c>
      <c r="X18" s="101">
        <v>0</v>
      </c>
      <c r="Y18" s="101">
        <v>0</v>
      </c>
      <c r="Z18" s="97">
        <v>1</v>
      </c>
      <c r="AA18" s="101">
        <v>0</v>
      </c>
      <c r="AB18" s="101">
        <v>0</v>
      </c>
      <c r="AC18" s="96" t="s">
        <v>249</v>
      </c>
      <c r="AD18" s="97">
        <v>2.2488465956030335</v>
      </c>
      <c r="AE18" s="97">
        <v>1.2159375234382641</v>
      </c>
      <c r="AF18" s="97">
        <v>1.0329090721647693</v>
      </c>
      <c r="AG18" s="98">
        <v>0.98725488425086405</v>
      </c>
      <c r="AH18" s="98">
        <v>0.45930615017686094</v>
      </c>
      <c r="AI18" s="99">
        <v>1.9644705602086063E-3</v>
      </c>
    </row>
    <row r="19" spans="1:35" ht="36" x14ac:dyDescent="0.4">
      <c r="A19" s="96" t="s">
        <v>242</v>
      </c>
      <c r="B19" s="101">
        <v>0</v>
      </c>
      <c r="C19" s="101">
        <v>0</v>
      </c>
      <c r="D19" s="101">
        <v>0</v>
      </c>
      <c r="E19" s="97">
        <v>1</v>
      </c>
      <c r="F19" s="101">
        <v>0</v>
      </c>
      <c r="G19" s="101">
        <v>0</v>
      </c>
      <c r="H19" s="96" t="s">
        <v>261</v>
      </c>
      <c r="I19" s="101">
        <v>0</v>
      </c>
      <c r="J19" s="101">
        <v>0</v>
      </c>
      <c r="K19" s="101">
        <v>0</v>
      </c>
      <c r="L19" s="97">
        <v>1</v>
      </c>
      <c r="M19" s="101">
        <v>0</v>
      </c>
      <c r="N19" s="101">
        <v>0</v>
      </c>
      <c r="O19" s="96" t="s">
        <v>242</v>
      </c>
      <c r="P19" s="101">
        <v>0</v>
      </c>
      <c r="Q19" s="101">
        <v>0</v>
      </c>
      <c r="R19" s="101">
        <v>0</v>
      </c>
      <c r="S19" s="97">
        <v>1</v>
      </c>
      <c r="T19" s="101">
        <v>0</v>
      </c>
      <c r="U19" s="101">
        <v>0</v>
      </c>
      <c r="V19" s="96" t="s">
        <v>237</v>
      </c>
      <c r="W19" s="101">
        <v>0</v>
      </c>
      <c r="X19" s="101">
        <v>0</v>
      </c>
      <c r="Y19" s="101">
        <v>0</v>
      </c>
      <c r="Z19" s="97">
        <v>1</v>
      </c>
      <c r="AA19" s="101">
        <v>0</v>
      </c>
      <c r="AB19" s="101">
        <v>0</v>
      </c>
      <c r="AC19" s="96" t="s">
        <v>480</v>
      </c>
      <c r="AD19" s="97">
        <v>1.6279861268279496</v>
      </c>
      <c r="AE19" s="101">
        <v>0</v>
      </c>
      <c r="AF19" s="97">
        <v>1.6279861268279496</v>
      </c>
      <c r="AG19" s="98">
        <v>0.99035112079749343</v>
      </c>
      <c r="AH19" s="97">
        <v>1</v>
      </c>
      <c r="AI19" s="99">
        <v>3.0962365466293208E-3</v>
      </c>
    </row>
    <row r="20" spans="1:35" ht="36" x14ac:dyDescent="0.4">
      <c r="A20" s="96" t="s">
        <v>248</v>
      </c>
      <c r="B20" s="101">
        <v>0</v>
      </c>
      <c r="C20" s="101">
        <v>0</v>
      </c>
      <c r="D20" s="101">
        <v>0</v>
      </c>
      <c r="E20" s="97">
        <v>1</v>
      </c>
      <c r="F20" s="101">
        <v>0</v>
      </c>
      <c r="G20" s="101">
        <v>0</v>
      </c>
      <c r="H20" s="96" t="s">
        <v>237</v>
      </c>
      <c r="I20" s="101">
        <v>0</v>
      </c>
      <c r="J20" s="101">
        <v>0</v>
      </c>
      <c r="K20" s="101">
        <v>0</v>
      </c>
      <c r="L20" s="97">
        <v>1</v>
      </c>
      <c r="M20" s="101">
        <v>0</v>
      </c>
      <c r="N20" s="101">
        <v>0</v>
      </c>
      <c r="O20" s="96" t="s">
        <v>248</v>
      </c>
      <c r="P20" s="101">
        <v>0</v>
      </c>
      <c r="Q20" s="101">
        <v>0</v>
      </c>
      <c r="R20" s="101">
        <v>0</v>
      </c>
      <c r="S20" s="97">
        <v>1</v>
      </c>
      <c r="T20" s="101">
        <v>0</v>
      </c>
      <c r="U20" s="101">
        <v>0</v>
      </c>
      <c r="V20" s="96" t="s">
        <v>268</v>
      </c>
      <c r="W20" s="101">
        <v>0</v>
      </c>
      <c r="X20" s="101">
        <v>0</v>
      </c>
      <c r="Y20" s="101">
        <v>0</v>
      </c>
      <c r="Z20" s="97">
        <v>1</v>
      </c>
      <c r="AA20" s="101">
        <v>0</v>
      </c>
      <c r="AB20" s="101">
        <v>0</v>
      </c>
      <c r="AC20" s="96" t="s">
        <v>436</v>
      </c>
      <c r="AD20" s="97">
        <v>1.15701041086048</v>
      </c>
      <c r="AE20" s="101">
        <v>0</v>
      </c>
      <c r="AF20" s="97">
        <v>1.15701041086048</v>
      </c>
      <c r="AG20" s="98">
        <v>0.99255161738643982</v>
      </c>
      <c r="AH20" s="97">
        <v>1</v>
      </c>
      <c r="AI20" s="99">
        <v>2.2004965889463137E-3</v>
      </c>
    </row>
    <row r="21" spans="1:35" ht="54" x14ac:dyDescent="0.4">
      <c r="A21" s="96" t="s">
        <v>255</v>
      </c>
      <c r="B21" s="101">
        <v>0</v>
      </c>
      <c r="C21" s="101">
        <v>0</v>
      </c>
      <c r="D21" s="101">
        <v>0</v>
      </c>
      <c r="E21" s="97">
        <v>1</v>
      </c>
      <c r="F21" s="101">
        <v>0</v>
      </c>
      <c r="G21" s="101">
        <v>0</v>
      </c>
      <c r="H21" s="96" t="s">
        <v>268</v>
      </c>
      <c r="I21" s="101">
        <v>0</v>
      </c>
      <c r="J21" s="101">
        <v>0</v>
      </c>
      <c r="K21" s="101">
        <v>0</v>
      </c>
      <c r="L21" s="97">
        <v>1</v>
      </c>
      <c r="M21" s="101">
        <v>0</v>
      </c>
      <c r="N21" s="101">
        <v>0</v>
      </c>
      <c r="O21" s="96" t="s">
        <v>255</v>
      </c>
      <c r="P21" s="101">
        <v>0</v>
      </c>
      <c r="Q21" s="101">
        <v>0</v>
      </c>
      <c r="R21" s="101">
        <v>0</v>
      </c>
      <c r="S21" s="97">
        <v>1</v>
      </c>
      <c r="T21" s="101">
        <v>0</v>
      </c>
      <c r="U21" s="101">
        <v>0</v>
      </c>
      <c r="V21" s="96" t="s">
        <v>221</v>
      </c>
      <c r="W21" s="101">
        <v>0</v>
      </c>
      <c r="X21" s="101">
        <v>0</v>
      </c>
      <c r="Y21" s="101">
        <v>0</v>
      </c>
      <c r="Z21" s="97">
        <v>1</v>
      </c>
      <c r="AA21" s="101">
        <v>0</v>
      </c>
      <c r="AB21" s="101">
        <v>0</v>
      </c>
      <c r="AC21" s="96" t="s">
        <v>252</v>
      </c>
      <c r="AD21" s="98">
        <v>0.99977054625745754</v>
      </c>
      <c r="AE21" s="98">
        <v>0.65273552058880802</v>
      </c>
      <c r="AF21" s="98">
        <v>0.34703502566864947</v>
      </c>
      <c r="AG21" s="98">
        <v>0.99445306240034614</v>
      </c>
      <c r="AH21" s="98">
        <v>0.34711467242932975</v>
      </c>
      <c r="AI21" s="99">
        <v>6.6001946314452444E-4</v>
      </c>
    </row>
    <row r="22" spans="1:35" ht="54" x14ac:dyDescent="0.4">
      <c r="A22" s="96" t="s">
        <v>261</v>
      </c>
      <c r="B22" s="101">
        <v>0</v>
      </c>
      <c r="C22" s="101">
        <v>0</v>
      </c>
      <c r="D22" s="101">
        <v>0</v>
      </c>
      <c r="E22" s="97">
        <v>1</v>
      </c>
      <c r="F22" s="101">
        <v>0</v>
      </c>
      <c r="G22" s="101">
        <v>0</v>
      </c>
      <c r="H22" s="96" t="s">
        <v>221</v>
      </c>
      <c r="I22" s="101">
        <v>0</v>
      </c>
      <c r="J22" s="101">
        <v>0</v>
      </c>
      <c r="K22" s="101">
        <v>0</v>
      </c>
      <c r="L22" s="97">
        <v>1</v>
      </c>
      <c r="M22" s="101">
        <v>0</v>
      </c>
      <c r="N22" s="101">
        <v>0</v>
      </c>
      <c r="O22" s="96" t="s">
        <v>261</v>
      </c>
      <c r="P22" s="101">
        <v>0</v>
      </c>
      <c r="Q22" s="101">
        <v>0</v>
      </c>
      <c r="R22" s="101">
        <v>0</v>
      </c>
      <c r="S22" s="97">
        <v>1</v>
      </c>
      <c r="T22" s="101">
        <v>0</v>
      </c>
      <c r="U22" s="101">
        <v>0</v>
      </c>
      <c r="V22" s="96" t="s">
        <v>227</v>
      </c>
      <c r="W22" s="101">
        <v>0</v>
      </c>
      <c r="X22" s="101">
        <v>0</v>
      </c>
      <c r="Y22" s="101">
        <v>0</v>
      </c>
      <c r="Z22" s="97">
        <v>1</v>
      </c>
      <c r="AA22" s="101">
        <v>0</v>
      </c>
      <c r="AB22" s="101">
        <v>0</v>
      </c>
      <c r="AC22" s="96" t="s">
        <v>309</v>
      </c>
      <c r="AD22" s="98">
        <v>0.68696686944210061</v>
      </c>
      <c r="AE22" s="101">
        <v>0</v>
      </c>
      <c r="AF22" s="98">
        <v>0.68696686944210061</v>
      </c>
      <c r="AG22" s="98">
        <v>0.99575959191705321</v>
      </c>
      <c r="AH22" s="97">
        <v>1</v>
      </c>
      <c r="AI22" s="99">
        <v>1.3065295167069653E-3</v>
      </c>
    </row>
    <row r="23" spans="1:35" ht="36" x14ac:dyDescent="0.4">
      <c r="A23" s="96" t="s">
        <v>237</v>
      </c>
      <c r="B23" s="101">
        <v>0</v>
      </c>
      <c r="C23" s="101">
        <v>0</v>
      </c>
      <c r="D23" s="101">
        <v>0</v>
      </c>
      <c r="E23" s="97">
        <v>1</v>
      </c>
      <c r="F23" s="101">
        <v>0</v>
      </c>
      <c r="G23" s="101">
        <v>0</v>
      </c>
      <c r="H23" s="96" t="s">
        <v>227</v>
      </c>
      <c r="I23" s="101">
        <v>0</v>
      </c>
      <c r="J23" s="101">
        <v>0</v>
      </c>
      <c r="K23" s="101">
        <v>0</v>
      </c>
      <c r="L23" s="97">
        <v>1</v>
      </c>
      <c r="M23" s="101">
        <v>0</v>
      </c>
      <c r="N23" s="101">
        <v>0</v>
      </c>
      <c r="O23" s="96" t="s">
        <v>237</v>
      </c>
      <c r="P23" s="101">
        <v>0</v>
      </c>
      <c r="Q23" s="101">
        <v>0</v>
      </c>
      <c r="R23" s="101">
        <v>0</v>
      </c>
      <c r="S23" s="97">
        <v>1</v>
      </c>
      <c r="T23" s="101">
        <v>0</v>
      </c>
      <c r="U23" s="101">
        <v>0</v>
      </c>
      <c r="V23" s="96" t="s">
        <v>276</v>
      </c>
      <c r="W23" s="101">
        <v>0</v>
      </c>
      <c r="X23" s="101">
        <v>0</v>
      </c>
      <c r="Y23" s="101">
        <v>0</v>
      </c>
      <c r="Z23" s="97">
        <v>1</v>
      </c>
      <c r="AA23" s="101">
        <v>0</v>
      </c>
      <c r="AB23" s="101">
        <v>0</v>
      </c>
      <c r="AC23" s="99" t="s">
        <v>308</v>
      </c>
      <c r="AD23" s="98">
        <v>0.51425437806495078</v>
      </c>
      <c r="AE23" s="101">
        <v>0</v>
      </c>
      <c r="AF23" s="98">
        <v>0.51425437806495078</v>
      </c>
      <c r="AG23" s="98">
        <v>0.99673764275753007</v>
      </c>
      <c r="AH23" s="97">
        <v>1</v>
      </c>
      <c r="AI23" s="99">
        <v>9.7805084047691425E-4</v>
      </c>
    </row>
    <row r="24" spans="1:35" ht="36" x14ac:dyDescent="0.4">
      <c r="A24" s="96" t="s">
        <v>268</v>
      </c>
      <c r="B24" s="101">
        <v>0</v>
      </c>
      <c r="C24" s="101">
        <v>0</v>
      </c>
      <c r="D24" s="101">
        <v>0</v>
      </c>
      <c r="E24" s="97">
        <v>1</v>
      </c>
      <c r="F24" s="101">
        <v>0</v>
      </c>
      <c r="G24" s="101">
        <v>0</v>
      </c>
      <c r="H24" s="96" t="s">
        <v>276</v>
      </c>
      <c r="I24" s="101">
        <v>0</v>
      </c>
      <c r="J24" s="101">
        <v>0</v>
      </c>
      <c r="K24" s="101">
        <v>0</v>
      </c>
      <c r="L24" s="97">
        <v>1</v>
      </c>
      <c r="M24" s="101">
        <v>0</v>
      </c>
      <c r="N24" s="101">
        <v>0</v>
      </c>
      <c r="O24" s="96" t="s">
        <v>268</v>
      </c>
      <c r="P24" s="101">
        <v>0</v>
      </c>
      <c r="Q24" s="101">
        <v>0</v>
      </c>
      <c r="R24" s="101">
        <v>0</v>
      </c>
      <c r="S24" s="97">
        <v>1</v>
      </c>
      <c r="T24" s="101">
        <v>0</v>
      </c>
      <c r="U24" s="101">
        <v>0</v>
      </c>
      <c r="V24" s="96" t="s">
        <v>280</v>
      </c>
      <c r="W24" s="101">
        <v>0</v>
      </c>
      <c r="X24" s="101">
        <v>0</v>
      </c>
      <c r="Y24" s="101">
        <v>0</v>
      </c>
      <c r="Z24" s="97">
        <v>1</v>
      </c>
      <c r="AA24" s="101">
        <v>0</v>
      </c>
      <c r="AB24" s="101">
        <v>0</v>
      </c>
      <c r="AC24" s="96" t="s">
        <v>524</v>
      </c>
      <c r="AD24" s="98">
        <v>0.47876063424958193</v>
      </c>
      <c r="AE24" s="101">
        <v>0</v>
      </c>
      <c r="AF24" s="98">
        <v>0.47876063424958193</v>
      </c>
      <c r="AG24" s="98">
        <v>0.99764818870655447</v>
      </c>
      <c r="AH24" s="97">
        <v>1</v>
      </c>
      <c r="AI24" s="99">
        <v>9.105459490243241E-4</v>
      </c>
    </row>
    <row r="25" spans="1:35" ht="54" x14ac:dyDescent="0.4">
      <c r="A25" s="96" t="s">
        <v>221</v>
      </c>
      <c r="B25" s="101">
        <v>0</v>
      </c>
      <c r="C25" s="101">
        <v>0</v>
      </c>
      <c r="D25" s="101">
        <v>0</v>
      </c>
      <c r="E25" s="97">
        <v>1</v>
      </c>
      <c r="F25" s="101">
        <v>0</v>
      </c>
      <c r="G25" s="101">
        <v>0</v>
      </c>
      <c r="H25" s="96" t="s">
        <v>280</v>
      </c>
      <c r="I25" s="101">
        <v>0</v>
      </c>
      <c r="J25" s="101">
        <v>0</v>
      </c>
      <c r="K25" s="101">
        <v>0</v>
      </c>
      <c r="L25" s="97">
        <v>1</v>
      </c>
      <c r="M25" s="101">
        <v>0</v>
      </c>
      <c r="N25" s="101">
        <v>0</v>
      </c>
      <c r="O25" s="96" t="s">
        <v>221</v>
      </c>
      <c r="P25" s="101">
        <v>0</v>
      </c>
      <c r="Q25" s="101">
        <v>0</v>
      </c>
      <c r="R25" s="101">
        <v>0</v>
      </c>
      <c r="S25" s="97">
        <v>1</v>
      </c>
      <c r="T25" s="101">
        <v>0</v>
      </c>
      <c r="U25" s="101">
        <v>0</v>
      </c>
      <c r="V25" s="96" t="s">
        <v>285</v>
      </c>
      <c r="W25" s="101">
        <v>0</v>
      </c>
      <c r="X25" s="101">
        <v>0</v>
      </c>
      <c r="Y25" s="101">
        <v>0</v>
      </c>
      <c r="Z25" s="97">
        <v>1</v>
      </c>
      <c r="AA25" s="101">
        <v>0</v>
      </c>
      <c r="AB25" s="101">
        <v>0</v>
      </c>
      <c r="AC25" s="96" t="s">
        <v>224</v>
      </c>
      <c r="AD25" s="98">
        <v>0.41263194533677711</v>
      </c>
      <c r="AE25" s="99">
        <v>3.7731505747723587E-6</v>
      </c>
      <c r="AF25" s="98">
        <v>0.41262817218620235</v>
      </c>
      <c r="AG25" s="98">
        <v>0.9984329657316191</v>
      </c>
      <c r="AH25" s="98">
        <v>0.99999085589320602</v>
      </c>
      <c r="AI25" s="99">
        <v>7.8476984897967491E-4</v>
      </c>
    </row>
    <row r="26" spans="1:35" ht="36" x14ac:dyDescent="0.4">
      <c r="A26" s="96" t="s">
        <v>227</v>
      </c>
      <c r="B26" s="101">
        <v>0</v>
      </c>
      <c r="C26" s="101">
        <v>0</v>
      </c>
      <c r="D26" s="101">
        <v>0</v>
      </c>
      <c r="E26" s="97">
        <v>1</v>
      </c>
      <c r="F26" s="101">
        <v>0</v>
      </c>
      <c r="G26" s="101">
        <v>0</v>
      </c>
      <c r="H26" s="96" t="s">
        <v>285</v>
      </c>
      <c r="I26" s="101">
        <v>0</v>
      </c>
      <c r="J26" s="101">
        <v>0</v>
      </c>
      <c r="K26" s="101">
        <v>0</v>
      </c>
      <c r="L26" s="97">
        <v>1</v>
      </c>
      <c r="M26" s="101">
        <v>0</v>
      </c>
      <c r="N26" s="101">
        <v>0</v>
      </c>
      <c r="O26" s="96" t="s">
        <v>227</v>
      </c>
      <c r="P26" s="101">
        <v>0</v>
      </c>
      <c r="Q26" s="101">
        <v>0</v>
      </c>
      <c r="R26" s="101">
        <v>0</v>
      </c>
      <c r="S26" s="97">
        <v>1</v>
      </c>
      <c r="T26" s="101">
        <v>0</v>
      </c>
      <c r="U26" s="101">
        <v>0</v>
      </c>
      <c r="V26" s="96" t="s">
        <v>294</v>
      </c>
      <c r="W26" s="101">
        <v>0</v>
      </c>
      <c r="X26" s="101">
        <v>0</v>
      </c>
      <c r="Y26" s="101">
        <v>0</v>
      </c>
      <c r="Z26" s="97">
        <v>1</v>
      </c>
      <c r="AA26" s="101">
        <v>0</v>
      </c>
      <c r="AB26" s="101">
        <v>0</v>
      </c>
      <c r="AC26" s="96" t="s">
        <v>223</v>
      </c>
      <c r="AD26" s="98">
        <v>0.22385939107664565</v>
      </c>
      <c r="AE26" s="98">
        <v>0.152785289439965</v>
      </c>
      <c r="AF26" s="100">
        <v>7.1074101636680667E-2</v>
      </c>
      <c r="AG26" s="98">
        <v>0.99885871974544982</v>
      </c>
      <c r="AH26" s="98">
        <v>0.31749439366761301</v>
      </c>
      <c r="AI26" s="99">
        <v>1.3517451247273089E-4</v>
      </c>
    </row>
    <row r="27" spans="1:35" ht="36" x14ac:dyDescent="0.4">
      <c r="A27" s="96" t="s">
        <v>276</v>
      </c>
      <c r="B27" s="101">
        <v>0</v>
      </c>
      <c r="C27" s="101">
        <v>0</v>
      </c>
      <c r="D27" s="101">
        <v>0</v>
      </c>
      <c r="E27" s="97">
        <v>1</v>
      </c>
      <c r="F27" s="101">
        <v>0</v>
      </c>
      <c r="G27" s="101">
        <v>0</v>
      </c>
      <c r="H27" s="96" t="s">
        <v>294</v>
      </c>
      <c r="I27" s="101">
        <v>0</v>
      </c>
      <c r="J27" s="101">
        <v>0</v>
      </c>
      <c r="K27" s="101">
        <v>0</v>
      </c>
      <c r="L27" s="97">
        <v>1</v>
      </c>
      <c r="M27" s="101">
        <v>0</v>
      </c>
      <c r="N27" s="101">
        <v>0</v>
      </c>
      <c r="O27" s="96" t="s">
        <v>276</v>
      </c>
      <c r="P27" s="101">
        <v>0</v>
      </c>
      <c r="Q27" s="101">
        <v>0</v>
      </c>
      <c r="R27" s="101">
        <v>0</v>
      </c>
      <c r="S27" s="97">
        <v>1</v>
      </c>
      <c r="T27" s="101">
        <v>0</v>
      </c>
      <c r="U27" s="101">
        <v>0</v>
      </c>
      <c r="V27" s="96" t="s">
        <v>297</v>
      </c>
      <c r="W27" s="101">
        <v>0</v>
      </c>
      <c r="X27" s="101">
        <v>0</v>
      </c>
      <c r="Y27" s="101">
        <v>0</v>
      </c>
      <c r="Z27" s="97">
        <v>1</v>
      </c>
      <c r="AA27" s="101">
        <v>0</v>
      </c>
      <c r="AB27" s="101">
        <v>0</v>
      </c>
      <c r="AC27" s="96" t="s">
        <v>269</v>
      </c>
      <c r="AD27" s="98">
        <v>0.17896324993964993</v>
      </c>
      <c r="AE27" s="98">
        <v>0.17437927003293011</v>
      </c>
      <c r="AF27" s="99">
        <v>4.5839799067198123E-3</v>
      </c>
      <c r="AG27" s="98">
        <v>0.99919908662317403</v>
      </c>
      <c r="AH27" s="100">
        <v>2.5614085060846985E-2</v>
      </c>
      <c r="AI27" s="99">
        <v>8.7181861579219194E-6</v>
      </c>
    </row>
    <row r="28" spans="1:35" ht="36" x14ac:dyDescent="0.4">
      <c r="A28" s="96" t="s">
        <v>280</v>
      </c>
      <c r="B28" s="101">
        <v>0</v>
      </c>
      <c r="C28" s="101">
        <v>0</v>
      </c>
      <c r="D28" s="101">
        <v>0</v>
      </c>
      <c r="E28" s="97">
        <v>1</v>
      </c>
      <c r="F28" s="101">
        <v>0</v>
      </c>
      <c r="G28" s="101">
        <v>0</v>
      </c>
      <c r="H28" s="96" t="s">
        <v>297</v>
      </c>
      <c r="I28" s="101">
        <v>0</v>
      </c>
      <c r="J28" s="101">
        <v>0</v>
      </c>
      <c r="K28" s="101">
        <v>0</v>
      </c>
      <c r="L28" s="97">
        <v>1</v>
      </c>
      <c r="M28" s="101">
        <v>0</v>
      </c>
      <c r="N28" s="101">
        <v>0</v>
      </c>
      <c r="O28" s="96" t="s">
        <v>280</v>
      </c>
      <c r="P28" s="101">
        <v>0</v>
      </c>
      <c r="Q28" s="101">
        <v>0</v>
      </c>
      <c r="R28" s="101">
        <v>0</v>
      </c>
      <c r="S28" s="97">
        <v>1</v>
      </c>
      <c r="T28" s="101">
        <v>0</v>
      </c>
      <c r="U28" s="101">
        <v>0</v>
      </c>
      <c r="V28" s="101">
        <v>0</v>
      </c>
      <c r="W28" s="101">
        <v>0</v>
      </c>
      <c r="X28" s="101">
        <v>0</v>
      </c>
      <c r="Y28" s="101">
        <v>0</v>
      </c>
      <c r="Z28" s="97">
        <v>1</v>
      </c>
      <c r="AA28" s="101">
        <v>0</v>
      </c>
      <c r="AB28" s="101">
        <v>0</v>
      </c>
      <c r="AC28" s="96" t="s">
        <v>312</v>
      </c>
      <c r="AD28" s="98">
        <v>0.12845047005567622</v>
      </c>
      <c r="AE28" s="101">
        <v>0</v>
      </c>
      <c r="AF28" s="98">
        <v>0.12845047005567622</v>
      </c>
      <c r="AG28" s="98">
        <v>0.99944338418398493</v>
      </c>
      <c r="AH28" s="97">
        <v>1</v>
      </c>
      <c r="AI28" s="99">
        <v>2.4429756081092909E-4</v>
      </c>
    </row>
    <row r="29" spans="1:35" ht="36" x14ac:dyDescent="0.4">
      <c r="A29" s="96" t="s">
        <v>285</v>
      </c>
      <c r="B29" s="101">
        <v>0</v>
      </c>
      <c r="C29" s="101">
        <v>0</v>
      </c>
      <c r="D29" s="101">
        <v>0</v>
      </c>
      <c r="E29" s="97">
        <v>1</v>
      </c>
      <c r="F29" s="101">
        <v>0</v>
      </c>
      <c r="G29" s="101">
        <v>0</v>
      </c>
      <c r="H29" s="101">
        <v>0</v>
      </c>
      <c r="I29" s="101">
        <v>0</v>
      </c>
      <c r="J29" s="101">
        <v>0</v>
      </c>
      <c r="K29" s="101">
        <v>0</v>
      </c>
      <c r="L29" s="97">
        <v>1</v>
      </c>
      <c r="M29" s="101">
        <v>0</v>
      </c>
      <c r="N29" s="101">
        <v>0</v>
      </c>
      <c r="O29" s="96" t="s">
        <v>285</v>
      </c>
      <c r="P29" s="101">
        <v>0</v>
      </c>
      <c r="Q29" s="101">
        <v>0</v>
      </c>
      <c r="R29" s="101">
        <v>0</v>
      </c>
      <c r="S29" s="97">
        <v>1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97">
        <v>1</v>
      </c>
      <c r="AA29" s="101">
        <v>0</v>
      </c>
      <c r="AB29" s="101">
        <v>0</v>
      </c>
      <c r="AC29" s="96" t="s">
        <v>305</v>
      </c>
      <c r="AD29" s="100">
        <v>9.9064467064854417E-2</v>
      </c>
      <c r="AE29" s="100">
        <v>9.9064467064854417E-2</v>
      </c>
      <c r="AF29" s="101">
        <v>0</v>
      </c>
      <c r="AG29" s="98">
        <v>0.99963179305206062</v>
      </c>
      <c r="AH29" s="101">
        <v>0</v>
      </c>
      <c r="AI29" s="101">
        <v>0</v>
      </c>
    </row>
    <row r="30" spans="1:35" ht="18" x14ac:dyDescent="0.4">
      <c r="A30" s="96" t="s">
        <v>294</v>
      </c>
      <c r="B30" s="101">
        <v>0</v>
      </c>
      <c r="C30" s="101">
        <v>0</v>
      </c>
      <c r="D30" s="101">
        <v>0</v>
      </c>
      <c r="E30" s="97">
        <v>1</v>
      </c>
      <c r="F30" s="101">
        <v>0</v>
      </c>
      <c r="G30" s="101">
        <v>0</v>
      </c>
      <c r="H30" s="101">
        <v>0</v>
      </c>
      <c r="I30" s="101">
        <v>0</v>
      </c>
      <c r="J30" s="101">
        <v>0</v>
      </c>
      <c r="K30" s="101">
        <v>0</v>
      </c>
      <c r="L30" s="97">
        <v>1</v>
      </c>
      <c r="M30" s="101">
        <v>0</v>
      </c>
      <c r="N30" s="101">
        <v>0</v>
      </c>
      <c r="O30" s="96" t="s">
        <v>294</v>
      </c>
      <c r="P30" s="101">
        <v>0</v>
      </c>
      <c r="Q30" s="101">
        <v>0</v>
      </c>
      <c r="R30" s="101">
        <v>0</v>
      </c>
      <c r="S30" s="97">
        <v>1</v>
      </c>
      <c r="T30" s="101">
        <v>0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97">
        <v>1</v>
      </c>
      <c r="AA30" s="101">
        <v>0</v>
      </c>
      <c r="AB30" s="101">
        <v>0</v>
      </c>
      <c r="AC30" s="96" t="s">
        <v>315</v>
      </c>
      <c r="AD30" s="100">
        <v>5.4232090772372343E-2</v>
      </c>
      <c r="AE30" s="101">
        <v>0</v>
      </c>
      <c r="AF30" s="100">
        <v>5.4232090772372343E-2</v>
      </c>
      <c r="AG30" s="98">
        <v>0.99973493605720209</v>
      </c>
      <c r="AH30" s="97">
        <v>1</v>
      </c>
      <c r="AI30" s="99">
        <v>1.0314300514139688E-4</v>
      </c>
    </row>
    <row r="31" spans="1:35" ht="36" x14ac:dyDescent="0.4">
      <c r="A31" s="96" t="s">
        <v>297</v>
      </c>
      <c r="B31" s="101">
        <v>0</v>
      </c>
      <c r="C31" s="101">
        <v>0</v>
      </c>
      <c r="D31" s="101">
        <v>0</v>
      </c>
      <c r="E31" s="97">
        <v>1</v>
      </c>
      <c r="F31" s="101">
        <v>0</v>
      </c>
      <c r="G31" s="101">
        <v>0</v>
      </c>
      <c r="H31" s="101">
        <v>0</v>
      </c>
      <c r="I31" s="101">
        <v>0</v>
      </c>
      <c r="J31" s="101">
        <v>0</v>
      </c>
      <c r="K31" s="101">
        <v>0</v>
      </c>
      <c r="L31" s="97">
        <v>1</v>
      </c>
      <c r="M31" s="101">
        <v>0</v>
      </c>
      <c r="N31" s="101">
        <v>0</v>
      </c>
      <c r="O31" s="96" t="s">
        <v>297</v>
      </c>
      <c r="P31" s="101">
        <v>0</v>
      </c>
      <c r="Q31" s="101">
        <v>0</v>
      </c>
      <c r="R31" s="101">
        <v>0</v>
      </c>
      <c r="S31" s="97">
        <v>1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97">
        <v>1</v>
      </c>
      <c r="AA31" s="101">
        <v>0</v>
      </c>
      <c r="AB31" s="101">
        <v>0</v>
      </c>
      <c r="AC31" s="96" t="s">
        <v>323</v>
      </c>
      <c r="AD31" s="100">
        <v>3.2889597958832673E-2</v>
      </c>
      <c r="AE31" s="101">
        <v>0</v>
      </c>
      <c r="AF31" s="100">
        <v>3.2889597958832673E-2</v>
      </c>
      <c r="AG31" s="98">
        <v>0.99979748817206726</v>
      </c>
      <c r="AH31" s="97">
        <v>1</v>
      </c>
      <c r="AI31" s="99">
        <v>6.2552114865070316E-5</v>
      </c>
    </row>
    <row r="32" spans="1:35" ht="18" x14ac:dyDescent="0.4">
      <c r="A32" s="101">
        <v>0</v>
      </c>
      <c r="B32" s="101">
        <v>0</v>
      </c>
      <c r="C32" s="101">
        <v>0</v>
      </c>
      <c r="D32" s="101">
        <v>0</v>
      </c>
      <c r="E32" s="97">
        <v>1</v>
      </c>
      <c r="F32" s="101">
        <v>0</v>
      </c>
      <c r="G32" s="101">
        <v>0</v>
      </c>
      <c r="H32" s="101">
        <v>0</v>
      </c>
      <c r="I32" s="101">
        <v>0</v>
      </c>
      <c r="J32" s="101">
        <v>0</v>
      </c>
      <c r="K32" s="101">
        <v>0</v>
      </c>
      <c r="L32" s="97">
        <v>1</v>
      </c>
      <c r="M32" s="101">
        <v>0</v>
      </c>
      <c r="N32" s="101">
        <v>0</v>
      </c>
      <c r="O32" s="101">
        <v>0</v>
      </c>
      <c r="P32" s="101">
        <v>0</v>
      </c>
      <c r="Q32" s="101">
        <v>0</v>
      </c>
      <c r="R32" s="101">
        <v>0</v>
      </c>
      <c r="S32" s="97">
        <v>1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97">
        <v>1</v>
      </c>
      <c r="AA32" s="101">
        <v>0</v>
      </c>
      <c r="AB32" s="101">
        <v>0</v>
      </c>
      <c r="AC32" s="96" t="s">
        <v>326</v>
      </c>
      <c r="AD32" s="100">
        <v>2.7644408661174659E-2</v>
      </c>
      <c r="AE32" s="101">
        <v>0</v>
      </c>
      <c r="AF32" s="100">
        <v>2.7644408661174659E-2</v>
      </c>
      <c r="AG32" s="98">
        <v>0.99985006455892722</v>
      </c>
      <c r="AH32" s="97">
        <v>1</v>
      </c>
      <c r="AI32" s="99">
        <v>5.2576386859917574E-5</v>
      </c>
    </row>
    <row r="33" spans="1:35" ht="18" x14ac:dyDescent="0.4">
      <c r="A33" s="101">
        <v>0</v>
      </c>
      <c r="B33" s="101">
        <v>0</v>
      </c>
      <c r="C33" s="101">
        <v>0</v>
      </c>
      <c r="D33" s="101">
        <v>0</v>
      </c>
      <c r="E33" s="97">
        <v>1</v>
      </c>
      <c r="F33" s="101">
        <v>0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97">
        <v>1</v>
      </c>
      <c r="M33" s="101">
        <v>0</v>
      </c>
      <c r="N33" s="101">
        <v>0</v>
      </c>
      <c r="O33" s="101">
        <v>0</v>
      </c>
      <c r="P33" s="101">
        <v>0</v>
      </c>
      <c r="Q33" s="101">
        <v>0</v>
      </c>
      <c r="R33" s="101">
        <v>0</v>
      </c>
      <c r="S33" s="97">
        <v>1</v>
      </c>
      <c r="T33" s="101">
        <v>0</v>
      </c>
      <c r="U33" s="101">
        <v>0</v>
      </c>
      <c r="V33" s="101">
        <v>0</v>
      </c>
      <c r="W33" s="101">
        <v>0</v>
      </c>
      <c r="X33" s="101">
        <v>0</v>
      </c>
      <c r="Y33" s="101">
        <v>0</v>
      </c>
      <c r="Z33" s="97">
        <v>1</v>
      </c>
      <c r="AA33" s="101">
        <v>0</v>
      </c>
      <c r="AB33" s="101">
        <v>0</v>
      </c>
      <c r="AC33" s="96" t="s">
        <v>316</v>
      </c>
      <c r="AD33" s="100">
        <v>1.3259630360737389E-2</v>
      </c>
      <c r="AE33" s="101">
        <v>0</v>
      </c>
      <c r="AF33" s="100">
        <v>1.3259630360737389E-2</v>
      </c>
      <c r="AG33" s="98">
        <v>0.99987528280338345</v>
      </c>
      <c r="AH33" s="97">
        <v>1</v>
      </c>
      <c r="AI33" s="99">
        <v>2.5218244456237704E-5</v>
      </c>
    </row>
    <row r="34" spans="1:35" ht="18" x14ac:dyDescent="0.4">
      <c r="A34" s="101">
        <v>0</v>
      </c>
      <c r="B34" s="101">
        <v>0</v>
      </c>
      <c r="C34" s="101">
        <v>0</v>
      </c>
      <c r="D34" s="101">
        <v>0</v>
      </c>
      <c r="E34" s="97">
        <v>1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97">
        <v>1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97">
        <v>1</v>
      </c>
      <c r="T34" s="101">
        <v>0</v>
      </c>
      <c r="U34" s="101">
        <v>0</v>
      </c>
      <c r="V34" s="101">
        <v>0</v>
      </c>
      <c r="W34" s="101">
        <v>0</v>
      </c>
      <c r="X34" s="101">
        <v>0</v>
      </c>
      <c r="Y34" s="101">
        <v>0</v>
      </c>
      <c r="Z34" s="97">
        <v>1</v>
      </c>
      <c r="AA34" s="101">
        <v>0</v>
      </c>
      <c r="AB34" s="101">
        <v>0</v>
      </c>
      <c r="AC34" s="96" t="s">
        <v>319</v>
      </c>
      <c r="AD34" s="100">
        <v>1.1291937086302375E-2</v>
      </c>
      <c r="AE34" s="101">
        <v>0</v>
      </c>
      <c r="AF34" s="100">
        <v>1.1291937086302375E-2</v>
      </c>
      <c r="AG34" s="98">
        <v>0.99989675872858497</v>
      </c>
      <c r="AH34" s="97">
        <v>1</v>
      </c>
      <c r="AI34" s="99">
        <v>2.1475925201507177E-5</v>
      </c>
    </row>
    <row r="35" spans="1:35" ht="18" x14ac:dyDescent="0.4">
      <c r="A35" s="101">
        <v>0</v>
      </c>
      <c r="B35" s="101">
        <v>0</v>
      </c>
      <c r="C35" s="101">
        <v>0</v>
      </c>
      <c r="D35" s="101">
        <v>0</v>
      </c>
      <c r="E35" s="97">
        <v>1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97">
        <v>1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97">
        <v>1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0</v>
      </c>
      <c r="Z35" s="97">
        <v>1</v>
      </c>
      <c r="AA35" s="101">
        <v>0</v>
      </c>
      <c r="AB35" s="101">
        <v>0</v>
      </c>
      <c r="AC35" s="96" t="s">
        <v>527</v>
      </c>
      <c r="AD35" s="99">
        <v>9.691059375050463E-3</v>
      </c>
      <c r="AE35" s="101">
        <v>0</v>
      </c>
      <c r="AF35" s="99">
        <v>9.691059375050463E-3</v>
      </c>
      <c r="AG35" s="98">
        <v>0.99991518997423146</v>
      </c>
      <c r="AH35" s="97">
        <v>1</v>
      </c>
      <c r="AI35" s="99">
        <v>1.8431245646454489E-5</v>
      </c>
    </row>
    <row r="36" spans="1:35" ht="18" x14ac:dyDescent="0.4">
      <c r="A36" s="101">
        <v>0</v>
      </c>
      <c r="B36" s="101">
        <v>0</v>
      </c>
      <c r="C36" s="101">
        <v>0</v>
      </c>
      <c r="D36" s="101">
        <v>0</v>
      </c>
      <c r="E36" s="97">
        <v>1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97">
        <v>1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97">
        <v>1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0</v>
      </c>
      <c r="Z36" s="97">
        <v>1</v>
      </c>
      <c r="AA36" s="101">
        <v>0</v>
      </c>
      <c r="AB36" s="101">
        <v>0</v>
      </c>
      <c r="AC36" s="96" t="s">
        <v>495</v>
      </c>
      <c r="AD36" s="99">
        <v>7.7457975646061739E-3</v>
      </c>
      <c r="AE36" s="101">
        <v>0</v>
      </c>
      <c r="AF36" s="99">
        <v>7.7457975646061739E-3</v>
      </c>
      <c r="AG36" s="98">
        <v>0.9999299215626074</v>
      </c>
      <c r="AH36" s="97">
        <v>1</v>
      </c>
      <c r="AI36" s="99">
        <v>1.4731588376035713E-5</v>
      </c>
    </row>
    <row r="37" spans="1:35" ht="18" x14ac:dyDescent="0.4">
      <c r="A37" s="101">
        <v>0</v>
      </c>
      <c r="B37" s="101">
        <v>0</v>
      </c>
      <c r="C37" s="101">
        <v>0</v>
      </c>
      <c r="D37" s="101">
        <v>0</v>
      </c>
      <c r="E37" s="97">
        <v>1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97">
        <v>1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97">
        <v>1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0</v>
      </c>
      <c r="Z37" s="97">
        <v>1</v>
      </c>
      <c r="AA37" s="101">
        <v>0</v>
      </c>
      <c r="AB37" s="101">
        <v>0</v>
      </c>
      <c r="AC37" s="99" t="s">
        <v>528</v>
      </c>
      <c r="AD37" s="99">
        <v>6.8127794321931603E-3</v>
      </c>
      <c r="AE37" s="101">
        <v>0</v>
      </c>
      <c r="AF37" s="99">
        <v>6.8127794321931603E-3</v>
      </c>
      <c r="AG37" s="98">
        <v>0.99994287866114429</v>
      </c>
      <c r="AH37" s="97">
        <v>1</v>
      </c>
      <c r="AI37" s="99">
        <v>1.2957098536939984E-5</v>
      </c>
    </row>
    <row r="38" spans="1:35" ht="18" x14ac:dyDescent="0.4">
      <c r="A38" s="101">
        <v>0</v>
      </c>
      <c r="B38" s="101">
        <v>0</v>
      </c>
      <c r="C38" s="101">
        <v>0</v>
      </c>
      <c r="D38" s="101">
        <v>0</v>
      </c>
      <c r="E38" s="97">
        <v>1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97">
        <v>1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97">
        <v>1</v>
      </c>
      <c r="T38" s="101">
        <v>0</v>
      </c>
      <c r="U38" s="101">
        <v>0</v>
      </c>
      <c r="V38" s="101">
        <v>0</v>
      </c>
      <c r="W38" s="101">
        <v>0</v>
      </c>
      <c r="X38" s="101">
        <v>0</v>
      </c>
      <c r="Y38" s="101">
        <v>0</v>
      </c>
      <c r="Z38" s="97">
        <v>1</v>
      </c>
      <c r="AA38" s="101">
        <v>0</v>
      </c>
      <c r="AB38" s="101">
        <v>0</v>
      </c>
      <c r="AC38" s="96" t="s">
        <v>301</v>
      </c>
      <c r="AD38" s="99">
        <v>6.6615870341766598E-3</v>
      </c>
      <c r="AE38" s="99">
        <v>6.6615870341766598E-3</v>
      </c>
      <c r="AF38" s="101">
        <v>0</v>
      </c>
      <c r="AG38" s="98">
        <v>0.99995554820967036</v>
      </c>
      <c r="AH38" s="101">
        <v>0</v>
      </c>
      <c r="AI38" s="101">
        <v>0</v>
      </c>
    </row>
    <row r="39" spans="1:35" ht="18" x14ac:dyDescent="0.4">
      <c r="A39" s="101">
        <v>0</v>
      </c>
      <c r="B39" s="101">
        <v>0</v>
      </c>
      <c r="C39" s="101">
        <v>0</v>
      </c>
      <c r="D39" s="101">
        <v>0</v>
      </c>
      <c r="E39" s="97">
        <v>1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97">
        <v>1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97">
        <v>1</v>
      </c>
      <c r="T39" s="101">
        <v>0</v>
      </c>
      <c r="U39" s="101">
        <v>0</v>
      </c>
      <c r="V39" s="101">
        <v>0</v>
      </c>
      <c r="W39" s="101">
        <v>0</v>
      </c>
      <c r="X39" s="101">
        <v>0</v>
      </c>
      <c r="Y39" s="101">
        <v>0</v>
      </c>
      <c r="Z39" s="97">
        <v>1</v>
      </c>
      <c r="AA39" s="101">
        <v>0</v>
      </c>
      <c r="AB39" s="101">
        <v>0</v>
      </c>
      <c r="AC39" s="96" t="s">
        <v>328</v>
      </c>
      <c r="AD39" s="99">
        <v>5.6386203117256024E-3</v>
      </c>
      <c r="AE39" s="101">
        <v>0</v>
      </c>
      <c r="AF39" s="99">
        <v>5.6386203117256024E-3</v>
      </c>
      <c r="AG39" s="98">
        <v>0.99996627219680645</v>
      </c>
      <c r="AH39" s="97">
        <v>1</v>
      </c>
      <c r="AI39" s="99">
        <v>1.0723987136025694E-5</v>
      </c>
    </row>
    <row r="40" spans="1:35" ht="18" x14ac:dyDescent="0.4">
      <c r="A40" s="101">
        <v>0</v>
      </c>
      <c r="B40" s="101">
        <v>0</v>
      </c>
      <c r="C40" s="101">
        <v>0</v>
      </c>
      <c r="D40" s="101">
        <v>0</v>
      </c>
      <c r="E40" s="97">
        <v>1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97">
        <v>1</v>
      </c>
      <c r="M40" s="101">
        <v>0</v>
      </c>
      <c r="N40" s="101">
        <v>0</v>
      </c>
      <c r="O40" s="101">
        <v>0</v>
      </c>
      <c r="P40" s="101">
        <v>0</v>
      </c>
      <c r="Q40" s="101">
        <v>0</v>
      </c>
      <c r="R40" s="101">
        <v>0</v>
      </c>
      <c r="S40" s="97">
        <v>1</v>
      </c>
      <c r="T40" s="101">
        <v>0</v>
      </c>
      <c r="U40" s="101">
        <v>0</v>
      </c>
      <c r="V40" s="101">
        <v>0</v>
      </c>
      <c r="W40" s="101">
        <v>0</v>
      </c>
      <c r="X40" s="101">
        <v>0</v>
      </c>
      <c r="Y40" s="101">
        <v>0</v>
      </c>
      <c r="Z40" s="97">
        <v>1</v>
      </c>
      <c r="AA40" s="101">
        <v>0</v>
      </c>
      <c r="AB40" s="101">
        <v>0</v>
      </c>
      <c r="AC40" s="96" t="s">
        <v>330</v>
      </c>
      <c r="AD40" s="99">
        <v>5.2119606951326752E-3</v>
      </c>
      <c r="AE40" s="101">
        <v>0</v>
      </c>
      <c r="AF40" s="99">
        <v>5.2119606951326752E-3</v>
      </c>
      <c r="AG40" s="98">
        <v>0.99997618472795013</v>
      </c>
      <c r="AH40" s="97">
        <v>1</v>
      </c>
      <c r="AI40" s="99">
        <v>9.912531143805505E-6</v>
      </c>
    </row>
    <row r="41" spans="1:35" ht="18" x14ac:dyDescent="0.4">
      <c r="A41" s="101">
        <v>0</v>
      </c>
      <c r="B41" s="101">
        <v>0</v>
      </c>
      <c r="C41" s="101">
        <v>0</v>
      </c>
      <c r="D41" s="101">
        <v>0</v>
      </c>
      <c r="E41" s="97">
        <v>1</v>
      </c>
      <c r="F41" s="101">
        <v>0</v>
      </c>
      <c r="G41" s="101">
        <v>0</v>
      </c>
      <c r="H41" s="101">
        <v>0</v>
      </c>
      <c r="I41" s="101">
        <v>0</v>
      </c>
      <c r="J41" s="101">
        <v>0</v>
      </c>
      <c r="K41" s="101">
        <v>0</v>
      </c>
      <c r="L41" s="97">
        <v>1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97">
        <v>1</v>
      </c>
      <c r="T41" s="101">
        <v>0</v>
      </c>
      <c r="U41" s="101">
        <v>0</v>
      </c>
      <c r="V41" s="101">
        <v>0</v>
      </c>
      <c r="W41" s="101">
        <v>0</v>
      </c>
      <c r="X41" s="101">
        <v>0</v>
      </c>
      <c r="Y41" s="101">
        <v>0</v>
      </c>
      <c r="Z41" s="97">
        <v>1</v>
      </c>
      <c r="AA41" s="101">
        <v>0</v>
      </c>
      <c r="AB41" s="101">
        <v>0</v>
      </c>
      <c r="AC41" s="96" t="s">
        <v>327</v>
      </c>
      <c r="AD41" s="99">
        <v>4.8188271491496045E-3</v>
      </c>
      <c r="AE41" s="101">
        <v>0</v>
      </c>
      <c r="AF41" s="99">
        <v>4.8188271491496045E-3</v>
      </c>
      <c r="AG41" s="98">
        <v>0.99998534956571217</v>
      </c>
      <c r="AH41" s="97">
        <v>1</v>
      </c>
      <c r="AI41" s="99">
        <v>9.164837761951888E-6</v>
      </c>
    </row>
    <row r="42" spans="1:35" ht="18" x14ac:dyDescent="0.4">
      <c r="A42" s="101">
        <v>0</v>
      </c>
      <c r="B42" s="101">
        <v>0</v>
      </c>
      <c r="C42" s="101">
        <v>0</v>
      </c>
      <c r="D42" s="101">
        <v>0</v>
      </c>
      <c r="E42" s="97">
        <v>1</v>
      </c>
      <c r="F42" s="101">
        <v>0</v>
      </c>
      <c r="G42" s="101">
        <v>0</v>
      </c>
      <c r="H42" s="101">
        <v>0</v>
      </c>
      <c r="I42" s="101">
        <v>0</v>
      </c>
      <c r="J42" s="101">
        <v>0</v>
      </c>
      <c r="K42" s="101">
        <v>0</v>
      </c>
      <c r="L42" s="97">
        <v>1</v>
      </c>
      <c r="M42" s="101">
        <v>0</v>
      </c>
      <c r="N42" s="101">
        <v>0</v>
      </c>
      <c r="O42" s="101">
        <v>0</v>
      </c>
      <c r="P42" s="101">
        <v>0</v>
      </c>
      <c r="Q42" s="101">
        <v>0</v>
      </c>
      <c r="R42" s="101">
        <v>0</v>
      </c>
      <c r="S42" s="97">
        <v>1</v>
      </c>
      <c r="T42" s="101">
        <v>0</v>
      </c>
      <c r="U42" s="101">
        <v>0</v>
      </c>
      <c r="V42" s="101">
        <v>0</v>
      </c>
      <c r="W42" s="101">
        <v>0</v>
      </c>
      <c r="X42" s="101">
        <v>0</v>
      </c>
      <c r="Y42" s="101">
        <v>0</v>
      </c>
      <c r="Z42" s="97">
        <v>1</v>
      </c>
      <c r="AA42" s="101">
        <v>0</v>
      </c>
      <c r="AB42" s="101">
        <v>0</v>
      </c>
      <c r="AC42" s="96" t="s">
        <v>331</v>
      </c>
      <c r="AD42" s="99">
        <v>3.9416383801877605E-3</v>
      </c>
      <c r="AE42" s="101">
        <v>0</v>
      </c>
      <c r="AF42" s="99">
        <v>3.9416383801877605E-3</v>
      </c>
      <c r="AG42" s="98">
        <v>0.99999284609446337</v>
      </c>
      <c r="AH42" s="97">
        <v>1</v>
      </c>
      <c r="AI42" s="99">
        <v>7.4965287512084082E-6</v>
      </c>
    </row>
    <row r="43" spans="1:35" ht="18" x14ac:dyDescent="0.4">
      <c r="A43" s="101">
        <v>0</v>
      </c>
      <c r="B43" s="101">
        <v>0</v>
      </c>
      <c r="C43" s="101">
        <v>0</v>
      </c>
      <c r="D43" s="101">
        <v>0</v>
      </c>
      <c r="E43" s="97">
        <v>1</v>
      </c>
      <c r="F43" s="101">
        <v>0</v>
      </c>
      <c r="G43" s="101">
        <v>0</v>
      </c>
      <c r="H43" s="101">
        <v>0</v>
      </c>
      <c r="I43" s="101">
        <v>0</v>
      </c>
      <c r="J43" s="101">
        <v>0</v>
      </c>
      <c r="K43" s="101">
        <v>0</v>
      </c>
      <c r="L43" s="97">
        <v>1</v>
      </c>
      <c r="M43" s="101">
        <v>0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97">
        <v>1</v>
      </c>
      <c r="T43" s="101">
        <v>0</v>
      </c>
      <c r="U43" s="101">
        <v>0</v>
      </c>
      <c r="V43" s="101">
        <v>0</v>
      </c>
      <c r="W43" s="101">
        <v>0</v>
      </c>
      <c r="X43" s="101">
        <v>0</v>
      </c>
      <c r="Y43" s="101">
        <v>0</v>
      </c>
      <c r="Z43" s="97">
        <v>1</v>
      </c>
      <c r="AA43" s="101">
        <v>0</v>
      </c>
      <c r="AB43" s="101">
        <v>0</v>
      </c>
      <c r="AC43" s="96" t="s">
        <v>332</v>
      </c>
      <c r="AD43" s="99">
        <v>3.5383170019465905E-3</v>
      </c>
      <c r="AE43" s="101">
        <v>0</v>
      </c>
      <c r="AF43" s="99">
        <v>3.5383170019465905E-3</v>
      </c>
      <c r="AG43" s="98">
        <v>0.99999957555378383</v>
      </c>
      <c r="AH43" s="97">
        <v>1</v>
      </c>
      <c r="AI43" s="99">
        <v>6.7294593205982089E-6</v>
      </c>
    </row>
    <row r="44" spans="1:35" ht="18" x14ac:dyDescent="0.4">
      <c r="A44" s="101">
        <v>0</v>
      </c>
      <c r="B44" s="101">
        <v>0</v>
      </c>
      <c r="C44" s="101">
        <v>0</v>
      </c>
      <c r="D44" s="101">
        <v>0</v>
      </c>
      <c r="E44" s="97">
        <v>1</v>
      </c>
      <c r="F44" s="101">
        <v>0</v>
      </c>
      <c r="G44" s="101">
        <v>0</v>
      </c>
      <c r="H44" s="101">
        <v>0</v>
      </c>
      <c r="I44" s="101">
        <v>0</v>
      </c>
      <c r="J44" s="101">
        <v>0</v>
      </c>
      <c r="K44" s="101">
        <v>0</v>
      </c>
      <c r="L44" s="97">
        <v>1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97">
        <v>1</v>
      </c>
      <c r="T44" s="101">
        <v>0</v>
      </c>
      <c r="U44" s="101">
        <v>0</v>
      </c>
      <c r="V44" s="101">
        <v>0</v>
      </c>
      <c r="W44" s="101">
        <v>0</v>
      </c>
      <c r="X44" s="101">
        <v>0</v>
      </c>
      <c r="Y44" s="101">
        <v>0</v>
      </c>
      <c r="Z44" s="97">
        <v>1</v>
      </c>
      <c r="AA44" s="101">
        <v>0</v>
      </c>
      <c r="AB44" s="101">
        <v>0</v>
      </c>
      <c r="AC44" s="96" t="s">
        <v>334</v>
      </c>
      <c r="AD44" s="99">
        <v>2.2259424384448999E-4</v>
      </c>
      <c r="AE44" s="101">
        <v>0</v>
      </c>
      <c r="AF44" s="99">
        <v>2.2259424384448999E-4</v>
      </c>
      <c r="AG44" s="98">
        <v>0.99999999890163771</v>
      </c>
      <c r="AH44" s="97">
        <v>1</v>
      </c>
      <c r="AI44" s="99">
        <v>4.2334785383184399E-7</v>
      </c>
    </row>
    <row r="45" spans="1:35" ht="18" x14ac:dyDescent="0.4">
      <c r="A45" s="101">
        <v>0</v>
      </c>
      <c r="B45" s="101">
        <v>0</v>
      </c>
      <c r="C45" s="101">
        <v>0</v>
      </c>
      <c r="D45" s="101">
        <v>0</v>
      </c>
      <c r="E45" s="97">
        <v>1</v>
      </c>
      <c r="F45" s="101">
        <v>0</v>
      </c>
      <c r="G45" s="101">
        <v>0</v>
      </c>
      <c r="H45" s="101">
        <v>0</v>
      </c>
      <c r="I45" s="101">
        <v>0</v>
      </c>
      <c r="J45" s="101">
        <v>0</v>
      </c>
      <c r="K45" s="101">
        <v>0</v>
      </c>
      <c r="L45" s="97">
        <v>1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97">
        <v>1</v>
      </c>
      <c r="T45" s="101">
        <v>0</v>
      </c>
      <c r="U45" s="101">
        <v>0</v>
      </c>
      <c r="V45" s="99" t="s">
        <v>308</v>
      </c>
      <c r="W45" s="101">
        <v>0</v>
      </c>
      <c r="X45" s="101">
        <v>0</v>
      </c>
      <c r="Y45" s="101">
        <v>0</v>
      </c>
      <c r="Z45" s="97">
        <v>1</v>
      </c>
      <c r="AA45" s="101">
        <v>0</v>
      </c>
      <c r="AB45" s="101">
        <v>0</v>
      </c>
      <c r="AC45" s="96" t="s">
        <v>218</v>
      </c>
      <c r="AD45" s="99">
        <v>5.3626742136434576E-7</v>
      </c>
      <c r="AE45" s="99">
        <v>5.3626742136434576E-7</v>
      </c>
      <c r="AF45" s="101">
        <v>0</v>
      </c>
      <c r="AG45" s="98">
        <v>0.99999999992155475</v>
      </c>
      <c r="AH45" s="101">
        <v>0</v>
      </c>
      <c r="AI45" s="101">
        <v>0</v>
      </c>
    </row>
    <row r="46" spans="1:35" ht="18" x14ac:dyDescent="0.4">
      <c r="A46" s="101">
        <v>0</v>
      </c>
      <c r="B46" s="101">
        <v>0</v>
      </c>
      <c r="C46" s="101">
        <v>0</v>
      </c>
      <c r="D46" s="101">
        <v>0</v>
      </c>
      <c r="E46" s="97">
        <v>1</v>
      </c>
      <c r="F46" s="101">
        <v>0</v>
      </c>
      <c r="G46" s="101">
        <v>0</v>
      </c>
      <c r="H46" s="99" t="s">
        <v>308</v>
      </c>
      <c r="I46" s="101">
        <v>0</v>
      </c>
      <c r="J46" s="101">
        <v>0</v>
      </c>
      <c r="K46" s="101">
        <v>0</v>
      </c>
      <c r="L46" s="97">
        <v>1</v>
      </c>
      <c r="M46" s="101">
        <v>0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97">
        <v>1</v>
      </c>
      <c r="T46" s="101">
        <v>0</v>
      </c>
      <c r="U46" s="101">
        <v>0</v>
      </c>
      <c r="V46" s="99" t="s">
        <v>528</v>
      </c>
      <c r="W46" s="101">
        <v>0</v>
      </c>
      <c r="X46" s="101">
        <v>0</v>
      </c>
      <c r="Y46" s="101">
        <v>0</v>
      </c>
      <c r="Z46" s="97">
        <v>1</v>
      </c>
      <c r="AA46" s="101">
        <v>0</v>
      </c>
      <c r="AB46" s="101">
        <v>0</v>
      </c>
      <c r="AC46" s="96" t="s">
        <v>234</v>
      </c>
      <c r="AD46" s="99">
        <v>4.1246141565850328E-8</v>
      </c>
      <c r="AE46" s="99">
        <v>4.1246141565850328E-8</v>
      </c>
      <c r="AF46" s="101">
        <v>0</v>
      </c>
      <c r="AG46" s="97">
        <v>1</v>
      </c>
      <c r="AH46" s="101">
        <v>0</v>
      </c>
      <c r="AI46" s="101">
        <v>0</v>
      </c>
    </row>
    <row r="47" spans="1:35" ht="36" x14ac:dyDescent="0.4">
      <c r="A47" s="101">
        <v>0</v>
      </c>
      <c r="B47" s="101">
        <v>0</v>
      </c>
      <c r="C47" s="101">
        <v>0</v>
      </c>
      <c r="D47" s="101">
        <v>0</v>
      </c>
      <c r="E47" s="97">
        <v>1</v>
      </c>
      <c r="F47" s="101">
        <v>0</v>
      </c>
      <c r="G47" s="101">
        <v>0</v>
      </c>
      <c r="H47" s="99" t="s">
        <v>528</v>
      </c>
      <c r="I47" s="101">
        <v>0</v>
      </c>
      <c r="J47" s="101">
        <v>0</v>
      </c>
      <c r="K47" s="101">
        <v>0</v>
      </c>
      <c r="L47" s="97">
        <v>1</v>
      </c>
      <c r="M47" s="101">
        <v>0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97">
        <v>1</v>
      </c>
      <c r="T47" s="101">
        <v>0</v>
      </c>
      <c r="U47" s="101">
        <v>0</v>
      </c>
      <c r="V47" s="96" t="s">
        <v>330</v>
      </c>
      <c r="W47" s="101">
        <v>0</v>
      </c>
      <c r="X47" s="101">
        <v>0</v>
      </c>
      <c r="Y47" s="101">
        <v>0</v>
      </c>
      <c r="Z47" s="97">
        <v>1</v>
      </c>
      <c r="AA47" s="101">
        <v>0</v>
      </c>
      <c r="AB47" s="101">
        <v>0</v>
      </c>
      <c r="AC47" s="96" t="s">
        <v>242</v>
      </c>
      <c r="AD47" s="101">
        <v>0</v>
      </c>
      <c r="AE47" s="101">
        <v>0</v>
      </c>
      <c r="AF47" s="101">
        <v>0</v>
      </c>
      <c r="AG47" s="97">
        <v>1</v>
      </c>
      <c r="AH47" s="101">
        <v>0</v>
      </c>
      <c r="AI47" s="101">
        <v>0</v>
      </c>
    </row>
    <row r="48" spans="1:35" ht="36" x14ac:dyDescent="0.4">
      <c r="A48" s="101">
        <v>0</v>
      </c>
      <c r="B48" s="101">
        <v>0</v>
      </c>
      <c r="C48" s="101">
        <v>0</v>
      </c>
      <c r="D48" s="101">
        <v>0</v>
      </c>
      <c r="E48" s="97">
        <v>1</v>
      </c>
      <c r="F48" s="101">
        <v>0</v>
      </c>
      <c r="G48" s="101">
        <v>0</v>
      </c>
      <c r="H48" s="96" t="s">
        <v>330</v>
      </c>
      <c r="I48" s="101">
        <v>0</v>
      </c>
      <c r="J48" s="101">
        <v>0</v>
      </c>
      <c r="K48" s="101">
        <v>0</v>
      </c>
      <c r="L48" s="97">
        <v>1</v>
      </c>
      <c r="M48" s="101">
        <v>0</v>
      </c>
      <c r="N48" s="101">
        <v>0</v>
      </c>
      <c r="O48" s="101">
        <v>0</v>
      </c>
      <c r="P48" s="101">
        <v>0</v>
      </c>
      <c r="Q48" s="101">
        <v>0</v>
      </c>
      <c r="R48" s="101">
        <v>0</v>
      </c>
      <c r="S48" s="97">
        <v>1</v>
      </c>
      <c r="T48" s="101">
        <v>0</v>
      </c>
      <c r="U48" s="101">
        <v>0</v>
      </c>
      <c r="V48" s="96" t="s">
        <v>232</v>
      </c>
      <c r="W48" s="101">
        <v>0</v>
      </c>
      <c r="X48" s="101">
        <v>0</v>
      </c>
      <c r="Y48" s="101">
        <v>0</v>
      </c>
      <c r="Z48" s="97">
        <v>1</v>
      </c>
      <c r="AA48" s="101">
        <v>0</v>
      </c>
      <c r="AB48" s="101">
        <v>0</v>
      </c>
      <c r="AC48" s="96" t="s">
        <v>248</v>
      </c>
      <c r="AD48" s="101">
        <v>0</v>
      </c>
      <c r="AE48" s="101">
        <v>0</v>
      </c>
      <c r="AF48" s="101">
        <v>0</v>
      </c>
      <c r="AG48" s="97">
        <v>1</v>
      </c>
      <c r="AH48" s="101">
        <v>0</v>
      </c>
      <c r="AI48" s="101">
        <v>0</v>
      </c>
    </row>
    <row r="49" spans="1:35" ht="18" x14ac:dyDescent="0.4">
      <c r="A49" s="99" t="s">
        <v>308</v>
      </c>
      <c r="B49" s="101">
        <v>0</v>
      </c>
      <c r="C49" s="101">
        <v>0</v>
      </c>
      <c r="D49" s="101">
        <v>0</v>
      </c>
      <c r="E49" s="97">
        <v>1</v>
      </c>
      <c r="F49" s="101">
        <v>0</v>
      </c>
      <c r="G49" s="101">
        <v>0</v>
      </c>
      <c r="H49" s="96" t="s">
        <v>335</v>
      </c>
      <c r="I49" s="101">
        <v>0</v>
      </c>
      <c r="J49" s="101">
        <v>0</v>
      </c>
      <c r="K49" s="101">
        <v>0</v>
      </c>
      <c r="L49" s="97">
        <v>1</v>
      </c>
      <c r="M49" s="101">
        <v>0</v>
      </c>
      <c r="N49" s="101">
        <v>0</v>
      </c>
      <c r="O49" s="99" t="s">
        <v>308</v>
      </c>
      <c r="P49" s="101">
        <v>0</v>
      </c>
      <c r="Q49" s="101">
        <v>0</v>
      </c>
      <c r="R49" s="101">
        <v>0</v>
      </c>
      <c r="S49" s="97">
        <v>1</v>
      </c>
      <c r="T49" s="101">
        <v>0</v>
      </c>
      <c r="U49" s="101">
        <v>0</v>
      </c>
      <c r="V49" s="96" t="s">
        <v>335</v>
      </c>
      <c r="W49" s="101">
        <v>0</v>
      </c>
      <c r="X49" s="101">
        <v>0</v>
      </c>
      <c r="Y49" s="101">
        <v>0</v>
      </c>
      <c r="Z49" s="97">
        <v>1</v>
      </c>
      <c r="AA49" s="101">
        <v>0</v>
      </c>
      <c r="AB49" s="101">
        <v>0</v>
      </c>
      <c r="AC49" s="96" t="s">
        <v>255</v>
      </c>
      <c r="AD49" s="101">
        <v>0</v>
      </c>
      <c r="AE49" s="101">
        <v>0</v>
      </c>
      <c r="AF49" s="101">
        <v>0</v>
      </c>
      <c r="AG49" s="97">
        <v>1</v>
      </c>
      <c r="AH49" s="101">
        <v>0</v>
      </c>
      <c r="AI49" s="101">
        <v>0</v>
      </c>
    </row>
    <row r="50" spans="1:35" ht="36" x14ac:dyDescent="0.4">
      <c r="A50" s="99" t="s">
        <v>528</v>
      </c>
      <c r="B50" s="101">
        <v>0</v>
      </c>
      <c r="C50" s="101">
        <v>0</v>
      </c>
      <c r="D50" s="101">
        <v>0</v>
      </c>
      <c r="E50" s="97">
        <v>1</v>
      </c>
      <c r="F50" s="101">
        <v>0</v>
      </c>
      <c r="G50" s="101">
        <v>0</v>
      </c>
      <c r="H50" s="96" t="s">
        <v>287</v>
      </c>
      <c r="I50" s="101">
        <v>0</v>
      </c>
      <c r="J50" s="101">
        <v>0</v>
      </c>
      <c r="K50" s="101">
        <v>0</v>
      </c>
      <c r="L50" s="97">
        <v>1</v>
      </c>
      <c r="M50" s="101">
        <v>0</v>
      </c>
      <c r="N50" s="101">
        <v>0</v>
      </c>
      <c r="O50" s="99" t="s">
        <v>528</v>
      </c>
      <c r="P50" s="101">
        <v>0</v>
      </c>
      <c r="Q50" s="101">
        <v>0</v>
      </c>
      <c r="R50" s="101">
        <v>0</v>
      </c>
      <c r="S50" s="97">
        <v>1</v>
      </c>
      <c r="T50" s="101">
        <v>0</v>
      </c>
      <c r="U50" s="101">
        <v>0</v>
      </c>
      <c r="V50" s="96" t="s">
        <v>287</v>
      </c>
      <c r="W50" s="101">
        <v>0</v>
      </c>
      <c r="X50" s="101">
        <v>0</v>
      </c>
      <c r="Y50" s="101">
        <v>0</v>
      </c>
      <c r="Z50" s="97">
        <v>1</v>
      </c>
      <c r="AA50" s="101">
        <v>0</v>
      </c>
      <c r="AB50" s="101">
        <v>0</v>
      </c>
      <c r="AC50" s="96" t="s">
        <v>261</v>
      </c>
      <c r="AD50" s="101">
        <v>0</v>
      </c>
      <c r="AE50" s="101">
        <v>0</v>
      </c>
      <c r="AF50" s="101">
        <v>0</v>
      </c>
      <c r="AG50" s="97">
        <v>1</v>
      </c>
      <c r="AH50" s="101">
        <v>0</v>
      </c>
      <c r="AI50" s="101">
        <v>0</v>
      </c>
    </row>
    <row r="51" spans="1:35" ht="36" x14ac:dyDescent="0.4">
      <c r="A51" s="96" t="s">
        <v>330</v>
      </c>
      <c r="B51" s="101">
        <v>0</v>
      </c>
      <c r="C51" s="101">
        <v>0</v>
      </c>
      <c r="D51" s="101">
        <v>0</v>
      </c>
      <c r="E51" s="97">
        <v>1</v>
      </c>
      <c r="F51" s="101">
        <v>0</v>
      </c>
      <c r="G51" s="101">
        <v>0</v>
      </c>
      <c r="H51" s="96" t="s">
        <v>249</v>
      </c>
      <c r="I51" s="101">
        <v>0</v>
      </c>
      <c r="J51" s="101">
        <v>0</v>
      </c>
      <c r="K51" s="101">
        <v>0</v>
      </c>
      <c r="L51" s="97">
        <v>1</v>
      </c>
      <c r="M51" s="101">
        <v>0</v>
      </c>
      <c r="N51" s="101">
        <v>0</v>
      </c>
      <c r="O51" s="96" t="s">
        <v>330</v>
      </c>
      <c r="P51" s="101">
        <v>0</v>
      </c>
      <c r="Q51" s="101">
        <v>0</v>
      </c>
      <c r="R51" s="101">
        <v>0</v>
      </c>
      <c r="S51" s="97">
        <v>1</v>
      </c>
      <c r="T51" s="101">
        <v>0</v>
      </c>
      <c r="U51" s="101">
        <v>0</v>
      </c>
      <c r="V51" s="96" t="s">
        <v>249</v>
      </c>
      <c r="W51" s="101">
        <v>0</v>
      </c>
      <c r="X51" s="101">
        <v>0</v>
      </c>
      <c r="Y51" s="101">
        <v>0</v>
      </c>
      <c r="Z51" s="97">
        <v>1</v>
      </c>
      <c r="AA51" s="101">
        <v>0</v>
      </c>
      <c r="AB51" s="101">
        <v>0</v>
      </c>
      <c r="AC51" s="96" t="s">
        <v>237</v>
      </c>
      <c r="AD51" s="101">
        <v>0</v>
      </c>
      <c r="AE51" s="101">
        <v>0</v>
      </c>
      <c r="AF51" s="101">
        <v>0</v>
      </c>
      <c r="AG51" s="97">
        <v>1</v>
      </c>
      <c r="AH51" s="101">
        <v>0</v>
      </c>
      <c r="AI51" s="101">
        <v>0</v>
      </c>
    </row>
    <row r="52" spans="1:35" ht="36" x14ac:dyDescent="0.4">
      <c r="A52" s="96" t="s">
        <v>232</v>
      </c>
      <c r="B52" s="101">
        <v>0</v>
      </c>
      <c r="C52" s="101">
        <v>0</v>
      </c>
      <c r="D52" s="101">
        <v>0</v>
      </c>
      <c r="E52" s="97">
        <v>1</v>
      </c>
      <c r="F52" s="101">
        <v>0</v>
      </c>
      <c r="G52" s="101">
        <v>0</v>
      </c>
      <c r="H52" s="96" t="s">
        <v>302</v>
      </c>
      <c r="I52" s="101">
        <v>0</v>
      </c>
      <c r="J52" s="101">
        <v>0</v>
      </c>
      <c r="K52" s="101">
        <v>0</v>
      </c>
      <c r="L52" s="97">
        <v>1</v>
      </c>
      <c r="M52" s="101">
        <v>0</v>
      </c>
      <c r="N52" s="101">
        <v>0</v>
      </c>
      <c r="O52" s="96" t="s">
        <v>335</v>
      </c>
      <c r="P52" s="101">
        <v>0</v>
      </c>
      <c r="Q52" s="101">
        <v>0</v>
      </c>
      <c r="R52" s="101">
        <v>0</v>
      </c>
      <c r="S52" s="97">
        <v>1</v>
      </c>
      <c r="T52" s="101">
        <v>0</v>
      </c>
      <c r="U52" s="101">
        <v>0</v>
      </c>
      <c r="V52" s="96" t="s">
        <v>302</v>
      </c>
      <c r="W52" s="101">
        <v>0</v>
      </c>
      <c r="X52" s="101">
        <v>0</v>
      </c>
      <c r="Y52" s="101">
        <v>0</v>
      </c>
      <c r="Z52" s="97">
        <v>1</v>
      </c>
      <c r="AA52" s="101">
        <v>0</v>
      </c>
      <c r="AB52" s="101">
        <v>0</v>
      </c>
      <c r="AC52" s="96" t="s">
        <v>268</v>
      </c>
      <c r="AD52" s="101">
        <v>0</v>
      </c>
      <c r="AE52" s="101">
        <v>0</v>
      </c>
      <c r="AF52" s="101">
        <v>0</v>
      </c>
      <c r="AG52" s="97">
        <v>1</v>
      </c>
      <c r="AH52" s="101">
        <v>0</v>
      </c>
      <c r="AI52" s="101">
        <v>0</v>
      </c>
    </row>
    <row r="53" spans="1:35" ht="54" x14ac:dyDescent="0.4">
      <c r="A53" s="96" t="s">
        <v>335</v>
      </c>
      <c r="B53" s="101">
        <v>0</v>
      </c>
      <c r="C53" s="101">
        <v>0</v>
      </c>
      <c r="D53" s="101">
        <v>0</v>
      </c>
      <c r="E53" s="97">
        <v>1</v>
      </c>
      <c r="F53" s="101">
        <v>0</v>
      </c>
      <c r="G53" s="101">
        <v>0</v>
      </c>
      <c r="H53" s="96" t="s">
        <v>336</v>
      </c>
      <c r="I53" s="101">
        <v>0</v>
      </c>
      <c r="J53" s="101">
        <v>0</v>
      </c>
      <c r="K53" s="101">
        <v>0</v>
      </c>
      <c r="L53" s="97">
        <v>1</v>
      </c>
      <c r="M53" s="101">
        <v>0</v>
      </c>
      <c r="N53" s="101">
        <v>0</v>
      </c>
      <c r="O53" s="96" t="s">
        <v>287</v>
      </c>
      <c r="P53" s="101">
        <v>0</v>
      </c>
      <c r="Q53" s="101">
        <v>0</v>
      </c>
      <c r="R53" s="101">
        <v>0</v>
      </c>
      <c r="S53" s="97">
        <v>1</v>
      </c>
      <c r="T53" s="101">
        <v>0</v>
      </c>
      <c r="U53" s="101">
        <v>0</v>
      </c>
      <c r="V53" s="96" t="s">
        <v>336</v>
      </c>
      <c r="W53" s="101">
        <v>0</v>
      </c>
      <c r="X53" s="101">
        <v>0</v>
      </c>
      <c r="Y53" s="101">
        <v>0</v>
      </c>
      <c r="Z53" s="97">
        <v>1</v>
      </c>
      <c r="AA53" s="101">
        <v>0</v>
      </c>
      <c r="AB53" s="101">
        <v>0</v>
      </c>
      <c r="AC53" s="96" t="s">
        <v>221</v>
      </c>
      <c r="AD53" s="101">
        <v>0</v>
      </c>
      <c r="AE53" s="101">
        <v>0</v>
      </c>
      <c r="AF53" s="101">
        <v>0</v>
      </c>
      <c r="AG53" s="97">
        <v>1</v>
      </c>
      <c r="AH53" s="101">
        <v>0</v>
      </c>
      <c r="AI53" s="101">
        <v>0</v>
      </c>
    </row>
    <row r="54" spans="1:35" ht="36" x14ac:dyDescent="0.4">
      <c r="A54" s="96" t="s">
        <v>287</v>
      </c>
      <c r="B54" s="101">
        <v>0</v>
      </c>
      <c r="C54" s="101">
        <v>0</v>
      </c>
      <c r="D54" s="101">
        <v>0</v>
      </c>
      <c r="E54" s="97">
        <v>1</v>
      </c>
      <c r="F54" s="101">
        <v>0</v>
      </c>
      <c r="G54" s="101">
        <v>0</v>
      </c>
      <c r="H54" s="96" t="s">
        <v>326</v>
      </c>
      <c r="I54" s="101">
        <v>0</v>
      </c>
      <c r="J54" s="101">
        <v>0</v>
      </c>
      <c r="K54" s="101">
        <v>0</v>
      </c>
      <c r="L54" s="97">
        <v>1</v>
      </c>
      <c r="M54" s="101">
        <v>0</v>
      </c>
      <c r="N54" s="101">
        <v>0</v>
      </c>
      <c r="O54" s="96" t="s">
        <v>249</v>
      </c>
      <c r="P54" s="101">
        <v>0</v>
      </c>
      <c r="Q54" s="101">
        <v>0</v>
      </c>
      <c r="R54" s="101">
        <v>0</v>
      </c>
      <c r="S54" s="97">
        <v>1</v>
      </c>
      <c r="T54" s="101">
        <v>0</v>
      </c>
      <c r="U54" s="101">
        <v>0</v>
      </c>
      <c r="V54" s="96" t="s">
        <v>326</v>
      </c>
      <c r="W54" s="101">
        <v>0</v>
      </c>
      <c r="X54" s="101">
        <v>0</v>
      </c>
      <c r="Y54" s="101">
        <v>0</v>
      </c>
      <c r="Z54" s="97">
        <v>1</v>
      </c>
      <c r="AA54" s="101">
        <v>0</v>
      </c>
      <c r="AB54" s="101">
        <v>0</v>
      </c>
      <c r="AC54" s="96" t="s">
        <v>227</v>
      </c>
      <c r="AD54" s="101">
        <v>0</v>
      </c>
      <c r="AE54" s="101">
        <v>0</v>
      </c>
      <c r="AF54" s="101">
        <v>0</v>
      </c>
      <c r="AG54" s="97">
        <v>1</v>
      </c>
      <c r="AH54" s="101">
        <v>0</v>
      </c>
      <c r="AI54" s="101">
        <v>0</v>
      </c>
    </row>
    <row r="55" spans="1:35" ht="36" x14ac:dyDescent="0.4">
      <c r="A55" s="96" t="s">
        <v>249</v>
      </c>
      <c r="B55" s="101">
        <v>0</v>
      </c>
      <c r="C55" s="101">
        <v>0</v>
      </c>
      <c r="D55" s="101">
        <v>0</v>
      </c>
      <c r="E55" s="97">
        <v>1</v>
      </c>
      <c r="F55" s="101">
        <v>0</v>
      </c>
      <c r="G55" s="101">
        <v>0</v>
      </c>
      <c r="H55" s="96" t="s">
        <v>309</v>
      </c>
      <c r="I55" s="101">
        <v>0</v>
      </c>
      <c r="J55" s="101">
        <v>0</v>
      </c>
      <c r="K55" s="101">
        <v>0</v>
      </c>
      <c r="L55" s="97">
        <v>1</v>
      </c>
      <c r="M55" s="101">
        <v>0</v>
      </c>
      <c r="N55" s="101">
        <v>0</v>
      </c>
      <c r="O55" s="96" t="s">
        <v>302</v>
      </c>
      <c r="P55" s="101">
        <v>0</v>
      </c>
      <c r="Q55" s="101">
        <v>0</v>
      </c>
      <c r="R55" s="101">
        <v>0</v>
      </c>
      <c r="S55" s="97">
        <v>1</v>
      </c>
      <c r="T55" s="101">
        <v>0</v>
      </c>
      <c r="U55" s="101">
        <v>0</v>
      </c>
      <c r="V55" s="96" t="s">
        <v>309</v>
      </c>
      <c r="W55" s="101">
        <v>0</v>
      </c>
      <c r="X55" s="101">
        <v>0</v>
      </c>
      <c r="Y55" s="101">
        <v>0</v>
      </c>
      <c r="Z55" s="97">
        <v>1</v>
      </c>
      <c r="AA55" s="101">
        <v>0</v>
      </c>
      <c r="AB55" s="101">
        <v>0</v>
      </c>
      <c r="AC55" s="96" t="s">
        <v>276</v>
      </c>
      <c r="AD55" s="101">
        <v>0</v>
      </c>
      <c r="AE55" s="101">
        <v>0</v>
      </c>
      <c r="AF55" s="101">
        <v>0</v>
      </c>
      <c r="AG55" s="97">
        <v>1</v>
      </c>
      <c r="AH55" s="101">
        <v>0</v>
      </c>
      <c r="AI55" s="101">
        <v>0</v>
      </c>
    </row>
    <row r="56" spans="1:35" ht="36" x14ac:dyDescent="0.4">
      <c r="A56" s="96" t="s">
        <v>302</v>
      </c>
      <c r="B56" s="101">
        <v>0</v>
      </c>
      <c r="C56" s="101">
        <v>0</v>
      </c>
      <c r="D56" s="101">
        <v>0</v>
      </c>
      <c r="E56" s="97">
        <v>1</v>
      </c>
      <c r="F56" s="101">
        <v>0</v>
      </c>
      <c r="G56" s="101">
        <v>0</v>
      </c>
      <c r="H56" s="96" t="s">
        <v>282</v>
      </c>
      <c r="I56" s="101">
        <v>0</v>
      </c>
      <c r="J56" s="101">
        <v>0</v>
      </c>
      <c r="K56" s="101">
        <v>0</v>
      </c>
      <c r="L56" s="97">
        <v>1</v>
      </c>
      <c r="M56" s="101">
        <v>0</v>
      </c>
      <c r="N56" s="101">
        <v>0</v>
      </c>
      <c r="O56" s="96" t="s">
        <v>336</v>
      </c>
      <c r="P56" s="101">
        <v>0</v>
      </c>
      <c r="Q56" s="101">
        <v>0</v>
      </c>
      <c r="R56" s="101">
        <v>0</v>
      </c>
      <c r="S56" s="97">
        <v>1</v>
      </c>
      <c r="T56" s="101">
        <v>0</v>
      </c>
      <c r="U56" s="101">
        <v>0</v>
      </c>
      <c r="V56" s="96" t="s">
        <v>282</v>
      </c>
      <c r="W56" s="101">
        <v>0</v>
      </c>
      <c r="X56" s="101">
        <v>0</v>
      </c>
      <c r="Y56" s="101">
        <v>0</v>
      </c>
      <c r="Z56" s="97">
        <v>1</v>
      </c>
      <c r="AA56" s="101">
        <v>0</v>
      </c>
      <c r="AB56" s="101">
        <v>0</v>
      </c>
      <c r="AC56" s="96" t="s">
        <v>280</v>
      </c>
      <c r="AD56" s="101">
        <v>0</v>
      </c>
      <c r="AE56" s="101">
        <v>0</v>
      </c>
      <c r="AF56" s="101">
        <v>0</v>
      </c>
      <c r="AG56" s="97">
        <v>1</v>
      </c>
      <c r="AH56" s="101">
        <v>0</v>
      </c>
      <c r="AI56" s="101">
        <v>0</v>
      </c>
    </row>
    <row r="57" spans="1:35" ht="36" x14ac:dyDescent="0.4">
      <c r="A57" s="96" t="s">
        <v>336</v>
      </c>
      <c r="B57" s="101">
        <v>0</v>
      </c>
      <c r="C57" s="101">
        <v>0</v>
      </c>
      <c r="D57" s="101">
        <v>0</v>
      </c>
      <c r="E57" s="97">
        <v>1</v>
      </c>
      <c r="F57" s="101">
        <v>0</v>
      </c>
      <c r="G57" s="101">
        <v>0</v>
      </c>
      <c r="H57" s="96" t="s">
        <v>215</v>
      </c>
      <c r="I57" s="101">
        <v>0</v>
      </c>
      <c r="J57" s="101">
        <v>0</v>
      </c>
      <c r="K57" s="101">
        <v>0</v>
      </c>
      <c r="L57" s="97">
        <v>1</v>
      </c>
      <c r="M57" s="101">
        <v>0</v>
      </c>
      <c r="N57" s="101">
        <v>0</v>
      </c>
      <c r="O57" s="96" t="s">
        <v>326</v>
      </c>
      <c r="P57" s="101">
        <v>0</v>
      </c>
      <c r="Q57" s="101">
        <v>0</v>
      </c>
      <c r="R57" s="101">
        <v>0</v>
      </c>
      <c r="S57" s="97">
        <v>1</v>
      </c>
      <c r="T57" s="101">
        <v>0</v>
      </c>
      <c r="U57" s="101">
        <v>0</v>
      </c>
      <c r="V57" s="96" t="s">
        <v>215</v>
      </c>
      <c r="W57" s="101">
        <v>0</v>
      </c>
      <c r="X57" s="101">
        <v>0</v>
      </c>
      <c r="Y57" s="101">
        <v>0</v>
      </c>
      <c r="Z57" s="97">
        <v>1</v>
      </c>
      <c r="AA57" s="101">
        <v>0</v>
      </c>
      <c r="AB57" s="101">
        <v>0</v>
      </c>
      <c r="AC57" s="96" t="s">
        <v>285</v>
      </c>
      <c r="AD57" s="101">
        <v>0</v>
      </c>
      <c r="AE57" s="101">
        <v>0</v>
      </c>
      <c r="AF57" s="101">
        <v>0</v>
      </c>
      <c r="AG57" s="97">
        <v>1</v>
      </c>
      <c r="AH57" s="101">
        <v>0</v>
      </c>
      <c r="AI57" s="101">
        <v>0</v>
      </c>
    </row>
    <row r="58" spans="1:35" ht="36" x14ac:dyDescent="0.4">
      <c r="A58" s="96" t="s">
        <v>326</v>
      </c>
      <c r="B58" s="101">
        <v>0</v>
      </c>
      <c r="C58" s="101">
        <v>0</v>
      </c>
      <c r="D58" s="101">
        <v>0</v>
      </c>
      <c r="E58" s="97">
        <v>1</v>
      </c>
      <c r="F58" s="101">
        <v>0</v>
      </c>
      <c r="G58" s="101">
        <v>0</v>
      </c>
      <c r="H58" s="96" t="s">
        <v>339</v>
      </c>
      <c r="I58" s="101">
        <v>0</v>
      </c>
      <c r="J58" s="101">
        <v>0</v>
      </c>
      <c r="K58" s="101">
        <v>0</v>
      </c>
      <c r="L58" s="97">
        <v>1</v>
      </c>
      <c r="M58" s="101">
        <v>0</v>
      </c>
      <c r="N58" s="101">
        <v>0</v>
      </c>
      <c r="O58" s="96" t="s">
        <v>309</v>
      </c>
      <c r="P58" s="101">
        <v>0</v>
      </c>
      <c r="Q58" s="101">
        <v>0</v>
      </c>
      <c r="R58" s="101">
        <v>0</v>
      </c>
      <c r="S58" s="97">
        <v>1</v>
      </c>
      <c r="T58" s="101">
        <v>0</v>
      </c>
      <c r="U58" s="101">
        <v>0</v>
      </c>
      <c r="V58" s="96" t="s">
        <v>339</v>
      </c>
      <c r="W58" s="101">
        <v>0</v>
      </c>
      <c r="X58" s="101">
        <v>0</v>
      </c>
      <c r="Y58" s="101">
        <v>0</v>
      </c>
      <c r="Z58" s="97">
        <v>1</v>
      </c>
      <c r="AA58" s="101">
        <v>0</v>
      </c>
      <c r="AB58" s="101">
        <v>0</v>
      </c>
      <c r="AC58" s="96" t="s">
        <v>294</v>
      </c>
      <c r="AD58" s="101">
        <v>0</v>
      </c>
      <c r="AE58" s="101">
        <v>0</v>
      </c>
      <c r="AF58" s="101">
        <v>0</v>
      </c>
      <c r="AG58" s="97">
        <v>1</v>
      </c>
      <c r="AH58" s="101">
        <v>0</v>
      </c>
      <c r="AI58" s="101">
        <v>0</v>
      </c>
    </row>
    <row r="59" spans="1:35" ht="36" x14ac:dyDescent="0.4">
      <c r="A59" s="96" t="s">
        <v>309</v>
      </c>
      <c r="B59" s="101">
        <v>0</v>
      </c>
      <c r="C59" s="101">
        <v>0</v>
      </c>
      <c r="D59" s="101">
        <v>0</v>
      </c>
      <c r="E59" s="97">
        <v>1</v>
      </c>
      <c r="F59" s="101">
        <v>0</v>
      </c>
      <c r="G59" s="101">
        <v>0</v>
      </c>
      <c r="H59" s="96" t="s">
        <v>269</v>
      </c>
      <c r="I59" s="101">
        <v>0</v>
      </c>
      <c r="J59" s="101">
        <v>0</v>
      </c>
      <c r="K59" s="101">
        <v>0</v>
      </c>
      <c r="L59" s="97">
        <v>1</v>
      </c>
      <c r="M59" s="101">
        <v>0</v>
      </c>
      <c r="N59" s="101">
        <v>0</v>
      </c>
      <c r="O59" s="96" t="s">
        <v>282</v>
      </c>
      <c r="P59" s="101">
        <v>0</v>
      </c>
      <c r="Q59" s="101">
        <v>0</v>
      </c>
      <c r="R59" s="101">
        <v>0</v>
      </c>
      <c r="S59" s="97">
        <v>1</v>
      </c>
      <c r="T59" s="101">
        <v>0</v>
      </c>
      <c r="U59" s="101">
        <v>0</v>
      </c>
      <c r="V59" s="96" t="s">
        <v>269</v>
      </c>
      <c r="W59" s="101">
        <v>0</v>
      </c>
      <c r="X59" s="101">
        <v>0</v>
      </c>
      <c r="Y59" s="101">
        <v>0</v>
      </c>
      <c r="Z59" s="97">
        <v>1</v>
      </c>
      <c r="AA59" s="101">
        <v>0</v>
      </c>
      <c r="AB59" s="101">
        <v>0</v>
      </c>
      <c r="AC59" s="96" t="s">
        <v>297</v>
      </c>
      <c r="AD59" s="101">
        <v>0</v>
      </c>
      <c r="AE59" s="101">
        <v>0</v>
      </c>
      <c r="AF59" s="101">
        <v>0</v>
      </c>
      <c r="AG59" s="97">
        <v>1</v>
      </c>
      <c r="AH59" s="101">
        <v>0</v>
      </c>
      <c r="AI59" s="101">
        <v>0</v>
      </c>
    </row>
    <row r="60" spans="1:35" ht="18" x14ac:dyDescent="0.4">
      <c r="A60" s="96" t="s">
        <v>282</v>
      </c>
      <c r="B60" s="101">
        <v>0</v>
      </c>
      <c r="C60" s="101">
        <v>0</v>
      </c>
      <c r="D60" s="101">
        <v>0</v>
      </c>
      <c r="E60" s="97">
        <v>1</v>
      </c>
      <c r="F60" s="101">
        <v>0</v>
      </c>
      <c r="G60" s="101">
        <v>0</v>
      </c>
      <c r="H60" s="96" t="s">
        <v>247</v>
      </c>
      <c r="I60" s="101">
        <v>0</v>
      </c>
      <c r="J60" s="101">
        <v>0</v>
      </c>
      <c r="K60" s="101">
        <v>0</v>
      </c>
      <c r="L60" s="97">
        <v>1</v>
      </c>
      <c r="M60" s="101">
        <v>0</v>
      </c>
      <c r="N60" s="101">
        <v>0</v>
      </c>
      <c r="O60" s="96" t="s">
        <v>215</v>
      </c>
      <c r="P60" s="101">
        <v>0</v>
      </c>
      <c r="Q60" s="101">
        <v>0</v>
      </c>
      <c r="R60" s="101">
        <v>0</v>
      </c>
      <c r="S60" s="97">
        <v>1</v>
      </c>
      <c r="T60" s="101">
        <v>0</v>
      </c>
      <c r="U60" s="101">
        <v>0</v>
      </c>
      <c r="V60" s="96" t="s">
        <v>340</v>
      </c>
      <c r="W60" s="101">
        <v>0</v>
      </c>
      <c r="X60" s="101">
        <v>0</v>
      </c>
      <c r="Y60" s="101">
        <v>0</v>
      </c>
      <c r="Z60" s="97">
        <v>1</v>
      </c>
      <c r="AA60" s="101">
        <v>0</v>
      </c>
      <c r="AB60" s="101">
        <v>0</v>
      </c>
      <c r="AC60" s="101">
        <v>0</v>
      </c>
      <c r="AD60" s="101">
        <v>0</v>
      </c>
      <c r="AE60" s="101">
        <v>0</v>
      </c>
      <c r="AF60" s="101">
        <v>0</v>
      </c>
      <c r="AG60" s="97">
        <v>1</v>
      </c>
      <c r="AH60" s="101">
        <v>0</v>
      </c>
      <c r="AI60" s="101">
        <v>0</v>
      </c>
    </row>
    <row r="61" spans="1:35" ht="36" x14ac:dyDescent="0.4">
      <c r="A61" s="96" t="s">
        <v>339</v>
      </c>
      <c r="B61" s="101">
        <v>0</v>
      </c>
      <c r="C61" s="101">
        <v>0</v>
      </c>
      <c r="D61" s="101">
        <v>0</v>
      </c>
      <c r="E61" s="97">
        <v>1</v>
      </c>
      <c r="F61" s="101">
        <v>0</v>
      </c>
      <c r="G61" s="101">
        <v>0</v>
      </c>
      <c r="H61" s="96" t="s">
        <v>340</v>
      </c>
      <c r="I61" s="101">
        <v>0</v>
      </c>
      <c r="J61" s="101">
        <v>0</v>
      </c>
      <c r="K61" s="101">
        <v>0</v>
      </c>
      <c r="L61" s="97">
        <v>1</v>
      </c>
      <c r="M61" s="101">
        <v>0</v>
      </c>
      <c r="N61" s="101">
        <v>0</v>
      </c>
      <c r="O61" s="96" t="s">
        <v>339</v>
      </c>
      <c r="P61" s="101">
        <v>0</v>
      </c>
      <c r="Q61" s="101">
        <v>0</v>
      </c>
      <c r="R61" s="101">
        <v>0</v>
      </c>
      <c r="S61" s="97">
        <v>1</v>
      </c>
      <c r="T61" s="101">
        <v>0</v>
      </c>
      <c r="U61" s="101">
        <v>0</v>
      </c>
      <c r="V61" s="96" t="s">
        <v>225</v>
      </c>
      <c r="W61" s="101">
        <v>0</v>
      </c>
      <c r="X61" s="101">
        <v>0</v>
      </c>
      <c r="Y61" s="101">
        <v>0</v>
      </c>
      <c r="Z61" s="97">
        <v>1</v>
      </c>
      <c r="AA61" s="101">
        <v>0</v>
      </c>
      <c r="AB61" s="101">
        <v>0</v>
      </c>
      <c r="AC61" s="101">
        <v>0</v>
      </c>
      <c r="AD61" s="101">
        <v>0</v>
      </c>
      <c r="AE61" s="101">
        <v>0</v>
      </c>
      <c r="AF61" s="101">
        <v>0</v>
      </c>
      <c r="AG61" s="97">
        <v>1</v>
      </c>
      <c r="AH61" s="101">
        <v>0</v>
      </c>
      <c r="AI61" s="101">
        <v>0</v>
      </c>
    </row>
    <row r="62" spans="1:35" ht="18" x14ac:dyDescent="0.4">
      <c r="A62" s="96" t="s">
        <v>269</v>
      </c>
      <c r="B62" s="101">
        <v>0</v>
      </c>
      <c r="C62" s="101">
        <v>0</v>
      </c>
      <c r="D62" s="101">
        <v>0</v>
      </c>
      <c r="E62" s="97">
        <v>1</v>
      </c>
      <c r="F62" s="101">
        <v>0</v>
      </c>
      <c r="G62" s="101">
        <v>0</v>
      </c>
      <c r="H62" s="96" t="s">
        <v>265</v>
      </c>
      <c r="I62" s="101">
        <v>0</v>
      </c>
      <c r="J62" s="101">
        <v>0</v>
      </c>
      <c r="K62" s="101">
        <v>0</v>
      </c>
      <c r="L62" s="97">
        <v>1</v>
      </c>
      <c r="M62" s="101">
        <v>0</v>
      </c>
      <c r="N62" s="101">
        <v>0</v>
      </c>
      <c r="O62" s="96" t="s">
        <v>269</v>
      </c>
      <c r="P62" s="101">
        <v>0</v>
      </c>
      <c r="Q62" s="101">
        <v>0</v>
      </c>
      <c r="R62" s="101">
        <v>0</v>
      </c>
      <c r="S62" s="97">
        <v>1</v>
      </c>
      <c r="T62" s="101">
        <v>0</v>
      </c>
      <c r="U62" s="101">
        <v>0</v>
      </c>
      <c r="V62" s="96" t="s">
        <v>281</v>
      </c>
      <c r="W62" s="101">
        <v>0</v>
      </c>
      <c r="X62" s="101">
        <v>0</v>
      </c>
      <c r="Y62" s="101">
        <v>0</v>
      </c>
      <c r="Z62" s="97">
        <v>1</v>
      </c>
      <c r="AA62" s="101">
        <v>0</v>
      </c>
      <c r="AB62" s="101">
        <v>0</v>
      </c>
      <c r="AC62" s="101">
        <v>0</v>
      </c>
      <c r="AD62" s="101">
        <v>0</v>
      </c>
      <c r="AE62" s="101">
        <v>0</v>
      </c>
      <c r="AF62" s="101">
        <v>0</v>
      </c>
      <c r="AG62" s="97">
        <v>1</v>
      </c>
      <c r="AH62" s="101">
        <v>0</v>
      </c>
      <c r="AI62" s="101">
        <v>0</v>
      </c>
    </row>
    <row r="63" spans="1:35" ht="18" x14ac:dyDescent="0.4">
      <c r="A63" s="96" t="s">
        <v>340</v>
      </c>
      <c r="B63" s="101">
        <v>0</v>
      </c>
      <c r="C63" s="101">
        <v>0</v>
      </c>
      <c r="D63" s="101">
        <v>0</v>
      </c>
      <c r="E63" s="97">
        <v>1</v>
      </c>
      <c r="F63" s="101">
        <v>0</v>
      </c>
      <c r="G63" s="101">
        <v>0</v>
      </c>
      <c r="H63" s="96" t="s">
        <v>245</v>
      </c>
      <c r="I63" s="101">
        <v>0</v>
      </c>
      <c r="J63" s="101">
        <v>0</v>
      </c>
      <c r="K63" s="101">
        <v>0</v>
      </c>
      <c r="L63" s="97">
        <v>1</v>
      </c>
      <c r="M63" s="101">
        <v>0</v>
      </c>
      <c r="N63" s="101">
        <v>0</v>
      </c>
      <c r="O63" s="96" t="s">
        <v>247</v>
      </c>
      <c r="P63" s="101">
        <v>0</v>
      </c>
      <c r="Q63" s="101">
        <v>0</v>
      </c>
      <c r="R63" s="101">
        <v>0</v>
      </c>
      <c r="S63" s="97">
        <v>1</v>
      </c>
      <c r="T63" s="101">
        <v>0</v>
      </c>
      <c r="U63" s="101">
        <v>0</v>
      </c>
      <c r="V63" s="96" t="s">
        <v>307</v>
      </c>
      <c r="W63" s="101">
        <v>0</v>
      </c>
      <c r="X63" s="101">
        <v>0</v>
      </c>
      <c r="Y63" s="101">
        <v>0</v>
      </c>
      <c r="Z63" s="97">
        <v>1</v>
      </c>
      <c r="AA63" s="101">
        <v>0</v>
      </c>
      <c r="AB63" s="101">
        <v>0</v>
      </c>
      <c r="AC63" s="101">
        <v>0</v>
      </c>
      <c r="AD63" s="101">
        <v>0</v>
      </c>
      <c r="AE63" s="101">
        <v>0</v>
      </c>
      <c r="AF63" s="101">
        <v>0</v>
      </c>
      <c r="AG63" s="97">
        <v>1</v>
      </c>
      <c r="AH63" s="101">
        <v>0</v>
      </c>
      <c r="AI63" s="101">
        <v>0</v>
      </c>
    </row>
    <row r="64" spans="1:35" ht="18" x14ac:dyDescent="0.4">
      <c r="A64" s="96" t="s">
        <v>225</v>
      </c>
      <c r="B64" s="101">
        <v>0</v>
      </c>
      <c r="C64" s="101">
        <v>0</v>
      </c>
      <c r="D64" s="101">
        <v>0</v>
      </c>
      <c r="E64" s="97">
        <v>1</v>
      </c>
      <c r="F64" s="101">
        <v>0</v>
      </c>
      <c r="G64" s="101">
        <v>0</v>
      </c>
      <c r="H64" s="96" t="s">
        <v>259</v>
      </c>
      <c r="I64" s="101">
        <v>0</v>
      </c>
      <c r="J64" s="101">
        <v>0</v>
      </c>
      <c r="K64" s="101">
        <v>0</v>
      </c>
      <c r="L64" s="97">
        <v>1</v>
      </c>
      <c r="M64" s="101">
        <v>0</v>
      </c>
      <c r="N64" s="101">
        <v>0</v>
      </c>
      <c r="O64" s="96" t="s">
        <v>340</v>
      </c>
      <c r="P64" s="101">
        <v>0</v>
      </c>
      <c r="Q64" s="101">
        <v>0</v>
      </c>
      <c r="R64" s="101">
        <v>0</v>
      </c>
      <c r="S64" s="97">
        <v>1</v>
      </c>
      <c r="T64" s="101">
        <v>0</v>
      </c>
      <c r="U64" s="101">
        <v>0</v>
      </c>
      <c r="V64" s="96" t="s">
        <v>341</v>
      </c>
      <c r="W64" s="101">
        <v>0</v>
      </c>
      <c r="X64" s="101">
        <v>0</v>
      </c>
      <c r="Y64" s="101">
        <v>0</v>
      </c>
      <c r="Z64" s="97">
        <v>1</v>
      </c>
      <c r="AA64" s="101">
        <v>0</v>
      </c>
      <c r="AB64" s="101">
        <v>0</v>
      </c>
      <c r="AC64" s="101">
        <v>0</v>
      </c>
      <c r="AD64" s="101">
        <v>0</v>
      </c>
      <c r="AE64" s="101">
        <v>0</v>
      </c>
      <c r="AF64" s="101">
        <v>0</v>
      </c>
      <c r="AG64" s="97">
        <v>1</v>
      </c>
      <c r="AH64" s="101">
        <v>0</v>
      </c>
      <c r="AI64" s="101">
        <v>0</v>
      </c>
    </row>
    <row r="65" spans="1:35" ht="18" x14ac:dyDescent="0.4">
      <c r="A65" s="96" t="s">
        <v>281</v>
      </c>
      <c r="B65" s="101">
        <v>0</v>
      </c>
      <c r="C65" s="101">
        <v>0</v>
      </c>
      <c r="D65" s="101">
        <v>0</v>
      </c>
      <c r="E65" s="97">
        <v>1</v>
      </c>
      <c r="F65" s="101">
        <v>0</v>
      </c>
      <c r="G65" s="101">
        <v>0</v>
      </c>
      <c r="H65" s="96" t="s">
        <v>225</v>
      </c>
      <c r="I65" s="101">
        <v>0</v>
      </c>
      <c r="J65" s="101">
        <v>0</v>
      </c>
      <c r="K65" s="101">
        <v>0</v>
      </c>
      <c r="L65" s="97">
        <v>1</v>
      </c>
      <c r="M65" s="101">
        <v>0</v>
      </c>
      <c r="N65" s="101">
        <v>0</v>
      </c>
      <c r="O65" s="96" t="s">
        <v>265</v>
      </c>
      <c r="P65" s="101">
        <v>0</v>
      </c>
      <c r="Q65" s="101">
        <v>0</v>
      </c>
      <c r="R65" s="101">
        <v>0</v>
      </c>
      <c r="S65" s="97">
        <v>1</v>
      </c>
      <c r="T65" s="101">
        <v>0</v>
      </c>
      <c r="U65" s="101">
        <v>0</v>
      </c>
      <c r="V65" s="96" t="s">
        <v>327</v>
      </c>
      <c r="W65" s="101">
        <v>0</v>
      </c>
      <c r="X65" s="101">
        <v>0</v>
      </c>
      <c r="Y65" s="101">
        <v>0</v>
      </c>
      <c r="Z65" s="97">
        <v>1</v>
      </c>
      <c r="AA65" s="101">
        <v>0</v>
      </c>
      <c r="AB65" s="101">
        <v>0</v>
      </c>
      <c r="AC65" s="101">
        <v>0</v>
      </c>
      <c r="AD65" s="101">
        <v>0</v>
      </c>
      <c r="AE65" s="101">
        <v>0</v>
      </c>
      <c r="AF65" s="101">
        <v>0</v>
      </c>
      <c r="AG65" s="97">
        <v>1</v>
      </c>
      <c r="AH65" s="101">
        <v>0</v>
      </c>
      <c r="AI65" s="101">
        <v>0</v>
      </c>
    </row>
    <row r="66" spans="1:35" ht="36" x14ac:dyDescent="0.4">
      <c r="A66" s="96" t="s">
        <v>307</v>
      </c>
      <c r="B66" s="101">
        <v>0</v>
      </c>
      <c r="C66" s="101">
        <v>0</v>
      </c>
      <c r="D66" s="101">
        <v>0</v>
      </c>
      <c r="E66" s="97">
        <v>1</v>
      </c>
      <c r="F66" s="101">
        <v>0</v>
      </c>
      <c r="G66" s="101">
        <v>0</v>
      </c>
      <c r="H66" s="96" t="s">
        <v>239</v>
      </c>
      <c r="I66" s="101">
        <v>0</v>
      </c>
      <c r="J66" s="101">
        <v>0</v>
      </c>
      <c r="K66" s="101">
        <v>0</v>
      </c>
      <c r="L66" s="97">
        <v>1</v>
      </c>
      <c r="M66" s="101">
        <v>0</v>
      </c>
      <c r="N66" s="101">
        <v>0</v>
      </c>
      <c r="O66" s="96" t="s">
        <v>245</v>
      </c>
      <c r="P66" s="101">
        <v>0</v>
      </c>
      <c r="Q66" s="101">
        <v>0</v>
      </c>
      <c r="R66" s="101">
        <v>0</v>
      </c>
      <c r="S66" s="97">
        <v>1</v>
      </c>
      <c r="T66" s="101">
        <v>0</v>
      </c>
      <c r="U66" s="101">
        <v>0</v>
      </c>
      <c r="V66" s="96" t="s">
        <v>530</v>
      </c>
      <c r="W66" s="101">
        <v>0</v>
      </c>
      <c r="X66" s="101">
        <v>0</v>
      </c>
      <c r="Y66" s="101">
        <v>0</v>
      </c>
      <c r="Z66" s="97">
        <v>1</v>
      </c>
      <c r="AA66" s="101">
        <v>0</v>
      </c>
      <c r="AB66" s="101">
        <v>0</v>
      </c>
      <c r="AC66" s="101">
        <v>0</v>
      </c>
      <c r="AD66" s="101">
        <v>0</v>
      </c>
      <c r="AE66" s="101">
        <v>0</v>
      </c>
      <c r="AF66" s="101">
        <v>0</v>
      </c>
      <c r="AG66" s="97">
        <v>1</v>
      </c>
      <c r="AH66" s="101">
        <v>0</v>
      </c>
      <c r="AI66" s="101">
        <v>0</v>
      </c>
    </row>
    <row r="67" spans="1:35" ht="18" x14ac:dyDescent="0.4">
      <c r="A67" s="96" t="s">
        <v>341</v>
      </c>
      <c r="B67" s="101">
        <v>0</v>
      </c>
      <c r="C67" s="101">
        <v>0</v>
      </c>
      <c r="D67" s="101">
        <v>0</v>
      </c>
      <c r="E67" s="97">
        <v>1</v>
      </c>
      <c r="F67" s="101">
        <v>0</v>
      </c>
      <c r="G67" s="101">
        <v>0</v>
      </c>
      <c r="H67" s="96" t="s">
        <v>281</v>
      </c>
      <c r="I67" s="101">
        <v>0</v>
      </c>
      <c r="J67" s="101">
        <v>0</v>
      </c>
      <c r="K67" s="101">
        <v>0</v>
      </c>
      <c r="L67" s="97">
        <v>1</v>
      </c>
      <c r="M67" s="101">
        <v>0</v>
      </c>
      <c r="N67" s="101">
        <v>0</v>
      </c>
      <c r="O67" s="96" t="s">
        <v>259</v>
      </c>
      <c r="P67" s="101">
        <v>0</v>
      </c>
      <c r="Q67" s="101">
        <v>0</v>
      </c>
      <c r="R67" s="101">
        <v>0</v>
      </c>
      <c r="S67" s="97">
        <v>1</v>
      </c>
      <c r="T67" s="101">
        <v>0</v>
      </c>
      <c r="U67" s="101">
        <v>0</v>
      </c>
      <c r="V67" s="96" t="s">
        <v>480</v>
      </c>
      <c r="W67" s="101">
        <v>0</v>
      </c>
      <c r="X67" s="101">
        <v>0</v>
      </c>
      <c r="Y67" s="101">
        <v>0</v>
      </c>
      <c r="Z67" s="97">
        <v>1</v>
      </c>
      <c r="AA67" s="101">
        <v>0</v>
      </c>
      <c r="AB67" s="101">
        <v>0</v>
      </c>
      <c r="AC67" s="101">
        <v>0</v>
      </c>
      <c r="AD67" s="101">
        <v>0</v>
      </c>
      <c r="AE67" s="101">
        <v>0</v>
      </c>
      <c r="AF67" s="101">
        <v>0</v>
      </c>
      <c r="AG67" s="97">
        <v>1</v>
      </c>
      <c r="AH67" s="101">
        <v>0</v>
      </c>
      <c r="AI67" s="101">
        <v>0</v>
      </c>
    </row>
    <row r="68" spans="1:35" ht="18" x14ac:dyDescent="0.4">
      <c r="A68" s="96" t="s">
        <v>327</v>
      </c>
      <c r="B68" s="101">
        <v>0</v>
      </c>
      <c r="C68" s="101">
        <v>0</v>
      </c>
      <c r="D68" s="101">
        <v>0</v>
      </c>
      <c r="E68" s="97">
        <v>1</v>
      </c>
      <c r="F68" s="101">
        <v>0</v>
      </c>
      <c r="G68" s="101">
        <v>0</v>
      </c>
      <c r="H68" s="96" t="s">
        <v>307</v>
      </c>
      <c r="I68" s="101">
        <v>0</v>
      </c>
      <c r="J68" s="101">
        <v>0</v>
      </c>
      <c r="K68" s="101">
        <v>0</v>
      </c>
      <c r="L68" s="97">
        <v>1</v>
      </c>
      <c r="M68" s="101">
        <v>0</v>
      </c>
      <c r="N68" s="101">
        <v>0</v>
      </c>
      <c r="O68" s="96" t="s">
        <v>225</v>
      </c>
      <c r="P68" s="101">
        <v>0</v>
      </c>
      <c r="Q68" s="101">
        <v>0</v>
      </c>
      <c r="R68" s="101">
        <v>0</v>
      </c>
      <c r="S68" s="97">
        <v>1</v>
      </c>
      <c r="T68" s="101">
        <v>0</v>
      </c>
      <c r="U68" s="101">
        <v>0</v>
      </c>
      <c r="V68" s="96" t="s">
        <v>436</v>
      </c>
      <c r="W68" s="101">
        <v>0</v>
      </c>
      <c r="X68" s="101">
        <v>0</v>
      </c>
      <c r="Y68" s="101">
        <v>0</v>
      </c>
      <c r="Z68" s="97">
        <v>1</v>
      </c>
      <c r="AA68" s="101">
        <v>0</v>
      </c>
      <c r="AB68" s="101">
        <v>0</v>
      </c>
      <c r="AC68" s="101">
        <v>0</v>
      </c>
      <c r="AD68" s="101">
        <v>0</v>
      </c>
      <c r="AE68" s="101">
        <v>0</v>
      </c>
      <c r="AF68" s="101">
        <v>0</v>
      </c>
      <c r="AG68" s="97">
        <v>1</v>
      </c>
      <c r="AH68" s="101">
        <v>0</v>
      </c>
      <c r="AI68" s="101">
        <v>0</v>
      </c>
    </row>
    <row r="69" spans="1:35" ht="36" x14ac:dyDescent="0.4">
      <c r="A69" s="96" t="s">
        <v>530</v>
      </c>
      <c r="B69" s="101">
        <v>0</v>
      </c>
      <c r="C69" s="101">
        <v>0</v>
      </c>
      <c r="D69" s="101">
        <v>0</v>
      </c>
      <c r="E69" s="97">
        <v>1</v>
      </c>
      <c r="F69" s="101">
        <v>0</v>
      </c>
      <c r="G69" s="101">
        <v>0</v>
      </c>
      <c r="H69" s="96" t="s">
        <v>341</v>
      </c>
      <c r="I69" s="101">
        <v>0</v>
      </c>
      <c r="J69" s="101">
        <v>0</v>
      </c>
      <c r="K69" s="101">
        <v>0</v>
      </c>
      <c r="L69" s="97">
        <v>1</v>
      </c>
      <c r="M69" s="101">
        <v>0</v>
      </c>
      <c r="N69" s="101">
        <v>0</v>
      </c>
      <c r="O69" s="96" t="s">
        <v>239</v>
      </c>
      <c r="P69" s="101">
        <v>0</v>
      </c>
      <c r="Q69" s="101">
        <v>0</v>
      </c>
      <c r="R69" s="101">
        <v>0</v>
      </c>
      <c r="S69" s="97">
        <v>1</v>
      </c>
      <c r="T69" s="101">
        <v>0</v>
      </c>
      <c r="U69" s="101">
        <v>0</v>
      </c>
      <c r="V69" s="96" t="s">
        <v>312</v>
      </c>
      <c r="W69" s="101">
        <v>0</v>
      </c>
      <c r="X69" s="101">
        <v>0</v>
      </c>
      <c r="Y69" s="101">
        <v>0</v>
      </c>
      <c r="Z69" s="97">
        <v>1</v>
      </c>
      <c r="AA69" s="101">
        <v>0</v>
      </c>
      <c r="AB69" s="101">
        <v>0</v>
      </c>
      <c r="AC69" s="101">
        <v>0</v>
      </c>
      <c r="AD69" s="101">
        <v>0</v>
      </c>
      <c r="AE69" s="101">
        <v>0</v>
      </c>
      <c r="AF69" s="101">
        <v>0</v>
      </c>
      <c r="AG69" s="97">
        <v>1</v>
      </c>
      <c r="AH69" s="101">
        <v>0</v>
      </c>
      <c r="AI69" s="101">
        <v>0</v>
      </c>
    </row>
    <row r="70" spans="1:35" ht="18" x14ac:dyDescent="0.4">
      <c r="A70" s="96" t="s">
        <v>480</v>
      </c>
      <c r="B70" s="101">
        <v>0</v>
      </c>
      <c r="C70" s="101">
        <v>0</v>
      </c>
      <c r="D70" s="101">
        <v>0</v>
      </c>
      <c r="E70" s="97">
        <v>1</v>
      </c>
      <c r="F70" s="101">
        <v>0</v>
      </c>
      <c r="G70" s="101">
        <v>0</v>
      </c>
      <c r="H70" s="96" t="s">
        <v>327</v>
      </c>
      <c r="I70" s="101">
        <v>0</v>
      </c>
      <c r="J70" s="101">
        <v>0</v>
      </c>
      <c r="K70" s="101">
        <v>0</v>
      </c>
      <c r="L70" s="97">
        <v>1</v>
      </c>
      <c r="M70" s="101">
        <v>0</v>
      </c>
      <c r="N70" s="101">
        <v>0</v>
      </c>
      <c r="O70" s="96" t="s">
        <v>281</v>
      </c>
      <c r="P70" s="101">
        <v>0</v>
      </c>
      <c r="Q70" s="101">
        <v>0</v>
      </c>
      <c r="R70" s="101">
        <v>0</v>
      </c>
      <c r="S70" s="97">
        <v>1</v>
      </c>
      <c r="T70" s="101">
        <v>0</v>
      </c>
      <c r="U70" s="101">
        <v>0</v>
      </c>
      <c r="V70" s="96" t="s">
        <v>266</v>
      </c>
      <c r="W70" s="101">
        <v>0</v>
      </c>
      <c r="X70" s="101">
        <v>0</v>
      </c>
      <c r="Y70" s="101">
        <v>0</v>
      </c>
      <c r="Z70" s="97">
        <v>1</v>
      </c>
      <c r="AA70" s="101">
        <v>0</v>
      </c>
      <c r="AB70" s="101">
        <v>0</v>
      </c>
      <c r="AC70" s="101">
        <v>0</v>
      </c>
      <c r="AD70" s="101">
        <v>0</v>
      </c>
      <c r="AE70" s="101">
        <v>0</v>
      </c>
      <c r="AF70" s="101">
        <v>0</v>
      </c>
      <c r="AG70" s="97">
        <v>1</v>
      </c>
      <c r="AH70" s="101">
        <v>0</v>
      </c>
      <c r="AI70" s="101">
        <v>0</v>
      </c>
    </row>
    <row r="71" spans="1:35" ht="18" x14ac:dyDescent="0.4">
      <c r="A71" s="96" t="s">
        <v>312</v>
      </c>
      <c r="B71" s="101">
        <v>0</v>
      </c>
      <c r="C71" s="101">
        <v>0</v>
      </c>
      <c r="D71" s="101">
        <v>0</v>
      </c>
      <c r="E71" s="97">
        <v>1</v>
      </c>
      <c r="F71" s="101">
        <v>0</v>
      </c>
      <c r="G71" s="101">
        <v>0</v>
      </c>
      <c r="H71" s="96" t="s">
        <v>530</v>
      </c>
      <c r="I71" s="101">
        <v>0</v>
      </c>
      <c r="J71" s="101">
        <v>0</v>
      </c>
      <c r="K71" s="101">
        <v>0</v>
      </c>
      <c r="L71" s="97">
        <v>1</v>
      </c>
      <c r="M71" s="101">
        <v>0</v>
      </c>
      <c r="N71" s="101">
        <v>0</v>
      </c>
      <c r="O71" s="96" t="s">
        <v>307</v>
      </c>
      <c r="P71" s="101">
        <v>0</v>
      </c>
      <c r="Q71" s="101">
        <v>0</v>
      </c>
      <c r="R71" s="101">
        <v>0</v>
      </c>
      <c r="S71" s="97">
        <v>1</v>
      </c>
      <c r="T71" s="101">
        <v>0</v>
      </c>
      <c r="U71" s="101">
        <v>0</v>
      </c>
      <c r="V71" s="96" t="s">
        <v>495</v>
      </c>
      <c r="W71" s="101">
        <v>0</v>
      </c>
      <c r="X71" s="101">
        <v>0</v>
      </c>
      <c r="Y71" s="101">
        <v>0</v>
      </c>
      <c r="Z71" s="97">
        <v>1</v>
      </c>
      <c r="AA71" s="101">
        <v>0</v>
      </c>
      <c r="AB71" s="101">
        <v>0</v>
      </c>
      <c r="AC71" s="101">
        <v>0</v>
      </c>
      <c r="AD71" s="101">
        <v>0</v>
      </c>
      <c r="AE71" s="101">
        <v>0</v>
      </c>
      <c r="AF71" s="101">
        <v>0</v>
      </c>
      <c r="AG71" s="97">
        <v>1</v>
      </c>
      <c r="AH71" s="101">
        <v>0</v>
      </c>
      <c r="AI71" s="101">
        <v>0</v>
      </c>
    </row>
    <row r="72" spans="1:35" ht="18" x14ac:dyDescent="0.4">
      <c r="A72" s="96" t="s">
        <v>266</v>
      </c>
      <c r="B72" s="101">
        <v>0</v>
      </c>
      <c r="C72" s="101">
        <v>0</v>
      </c>
      <c r="D72" s="101">
        <v>0</v>
      </c>
      <c r="E72" s="97">
        <v>1</v>
      </c>
      <c r="F72" s="101">
        <v>0</v>
      </c>
      <c r="G72" s="101">
        <v>0</v>
      </c>
      <c r="H72" s="96" t="s">
        <v>480</v>
      </c>
      <c r="I72" s="101">
        <v>0</v>
      </c>
      <c r="J72" s="101">
        <v>0</v>
      </c>
      <c r="K72" s="101">
        <v>0</v>
      </c>
      <c r="L72" s="97">
        <v>1</v>
      </c>
      <c r="M72" s="101">
        <v>0</v>
      </c>
      <c r="N72" s="101">
        <v>0</v>
      </c>
      <c r="O72" s="96" t="s">
        <v>341</v>
      </c>
      <c r="P72" s="101">
        <v>0</v>
      </c>
      <c r="Q72" s="101">
        <v>0</v>
      </c>
      <c r="R72" s="101">
        <v>0</v>
      </c>
      <c r="S72" s="97">
        <v>1</v>
      </c>
      <c r="T72" s="101">
        <v>0</v>
      </c>
      <c r="U72" s="101">
        <v>0</v>
      </c>
      <c r="V72" s="96" t="s">
        <v>301</v>
      </c>
      <c r="W72" s="101">
        <v>0</v>
      </c>
      <c r="X72" s="101">
        <v>0</v>
      </c>
      <c r="Y72" s="101">
        <v>0</v>
      </c>
      <c r="Z72" s="97">
        <v>1</v>
      </c>
      <c r="AA72" s="101">
        <v>0</v>
      </c>
      <c r="AB72" s="101">
        <v>0</v>
      </c>
      <c r="AC72" s="101">
        <v>0</v>
      </c>
      <c r="AD72" s="101">
        <v>0</v>
      </c>
      <c r="AE72" s="101">
        <v>0</v>
      </c>
      <c r="AF72" s="101">
        <v>0</v>
      </c>
      <c r="AG72" s="97">
        <v>1</v>
      </c>
      <c r="AH72" s="101">
        <v>0</v>
      </c>
      <c r="AI72" s="101">
        <v>0</v>
      </c>
    </row>
    <row r="73" spans="1:35" ht="18" x14ac:dyDescent="0.4">
      <c r="A73" s="96" t="s">
        <v>495</v>
      </c>
      <c r="B73" s="101">
        <v>0</v>
      </c>
      <c r="C73" s="101">
        <v>0</v>
      </c>
      <c r="D73" s="101">
        <v>0</v>
      </c>
      <c r="E73" s="97">
        <v>1</v>
      </c>
      <c r="F73" s="101">
        <v>0</v>
      </c>
      <c r="G73" s="101">
        <v>0</v>
      </c>
      <c r="H73" s="96" t="s">
        <v>436</v>
      </c>
      <c r="I73" s="101">
        <v>0</v>
      </c>
      <c r="J73" s="101">
        <v>0</v>
      </c>
      <c r="K73" s="101">
        <v>0</v>
      </c>
      <c r="L73" s="97">
        <v>1</v>
      </c>
      <c r="M73" s="101">
        <v>0</v>
      </c>
      <c r="N73" s="101">
        <v>0</v>
      </c>
      <c r="O73" s="96" t="s">
        <v>327</v>
      </c>
      <c r="P73" s="101">
        <v>0</v>
      </c>
      <c r="Q73" s="101">
        <v>0</v>
      </c>
      <c r="R73" s="101">
        <v>0</v>
      </c>
      <c r="S73" s="97">
        <v>1</v>
      </c>
      <c r="T73" s="101">
        <v>0</v>
      </c>
      <c r="U73" s="101">
        <v>0</v>
      </c>
      <c r="V73" s="96" t="s">
        <v>342</v>
      </c>
      <c r="W73" s="101">
        <v>0</v>
      </c>
      <c r="X73" s="101">
        <v>0</v>
      </c>
      <c r="Y73" s="101">
        <v>0</v>
      </c>
      <c r="Z73" s="97">
        <v>1</v>
      </c>
      <c r="AA73" s="101">
        <v>0</v>
      </c>
      <c r="AB73" s="101">
        <v>0</v>
      </c>
      <c r="AC73" s="101">
        <v>0</v>
      </c>
      <c r="AD73" s="101">
        <v>0</v>
      </c>
      <c r="AE73" s="101">
        <v>0</v>
      </c>
      <c r="AF73" s="101">
        <v>0</v>
      </c>
      <c r="AG73" s="97">
        <v>1</v>
      </c>
      <c r="AH73" s="101">
        <v>0</v>
      </c>
      <c r="AI73" s="101">
        <v>0</v>
      </c>
    </row>
    <row r="74" spans="1:35" ht="18" x14ac:dyDescent="0.4">
      <c r="A74" s="96" t="s">
        <v>301</v>
      </c>
      <c r="B74" s="101">
        <v>0</v>
      </c>
      <c r="C74" s="101">
        <v>0</v>
      </c>
      <c r="D74" s="101">
        <v>0</v>
      </c>
      <c r="E74" s="97">
        <v>1</v>
      </c>
      <c r="F74" s="101">
        <v>0</v>
      </c>
      <c r="G74" s="101">
        <v>0</v>
      </c>
      <c r="H74" s="96" t="s">
        <v>312</v>
      </c>
      <c r="I74" s="101">
        <v>0</v>
      </c>
      <c r="J74" s="101">
        <v>0</v>
      </c>
      <c r="K74" s="101">
        <v>0</v>
      </c>
      <c r="L74" s="97">
        <v>1</v>
      </c>
      <c r="M74" s="101">
        <v>0</v>
      </c>
      <c r="N74" s="101">
        <v>0</v>
      </c>
      <c r="O74" s="96" t="s">
        <v>530</v>
      </c>
      <c r="P74" s="101">
        <v>0</v>
      </c>
      <c r="Q74" s="101">
        <v>0</v>
      </c>
      <c r="R74" s="101">
        <v>0</v>
      </c>
      <c r="S74" s="97">
        <v>1</v>
      </c>
      <c r="T74" s="101">
        <v>0</v>
      </c>
      <c r="U74" s="101">
        <v>0</v>
      </c>
      <c r="V74" s="96" t="s">
        <v>328</v>
      </c>
      <c r="W74" s="101">
        <v>0</v>
      </c>
      <c r="X74" s="101">
        <v>0</v>
      </c>
      <c r="Y74" s="101">
        <v>0</v>
      </c>
      <c r="Z74" s="97">
        <v>1</v>
      </c>
      <c r="AA74" s="101">
        <v>0</v>
      </c>
      <c r="AB74" s="101">
        <v>0</v>
      </c>
      <c r="AC74" s="101">
        <v>0</v>
      </c>
      <c r="AD74" s="101">
        <v>0</v>
      </c>
      <c r="AE74" s="101">
        <v>0</v>
      </c>
      <c r="AF74" s="101">
        <v>0</v>
      </c>
      <c r="AG74" s="97">
        <v>1</v>
      </c>
      <c r="AH74" s="101">
        <v>0</v>
      </c>
      <c r="AI74" s="101">
        <v>0</v>
      </c>
    </row>
    <row r="75" spans="1:35" ht="18" x14ac:dyDescent="0.4">
      <c r="A75" s="96" t="s">
        <v>342</v>
      </c>
      <c r="B75" s="101">
        <v>0</v>
      </c>
      <c r="C75" s="101">
        <v>0</v>
      </c>
      <c r="D75" s="101">
        <v>0</v>
      </c>
      <c r="E75" s="97">
        <v>1</v>
      </c>
      <c r="F75" s="101">
        <v>0</v>
      </c>
      <c r="G75" s="101">
        <v>0</v>
      </c>
      <c r="H75" s="96" t="s">
        <v>266</v>
      </c>
      <c r="I75" s="101">
        <v>0</v>
      </c>
      <c r="J75" s="101">
        <v>0</v>
      </c>
      <c r="K75" s="101">
        <v>0</v>
      </c>
      <c r="L75" s="97">
        <v>1</v>
      </c>
      <c r="M75" s="101">
        <v>0</v>
      </c>
      <c r="N75" s="101">
        <v>0</v>
      </c>
      <c r="O75" s="96" t="s">
        <v>480</v>
      </c>
      <c r="P75" s="101">
        <v>0</v>
      </c>
      <c r="Q75" s="101">
        <v>0</v>
      </c>
      <c r="R75" s="101">
        <v>0</v>
      </c>
      <c r="S75" s="97">
        <v>1</v>
      </c>
      <c r="T75" s="101">
        <v>0</v>
      </c>
      <c r="U75" s="101">
        <v>0</v>
      </c>
      <c r="V75" s="96" t="s">
        <v>527</v>
      </c>
      <c r="W75" s="101">
        <v>0</v>
      </c>
      <c r="X75" s="101">
        <v>0</v>
      </c>
      <c r="Y75" s="101">
        <v>0</v>
      </c>
      <c r="Z75" s="97">
        <v>1</v>
      </c>
      <c r="AA75" s="101">
        <v>0</v>
      </c>
      <c r="AB75" s="101">
        <v>0</v>
      </c>
      <c r="AC75" s="101">
        <v>0</v>
      </c>
      <c r="AD75" s="101">
        <v>0</v>
      </c>
      <c r="AE75" s="101">
        <v>0</v>
      </c>
      <c r="AF75" s="101">
        <v>0</v>
      </c>
      <c r="AG75" s="97">
        <v>1</v>
      </c>
      <c r="AH75" s="101">
        <v>0</v>
      </c>
      <c r="AI75" s="101">
        <v>0</v>
      </c>
    </row>
    <row r="76" spans="1:35" ht="18" x14ac:dyDescent="0.4">
      <c r="A76" s="96" t="s">
        <v>328</v>
      </c>
      <c r="B76" s="101">
        <v>0</v>
      </c>
      <c r="C76" s="101">
        <v>0</v>
      </c>
      <c r="D76" s="101">
        <v>0</v>
      </c>
      <c r="E76" s="97">
        <v>1</v>
      </c>
      <c r="F76" s="101">
        <v>0</v>
      </c>
      <c r="G76" s="101">
        <v>0</v>
      </c>
      <c r="H76" s="96" t="s">
        <v>495</v>
      </c>
      <c r="I76" s="101">
        <v>0</v>
      </c>
      <c r="J76" s="101">
        <v>0</v>
      </c>
      <c r="K76" s="101">
        <v>0</v>
      </c>
      <c r="L76" s="97">
        <v>1</v>
      </c>
      <c r="M76" s="101">
        <v>0</v>
      </c>
      <c r="N76" s="101">
        <v>0</v>
      </c>
      <c r="O76" s="96" t="s">
        <v>436</v>
      </c>
      <c r="P76" s="101">
        <v>0</v>
      </c>
      <c r="Q76" s="101">
        <v>0</v>
      </c>
      <c r="R76" s="101">
        <v>0</v>
      </c>
      <c r="S76" s="97">
        <v>1</v>
      </c>
      <c r="T76" s="101">
        <v>0</v>
      </c>
      <c r="U76" s="101">
        <v>0</v>
      </c>
      <c r="V76" s="96" t="s">
        <v>343</v>
      </c>
      <c r="W76" s="101">
        <v>0</v>
      </c>
      <c r="X76" s="101">
        <v>0</v>
      </c>
      <c r="Y76" s="101">
        <v>0</v>
      </c>
      <c r="Z76" s="97">
        <v>1</v>
      </c>
      <c r="AA76" s="101">
        <v>0</v>
      </c>
      <c r="AB76" s="101">
        <v>0</v>
      </c>
      <c r="AC76" s="101">
        <v>0</v>
      </c>
      <c r="AD76" s="101">
        <v>0</v>
      </c>
      <c r="AE76" s="101">
        <v>0</v>
      </c>
      <c r="AF76" s="101">
        <v>0</v>
      </c>
      <c r="AG76" s="97">
        <v>1</v>
      </c>
      <c r="AH76" s="101">
        <v>0</v>
      </c>
      <c r="AI76" s="101">
        <v>0</v>
      </c>
    </row>
    <row r="77" spans="1:35" ht="18" x14ac:dyDescent="0.4">
      <c r="A77" s="96" t="s">
        <v>527</v>
      </c>
      <c r="B77" s="101">
        <v>0</v>
      </c>
      <c r="C77" s="101">
        <v>0</v>
      </c>
      <c r="D77" s="101">
        <v>0</v>
      </c>
      <c r="E77" s="97">
        <v>1</v>
      </c>
      <c r="F77" s="101">
        <v>0</v>
      </c>
      <c r="G77" s="101">
        <v>0</v>
      </c>
      <c r="H77" s="96" t="s">
        <v>301</v>
      </c>
      <c r="I77" s="101">
        <v>0</v>
      </c>
      <c r="J77" s="101">
        <v>0</v>
      </c>
      <c r="K77" s="101">
        <v>0</v>
      </c>
      <c r="L77" s="97">
        <v>1</v>
      </c>
      <c r="M77" s="101">
        <v>0</v>
      </c>
      <c r="N77" s="101">
        <v>0</v>
      </c>
      <c r="O77" s="96" t="s">
        <v>312</v>
      </c>
      <c r="P77" s="101">
        <v>0</v>
      </c>
      <c r="Q77" s="101">
        <v>0</v>
      </c>
      <c r="R77" s="101">
        <v>0</v>
      </c>
      <c r="S77" s="97">
        <v>1</v>
      </c>
      <c r="T77" s="101">
        <v>0</v>
      </c>
      <c r="U77" s="101">
        <v>0</v>
      </c>
      <c r="V77" s="96" t="s">
        <v>344</v>
      </c>
      <c r="W77" s="101">
        <v>0</v>
      </c>
      <c r="X77" s="101">
        <v>0</v>
      </c>
      <c r="Y77" s="101">
        <v>0</v>
      </c>
      <c r="Z77" s="97">
        <v>1</v>
      </c>
      <c r="AA77" s="101">
        <v>0</v>
      </c>
      <c r="AB77" s="101">
        <v>0</v>
      </c>
      <c r="AC77" s="96" t="s">
        <v>232</v>
      </c>
      <c r="AD77" s="101">
        <v>0</v>
      </c>
      <c r="AE77" s="101">
        <v>0</v>
      </c>
      <c r="AF77" s="101">
        <v>0</v>
      </c>
      <c r="AG77" s="97">
        <v>1</v>
      </c>
      <c r="AH77" s="101">
        <v>0</v>
      </c>
      <c r="AI77" s="101">
        <v>0</v>
      </c>
    </row>
    <row r="78" spans="1:35" ht="18" x14ac:dyDescent="0.4">
      <c r="A78" s="96" t="s">
        <v>343</v>
      </c>
      <c r="B78" s="101">
        <v>0</v>
      </c>
      <c r="C78" s="101">
        <v>0</v>
      </c>
      <c r="D78" s="101">
        <v>0</v>
      </c>
      <c r="E78" s="97">
        <v>1</v>
      </c>
      <c r="F78" s="101">
        <v>0</v>
      </c>
      <c r="G78" s="101">
        <v>0</v>
      </c>
      <c r="H78" s="96" t="s">
        <v>342</v>
      </c>
      <c r="I78" s="101">
        <v>0</v>
      </c>
      <c r="J78" s="101">
        <v>0</v>
      </c>
      <c r="K78" s="101">
        <v>0</v>
      </c>
      <c r="L78" s="97">
        <v>1</v>
      </c>
      <c r="M78" s="101">
        <v>0</v>
      </c>
      <c r="N78" s="101">
        <v>0</v>
      </c>
      <c r="O78" s="96" t="s">
        <v>266</v>
      </c>
      <c r="P78" s="101">
        <v>0</v>
      </c>
      <c r="Q78" s="101">
        <v>0</v>
      </c>
      <c r="R78" s="101">
        <v>0</v>
      </c>
      <c r="S78" s="97">
        <v>1</v>
      </c>
      <c r="T78" s="101">
        <v>0</v>
      </c>
      <c r="U78" s="101">
        <v>0</v>
      </c>
      <c r="V78" s="96" t="s">
        <v>251</v>
      </c>
      <c r="W78" s="101">
        <v>0</v>
      </c>
      <c r="X78" s="101">
        <v>0</v>
      </c>
      <c r="Y78" s="101">
        <v>0</v>
      </c>
      <c r="Z78" s="97">
        <v>1</v>
      </c>
      <c r="AA78" s="101">
        <v>0</v>
      </c>
      <c r="AB78" s="101">
        <v>0</v>
      </c>
      <c r="AC78" s="96" t="s">
        <v>335</v>
      </c>
      <c r="AD78" s="101">
        <v>0</v>
      </c>
      <c r="AE78" s="101">
        <v>0</v>
      </c>
      <c r="AF78" s="101">
        <v>0</v>
      </c>
      <c r="AG78" s="97">
        <v>1</v>
      </c>
      <c r="AH78" s="101">
        <v>0</v>
      </c>
      <c r="AI78" s="101">
        <v>0</v>
      </c>
    </row>
    <row r="79" spans="1:35" ht="18" x14ac:dyDescent="0.4">
      <c r="A79" s="96" t="s">
        <v>344</v>
      </c>
      <c r="B79" s="101">
        <v>0</v>
      </c>
      <c r="C79" s="101">
        <v>0</v>
      </c>
      <c r="D79" s="101">
        <v>0</v>
      </c>
      <c r="E79" s="97">
        <v>1</v>
      </c>
      <c r="F79" s="101">
        <v>0</v>
      </c>
      <c r="G79" s="101">
        <v>0</v>
      </c>
      <c r="H79" s="96" t="s">
        <v>328</v>
      </c>
      <c r="I79" s="101">
        <v>0</v>
      </c>
      <c r="J79" s="101">
        <v>0</v>
      </c>
      <c r="K79" s="101">
        <v>0</v>
      </c>
      <c r="L79" s="97">
        <v>1</v>
      </c>
      <c r="M79" s="101">
        <v>0</v>
      </c>
      <c r="N79" s="101">
        <v>0</v>
      </c>
      <c r="O79" s="96" t="s">
        <v>495</v>
      </c>
      <c r="P79" s="101">
        <v>0</v>
      </c>
      <c r="Q79" s="101">
        <v>0</v>
      </c>
      <c r="R79" s="101">
        <v>0</v>
      </c>
      <c r="S79" s="97">
        <v>1</v>
      </c>
      <c r="T79" s="101">
        <v>0</v>
      </c>
      <c r="U79" s="101">
        <v>0</v>
      </c>
      <c r="V79" s="96" t="s">
        <v>272</v>
      </c>
      <c r="W79" s="101">
        <v>0</v>
      </c>
      <c r="X79" s="101">
        <v>0</v>
      </c>
      <c r="Y79" s="101">
        <v>0</v>
      </c>
      <c r="Z79" s="97">
        <v>1</v>
      </c>
      <c r="AA79" s="101">
        <v>0</v>
      </c>
      <c r="AB79" s="101">
        <v>0</v>
      </c>
      <c r="AC79" s="96" t="s">
        <v>287</v>
      </c>
      <c r="AD79" s="101">
        <v>0</v>
      </c>
      <c r="AE79" s="101">
        <v>0</v>
      </c>
      <c r="AF79" s="101">
        <v>0</v>
      </c>
      <c r="AG79" s="97">
        <v>1</v>
      </c>
      <c r="AH79" s="101">
        <v>0</v>
      </c>
      <c r="AI79" s="101">
        <v>0</v>
      </c>
    </row>
    <row r="80" spans="1:35" ht="18" x14ac:dyDescent="0.4">
      <c r="A80" s="96" t="s">
        <v>251</v>
      </c>
      <c r="B80" s="101">
        <v>0</v>
      </c>
      <c r="C80" s="101">
        <v>0</v>
      </c>
      <c r="D80" s="101">
        <v>0</v>
      </c>
      <c r="E80" s="97">
        <v>1</v>
      </c>
      <c r="F80" s="101">
        <v>0</v>
      </c>
      <c r="G80" s="101">
        <v>0</v>
      </c>
      <c r="H80" s="96" t="s">
        <v>527</v>
      </c>
      <c r="I80" s="101">
        <v>0</v>
      </c>
      <c r="J80" s="101">
        <v>0</v>
      </c>
      <c r="K80" s="101">
        <v>0</v>
      </c>
      <c r="L80" s="97">
        <v>1</v>
      </c>
      <c r="M80" s="101">
        <v>0</v>
      </c>
      <c r="N80" s="101">
        <v>0</v>
      </c>
      <c r="O80" s="96" t="s">
        <v>301</v>
      </c>
      <c r="P80" s="101">
        <v>0</v>
      </c>
      <c r="Q80" s="101">
        <v>0</v>
      </c>
      <c r="R80" s="101">
        <v>0</v>
      </c>
      <c r="S80" s="97">
        <v>1</v>
      </c>
      <c r="T80" s="101">
        <v>0</v>
      </c>
      <c r="U80" s="101">
        <v>0</v>
      </c>
      <c r="V80" s="96" t="s">
        <v>345</v>
      </c>
      <c r="W80" s="101">
        <v>0</v>
      </c>
      <c r="X80" s="101">
        <v>0</v>
      </c>
      <c r="Y80" s="101">
        <v>0</v>
      </c>
      <c r="Z80" s="97">
        <v>1</v>
      </c>
      <c r="AA80" s="101">
        <v>0</v>
      </c>
      <c r="AB80" s="101">
        <v>0</v>
      </c>
      <c r="AC80" s="96" t="s">
        <v>302</v>
      </c>
      <c r="AD80" s="101">
        <v>0</v>
      </c>
      <c r="AE80" s="101">
        <v>0</v>
      </c>
      <c r="AF80" s="101">
        <v>0</v>
      </c>
      <c r="AG80" s="97">
        <v>1</v>
      </c>
      <c r="AH80" s="101">
        <v>0</v>
      </c>
      <c r="AI80" s="101">
        <v>0</v>
      </c>
    </row>
    <row r="81" spans="1:35" ht="18" x14ac:dyDescent="0.4">
      <c r="A81" s="96" t="s">
        <v>272</v>
      </c>
      <c r="B81" s="101">
        <v>0</v>
      </c>
      <c r="C81" s="101">
        <v>0</v>
      </c>
      <c r="D81" s="101">
        <v>0</v>
      </c>
      <c r="E81" s="97">
        <v>1</v>
      </c>
      <c r="F81" s="101">
        <v>0</v>
      </c>
      <c r="G81" s="101">
        <v>0</v>
      </c>
      <c r="H81" s="96" t="s">
        <v>343</v>
      </c>
      <c r="I81" s="101">
        <v>0</v>
      </c>
      <c r="J81" s="101">
        <v>0</v>
      </c>
      <c r="K81" s="101">
        <v>0</v>
      </c>
      <c r="L81" s="97">
        <v>1</v>
      </c>
      <c r="M81" s="101">
        <v>0</v>
      </c>
      <c r="N81" s="101">
        <v>0</v>
      </c>
      <c r="O81" s="96" t="s">
        <v>342</v>
      </c>
      <c r="P81" s="101">
        <v>0</v>
      </c>
      <c r="Q81" s="101">
        <v>0</v>
      </c>
      <c r="R81" s="101">
        <v>0</v>
      </c>
      <c r="S81" s="97">
        <v>1</v>
      </c>
      <c r="T81" s="101">
        <v>0</v>
      </c>
      <c r="U81" s="101">
        <v>0</v>
      </c>
      <c r="V81" s="96" t="s">
        <v>524</v>
      </c>
      <c r="W81" s="101">
        <v>0</v>
      </c>
      <c r="X81" s="101">
        <v>0</v>
      </c>
      <c r="Y81" s="101">
        <v>0</v>
      </c>
      <c r="Z81" s="97">
        <v>1</v>
      </c>
      <c r="AA81" s="101">
        <v>0</v>
      </c>
      <c r="AB81" s="101">
        <v>0</v>
      </c>
      <c r="AC81" s="96" t="s">
        <v>336</v>
      </c>
      <c r="AD81" s="101">
        <v>0</v>
      </c>
      <c r="AE81" s="101">
        <v>0</v>
      </c>
      <c r="AF81" s="101">
        <v>0</v>
      </c>
      <c r="AG81" s="97">
        <v>1</v>
      </c>
      <c r="AH81" s="101">
        <v>0</v>
      </c>
      <c r="AI81" s="101">
        <v>0</v>
      </c>
    </row>
    <row r="82" spans="1:35" ht="18" x14ac:dyDescent="0.4">
      <c r="A82" s="96" t="s">
        <v>345</v>
      </c>
      <c r="B82" s="101">
        <v>0</v>
      </c>
      <c r="C82" s="101">
        <v>0</v>
      </c>
      <c r="D82" s="101">
        <v>0</v>
      </c>
      <c r="E82" s="97">
        <v>1</v>
      </c>
      <c r="F82" s="101">
        <v>0</v>
      </c>
      <c r="G82" s="101">
        <v>0</v>
      </c>
      <c r="H82" s="96" t="s">
        <v>344</v>
      </c>
      <c r="I82" s="101">
        <v>0</v>
      </c>
      <c r="J82" s="101">
        <v>0</v>
      </c>
      <c r="K82" s="101">
        <v>0</v>
      </c>
      <c r="L82" s="97">
        <v>1</v>
      </c>
      <c r="M82" s="101">
        <v>0</v>
      </c>
      <c r="N82" s="101">
        <v>0</v>
      </c>
      <c r="O82" s="96" t="s">
        <v>328</v>
      </c>
      <c r="P82" s="101">
        <v>0</v>
      </c>
      <c r="Q82" s="101">
        <v>0</v>
      </c>
      <c r="R82" s="101">
        <v>0</v>
      </c>
      <c r="S82" s="97">
        <v>1</v>
      </c>
      <c r="T82" s="101">
        <v>0</v>
      </c>
      <c r="U82" s="101">
        <v>0</v>
      </c>
      <c r="V82" s="96" t="s">
        <v>334</v>
      </c>
      <c r="W82" s="101">
        <v>0</v>
      </c>
      <c r="X82" s="101">
        <v>0</v>
      </c>
      <c r="Y82" s="101">
        <v>0</v>
      </c>
      <c r="Z82" s="97">
        <v>1</v>
      </c>
      <c r="AA82" s="101">
        <v>0</v>
      </c>
      <c r="AB82" s="101">
        <v>0</v>
      </c>
      <c r="AC82" s="96" t="s">
        <v>282</v>
      </c>
      <c r="AD82" s="101">
        <v>0</v>
      </c>
      <c r="AE82" s="101">
        <v>0</v>
      </c>
      <c r="AF82" s="101">
        <v>0</v>
      </c>
      <c r="AG82" s="97">
        <v>1</v>
      </c>
      <c r="AH82" s="101">
        <v>0</v>
      </c>
      <c r="AI82" s="101">
        <v>0</v>
      </c>
    </row>
    <row r="83" spans="1:35" ht="18" x14ac:dyDescent="0.4">
      <c r="A83" s="96" t="s">
        <v>524</v>
      </c>
      <c r="B83" s="101">
        <v>0</v>
      </c>
      <c r="C83" s="101">
        <v>0</v>
      </c>
      <c r="D83" s="101">
        <v>0</v>
      </c>
      <c r="E83" s="97">
        <v>1</v>
      </c>
      <c r="F83" s="101">
        <v>0</v>
      </c>
      <c r="G83" s="101">
        <v>0</v>
      </c>
      <c r="H83" s="96" t="s">
        <v>345</v>
      </c>
      <c r="I83" s="101">
        <v>0</v>
      </c>
      <c r="J83" s="101">
        <v>0</v>
      </c>
      <c r="K83" s="101">
        <v>0</v>
      </c>
      <c r="L83" s="97">
        <v>1</v>
      </c>
      <c r="M83" s="101">
        <v>0</v>
      </c>
      <c r="N83" s="101">
        <v>0</v>
      </c>
      <c r="O83" s="96" t="s">
        <v>527</v>
      </c>
      <c r="P83" s="101">
        <v>0</v>
      </c>
      <c r="Q83" s="101">
        <v>0</v>
      </c>
      <c r="R83" s="101">
        <v>0</v>
      </c>
      <c r="S83" s="97">
        <v>1</v>
      </c>
      <c r="T83" s="101">
        <v>0</v>
      </c>
      <c r="U83" s="101">
        <v>0</v>
      </c>
      <c r="V83" s="96" t="s">
        <v>305</v>
      </c>
      <c r="W83" s="101">
        <v>0</v>
      </c>
      <c r="X83" s="101">
        <v>0</v>
      </c>
      <c r="Y83" s="101">
        <v>0</v>
      </c>
      <c r="Z83" s="97">
        <v>1</v>
      </c>
      <c r="AA83" s="101">
        <v>0</v>
      </c>
      <c r="AB83" s="101">
        <v>0</v>
      </c>
      <c r="AC83" s="96" t="s">
        <v>215</v>
      </c>
      <c r="AD83" s="101">
        <v>0</v>
      </c>
      <c r="AE83" s="101">
        <v>0</v>
      </c>
      <c r="AF83" s="101">
        <v>0</v>
      </c>
      <c r="AG83" s="97">
        <v>1</v>
      </c>
      <c r="AH83" s="101">
        <v>0</v>
      </c>
      <c r="AI83" s="101">
        <v>0</v>
      </c>
    </row>
    <row r="84" spans="1:35" ht="36" x14ac:dyDescent="0.4">
      <c r="A84" s="96" t="s">
        <v>334</v>
      </c>
      <c r="B84" s="101">
        <v>0</v>
      </c>
      <c r="C84" s="101">
        <v>0</v>
      </c>
      <c r="D84" s="101">
        <v>0</v>
      </c>
      <c r="E84" s="97">
        <v>1</v>
      </c>
      <c r="F84" s="101">
        <v>0</v>
      </c>
      <c r="G84" s="101">
        <v>0</v>
      </c>
      <c r="H84" s="96" t="s">
        <v>524</v>
      </c>
      <c r="I84" s="101">
        <v>0</v>
      </c>
      <c r="J84" s="101">
        <v>0</v>
      </c>
      <c r="K84" s="101">
        <v>0</v>
      </c>
      <c r="L84" s="97">
        <v>1</v>
      </c>
      <c r="M84" s="101">
        <v>0</v>
      </c>
      <c r="N84" s="101">
        <v>0</v>
      </c>
      <c r="O84" s="96" t="s">
        <v>343</v>
      </c>
      <c r="P84" s="101">
        <v>0</v>
      </c>
      <c r="Q84" s="101">
        <v>0</v>
      </c>
      <c r="R84" s="101">
        <v>0</v>
      </c>
      <c r="S84" s="97">
        <v>1</v>
      </c>
      <c r="T84" s="101">
        <v>0</v>
      </c>
      <c r="U84" s="101">
        <v>0</v>
      </c>
      <c r="V84" s="96" t="s">
        <v>290</v>
      </c>
      <c r="W84" s="101">
        <v>0</v>
      </c>
      <c r="X84" s="101">
        <v>0</v>
      </c>
      <c r="Y84" s="101">
        <v>0</v>
      </c>
      <c r="Z84" s="97">
        <v>1</v>
      </c>
      <c r="AA84" s="101">
        <v>0</v>
      </c>
      <c r="AB84" s="101">
        <v>0</v>
      </c>
      <c r="AC84" s="96" t="s">
        <v>339</v>
      </c>
      <c r="AD84" s="101">
        <v>0</v>
      </c>
      <c r="AE84" s="101">
        <v>0</v>
      </c>
      <c r="AF84" s="101">
        <v>0</v>
      </c>
      <c r="AG84" s="97">
        <v>1</v>
      </c>
      <c r="AH84" s="101">
        <v>0</v>
      </c>
      <c r="AI84" s="101">
        <v>0</v>
      </c>
    </row>
    <row r="85" spans="1:35" ht="18" x14ac:dyDescent="0.4">
      <c r="A85" s="96" t="s">
        <v>305</v>
      </c>
      <c r="B85" s="101">
        <v>0</v>
      </c>
      <c r="C85" s="101">
        <v>0</v>
      </c>
      <c r="D85" s="101">
        <v>0</v>
      </c>
      <c r="E85" s="97">
        <v>1</v>
      </c>
      <c r="F85" s="101">
        <v>0</v>
      </c>
      <c r="G85" s="101">
        <v>0</v>
      </c>
      <c r="H85" s="96" t="s">
        <v>334</v>
      </c>
      <c r="I85" s="101">
        <v>0</v>
      </c>
      <c r="J85" s="101">
        <v>0</v>
      </c>
      <c r="K85" s="101">
        <v>0</v>
      </c>
      <c r="L85" s="97">
        <v>1</v>
      </c>
      <c r="M85" s="101">
        <v>0</v>
      </c>
      <c r="N85" s="101">
        <v>0</v>
      </c>
      <c r="O85" s="96" t="s">
        <v>344</v>
      </c>
      <c r="P85" s="101">
        <v>0</v>
      </c>
      <c r="Q85" s="101">
        <v>0</v>
      </c>
      <c r="R85" s="101">
        <v>0</v>
      </c>
      <c r="S85" s="97">
        <v>1</v>
      </c>
      <c r="T85" s="101">
        <v>0</v>
      </c>
      <c r="U85" s="101">
        <v>0</v>
      </c>
      <c r="V85" s="96" t="s">
        <v>262</v>
      </c>
      <c r="W85" s="101">
        <v>0</v>
      </c>
      <c r="X85" s="101">
        <v>0</v>
      </c>
      <c r="Y85" s="101">
        <v>0</v>
      </c>
      <c r="Z85" s="97">
        <v>1</v>
      </c>
      <c r="AA85" s="101">
        <v>0</v>
      </c>
      <c r="AB85" s="101">
        <v>0</v>
      </c>
      <c r="AC85" s="96" t="s">
        <v>247</v>
      </c>
      <c r="AD85" s="101">
        <v>0</v>
      </c>
      <c r="AE85" s="101">
        <v>0</v>
      </c>
      <c r="AF85" s="101">
        <v>0</v>
      </c>
      <c r="AG85" s="97">
        <v>1</v>
      </c>
      <c r="AH85" s="101">
        <v>0</v>
      </c>
      <c r="AI85" s="101">
        <v>0</v>
      </c>
    </row>
    <row r="86" spans="1:35" ht="18" x14ac:dyDescent="0.4">
      <c r="A86" s="96" t="s">
        <v>290</v>
      </c>
      <c r="B86" s="101">
        <v>0</v>
      </c>
      <c r="C86" s="101">
        <v>0</v>
      </c>
      <c r="D86" s="101">
        <v>0</v>
      </c>
      <c r="E86" s="97">
        <v>1</v>
      </c>
      <c r="F86" s="101">
        <v>0</v>
      </c>
      <c r="G86" s="101">
        <v>0</v>
      </c>
      <c r="H86" s="96" t="s">
        <v>305</v>
      </c>
      <c r="I86" s="101">
        <v>0</v>
      </c>
      <c r="J86" s="101">
        <v>0</v>
      </c>
      <c r="K86" s="101">
        <v>0</v>
      </c>
      <c r="L86" s="97">
        <v>1</v>
      </c>
      <c r="M86" s="101">
        <v>0</v>
      </c>
      <c r="N86" s="101">
        <v>0</v>
      </c>
      <c r="O86" s="96" t="s">
        <v>251</v>
      </c>
      <c r="P86" s="101">
        <v>0</v>
      </c>
      <c r="Q86" s="101">
        <v>0</v>
      </c>
      <c r="R86" s="101">
        <v>0</v>
      </c>
      <c r="S86" s="97">
        <v>1</v>
      </c>
      <c r="T86" s="101">
        <v>0</v>
      </c>
      <c r="U86" s="101">
        <v>0</v>
      </c>
      <c r="V86" s="96" t="s">
        <v>347</v>
      </c>
      <c r="W86" s="101">
        <v>0</v>
      </c>
      <c r="X86" s="101">
        <v>0</v>
      </c>
      <c r="Y86" s="101">
        <v>0</v>
      </c>
      <c r="Z86" s="97">
        <v>1</v>
      </c>
      <c r="AA86" s="101">
        <v>0</v>
      </c>
      <c r="AB86" s="101">
        <v>0</v>
      </c>
      <c r="AC86" s="96" t="s">
        <v>340</v>
      </c>
      <c r="AD86" s="101">
        <v>0</v>
      </c>
      <c r="AE86" s="101">
        <v>0</v>
      </c>
      <c r="AF86" s="101">
        <v>0</v>
      </c>
      <c r="AG86" s="97">
        <v>1</v>
      </c>
      <c r="AH86" s="101">
        <v>0</v>
      </c>
      <c r="AI86" s="101">
        <v>0</v>
      </c>
    </row>
    <row r="87" spans="1:35" ht="18" x14ac:dyDescent="0.4">
      <c r="A87" s="96" t="s">
        <v>262</v>
      </c>
      <c r="B87" s="101">
        <v>0</v>
      </c>
      <c r="C87" s="101">
        <v>0</v>
      </c>
      <c r="D87" s="101">
        <v>0</v>
      </c>
      <c r="E87" s="97">
        <v>1</v>
      </c>
      <c r="F87" s="101">
        <v>0</v>
      </c>
      <c r="G87" s="101">
        <v>0</v>
      </c>
      <c r="H87" s="96" t="s">
        <v>290</v>
      </c>
      <c r="I87" s="101">
        <v>0</v>
      </c>
      <c r="J87" s="101">
        <v>0</v>
      </c>
      <c r="K87" s="101">
        <v>0</v>
      </c>
      <c r="L87" s="97">
        <v>1</v>
      </c>
      <c r="M87" s="101">
        <v>0</v>
      </c>
      <c r="N87" s="101">
        <v>0</v>
      </c>
      <c r="O87" s="96" t="s">
        <v>272</v>
      </c>
      <c r="P87" s="101">
        <v>0</v>
      </c>
      <c r="Q87" s="101">
        <v>0</v>
      </c>
      <c r="R87" s="101">
        <v>0</v>
      </c>
      <c r="S87" s="97">
        <v>1</v>
      </c>
      <c r="T87" s="101">
        <v>0</v>
      </c>
      <c r="U87" s="101">
        <v>0</v>
      </c>
      <c r="V87" s="96" t="s">
        <v>223</v>
      </c>
      <c r="W87" s="101">
        <v>0</v>
      </c>
      <c r="X87" s="101">
        <v>0</v>
      </c>
      <c r="Y87" s="101">
        <v>0</v>
      </c>
      <c r="Z87" s="97">
        <v>1</v>
      </c>
      <c r="AA87" s="101">
        <v>0</v>
      </c>
      <c r="AB87" s="101">
        <v>0</v>
      </c>
      <c r="AC87" s="96" t="s">
        <v>265</v>
      </c>
      <c r="AD87" s="101">
        <v>0</v>
      </c>
      <c r="AE87" s="101">
        <v>0</v>
      </c>
      <c r="AF87" s="101">
        <v>0</v>
      </c>
      <c r="AG87" s="97">
        <v>1</v>
      </c>
      <c r="AH87" s="101">
        <v>0</v>
      </c>
      <c r="AI87" s="101">
        <v>0</v>
      </c>
    </row>
    <row r="88" spans="1:35" ht="18" x14ac:dyDescent="0.4">
      <c r="A88" s="96" t="s">
        <v>347</v>
      </c>
      <c r="B88" s="101">
        <v>0</v>
      </c>
      <c r="C88" s="101">
        <v>0</v>
      </c>
      <c r="D88" s="101">
        <v>0</v>
      </c>
      <c r="E88" s="97">
        <v>1</v>
      </c>
      <c r="F88" s="101">
        <v>0</v>
      </c>
      <c r="G88" s="101">
        <v>0</v>
      </c>
      <c r="H88" s="96" t="s">
        <v>262</v>
      </c>
      <c r="I88" s="101">
        <v>0</v>
      </c>
      <c r="J88" s="101">
        <v>0</v>
      </c>
      <c r="K88" s="101">
        <v>0</v>
      </c>
      <c r="L88" s="97">
        <v>1</v>
      </c>
      <c r="M88" s="101">
        <v>0</v>
      </c>
      <c r="N88" s="101">
        <v>0</v>
      </c>
      <c r="O88" s="96" t="s">
        <v>345</v>
      </c>
      <c r="P88" s="101">
        <v>0</v>
      </c>
      <c r="Q88" s="101">
        <v>0</v>
      </c>
      <c r="R88" s="101">
        <v>0</v>
      </c>
      <c r="S88" s="97">
        <v>1</v>
      </c>
      <c r="T88" s="101">
        <v>0</v>
      </c>
      <c r="U88" s="101">
        <v>0</v>
      </c>
      <c r="V88" s="96" t="s">
        <v>295</v>
      </c>
      <c r="W88" s="101">
        <v>0</v>
      </c>
      <c r="X88" s="101">
        <v>0</v>
      </c>
      <c r="Y88" s="101">
        <v>0</v>
      </c>
      <c r="Z88" s="97">
        <v>1</v>
      </c>
      <c r="AA88" s="101">
        <v>0</v>
      </c>
      <c r="AB88" s="101">
        <v>0</v>
      </c>
      <c r="AC88" s="96" t="s">
        <v>245</v>
      </c>
      <c r="AD88" s="101">
        <v>0</v>
      </c>
      <c r="AE88" s="101">
        <v>0</v>
      </c>
      <c r="AF88" s="101">
        <v>0</v>
      </c>
      <c r="AG88" s="97">
        <v>1</v>
      </c>
      <c r="AH88" s="101">
        <v>0</v>
      </c>
      <c r="AI88" s="101">
        <v>0</v>
      </c>
    </row>
    <row r="89" spans="1:35" ht="18" x14ac:dyDescent="0.4">
      <c r="A89" s="96" t="s">
        <v>295</v>
      </c>
      <c r="B89" s="101">
        <v>0</v>
      </c>
      <c r="C89" s="101">
        <v>0</v>
      </c>
      <c r="D89" s="101">
        <v>0</v>
      </c>
      <c r="E89" s="97">
        <v>1</v>
      </c>
      <c r="F89" s="101">
        <v>0</v>
      </c>
      <c r="G89" s="101">
        <v>0</v>
      </c>
      <c r="H89" s="96" t="s">
        <v>347</v>
      </c>
      <c r="I89" s="101">
        <v>0</v>
      </c>
      <c r="J89" s="101">
        <v>0</v>
      </c>
      <c r="K89" s="101">
        <v>0</v>
      </c>
      <c r="L89" s="97">
        <v>1</v>
      </c>
      <c r="M89" s="101">
        <v>0</v>
      </c>
      <c r="N89" s="101">
        <v>0</v>
      </c>
      <c r="O89" s="96" t="s">
        <v>524</v>
      </c>
      <c r="P89" s="101">
        <v>0</v>
      </c>
      <c r="Q89" s="101">
        <v>0</v>
      </c>
      <c r="R89" s="101">
        <v>0</v>
      </c>
      <c r="S89" s="97">
        <v>1</v>
      </c>
      <c r="T89" s="101">
        <v>0</v>
      </c>
      <c r="U89" s="101">
        <v>0</v>
      </c>
      <c r="V89" s="96" t="s">
        <v>284</v>
      </c>
      <c r="W89" s="101">
        <v>0</v>
      </c>
      <c r="X89" s="101">
        <v>0</v>
      </c>
      <c r="Y89" s="101">
        <v>0</v>
      </c>
      <c r="Z89" s="97">
        <v>1</v>
      </c>
      <c r="AA89" s="101">
        <v>0</v>
      </c>
      <c r="AB89" s="101">
        <v>0</v>
      </c>
      <c r="AC89" s="96" t="s">
        <v>259</v>
      </c>
      <c r="AD89" s="101">
        <v>0</v>
      </c>
      <c r="AE89" s="101">
        <v>0</v>
      </c>
      <c r="AF89" s="101">
        <v>0</v>
      </c>
      <c r="AG89" s="97">
        <v>1</v>
      </c>
      <c r="AH89" s="101">
        <v>0</v>
      </c>
      <c r="AI89" s="101">
        <v>0</v>
      </c>
    </row>
    <row r="90" spans="1:35" ht="36" x14ac:dyDescent="0.4">
      <c r="A90" s="96" t="s">
        <v>284</v>
      </c>
      <c r="B90" s="101">
        <v>0</v>
      </c>
      <c r="C90" s="101">
        <v>0</v>
      </c>
      <c r="D90" s="101">
        <v>0</v>
      </c>
      <c r="E90" s="97">
        <v>1</v>
      </c>
      <c r="F90" s="101">
        <v>0</v>
      </c>
      <c r="G90" s="101">
        <v>0</v>
      </c>
      <c r="H90" s="96" t="s">
        <v>223</v>
      </c>
      <c r="I90" s="101">
        <v>0</v>
      </c>
      <c r="J90" s="101">
        <v>0</v>
      </c>
      <c r="K90" s="101">
        <v>0</v>
      </c>
      <c r="L90" s="97">
        <v>1</v>
      </c>
      <c r="M90" s="101">
        <v>0</v>
      </c>
      <c r="N90" s="101">
        <v>0</v>
      </c>
      <c r="O90" s="96" t="s">
        <v>334</v>
      </c>
      <c r="P90" s="101">
        <v>0</v>
      </c>
      <c r="Q90" s="101">
        <v>0</v>
      </c>
      <c r="R90" s="101">
        <v>0</v>
      </c>
      <c r="S90" s="97">
        <v>1</v>
      </c>
      <c r="T90" s="101">
        <v>0</v>
      </c>
      <c r="U90" s="101">
        <v>0</v>
      </c>
      <c r="V90" s="96" t="s">
        <v>316</v>
      </c>
      <c r="W90" s="101">
        <v>0</v>
      </c>
      <c r="X90" s="101">
        <v>0</v>
      </c>
      <c r="Y90" s="101">
        <v>0</v>
      </c>
      <c r="Z90" s="97">
        <v>1</v>
      </c>
      <c r="AA90" s="101">
        <v>0</v>
      </c>
      <c r="AB90" s="101">
        <v>0</v>
      </c>
      <c r="AC90" s="96" t="s">
        <v>239</v>
      </c>
      <c r="AD90" s="101">
        <v>0</v>
      </c>
      <c r="AE90" s="101">
        <v>0</v>
      </c>
      <c r="AF90" s="101">
        <v>0</v>
      </c>
      <c r="AG90" s="97">
        <v>1</v>
      </c>
      <c r="AH90" s="101">
        <v>0</v>
      </c>
      <c r="AI90" s="101">
        <v>0</v>
      </c>
    </row>
    <row r="91" spans="1:35" ht="18" x14ac:dyDescent="0.4">
      <c r="A91" s="96" t="s">
        <v>316</v>
      </c>
      <c r="B91" s="101">
        <v>0</v>
      </c>
      <c r="C91" s="101">
        <v>0</v>
      </c>
      <c r="D91" s="101">
        <v>0</v>
      </c>
      <c r="E91" s="97">
        <v>1</v>
      </c>
      <c r="F91" s="101">
        <v>0</v>
      </c>
      <c r="G91" s="101">
        <v>0</v>
      </c>
      <c r="H91" s="96" t="s">
        <v>295</v>
      </c>
      <c r="I91" s="101">
        <v>0</v>
      </c>
      <c r="J91" s="101">
        <v>0</v>
      </c>
      <c r="K91" s="101">
        <v>0</v>
      </c>
      <c r="L91" s="97">
        <v>1</v>
      </c>
      <c r="M91" s="101">
        <v>0</v>
      </c>
      <c r="N91" s="101">
        <v>0</v>
      </c>
      <c r="O91" s="96" t="s">
        <v>305</v>
      </c>
      <c r="P91" s="101">
        <v>0</v>
      </c>
      <c r="Q91" s="101">
        <v>0</v>
      </c>
      <c r="R91" s="101">
        <v>0</v>
      </c>
      <c r="S91" s="97">
        <v>1</v>
      </c>
      <c r="T91" s="101">
        <v>0</v>
      </c>
      <c r="U91" s="101">
        <v>0</v>
      </c>
      <c r="V91" s="96" t="s">
        <v>270</v>
      </c>
      <c r="W91" s="101">
        <v>0</v>
      </c>
      <c r="X91" s="101">
        <v>0</v>
      </c>
      <c r="Y91" s="101">
        <v>0</v>
      </c>
      <c r="Z91" s="97">
        <v>1</v>
      </c>
      <c r="AA91" s="101">
        <v>0</v>
      </c>
      <c r="AB91" s="101">
        <v>0</v>
      </c>
      <c r="AC91" s="96" t="s">
        <v>281</v>
      </c>
      <c r="AD91" s="101">
        <v>0</v>
      </c>
      <c r="AE91" s="101">
        <v>0</v>
      </c>
      <c r="AF91" s="101">
        <v>0</v>
      </c>
      <c r="AG91" s="97">
        <v>1</v>
      </c>
      <c r="AH91" s="101">
        <v>0</v>
      </c>
      <c r="AI91" s="101">
        <v>0</v>
      </c>
    </row>
    <row r="92" spans="1:35" ht="18" x14ac:dyDescent="0.4">
      <c r="A92" s="96" t="s">
        <v>270</v>
      </c>
      <c r="B92" s="101">
        <v>0</v>
      </c>
      <c r="C92" s="101">
        <v>0</v>
      </c>
      <c r="D92" s="101">
        <v>0</v>
      </c>
      <c r="E92" s="97">
        <v>1</v>
      </c>
      <c r="F92" s="101">
        <v>0</v>
      </c>
      <c r="G92" s="101">
        <v>0</v>
      </c>
      <c r="H92" s="96" t="s">
        <v>218</v>
      </c>
      <c r="I92" s="101">
        <v>0</v>
      </c>
      <c r="J92" s="101">
        <v>0</v>
      </c>
      <c r="K92" s="101">
        <v>0</v>
      </c>
      <c r="L92" s="97">
        <v>1</v>
      </c>
      <c r="M92" s="101">
        <v>0</v>
      </c>
      <c r="N92" s="101">
        <v>0</v>
      </c>
      <c r="O92" s="96" t="s">
        <v>290</v>
      </c>
      <c r="P92" s="101">
        <v>0</v>
      </c>
      <c r="Q92" s="101">
        <v>0</v>
      </c>
      <c r="R92" s="101">
        <v>0</v>
      </c>
      <c r="S92" s="97">
        <v>1</v>
      </c>
      <c r="T92" s="101">
        <v>0</v>
      </c>
      <c r="U92" s="101">
        <v>0</v>
      </c>
      <c r="V92" s="96" t="s">
        <v>246</v>
      </c>
      <c r="W92" s="101">
        <v>0</v>
      </c>
      <c r="X92" s="101">
        <v>0</v>
      </c>
      <c r="Y92" s="101">
        <v>0</v>
      </c>
      <c r="Z92" s="97">
        <v>1</v>
      </c>
      <c r="AA92" s="101">
        <v>0</v>
      </c>
      <c r="AB92" s="101">
        <v>0</v>
      </c>
      <c r="AC92" s="96" t="s">
        <v>307</v>
      </c>
      <c r="AD92" s="101">
        <v>0</v>
      </c>
      <c r="AE92" s="101">
        <v>0</v>
      </c>
      <c r="AF92" s="101">
        <v>0</v>
      </c>
      <c r="AG92" s="97">
        <v>1</v>
      </c>
      <c r="AH92" s="101">
        <v>0</v>
      </c>
      <c r="AI92" s="101">
        <v>0</v>
      </c>
    </row>
    <row r="93" spans="1:35" ht="18" x14ac:dyDescent="0.4">
      <c r="A93" s="96" t="s">
        <v>246</v>
      </c>
      <c r="B93" s="101">
        <v>0</v>
      </c>
      <c r="C93" s="101">
        <v>0</v>
      </c>
      <c r="D93" s="101">
        <v>0</v>
      </c>
      <c r="E93" s="97">
        <v>1</v>
      </c>
      <c r="F93" s="101">
        <v>0</v>
      </c>
      <c r="G93" s="101">
        <v>0</v>
      </c>
      <c r="H93" s="96" t="s">
        <v>224</v>
      </c>
      <c r="I93" s="101">
        <v>0</v>
      </c>
      <c r="J93" s="101">
        <v>0</v>
      </c>
      <c r="K93" s="101">
        <v>0</v>
      </c>
      <c r="L93" s="97">
        <v>1</v>
      </c>
      <c r="M93" s="101">
        <v>0</v>
      </c>
      <c r="N93" s="101">
        <v>0</v>
      </c>
      <c r="O93" s="96" t="s">
        <v>262</v>
      </c>
      <c r="P93" s="101">
        <v>0</v>
      </c>
      <c r="Q93" s="101">
        <v>0</v>
      </c>
      <c r="R93" s="101">
        <v>0</v>
      </c>
      <c r="S93" s="97">
        <v>1</v>
      </c>
      <c r="T93" s="101">
        <v>0</v>
      </c>
      <c r="U93" s="101">
        <v>0</v>
      </c>
      <c r="V93" s="96" t="s">
        <v>252</v>
      </c>
      <c r="W93" s="101">
        <v>0</v>
      </c>
      <c r="X93" s="101">
        <v>0</v>
      </c>
      <c r="Y93" s="101">
        <v>0</v>
      </c>
      <c r="Z93" s="97">
        <v>1</v>
      </c>
      <c r="AA93" s="101">
        <v>0</v>
      </c>
      <c r="AB93" s="101">
        <v>0</v>
      </c>
      <c r="AC93" s="96" t="s">
        <v>341</v>
      </c>
      <c r="AD93" s="101">
        <v>0</v>
      </c>
      <c r="AE93" s="101">
        <v>0</v>
      </c>
      <c r="AF93" s="101">
        <v>0</v>
      </c>
      <c r="AG93" s="97">
        <v>1</v>
      </c>
      <c r="AH93" s="101">
        <v>0</v>
      </c>
      <c r="AI93" s="101">
        <v>0</v>
      </c>
    </row>
    <row r="94" spans="1:35" ht="18" x14ac:dyDescent="0.4">
      <c r="A94" s="96" t="s">
        <v>252</v>
      </c>
      <c r="B94" s="101">
        <v>0</v>
      </c>
      <c r="C94" s="101">
        <v>0</v>
      </c>
      <c r="D94" s="101">
        <v>0</v>
      </c>
      <c r="E94" s="97">
        <v>1</v>
      </c>
      <c r="F94" s="101">
        <v>0</v>
      </c>
      <c r="G94" s="101">
        <v>0</v>
      </c>
      <c r="H94" s="96" t="s">
        <v>234</v>
      </c>
      <c r="I94" s="101">
        <v>0</v>
      </c>
      <c r="J94" s="101">
        <v>0</v>
      </c>
      <c r="K94" s="101">
        <v>0</v>
      </c>
      <c r="L94" s="97">
        <v>1</v>
      </c>
      <c r="M94" s="101">
        <v>0</v>
      </c>
      <c r="N94" s="101">
        <v>0</v>
      </c>
      <c r="O94" s="96" t="s">
        <v>347</v>
      </c>
      <c r="P94" s="101">
        <v>0</v>
      </c>
      <c r="Q94" s="101">
        <v>0</v>
      </c>
      <c r="R94" s="101">
        <v>0</v>
      </c>
      <c r="S94" s="97">
        <v>1</v>
      </c>
      <c r="T94" s="101">
        <v>0</v>
      </c>
      <c r="U94" s="101">
        <v>0</v>
      </c>
      <c r="V94" s="96" t="s">
        <v>283</v>
      </c>
      <c r="W94" s="101">
        <v>0</v>
      </c>
      <c r="X94" s="101">
        <v>0</v>
      </c>
      <c r="Y94" s="101">
        <v>0</v>
      </c>
      <c r="Z94" s="97">
        <v>1</v>
      </c>
      <c r="AA94" s="101">
        <v>0</v>
      </c>
      <c r="AB94" s="101">
        <v>0</v>
      </c>
      <c r="AC94" s="96" t="s">
        <v>530</v>
      </c>
      <c r="AD94" s="101">
        <v>0</v>
      </c>
      <c r="AE94" s="101">
        <v>0</v>
      </c>
      <c r="AF94" s="101">
        <v>0</v>
      </c>
      <c r="AG94" s="97">
        <v>1</v>
      </c>
      <c r="AH94" s="101">
        <v>0</v>
      </c>
      <c r="AI94" s="101">
        <v>0</v>
      </c>
    </row>
    <row r="95" spans="1:35" ht="18" x14ac:dyDescent="0.4">
      <c r="A95" s="96" t="s">
        <v>283</v>
      </c>
      <c r="B95" s="101">
        <v>0</v>
      </c>
      <c r="C95" s="101">
        <v>0</v>
      </c>
      <c r="D95" s="101">
        <v>0</v>
      </c>
      <c r="E95" s="97">
        <v>1</v>
      </c>
      <c r="F95" s="101">
        <v>0</v>
      </c>
      <c r="G95" s="101">
        <v>0</v>
      </c>
      <c r="H95" s="96" t="s">
        <v>284</v>
      </c>
      <c r="I95" s="101">
        <v>0</v>
      </c>
      <c r="J95" s="101">
        <v>0</v>
      </c>
      <c r="K95" s="101">
        <v>0</v>
      </c>
      <c r="L95" s="97">
        <v>1</v>
      </c>
      <c r="M95" s="101">
        <v>0</v>
      </c>
      <c r="N95" s="101">
        <v>0</v>
      </c>
      <c r="O95" s="96" t="s">
        <v>223</v>
      </c>
      <c r="P95" s="101">
        <v>0</v>
      </c>
      <c r="Q95" s="101">
        <v>0</v>
      </c>
      <c r="R95" s="101">
        <v>0</v>
      </c>
      <c r="S95" s="97">
        <v>1</v>
      </c>
      <c r="T95" s="101">
        <v>0</v>
      </c>
      <c r="U95" s="101">
        <v>0</v>
      </c>
      <c r="V95" s="96" t="s">
        <v>231</v>
      </c>
      <c r="W95" s="101">
        <v>0</v>
      </c>
      <c r="X95" s="101">
        <v>0</v>
      </c>
      <c r="Y95" s="101">
        <v>0</v>
      </c>
      <c r="Z95" s="97">
        <v>1</v>
      </c>
      <c r="AA95" s="101">
        <v>0</v>
      </c>
      <c r="AB95" s="101">
        <v>0</v>
      </c>
      <c r="AC95" s="96" t="s">
        <v>342</v>
      </c>
      <c r="AD95" s="101">
        <v>0</v>
      </c>
      <c r="AE95" s="101">
        <v>0</v>
      </c>
      <c r="AF95" s="101">
        <v>0</v>
      </c>
      <c r="AG95" s="97">
        <v>1</v>
      </c>
      <c r="AH95" s="101">
        <v>0</v>
      </c>
      <c r="AI95" s="101">
        <v>0</v>
      </c>
    </row>
    <row r="96" spans="1:35" ht="18" x14ac:dyDescent="0.4">
      <c r="A96" s="96" t="s">
        <v>274</v>
      </c>
      <c r="B96" s="101">
        <v>0</v>
      </c>
      <c r="C96" s="101">
        <v>0</v>
      </c>
      <c r="D96" s="101">
        <v>0</v>
      </c>
      <c r="E96" s="97">
        <v>1</v>
      </c>
      <c r="F96" s="101">
        <v>0</v>
      </c>
      <c r="G96" s="101">
        <v>0</v>
      </c>
      <c r="H96" s="96" t="s">
        <v>316</v>
      </c>
      <c r="I96" s="101">
        <v>0</v>
      </c>
      <c r="J96" s="101">
        <v>0</v>
      </c>
      <c r="K96" s="101">
        <v>0</v>
      </c>
      <c r="L96" s="97">
        <v>1</v>
      </c>
      <c r="M96" s="101">
        <v>0</v>
      </c>
      <c r="N96" s="101">
        <v>0</v>
      </c>
      <c r="O96" s="96" t="s">
        <v>295</v>
      </c>
      <c r="P96" s="101">
        <v>0</v>
      </c>
      <c r="Q96" s="101">
        <v>0</v>
      </c>
      <c r="R96" s="101">
        <v>0</v>
      </c>
      <c r="S96" s="97">
        <v>1</v>
      </c>
      <c r="T96" s="101">
        <v>0</v>
      </c>
      <c r="U96" s="101">
        <v>0</v>
      </c>
      <c r="V96" s="96" t="s">
        <v>274</v>
      </c>
      <c r="W96" s="101">
        <v>0</v>
      </c>
      <c r="X96" s="101">
        <v>0</v>
      </c>
      <c r="Y96" s="101">
        <v>0</v>
      </c>
      <c r="Z96" s="97">
        <v>1</v>
      </c>
      <c r="AA96" s="101">
        <v>0</v>
      </c>
      <c r="AB96" s="101">
        <v>0</v>
      </c>
      <c r="AC96" s="96" t="s">
        <v>343</v>
      </c>
      <c r="AD96" s="101">
        <v>0</v>
      </c>
      <c r="AE96" s="101">
        <v>0</v>
      </c>
      <c r="AF96" s="101">
        <v>0</v>
      </c>
      <c r="AG96" s="97">
        <v>1</v>
      </c>
      <c r="AH96" s="101">
        <v>0</v>
      </c>
      <c r="AI96" s="101">
        <v>0</v>
      </c>
    </row>
    <row r="97" spans="1:35" ht="18" x14ac:dyDescent="0.4">
      <c r="A97" s="96" t="s">
        <v>219</v>
      </c>
      <c r="B97" s="101">
        <v>0</v>
      </c>
      <c r="C97" s="101">
        <v>0</v>
      </c>
      <c r="D97" s="101">
        <v>0</v>
      </c>
      <c r="E97" s="97">
        <v>1</v>
      </c>
      <c r="F97" s="101">
        <v>0</v>
      </c>
      <c r="G97" s="101">
        <v>0</v>
      </c>
      <c r="H97" s="96" t="s">
        <v>270</v>
      </c>
      <c r="I97" s="101">
        <v>0</v>
      </c>
      <c r="J97" s="101">
        <v>0</v>
      </c>
      <c r="K97" s="101">
        <v>0</v>
      </c>
      <c r="L97" s="97">
        <v>1</v>
      </c>
      <c r="M97" s="101">
        <v>0</v>
      </c>
      <c r="N97" s="101">
        <v>0</v>
      </c>
      <c r="O97" s="96" t="s">
        <v>218</v>
      </c>
      <c r="P97" s="101">
        <v>0</v>
      </c>
      <c r="Q97" s="101">
        <v>0</v>
      </c>
      <c r="R97" s="101">
        <v>0</v>
      </c>
      <c r="S97" s="97">
        <v>1</v>
      </c>
      <c r="T97" s="101">
        <v>0</v>
      </c>
      <c r="U97" s="101">
        <v>0</v>
      </c>
      <c r="V97" s="96" t="s">
        <v>219</v>
      </c>
      <c r="W97" s="101">
        <v>0</v>
      </c>
      <c r="X97" s="101">
        <v>0</v>
      </c>
      <c r="Y97" s="101">
        <v>0</v>
      </c>
      <c r="Z97" s="97">
        <v>1</v>
      </c>
      <c r="AA97" s="101">
        <v>0</v>
      </c>
      <c r="AB97" s="101">
        <v>0</v>
      </c>
      <c r="AC97" s="96" t="s">
        <v>344</v>
      </c>
      <c r="AD97" s="101">
        <v>0</v>
      </c>
      <c r="AE97" s="101">
        <v>0</v>
      </c>
      <c r="AF97" s="101">
        <v>0</v>
      </c>
      <c r="AG97" s="97">
        <v>1</v>
      </c>
      <c r="AH97" s="101">
        <v>0</v>
      </c>
      <c r="AI97" s="101">
        <v>0</v>
      </c>
    </row>
    <row r="98" spans="1:35" ht="18" x14ac:dyDescent="0.4">
      <c r="A98" s="96" t="s">
        <v>331</v>
      </c>
      <c r="B98" s="101">
        <v>0</v>
      </c>
      <c r="C98" s="101">
        <v>0</v>
      </c>
      <c r="D98" s="101">
        <v>0</v>
      </c>
      <c r="E98" s="97">
        <v>1</v>
      </c>
      <c r="F98" s="101">
        <v>0</v>
      </c>
      <c r="G98" s="101">
        <v>0</v>
      </c>
      <c r="H98" s="96" t="s">
        <v>283</v>
      </c>
      <c r="I98" s="101">
        <v>0</v>
      </c>
      <c r="J98" s="101">
        <v>0</v>
      </c>
      <c r="K98" s="101">
        <v>0</v>
      </c>
      <c r="L98" s="97">
        <v>1</v>
      </c>
      <c r="M98" s="101">
        <v>0</v>
      </c>
      <c r="N98" s="101">
        <v>0</v>
      </c>
      <c r="O98" s="96" t="s">
        <v>224</v>
      </c>
      <c r="P98" s="101">
        <v>0</v>
      </c>
      <c r="Q98" s="101">
        <v>0</v>
      </c>
      <c r="R98" s="101">
        <v>0</v>
      </c>
      <c r="S98" s="97">
        <v>1</v>
      </c>
      <c r="T98" s="101">
        <v>0</v>
      </c>
      <c r="U98" s="101">
        <v>0</v>
      </c>
      <c r="V98" s="96" t="s">
        <v>331</v>
      </c>
      <c r="W98" s="101">
        <v>0</v>
      </c>
      <c r="X98" s="101">
        <v>0</v>
      </c>
      <c r="Y98" s="101">
        <v>0</v>
      </c>
      <c r="Z98" s="97">
        <v>1</v>
      </c>
      <c r="AA98" s="101">
        <v>0</v>
      </c>
      <c r="AB98" s="101">
        <v>0</v>
      </c>
      <c r="AC98" s="96" t="s">
        <v>251</v>
      </c>
      <c r="AD98" s="101">
        <v>0</v>
      </c>
      <c r="AE98" s="101">
        <v>0</v>
      </c>
      <c r="AF98" s="101">
        <v>0</v>
      </c>
      <c r="AG98" s="97">
        <v>1</v>
      </c>
      <c r="AH98" s="101">
        <v>0</v>
      </c>
      <c r="AI98" s="101">
        <v>0</v>
      </c>
    </row>
    <row r="99" spans="1:35" ht="18" x14ac:dyDescent="0.4">
      <c r="A99" s="96" t="s">
        <v>332</v>
      </c>
      <c r="B99" s="101">
        <v>0</v>
      </c>
      <c r="C99" s="101">
        <v>0</v>
      </c>
      <c r="D99" s="101">
        <v>0</v>
      </c>
      <c r="E99" s="97">
        <v>1</v>
      </c>
      <c r="F99" s="101">
        <v>0</v>
      </c>
      <c r="G99" s="101">
        <v>0</v>
      </c>
      <c r="H99" s="96" t="s">
        <v>231</v>
      </c>
      <c r="I99" s="101">
        <v>0</v>
      </c>
      <c r="J99" s="101">
        <v>0</v>
      </c>
      <c r="K99" s="101">
        <v>0</v>
      </c>
      <c r="L99" s="97">
        <v>1</v>
      </c>
      <c r="M99" s="101">
        <v>0</v>
      </c>
      <c r="N99" s="101">
        <v>0</v>
      </c>
      <c r="O99" s="96" t="s">
        <v>234</v>
      </c>
      <c r="P99" s="101">
        <v>0</v>
      </c>
      <c r="Q99" s="101">
        <v>0</v>
      </c>
      <c r="R99" s="101">
        <v>0</v>
      </c>
      <c r="S99" s="97">
        <v>1</v>
      </c>
      <c r="T99" s="101">
        <v>0</v>
      </c>
      <c r="U99" s="101">
        <v>0</v>
      </c>
      <c r="V99" s="96" t="s">
        <v>332</v>
      </c>
      <c r="W99" s="101">
        <v>0</v>
      </c>
      <c r="X99" s="101">
        <v>0</v>
      </c>
      <c r="Y99" s="101">
        <v>0</v>
      </c>
      <c r="Z99" s="97">
        <v>1</v>
      </c>
      <c r="AA99" s="101">
        <v>0</v>
      </c>
      <c r="AB99" s="101">
        <v>0</v>
      </c>
      <c r="AC99" s="96" t="s">
        <v>272</v>
      </c>
      <c r="AD99" s="101">
        <v>0</v>
      </c>
      <c r="AE99" s="101">
        <v>0</v>
      </c>
      <c r="AF99" s="101">
        <v>0</v>
      </c>
      <c r="AG99" s="97">
        <v>1</v>
      </c>
      <c r="AH99" s="101">
        <v>0</v>
      </c>
      <c r="AI99" s="101">
        <v>0</v>
      </c>
    </row>
    <row r="100" spans="1:35" ht="36" x14ac:dyDescent="0.4">
      <c r="A100" s="96" t="s">
        <v>348</v>
      </c>
      <c r="B100" s="101">
        <v>0</v>
      </c>
      <c r="C100" s="101">
        <v>0</v>
      </c>
      <c r="D100" s="101">
        <v>0</v>
      </c>
      <c r="E100" s="97">
        <v>1</v>
      </c>
      <c r="F100" s="101">
        <v>0</v>
      </c>
      <c r="G100" s="101">
        <v>0</v>
      </c>
      <c r="H100" s="96" t="s">
        <v>274</v>
      </c>
      <c r="I100" s="101">
        <v>0</v>
      </c>
      <c r="J100" s="101">
        <v>0</v>
      </c>
      <c r="K100" s="101">
        <v>0</v>
      </c>
      <c r="L100" s="97">
        <v>1</v>
      </c>
      <c r="M100" s="101">
        <v>0</v>
      </c>
      <c r="N100" s="101">
        <v>0</v>
      </c>
      <c r="O100" s="96" t="s">
        <v>284</v>
      </c>
      <c r="P100" s="101">
        <v>0</v>
      </c>
      <c r="Q100" s="101">
        <v>0</v>
      </c>
      <c r="R100" s="101">
        <v>0</v>
      </c>
      <c r="S100" s="97">
        <v>1</v>
      </c>
      <c r="T100" s="101">
        <v>0</v>
      </c>
      <c r="U100" s="101">
        <v>0</v>
      </c>
      <c r="V100" s="96" t="s">
        <v>348</v>
      </c>
      <c r="W100" s="101">
        <v>0</v>
      </c>
      <c r="X100" s="101">
        <v>0</v>
      </c>
      <c r="Y100" s="101">
        <v>0</v>
      </c>
      <c r="Z100" s="97">
        <v>1</v>
      </c>
      <c r="AA100" s="101">
        <v>0</v>
      </c>
      <c r="AB100" s="101">
        <v>0</v>
      </c>
      <c r="AC100" s="96" t="s">
        <v>345</v>
      </c>
      <c r="AD100" s="101">
        <v>0</v>
      </c>
      <c r="AE100" s="101">
        <v>0</v>
      </c>
      <c r="AF100" s="101">
        <v>0</v>
      </c>
      <c r="AG100" s="97">
        <v>1</v>
      </c>
      <c r="AH100" s="101">
        <v>0</v>
      </c>
      <c r="AI100" s="101">
        <v>0</v>
      </c>
    </row>
    <row r="101" spans="1:35" ht="18" x14ac:dyDescent="0.4">
      <c r="A101" s="96" t="s">
        <v>349</v>
      </c>
      <c r="B101" s="101">
        <v>0</v>
      </c>
      <c r="C101" s="101">
        <v>0</v>
      </c>
      <c r="D101" s="101">
        <v>0</v>
      </c>
      <c r="E101" s="97">
        <v>1</v>
      </c>
      <c r="F101" s="101">
        <v>0</v>
      </c>
      <c r="G101" s="101">
        <v>0</v>
      </c>
      <c r="H101" s="96" t="s">
        <v>331</v>
      </c>
      <c r="I101" s="101">
        <v>0</v>
      </c>
      <c r="J101" s="101">
        <v>0</v>
      </c>
      <c r="K101" s="101">
        <v>0</v>
      </c>
      <c r="L101" s="97">
        <v>1</v>
      </c>
      <c r="M101" s="101">
        <v>0</v>
      </c>
      <c r="N101" s="101">
        <v>0</v>
      </c>
      <c r="O101" s="96" t="s">
        <v>316</v>
      </c>
      <c r="P101" s="101">
        <v>0</v>
      </c>
      <c r="Q101" s="101">
        <v>0</v>
      </c>
      <c r="R101" s="101">
        <v>0</v>
      </c>
      <c r="S101" s="97">
        <v>1</v>
      </c>
      <c r="T101" s="101">
        <v>0</v>
      </c>
      <c r="U101" s="101">
        <v>0</v>
      </c>
      <c r="V101" s="96" t="s">
        <v>349</v>
      </c>
      <c r="W101" s="101">
        <v>0</v>
      </c>
      <c r="X101" s="101">
        <v>0</v>
      </c>
      <c r="Y101" s="101">
        <v>0</v>
      </c>
      <c r="Z101" s="97">
        <v>1</v>
      </c>
      <c r="AA101" s="101">
        <v>0</v>
      </c>
      <c r="AB101" s="101">
        <v>0</v>
      </c>
      <c r="AC101" s="96" t="s">
        <v>290</v>
      </c>
      <c r="AD101" s="101">
        <v>0</v>
      </c>
      <c r="AE101" s="101">
        <v>0</v>
      </c>
      <c r="AF101" s="101">
        <v>0</v>
      </c>
      <c r="AG101" s="97">
        <v>1</v>
      </c>
      <c r="AH101" s="101">
        <v>0</v>
      </c>
      <c r="AI101" s="101">
        <v>0</v>
      </c>
    </row>
    <row r="102" spans="1:35" ht="18" x14ac:dyDescent="0.4">
      <c r="A102" s="96" t="s">
        <v>228</v>
      </c>
      <c r="B102" s="101">
        <v>0</v>
      </c>
      <c r="C102" s="101">
        <v>0</v>
      </c>
      <c r="D102" s="101">
        <v>0</v>
      </c>
      <c r="E102" s="97">
        <v>1</v>
      </c>
      <c r="F102" s="101">
        <v>0</v>
      </c>
      <c r="G102" s="101">
        <v>0</v>
      </c>
      <c r="H102" s="96" t="s">
        <v>332</v>
      </c>
      <c r="I102" s="101">
        <v>0</v>
      </c>
      <c r="J102" s="101">
        <v>0</v>
      </c>
      <c r="K102" s="101">
        <v>0</v>
      </c>
      <c r="L102" s="97">
        <v>1</v>
      </c>
      <c r="M102" s="101">
        <v>0</v>
      </c>
      <c r="N102" s="101">
        <v>0</v>
      </c>
      <c r="O102" s="96" t="s">
        <v>270</v>
      </c>
      <c r="P102" s="101">
        <v>0</v>
      </c>
      <c r="Q102" s="101">
        <v>0</v>
      </c>
      <c r="R102" s="101">
        <v>0</v>
      </c>
      <c r="S102" s="97">
        <v>1</v>
      </c>
      <c r="T102" s="101">
        <v>0</v>
      </c>
      <c r="U102" s="101">
        <v>0</v>
      </c>
      <c r="V102" s="96" t="s">
        <v>228</v>
      </c>
      <c r="W102" s="101">
        <v>0</v>
      </c>
      <c r="X102" s="101">
        <v>0</v>
      </c>
      <c r="Y102" s="101">
        <v>0</v>
      </c>
      <c r="Z102" s="97">
        <v>1</v>
      </c>
      <c r="AA102" s="101">
        <v>0</v>
      </c>
      <c r="AB102" s="101">
        <v>0</v>
      </c>
      <c r="AC102" s="96" t="s">
        <v>262</v>
      </c>
      <c r="AD102" s="101">
        <v>0</v>
      </c>
      <c r="AE102" s="101">
        <v>0</v>
      </c>
      <c r="AF102" s="101">
        <v>0</v>
      </c>
      <c r="AG102" s="97">
        <v>1</v>
      </c>
      <c r="AH102" s="101">
        <v>0</v>
      </c>
      <c r="AI102" s="101">
        <v>0</v>
      </c>
    </row>
    <row r="103" spans="1:35" ht="36" x14ac:dyDescent="0.4">
      <c r="A103" s="96" t="s">
        <v>350</v>
      </c>
      <c r="B103" s="101">
        <v>0</v>
      </c>
      <c r="C103" s="101">
        <v>0</v>
      </c>
      <c r="D103" s="101">
        <v>0</v>
      </c>
      <c r="E103" s="97">
        <v>1</v>
      </c>
      <c r="F103" s="101">
        <v>0</v>
      </c>
      <c r="G103" s="101">
        <v>0</v>
      </c>
      <c r="H103" s="96" t="s">
        <v>348</v>
      </c>
      <c r="I103" s="101">
        <v>0</v>
      </c>
      <c r="J103" s="101">
        <v>0</v>
      </c>
      <c r="K103" s="101">
        <v>0</v>
      </c>
      <c r="L103" s="97">
        <v>1</v>
      </c>
      <c r="M103" s="101">
        <v>0</v>
      </c>
      <c r="N103" s="101">
        <v>0</v>
      </c>
      <c r="O103" s="96" t="s">
        <v>231</v>
      </c>
      <c r="P103" s="101">
        <v>0</v>
      </c>
      <c r="Q103" s="101">
        <v>0</v>
      </c>
      <c r="R103" s="101">
        <v>0</v>
      </c>
      <c r="S103" s="97">
        <v>1</v>
      </c>
      <c r="T103" s="101">
        <v>0</v>
      </c>
      <c r="U103" s="101">
        <v>0</v>
      </c>
      <c r="V103" s="96" t="s">
        <v>350</v>
      </c>
      <c r="W103" s="101">
        <v>0</v>
      </c>
      <c r="X103" s="101">
        <v>0</v>
      </c>
      <c r="Y103" s="101">
        <v>0</v>
      </c>
      <c r="Z103" s="97">
        <v>1</v>
      </c>
      <c r="AA103" s="101">
        <v>0</v>
      </c>
      <c r="AB103" s="101">
        <v>0</v>
      </c>
      <c r="AC103" s="96" t="s">
        <v>347</v>
      </c>
      <c r="AD103" s="101">
        <v>0</v>
      </c>
      <c r="AE103" s="101">
        <v>0</v>
      </c>
      <c r="AF103" s="101">
        <v>0</v>
      </c>
      <c r="AG103" s="97">
        <v>1</v>
      </c>
      <c r="AH103" s="101">
        <v>0</v>
      </c>
      <c r="AI103" s="101">
        <v>0</v>
      </c>
    </row>
    <row r="104" spans="1:35" ht="18" x14ac:dyDescent="0.4">
      <c r="A104" s="96" t="s">
        <v>256</v>
      </c>
      <c r="B104" s="101">
        <v>0</v>
      </c>
      <c r="C104" s="101">
        <v>0</v>
      </c>
      <c r="D104" s="101">
        <v>0</v>
      </c>
      <c r="E104" s="97">
        <v>1</v>
      </c>
      <c r="F104" s="101">
        <v>0</v>
      </c>
      <c r="G104" s="101">
        <v>0</v>
      </c>
      <c r="H104" s="96" t="s">
        <v>349</v>
      </c>
      <c r="I104" s="101">
        <v>0</v>
      </c>
      <c r="J104" s="101">
        <v>0</v>
      </c>
      <c r="K104" s="101">
        <v>0</v>
      </c>
      <c r="L104" s="97">
        <v>1</v>
      </c>
      <c r="M104" s="101">
        <v>0</v>
      </c>
      <c r="N104" s="101">
        <v>0</v>
      </c>
      <c r="O104" s="96" t="s">
        <v>274</v>
      </c>
      <c r="P104" s="101">
        <v>0</v>
      </c>
      <c r="Q104" s="101">
        <v>0</v>
      </c>
      <c r="R104" s="101">
        <v>0</v>
      </c>
      <c r="S104" s="97">
        <v>1</v>
      </c>
      <c r="T104" s="101">
        <v>0</v>
      </c>
      <c r="U104" s="101">
        <v>0</v>
      </c>
      <c r="V104" s="96" t="s">
        <v>256</v>
      </c>
      <c r="W104" s="101">
        <v>0</v>
      </c>
      <c r="X104" s="101">
        <v>0</v>
      </c>
      <c r="Y104" s="101">
        <v>0</v>
      </c>
      <c r="Z104" s="97">
        <v>1</v>
      </c>
      <c r="AA104" s="101">
        <v>0</v>
      </c>
      <c r="AB104" s="101">
        <v>0</v>
      </c>
      <c r="AC104" s="96" t="s">
        <v>270</v>
      </c>
      <c r="AD104" s="101">
        <v>0</v>
      </c>
      <c r="AE104" s="101">
        <v>0</v>
      </c>
      <c r="AF104" s="101">
        <v>0</v>
      </c>
      <c r="AG104" s="97">
        <v>1</v>
      </c>
      <c r="AH104" s="101">
        <v>0</v>
      </c>
      <c r="AI104" s="101">
        <v>0</v>
      </c>
    </row>
    <row r="105" spans="1:35" ht="18" x14ac:dyDescent="0.4">
      <c r="A105" s="96" t="s">
        <v>315</v>
      </c>
      <c r="B105" s="101">
        <v>0</v>
      </c>
      <c r="C105" s="101">
        <v>0</v>
      </c>
      <c r="D105" s="101">
        <v>0</v>
      </c>
      <c r="E105" s="97">
        <v>1</v>
      </c>
      <c r="F105" s="101">
        <v>0</v>
      </c>
      <c r="G105" s="101">
        <v>0</v>
      </c>
      <c r="H105" s="96" t="s">
        <v>228</v>
      </c>
      <c r="I105" s="101">
        <v>0</v>
      </c>
      <c r="J105" s="101">
        <v>0</v>
      </c>
      <c r="K105" s="101">
        <v>0</v>
      </c>
      <c r="L105" s="97">
        <v>1</v>
      </c>
      <c r="M105" s="101">
        <v>0</v>
      </c>
      <c r="N105" s="101">
        <v>0</v>
      </c>
      <c r="O105" s="96" t="s">
        <v>331</v>
      </c>
      <c r="P105" s="101">
        <v>0</v>
      </c>
      <c r="Q105" s="101">
        <v>0</v>
      </c>
      <c r="R105" s="101">
        <v>0</v>
      </c>
      <c r="S105" s="97">
        <v>1</v>
      </c>
      <c r="T105" s="101">
        <v>0</v>
      </c>
      <c r="U105" s="101">
        <v>0</v>
      </c>
      <c r="V105" s="96" t="s">
        <v>315</v>
      </c>
      <c r="W105" s="101">
        <v>0</v>
      </c>
      <c r="X105" s="101">
        <v>0</v>
      </c>
      <c r="Y105" s="101">
        <v>0</v>
      </c>
      <c r="Z105" s="97">
        <v>1</v>
      </c>
      <c r="AA105" s="101">
        <v>0</v>
      </c>
      <c r="AB105" s="101">
        <v>0</v>
      </c>
      <c r="AC105" s="96" t="s">
        <v>283</v>
      </c>
      <c r="AD105" s="101">
        <v>0</v>
      </c>
      <c r="AE105" s="101">
        <v>0</v>
      </c>
      <c r="AF105" s="101">
        <v>0</v>
      </c>
      <c r="AG105" s="97">
        <v>1</v>
      </c>
      <c r="AH105" s="101">
        <v>0</v>
      </c>
      <c r="AI105" s="101">
        <v>0</v>
      </c>
    </row>
    <row r="106" spans="1:35" ht="18" x14ac:dyDescent="0.4">
      <c r="A106" s="96" t="s">
        <v>235</v>
      </c>
      <c r="B106" s="101">
        <v>0</v>
      </c>
      <c r="C106" s="101">
        <v>0</v>
      </c>
      <c r="D106" s="101">
        <v>0</v>
      </c>
      <c r="E106" s="97">
        <v>1</v>
      </c>
      <c r="F106" s="101">
        <v>0</v>
      </c>
      <c r="G106" s="101">
        <v>0</v>
      </c>
      <c r="H106" s="96" t="s">
        <v>350</v>
      </c>
      <c r="I106" s="101">
        <v>0</v>
      </c>
      <c r="J106" s="101">
        <v>0</v>
      </c>
      <c r="K106" s="101">
        <v>0</v>
      </c>
      <c r="L106" s="97">
        <v>1</v>
      </c>
      <c r="M106" s="101">
        <v>0</v>
      </c>
      <c r="N106" s="101">
        <v>0</v>
      </c>
      <c r="O106" s="96" t="s">
        <v>332</v>
      </c>
      <c r="P106" s="101">
        <v>0</v>
      </c>
      <c r="Q106" s="101">
        <v>0</v>
      </c>
      <c r="R106" s="101">
        <v>0</v>
      </c>
      <c r="S106" s="97">
        <v>1</v>
      </c>
      <c r="T106" s="101">
        <v>0</v>
      </c>
      <c r="U106" s="101">
        <v>0</v>
      </c>
      <c r="V106" s="96" t="s">
        <v>235</v>
      </c>
      <c r="W106" s="101">
        <v>0</v>
      </c>
      <c r="X106" s="101">
        <v>0</v>
      </c>
      <c r="Y106" s="101">
        <v>0</v>
      </c>
      <c r="Z106" s="97">
        <v>1</v>
      </c>
      <c r="AA106" s="101">
        <v>0</v>
      </c>
      <c r="AB106" s="101">
        <v>0</v>
      </c>
      <c r="AC106" s="96" t="s">
        <v>231</v>
      </c>
      <c r="AD106" s="101">
        <v>0</v>
      </c>
      <c r="AE106" s="101">
        <v>0</v>
      </c>
      <c r="AF106" s="101">
        <v>0</v>
      </c>
      <c r="AG106" s="97">
        <v>1</v>
      </c>
      <c r="AH106" s="101">
        <v>0</v>
      </c>
      <c r="AI106" s="101">
        <v>0</v>
      </c>
    </row>
    <row r="107" spans="1:35" ht="36" x14ac:dyDescent="0.4">
      <c r="A107" s="96" t="s">
        <v>520</v>
      </c>
      <c r="B107" s="101">
        <v>0</v>
      </c>
      <c r="C107" s="101">
        <v>0</v>
      </c>
      <c r="D107" s="101">
        <v>0</v>
      </c>
      <c r="E107" s="97">
        <v>1</v>
      </c>
      <c r="F107" s="101">
        <v>0</v>
      </c>
      <c r="G107" s="101">
        <v>0</v>
      </c>
      <c r="H107" s="96" t="s">
        <v>256</v>
      </c>
      <c r="I107" s="101">
        <v>0</v>
      </c>
      <c r="J107" s="101">
        <v>0</v>
      </c>
      <c r="K107" s="101">
        <v>0</v>
      </c>
      <c r="L107" s="97">
        <v>1</v>
      </c>
      <c r="M107" s="101">
        <v>0</v>
      </c>
      <c r="N107" s="101">
        <v>0</v>
      </c>
      <c r="O107" s="96" t="s">
        <v>348</v>
      </c>
      <c r="P107" s="101">
        <v>0</v>
      </c>
      <c r="Q107" s="101">
        <v>0</v>
      </c>
      <c r="R107" s="101">
        <v>0</v>
      </c>
      <c r="S107" s="97">
        <v>1</v>
      </c>
      <c r="T107" s="101">
        <v>0</v>
      </c>
      <c r="U107" s="101">
        <v>0</v>
      </c>
      <c r="V107" s="96" t="s">
        <v>520</v>
      </c>
      <c r="W107" s="101">
        <v>0</v>
      </c>
      <c r="X107" s="101">
        <v>0</v>
      </c>
      <c r="Y107" s="101">
        <v>0</v>
      </c>
      <c r="Z107" s="97">
        <v>1</v>
      </c>
      <c r="AA107" s="101">
        <v>0</v>
      </c>
      <c r="AB107" s="101">
        <v>0</v>
      </c>
      <c r="AC107" s="96" t="s">
        <v>348</v>
      </c>
      <c r="AD107" s="101">
        <v>0</v>
      </c>
      <c r="AE107" s="101">
        <v>0</v>
      </c>
      <c r="AF107" s="101">
        <v>0</v>
      </c>
      <c r="AG107" s="97">
        <v>1</v>
      </c>
      <c r="AH107" s="101">
        <v>0</v>
      </c>
      <c r="AI107" s="101">
        <v>0</v>
      </c>
    </row>
    <row r="108" spans="1:35" ht="18" x14ac:dyDescent="0.4">
      <c r="A108" s="96" t="s">
        <v>323</v>
      </c>
      <c r="B108" s="101">
        <v>0</v>
      </c>
      <c r="C108" s="101">
        <v>0</v>
      </c>
      <c r="D108" s="101">
        <v>0</v>
      </c>
      <c r="E108" s="97">
        <v>1</v>
      </c>
      <c r="F108" s="101">
        <v>0</v>
      </c>
      <c r="G108" s="101">
        <v>0</v>
      </c>
      <c r="H108" s="96" t="s">
        <v>315</v>
      </c>
      <c r="I108" s="101">
        <v>0</v>
      </c>
      <c r="J108" s="101">
        <v>0</v>
      </c>
      <c r="K108" s="101">
        <v>0</v>
      </c>
      <c r="L108" s="97">
        <v>1</v>
      </c>
      <c r="M108" s="101">
        <v>0</v>
      </c>
      <c r="N108" s="101">
        <v>0</v>
      </c>
      <c r="O108" s="96" t="s">
        <v>349</v>
      </c>
      <c r="P108" s="101">
        <v>0</v>
      </c>
      <c r="Q108" s="101">
        <v>0</v>
      </c>
      <c r="R108" s="101">
        <v>0</v>
      </c>
      <c r="S108" s="97">
        <v>1</v>
      </c>
      <c r="T108" s="101">
        <v>0</v>
      </c>
      <c r="U108" s="101">
        <v>0</v>
      </c>
      <c r="V108" s="96" t="s">
        <v>323</v>
      </c>
      <c r="W108" s="101">
        <v>0</v>
      </c>
      <c r="X108" s="101">
        <v>0</v>
      </c>
      <c r="Y108" s="101">
        <v>0</v>
      </c>
      <c r="Z108" s="97">
        <v>1</v>
      </c>
      <c r="AA108" s="101">
        <v>0</v>
      </c>
      <c r="AB108" s="101">
        <v>0</v>
      </c>
      <c r="AC108" s="96" t="s">
        <v>349</v>
      </c>
      <c r="AD108" s="101">
        <v>0</v>
      </c>
      <c r="AE108" s="101">
        <v>0</v>
      </c>
      <c r="AF108" s="101">
        <v>0</v>
      </c>
      <c r="AG108" s="97">
        <v>1</v>
      </c>
      <c r="AH108" s="101">
        <v>0</v>
      </c>
      <c r="AI108" s="101">
        <v>0</v>
      </c>
    </row>
    <row r="109" spans="1:35" ht="18" x14ac:dyDescent="0.4">
      <c r="A109" s="96" t="s">
        <v>300</v>
      </c>
      <c r="B109" s="101">
        <v>0</v>
      </c>
      <c r="C109" s="101">
        <v>0</v>
      </c>
      <c r="D109" s="101">
        <v>0</v>
      </c>
      <c r="E109" s="97">
        <v>1</v>
      </c>
      <c r="F109" s="101">
        <v>0</v>
      </c>
      <c r="G109" s="101">
        <v>0</v>
      </c>
      <c r="H109" s="96" t="s">
        <v>235</v>
      </c>
      <c r="I109" s="101">
        <v>0</v>
      </c>
      <c r="J109" s="101">
        <v>0</v>
      </c>
      <c r="K109" s="101">
        <v>0</v>
      </c>
      <c r="L109" s="97">
        <v>1</v>
      </c>
      <c r="M109" s="101">
        <v>0</v>
      </c>
      <c r="N109" s="101">
        <v>0</v>
      </c>
      <c r="O109" s="96" t="s">
        <v>228</v>
      </c>
      <c r="P109" s="101">
        <v>0</v>
      </c>
      <c r="Q109" s="101">
        <v>0</v>
      </c>
      <c r="R109" s="101">
        <v>0</v>
      </c>
      <c r="S109" s="97">
        <v>1</v>
      </c>
      <c r="T109" s="101">
        <v>0</v>
      </c>
      <c r="U109" s="101">
        <v>0</v>
      </c>
      <c r="V109" s="96" t="s">
        <v>300</v>
      </c>
      <c r="W109" s="101">
        <v>0</v>
      </c>
      <c r="X109" s="101">
        <v>0</v>
      </c>
      <c r="Y109" s="101">
        <v>0</v>
      </c>
      <c r="Z109" s="97">
        <v>1</v>
      </c>
      <c r="AA109" s="101">
        <v>0</v>
      </c>
      <c r="AB109" s="101">
        <v>0</v>
      </c>
      <c r="AC109" s="96" t="s">
        <v>228</v>
      </c>
      <c r="AD109" s="101">
        <v>0</v>
      </c>
      <c r="AE109" s="101">
        <v>0</v>
      </c>
      <c r="AF109" s="101">
        <v>0</v>
      </c>
      <c r="AG109" s="97">
        <v>1</v>
      </c>
      <c r="AH109" s="101">
        <v>0</v>
      </c>
      <c r="AI109" s="101">
        <v>0</v>
      </c>
    </row>
    <row r="110" spans="1:35" ht="18" x14ac:dyDescent="0.4">
      <c r="A110" s="96" t="s">
        <v>351</v>
      </c>
      <c r="B110" s="101">
        <v>0</v>
      </c>
      <c r="C110" s="101">
        <v>0</v>
      </c>
      <c r="D110" s="101">
        <v>0</v>
      </c>
      <c r="E110" s="97">
        <v>1</v>
      </c>
      <c r="F110" s="101">
        <v>0</v>
      </c>
      <c r="G110" s="101">
        <v>0</v>
      </c>
      <c r="H110" s="96" t="s">
        <v>520</v>
      </c>
      <c r="I110" s="101">
        <v>0</v>
      </c>
      <c r="J110" s="101">
        <v>0</v>
      </c>
      <c r="K110" s="101">
        <v>0</v>
      </c>
      <c r="L110" s="97">
        <v>1</v>
      </c>
      <c r="M110" s="101">
        <v>0</v>
      </c>
      <c r="N110" s="101">
        <v>0</v>
      </c>
      <c r="O110" s="96" t="s">
        <v>350</v>
      </c>
      <c r="P110" s="101">
        <v>0</v>
      </c>
      <c r="Q110" s="101">
        <v>0</v>
      </c>
      <c r="R110" s="101">
        <v>0</v>
      </c>
      <c r="S110" s="97">
        <v>1</v>
      </c>
      <c r="T110" s="101">
        <v>0</v>
      </c>
      <c r="U110" s="101">
        <v>0</v>
      </c>
      <c r="V110" s="96" t="s">
        <v>351</v>
      </c>
      <c r="W110" s="101">
        <v>0</v>
      </c>
      <c r="X110" s="101">
        <v>0</v>
      </c>
      <c r="Y110" s="101">
        <v>0</v>
      </c>
      <c r="Z110" s="97">
        <v>1</v>
      </c>
      <c r="AA110" s="101">
        <v>0</v>
      </c>
      <c r="AB110" s="101">
        <v>0</v>
      </c>
      <c r="AC110" s="96" t="s">
        <v>350</v>
      </c>
      <c r="AD110" s="101">
        <v>0</v>
      </c>
      <c r="AE110" s="101">
        <v>0</v>
      </c>
      <c r="AF110" s="101">
        <v>0</v>
      </c>
      <c r="AG110" s="97">
        <v>1</v>
      </c>
      <c r="AH110" s="101">
        <v>0</v>
      </c>
      <c r="AI110" s="101">
        <v>0</v>
      </c>
    </row>
    <row r="111" spans="1:35" ht="18" x14ac:dyDescent="0.4">
      <c r="A111" s="96" t="s">
        <v>352</v>
      </c>
      <c r="B111" s="101">
        <v>0</v>
      </c>
      <c r="C111" s="101">
        <v>0</v>
      </c>
      <c r="D111" s="101">
        <v>0</v>
      </c>
      <c r="E111" s="97">
        <v>1</v>
      </c>
      <c r="F111" s="101">
        <v>0</v>
      </c>
      <c r="G111" s="101">
        <v>0</v>
      </c>
      <c r="H111" s="96" t="s">
        <v>323</v>
      </c>
      <c r="I111" s="101">
        <v>0</v>
      </c>
      <c r="J111" s="101">
        <v>0</v>
      </c>
      <c r="K111" s="101">
        <v>0</v>
      </c>
      <c r="L111" s="97">
        <v>1</v>
      </c>
      <c r="M111" s="101">
        <v>0</v>
      </c>
      <c r="N111" s="101">
        <v>0</v>
      </c>
      <c r="O111" s="96" t="s">
        <v>256</v>
      </c>
      <c r="P111" s="101">
        <v>0</v>
      </c>
      <c r="Q111" s="101">
        <v>0</v>
      </c>
      <c r="R111" s="101">
        <v>0</v>
      </c>
      <c r="S111" s="97">
        <v>1</v>
      </c>
      <c r="T111" s="101">
        <v>0</v>
      </c>
      <c r="U111" s="101">
        <v>0</v>
      </c>
      <c r="V111" s="96" t="s">
        <v>352</v>
      </c>
      <c r="W111" s="101">
        <v>0</v>
      </c>
      <c r="X111" s="101">
        <v>0</v>
      </c>
      <c r="Y111" s="101">
        <v>0</v>
      </c>
      <c r="Z111" s="97">
        <v>1</v>
      </c>
      <c r="AA111" s="101">
        <v>0</v>
      </c>
      <c r="AB111" s="101">
        <v>0</v>
      </c>
      <c r="AC111" s="96" t="s">
        <v>256</v>
      </c>
      <c r="AD111" s="101">
        <v>0</v>
      </c>
      <c r="AE111" s="101">
        <v>0</v>
      </c>
      <c r="AF111" s="101">
        <v>0</v>
      </c>
      <c r="AG111" s="97">
        <v>1</v>
      </c>
      <c r="AH111" s="101">
        <v>0</v>
      </c>
      <c r="AI111" s="101">
        <v>0</v>
      </c>
    </row>
    <row r="112" spans="1:35" ht="18" x14ac:dyDescent="0.4">
      <c r="A112" s="96" t="s">
        <v>353</v>
      </c>
      <c r="B112" s="101">
        <v>0</v>
      </c>
      <c r="C112" s="101">
        <v>0</v>
      </c>
      <c r="D112" s="101">
        <v>0</v>
      </c>
      <c r="E112" s="97">
        <v>1</v>
      </c>
      <c r="F112" s="101">
        <v>0</v>
      </c>
      <c r="G112" s="101">
        <v>0</v>
      </c>
      <c r="H112" s="96" t="s">
        <v>300</v>
      </c>
      <c r="I112" s="101">
        <v>0</v>
      </c>
      <c r="J112" s="101">
        <v>0</v>
      </c>
      <c r="K112" s="101">
        <v>0</v>
      </c>
      <c r="L112" s="97">
        <v>1</v>
      </c>
      <c r="M112" s="101">
        <v>0</v>
      </c>
      <c r="N112" s="101">
        <v>0</v>
      </c>
      <c r="O112" s="96" t="s">
        <v>315</v>
      </c>
      <c r="P112" s="101">
        <v>0</v>
      </c>
      <c r="Q112" s="101">
        <v>0</v>
      </c>
      <c r="R112" s="101">
        <v>0</v>
      </c>
      <c r="S112" s="97">
        <v>1</v>
      </c>
      <c r="T112" s="101">
        <v>0</v>
      </c>
      <c r="U112" s="101">
        <v>0</v>
      </c>
      <c r="V112" s="96" t="s">
        <v>353</v>
      </c>
      <c r="W112" s="101">
        <v>0</v>
      </c>
      <c r="X112" s="101">
        <v>0</v>
      </c>
      <c r="Y112" s="101">
        <v>0</v>
      </c>
      <c r="Z112" s="97">
        <v>1</v>
      </c>
      <c r="AA112" s="101">
        <v>0</v>
      </c>
      <c r="AB112" s="101">
        <v>0</v>
      </c>
      <c r="AC112" s="96" t="s">
        <v>351</v>
      </c>
      <c r="AD112" s="101">
        <v>0</v>
      </c>
      <c r="AE112" s="101">
        <v>0</v>
      </c>
      <c r="AF112" s="101">
        <v>0</v>
      </c>
      <c r="AG112" s="97">
        <v>1</v>
      </c>
      <c r="AH112" s="101">
        <v>0</v>
      </c>
      <c r="AI112" s="101">
        <v>0</v>
      </c>
    </row>
    <row r="113" spans="1:35" ht="18" x14ac:dyDescent="0.4">
      <c r="A113" s="96" t="s">
        <v>240</v>
      </c>
      <c r="B113" s="101">
        <v>0</v>
      </c>
      <c r="C113" s="101">
        <v>0</v>
      </c>
      <c r="D113" s="101">
        <v>0</v>
      </c>
      <c r="E113" s="97">
        <v>1</v>
      </c>
      <c r="F113" s="101">
        <v>0</v>
      </c>
      <c r="G113" s="101">
        <v>0</v>
      </c>
      <c r="H113" s="96" t="s">
        <v>351</v>
      </c>
      <c r="I113" s="101">
        <v>0</v>
      </c>
      <c r="J113" s="101">
        <v>0</v>
      </c>
      <c r="K113" s="101">
        <v>0</v>
      </c>
      <c r="L113" s="97">
        <v>1</v>
      </c>
      <c r="M113" s="101">
        <v>0</v>
      </c>
      <c r="N113" s="101">
        <v>0</v>
      </c>
      <c r="O113" s="96" t="s">
        <v>235</v>
      </c>
      <c r="P113" s="101">
        <v>0</v>
      </c>
      <c r="Q113" s="101">
        <v>0</v>
      </c>
      <c r="R113" s="101">
        <v>0</v>
      </c>
      <c r="S113" s="97">
        <v>1</v>
      </c>
      <c r="T113" s="101">
        <v>0</v>
      </c>
      <c r="U113" s="101">
        <v>0</v>
      </c>
      <c r="V113" s="96" t="s">
        <v>240</v>
      </c>
      <c r="W113" s="101">
        <v>0</v>
      </c>
      <c r="X113" s="101">
        <v>0</v>
      </c>
      <c r="Y113" s="101">
        <v>0</v>
      </c>
      <c r="Z113" s="97">
        <v>1</v>
      </c>
      <c r="AA113" s="101">
        <v>0</v>
      </c>
      <c r="AB113" s="101">
        <v>0</v>
      </c>
      <c r="AC113" s="96" t="s">
        <v>352</v>
      </c>
      <c r="AD113" s="101">
        <v>0</v>
      </c>
      <c r="AE113" s="101">
        <v>0</v>
      </c>
      <c r="AF113" s="101">
        <v>0</v>
      </c>
      <c r="AG113" s="97">
        <v>1</v>
      </c>
      <c r="AH113" s="101">
        <v>0</v>
      </c>
      <c r="AI113" s="101">
        <v>0</v>
      </c>
    </row>
    <row r="114" spans="1:35" ht="18" x14ac:dyDescent="0.4">
      <c r="A114" s="96" t="s">
        <v>354</v>
      </c>
      <c r="B114" s="101">
        <v>0</v>
      </c>
      <c r="C114" s="101">
        <v>0</v>
      </c>
      <c r="D114" s="101">
        <v>0</v>
      </c>
      <c r="E114" s="97">
        <v>1</v>
      </c>
      <c r="F114" s="101">
        <v>0</v>
      </c>
      <c r="G114" s="101">
        <v>0</v>
      </c>
      <c r="H114" s="96" t="s">
        <v>352</v>
      </c>
      <c r="I114" s="101">
        <v>0</v>
      </c>
      <c r="J114" s="101">
        <v>0</v>
      </c>
      <c r="K114" s="101">
        <v>0</v>
      </c>
      <c r="L114" s="97">
        <v>1</v>
      </c>
      <c r="M114" s="101">
        <v>0</v>
      </c>
      <c r="N114" s="101">
        <v>0</v>
      </c>
      <c r="O114" s="96" t="s">
        <v>520</v>
      </c>
      <c r="P114" s="101">
        <v>0</v>
      </c>
      <c r="Q114" s="101">
        <v>0</v>
      </c>
      <c r="R114" s="101">
        <v>0</v>
      </c>
      <c r="S114" s="97">
        <v>1</v>
      </c>
      <c r="T114" s="101">
        <v>0</v>
      </c>
      <c r="U114" s="101">
        <v>0</v>
      </c>
      <c r="V114" s="96" t="s">
        <v>354</v>
      </c>
      <c r="W114" s="101">
        <v>0</v>
      </c>
      <c r="X114" s="101">
        <v>0</v>
      </c>
      <c r="Y114" s="101">
        <v>0</v>
      </c>
      <c r="Z114" s="97">
        <v>1</v>
      </c>
      <c r="AA114" s="101">
        <v>0</v>
      </c>
      <c r="AB114" s="101">
        <v>0</v>
      </c>
      <c r="AC114" s="96" t="s">
        <v>353</v>
      </c>
      <c r="AD114" s="101">
        <v>0</v>
      </c>
      <c r="AE114" s="101">
        <v>0</v>
      </c>
      <c r="AF114" s="101">
        <v>0</v>
      </c>
      <c r="AG114" s="97">
        <v>1</v>
      </c>
      <c r="AH114" s="101">
        <v>0</v>
      </c>
      <c r="AI114" s="101">
        <v>0</v>
      </c>
    </row>
    <row r="115" spans="1:35" ht="18" x14ac:dyDescent="0.4">
      <c r="A115" s="96" t="s">
        <v>216</v>
      </c>
      <c r="B115" s="101">
        <v>0</v>
      </c>
      <c r="C115" s="101">
        <v>0</v>
      </c>
      <c r="D115" s="101">
        <v>0</v>
      </c>
      <c r="E115" s="97">
        <v>1</v>
      </c>
      <c r="F115" s="101">
        <v>0</v>
      </c>
      <c r="G115" s="101">
        <v>0</v>
      </c>
      <c r="H115" s="96" t="s">
        <v>353</v>
      </c>
      <c r="I115" s="101">
        <v>0</v>
      </c>
      <c r="J115" s="101">
        <v>0</v>
      </c>
      <c r="K115" s="101">
        <v>0</v>
      </c>
      <c r="L115" s="97">
        <v>1</v>
      </c>
      <c r="M115" s="101">
        <v>0</v>
      </c>
      <c r="N115" s="101">
        <v>0</v>
      </c>
      <c r="O115" s="96" t="s">
        <v>323</v>
      </c>
      <c r="P115" s="101">
        <v>0</v>
      </c>
      <c r="Q115" s="101">
        <v>0</v>
      </c>
      <c r="R115" s="101">
        <v>0</v>
      </c>
      <c r="S115" s="97">
        <v>1</v>
      </c>
      <c r="T115" s="101">
        <v>0</v>
      </c>
      <c r="U115" s="101">
        <v>0</v>
      </c>
      <c r="V115" s="96" t="s">
        <v>216</v>
      </c>
      <c r="W115" s="101">
        <v>0</v>
      </c>
      <c r="X115" s="101">
        <v>0</v>
      </c>
      <c r="Y115" s="101">
        <v>0</v>
      </c>
      <c r="Z115" s="97">
        <v>1</v>
      </c>
      <c r="AA115" s="101">
        <v>0</v>
      </c>
      <c r="AB115" s="101">
        <v>0</v>
      </c>
      <c r="AC115" s="96" t="s">
        <v>240</v>
      </c>
      <c r="AD115" s="101">
        <v>0</v>
      </c>
      <c r="AE115" s="101">
        <v>0</v>
      </c>
      <c r="AF115" s="101">
        <v>0</v>
      </c>
      <c r="AG115" s="97">
        <v>1</v>
      </c>
      <c r="AH115" s="101">
        <v>0</v>
      </c>
      <c r="AI115" s="101">
        <v>0</v>
      </c>
    </row>
    <row r="116" spans="1:35" ht="18" x14ac:dyDescent="0.4">
      <c r="A116" s="96" t="s">
        <v>355</v>
      </c>
      <c r="B116" s="101">
        <v>0</v>
      </c>
      <c r="C116" s="101">
        <v>0</v>
      </c>
      <c r="D116" s="101">
        <v>0</v>
      </c>
      <c r="E116" s="97">
        <v>1</v>
      </c>
      <c r="F116" s="101">
        <v>0</v>
      </c>
      <c r="G116" s="101">
        <v>0</v>
      </c>
      <c r="H116" s="96" t="s">
        <v>354</v>
      </c>
      <c r="I116" s="101">
        <v>0</v>
      </c>
      <c r="J116" s="101">
        <v>0</v>
      </c>
      <c r="K116" s="101">
        <v>0</v>
      </c>
      <c r="L116" s="97">
        <v>1</v>
      </c>
      <c r="M116" s="101">
        <v>0</v>
      </c>
      <c r="N116" s="101">
        <v>0</v>
      </c>
      <c r="O116" s="96" t="s">
        <v>300</v>
      </c>
      <c r="P116" s="101">
        <v>0</v>
      </c>
      <c r="Q116" s="101">
        <v>0</v>
      </c>
      <c r="R116" s="101">
        <v>0</v>
      </c>
      <c r="S116" s="97">
        <v>1</v>
      </c>
      <c r="T116" s="101">
        <v>0</v>
      </c>
      <c r="U116" s="101">
        <v>0</v>
      </c>
      <c r="V116" s="96" t="s">
        <v>355</v>
      </c>
      <c r="W116" s="101">
        <v>0</v>
      </c>
      <c r="X116" s="101">
        <v>0</v>
      </c>
      <c r="Y116" s="101">
        <v>0</v>
      </c>
      <c r="Z116" s="97">
        <v>1</v>
      </c>
      <c r="AA116" s="101">
        <v>0</v>
      </c>
      <c r="AB116" s="101">
        <v>0</v>
      </c>
      <c r="AC116" s="96" t="s">
        <v>354</v>
      </c>
      <c r="AD116" s="101">
        <v>0</v>
      </c>
      <c r="AE116" s="101">
        <v>0</v>
      </c>
      <c r="AF116" s="101">
        <v>0</v>
      </c>
      <c r="AG116" s="97">
        <v>1</v>
      </c>
      <c r="AH116" s="101">
        <v>0</v>
      </c>
      <c r="AI116" s="101">
        <v>0</v>
      </c>
    </row>
    <row r="117" spans="1:35" ht="18" x14ac:dyDescent="0.4">
      <c r="A117" s="96" t="s">
        <v>263</v>
      </c>
      <c r="B117" s="101">
        <v>0</v>
      </c>
      <c r="C117" s="101">
        <v>0</v>
      </c>
      <c r="D117" s="101">
        <v>0</v>
      </c>
      <c r="E117" s="97">
        <v>1</v>
      </c>
      <c r="F117" s="101">
        <v>0</v>
      </c>
      <c r="G117" s="101">
        <v>0</v>
      </c>
      <c r="H117" s="96" t="s">
        <v>355</v>
      </c>
      <c r="I117" s="101">
        <v>0</v>
      </c>
      <c r="J117" s="101">
        <v>0</v>
      </c>
      <c r="K117" s="101">
        <v>0</v>
      </c>
      <c r="L117" s="97">
        <v>1</v>
      </c>
      <c r="M117" s="101">
        <v>0</v>
      </c>
      <c r="N117" s="101">
        <v>0</v>
      </c>
      <c r="O117" s="96" t="s">
        <v>351</v>
      </c>
      <c r="P117" s="101">
        <v>0</v>
      </c>
      <c r="Q117" s="101">
        <v>0</v>
      </c>
      <c r="R117" s="101">
        <v>0</v>
      </c>
      <c r="S117" s="97">
        <v>1</v>
      </c>
      <c r="T117" s="101">
        <v>0</v>
      </c>
      <c r="U117" s="101">
        <v>0</v>
      </c>
      <c r="V117" s="96" t="s">
        <v>263</v>
      </c>
      <c r="W117" s="101">
        <v>0</v>
      </c>
      <c r="X117" s="101">
        <v>0</v>
      </c>
      <c r="Y117" s="101">
        <v>0</v>
      </c>
      <c r="Z117" s="97">
        <v>1</v>
      </c>
      <c r="AA117" s="101">
        <v>0</v>
      </c>
      <c r="AB117" s="101">
        <v>0</v>
      </c>
      <c r="AC117" s="96" t="s">
        <v>216</v>
      </c>
      <c r="AD117" s="101">
        <v>0</v>
      </c>
      <c r="AE117" s="101">
        <v>0</v>
      </c>
      <c r="AF117" s="101">
        <v>0</v>
      </c>
      <c r="AG117" s="97">
        <v>1</v>
      </c>
      <c r="AH117" s="101">
        <v>0</v>
      </c>
      <c r="AI117" s="101">
        <v>0</v>
      </c>
    </row>
    <row r="118" spans="1:35" ht="18" x14ac:dyDescent="0.4">
      <c r="A118" s="96" t="s">
        <v>319</v>
      </c>
      <c r="B118" s="101">
        <v>0</v>
      </c>
      <c r="C118" s="101">
        <v>0</v>
      </c>
      <c r="D118" s="101">
        <v>0</v>
      </c>
      <c r="E118" s="97">
        <v>1</v>
      </c>
      <c r="F118" s="101">
        <v>0</v>
      </c>
      <c r="G118" s="101">
        <v>0</v>
      </c>
      <c r="H118" s="96" t="s">
        <v>319</v>
      </c>
      <c r="I118" s="101">
        <v>0</v>
      </c>
      <c r="J118" s="101">
        <v>0</v>
      </c>
      <c r="K118" s="101">
        <v>0</v>
      </c>
      <c r="L118" s="97">
        <v>1</v>
      </c>
      <c r="M118" s="101">
        <v>0</v>
      </c>
      <c r="N118" s="101">
        <v>0</v>
      </c>
      <c r="O118" s="96" t="s">
        <v>352</v>
      </c>
      <c r="P118" s="101">
        <v>0</v>
      </c>
      <c r="Q118" s="101">
        <v>0</v>
      </c>
      <c r="R118" s="101">
        <v>0</v>
      </c>
      <c r="S118" s="97">
        <v>1</v>
      </c>
      <c r="T118" s="101">
        <v>0</v>
      </c>
      <c r="U118" s="101">
        <v>0</v>
      </c>
      <c r="V118" s="96" t="s">
        <v>319</v>
      </c>
      <c r="W118" s="101">
        <v>0</v>
      </c>
      <c r="X118" s="101">
        <v>0</v>
      </c>
      <c r="Y118" s="101">
        <v>0</v>
      </c>
      <c r="Z118" s="97">
        <v>1</v>
      </c>
      <c r="AA118" s="101">
        <v>0</v>
      </c>
      <c r="AB118" s="101">
        <v>0</v>
      </c>
      <c r="AC118" s="96" t="s">
        <v>355</v>
      </c>
      <c r="AD118" s="101">
        <v>0</v>
      </c>
      <c r="AE118" s="101">
        <v>0</v>
      </c>
      <c r="AF118" s="101">
        <v>0</v>
      </c>
      <c r="AG118" s="97">
        <v>1</v>
      </c>
      <c r="AH118" s="101">
        <v>0</v>
      </c>
      <c r="AI118" s="101">
        <v>0</v>
      </c>
    </row>
    <row r="119" spans="1:35" ht="18" x14ac:dyDescent="0.4">
      <c r="A119" s="96" t="s">
        <v>337</v>
      </c>
      <c r="B119" s="101">
        <v>0</v>
      </c>
      <c r="C119" s="101">
        <v>0</v>
      </c>
      <c r="D119" s="101">
        <v>0</v>
      </c>
      <c r="E119" s="97">
        <v>1</v>
      </c>
      <c r="F119" s="101">
        <v>0</v>
      </c>
      <c r="G119" s="101">
        <v>0</v>
      </c>
      <c r="H119" s="96" t="s">
        <v>337</v>
      </c>
      <c r="I119" s="101">
        <v>0</v>
      </c>
      <c r="J119" s="101">
        <v>0</v>
      </c>
      <c r="K119" s="101">
        <v>0</v>
      </c>
      <c r="L119" s="97">
        <v>1</v>
      </c>
      <c r="M119" s="101">
        <v>0</v>
      </c>
      <c r="N119" s="101">
        <v>0</v>
      </c>
      <c r="O119" s="96" t="s">
        <v>353</v>
      </c>
      <c r="P119" s="101">
        <v>0</v>
      </c>
      <c r="Q119" s="101">
        <v>0</v>
      </c>
      <c r="R119" s="101">
        <v>0</v>
      </c>
      <c r="S119" s="97">
        <v>1</v>
      </c>
      <c r="T119" s="101">
        <v>0</v>
      </c>
      <c r="U119" s="101">
        <v>0</v>
      </c>
      <c r="V119" s="96" t="s">
        <v>337</v>
      </c>
      <c r="W119" s="101">
        <v>0</v>
      </c>
      <c r="X119" s="101">
        <v>0</v>
      </c>
      <c r="Y119" s="101">
        <v>0</v>
      </c>
      <c r="Z119" s="97">
        <v>1</v>
      </c>
      <c r="AA119" s="101">
        <v>0</v>
      </c>
      <c r="AB119" s="101">
        <v>0</v>
      </c>
      <c r="AC119" s="96" t="s">
        <v>263</v>
      </c>
      <c r="AD119" s="101">
        <v>0</v>
      </c>
      <c r="AE119" s="101">
        <v>0</v>
      </c>
      <c r="AF119" s="101">
        <v>0</v>
      </c>
      <c r="AG119" s="97">
        <v>1</v>
      </c>
      <c r="AH119" s="101">
        <v>0</v>
      </c>
      <c r="AI119" s="101">
        <v>0</v>
      </c>
    </row>
    <row r="120" spans="1:35" ht="18" x14ac:dyDescent="0.4">
      <c r="A120" s="96" t="s">
        <v>479</v>
      </c>
      <c r="B120" s="101">
        <v>0</v>
      </c>
      <c r="C120" s="101">
        <v>0</v>
      </c>
      <c r="D120" s="101">
        <v>0</v>
      </c>
      <c r="E120" s="97">
        <v>1</v>
      </c>
      <c r="F120" s="101">
        <v>0</v>
      </c>
      <c r="G120" s="101">
        <v>0</v>
      </c>
      <c r="H120" s="96" t="s">
        <v>479</v>
      </c>
      <c r="I120" s="101">
        <v>0</v>
      </c>
      <c r="J120" s="101">
        <v>0</v>
      </c>
      <c r="K120" s="101">
        <v>0</v>
      </c>
      <c r="L120" s="97">
        <v>1</v>
      </c>
      <c r="M120" s="101">
        <v>0</v>
      </c>
      <c r="N120" s="101">
        <v>0</v>
      </c>
      <c r="O120" s="96" t="s">
        <v>240</v>
      </c>
      <c r="P120" s="101">
        <v>0</v>
      </c>
      <c r="Q120" s="101">
        <v>0</v>
      </c>
      <c r="R120" s="101">
        <v>0</v>
      </c>
      <c r="S120" s="97">
        <v>1</v>
      </c>
      <c r="T120" s="101">
        <v>0</v>
      </c>
      <c r="U120" s="101">
        <v>0</v>
      </c>
      <c r="V120" s="96" t="s">
        <v>479</v>
      </c>
      <c r="W120" s="101">
        <v>0</v>
      </c>
      <c r="X120" s="101">
        <v>0</v>
      </c>
      <c r="Y120" s="101">
        <v>0</v>
      </c>
      <c r="Z120" s="97">
        <v>1</v>
      </c>
      <c r="AA120" s="101">
        <v>0</v>
      </c>
      <c r="AB120" s="101">
        <v>0</v>
      </c>
      <c r="AC120" s="96" t="s">
        <v>337</v>
      </c>
      <c r="AD120" s="101">
        <v>0</v>
      </c>
      <c r="AE120" s="101">
        <v>0</v>
      </c>
      <c r="AF120" s="101">
        <v>0</v>
      </c>
      <c r="AG120" s="97">
        <v>1</v>
      </c>
      <c r="AH120" s="101">
        <v>0</v>
      </c>
      <c r="AI120" s="101">
        <v>0</v>
      </c>
    </row>
    <row r="121" spans="1:35" ht="18" x14ac:dyDescent="0.4">
      <c r="A121" s="96" t="s">
        <v>356</v>
      </c>
      <c r="B121" s="101">
        <v>0</v>
      </c>
      <c r="C121" s="101">
        <v>0</v>
      </c>
      <c r="D121" s="101">
        <v>0</v>
      </c>
      <c r="E121" s="97">
        <v>1</v>
      </c>
      <c r="F121" s="101">
        <v>0</v>
      </c>
      <c r="G121" s="101">
        <v>0</v>
      </c>
      <c r="H121" s="96" t="s">
        <v>356</v>
      </c>
      <c r="I121" s="101">
        <v>0</v>
      </c>
      <c r="J121" s="101">
        <v>0</v>
      </c>
      <c r="K121" s="101">
        <v>0</v>
      </c>
      <c r="L121" s="97">
        <v>1</v>
      </c>
      <c r="M121" s="101">
        <v>0</v>
      </c>
      <c r="N121" s="101">
        <v>0</v>
      </c>
      <c r="O121" s="96" t="s">
        <v>354</v>
      </c>
      <c r="P121" s="101">
        <v>0</v>
      </c>
      <c r="Q121" s="101">
        <v>0</v>
      </c>
      <c r="R121" s="101">
        <v>0</v>
      </c>
      <c r="S121" s="97">
        <v>1</v>
      </c>
      <c r="T121" s="101">
        <v>0</v>
      </c>
      <c r="U121" s="101">
        <v>0</v>
      </c>
      <c r="V121" s="96" t="s">
        <v>356</v>
      </c>
      <c r="W121" s="101">
        <v>0</v>
      </c>
      <c r="X121" s="101">
        <v>0</v>
      </c>
      <c r="Y121" s="101">
        <v>0</v>
      </c>
      <c r="Z121" s="97">
        <v>1</v>
      </c>
      <c r="AA121" s="101">
        <v>0</v>
      </c>
      <c r="AB121" s="101">
        <v>0</v>
      </c>
      <c r="AC121" s="96" t="s">
        <v>356</v>
      </c>
      <c r="AD121" s="101">
        <v>0</v>
      </c>
      <c r="AE121" s="101">
        <v>0</v>
      </c>
      <c r="AF121" s="101">
        <v>0</v>
      </c>
      <c r="AG121" s="97">
        <v>1</v>
      </c>
      <c r="AH121" s="101">
        <v>0</v>
      </c>
      <c r="AI121" s="101">
        <v>0</v>
      </c>
    </row>
    <row r="122" spans="1:35" ht="18" x14ac:dyDescent="0.4">
      <c r="A122" s="96" t="s">
        <v>314</v>
      </c>
      <c r="B122" s="101">
        <v>0</v>
      </c>
      <c r="C122" s="101">
        <v>0</v>
      </c>
      <c r="D122" s="101">
        <v>0</v>
      </c>
      <c r="E122" s="97">
        <v>1</v>
      </c>
      <c r="F122" s="101">
        <v>0</v>
      </c>
      <c r="G122" s="101">
        <v>0</v>
      </c>
      <c r="H122" s="96" t="s">
        <v>314</v>
      </c>
      <c r="I122" s="101">
        <v>0</v>
      </c>
      <c r="J122" s="101">
        <v>0</v>
      </c>
      <c r="K122" s="101">
        <v>0</v>
      </c>
      <c r="L122" s="97">
        <v>1</v>
      </c>
      <c r="M122" s="101">
        <v>0</v>
      </c>
      <c r="N122" s="101">
        <v>0</v>
      </c>
      <c r="O122" s="96" t="s">
        <v>216</v>
      </c>
      <c r="P122" s="101">
        <v>0</v>
      </c>
      <c r="Q122" s="101">
        <v>0</v>
      </c>
      <c r="R122" s="101">
        <v>0</v>
      </c>
      <c r="S122" s="97">
        <v>1</v>
      </c>
      <c r="T122" s="101">
        <v>0</v>
      </c>
      <c r="U122" s="101">
        <v>0</v>
      </c>
      <c r="V122" s="96" t="s">
        <v>314</v>
      </c>
      <c r="W122" s="101">
        <v>0</v>
      </c>
      <c r="X122" s="101">
        <v>0</v>
      </c>
      <c r="Y122" s="101">
        <v>0</v>
      </c>
      <c r="Z122" s="97">
        <v>1</v>
      </c>
      <c r="AA122" s="101">
        <v>0</v>
      </c>
      <c r="AB122" s="101">
        <v>0</v>
      </c>
      <c r="AC122" s="96" t="s">
        <v>314</v>
      </c>
      <c r="AD122" s="101">
        <v>0</v>
      </c>
      <c r="AE122" s="101">
        <v>0</v>
      </c>
      <c r="AF122" s="101">
        <v>0</v>
      </c>
      <c r="AG122" s="97">
        <v>1</v>
      </c>
      <c r="AH122" s="101">
        <v>0</v>
      </c>
      <c r="AI122" s="101">
        <v>0</v>
      </c>
    </row>
    <row r="123" spans="1:35" ht="18" x14ac:dyDescent="0.4">
      <c r="A123" s="99" t="s">
        <v>531</v>
      </c>
      <c r="B123" s="101">
        <v>0</v>
      </c>
      <c r="C123" s="101">
        <v>0</v>
      </c>
      <c r="D123" s="101">
        <v>0</v>
      </c>
      <c r="E123" s="97">
        <v>1</v>
      </c>
      <c r="F123" s="101">
        <v>0</v>
      </c>
      <c r="G123" s="101">
        <v>0</v>
      </c>
      <c r="H123" s="99" t="s">
        <v>531</v>
      </c>
      <c r="I123" s="101">
        <v>0</v>
      </c>
      <c r="J123" s="101">
        <v>0</v>
      </c>
      <c r="K123" s="101">
        <v>0</v>
      </c>
      <c r="L123" s="97">
        <v>1</v>
      </c>
      <c r="M123" s="101">
        <v>0</v>
      </c>
      <c r="N123" s="101">
        <v>0</v>
      </c>
      <c r="O123" s="96" t="s">
        <v>355</v>
      </c>
      <c r="P123" s="101">
        <v>0</v>
      </c>
      <c r="Q123" s="101">
        <v>0</v>
      </c>
      <c r="R123" s="101">
        <v>0</v>
      </c>
      <c r="S123" s="97">
        <v>1</v>
      </c>
      <c r="T123" s="101">
        <v>0</v>
      </c>
      <c r="U123" s="101">
        <v>0</v>
      </c>
      <c r="V123" s="99" t="s">
        <v>531</v>
      </c>
      <c r="W123" s="101">
        <v>0</v>
      </c>
      <c r="X123" s="101">
        <v>0</v>
      </c>
      <c r="Y123" s="101">
        <v>0</v>
      </c>
      <c r="Z123" s="97">
        <v>1</v>
      </c>
      <c r="AA123" s="101">
        <v>0</v>
      </c>
      <c r="AB123" s="101">
        <v>0</v>
      </c>
      <c r="AC123" s="99" t="s">
        <v>531</v>
      </c>
      <c r="AD123" s="101">
        <v>0</v>
      </c>
      <c r="AE123" s="101">
        <v>0</v>
      </c>
      <c r="AF123" s="101">
        <v>0</v>
      </c>
      <c r="AG123" s="97">
        <v>1</v>
      </c>
      <c r="AH123" s="101">
        <v>0</v>
      </c>
      <c r="AI123" s="101">
        <v>0</v>
      </c>
    </row>
    <row r="124" spans="1:35" ht="18" x14ac:dyDescent="0.4">
      <c r="A124" s="96" t="s">
        <v>217</v>
      </c>
      <c r="B124" s="101">
        <v>0</v>
      </c>
      <c r="C124" s="101">
        <v>0</v>
      </c>
      <c r="D124" s="101">
        <v>0</v>
      </c>
      <c r="E124" s="97">
        <v>1</v>
      </c>
      <c r="F124" s="101">
        <v>0</v>
      </c>
      <c r="G124" s="101">
        <v>0</v>
      </c>
      <c r="H124" s="96" t="s">
        <v>217</v>
      </c>
      <c r="I124" s="101">
        <v>0</v>
      </c>
      <c r="J124" s="101">
        <v>0</v>
      </c>
      <c r="K124" s="101">
        <v>0</v>
      </c>
      <c r="L124" s="97">
        <v>1</v>
      </c>
      <c r="M124" s="101">
        <v>0</v>
      </c>
      <c r="N124" s="101">
        <v>0</v>
      </c>
      <c r="O124" s="96" t="s">
        <v>263</v>
      </c>
      <c r="P124" s="101">
        <v>0</v>
      </c>
      <c r="Q124" s="101">
        <v>0</v>
      </c>
      <c r="R124" s="101">
        <v>0</v>
      </c>
      <c r="S124" s="97">
        <v>1</v>
      </c>
      <c r="T124" s="101">
        <v>0</v>
      </c>
      <c r="U124" s="101">
        <v>0</v>
      </c>
      <c r="V124" s="96" t="s">
        <v>217</v>
      </c>
      <c r="W124" s="101">
        <v>0</v>
      </c>
      <c r="X124" s="101">
        <v>0</v>
      </c>
      <c r="Y124" s="101">
        <v>0</v>
      </c>
      <c r="Z124" s="97">
        <v>1</v>
      </c>
      <c r="AA124" s="101">
        <v>0</v>
      </c>
      <c r="AB124" s="101">
        <v>0</v>
      </c>
      <c r="AC124" s="96" t="s">
        <v>217</v>
      </c>
      <c r="AD124" s="101">
        <v>0</v>
      </c>
      <c r="AE124" s="101">
        <v>0</v>
      </c>
      <c r="AF124" s="101">
        <v>0</v>
      </c>
      <c r="AG124" s="97">
        <v>1</v>
      </c>
      <c r="AH124" s="101">
        <v>0</v>
      </c>
      <c r="AI124" s="101">
        <v>0</v>
      </c>
    </row>
    <row r="125" spans="1:35" ht="18" x14ac:dyDescent="0.4">
      <c r="A125" s="96" t="s">
        <v>233</v>
      </c>
      <c r="B125" s="101">
        <v>0</v>
      </c>
      <c r="C125" s="101">
        <v>0</v>
      </c>
      <c r="D125" s="101">
        <v>0</v>
      </c>
      <c r="E125" s="97">
        <v>1</v>
      </c>
      <c r="F125" s="101">
        <v>0</v>
      </c>
      <c r="G125" s="101">
        <v>0</v>
      </c>
      <c r="H125" s="96" t="s">
        <v>233</v>
      </c>
      <c r="I125" s="101">
        <v>0</v>
      </c>
      <c r="J125" s="101">
        <v>0</v>
      </c>
      <c r="K125" s="101">
        <v>0</v>
      </c>
      <c r="L125" s="97">
        <v>1</v>
      </c>
      <c r="M125" s="101">
        <v>0</v>
      </c>
      <c r="N125" s="101">
        <v>0</v>
      </c>
      <c r="O125" s="96" t="s">
        <v>319</v>
      </c>
      <c r="P125" s="101">
        <v>0</v>
      </c>
      <c r="Q125" s="101">
        <v>0</v>
      </c>
      <c r="R125" s="101">
        <v>0</v>
      </c>
      <c r="S125" s="97">
        <v>1</v>
      </c>
      <c r="T125" s="101">
        <v>0</v>
      </c>
      <c r="U125" s="101">
        <v>0</v>
      </c>
      <c r="V125" s="96" t="s">
        <v>233</v>
      </c>
      <c r="W125" s="101">
        <v>0</v>
      </c>
      <c r="X125" s="101">
        <v>0</v>
      </c>
      <c r="Y125" s="101">
        <v>0</v>
      </c>
      <c r="Z125" s="97">
        <v>1</v>
      </c>
      <c r="AA125" s="101">
        <v>0</v>
      </c>
      <c r="AB125" s="101">
        <v>0</v>
      </c>
      <c r="AC125" s="96" t="s">
        <v>233</v>
      </c>
      <c r="AD125" s="101">
        <v>0</v>
      </c>
      <c r="AE125" s="101">
        <v>0</v>
      </c>
      <c r="AF125" s="101">
        <v>0</v>
      </c>
      <c r="AG125" s="97">
        <v>1</v>
      </c>
      <c r="AH125" s="101">
        <v>0</v>
      </c>
      <c r="AI125" s="101">
        <v>0</v>
      </c>
    </row>
    <row r="126" spans="1:35" ht="18" x14ac:dyDescent="0.4">
      <c r="A126" s="96" t="s">
        <v>250</v>
      </c>
      <c r="B126" s="101">
        <v>0</v>
      </c>
      <c r="C126" s="101">
        <v>0</v>
      </c>
      <c r="D126" s="101">
        <v>0</v>
      </c>
      <c r="E126" s="97">
        <v>1</v>
      </c>
      <c r="F126" s="101">
        <v>0</v>
      </c>
      <c r="G126" s="101">
        <v>0</v>
      </c>
      <c r="H126" s="96" t="s">
        <v>250</v>
      </c>
      <c r="I126" s="101">
        <v>0</v>
      </c>
      <c r="J126" s="101">
        <v>0</v>
      </c>
      <c r="K126" s="101">
        <v>0</v>
      </c>
      <c r="L126" s="97">
        <v>1</v>
      </c>
      <c r="M126" s="101">
        <v>0</v>
      </c>
      <c r="N126" s="101">
        <v>0</v>
      </c>
      <c r="O126" s="96" t="s">
        <v>337</v>
      </c>
      <c r="P126" s="101">
        <v>0</v>
      </c>
      <c r="Q126" s="101">
        <v>0</v>
      </c>
      <c r="R126" s="101">
        <v>0</v>
      </c>
      <c r="S126" s="97">
        <v>1</v>
      </c>
      <c r="T126" s="101">
        <v>0</v>
      </c>
      <c r="U126" s="101">
        <v>0</v>
      </c>
      <c r="V126" s="96" t="s">
        <v>250</v>
      </c>
      <c r="W126" s="101">
        <v>0</v>
      </c>
      <c r="X126" s="101">
        <v>0</v>
      </c>
      <c r="Y126" s="101">
        <v>0</v>
      </c>
      <c r="Z126" s="97">
        <v>1</v>
      </c>
      <c r="AA126" s="101">
        <v>0</v>
      </c>
      <c r="AB126" s="101">
        <v>0</v>
      </c>
      <c r="AC126" s="96" t="s">
        <v>250</v>
      </c>
      <c r="AD126" s="101">
        <v>0</v>
      </c>
      <c r="AE126" s="101">
        <v>0</v>
      </c>
      <c r="AF126" s="101">
        <v>0</v>
      </c>
      <c r="AG126" s="97">
        <v>1</v>
      </c>
      <c r="AH126" s="101">
        <v>0</v>
      </c>
      <c r="AI126" s="101">
        <v>0</v>
      </c>
    </row>
    <row r="127" spans="1:35" ht="18" x14ac:dyDescent="0.4">
      <c r="A127" s="96" t="s">
        <v>230</v>
      </c>
      <c r="B127" s="101">
        <v>0</v>
      </c>
      <c r="C127" s="101">
        <v>0</v>
      </c>
      <c r="D127" s="101">
        <v>0</v>
      </c>
      <c r="E127" s="97">
        <v>1</v>
      </c>
      <c r="F127" s="101">
        <v>0</v>
      </c>
      <c r="G127" s="101">
        <v>0</v>
      </c>
      <c r="H127" s="96" t="s">
        <v>230</v>
      </c>
      <c r="I127" s="101">
        <v>0</v>
      </c>
      <c r="J127" s="101">
        <v>0</v>
      </c>
      <c r="K127" s="101">
        <v>0</v>
      </c>
      <c r="L127" s="97">
        <v>1</v>
      </c>
      <c r="M127" s="101">
        <v>0</v>
      </c>
      <c r="N127" s="101">
        <v>0</v>
      </c>
      <c r="O127" s="96" t="s">
        <v>479</v>
      </c>
      <c r="P127" s="101">
        <v>0</v>
      </c>
      <c r="Q127" s="101">
        <v>0</v>
      </c>
      <c r="R127" s="101">
        <v>0</v>
      </c>
      <c r="S127" s="97">
        <v>1</v>
      </c>
      <c r="T127" s="101">
        <v>0</v>
      </c>
      <c r="U127" s="101">
        <v>0</v>
      </c>
      <c r="V127" s="96" t="s">
        <v>230</v>
      </c>
      <c r="W127" s="101">
        <v>0</v>
      </c>
      <c r="X127" s="101">
        <v>0</v>
      </c>
      <c r="Y127" s="101">
        <v>0</v>
      </c>
      <c r="Z127" s="97">
        <v>1</v>
      </c>
      <c r="AA127" s="101">
        <v>0</v>
      </c>
      <c r="AB127" s="101">
        <v>0</v>
      </c>
      <c r="AC127" s="96" t="s">
        <v>230</v>
      </c>
      <c r="AD127" s="101">
        <v>0</v>
      </c>
      <c r="AE127" s="101">
        <v>0</v>
      </c>
      <c r="AF127" s="101">
        <v>0</v>
      </c>
      <c r="AG127" s="97">
        <v>1</v>
      </c>
      <c r="AH127" s="101">
        <v>0</v>
      </c>
      <c r="AI127" s="101">
        <v>0</v>
      </c>
    </row>
    <row r="128" spans="1:35" ht="18" x14ac:dyDescent="0.4">
      <c r="A128" s="96" t="s">
        <v>325</v>
      </c>
      <c r="B128" s="101">
        <v>0</v>
      </c>
      <c r="C128" s="101">
        <v>0</v>
      </c>
      <c r="D128" s="101">
        <v>0</v>
      </c>
      <c r="E128" s="97">
        <v>1</v>
      </c>
      <c r="F128" s="101">
        <v>0</v>
      </c>
      <c r="G128" s="101">
        <v>0</v>
      </c>
      <c r="H128" s="96" t="s">
        <v>325</v>
      </c>
      <c r="I128" s="101">
        <v>0</v>
      </c>
      <c r="J128" s="101">
        <v>0</v>
      </c>
      <c r="K128" s="101">
        <v>0</v>
      </c>
      <c r="L128" s="97">
        <v>1</v>
      </c>
      <c r="M128" s="101">
        <v>0</v>
      </c>
      <c r="N128" s="101">
        <v>0</v>
      </c>
      <c r="O128" s="96" t="s">
        <v>356</v>
      </c>
      <c r="P128" s="101">
        <v>0</v>
      </c>
      <c r="Q128" s="101">
        <v>0</v>
      </c>
      <c r="R128" s="101">
        <v>0</v>
      </c>
      <c r="S128" s="97">
        <v>1</v>
      </c>
      <c r="T128" s="101">
        <v>0</v>
      </c>
      <c r="U128" s="101">
        <v>0</v>
      </c>
      <c r="V128" s="96" t="s">
        <v>325</v>
      </c>
      <c r="W128" s="101">
        <v>0</v>
      </c>
      <c r="X128" s="101">
        <v>0</v>
      </c>
      <c r="Y128" s="101">
        <v>0</v>
      </c>
      <c r="Z128" s="97">
        <v>1</v>
      </c>
      <c r="AA128" s="101">
        <v>0</v>
      </c>
      <c r="AB128" s="101">
        <v>0</v>
      </c>
      <c r="AC128" s="96" t="s">
        <v>325</v>
      </c>
      <c r="AD128" s="101">
        <v>0</v>
      </c>
      <c r="AE128" s="101">
        <v>0</v>
      </c>
      <c r="AF128" s="101">
        <v>0</v>
      </c>
      <c r="AG128" s="97">
        <v>1</v>
      </c>
      <c r="AH128" s="101">
        <v>0</v>
      </c>
      <c r="AI128" s="101">
        <v>0</v>
      </c>
    </row>
    <row r="129" spans="1:35" ht="18" x14ac:dyDescent="0.4">
      <c r="A129" s="96" t="s">
        <v>291</v>
      </c>
      <c r="B129" s="101">
        <v>0</v>
      </c>
      <c r="C129" s="101">
        <v>0</v>
      </c>
      <c r="D129" s="101">
        <v>0</v>
      </c>
      <c r="E129" s="97">
        <v>1</v>
      </c>
      <c r="F129" s="101">
        <v>0</v>
      </c>
      <c r="G129" s="101">
        <v>0</v>
      </c>
      <c r="H129" s="96" t="s">
        <v>291</v>
      </c>
      <c r="I129" s="101">
        <v>0</v>
      </c>
      <c r="J129" s="101">
        <v>0</v>
      </c>
      <c r="K129" s="101">
        <v>0</v>
      </c>
      <c r="L129" s="97">
        <v>1</v>
      </c>
      <c r="M129" s="101">
        <v>0</v>
      </c>
      <c r="N129" s="101">
        <v>0</v>
      </c>
      <c r="O129" s="96" t="s">
        <v>314</v>
      </c>
      <c r="P129" s="101">
        <v>0</v>
      </c>
      <c r="Q129" s="101">
        <v>0</v>
      </c>
      <c r="R129" s="101">
        <v>0</v>
      </c>
      <c r="S129" s="97">
        <v>1</v>
      </c>
      <c r="T129" s="101">
        <v>0</v>
      </c>
      <c r="U129" s="101">
        <v>0</v>
      </c>
      <c r="V129" s="96" t="s">
        <v>291</v>
      </c>
      <c r="W129" s="101">
        <v>0</v>
      </c>
      <c r="X129" s="101">
        <v>0</v>
      </c>
      <c r="Y129" s="101">
        <v>0</v>
      </c>
      <c r="Z129" s="97">
        <v>1</v>
      </c>
      <c r="AA129" s="101">
        <v>0</v>
      </c>
      <c r="AB129" s="101">
        <v>0</v>
      </c>
      <c r="AC129" s="96" t="s">
        <v>291</v>
      </c>
      <c r="AD129" s="101">
        <v>0</v>
      </c>
      <c r="AE129" s="101">
        <v>0</v>
      </c>
      <c r="AF129" s="101">
        <v>0</v>
      </c>
      <c r="AG129" s="97">
        <v>1</v>
      </c>
      <c r="AH129" s="101">
        <v>0</v>
      </c>
      <c r="AI129" s="101">
        <v>0</v>
      </c>
    </row>
    <row r="130" spans="1:35" ht="18" x14ac:dyDescent="0.4">
      <c r="A130" s="96" t="s">
        <v>277</v>
      </c>
      <c r="B130" s="101">
        <v>0</v>
      </c>
      <c r="C130" s="101">
        <v>0</v>
      </c>
      <c r="D130" s="101">
        <v>0</v>
      </c>
      <c r="E130" s="97">
        <v>1</v>
      </c>
      <c r="F130" s="101">
        <v>0</v>
      </c>
      <c r="G130" s="101">
        <v>0</v>
      </c>
      <c r="H130" s="96" t="s">
        <v>277</v>
      </c>
      <c r="I130" s="101">
        <v>0</v>
      </c>
      <c r="J130" s="101">
        <v>0</v>
      </c>
      <c r="K130" s="101">
        <v>0</v>
      </c>
      <c r="L130" s="97">
        <v>1</v>
      </c>
      <c r="M130" s="101">
        <v>0</v>
      </c>
      <c r="N130" s="101">
        <v>0</v>
      </c>
      <c r="O130" s="99" t="s">
        <v>531</v>
      </c>
      <c r="P130" s="101">
        <v>0</v>
      </c>
      <c r="Q130" s="101">
        <v>0</v>
      </c>
      <c r="R130" s="101">
        <v>0</v>
      </c>
      <c r="S130" s="97">
        <v>1</v>
      </c>
      <c r="T130" s="101">
        <v>0</v>
      </c>
      <c r="U130" s="101">
        <v>0</v>
      </c>
      <c r="V130" s="96" t="s">
        <v>277</v>
      </c>
      <c r="W130" s="101">
        <v>0</v>
      </c>
      <c r="X130" s="101">
        <v>0</v>
      </c>
      <c r="Y130" s="101">
        <v>0</v>
      </c>
      <c r="Z130" s="97">
        <v>1</v>
      </c>
      <c r="AA130" s="101">
        <v>0</v>
      </c>
      <c r="AB130" s="101">
        <v>0</v>
      </c>
      <c r="AC130" s="96" t="s">
        <v>277</v>
      </c>
      <c r="AD130" s="101">
        <v>0</v>
      </c>
      <c r="AE130" s="101">
        <v>0</v>
      </c>
      <c r="AF130" s="101">
        <v>0</v>
      </c>
      <c r="AG130" s="97">
        <v>1</v>
      </c>
      <c r="AH130" s="101">
        <v>0</v>
      </c>
      <c r="AI130" s="101">
        <v>0</v>
      </c>
    </row>
    <row r="131" spans="1:35" ht="18" x14ac:dyDescent="0.4">
      <c r="A131" s="96" t="s">
        <v>357</v>
      </c>
      <c r="B131" s="101">
        <v>0</v>
      </c>
      <c r="C131" s="101">
        <v>0</v>
      </c>
      <c r="D131" s="101">
        <v>0</v>
      </c>
      <c r="E131" s="97">
        <v>1</v>
      </c>
      <c r="F131" s="101">
        <v>0</v>
      </c>
      <c r="G131" s="101">
        <v>0</v>
      </c>
      <c r="H131" s="96" t="s">
        <v>357</v>
      </c>
      <c r="I131" s="101">
        <v>0</v>
      </c>
      <c r="J131" s="101">
        <v>0</v>
      </c>
      <c r="K131" s="101">
        <v>0</v>
      </c>
      <c r="L131" s="97">
        <v>1</v>
      </c>
      <c r="M131" s="101">
        <v>0</v>
      </c>
      <c r="N131" s="101">
        <v>0</v>
      </c>
      <c r="O131" s="96" t="s">
        <v>250</v>
      </c>
      <c r="P131" s="101">
        <v>0</v>
      </c>
      <c r="Q131" s="101">
        <v>0</v>
      </c>
      <c r="R131" s="101">
        <v>0</v>
      </c>
      <c r="S131" s="97">
        <v>1</v>
      </c>
      <c r="T131" s="101">
        <v>0</v>
      </c>
      <c r="U131" s="101">
        <v>0</v>
      </c>
      <c r="V131" s="96" t="s">
        <v>357</v>
      </c>
      <c r="W131" s="101">
        <v>0</v>
      </c>
      <c r="X131" s="101">
        <v>0</v>
      </c>
      <c r="Y131" s="101">
        <v>0</v>
      </c>
      <c r="Z131" s="97">
        <v>1</v>
      </c>
      <c r="AA131" s="101">
        <v>0</v>
      </c>
      <c r="AB131" s="101">
        <v>0</v>
      </c>
      <c r="AC131" s="96" t="s">
        <v>357</v>
      </c>
      <c r="AD131" s="101">
        <v>0</v>
      </c>
      <c r="AE131" s="101">
        <v>0</v>
      </c>
      <c r="AF131" s="101">
        <v>0</v>
      </c>
      <c r="AG131" s="97">
        <v>1</v>
      </c>
      <c r="AH131" s="101">
        <v>0</v>
      </c>
      <c r="AI131" s="101">
        <v>0</v>
      </c>
    </row>
    <row r="132" spans="1:35" ht="18" x14ac:dyDescent="0.4">
      <c r="A132" s="96" t="s">
        <v>361</v>
      </c>
      <c r="B132" s="101">
        <v>0</v>
      </c>
      <c r="C132" s="101">
        <v>0</v>
      </c>
      <c r="D132" s="101">
        <v>0</v>
      </c>
      <c r="E132" s="97">
        <v>1</v>
      </c>
      <c r="F132" s="101">
        <v>0</v>
      </c>
      <c r="G132" s="101">
        <v>0</v>
      </c>
      <c r="H132" s="96" t="s">
        <v>361</v>
      </c>
      <c r="I132" s="101">
        <v>0</v>
      </c>
      <c r="J132" s="101">
        <v>0</v>
      </c>
      <c r="K132" s="101">
        <v>0</v>
      </c>
      <c r="L132" s="97">
        <v>1</v>
      </c>
      <c r="M132" s="101">
        <v>0</v>
      </c>
      <c r="N132" s="101">
        <v>0</v>
      </c>
      <c r="O132" s="96" t="s">
        <v>230</v>
      </c>
      <c r="P132" s="101">
        <v>0</v>
      </c>
      <c r="Q132" s="101">
        <v>0</v>
      </c>
      <c r="R132" s="101">
        <v>0</v>
      </c>
      <c r="S132" s="97">
        <v>1</v>
      </c>
      <c r="T132" s="101">
        <v>0</v>
      </c>
      <c r="U132" s="101">
        <v>0</v>
      </c>
      <c r="V132" s="96" t="s">
        <v>361</v>
      </c>
      <c r="W132" s="101">
        <v>0</v>
      </c>
      <c r="X132" s="101">
        <v>0</v>
      </c>
      <c r="Y132" s="101">
        <v>0</v>
      </c>
      <c r="Z132" s="97">
        <v>1</v>
      </c>
      <c r="AA132" s="101">
        <v>0</v>
      </c>
      <c r="AB132" s="101">
        <v>0</v>
      </c>
      <c r="AC132" s="96" t="s">
        <v>361</v>
      </c>
      <c r="AD132" s="101">
        <v>0</v>
      </c>
      <c r="AE132" s="101">
        <v>0</v>
      </c>
      <c r="AF132" s="101">
        <v>0</v>
      </c>
      <c r="AG132" s="97">
        <v>1</v>
      </c>
      <c r="AH132" s="101">
        <v>0</v>
      </c>
      <c r="AI132" s="101">
        <v>0</v>
      </c>
    </row>
    <row r="133" spans="1:35" ht="18" x14ac:dyDescent="0.4">
      <c r="A133" s="96" t="s">
        <v>362</v>
      </c>
      <c r="B133" s="101">
        <v>0</v>
      </c>
      <c r="C133" s="101">
        <v>0</v>
      </c>
      <c r="D133" s="101">
        <v>0</v>
      </c>
      <c r="E133" s="97">
        <v>1</v>
      </c>
      <c r="F133" s="101">
        <v>0</v>
      </c>
      <c r="G133" s="101">
        <v>0</v>
      </c>
      <c r="H133" s="96" t="s">
        <v>362</v>
      </c>
      <c r="I133" s="101">
        <v>0</v>
      </c>
      <c r="J133" s="101">
        <v>0</v>
      </c>
      <c r="K133" s="101">
        <v>0</v>
      </c>
      <c r="L133" s="97">
        <v>1</v>
      </c>
      <c r="M133" s="101">
        <v>0</v>
      </c>
      <c r="N133" s="101">
        <v>0</v>
      </c>
      <c r="O133" s="96" t="s">
        <v>325</v>
      </c>
      <c r="P133" s="101">
        <v>0</v>
      </c>
      <c r="Q133" s="101">
        <v>0</v>
      </c>
      <c r="R133" s="101">
        <v>0</v>
      </c>
      <c r="S133" s="97">
        <v>1</v>
      </c>
      <c r="T133" s="101">
        <v>0</v>
      </c>
      <c r="U133" s="101">
        <v>0</v>
      </c>
      <c r="V133" s="96" t="s">
        <v>362</v>
      </c>
      <c r="W133" s="101">
        <v>0</v>
      </c>
      <c r="X133" s="101">
        <v>0</v>
      </c>
      <c r="Y133" s="101">
        <v>0</v>
      </c>
      <c r="Z133" s="97">
        <v>1</v>
      </c>
      <c r="AA133" s="101">
        <v>0</v>
      </c>
      <c r="AB133" s="101">
        <v>0</v>
      </c>
      <c r="AC133" s="96" t="s">
        <v>362</v>
      </c>
      <c r="AD133" s="101">
        <v>0</v>
      </c>
      <c r="AE133" s="101">
        <v>0</v>
      </c>
      <c r="AF133" s="101">
        <v>0</v>
      </c>
      <c r="AG133" s="97">
        <v>1</v>
      </c>
      <c r="AH133" s="101">
        <v>0</v>
      </c>
      <c r="AI133" s="101">
        <v>0</v>
      </c>
    </row>
    <row r="134" spans="1:35" ht="18" x14ac:dyDescent="0.4">
      <c r="A134" s="96" t="s">
        <v>363</v>
      </c>
      <c r="B134" s="101">
        <v>0</v>
      </c>
      <c r="C134" s="101">
        <v>0</v>
      </c>
      <c r="D134" s="101">
        <v>0</v>
      </c>
      <c r="E134" s="97">
        <v>1</v>
      </c>
      <c r="F134" s="101">
        <v>0</v>
      </c>
      <c r="G134" s="101">
        <v>0</v>
      </c>
      <c r="H134" s="96" t="s">
        <v>363</v>
      </c>
      <c r="I134" s="101">
        <v>0</v>
      </c>
      <c r="J134" s="101">
        <v>0</v>
      </c>
      <c r="K134" s="101">
        <v>0</v>
      </c>
      <c r="L134" s="97">
        <v>1</v>
      </c>
      <c r="M134" s="101">
        <v>0</v>
      </c>
      <c r="N134" s="101">
        <v>0</v>
      </c>
      <c r="O134" s="96" t="s">
        <v>357</v>
      </c>
      <c r="P134" s="101">
        <v>0</v>
      </c>
      <c r="Q134" s="101">
        <v>0</v>
      </c>
      <c r="R134" s="101">
        <v>0</v>
      </c>
      <c r="S134" s="97">
        <v>1</v>
      </c>
      <c r="T134" s="101">
        <v>0</v>
      </c>
      <c r="U134" s="101">
        <v>0</v>
      </c>
      <c r="V134" s="96" t="s">
        <v>363</v>
      </c>
      <c r="W134" s="101">
        <v>0</v>
      </c>
      <c r="X134" s="101">
        <v>0</v>
      </c>
      <c r="Y134" s="101">
        <v>0</v>
      </c>
      <c r="Z134" s="97">
        <v>1</v>
      </c>
      <c r="AA134" s="101">
        <v>0</v>
      </c>
      <c r="AB134" s="101">
        <v>0</v>
      </c>
      <c r="AC134" s="96" t="s">
        <v>363</v>
      </c>
      <c r="AD134" s="101">
        <v>0</v>
      </c>
      <c r="AE134" s="101">
        <v>0</v>
      </c>
      <c r="AF134" s="101">
        <v>0</v>
      </c>
      <c r="AG134" s="97">
        <v>1</v>
      </c>
      <c r="AH134" s="101">
        <v>0</v>
      </c>
      <c r="AI134" s="101">
        <v>0</v>
      </c>
    </row>
    <row r="135" spans="1:35" ht="18" x14ac:dyDescent="0.4">
      <c r="A135" s="96" t="s">
        <v>229</v>
      </c>
      <c r="B135" s="101">
        <v>0</v>
      </c>
      <c r="C135" s="101">
        <v>0</v>
      </c>
      <c r="D135" s="101">
        <v>0</v>
      </c>
      <c r="E135" s="97">
        <v>1</v>
      </c>
      <c r="F135" s="101">
        <v>0</v>
      </c>
      <c r="G135" s="101">
        <v>0</v>
      </c>
      <c r="H135" s="96" t="s">
        <v>229</v>
      </c>
      <c r="I135" s="101">
        <v>0</v>
      </c>
      <c r="J135" s="101">
        <v>0</v>
      </c>
      <c r="K135" s="101">
        <v>0</v>
      </c>
      <c r="L135" s="97">
        <v>1</v>
      </c>
      <c r="M135" s="101">
        <v>0</v>
      </c>
      <c r="N135" s="101">
        <v>0</v>
      </c>
      <c r="O135" s="96" t="s">
        <v>361</v>
      </c>
      <c r="P135" s="101">
        <v>0</v>
      </c>
      <c r="Q135" s="101">
        <v>0</v>
      </c>
      <c r="R135" s="101">
        <v>0</v>
      </c>
      <c r="S135" s="97">
        <v>1</v>
      </c>
      <c r="T135" s="101">
        <v>0</v>
      </c>
      <c r="U135" s="101">
        <v>0</v>
      </c>
      <c r="V135" s="96" t="s">
        <v>229</v>
      </c>
      <c r="W135" s="101">
        <v>0</v>
      </c>
      <c r="X135" s="101">
        <v>0</v>
      </c>
      <c r="Y135" s="101">
        <v>0</v>
      </c>
      <c r="Z135" s="97">
        <v>1</v>
      </c>
      <c r="AA135" s="101">
        <v>0</v>
      </c>
      <c r="AB135" s="101">
        <v>0</v>
      </c>
      <c r="AC135" s="96" t="s">
        <v>229</v>
      </c>
      <c r="AD135" s="101">
        <v>0</v>
      </c>
      <c r="AE135" s="101">
        <v>0</v>
      </c>
      <c r="AF135" s="101">
        <v>0</v>
      </c>
      <c r="AG135" s="97">
        <v>1</v>
      </c>
      <c r="AH135" s="101">
        <v>0</v>
      </c>
      <c r="AI135" s="101">
        <v>0</v>
      </c>
    </row>
    <row r="136" spans="1:35" ht="18" x14ac:dyDescent="0.4">
      <c r="A136" s="96" t="s">
        <v>238</v>
      </c>
      <c r="B136" s="101">
        <v>0</v>
      </c>
      <c r="C136" s="101">
        <v>0</v>
      </c>
      <c r="D136" s="101">
        <v>0</v>
      </c>
      <c r="E136" s="97">
        <v>1</v>
      </c>
      <c r="F136" s="101">
        <v>0</v>
      </c>
      <c r="G136" s="101">
        <v>0</v>
      </c>
      <c r="H136" s="96" t="s">
        <v>238</v>
      </c>
      <c r="I136" s="101">
        <v>0</v>
      </c>
      <c r="J136" s="101">
        <v>0</v>
      </c>
      <c r="K136" s="101">
        <v>0</v>
      </c>
      <c r="L136" s="97">
        <v>1</v>
      </c>
      <c r="M136" s="101">
        <v>0</v>
      </c>
      <c r="N136" s="101">
        <v>0</v>
      </c>
      <c r="O136" s="96" t="s">
        <v>362</v>
      </c>
      <c r="P136" s="101">
        <v>0</v>
      </c>
      <c r="Q136" s="101">
        <v>0</v>
      </c>
      <c r="R136" s="101">
        <v>0</v>
      </c>
      <c r="S136" s="97">
        <v>1</v>
      </c>
      <c r="T136" s="101">
        <v>0</v>
      </c>
      <c r="U136" s="101">
        <v>0</v>
      </c>
      <c r="V136" s="96" t="s">
        <v>238</v>
      </c>
      <c r="W136" s="101">
        <v>0</v>
      </c>
      <c r="X136" s="101">
        <v>0</v>
      </c>
      <c r="Y136" s="101">
        <v>0</v>
      </c>
      <c r="Z136" s="97">
        <v>1</v>
      </c>
      <c r="AA136" s="101">
        <v>0</v>
      </c>
      <c r="AB136" s="101">
        <v>0</v>
      </c>
      <c r="AC136" s="96" t="s">
        <v>238</v>
      </c>
      <c r="AD136" s="101">
        <v>0</v>
      </c>
      <c r="AE136" s="101">
        <v>0</v>
      </c>
      <c r="AF136" s="101">
        <v>0</v>
      </c>
      <c r="AG136" s="97">
        <v>1</v>
      </c>
      <c r="AH136" s="101">
        <v>0</v>
      </c>
      <c r="AI136" s="101">
        <v>0</v>
      </c>
    </row>
    <row r="137" spans="1:35" ht="18" x14ac:dyDescent="0.4">
      <c r="A137" s="96" t="s">
        <v>243</v>
      </c>
      <c r="B137" s="101">
        <v>0</v>
      </c>
      <c r="C137" s="101">
        <v>0</v>
      </c>
      <c r="D137" s="101">
        <v>0</v>
      </c>
      <c r="E137" s="97">
        <v>1</v>
      </c>
      <c r="F137" s="101">
        <v>0</v>
      </c>
      <c r="G137" s="101">
        <v>0</v>
      </c>
      <c r="H137" s="96" t="s">
        <v>243</v>
      </c>
      <c r="I137" s="101">
        <v>0</v>
      </c>
      <c r="J137" s="101">
        <v>0</v>
      </c>
      <c r="K137" s="101">
        <v>0</v>
      </c>
      <c r="L137" s="97">
        <v>1</v>
      </c>
      <c r="M137" s="101">
        <v>0</v>
      </c>
      <c r="N137" s="101">
        <v>0</v>
      </c>
      <c r="O137" s="96" t="s">
        <v>363</v>
      </c>
      <c r="P137" s="101">
        <v>0</v>
      </c>
      <c r="Q137" s="101">
        <v>0</v>
      </c>
      <c r="R137" s="101">
        <v>0</v>
      </c>
      <c r="S137" s="97">
        <v>1</v>
      </c>
      <c r="T137" s="101">
        <v>0</v>
      </c>
      <c r="U137" s="101">
        <v>0</v>
      </c>
      <c r="V137" s="96" t="s">
        <v>243</v>
      </c>
      <c r="W137" s="101">
        <v>0</v>
      </c>
      <c r="X137" s="101">
        <v>0</v>
      </c>
      <c r="Y137" s="101">
        <v>0</v>
      </c>
      <c r="Z137" s="97">
        <v>1</v>
      </c>
      <c r="AA137" s="101">
        <v>0</v>
      </c>
      <c r="AB137" s="101">
        <v>0</v>
      </c>
      <c r="AC137" s="96" t="s">
        <v>243</v>
      </c>
      <c r="AD137" s="101">
        <v>0</v>
      </c>
      <c r="AE137" s="101">
        <v>0</v>
      </c>
      <c r="AF137" s="101">
        <v>0</v>
      </c>
      <c r="AG137" s="97">
        <v>1</v>
      </c>
      <c r="AH137" s="101">
        <v>0</v>
      </c>
      <c r="AI137" s="101">
        <v>0</v>
      </c>
    </row>
    <row r="138" spans="1:35" ht="18" x14ac:dyDescent="0.4">
      <c r="A138" s="96" t="s">
        <v>288</v>
      </c>
      <c r="B138" s="101">
        <v>0</v>
      </c>
      <c r="C138" s="101">
        <v>0</v>
      </c>
      <c r="D138" s="101">
        <v>0</v>
      </c>
      <c r="E138" s="97">
        <v>1</v>
      </c>
      <c r="F138" s="101">
        <v>0</v>
      </c>
      <c r="G138" s="101">
        <v>0</v>
      </c>
      <c r="H138" s="96" t="s">
        <v>288</v>
      </c>
      <c r="I138" s="101">
        <v>0</v>
      </c>
      <c r="J138" s="101">
        <v>0</v>
      </c>
      <c r="K138" s="101">
        <v>0</v>
      </c>
      <c r="L138" s="97">
        <v>1</v>
      </c>
      <c r="M138" s="101">
        <v>0</v>
      </c>
      <c r="N138" s="101">
        <v>0</v>
      </c>
      <c r="O138" s="96" t="s">
        <v>229</v>
      </c>
      <c r="P138" s="101">
        <v>0</v>
      </c>
      <c r="Q138" s="101">
        <v>0</v>
      </c>
      <c r="R138" s="101">
        <v>0</v>
      </c>
      <c r="S138" s="97">
        <v>1</v>
      </c>
      <c r="T138" s="101">
        <v>0</v>
      </c>
      <c r="U138" s="101">
        <v>0</v>
      </c>
      <c r="V138" s="96" t="s">
        <v>288</v>
      </c>
      <c r="W138" s="101">
        <v>0</v>
      </c>
      <c r="X138" s="101">
        <v>0</v>
      </c>
      <c r="Y138" s="101">
        <v>0</v>
      </c>
      <c r="Z138" s="97">
        <v>1</v>
      </c>
      <c r="AA138" s="101">
        <v>0</v>
      </c>
      <c r="AB138" s="101">
        <v>0</v>
      </c>
      <c r="AC138" s="96" t="s">
        <v>288</v>
      </c>
      <c r="AD138" s="101">
        <v>0</v>
      </c>
      <c r="AE138" s="101">
        <v>0</v>
      </c>
      <c r="AF138" s="101">
        <v>0</v>
      </c>
      <c r="AG138" s="97">
        <v>1</v>
      </c>
      <c r="AH138" s="101">
        <v>0</v>
      </c>
      <c r="AI138" s="101">
        <v>0</v>
      </c>
    </row>
    <row r="139" spans="1:35" ht="36" x14ac:dyDescent="0.4">
      <c r="A139" s="96" t="s">
        <v>364</v>
      </c>
      <c r="B139" s="101">
        <v>0</v>
      </c>
      <c r="C139" s="101">
        <v>0</v>
      </c>
      <c r="D139" s="101">
        <v>0</v>
      </c>
      <c r="E139" s="97">
        <v>1</v>
      </c>
      <c r="F139" s="101">
        <v>0</v>
      </c>
      <c r="G139" s="101">
        <v>0</v>
      </c>
      <c r="H139" s="96" t="s">
        <v>364</v>
      </c>
      <c r="I139" s="101">
        <v>0</v>
      </c>
      <c r="J139" s="101">
        <v>0</v>
      </c>
      <c r="K139" s="101">
        <v>0</v>
      </c>
      <c r="L139" s="97">
        <v>1</v>
      </c>
      <c r="M139" s="101">
        <v>0</v>
      </c>
      <c r="N139" s="101">
        <v>0</v>
      </c>
      <c r="O139" s="96" t="s">
        <v>238</v>
      </c>
      <c r="P139" s="101">
        <v>0</v>
      </c>
      <c r="Q139" s="101">
        <v>0</v>
      </c>
      <c r="R139" s="101">
        <v>0</v>
      </c>
      <c r="S139" s="97">
        <v>1</v>
      </c>
      <c r="T139" s="101">
        <v>0</v>
      </c>
      <c r="U139" s="101">
        <v>0</v>
      </c>
      <c r="V139" s="96" t="s">
        <v>364</v>
      </c>
      <c r="W139" s="101">
        <v>0</v>
      </c>
      <c r="X139" s="101">
        <v>0</v>
      </c>
      <c r="Y139" s="101">
        <v>0</v>
      </c>
      <c r="Z139" s="97">
        <v>1</v>
      </c>
      <c r="AA139" s="101">
        <v>0</v>
      </c>
      <c r="AB139" s="101">
        <v>0</v>
      </c>
      <c r="AC139" s="96" t="s">
        <v>364</v>
      </c>
      <c r="AD139" s="101">
        <v>0</v>
      </c>
      <c r="AE139" s="101">
        <v>0</v>
      </c>
      <c r="AF139" s="101">
        <v>0</v>
      </c>
      <c r="AG139" s="97">
        <v>1</v>
      </c>
      <c r="AH139" s="101">
        <v>0</v>
      </c>
      <c r="AI139" s="101">
        <v>0</v>
      </c>
    </row>
    <row r="140" spans="1:35" ht="18" x14ac:dyDescent="0.4">
      <c r="A140" s="96" t="s">
        <v>365</v>
      </c>
      <c r="B140" s="101">
        <v>0</v>
      </c>
      <c r="C140" s="101">
        <v>0</v>
      </c>
      <c r="D140" s="101">
        <v>0</v>
      </c>
      <c r="E140" s="97">
        <v>1</v>
      </c>
      <c r="F140" s="101">
        <v>0</v>
      </c>
      <c r="G140" s="101">
        <v>0</v>
      </c>
      <c r="H140" s="96" t="s">
        <v>365</v>
      </c>
      <c r="I140" s="101">
        <v>0</v>
      </c>
      <c r="J140" s="101">
        <v>0</v>
      </c>
      <c r="K140" s="101">
        <v>0</v>
      </c>
      <c r="L140" s="97">
        <v>1</v>
      </c>
      <c r="M140" s="101">
        <v>0</v>
      </c>
      <c r="N140" s="101">
        <v>0</v>
      </c>
      <c r="O140" s="96" t="s">
        <v>243</v>
      </c>
      <c r="P140" s="101">
        <v>0</v>
      </c>
      <c r="Q140" s="101">
        <v>0</v>
      </c>
      <c r="R140" s="101">
        <v>0</v>
      </c>
      <c r="S140" s="97">
        <v>1</v>
      </c>
      <c r="T140" s="101">
        <v>0</v>
      </c>
      <c r="U140" s="101">
        <v>0</v>
      </c>
      <c r="V140" s="96" t="s">
        <v>365</v>
      </c>
      <c r="W140" s="101">
        <v>0</v>
      </c>
      <c r="X140" s="101">
        <v>0</v>
      </c>
      <c r="Y140" s="101">
        <v>0</v>
      </c>
      <c r="Z140" s="97">
        <v>1</v>
      </c>
      <c r="AA140" s="101">
        <v>0</v>
      </c>
      <c r="AB140" s="101">
        <v>0</v>
      </c>
      <c r="AC140" s="96" t="s">
        <v>365</v>
      </c>
      <c r="AD140" s="101">
        <v>0</v>
      </c>
      <c r="AE140" s="101">
        <v>0</v>
      </c>
      <c r="AF140" s="101">
        <v>0</v>
      </c>
      <c r="AG140" s="97">
        <v>1</v>
      </c>
      <c r="AH140" s="101">
        <v>0</v>
      </c>
      <c r="AI140" s="101">
        <v>0</v>
      </c>
    </row>
    <row r="141" spans="1:35" ht="36" x14ac:dyDescent="0.4">
      <c r="A141" s="96" t="s">
        <v>519</v>
      </c>
      <c r="B141" s="101">
        <v>0</v>
      </c>
      <c r="C141" s="101">
        <v>0</v>
      </c>
      <c r="D141" s="101">
        <v>0</v>
      </c>
      <c r="E141" s="97">
        <v>1</v>
      </c>
      <c r="F141" s="101">
        <v>0</v>
      </c>
      <c r="G141" s="101">
        <v>0</v>
      </c>
      <c r="H141" s="96" t="s">
        <v>519</v>
      </c>
      <c r="I141" s="101">
        <v>0</v>
      </c>
      <c r="J141" s="101">
        <v>0</v>
      </c>
      <c r="K141" s="101">
        <v>0</v>
      </c>
      <c r="L141" s="97">
        <v>1</v>
      </c>
      <c r="M141" s="101">
        <v>0</v>
      </c>
      <c r="N141" s="101">
        <v>0</v>
      </c>
      <c r="O141" s="96" t="s">
        <v>364</v>
      </c>
      <c r="P141" s="101">
        <v>0</v>
      </c>
      <c r="Q141" s="101">
        <v>0</v>
      </c>
      <c r="R141" s="101">
        <v>0</v>
      </c>
      <c r="S141" s="97">
        <v>1</v>
      </c>
      <c r="T141" s="101">
        <v>0</v>
      </c>
      <c r="U141" s="101">
        <v>0</v>
      </c>
      <c r="V141" s="96" t="s">
        <v>519</v>
      </c>
      <c r="W141" s="101">
        <v>0</v>
      </c>
      <c r="X141" s="101">
        <v>0</v>
      </c>
      <c r="Y141" s="101">
        <v>0</v>
      </c>
      <c r="Z141" s="97">
        <v>1</v>
      </c>
      <c r="AA141" s="101">
        <v>0</v>
      </c>
      <c r="AB141" s="101">
        <v>0</v>
      </c>
      <c r="AC141" s="96" t="s">
        <v>519</v>
      </c>
      <c r="AD141" s="101">
        <v>0</v>
      </c>
      <c r="AE141" s="101">
        <v>0</v>
      </c>
      <c r="AF141" s="101">
        <v>0</v>
      </c>
      <c r="AG141" s="97">
        <v>1</v>
      </c>
      <c r="AH141" s="101">
        <v>0</v>
      </c>
      <c r="AI141" s="101">
        <v>0</v>
      </c>
    </row>
    <row r="142" spans="1:35" ht="18" x14ac:dyDescent="0.4">
      <c r="A142" s="96" t="s">
        <v>502</v>
      </c>
      <c r="B142" s="101">
        <v>0</v>
      </c>
      <c r="C142" s="101">
        <v>0</v>
      </c>
      <c r="D142" s="101">
        <v>0</v>
      </c>
      <c r="E142" s="97">
        <v>1</v>
      </c>
      <c r="F142" s="101">
        <v>0</v>
      </c>
      <c r="G142" s="101">
        <v>0</v>
      </c>
      <c r="H142" s="96" t="s">
        <v>502</v>
      </c>
      <c r="I142" s="101">
        <v>0</v>
      </c>
      <c r="J142" s="101">
        <v>0</v>
      </c>
      <c r="K142" s="101">
        <v>0</v>
      </c>
      <c r="L142" s="97">
        <v>1</v>
      </c>
      <c r="M142" s="101">
        <v>0</v>
      </c>
      <c r="N142" s="101">
        <v>0</v>
      </c>
      <c r="O142" s="96" t="s">
        <v>365</v>
      </c>
      <c r="P142" s="101">
        <v>0</v>
      </c>
      <c r="Q142" s="101">
        <v>0</v>
      </c>
      <c r="R142" s="101">
        <v>0</v>
      </c>
      <c r="S142" s="97">
        <v>1</v>
      </c>
      <c r="T142" s="101">
        <v>0</v>
      </c>
      <c r="U142" s="101">
        <v>0</v>
      </c>
      <c r="V142" s="96" t="s">
        <v>502</v>
      </c>
      <c r="W142" s="101">
        <v>0</v>
      </c>
      <c r="X142" s="101">
        <v>0</v>
      </c>
      <c r="Y142" s="101">
        <v>0</v>
      </c>
      <c r="Z142" s="97">
        <v>1</v>
      </c>
      <c r="AA142" s="101">
        <v>0</v>
      </c>
      <c r="AB142" s="101">
        <v>0</v>
      </c>
      <c r="AC142" s="96" t="s">
        <v>502</v>
      </c>
      <c r="AD142" s="101">
        <v>0</v>
      </c>
      <c r="AE142" s="101">
        <v>0</v>
      </c>
      <c r="AF142" s="101">
        <v>0</v>
      </c>
      <c r="AG142" s="97">
        <v>1</v>
      </c>
      <c r="AH142" s="101">
        <v>0</v>
      </c>
      <c r="AI142" s="101">
        <v>0</v>
      </c>
    </row>
    <row r="143" spans="1:35" ht="18" x14ac:dyDescent="0.4">
      <c r="A143" s="96" t="s">
        <v>529</v>
      </c>
      <c r="B143" s="101">
        <v>0</v>
      </c>
      <c r="C143" s="101">
        <v>0</v>
      </c>
      <c r="D143" s="101">
        <v>0</v>
      </c>
      <c r="E143" s="97">
        <v>1</v>
      </c>
      <c r="F143" s="101">
        <v>0</v>
      </c>
      <c r="G143" s="101">
        <v>0</v>
      </c>
      <c r="H143" s="96" t="s">
        <v>529</v>
      </c>
      <c r="I143" s="101">
        <v>0</v>
      </c>
      <c r="J143" s="101">
        <v>0</v>
      </c>
      <c r="K143" s="101">
        <v>0</v>
      </c>
      <c r="L143" s="97">
        <v>1</v>
      </c>
      <c r="M143" s="101">
        <v>0</v>
      </c>
      <c r="N143" s="101">
        <v>0</v>
      </c>
      <c r="O143" s="96" t="s">
        <v>519</v>
      </c>
      <c r="P143" s="101">
        <v>0</v>
      </c>
      <c r="Q143" s="101">
        <v>0</v>
      </c>
      <c r="R143" s="101">
        <v>0</v>
      </c>
      <c r="S143" s="97">
        <v>1</v>
      </c>
      <c r="T143" s="101">
        <v>0</v>
      </c>
      <c r="U143" s="101">
        <v>0</v>
      </c>
      <c r="V143" s="96" t="s">
        <v>529</v>
      </c>
      <c r="W143" s="101">
        <v>0</v>
      </c>
      <c r="X143" s="101">
        <v>0</v>
      </c>
      <c r="Y143" s="101">
        <v>0</v>
      </c>
      <c r="Z143" s="97">
        <v>1</v>
      </c>
      <c r="AA143" s="101">
        <v>0</v>
      </c>
      <c r="AB143" s="101">
        <v>0</v>
      </c>
      <c r="AC143" s="96" t="s">
        <v>529</v>
      </c>
      <c r="AD143" s="101">
        <v>0</v>
      </c>
      <c r="AE143" s="101">
        <v>0</v>
      </c>
      <c r="AF143" s="101">
        <v>0</v>
      </c>
      <c r="AG143" s="97">
        <v>1</v>
      </c>
      <c r="AH143" s="101">
        <v>0</v>
      </c>
      <c r="AI143" s="101">
        <v>0</v>
      </c>
    </row>
    <row r="144" spans="1:35" ht="18" x14ac:dyDescent="0.4">
      <c r="A144" s="96" t="s">
        <v>367</v>
      </c>
      <c r="B144" s="101">
        <v>0</v>
      </c>
      <c r="C144" s="101">
        <v>0</v>
      </c>
      <c r="D144" s="101">
        <v>0</v>
      </c>
      <c r="E144" s="97">
        <v>1</v>
      </c>
      <c r="F144" s="101">
        <v>0</v>
      </c>
      <c r="G144" s="101">
        <v>0</v>
      </c>
      <c r="H144" s="96" t="s">
        <v>367</v>
      </c>
      <c r="I144" s="101">
        <v>0</v>
      </c>
      <c r="J144" s="101">
        <v>0</v>
      </c>
      <c r="K144" s="101">
        <v>0</v>
      </c>
      <c r="L144" s="97">
        <v>1</v>
      </c>
      <c r="M144" s="101">
        <v>0</v>
      </c>
      <c r="N144" s="101">
        <v>0</v>
      </c>
      <c r="O144" s="96" t="s">
        <v>502</v>
      </c>
      <c r="P144" s="101">
        <v>0</v>
      </c>
      <c r="Q144" s="101">
        <v>0</v>
      </c>
      <c r="R144" s="101">
        <v>0</v>
      </c>
      <c r="S144" s="97">
        <v>1</v>
      </c>
      <c r="T144" s="101">
        <v>0</v>
      </c>
      <c r="U144" s="101">
        <v>0</v>
      </c>
      <c r="V144" s="96" t="s">
        <v>367</v>
      </c>
      <c r="W144" s="101">
        <v>0</v>
      </c>
      <c r="X144" s="101">
        <v>0</v>
      </c>
      <c r="Y144" s="101">
        <v>0</v>
      </c>
      <c r="Z144" s="97">
        <v>1</v>
      </c>
      <c r="AA144" s="101">
        <v>0</v>
      </c>
      <c r="AB144" s="101">
        <v>0</v>
      </c>
      <c r="AC144" s="96" t="s">
        <v>367</v>
      </c>
      <c r="AD144" s="101">
        <v>0</v>
      </c>
      <c r="AE144" s="101">
        <v>0</v>
      </c>
      <c r="AF144" s="101">
        <v>0</v>
      </c>
      <c r="AG144" s="97">
        <v>1</v>
      </c>
      <c r="AH144" s="101">
        <v>0</v>
      </c>
      <c r="AI144" s="101">
        <v>0</v>
      </c>
    </row>
    <row r="145" spans="1:35" ht="18" x14ac:dyDescent="0.4">
      <c r="A145" s="96" t="s">
        <v>526</v>
      </c>
      <c r="B145" s="101">
        <v>0</v>
      </c>
      <c r="C145" s="101">
        <v>0</v>
      </c>
      <c r="D145" s="101">
        <v>0</v>
      </c>
      <c r="E145" s="97">
        <v>1</v>
      </c>
      <c r="F145" s="101">
        <v>0</v>
      </c>
      <c r="G145" s="101">
        <v>0</v>
      </c>
      <c r="H145" s="96" t="s">
        <v>526</v>
      </c>
      <c r="I145" s="101">
        <v>0</v>
      </c>
      <c r="J145" s="101">
        <v>0</v>
      </c>
      <c r="K145" s="101">
        <v>0</v>
      </c>
      <c r="L145" s="97">
        <v>1</v>
      </c>
      <c r="M145" s="101">
        <v>0</v>
      </c>
      <c r="N145" s="101">
        <v>0</v>
      </c>
      <c r="O145" s="96" t="s">
        <v>529</v>
      </c>
      <c r="P145" s="101">
        <v>0</v>
      </c>
      <c r="Q145" s="101">
        <v>0</v>
      </c>
      <c r="R145" s="101">
        <v>0</v>
      </c>
      <c r="S145" s="97">
        <v>1</v>
      </c>
      <c r="T145" s="101">
        <v>0</v>
      </c>
      <c r="U145" s="101">
        <v>0</v>
      </c>
      <c r="V145" s="96" t="s">
        <v>526</v>
      </c>
      <c r="W145" s="101">
        <v>0</v>
      </c>
      <c r="X145" s="101">
        <v>0</v>
      </c>
      <c r="Y145" s="101">
        <v>0</v>
      </c>
      <c r="Z145" s="97">
        <v>1</v>
      </c>
      <c r="AA145" s="101">
        <v>0</v>
      </c>
      <c r="AB145" s="101">
        <v>0</v>
      </c>
      <c r="AC145" s="96" t="s">
        <v>526</v>
      </c>
      <c r="AD145" s="101">
        <v>0</v>
      </c>
      <c r="AE145" s="101">
        <v>0</v>
      </c>
      <c r="AF145" s="101">
        <v>0</v>
      </c>
      <c r="AG145" s="97">
        <v>1</v>
      </c>
      <c r="AH145" s="101">
        <v>0</v>
      </c>
      <c r="AI145" s="101">
        <v>0</v>
      </c>
    </row>
    <row r="146" spans="1:35" ht="18" x14ac:dyDescent="0.4">
      <c r="A146" s="96" t="s">
        <v>532</v>
      </c>
      <c r="B146" s="101">
        <v>0</v>
      </c>
      <c r="C146" s="101">
        <v>0</v>
      </c>
      <c r="D146" s="101">
        <v>0</v>
      </c>
      <c r="E146" s="97">
        <v>1</v>
      </c>
      <c r="F146" s="101">
        <v>0</v>
      </c>
      <c r="G146" s="101">
        <v>0</v>
      </c>
      <c r="H146" s="96" t="s">
        <v>532</v>
      </c>
      <c r="I146" s="101">
        <v>0</v>
      </c>
      <c r="J146" s="101">
        <v>0</v>
      </c>
      <c r="K146" s="101">
        <v>0</v>
      </c>
      <c r="L146" s="97">
        <v>1</v>
      </c>
      <c r="M146" s="101">
        <v>0</v>
      </c>
      <c r="N146" s="101">
        <v>0</v>
      </c>
      <c r="O146" s="96" t="s">
        <v>367</v>
      </c>
      <c r="P146" s="101">
        <v>0</v>
      </c>
      <c r="Q146" s="101">
        <v>0</v>
      </c>
      <c r="R146" s="101">
        <v>0</v>
      </c>
      <c r="S146" s="97">
        <v>1</v>
      </c>
      <c r="T146" s="101">
        <v>0</v>
      </c>
      <c r="U146" s="101">
        <v>0</v>
      </c>
      <c r="V146" s="96" t="s">
        <v>532</v>
      </c>
      <c r="W146" s="101">
        <v>0</v>
      </c>
      <c r="X146" s="101">
        <v>0</v>
      </c>
      <c r="Y146" s="101">
        <v>0</v>
      </c>
      <c r="Z146" s="97">
        <v>1</v>
      </c>
      <c r="AA146" s="101">
        <v>0</v>
      </c>
      <c r="AB146" s="101">
        <v>0</v>
      </c>
      <c r="AC146" s="96" t="s">
        <v>532</v>
      </c>
      <c r="AD146" s="101">
        <v>0</v>
      </c>
      <c r="AE146" s="101">
        <v>0</v>
      </c>
      <c r="AF146" s="101">
        <v>0</v>
      </c>
      <c r="AG146" s="97">
        <v>1</v>
      </c>
      <c r="AH146" s="101">
        <v>0</v>
      </c>
      <c r="AI146" s="101">
        <v>0</v>
      </c>
    </row>
    <row r="147" spans="1:35" ht="18" x14ac:dyDescent="0.4">
      <c r="A147" s="96" t="s">
        <v>533</v>
      </c>
      <c r="B147" s="101">
        <v>0</v>
      </c>
      <c r="C147" s="101">
        <v>0</v>
      </c>
      <c r="D147" s="101">
        <v>0</v>
      </c>
      <c r="E147" s="97">
        <v>1</v>
      </c>
      <c r="F147" s="101">
        <v>0</v>
      </c>
      <c r="G147" s="101">
        <v>0</v>
      </c>
      <c r="H147" s="96" t="s">
        <v>533</v>
      </c>
      <c r="I147" s="101">
        <v>0</v>
      </c>
      <c r="J147" s="101">
        <v>0</v>
      </c>
      <c r="K147" s="101">
        <v>0</v>
      </c>
      <c r="L147" s="97">
        <v>1</v>
      </c>
      <c r="M147" s="101">
        <v>0</v>
      </c>
      <c r="N147" s="101">
        <v>0</v>
      </c>
      <c r="O147" s="96" t="s">
        <v>526</v>
      </c>
      <c r="P147" s="101">
        <v>0</v>
      </c>
      <c r="Q147" s="101">
        <v>0</v>
      </c>
      <c r="R147" s="101">
        <v>0</v>
      </c>
      <c r="S147" s="97">
        <v>1</v>
      </c>
      <c r="T147" s="101">
        <v>0</v>
      </c>
      <c r="U147" s="101">
        <v>0</v>
      </c>
      <c r="V147" s="96" t="s">
        <v>533</v>
      </c>
      <c r="W147" s="101">
        <v>0</v>
      </c>
      <c r="X147" s="101">
        <v>0</v>
      </c>
      <c r="Y147" s="101">
        <v>0</v>
      </c>
      <c r="Z147" s="97">
        <v>1</v>
      </c>
      <c r="AA147" s="101">
        <v>0</v>
      </c>
      <c r="AB147" s="101">
        <v>0</v>
      </c>
      <c r="AC147" s="96" t="s">
        <v>533</v>
      </c>
      <c r="AD147" s="101">
        <v>0</v>
      </c>
      <c r="AE147" s="101">
        <v>0</v>
      </c>
      <c r="AF147" s="101">
        <v>0</v>
      </c>
      <c r="AG147" s="97">
        <v>1</v>
      </c>
      <c r="AH147" s="101">
        <v>0</v>
      </c>
      <c r="AI147" s="101">
        <v>0</v>
      </c>
    </row>
    <row r="148" spans="1:35" ht="18" x14ac:dyDescent="0.4">
      <c r="A148" s="96" t="s">
        <v>370</v>
      </c>
      <c r="B148" s="101">
        <v>0</v>
      </c>
      <c r="C148" s="101">
        <v>0</v>
      </c>
      <c r="D148" s="101">
        <v>0</v>
      </c>
      <c r="E148" s="97">
        <v>1</v>
      </c>
      <c r="F148" s="101">
        <v>0</v>
      </c>
      <c r="G148" s="101">
        <v>0</v>
      </c>
      <c r="H148" s="96" t="s">
        <v>370</v>
      </c>
      <c r="I148" s="101">
        <v>0</v>
      </c>
      <c r="J148" s="101">
        <v>0</v>
      </c>
      <c r="K148" s="101">
        <v>0</v>
      </c>
      <c r="L148" s="97">
        <v>1</v>
      </c>
      <c r="M148" s="101">
        <v>0</v>
      </c>
      <c r="N148" s="101">
        <v>0</v>
      </c>
      <c r="O148" s="96" t="s">
        <v>532</v>
      </c>
      <c r="P148" s="101">
        <v>0</v>
      </c>
      <c r="Q148" s="101">
        <v>0</v>
      </c>
      <c r="R148" s="101">
        <v>0</v>
      </c>
      <c r="S148" s="97">
        <v>1</v>
      </c>
      <c r="T148" s="101">
        <v>0</v>
      </c>
      <c r="U148" s="101">
        <v>0</v>
      </c>
      <c r="V148" s="96" t="s">
        <v>370</v>
      </c>
      <c r="W148" s="101">
        <v>0</v>
      </c>
      <c r="X148" s="101">
        <v>0</v>
      </c>
      <c r="Y148" s="101">
        <v>0</v>
      </c>
      <c r="Z148" s="97">
        <v>1</v>
      </c>
      <c r="AA148" s="101">
        <v>0</v>
      </c>
      <c r="AB148" s="101">
        <v>0</v>
      </c>
      <c r="AC148" s="96" t="s">
        <v>370</v>
      </c>
      <c r="AD148" s="101">
        <v>0</v>
      </c>
      <c r="AE148" s="101">
        <v>0</v>
      </c>
      <c r="AF148" s="101">
        <v>0</v>
      </c>
      <c r="AG148" s="97">
        <v>1</v>
      </c>
      <c r="AH148" s="101">
        <v>0</v>
      </c>
      <c r="AI148" s="101">
        <v>0</v>
      </c>
    </row>
    <row r="149" spans="1:35" ht="18" x14ac:dyDescent="0.4">
      <c r="A149" s="96" t="s">
        <v>371</v>
      </c>
      <c r="B149" s="101">
        <v>0</v>
      </c>
      <c r="C149" s="101">
        <v>0</v>
      </c>
      <c r="D149" s="101">
        <v>0</v>
      </c>
      <c r="E149" s="97">
        <v>1</v>
      </c>
      <c r="F149" s="101">
        <v>0</v>
      </c>
      <c r="G149" s="101">
        <v>0</v>
      </c>
      <c r="H149" s="96" t="s">
        <v>371</v>
      </c>
      <c r="I149" s="101">
        <v>0</v>
      </c>
      <c r="J149" s="101">
        <v>0</v>
      </c>
      <c r="K149" s="101">
        <v>0</v>
      </c>
      <c r="L149" s="97">
        <v>1</v>
      </c>
      <c r="M149" s="101">
        <v>0</v>
      </c>
      <c r="N149" s="101">
        <v>0</v>
      </c>
      <c r="O149" s="96" t="s">
        <v>533</v>
      </c>
      <c r="P149" s="101">
        <v>0</v>
      </c>
      <c r="Q149" s="101">
        <v>0</v>
      </c>
      <c r="R149" s="101">
        <v>0</v>
      </c>
      <c r="S149" s="97">
        <v>1</v>
      </c>
      <c r="T149" s="101">
        <v>0</v>
      </c>
      <c r="U149" s="101">
        <v>0</v>
      </c>
      <c r="V149" s="96" t="s">
        <v>371</v>
      </c>
      <c r="W149" s="101">
        <v>0</v>
      </c>
      <c r="X149" s="101">
        <v>0</v>
      </c>
      <c r="Y149" s="101">
        <v>0</v>
      </c>
      <c r="Z149" s="97">
        <v>1</v>
      </c>
      <c r="AA149" s="101">
        <v>0</v>
      </c>
      <c r="AB149" s="101">
        <v>0</v>
      </c>
      <c r="AC149" s="96" t="s">
        <v>371</v>
      </c>
      <c r="AD149" s="101">
        <v>0</v>
      </c>
      <c r="AE149" s="101">
        <v>0</v>
      </c>
      <c r="AF149" s="101">
        <v>0</v>
      </c>
      <c r="AG149" s="97">
        <v>1</v>
      </c>
      <c r="AH149" s="101">
        <v>0</v>
      </c>
      <c r="AI149" s="101">
        <v>0</v>
      </c>
    </row>
    <row r="150" spans="1:35" ht="18" x14ac:dyDescent="0.4">
      <c r="A150" s="96" t="s">
        <v>372</v>
      </c>
      <c r="B150" s="101">
        <v>0</v>
      </c>
      <c r="C150" s="101">
        <v>0</v>
      </c>
      <c r="D150" s="101">
        <v>0</v>
      </c>
      <c r="E150" s="97">
        <v>1</v>
      </c>
      <c r="F150" s="101">
        <v>0</v>
      </c>
      <c r="G150" s="101">
        <v>0</v>
      </c>
      <c r="H150" s="96" t="s">
        <v>372</v>
      </c>
      <c r="I150" s="101">
        <v>0</v>
      </c>
      <c r="J150" s="101">
        <v>0</v>
      </c>
      <c r="K150" s="101">
        <v>0</v>
      </c>
      <c r="L150" s="97">
        <v>1</v>
      </c>
      <c r="M150" s="101">
        <v>0</v>
      </c>
      <c r="N150" s="101">
        <v>0</v>
      </c>
      <c r="O150" s="96" t="s">
        <v>370</v>
      </c>
      <c r="P150" s="101">
        <v>0</v>
      </c>
      <c r="Q150" s="101">
        <v>0</v>
      </c>
      <c r="R150" s="101">
        <v>0</v>
      </c>
      <c r="S150" s="97">
        <v>1</v>
      </c>
      <c r="T150" s="101">
        <v>0</v>
      </c>
      <c r="U150" s="101">
        <v>0</v>
      </c>
      <c r="V150" s="96" t="s">
        <v>372</v>
      </c>
      <c r="W150" s="101">
        <v>0</v>
      </c>
      <c r="X150" s="101">
        <v>0</v>
      </c>
      <c r="Y150" s="101">
        <v>0</v>
      </c>
      <c r="Z150" s="97">
        <v>1</v>
      </c>
      <c r="AA150" s="101">
        <v>0</v>
      </c>
      <c r="AB150" s="101">
        <v>0</v>
      </c>
      <c r="AC150" s="96" t="s">
        <v>372</v>
      </c>
      <c r="AD150" s="101">
        <v>0</v>
      </c>
      <c r="AE150" s="101">
        <v>0</v>
      </c>
      <c r="AF150" s="101">
        <v>0</v>
      </c>
      <c r="AG150" s="97">
        <v>1</v>
      </c>
      <c r="AH150" s="101">
        <v>0</v>
      </c>
      <c r="AI150" s="101">
        <v>0</v>
      </c>
    </row>
    <row r="151" spans="1:35" ht="18" x14ac:dyDescent="0.4">
      <c r="A151" s="96" t="s">
        <v>299</v>
      </c>
      <c r="B151" s="101">
        <v>0</v>
      </c>
      <c r="C151" s="101">
        <v>0</v>
      </c>
      <c r="D151" s="101">
        <v>0</v>
      </c>
      <c r="E151" s="97">
        <v>1</v>
      </c>
      <c r="F151" s="101">
        <v>0</v>
      </c>
      <c r="G151" s="101">
        <v>0</v>
      </c>
      <c r="H151" s="96" t="s">
        <v>299</v>
      </c>
      <c r="I151" s="101">
        <v>0</v>
      </c>
      <c r="J151" s="101">
        <v>0</v>
      </c>
      <c r="K151" s="101">
        <v>0</v>
      </c>
      <c r="L151" s="97">
        <v>1</v>
      </c>
      <c r="M151" s="101">
        <v>0</v>
      </c>
      <c r="N151" s="101">
        <v>0</v>
      </c>
      <c r="O151" s="96" t="s">
        <v>371</v>
      </c>
      <c r="P151" s="101">
        <v>0</v>
      </c>
      <c r="Q151" s="101">
        <v>0</v>
      </c>
      <c r="R151" s="101">
        <v>0</v>
      </c>
      <c r="S151" s="97">
        <v>1</v>
      </c>
      <c r="T151" s="101">
        <v>0</v>
      </c>
      <c r="U151" s="101">
        <v>0</v>
      </c>
      <c r="V151" s="96" t="s">
        <v>299</v>
      </c>
      <c r="W151" s="101">
        <v>0</v>
      </c>
      <c r="X151" s="101">
        <v>0</v>
      </c>
      <c r="Y151" s="101">
        <v>0</v>
      </c>
      <c r="Z151" s="97">
        <v>1</v>
      </c>
      <c r="AA151" s="101">
        <v>0</v>
      </c>
      <c r="AB151" s="101">
        <v>0</v>
      </c>
      <c r="AC151" s="96" t="s">
        <v>299</v>
      </c>
      <c r="AD151" s="101">
        <v>0</v>
      </c>
      <c r="AE151" s="101">
        <v>0</v>
      </c>
      <c r="AF151" s="101">
        <v>0</v>
      </c>
      <c r="AG151" s="97">
        <v>1</v>
      </c>
      <c r="AH151" s="101">
        <v>0</v>
      </c>
      <c r="AI151" s="101">
        <v>0</v>
      </c>
    </row>
    <row r="152" spans="1:35" ht="18" x14ac:dyDescent="0.4">
      <c r="A152" s="96" t="s">
        <v>304</v>
      </c>
      <c r="B152" s="101">
        <v>0</v>
      </c>
      <c r="C152" s="101">
        <v>0</v>
      </c>
      <c r="D152" s="101">
        <v>0</v>
      </c>
      <c r="E152" s="97">
        <v>1</v>
      </c>
      <c r="F152" s="101">
        <v>0</v>
      </c>
      <c r="G152" s="101">
        <v>0</v>
      </c>
      <c r="H152" s="96" t="s">
        <v>304</v>
      </c>
      <c r="I152" s="101">
        <v>0</v>
      </c>
      <c r="J152" s="101">
        <v>0</v>
      </c>
      <c r="K152" s="101">
        <v>0</v>
      </c>
      <c r="L152" s="97">
        <v>1</v>
      </c>
      <c r="M152" s="101">
        <v>0</v>
      </c>
      <c r="N152" s="101">
        <v>0</v>
      </c>
      <c r="O152" s="96" t="s">
        <v>372</v>
      </c>
      <c r="P152" s="101">
        <v>0</v>
      </c>
      <c r="Q152" s="101">
        <v>0</v>
      </c>
      <c r="R152" s="101">
        <v>0</v>
      </c>
      <c r="S152" s="97">
        <v>1</v>
      </c>
      <c r="T152" s="101">
        <v>0</v>
      </c>
      <c r="U152" s="101">
        <v>0</v>
      </c>
      <c r="V152" s="96" t="s">
        <v>304</v>
      </c>
      <c r="W152" s="101">
        <v>0</v>
      </c>
      <c r="X152" s="101">
        <v>0</v>
      </c>
      <c r="Y152" s="101">
        <v>0</v>
      </c>
      <c r="Z152" s="97">
        <v>1</v>
      </c>
      <c r="AA152" s="101">
        <v>0</v>
      </c>
      <c r="AB152" s="101">
        <v>0</v>
      </c>
      <c r="AC152" s="96" t="s">
        <v>304</v>
      </c>
      <c r="AD152" s="101">
        <v>0</v>
      </c>
      <c r="AE152" s="101">
        <v>0</v>
      </c>
      <c r="AF152" s="101">
        <v>0</v>
      </c>
      <c r="AG152" s="97">
        <v>1</v>
      </c>
      <c r="AH152" s="101">
        <v>0</v>
      </c>
      <c r="AI152" s="101">
        <v>0</v>
      </c>
    </row>
    <row r="153" spans="1:35" ht="18" x14ac:dyDescent="0.4">
      <c r="A153" s="96" t="s">
        <v>522</v>
      </c>
      <c r="B153" s="101">
        <v>0</v>
      </c>
      <c r="C153" s="101">
        <v>0</v>
      </c>
      <c r="D153" s="101">
        <v>0</v>
      </c>
      <c r="E153" s="97">
        <v>1</v>
      </c>
      <c r="F153" s="101">
        <v>0</v>
      </c>
      <c r="G153" s="101">
        <v>0</v>
      </c>
      <c r="H153" s="96" t="s">
        <v>522</v>
      </c>
      <c r="I153" s="101">
        <v>0</v>
      </c>
      <c r="J153" s="101">
        <v>0</v>
      </c>
      <c r="K153" s="101">
        <v>0</v>
      </c>
      <c r="L153" s="97">
        <v>1</v>
      </c>
      <c r="M153" s="101">
        <v>0</v>
      </c>
      <c r="N153" s="101">
        <v>0</v>
      </c>
      <c r="O153" s="96" t="s">
        <v>299</v>
      </c>
      <c r="P153" s="101">
        <v>0</v>
      </c>
      <c r="Q153" s="101">
        <v>0</v>
      </c>
      <c r="R153" s="101">
        <v>0</v>
      </c>
      <c r="S153" s="97">
        <v>1</v>
      </c>
      <c r="T153" s="101">
        <v>0</v>
      </c>
      <c r="U153" s="101">
        <v>0</v>
      </c>
      <c r="V153" s="96" t="s">
        <v>522</v>
      </c>
      <c r="W153" s="101">
        <v>0</v>
      </c>
      <c r="X153" s="101">
        <v>0</v>
      </c>
      <c r="Y153" s="101">
        <v>0</v>
      </c>
      <c r="Z153" s="97">
        <v>1</v>
      </c>
      <c r="AA153" s="101">
        <v>0</v>
      </c>
      <c r="AB153" s="101">
        <v>0</v>
      </c>
      <c r="AC153" s="96" t="s">
        <v>522</v>
      </c>
      <c r="AD153" s="101">
        <v>0</v>
      </c>
      <c r="AE153" s="101">
        <v>0</v>
      </c>
      <c r="AF153" s="101">
        <v>0</v>
      </c>
      <c r="AG153" s="97">
        <v>1</v>
      </c>
      <c r="AH153" s="101">
        <v>0</v>
      </c>
      <c r="AI153" s="101">
        <v>0</v>
      </c>
    </row>
    <row r="154" spans="1:35" ht="18" x14ac:dyDescent="0.4">
      <c r="A154" s="96" t="s">
        <v>374</v>
      </c>
      <c r="B154" s="101">
        <v>0</v>
      </c>
      <c r="C154" s="101">
        <v>0</v>
      </c>
      <c r="D154" s="101">
        <v>0</v>
      </c>
      <c r="E154" s="97">
        <v>1</v>
      </c>
      <c r="F154" s="101">
        <v>0</v>
      </c>
      <c r="G154" s="101">
        <v>0</v>
      </c>
      <c r="H154" s="96" t="s">
        <v>374</v>
      </c>
      <c r="I154" s="101">
        <v>0</v>
      </c>
      <c r="J154" s="101">
        <v>0</v>
      </c>
      <c r="K154" s="101">
        <v>0</v>
      </c>
      <c r="L154" s="97">
        <v>1</v>
      </c>
      <c r="M154" s="101">
        <v>0</v>
      </c>
      <c r="N154" s="101">
        <v>0</v>
      </c>
      <c r="O154" s="96" t="s">
        <v>304</v>
      </c>
      <c r="P154" s="101">
        <v>0</v>
      </c>
      <c r="Q154" s="101">
        <v>0</v>
      </c>
      <c r="R154" s="101">
        <v>0</v>
      </c>
      <c r="S154" s="97">
        <v>1</v>
      </c>
      <c r="T154" s="101">
        <v>0</v>
      </c>
      <c r="U154" s="101">
        <v>0</v>
      </c>
      <c r="V154" s="96" t="s">
        <v>374</v>
      </c>
      <c r="W154" s="101">
        <v>0</v>
      </c>
      <c r="X154" s="101">
        <v>0</v>
      </c>
      <c r="Y154" s="101">
        <v>0</v>
      </c>
      <c r="Z154" s="97">
        <v>1</v>
      </c>
      <c r="AA154" s="101">
        <v>0</v>
      </c>
      <c r="AB154" s="101">
        <v>0</v>
      </c>
      <c r="AC154" s="96" t="s">
        <v>374</v>
      </c>
      <c r="AD154" s="101">
        <v>0</v>
      </c>
      <c r="AE154" s="101">
        <v>0</v>
      </c>
      <c r="AF154" s="101">
        <v>0</v>
      </c>
      <c r="AG154" s="97">
        <v>1</v>
      </c>
      <c r="AH154" s="101">
        <v>0</v>
      </c>
      <c r="AI154" s="101">
        <v>0</v>
      </c>
    </row>
    <row r="155" spans="1:35" ht="18" x14ac:dyDescent="0.4">
      <c r="A155" s="96" t="s">
        <v>525</v>
      </c>
      <c r="B155" s="101">
        <v>0</v>
      </c>
      <c r="C155" s="101">
        <v>0</v>
      </c>
      <c r="D155" s="101">
        <v>0</v>
      </c>
      <c r="E155" s="97">
        <v>1</v>
      </c>
      <c r="F155" s="101">
        <v>0</v>
      </c>
      <c r="G155" s="101">
        <v>0</v>
      </c>
      <c r="H155" s="96" t="s">
        <v>525</v>
      </c>
      <c r="I155" s="101">
        <v>0</v>
      </c>
      <c r="J155" s="101">
        <v>0</v>
      </c>
      <c r="K155" s="101">
        <v>0</v>
      </c>
      <c r="L155" s="97">
        <v>1</v>
      </c>
      <c r="M155" s="101">
        <v>0</v>
      </c>
      <c r="N155" s="101">
        <v>0</v>
      </c>
      <c r="O155" s="96" t="s">
        <v>522</v>
      </c>
      <c r="P155" s="101">
        <v>0</v>
      </c>
      <c r="Q155" s="101">
        <v>0</v>
      </c>
      <c r="R155" s="101">
        <v>0</v>
      </c>
      <c r="S155" s="97">
        <v>1</v>
      </c>
      <c r="T155" s="101">
        <v>0</v>
      </c>
      <c r="U155" s="101">
        <v>0</v>
      </c>
      <c r="V155" s="96" t="s">
        <v>525</v>
      </c>
      <c r="W155" s="101">
        <v>0</v>
      </c>
      <c r="X155" s="101">
        <v>0</v>
      </c>
      <c r="Y155" s="101">
        <v>0</v>
      </c>
      <c r="Z155" s="97">
        <v>1</v>
      </c>
      <c r="AA155" s="101">
        <v>0</v>
      </c>
      <c r="AB155" s="101">
        <v>0</v>
      </c>
      <c r="AC155" s="96" t="s">
        <v>525</v>
      </c>
      <c r="AD155" s="101">
        <v>0</v>
      </c>
      <c r="AE155" s="101">
        <v>0</v>
      </c>
      <c r="AF155" s="101">
        <v>0</v>
      </c>
      <c r="AG155" s="97">
        <v>1</v>
      </c>
      <c r="AH155" s="101">
        <v>0</v>
      </c>
      <c r="AI155" s="101">
        <v>0</v>
      </c>
    </row>
    <row r="156" spans="1:35" ht="18" x14ac:dyDescent="0.4">
      <c r="A156" s="96" t="s">
        <v>298</v>
      </c>
      <c r="B156" s="101">
        <v>0</v>
      </c>
      <c r="C156" s="101">
        <v>0</v>
      </c>
      <c r="D156" s="101">
        <v>0</v>
      </c>
      <c r="E156" s="97">
        <v>1</v>
      </c>
      <c r="F156" s="101">
        <v>0</v>
      </c>
      <c r="G156" s="101">
        <v>0</v>
      </c>
      <c r="H156" s="96" t="s">
        <v>298</v>
      </c>
      <c r="I156" s="101">
        <v>0</v>
      </c>
      <c r="J156" s="101">
        <v>0</v>
      </c>
      <c r="K156" s="101">
        <v>0</v>
      </c>
      <c r="L156" s="97">
        <v>1</v>
      </c>
      <c r="M156" s="101">
        <v>0</v>
      </c>
      <c r="N156" s="101">
        <v>0</v>
      </c>
      <c r="O156" s="96" t="s">
        <v>374</v>
      </c>
      <c r="P156" s="101">
        <v>0</v>
      </c>
      <c r="Q156" s="101">
        <v>0</v>
      </c>
      <c r="R156" s="101">
        <v>0</v>
      </c>
      <c r="S156" s="97">
        <v>1</v>
      </c>
      <c r="T156" s="101">
        <v>0</v>
      </c>
      <c r="U156" s="101">
        <v>0</v>
      </c>
      <c r="V156" s="96" t="s">
        <v>298</v>
      </c>
      <c r="W156" s="101">
        <v>0</v>
      </c>
      <c r="X156" s="101">
        <v>0</v>
      </c>
      <c r="Y156" s="101">
        <v>0</v>
      </c>
      <c r="Z156" s="97">
        <v>1</v>
      </c>
      <c r="AA156" s="101">
        <v>0</v>
      </c>
      <c r="AB156" s="101">
        <v>0</v>
      </c>
      <c r="AC156" s="96" t="s">
        <v>298</v>
      </c>
      <c r="AD156" s="101">
        <v>0</v>
      </c>
      <c r="AE156" s="101">
        <v>0</v>
      </c>
      <c r="AF156" s="101">
        <v>0</v>
      </c>
      <c r="AG156" s="97">
        <v>1</v>
      </c>
      <c r="AH156" s="101">
        <v>0</v>
      </c>
      <c r="AI156" s="101">
        <v>0</v>
      </c>
    </row>
    <row r="157" spans="1:35" ht="18" x14ac:dyDescent="0.4">
      <c r="A157" s="96" t="s">
        <v>273</v>
      </c>
      <c r="B157" s="101">
        <v>0</v>
      </c>
      <c r="C157" s="101">
        <v>0</v>
      </c>
      <c r="D157" s="101">
        <v>0</v>
      </c>
      <c r="E157" s="97">
        <v>1</v>
      </c>
      <c r="F157" s="101">
        <v>0</v>
      </c>
      <c r="G157" s="101">
        <v>0</v>
      </c>
      <c r="H157" s="96" t="s">
        <v>273</v>
      </c>
      <c r="I157" s="101">
        <v>0</v>
      </c>
      <c r="J157" s="101">
        <v>0</v>
      </c>
      <c r="K157" s="101">
        <v>0</v>
      </c>
      <c r="L157" s="97">
        <v>1</v>
      </c>
      <c r="M157" s="101">
        <v>0</v>
      </c>
      <c r="N157" s="101">
        <v>0</v>
      </c>
      <c r="O157" s="96" t="s">
        <v>525</v>
      </c>
      <c r="P157" s="101">
        <v>0</v>
      </c>
      <c r="Q157" s="101">
        <v>0</v>
      </c>
      <c r="R157" s="101">
        <v>0</v>
      </c>
      <c r="S157" s="97">
        <v>1</v>
      </c>
      <c r="T157" s="101">
        <v>0</v>
      </c>
      <c r="U157" s="101">
        <v>0</v>
      </c>
      <c r="V157" s="96" t="s">
        <v>273</v>
      </c>
      <c r="W157" s="101">
        <v>0</v>
      </c>
      <c r="X157" s="101">
        <v>0</v>
      </c>
      <c r="Y157" s="101">
        <v>0</v>
      </c>
      <c r="Z157" s="97">
        <v>1</v>
      </c>
      <c r="AA157" s="101">
        <v>0</v>
      </c>
      <c r="AB157" s="101">
        <v>0</v>
      </c>
      <c r="AC157" s="96" t="s">
        <v>273</v>
      </c>
      <c r="AD157" s="101">
        <v>0</v>
      </c>
      <c r="AE157" s="101">
        <v>0</v>
      </c>
      <c r="AF157" s="101">
        <v>0</v>
      </c>
      <c r="AG157" s="97">
        <v>1</v>
      </c>
      <c r="AH157" s="101">
        <v>0</v>
      </c>
      <c r="AI157" s="101">
        <v>0</v>
      </c>
    </row>
    <row r="158" spans="1:35" ht="18" x14ac:dyDescent="0.4">
      <c r="A158" s="96" t="s">
        <v>523</v>
      </c>
      <c r="B158" s="101">
        <v>0</v>
      </c>
      <c r="C158" s="101">
        <v>0</v>
      </c>
      <c r="D158" s="101">
        <v>0</v>
      </c>
      <c r="E158" s="97">
        <v>1</v>
      </c>
      <c r="F158" s="101">
        <v>0</v>
      </c>
      <c r="G158" s="101">
        <v>0</v>
      </c>
      <c r="H158" s="96" t="s">
        <v>523</v>
      </c>
      <c r="I158" s="101">
        <v>0</v>
      </c>
      <c r="J158" s="101">
        <v>0</v>
      </c>
      <c r="K158" s="101">
        <v>0</v>
      </c>
      <c r="L158" s="97">
        <v>1</v>
      </c>
      <c r="M158" s="101">
        <v>0</v>
      </c>
      <c r="N158" s="101">
        <v>0</v>
      </c>
      <c r="O158" s="96" t="s">
        <v>298</v>
      </c>
      <c r="P158" s="101">
        <v>0</v>
      </c>
      <c r="Q158" s="101">
        <v>0</v>
      </c>
      <c r="R158" s="101">
        <v>0</v>
      </c>
      <c r="S158" s="97">
        <v>1</v>
      </c>
      <c r="T158" s="101">
        <v>0</v>
      </c>
      <c r="U158" s="101">
        <v>0</v>
      </c>
      <c r="V158" s="96" t="s">
        <v>523</v>
      </c>
      <c r="W158" s="101">
        <v>0</v>
      </c>
      <c r="X158" s="101">
        <v>0</v>
      </c>
      <c r="Y158" s="101">
        <v>0</v>
      </c>
      <c r="Z158" s="97">
        <v>1</v>
      </c>
      <c r="AA158" s="101">
        <v>0</v>
      </c>
      <c r="AB158" s="101">
        <v>0</v>
      </c>
      <c r="AC158" s="96" t="s">
        <v>523</v>
      </c>
      <c r="AD158" s="101">
        <v>0</v>
      </c>
      <c r="AE158" s="101">
        <v>0</v>
      </c>
      <c r="AF158" s="101">
        <v>0</v>
      </c>
      <c r="AG158" s="97">
        <v>1</v>
      </c>
      <c r="AH158" s="101">
        <v>0</v>
      </c>
      <c r="AI158" s="101">
        <v>0</v>
      </c>
    </row>
    <row r="159" spans="1:35" ht="36" x14ac:dyDescent="0.4">
      <c r="A159" s="96" t="s">
        <v>264</v>
      </c>
      <c r="B159" s="101">
        <v>0</v>
      </c>
      <c r="C159" s="101">
        <v>0</v>
      </c>
      <c r="D159" s="101">
        <v>0</v>
      </c>
      <c r="E159" s="97">
        <v>1</v>
      </c>
      <c r="F159" s="101">
        <v>0</v>
      </c>
      <c r="G159" s="101">
        <v>0</v>
      </c>
      <c r="H159" s="96" t="s">
        <v>264</v>
      </c>
      <c r="I159" s="101">
        <v>0</v>
      </c>
      <c r="J159" s="101">
        <v>0</v>
      </c>
      <c r="K159" s="101">
        <v>0</v>
      </c>
      <c r="L159" s="97">
        <v>1</v>
      </c>
      <c r="M159" s="101">
        <v>0</v>
      </c>
      <c r="N159" s="101">
        <v>0</v>
      </c>
      <c r="O159" s="96" t="s">
        <v>523</v>
      </c>
      <c r="P159" s="101">
        <v>0</v>
      </c>
      <c r="Q159" s="101">
        <v>0</v>
      </c>
      <c r="R159" s="101">
        <v>0</v>
      </c>
      <c r="S159" s="97">
        <v>1</v>
      </c>
      <c r="T159" s="101">
        <v>0</v>
      </c>
      <c r="U159" s="101">
        <v>0</v>
      </c>
      <c r="V159" s="96" t="s">
        <v>264</v>
      </c>
      <c r="W159" s="101">
        <v>0</v>
      </c>
      <c r="X159" s="101">
        <v>0</v>
      </c>
      <c r="Y159" s="101">
        <v>0</v>
      </c>
      <c r="Z159" s="97">
        <v>1</v>
      </c>
      <c r="AA159" s="101">
        <v>0</v>
      </c>
      <c r="AB159" s="101">
        <v>0</v>
      </c>
      <c r="AC159" s="96" t="s">
        <v>264</v>
      </c>
      <c r="AD159" s="101">
        <v>0</v>
      </c>
      <c r="AE159" s="101">
        <v>0</v>
      </c>
      <c r="AF159" s="101">
        <v>0</v>
      </c>
      <c r="AG159" s="97">
        <v>1</v>
      </c>
      <c r="AH159" s="101">
        <v>0</v>
      </c>
      <c r="AI159" s="101">
        <v>0</v>
      </c>
    </row>
    <row r="160" spans="1:35" ht="18" x14ac:dyDescent="0.4">
      <c r="A160" s="96" t="s">
        <v>534</v>
      </c>
      <c r="B160" s="101">
        <v>0</v>
      </c>
      <c r="C160" s="101">
        <v>0</v>
      </c>
      <c r="D160" s="101">
        <v>0</v>
      </c>
      <c r="E160" s="97">
        <v>1</v>
      </c>
      <c r="F160" s="101">
        <v>0</v>
      </c>
      <c r="G160" s="101">
        <v>0</v>
      </c>
      <c r="H160" s="96" t="s">
        <v>534</v>
      </c>
      <c r="I160" s="101">
        <v>0</v>
      </c>
      <c r="J160" s="101">
        <v>0</v>
      </c>
      <c r="K160" s="101">
        <v>0</v>
      </c>
      <c r="L160" s="97">
        <v>1</v>
      </c>
      <c r="M160" s="101">
        <v>0</v>
      </c>
      <c r="N160" s="101">
        <v>0</v>
      </c>
      <c r="O160" s="96" t="s">
        <v>534</v>
      </c>
      <c r="P160" s="101">
        <v>0</v>
      </c>
      <c r="Q160" s="101">
        <v>0</v>
      </c>
      <c r="R160" s="101">
        <v>0</v>
      </c>
      <c r="S160" s="97">
        <v>1</v>
      </c>
      <c r="T160" s="101">
        <v>0</v>
      </c>
      <c r="U160" s="101">
        <v>0</v>
      </c>
      <c r="V160" s="96" t="s">
        <v>534</v>
      </c>
      <c r="W160" s="101">
        <v>0</v>
      </c>
      <c r="X160" s="101">
        <v>0</v>
      </c>
      <c r="Y160" s="101">
        <v>0</v>
      </c>
      <c r="Z160" s="97">
        <v>1</v>
      </c>
      <c r="AA160" s="101">
        <v>0</v>
      </c>
      <c r="AB160" s="101">
        <v>0</v>
      </c>
      <c r="AC160" s="96" t="s">
        <v>534</v>
      </c>
      <c r="AD160" s="101">
        <v>0</v>
      </c>
      <c r="AE160" s="101">
        <v>0</v>
      </c>
      <c r="AF160" s="101">
        <v>0</v>
      </c>
      <c r="AG160" s="97">
        <v>1</v>
      </c>
      <c r="AH160" s="101">
        <v>0</v>
      </c>
      <c r="AI160" s="101">
        <v>0</v>
      </c>
    </row>
    <row r="161" spans="1:35" ht="18" x14ac:dyDescent="0.4">
      <c r="A161" s="96" t="s">
        <v>535</v>
      </c>
      <c r="B161" s="101">
        <v>0</v>
      </c>
      <c r="C161" s="101">
        <v>0</v>
      </c>
      <c r="D161" s="101">
        <v>0</v>
      </c>
      <c r="E161" s="97">
        <v>1</v>
      </c>
      <c r="F161" s="101">
        <v>0</v>
      </c>
      <c r="G161" s="101">
        <v>0</v>
      </c>
      <c r="H161" s="96" t="s">
        <v>535</v>
      </c>
      <c r="I161" s="101">
        <v>0</v>
      </c>
      <c r="J161" s="101">
        <v>0</v>
      </c>
      <c r="K161" s="101">
        <v>0</v>
      </c>
      <c r="L161" s="97">
        <v>1</v>
      </c>
      <c r="M161" s="101">
        <v>0</v>
      </c>
      <c r="N161" s="101">
        <v>0</v>
      </c>
      <c r="O161" s="96" t="s">
        <v>535</v>
      </c>
      <c r="P161" s="101">
        <v>0</v>
      </c>
      <c r="Q161" s="101">
        <v>0</v>
      </c>
      <c r="R161" s="101">
        <v>0</v>
      </c>
      <c r="S161" s="97">
        <v>1</v>
      </c>
      <c r="T161" s="101">
        <v>0</v>
      </c>
      <c r="U161" s="101">
        <v>0</v>
      </c>
      <c r="V161" s="96" t="s">
        <v>535</v>
      </c>
      <c r="W161" s="101">
        <v>0</v>
      </c>
      <c r="X161" s="101">
        <v>0</v>
      </c>
      <c r="Y161" s="101">
        <v>0</v>
      </c>
      <c r="Z161" s="97">
        <v>1</v>
      </c>
      <c r="AA161" s="101">
        <v>0</v>
      </c>
      <c r="AB161" s="101">
        <v>0</v>
      </c>
      <c r="AC161" s="96" t="s">
        <v>535</v>
      </c>
      <c r="AD161" s="101">
        <v>0</v>
      </c>
      <c r="AE161" s="101">
        <v>0</v>
      </c>
      <c r="AF161" s="101">
        <v>0</v>
      </c>
      <c r="AG161" s="97">
        <v>1</v>
      </c>
      <c r="AH161" s="101">
        <v>0</v>
      </c>
      <c r="AI161" s="101">
        <v>0</v>
      </c>
    </row>
    <row r="162" spans="1:35" ht="36" x14ac:dyDescent="0.4">
      <c r="A162" s="96" t="s">
        <v>536</v>
      </c>
      <c r="B162" s="101">
        <v>0</v>
      </c>
      <c r="C162" s="101">
        <v>0</v>
      </c>
      <c r="D162" s="101">
        <v>0</v>
      </c>
      <c r="E162" s="97">
        <v>1</v>
      </c>
      <c r="F162" s="101">
        <v>0</v>
      </c>
      <c r="G162" s="101">
        <v>0</v>
      </c>
      <c r="H162" s="96" t="s">
        <v>536</v>
      </c>
      <c r="I162" s="101">
        <v>0</v>
      </c>
      <c r="J162" s="101">
        <v>0</v>
      </c>
      <c r="K162" s="101">
        <v>0</v>
      </c>
      <c r="L162" s="97">
        <v>1</v>
      </c>
      <c r="M162" s="101">
        <v>0</v>
      </c>
      <c r="N162" s="101">
        <v>0</v>
      </c>
      <c r="O162" s="96" t="s">
        <v>536</v>
      </c>
      <c r="P162" s="101">
        <v>0</v>
      </c>
      <c r="Q162" s="101">
        <v>0</v>
      </c>
      <c r="R162" s="101">
        <v>0</v>
      </c>
      <c r="S162" s="97">
        <v>1</v>
      </c>
      <c r="T162" s="101">
        <v>0</v>
      </c>
      <c r="U162" s="101">
        <v>0</v>
      </c>
      <c r="V162" s="96" t="s">
        <v>536</v>
      </c>
      <c r="W162" s="101">
        <v>0</v>
      </c>
      <c r="X162" s="101">
        <v>0</v>
      </c>
      <c r="Y162" s="101">
        <v>0</v>
      </c>
      <c r="Z162" s="97">
        <v>1</v>
      </c>
      <c r="AA162" s="101">
        <v>0</v>
      </c>
      <c r="AB162" s="101">
        <v>0</v>
      </c>
      <c r="AC162" s="96" t="s">
        <v>536</v>
      </c>
      <c r="AD162" s="101">
        <v>0</v>
      </c>
      <c r="AE162" s="101">
        <v>0</v>
      </c>
      <c r="AF162" s="101">
        <v>0</v>
      </c>
      <c r="AG162" s="97">
        <v>1</v>
      </c>
      <c r="AH162" s="101">
        <v>0</v>
      </c>
      <c r="AI162" s="101">
        <v>0</v>
      </c>
    </row>
    <row r="163" spans="1:35" ht="18" x14ac:dyDescent="0.4">
      <c r="A163" s="96" t="s">
        <v>521</v>
      </c>
      <c r="B163" s="101">
        <v>0</v>
      </c>
      <c r="C163" s="101">
        <v>0</v>
      </c>
      <c r="D163" s="101">
        <v>0</v>
      </c>
      <c r="E163" s="97">
        <v>1</v>
      </c>
      <c r="F163" s="101">
        <v>0</v>
      </c>
      <c r="G163" s="101">
        <v>0</v>
      </c>
      <c r="H163" s="96" t="s">
        <v>521</v>
      </c>
      <c r="I163" s="101">
        <v>0</v>
      </c>
      <c r="J163" s="101">
        <v>0</v>
      </c>
      <c r="K163" s="101">
        <v>0</v>
      </c>
      <c r="L163" s="97">
        <v>1</v>
      </c>
      <c r="M163" s="101">
        <v>0</v>
      </c>
      <c r="N163" s="101">
        <v>0</v>
      </c>
      <c r="O163" s="96" t="s">
        <v>521</v>
      </c>
      <c r="P163" s="101">
        <v>0</v>
      </c>
      <c r="Q163" s="101">
        <v>0</v>
      </c>
      <c r="R163" s="101">
        <v>0</v>
      </c>
      <c r="S163" s="97">
        <v>1</v>
      </c>
      <c r="T163" s="101">
        <v>0</v>
      </c>
      <c r="U163" s="101">
        <v>0</v>
      </c>
      <c r="V163" s="96" t="s">
        <v>521</v>
      </c>
      <c r="W163" s="101">
        <v>0</v>
      </c>
      <c r="X163" s="101">
        <v>0</v>
      </c>
      <c r="Y163" s="101">
        <v>0</v>
      </c>
      <c r="Z163" s="97">
        <v>1</v>
      </c>
      <c r="AA163" s="101">
        <v>0</v>
      </c>
      <c r="AB163" s="101">
        <v>0</v>
      </c>
      <c r="AC163" s="96" t="s">
        <v>521</v>
      </c>
      <c r="AD163" s="101">
        <v>0</v>
      </c>
      <c r="AE163" s="101">
        <v>0</v>
      </c>
      <c r="AF163" s="101">
        <v>0</v>
      </c>
      <c r="AG163" s="97">
        <v>1</v>
      </c>
      <c r="AH163" s="101">
        <v>0</v>
      </c>
      <c r="AI163" s="101">
        <v>0</v>
      </c>
    </row>
    <row r="164" spans="1:35" ht="18" x14ac:dyDescent="0.4">
      <c r="A164" s="96" t="s">
        <v>377</v>
      </c>
      <c r="B164" s="101">
        <v>0</v>
      </c>
      <c r="C164" s="101">
        <v>0</v>
      </c>
      <c r="D164" s="101">
        <v>0</v>
      </c>
      <c r="E164" s="97">
        <v>1</v>
      </c>
      <c r="F164" s="101">
        <v>0</v>
      </c>
      <c r="G164" s="101">
        <v>0</v>
      </c>
      <c r="H164" s="96" t="s">
        <v>377</v>
      </c>
      <c r="I164" s="101">
        <v>0</v>
      </c>
      <c r="J164" s="101">
        <v>0</v>
      </c>
      <c r="K164" s="101">
        <v>0</v>
      </c>
      <c r="L164" s="97">
        <v>1</v>
      </c>
      <c r="M164" s="101">
        <v>0</v>
      </c>
      <c r="N164" s="101">
        <v>0</v>
      </c>
      <c r="O164" s="96" t="s">
        <v>377</v>
      </c>
      <c r="P164" s="101">
        <v>0</v>
      </c>
      <c r="Q164" s="101">
        <v>0</v>
      </c>
      <c r="R164" s="101">
        <v>0</v>
      </c>
      <c r="S164" s="97">
        <v>1</v>
      </c>
      <c r="T164" s="101">
        <v>0</v>
      </c>
      <c r="U164" s="101">
        <v>0</v>
      </c>
      <c r="V164" s="96" t="s">
        <v>377</v>
      </c>
      <c r="W164" s="101">
        <v>0</v>
      </c>
      <c r="X164" s="101">
        <v>0</v>
      </c>
      <c r="Y164" s="101">
        <v>0</v>
      </c>
      <c r="Z164" s="97">
        <v>1</v>
      </c>
      <c r="AA164" s="101">
        <v>0</v>
      </c>
      <c r="AB164" s="101">
        <v>0</v>
      </c>
      <c r="AC164" s="96" t="s">
        <v>377</v>
      </c>
      <c r="AD164" s="101">
        <v>0</v>
      </c>
      <c r="AE164" s="101">
        <v>0</v>
      </c>
      <c r="AF164" s="101">
        <v>0</v>
      </c>
      <c r="AG164" s="97">
        <v>1</v>
      </c>
      <c r="AH164" s="101">
        <v>0</v>
      </c>
      <c r="AI164" s="101">
        <v>0</v>
      </c>
    </row>
    <row r="165" spans="1:35" ht="18" x14ac:dyDescent="0.4">
      <c r="A165" s="96" t="s">
        <v>260</v>
      </c>
      <c r="B165" s="101">
        <v>0</v>
      </c>
      <c r="C165" s="101">
        <v>0</v>
      </c>
      <c r="D165" s="101">
        <v>0</v>
      </c>
      <c r="E165" s="97">
        <v>1</v>
      </c>
      <c r="F165" s="101">
        <v>0</v>
      </c>
      <c r="G165" s="101">
        <v>0</v>
      </c>
      <c r="H165" s="96" t="s">
        <v>260</v>
      </c>
      <c r="I165" s="101">
        <v>0</v>
      </c>
      <c r="J165" s="101">
        <v>0</v>
      </c>
      <c r="K165" s="101">
        <v>0</v>
      </c>
      <c r="L165" s="97">
        <v>1</v>
      </c>
      <c r="M165" s="101">
        <v>0</v>
      </c>
      <c r="N165" s="101">
        <v>0</v>
      </c>
      <c r="O165" s="96" t="s">
        <v>260</v>
      </c>
      <c r="P165" s="101">
        <v>0</v>
      </c>
      <c r="Q165" s="101">
        <v>0</v>
      </c>
      <c r="R165" s="101">
        <v>0</v>
      </c>
      <c r="S165" s="97">
        <v>1</v>
      </c>
      <c r="T165" s="101">
        <v>0</v>
      </c>
      <c r="U165" s="101">
        <v>0</v>
      </c>
      <c r="V165" s="96" t="s">
        <v>260</v>
      </c>
      <c r="W165" s="101">
        <v>0</v>
      </c>
      <c r="X165" s="101">
        <v>0</v>
      </c>
      <c r="Y165" s="101">
        <v>0</v>
      </c>
      <c r="Z165" s="97">
        <v>1</v>
      </c>
      <c r="AA165" s="101">
        <v>0</v>
      </c>
      <c r="AB165" s="101">
        <v>0</v>
      </c>
      <c r="AC165" s="96" t="s">
        <v>260</v>
      </c>
      <c r="AD165" s="101">
        <v>0</v>
      </c>
      <c r="AE165" s="101">
        <v>0</v>
      </c>
      <c r="AF165" s="101">
        <v>0</v>
      </c>
      <c r="AG165" s="97">
        <v>1</v>
      </c>
      <c r="AH165" s="101">
        <v>0</v>
      </c>
      <c r="AI165" s="101">
        <v>0</v>
      </c>
    </row>
    <row r="166" spans="1:35" ht="18" x14ac:dyDescent="0.4">
      <c r="A166" s="96" t="s">
        <v>379</v>
      </c>
      <c r="B166" s="101">
        <v>0</v>
      </c>
      <c r="C166" s="101">
        <v>0</v>
      </c>
      <c r="D166" s="101">
        <v>0</v>
      </c>
      <c r="E166" s="97">
        <v>1</v>
      </c>
      <c r="F166" s="101">
        <v>0</v>
      </c>
      <c r="G166" s="101">
        <v>0</v>
      </c>
      <c r="H166" s="96" t="s">
        <v>379</v>
      </c>
      <c r="I166" s="101">
        <v>0</v>
      </c>
      <c r="J166" s="101">
        <v>0</v>
      </c>
      <c r="K166" s="101">
        <v>0</v>
      </c>
      <c r="L166" s="97">
        <v>1</v>
      </c>
      <c r="M166" s="101">
        <v>0</v>
      </c>
      <c r="N166" s="101">
        <v>0</v>
      </c>
      <c r="O166" s="96" t="s">
        <v>379</v>
      </c>
      <c r="P166" s="101">
        <v>0</v>
      </c>
      <c r="Q166" s="101">
        <v>0</v>
      </c>
      <c r="R166" s="101">
        <v>0</v>
      </c>
      <c r="S166" s="97">
        <v>1</v>
      </c>
      <c r="T166" s="101">
        <v>0</v>
      </c>
      <c r="U166" s="101">
        <v>0</v>
      </c>
      <c r="V166" s="96" t="s">
        <v>379</v>
      </c>
      <c r="W166" s="101">
        <v>0</v>
      </c>
      <c r="X166" s="101">
        <v>0</v>
      </c>
      <c r="Y166" s="101">
        <v>0</v>
      </c>
      <c r="Z166" s="97">
        <v>1</v>
      </c>
      <c r="AA166" s="101">
        <v>0</v>
      </c>
      <c r="AB166" s="101">
        <v>0</v>
      </c>
      <c r="AC166" s="96" t="s">
        <v>379</v>
      </c>
      <c r="AD166" s="101">
        <v>0</v>
      </c>
      <c r="AE166" s="101">
        <v>0</v>
      </c>
      <c r="AF166" s="101">
        <v>0</v>
      </c>
      <c r="AG166" s="97">
        <v>1</v>
      </c>
      <c r="AH166" s="101">
        <v>0</v>
      </c>
      <c r="AI166" s="101">
        <v>0</v>
      </c>
    </row>
    <row r="167" spans="1:35" ht="18" x14ac:dyDescent="0.4">
      <c r="A167" s="96" t="s">
        <v>380</v>
      </c>
      <c r="B167" s="101">
        <v>0</v>
      </c>
      <c r="C167" s="101">
        <v>0</v>
      </c>
      <c r="D167" s="101">
        <v>0</v>
      </c>
      <c r="E167" s="97">
        <v>1</v>
      </c>
      <c r="F167" s="101">
        <v>0</v>
      </c>
      <c r="G167" s="101">
        <v>0</v>
      </c>
      <c r="H167" s="96" t="s">
        <v>380</v>
      </c>
      <c r="I167" s="101">
        <v>0</v>
      </c>
      <c r="J167" s="101">
        <v>0</v>
      </c>
      <c r="K167" s="101">
        <v>0</v>
      </c>
      <c r="L167" s="97">
        <v>1</v>
      </c>
      <c r="M167" s="101">
        <v>0</v>
      </c>
      <c r="N167" s="101">
        <v>0</v>
      </c>
      <c r="O167" s="96" t="s">
        <v>380</v>
      </c>
      <c r="P167" s="101">
        <v>0</v>
      </c>
      <c r="Q167" s="101">
        <v>0</v>
      </c>
      <c r="R167" s="101">
        <v>0</v>
      </c>
      <c r="S167" s="97">
        <v>1</v>
      </c>
      <c r="T167" s="101">
        <v>0</v>
      </c>
      <c r="U167" s="101">
        <v>0</v>
      </c>
      <c r="V167" s="96" t="s">
        <v>380</v>
      </c>
      <c r="W167" s="101">
        <v>0</v>
      </c>
      <c r="X167" s="101">
        <v>0</v>
      </c>
      <c r="Y167" s="101">
        <v>0</v>
      </c>
      <c r="Z167" s="97">
        <v>1</v>
      </c>
      <c r="AA167" s="101">
        <v>0</v>
      </c>
      <c r="AB167" s="101">
        <v>0</v>
      </c>
      <c r="AC167" s="96" t="s">
        <v>380</v>
      </c>
      <c r="AD167" s="101">
        <v>0</v>
      </c>
      <c r="AE167" s="101">
        <v>0</v>
      </c>
      <c r="AF167" s="101">
        <v>0</v>
      </c>
      <c r="AG167" s="97">
        <v>1</v>
      </c>
      <c r="AH167" s="101">
        <v>0</v>
      </c>
      <c r="AI167" s="101">
        <v>0</v>
      </c>
    </row>
    <row r="168" spans="1:35" ht="18" x14ac:dyDescent="0.4">
      <c r="A168" s="96" t="s">
        <v>382</v>
      </c>
      <c r="B168" s="101">
        <v>0</v>
      </c>
      <c r="C168" s="101">
        <v>0</v>
      </c>
      <c r="D168" s="101">
        <v>0</v>
      </c>
      <c r="E168" s="97">
        <v>1</v>
      </c>
      <c r="F168" s="101">
        <v>0</v>
      </c>
      <c r="G168" s="101">
        <v>0</v>
      </c>
      <c r="H168" s="96" t="s">
        <v>382</v>
      </c>
      <c r="I168" s="101">
        <v>0</v>
      </c>
      <c r="J168" s="101">
        <v>0</v>
      </c>
      <c r="K168" s="101">
        <v>0</v>
      </c>
      <c r="L168" s="97">
        <v>1</v>
      </c>
      <c r="M168" s="101">
        <v>0</v>
      </c>
      <c r="N168" s="101">
        <v>0</v>
      </c>
      <c r="O168" s="96" t="s">
        <v>382</v>
      </c>
      <c r="P168" s="101">
        <v>0</v>
      </c>
      <c r="Q168" s="101">
        <v>0</v>
      </c>
      <c r="R168" s="101">
        <v>0</v>
      </c>
      <c r="S168" s="97">
        <v>1</v>
      </c>
      <c r="T168" s="101">
        <v>0</v>
      </c>
      <c r="U168" s="101">
        <v>0</v>
      </c>
      <c r="V168" s="96" t="s">
        <v>382</v>
      </c>
      <c r="W168" s="101">
        <v>0</v>
      </c>
      <c r="X168" s="101">
        <v>0</v>
      </c>
      <c r="Y168" s="101">
        <v>0</v>
      </c>
      <c r="Z168" s="97">
        <v>1</v>
      </c>
      <c r="AA168" s="101">
        <v>0</v>
      </c>
      <c r="AB168" s="101">
        <v>0</v>
      </c>
      <c r="AC168" s="96" t="s">
        <v>382</v>
      </c>
      <c r="AD168" s="101">
        <v>0</v>
      </c>
      <c r="AE168" s="101">
        <v>0</v>
      </c>
      <c r="AF168" s="101">
        <v>0</v>
      </c>
      <c r="AG168" s="97">
        <v>1</v>
      </c>
      <c r="AH168" s="101">
        <v>0</v>
      </c>
      <c r="AI168" s="101">
        <v>0</v>
      </c>
    </row>
    <row r="169" spans="1:35" ht="36" x14ac:dyDescent="0.4">
      <c r="A169" s="96" t="s">
        <v>383</v>
      </c>
      <c r="B169" s="101">
        <v>0</v>
      </c>
      <c r="C169" s="101">
        <v>0</v>
      </c>
      <c r="D169" s="101">
        <v>0</v>
      </c>
      <c r="E169" s="97">
        <v>1</v>
      </c>
      <c r="F169" s="101">
        <v>0</v>
      </c>
      <c r="G169" s="101">
        <v>0</v>
      </c>
      <c r="H169" s="96" t="s">
        <v>383</v>
      </c>
      <c r="I169" s="101">
        <v>0</v>
      </c>
      <c r="J169" s="101">
        <v>0</v>
      </c>
      <c r="K169" s="101">
        <v>0</v>
      </c>
      <c r="L169" s="97">
        <v>1</v>
      </c>
      <c r="M169" s="101">
        <v>0</v>
      </c>
      <c r="N169" s="101">
        <v>0</v>
      </c>
      <c r="O169" s="96" t="s">
        <v>383</v>
      </c>
      <c r="P169" s="101">
        <v>0</v>
      </c>
      <c r="Q169" s="101">
        <v>0</v>
      </c>
      <c r="R169" s="101">
        <v>0</v>
      </c>
      <c r="S169" s="97">
        <v>1</v>
      </c>
      <c r="T169" s="101">
        <v>0</v>
      </c>
      <c r="U169" s="101">
        <v>0</v>
      </c>
      <c r="V169" s="96" t="s">
        <v>383</v>
      </c>
      <c r="W169" s="101">
        <v>0</v>
      </c>
      <c r="X169" s="101">
        <v>0</v>
      </c>
      <c r="Y169" s="101">
        <v>0</v>
      </c>
      <c r="Z169" s="97">
        <v>1</v>
      </c>
      <c r="AA169" s="101">
        <v>0</v>
      </c>
      <c r="AB169" s="101">
        <v>0</v>
      </c>
      <c r="AC169" s="96" t="s">
        <v>383</v>
      </c>
      <c r="AD169" s="101">
        <v>0</v>
      </c>
      <c r="AE169" s="101">
        <v>0</v>
      </c>
      <c r="AF169" s="101">
        <v>0</v>
      </c>
      <c r="AG169" s="97">
        <v>1</v>
      </c>
      <c r="AH169" s="101">
        <v>0</v>
      </c>
      <c r="AI169" s="101">
        <v>0</v>
      </c>
    </row>
    <row r="170" spans="1:35" ht="18" x14ac:dyDescent="0.4">
      <c r="A170" s="96" t="s">
        <v>384</v>
      </c>
      <c r="B170" s="101">
        <v>0</v>
      </c>
      <c r="C170" s="101">
        <v>0</v>
      </c>
      <c r="D170" s="101">
        <v>0</v>
      </c>
      <c r="E170" s="97">
        <v>1</v>
      </c>
      <c r="F170" s="101">
        <v>0</v>
      </c>
      <c r="G170" s="101">
        <v>0</v>
      </c>
      <c r="H170" s="96" t="s">
        <v>384</v>
      </c>
      <c r="I170" s="101">
        <v>0</v>
      </c>
      <c r="J170" s="101">
        <v>0</v>
      </c>
      <c r="K170" s="101">
        <v>0</v>
      </c>
      <c r="L170" s="97">
        <v>1</v>
      </c>
      <c r="M170" s="101">
        <v>0</v>
      </c>
      <c r="N170" s="101">
        <v>0</v>
      </c>
      <c r="O170" s="96" t="s">
        <v>384</v>
      </c>
      <c r="P170" s="101">
        <v>0</v>
      </c>
      <c r="Q170" s="101">
        <v>0</v>
      </c>
      <c r="R170" s="101">
        <v>0</v>
      </c>
      <c r="S170" s="97">
        <v>1</v>
      </c>
      <c r="T170" s="101">
        <v>0</v>
      </c>
      <c r="U170" s="101">
        <v>0</v>
      </c>
      <c r="V170" s="96" t="s">
        <v>384</v>
      </c>
      <c r="W170" s="101">
        <v>0</v>
      </c>
      <c r="X170" s="101">
        <v>0</v>
      </c>
      <c r="Y170" s="101">
        <v>0</v>
      </c>
      <c r="Z170" s="97">
        <v>1</v>
      </c>
      <c r="AA170" s="101">
        <v>0</v>
      </c>
      <c r="AB170" s="101">
        <v>0</v>
      </c>
      <c r="AC170" s="96" t="s">
        <v>384</v>
      </c>
      <c r="AD170" s="101">
        <v>0</v>
      </c>
      <c r="AE170" s="101">
        <v>0</v>
      </c>
      <c r="AF170" s="101">
        <v>0</v>
      </c>
      <c r="AG170" s="97">
        <v>1</v>
      </c>
      <c r="AH170" s="101">
        <v>0</v>
      </c>
      <c r="AI170" s="101">
        <v>0</v>
      </c>
    </row>
    <row r="171" spans="1:35" ht="18" x14ac:dyDescent="0.4">
      <c r="A171" s="96" t="s">
        <v>385</v>
      </c>
      <c r="B171" s="101">
        <v>0</v>
      </c>
      <c r="C171" s="101">
        <v>0</v>
      </c>
      <c r="D171" s="101">
        <v>0</v>
      </c>
      <c r="E171" s="97">
        <v>1</v>
      </c>
      <c r="F171" s="101">
        <v>0</v>
      </c>
      <c r="G171" s="101">
        <v>0</v>
      </c>
      <c r="H171" s="96" t="s">
        <v>385</v>
      </c>
      <c r="I171" s="101">
        <v>0</v>
      </c>
      <c r="J171" s="101">
        <v>0</v>
      </c>
      <c r="K171" s="101">
        <v>0</v>
      </c>
      <c r="L171" s="97">
        <v>1</v>
      </c>
      <c r="M171" s="101">
        <v>0</v>
      </c>
      <c r="N171" s="101">
        <v>0</v>
      </c>
      <c r="O171" s="96" t="s">
        <v>385</v>
      </c>
      <c r="P171" s="101">
        <v>0</v>
      </c>
      <c r="Q171" s="101">
        <v>0</v>
      </c>
      <c r="R171" s="101">
        <v>0</v>
      </c>
      <c r="S171" s="97">
        <v>1</v>
      </c>
      <c r="T171" s="101">
        <v>0</v>
      </c>
      <c r="U171" s="101">
        <v>0</v>
      </c>
      <c r="V171" s="96" t="s">
        <v>385</v>
      </c>
      <c r="W171" s="101">
        <v>0</v>
      </c>
      <c r="X171" s="101">
        <v>0</v>
      </c>
      <c r="Y171" s="101">
        <v>0</v>
      </c>
      <c r="Z171" s="97">
        <v>1</v>
      </c>
      <c r="AA171" s="101">
        <v>0</v>
      </c>
      <c r="AB171" s="101">
        <v>0</v>
      </c>
      <c r="AC171" s="96" t="s">
        <v>385</v>
      </c>
      <c r="AD171" s="101">
        <v>0</v>
      </c>
      <c r="AE171" s="101">
        <v>0</v>
      </c>
      <c r="AF171" s="101">
        <v>0</v>
      </c>
      <c r="AG171" s="97">
        <v>1</v>
      </c>
      <c r="AH171" s="101">
        <v>0</v>
      </c>
      <c r="AI171" s="101">
        <v>0</v>
      </c>
    </row>
    <row r="172" spans="1:35" ht="18" x14ac:dyDescent="0.4">
      <c r="A172" s="96" t="s">
        <v>386</v>
      </c>
      <c r="B172" s="101">
        <v>0</v>
      </c>
      <c r="C172" s="101">
        <v>0</v>
      </c>
      <c r="D172" s="101">
        <v>0</v>
      </c>
      <c r="E172" s="97">
        <v>1</v>
      </c>
      <c r="F172" s="101">
        <v>0</v>
      </c>
      <c r="G172" s="101">
        <v>0</v>
      </c>
      <c r="H172" s="96" t="s">
        <v>386</v>
      </c>
      <c r="I172" s="101">
        <v>0</v>
      </c>
      <c r="J172" s="101">
        <v>0</v>
      </c>
      <c r="K172" s="101">
        <v>0</v>
      </c>
      <c r="L172" s="97">
        <v>1</v>
      </c>
      <c r="M172" s="101">
        <v>0</v>
      </c>
      <c r="N172" s="101">
        <v>0</v>
      </c>
      <c r="O172" s="96" t="s">
        <v>386</v>
      </c>
      <c r="P172" s="101">
        <v>0</v>
      </c>
      <c r="Q172" s="101">
        <v>0</v>
      </c>
      <c r="R172" s="101">
        <v>0</v>
      </c>
      <c r="S172" s="97">
        <v>1</v>
      </c>
      <c r="T172" s="101">
        <v>0</v>
      </c>
      <c r="U172" s="101">
        <v>0</v>
      </c>
      <c r="V172" s="96" t="s">
        <v>386</v>
      </c>
      <c r="W172" s="101">
        <v>0</v>
      </c>
      <c r="X172" s="101">
        <v>0</v>
      </c>
      <c r="Y172" s="101">
        <v>0</v>
      </c>
      <c r="Z172" s="97">
        <v>1</v>
      </c>
      <c r="AA172" s="101">
        <v>0</v>
      </c>
      <c r="AB172" s="101">
        <v>0</v>
      </c>
      <c r="AC172" s="96" t="s">
        <v>386</v>
      </c>
      <c r="AD172" s="101">
        <v>0</v>
      </c>
      <c r="AE172" s="101">
        <v>0</v>
      </c>
      <c r="AF172" s="101">
        <v>0</v>
      </c>
      <c r="AG172" s="97">
        <v>1</v>
      </c>
      <c r="AH172" s="101">
        <v>0</v>
      </c>
      <c r="AI172" s="101">
        <v>0</v>
      </c>
    </row>
    <row r="173" spans="1:35" ht="18" x14ac:dyDescent="0.4">
      <c r="A173" s="96" t="s">
        <v>387</v>
      </c>
      <c r="B173" s="101">
        <v>0</v>
      </c>
      <c r="C173" s="101">
        <v>0</v>
      </c>
      <c r="D173" s="101">
        <v>0</v>
      </c>
      <c r="E173" s="97">
        <v>1</v>
      </c>
      <c r="F173" s="101">
        <v>0</v>
      </c>
      <c r="G173" s="101">
        <v>0</v>
      </c>
      <c r="H173" s="96" t="s">
        <v>387</v>
      </c>
      <c r="I173" s="101">
        <v>0</v>
      </c>
      <c r="J173" s="101">
        <v>0</v>
      </c>
      <c r="K173" s="101">
        <v>0</v>
      </c>
      <c r="L173" s="97">
        <v>1</v>
      </c>
      <c r="M173" s="101">
        <v>0</v>
      </c>
      <c r="N173" s="101">
        <v>0</v>
      </c>
      <c r="O173" s="96" t="s">
        <v>387</v>
      </c>
      <c r="P173" s="101">
        <v>0</v>
      </c>
      <c r="Q173" s="101">
        <v>0</v>
      </c>
      <c r="R173" s="101">
        <v>0</v>
      </c>
      <c r="S173" s="97">
        <v>1</v>
      </c>
      <c r="T173" s="101">
        <v>0</v>
      </c>
      <c r="U173" s="101">
        <v>0</v>
      </c>
      <c r="V173" s="96" t="s">
        <v>387</v>
      </c>
      <c r="W173" s="101">
        <v>0</v>
      </c>
      <c r="X173" s="101">
        <v>0</v>
      </c>
      <c r="Y173" s="101">
        <v>0</v>
      </c>
      <c r="Z173" s="97">
        <v>1</v>
      </c>
      <c r="AA173" s="101">
        <v>0</v>
      </c>
      <c r="AB173" s="101">
        <v>0</v>
      </c>
      <c r="AC173" s="96" t="s">
        <v>387</v>
      </c>
      <c r="AD173" s="101">
        <v>0</v>
      </c>
      <c r="AE173" s="101">
        <v>0</v>
      </c>
      <c r="AF173" s="101">
        <v>0</v>
      </c>
      <c r="AG173" s="97">
        <v>1</v>
      </c>
      <c r="AH173" s="101">
        <v>0</v>
      </c>
      <c r="AI173" s="101">
        <v>0</v>
      </c>
    </row>
    <row r="174" spans="1:35" ht="18" x14ac:dyDescent="0.4">
      <c r="A174" s="96" t="s">
        <v>271</v>
      </c>
      <c r="B174" s="101">
        <v>0</v>
      </c>
      <c r="C174" s="101">
        <v>0</v>
      </c>
      <c r="D174" s="101">
        <v>0</v>
      </c>
      <c r="E174" s="97">
        <v>1</v>
      </c>
      <c r="F174" s="101">
        <v>0</v>
      </c>
      <c r="G174" s="101">
        <v>0</v>
      </c>
      <c r="H174" s="96" t="s">
        <v>271</v>
      </c>
      <c r="I174" s="101">
        <v>0</v>
      </c>
      <c r="J174" s="101">
        <v>0</v>
      </c>
      <c r="K174" s="101">
        <v>0</v>
      </c>
      <c r="L174" s="97">
        <v>1</v>
      </c>
      <c r="M174" s="101">
        <v>0</v>
      </c>
      <c r="N174" s="101">
        <v>0</v>
      </c>
      <c r="O174" s="96" t="s">
        <v>271</v>
      </c>
      <c r="P174" s="101">
        <v>0</v>
      </c>
      <c r="Q174" s="101">
        <v>0</v>
      </c>
      <c r="R174" s="101">
        <v>0</v>
      </c>
      <c r="S174" s="97">
        <v>1</v>
      </c>
      <c r="T174" s="101">
        <v>0</v>
      </c>
      <c r="U174" s="101">
        <v>0</v>
      </c>
      <c r="V174" s="96" t="s">
        <v>271</v>
      </c>
      <c r="W174" s="101">
        <v>0</v>
      </c>
      <c r="X174" s="101">
        <v>0</v>
      </c>
      <c r="Y174" s="101">
        <v>0</v>
      </c>
      <c r="Z174" s="97">
        <v>1</v>
      </c>
      <c r="AA174" s="101">
        <v>0</v>
      </c>
      <c r="AB174" s="101">
        <v>0</v>
      </c>
      <c r="AC174" s="96" t="s">
        <v>271</v>
      </c>
      <c r="AD174" s="101">
        <v>0</v>
      </c>
      <c r="AE174" s="101">
        <v>0</v>
      </c>
      <c r="AF174" s="101">
        <v>0</v>
      </c>
      <c r="AG174" s="97">
        <v>1</v>
      </c>
      <c r="AH174" s="101">
        <v>0</v>
      </c>
      <c r="AI174" s="101">
        <v>0</v>
      </c>
    </row>
    <row r="175" spans="1:35" ht="18" x14ac:dyDescent="0.4">
      <c r="A175" s="96" t="s">
        <v>222</v>
      </c>
      <c r="B175" s="101">
        <v>0</v>
      </c>
      <c r="C175" s="101">
        <v>0</v>
      </c>
      <c r="D175" s="101">
        <v>0</v>
      </c>
      <c r="E175" s="97">
        <v>1</v>
      </c>
      <c r="F175" s="101">
        <v>0</v>
      </c>
      <c r="G175" s="101">
        <v>0</v>
      </c>
      <c r="H175" s="96" t="s">
        <v>222</v>
      </c>
      <c r="I175" s="101">
        <v>0</v>
      </c>
      <c r="J175" s="101">
        <v>0</v>
      </c>
      <c r="K175" s="101">
        <v>0</v>
      </c>
      <c r="L175" s="97">
        <v>1</v>
      </c>
      <c r="M175" s="101">
        <v>0</v>
      </c>
      <c r="N175" s="101">
        <v>0</v>
      </c>
      <c r="O175" s="96" t="s">
        <v>222</v>
      </c>
      <c r="P175" s="101">
        <v>0</v>
      </c>
      <c r="Q175" s="101">
        <v>0</v>
      </c>
      <c r="R175" s="101">
        <v>0</v>
      </c>
      <c r="S175" s="97">
        <v>1</v>
      </c>
      <c r="T175" s="101">
        <v>0</v>
      </c>
      <c r="U175" s="101">
        <v>0</v>
      </c>
      <c r="V175" s="96" t="s">
        <v>222</v>
      </c>
      <c r="W175" s="101">
        <v>0</v>
      </c>
      <c r="X175" s="101">
        <v>0</v>
      </c>
      <c r="Y175" s="101">
        <v>0</v>
      </c>
      <c r="Z175" s="97">
        <v>1</v>
      </c>
      <c r="AA175" s="101">
        <v>0</v>
      </c>
      <c r="AB175" s="101">
        <v>0</v>
      </c>
      <c r="AC175" s="96" t="s">
        <v>222</v>
      </c>
      <c r="AD175" s="101">
        <v>0</v>
      </c>
      <c r="AE175" s="101">
        <v>0</v>
      </c>
      <c r="AF175" s="101">
        <v>0</v>
      </c>
      <c r="AG175" s="97">
        <v>1</v>
      </c>
      <c r="AH175" s="101">
        <v>0</v>
      </c>
      <c r="AI175" s="101">
        <v>0</v>
      </c>
    </row>
    <row r="176" spans="1:35" ht="18" x14ac:dyDescent="0.4">
      <c r="A176" s="96" t="s">
        <v>388</v>
      </c>
      <c r="B176" s="101">
        <v>0</v>
      </c>
      <c r="C176" s="101">
        <v>0</v>
      </c>
      <c r="D176" s="101">
        <v>0</v>
      </c>
      <c r="E176" s="97">
        <v>1</v>
      </c>
      <c r="F176" s="101">
        <v>0</v>
      </c>
      <c r="G176" s="101">
        <v>0</v>
      </c>
      <c r="H176" s="96" t="s">
        <v>388</v>
      </c>
      <c r="I176" s="101">
        <v>0</v>
      </c>
      <c r="J176" s="101">
        <v>0</v>
      </c>
      <c r="K176" s="101">
        <v>0</v>
      </c>
      <c r="L176" s="97">
        <v>1</v>
      </c>
      <c r="M176" s="101">
        <v>0</v>
      </c>
      <c r="N176" s="101">
        <v>0</v>
      </c>
      <c r="O176" s="96" t="s">
        <v>388</v>
      </c>
      <c r="P176" s="101">
        <v>0</v>
      </c>
      <c r="Q176" s="101">
        <v>0</v>
      </c>
      <c r="R176" s="101">
        <v>0</v>
      </c>
      <c r="S176" s="97">
        <v>1</v>
      </c>
      <c r="T176" s="101">
        <v>0</v>
      </c>
      <c r="U176" s="101">
        <v>0</v>
      </c>
      <c r="V176" s="96" t="s">
        <v>388</v>
      </c>
      <c r="W176" s="101">
        <v>0</v>
      </c>
      <c r="X176" s="101">
        <v>0</v>
      </c>
      <c r="Y176" s="101">
        <v>0</v>
      </c>
      <c r="Z176" s="97">
        <v>1</v>
      </c>
      <c r="AA176" s="101">
        <v>0</v>
      </c>
      <c r="AB176" s="101">
        <v>0</v>
      </c>
      <c r="AC176" s="96" t="s">
        <v>388</v>
      </c>
      <c r="AD176" s="101">
        <v>0</v>
      </c>
      <c r="AE176" s="101">
        <v>0</v>
      </c>
      <c r="AF176" s="101">
        <v>0</v>
      </c>
      <c r="AG176" s="97">
        <v>1</v>
      </c>
      <c r="AH176" s="101">
        <v>0</v>
      </c>
      <c r="AI176" s="101">
        <v>0</v>
      </c>
    </row>
    <row r="177" spans="1:35" ht="18" x14ac:dyDescent="0.4">
      <c r="A177" s="96" t="s">
        <v>389</v>
      </c>
      <c r="B177" s="101">
        <v>0</v>
      </c>
      <c r="C177" s="101">
        <v>0</v>
      </c>
      <c r="D177" s="101">
        <v>0</v>
      </c>
      <c r="E177" s="97">
        <v>1</v>
      </c>
      <c r="F177" s="101">
        <v>0</v>
      </c>
      <c r="G177" s="101">
        <v>0</v>
      </c>
      <c r="H177" s="96" t="s">
        <v>389</v>
      </c>
      <c r="I177" s="101">
        <v>0</v>
      </c>
      <c r="J177" s="101">
        <v>0</v>
      </c>
      <c r="K177" s="101">
        <v>0</v>
      </c>
      <c r="L177" s="97">
        <v>1</v>
      </c>
      <c r="M177" s="101">
        <v>0</v>
      </c>
      <c r="N177" s="101">
        <v>0</v>
      </c>
      <c r="O177" s="96" t="s">
        <v>389</v>
      </c>
      <c r="P177" s="101">
        <v>0</v>
      </c>
      <c r="Q177" s="101">
        <v>0</v>
      </c>
      <c r="R177" s="101">
        <v>0</v>
      </c>
      <c r="S177" s="97">
        <v>1</v>
      </c>
      <c r="T177" s="101">
        <v>0</v>
      </c>
      <c r="U177" s="101">
        <v>0</v>
      </c>
      <c r="V177" s="96" t="s">
        <v>389</v>
      </c>
      <c r="W177" s="101">
        <v>0</v>
      </c>
      <c r="X177" s="101">
        <v>0</v>
      </c>
      <c r="Y177" s="101">
        <v>0</v>
      </c>
      <c r="Z177" s="97">
        <v>1</v>
      </c>
      <c r="AA177" s="101">
        <v>0</v>
      </c>
      <c r="AB177" s="101">
        <v>0</v>
      </c>
      <c r="AC177" s="96" t="s">
        <v>389</v>
      </c>
      <c r="AD177" s="101">
        <v>0</v>
      </c>
      <c r="AE177" s="101">
        <v>0</v>
      </c>
      <c r="AF177" s="101">
        <v>0</v>
      </c>
      <c r="AG177" s="97">
        <v>1</v>
      </c>
      <c r="AH177" s="101">
        <v>0</v>
      </c>
      <c r="AI177" s="101">
        <v>0</v>
      </c>
    </row>
    <row r="178" spans="1:35" ht="18" x14ac:dyDescent="0.4">
      <c r="A178" s="96" t="s">
        <v>390</v>
      </c>
      <c r="B178" s="101">
        <v>0</v>
      </c>
      <c r="C178" s="101">
        <v>0</v>
      </c>
      <c r="D178" s="101">
        <v>0</v>
      </c>
      <c r="E178" s="97">
        <v>1</v>
      </c>
      <c r="F178" s="101">
        <v>0</v>
      </c>
      <c r="G178" s="101">
        <v>0</v>
      </c>
      <c r="H178" s="96" t="s">
        <v>390</v>
      </c>
      <c r="I178" s="101">
        <v>0</v>
      </c>
      <c r="J178" s="101">
        <v>0</v>
      </c>
      <c r="K178" s="101">
        <v>0</v>
      </c>
      <c r="L178" s="97">
        <v>1</v>
      </c>
      <c r="M178" s="101">
        <v>0</v>
      </c>
      <c r="N178" s="101">
        <v>0</v>
      </c>
      <c r="O178" s="96" t="s">
        <v>390</v>
      </c>
      <c r="P178" s="101">
        <v>0</v>
      </c>
      <c r="Q178" s="101">
        <v>0</v>
      </c>
      <c r="R178" s="101">
        <v>0</v>
      </c>
      <c r="S178" s="97">
        <v>1</v>
      </c>
      <c r="T178" s="101">
        <v>0</v>
      </c>
      <c r="U178" s="101">
        <v>0</v>
      </c>
      <c r="V178" s="96" t="s">
        <v>390</v>
      </c>
      <c r="W178" s="101">
        <v>0</v>
      </c>
      <c r="X178" s="101">
        <v>0</v>
      </c>
      <c r="Y178" s="101">
        <v>0</v>
      </c>
      <c r="Z178" s="97">
        <v>1</v>
      </c>
      <c r="AA178" s="101">
        <v>0</v>
      </c>
      <c r="AB178" s="101">
        <v>0</v>
      </c>
      <c r="AC178" s="96" t="s">
        <v>390</v>
      </c>
      <c r="AD178" s="101">
        <v>0</v>
      </c>
      <c r="AE178" s="101">
        <v>0</v>
      </c>
      <c r="AF178" s="101">
        <v>0</v>
      </c>
      <c r="AG178" s="97">
        <v>1</v>
      </c>
      <c r="AH178" s="101">
        <v>0</v>
      </c>
      <c r="AI178" s="101">
        <v>0</v>
      </c>
    </row>
    <row r="179" spans="1:35" ht="18" x14ac:dyDescent="0.4">
      <c r="A179" s="96" t="s">
        <v>391</v>
      </c>
      <c r="B179" s="101">
        <v>0</v>
      </c>
      <c r="C179" s="101">
        <v>0</v>
      </c>
      <c r="D179" s="101">
        <v>0</v>
      </c>
      <c r="E179" s="97">
        <v>1</v>
      </c>
      <c r="F179" s="101">
        <v>0</v>
      </c>
      <c r="G179" s="101">
        <v>0</v>
      </c>
      <c r="H179" s="96" t="s">
        <v>391</v>
      </c>
      <c r="I179" s="101">
        <v>0</v>
      </c>
      <c r="J179" s="101">
        <v>0</v>
      </c>
      <c r="K179" s="101">
        <v>0</v>
      </c>
      <c r="L179" s="97">
        <v>1</v>
      </c>
      <c r="M179" s="101">
        <v>0</v>
      </c>
      <c r="N179" s="101">
        <v>0</v>
      </c>
      <c r="O179" s="96" t="s">
        <v>391</v>
      </c>
      <c r="P179" s="101">
        <v>0</v>
      </c>
      <c r="Q179" s="101">
        <v>0</v>
      </c>
      <c r="R179" s="101">
        <v>0</v>
      </c>
      <c r="S179" s="97">
        <v>1</v>
      </c>
      <c r="T179" s="101">
        <v>0</v>
      </c>
      <c r="U179" s="101">
        <v>0</v>
      </c>
      <c r="V179" s="96" t="s">
        <v>391</v>
      </c>
      <c r="W179" s="101">
        <v>0</v>
      </c>
      <c r="X179" s="101">
        <v>0</v>
      </c>
      <c r="Y179" s="101">
        <v>0</v>
      </c>
      <c r="Z179" s="97">
        <v>1</v>
      </c>
      <c r="AA179" s="101">
        <v>0</v>
      </c>
      <c r="AB179" s="101">
        <v>0</v>
      </c>
      <c r="AC179" s="96" t="s">
        <v>391</v>
      </c>
      <c r="AD179" s="101">
        <v>0</v>
      </c>
      <c r="AE179" s="101">
        <v>0</v>
      </c>
      <c r="AF179" s="101">
        <v>0</v>
      </c>
      <c r="AG179" s="97">
        <v>1</v>
      </c>
      <c r="AH179" s="101">
        <v>0</v>
      </c>
      <c r="AI179" s="101">
        <v>0</v>
      </c>
    </row>
    <row r="180" spans="1:35" ht="18" x14ac:dyDescent="0.4">
      <c r="A180" s="96" t="s">
        <v>392</v>
      </c>
      <c r="B180" s="101">
        <v>0</v>
      </c>
      <c r="C180" s="101">
        <v>0</v>
      </c>
      <c r="D180" s="101">
        <v>0</v>
      </c>
      <c r="E180" s="97">
        <v>1</v>
      </c>
      <c r="F180" s="101">
        <v>0</v>
      </c>
      <c r="G180" s="101">
        <v>0</v>
      </c>
      <c r="H180" s="96" t="s">
        <v>392</v>
      </c>
      <c r="I180" s="101">
        <v>0</v>
      </c>
      <c r="J180" s="101">
        <v>0</v>
      </c>
      <c r="K180" s="101">
        <v>0</v>
      </c>
      <c r="L180" s="97">
        <v>1</v>
      </c>
      <c r="M180" s="101">
        <v>0</v>
      </c>
      <c r="N180" s="101">
        <v>0</v>
      </c>
      <c r="O180" s="96" t="s">
        <v>392</v>
      </c>
      <c r="P180" s="101">
        <v>0</v>
      </c>
      <c r="Q180" s="101">
        <v>0</v>
      </c>
      <c r="R180" s="101">
        <v>0</v>
      </c>
      <c r="S180" s="97">
        <v>1</v>
      </c>
      <c r="T180" s="101">
        <v>0</v>
      </c>
      <c r="U180" s="101">
        <v>0</v>
      </c>
      <c r="V180" s="96" t="s">
        <v>392</v>
      </c>
      <c r="W180" s="101">
        <v>0</v>
      </c>
      <c r="X180" s="101">
        <v>0</v>
      </c>
      <c r="Y180" s="101">
        <v>0</v>
      </c>
      <c r="Z180" s="97">
        <v>1</v>
      </c>
      <c r="AA180" s="101">
        <v>0</v>
      </c>
      <c r="AB180" s="101">
        <v>0</v>
      </c>
      <c r="AC180" s="96" t="s">
        <v>392</v>
      </c>
      <c r="AD180" s="101">
        <v>0</v>
      </c>
      <c r="AE180" s="101">
        <v>0</v>
      </c>
      <c r="AF180" s="101">
        <v>0</v>
      </c>
      <c r="AG180" s="97">
        <v>1</v>
      </c>
      <c r="AH180" s="101">
        <v>0</v>
      </c>
      <c r="AI180" s="101">
        <v>0</v>
      </c>
    </row>
    <row r="181" spans="1:35" ht="18" x14ac:dyDescent="0.4">
      <c r="A181" s="96" t="s">
        <v>393</v>
      </c>
      <c r="B181" s="101">
        <v>0</v>
      </c>
      <c r="C181" s="101">
        <v>0</v>
      </c>
      <c r="D181" s="101">
        <v>0</v>
      </c>
      <c r="E181" s="97">
        <v>1</v>
      </c>
      <c r="F181" s="101">
        <v>0</v>
      </c>
      <c r="G181" s="101">
        <v>0</v>
      </c>
      <c r="H181" s="96" t="s">
        <v>393</v>
      </c>
      <c r="I181" s="101">
        <v>0</v>
      </c>
      <c r="J181" s="101">
        <v>0</v>
      </c>
      <c r="K181" s="101">
        <v>0</v>
      </c>
      <c r="L181" s="97">
        <v>1</v>
      </c>
      <c r="M181" s="101">
        <v>0</v>
      </c>
      <c r="N181" s="101">
        <v>0</v>
      </c>
      <c r="O181" s="96" t="s">
        <v>393</v>
      </c>
      <c r="P181" s="101">
        <v>0</v>
      </c>
      <c r="Q181" s="101">
        <v>0</v>
      </c>
      <c r="R181" s="101">
        <v>0</v>
      </c>
      <c r="S181" s="97">
        <v>1</v>
      </c>
      <c r="T181" s="101">
        <v>0</v>
      </c>
      <c r="U181" s="101">
        <v>0</v>
      </c>
      <c r="V181" s="96" t="s">
        <v>393</v>
      </c>
      <c r="W181" s="101">
        <v>0</v>
      </c>
      <c r="X181" s="101">
        <v>0</v>
      </c>
      <c r="Y181" s="101">
        <v>0</v>
      </c>
      <c r="Z181" s="97">
        <v>1</v>
      </c>
      <c r="AA181" s="101">
        <v>0</v>
      </c>
      <c r="AB181" s="101">
        <v>0</v>
      </c>
      <c r="AC181" s="96" t="s">
        <v>393</v>
      </c>
      <c r="AD181" s="101">
        <v>0</v>
      </c>
      <c r="AE181" s="101">
        <v>0</v>
      </c>
      <c r="AF181" s="101">
        <v>0</v>
      </c>
      <c r="AG181" s="97">
        <v>1</v>
      </c>
      <c r="AH181" s="101">
        <v>0</v>
      </c>
      <c r="AI181" s="101">
        <v>0</v>
      </c>
    </row>
    <row r="182" spans="1:35" ht="18" x14ac:dyDescent="0.4">
      <c r="A182" s="96" t="s">
        <v>394</v>
      </c>
      <c r="B182" s="101">
        <v>0</v>
      </c>
      <c r="C182" s="101">
        <v>0</v>
      </c>
      <c r="D182" s="101">
        <v>0</v>
      </c>
      <c r="E182" s="97">
        <v>1</v>
      </c>
      <c r="F182" s="101">
        <v>0</v>
      </c>
      <c r="G182" s="101">
        <v>0</v>
      </c>
      <c r="H182" s="96" t="s">
        <v>394</v>
      </c>
      <c r="I182" s="101">
        <v>0</v>
      </c>
      <c r="J182" s="101">
        <v>0</v>
      </c>
      <c r="K182" s="101">
        <v>0</v>
      </c>
      <c r="L182" s="97">
        <v>1</v>
      </c>
      <c r="M182" s="101">
        <v>0</v>
      </c>
      <c r="N182" s="101">
        <v>0</v>
      </c>
      <c r="O182" s="96" t="s">
        <v>394</v>
      </c>
      <c r="P182" s="101">
        <v>0</v>
      </c>
      <c r="Q182" s="101">
        <v>0</v>
      </c>
      <c r="R182" s="101">
        <v>0</v>
      </c>
      <c r="S182" s="97">
        <v>1</v>
      </c>
      <c r="T182" s="101">
        <v>0</v>
      </c>
      <c r="U182" s="101">
        <v>0</v>
      </c>
      <c r="V182" s="96" t="s">
        <v>394</v>
      </c>
      <c r="W182" s="101">
        <v>0</v>
      </c>
      <c r="X182" s="101">
        <v>0</v>
      </c>
      <c r="Y182" s="101">
        <v>0</v>
      </c>
      <c r="Z182" s="97">
        <v>1</v>
      </c>
      <c r="AA182" s="101">
        <v>0</v>
      </c>
      <c r="AB182" s="101">
        <v>0</v>
      </c>
      <c r="AC182" s="96" t="s">
        <v>394</v>
      </c>
      <c r="AD182" s="101">
        <v>0</v>
      </c>
      <c r="AE182" s="101">
        <v>0</v>
      </c>
      <c r="AF182" s="101">
        <v>0</v>
      </c>
      <c r="AG182" s="97">
        <v>1</v>
      </c>
      <c r="AH182" s="101">
        <v>0</v>
      </c>
      <c r="AI182" s="101">
        <v>0</v>
      </c>
    </row>
    <row r="183" spans="1:35" ht="18" x14ac:dyDescent="0.4">
      <c r="A183" s="96" t="s">
        <v>395</v>
      </c>
      <c r="B183" s="101">
        <v>0</v>
      </c>
      <c r="C183" s="101">
        <v>0</v>
      </c>
      <c r="D183" s="101">
        <v>0</v>
      </c>
      <c r="E183" s="97">
        <v>1</v>
      </c>
      <c r="F183" s="101">
        <v>0</v>
      </c>
      <c r="G183" s="101">
        <v>0</v>
      </c>
      <c r="H183" s="96" t="s">
        <v>395</v>
      </c>
      <c r="I183" s="101">
        <v>0</v>
      </c>
      <c r="J183" s="101">
        <v>0</v>
      </c>
      <c r="K183" s="101">
        <v>0</v>
      </c>
      <c r="L183" s="97">
        <v>1</v>
      </c>
      <c r="M183" s="101">
        <v>0</v>
      </c>
      <c r="N183" s="101">
        <v>0</v>
      </c>
      <c r="O183" s="96" t="s">
        <v>395</v>
      </c>
      <c r="P183" s="101">
        <v>0</v>
      </c>
      <c r="Q183" s="101">
        <v>0</v>
      </c>
      <c r="R183" s="101">
        <v>0</v>
      </c>
      <c r="S183" s="97">
        <v>1</v>
      </c>
      <c r="T183" s="101">
        <v>0</v>
      </c>
      <c r="U183" s="101">
        <v>0</v>
      </c>
      <c r="V183" s="96" t="s">
        <v>395</v>
      </c>
      <c r="W183" s="101">
        <v>0</v>
      </c>
      <c r="X183" s="101">
        <v>0</v>
      </c>
      <c r="Y183" s="101">
        <v>0</v>
      </c>
      <c r="Z183" s="97">
        <v>1</v>
      </c>
      <c r="AA183" s="101">
        <v>0</v>
      </c>
      <c r="AB183" s="101">
        <v>0</v>
      </c>
      <c r="AC183" s="96" t="s">
        <v>395</v>
      </c>
      <c r="AD183" s="101">
        <v>0</v>
      </c>
      <c r="AE183" s="101">
        <v>0</v>
      </c>
      <c r="AF183" s="101">
        <v>0</v>
      </c>
      <c r="AG183" s="97">
        <v>1</v>
      </c>
      <c r="AH183" s="101">
        <v>0</v>
      </c>
      <c r="AI183" s="101">
        <v>0</v>
      </c>
    </row>
    <row r="184" spans="1:35" ht="18" x14ac:dyDescent="0.4">
      <c r="A184" s="96" t="s">
        <v>244</v>
      </c>
      <c r="B184" s="101">
        <v>0</v>
      </c>
      <c r="C184" s="101">
        <v>0</v>
      </c>
      <c r="D184" s="101">
        <v>0</v>
      </c>
      <c r="E184" s="97">
        <v>1</v>
      </c>
      <c r="F184" s="101">
        <v>0</v>
      </c>
      <c r="G184" s="101">
        <v>0</v>
      </c>
      <c r="H184" s="96" t="s">
        <v>244</v>
      </c>
      <c r="I184" s="101">
        <v>0</v>
      </c>
      <c r="J184" s="101">
        <v>0</v>
      </c>
      <c r="K184" s="101">
        <v>0</v>
      </c>
      <c r="L184" s="97">
        <v>1</v>
      </c>
      <c r="M184" s="101">
        <v>0</v>
      </c>
      <c r="N184" s="101">
        <v>0</v>
      </c>
      <c r="O184" s="96" t="s">
        <v>244</v>
      </c>
      <c r="P184" s="101">
        <v>0</v>
      </c>
      <c r="Q184" s="101">
        <v>0</v>
      </c>
      <c r="R184" s="101">
        <v>0</v>
      </c>
      <c r="S184" s="97">
        <v>1</v>
      </c>
      <c r="T184" s="101">
        <v>0</v>
      </c>
      <c r="U184" s="101">
        <v>0</v>
      </c>
      <c r="V184" s="96" t="s">
        <v>244</v>
      </c>
      <c r="W184" s="101">
        <v>0</v>
      </c>
      <c r="X184" s="101">
        <v>0</v>
      </c>
      <c r="Y184" s="101">
        <v>0</v>
      </c>
      <c r="Z184" s="97">
        <v>1</v>
      </c>
      <c r="AA184" s="101">
        <v>0</v>
      </c>
      <c r="AB184" s="101">
        <v>0</v>
      </c>
      <c r="AC184" s="96" t="s">
        <v>244</v>
      </c>
      <c r="AD184" s="101">
        <v>0</v>
      </c>
      <c r="AE184" s="101">
        <v>0</v>
      </c>
      <c r="AF184" s="101">
        <v>0</v>
      </c>
      <c r="AG184" s="97">
        <v>1</v>
      </c>
      <c r="AH184" s="101">
        <v>0</v>
      </c>
      <c r="AI184" s="101">
        <v>0</v>
      </c>
    </row>
    <row r="185" spans="1:35" ht="36" x14ac:dyDescent="0.4">
      <c r="A185" s="96" t="s">
        <v>396</v>
      </c>
      <c r="B185" s="101">
        <v>0</v>
      </c>
      <c r="C185" s="101">
        <v>0</v>
      </c>
      <c r="D185" s="101">
        <v>0</v>
      </c>
      <c r="E185" s="97">
        <v>1</v>
      </c>
      <c r="F185" s="101">
        <v>0</v>
      </c>
      <c r="G185" s="101">
        <v>0</v>
      </c>
      <c r="H185" s="96" t="s">
        <v>396</v>
      </c>
      <c r="I185" s="101">
        <v>0</v>
      </c>
      <c r="J185" s="101">
        <v>0</v>
      </c>
      <c r="K185" s="101">
        <v>0</v>
      </c>
      <c r="L185" s="97">
        <v>1</v>
      </c>
      <c r="M185" s="101">
        <v>0</v>
      </c>
      <c r="N185" s="101">
        <v>0</v>
      </c>
      <c r="O185" s="96" t="s">
        <v>396</v>
      </c>
      <c r="P185" s="101">
        <v>0</v>
      </c>
      <c r="Q185" s="101">
        <v>0</v>
      </c>
      <c r="R185" s="101">
        <v>0</v>
      </c>
      <c r="S185" s="97">
        <v>1</v>
      </c>
      <c r="T185" s="101">
        <v>0</v>
      </c>
      <c r="U185" s="101">
        <v>0</v>
      </c>
      <c r="V185" s="96" t="s">
        <v>396</v>
      </c>
      <c r="W185" s="101">
        <v>0</v>
      </c>
      <c r="X185" s="101">
        <v>0</v>
      </c>
      <c r="Y185" s="101">
        <v>0</v>
      </c>
      <c r="Z185" s="97">
        <v>1</v>
      </c>
      <c r="AA185" s="101">
        <v>0</v>
      </c>
      <c r="AB185" s="101">
        <v>0</v>
      </c>
      <c r="AC185" s="96" t="s">
        <v>396</v>
      </c>
      <c r="AD185" s="101">
        <v>0</v>
      </c>
      <c r="AE185" s="101">
        <v>0</v>
      </c>
      <c r="AF185" s="101">
        <v>0</v>
      </c>
      <c r="AG185" s="97">
        <v>1</v>
      </c>
      <c r="AH185" s="101">
        <v>0</v>
      </c>
      <c r="AI185" s="101">
        <v>0</v>
      </c>
    </row>
    <row r="186" spans="1:35" ht="18" x14ac:dyDescent="0.4">
      <c r="A186" s="96" t="s">
        <v>257</v>
      </c>
      <c r="B186" s="101">
        <v>0</v>
      </c>
      <c r="C186" s="101">
        <v>0</v>
      </c>
      <c r="D186" s="101">
        <v>0</v>
      </c>
      <c r="E186" s="97">
        <v>1</v>
      </c>
      <c r="F186" s="101">
        <v>0</v>
      </c>
      <c r="G186" s="101">
        <v>0</v>
      </c>
      <c r="H186" s="96" t="s">
        <v>257</v>
      </c>
      <c r="I186" s="101">
        <v>0</v>
      </c>
      <c r="J186" s="101">
        <v>0</v>
      </c>
      <c r="K186" s="101">
        <v>0</v>
      </c>
      <c r="L186" s="97">
        <v>1</v>
      </c>
      <c r="M186" s="101">
        <v>0</v>
      </c>
      <c r="N186" s="101">
        <v>0</v>
      </c>
      <c r="O186" s="96" t="s">
        <v>257</v>
      </c>
      <c r="P186" s="101">
        <v>0</v>
      </c>
      <c r="Q186" s="101">
        <v>0</v>
      </c>
      <c r="R186" s="101">
        <v>0</v>
      </c>
      <c r="S186" s="97">
        <v>1</v>
      </c>
      <c r="T186" s="101">
        <v>0</v>
      </c>
      <c r="U186" s="101">
        <v>0</v>
      </c>
      <c r="V186" s="96" t="s">
        <v>257</v>
      </c>
      <c r="W186" s="101">
        <v>0</v>
      </c>
      <c r="X186" s="101">
        <v>0</v>
      </c>
      <c r="Y186" s="101">
        <v>0</v>
      </c>
      <c r="Z186" s="97">
        <v>1</v>
      </c>
      <c r="AA186" s="101">
        <v>0</v>
      </c>
      <c r="AB186" s="101">
        <v>0</v>
      </c>
      <c r="AC186" s="96" t="s">
        <v>257</v>
      </c>
      <c r="AD186" s="101">
        <v>0</v>
      </c>
      <c r="AE186" s="101">
        <v>0</v>
      </c>
      <c r="AF186" s="101">
        <v>0</v>
      </c>
      <c r="AG186" s="97">
        <v>1</v>
      </c>
      <c r="AH186" s="101">
        <v>0</v>
      </c>
      <c r="AI186" s="101">
        <v>0</v>
      </c>
    </row>
    <row r="187" spans="1:35" ht="18" x14ac:dyDescent="0.4">
      <c r="A187" s="96" t="s">
        <v>397</v>
      </c>
      <c r="B187" s="101">
        <v>0</v>
      </c>
      <c r="C187" s="101">
        <v>0</v>
      </c>
      <c r="D187" s="101">
        <v>0</v>
      </c>
      <c r="E187" s="97">
        <v>1</v>
      </c>
      <c r="F187" s="101">
        <v>0</v>
      </c>
      <c r="G187" s="101">
        <v>0</v>
      </c>
      <c r="H187" s="96" t="s">
        <v>397</v>
      </c>
      <c r="I187" s="101">
        <v>0</v>
      </c>
      <c r="J187" s="101">
        <v>0</v>
      </c>
      <c r="K187" s="101">
        <v>0</v>
      </c>
      <c r="L187" s="97">
        <v>1</v>
      </c>
      <c r="M187" s="101">
        <v>0</v>
      </c>
      <c r="N187" s="101">
        <v>0</v>
      </c>
      <c r="O187" s="96" t="s">
        <v>397</v>
      </c>
      <c r="P187" s="101">
        <v>0</v>
      </c>
      <c r="Q187" s="101">
        <v>0</v>
      </c>
      <c r="R187" s="101">
        <v>0</v>
      </c>
      <c r="S187" s="97">
        <v>1</v>
      </c>
      <c r="T187" s="101">
        <v>0</v>
      </c>
      <c r="U187" s="101">
        <v>0</v>
      </c>
      <c r="V187" s="96" t="s">
        <v>397</v>
      </c>
      <c r="W187" s="101">
        <v>0</v>
      </c>
      <c r="X187" s="101">
        <v>0</v>
      </c>
      <c r="Y187" s="101">
        <v>0</v>
      </c>
      <c r="Z187" s="97">
        <v>1</v>
      </c>
      <c r="AA187" s="101">
        <v>0</v>
      </c>
      <c r="AB187" s="101">
        <v>0</v>
      </c>
      <c r="AC187" s="96" t="s">
        <v>397</v>
      </c>
      <c r="AD187" s="101">
        <v>0</v>
      </c>
      <c r="AE187" s="101">
        <v>0</v>
      </c>
      <c r="AF187" s="101">
        <v>0</v>
      </c>
      <c r="AG187" s="97">
        <v>1</v>
      </c>
      <c r="AH187" s="101">
        <v>0</v>
      </c>
      <c r="AI187" s="101">
        <v>0</v>
      </c>
    </row>
    <row r="188" spans="1:35" ht="36" x14ac:dyDescent="0.4">
      <c r="A188" s="96" t="s">
        <v>399</v>
      </c>
      <c r="B188" s="101">
        <v>0</v>
      </c>
      <c r="C188" s="101">
        <v>0</v>
      </c>
      <c r="D188" s="101">
        <v>0</v>
      </c>
      <c r="E188" s="97">
        <v>1</v>
      </c>
      <c r="F188" s="101">
        <v>0</v>
      </c>
      <c r="G188" s="101">
        <v>0</v>
      </c>
      <c r="H188" s="96" t="s">
        <v>399</v>
      </c>
      <c r="I188" s="101">
        <v>0</v>
      </c>
      <c r="J188" s="101">
        <v>0</v>
      </c>
      <c r="K188" s="101">
        <v>0</v>
      </c>
      <c r="L188" s="97">
        <v>1</v>
      </c>
      <c r="M188" s="101">
        <v>0</v>
      </c>
      <c r="N188" s="101">
        <v>0</v>
      </c>
      <c r="O188" s="96" t="s">
        <v>399</v>
      </c>
      <c r="P188" s="101">
        <v>0</v>
      </c>
      <c r="Q188" s="101">
        <v>0</v>
      </c>
      <c r="R188" s="101">
        <v>0</v>
      </c>
      <c r="S188" s="97">
        <v>1</v>
      </c>
      <c r="T188" s="101">
        <v>0</v>
      </c>
      <c r="U188" s="101">
        <v>0</v>
      </c>
      <c r="V188" s="96" t="s">
        <v>399</v>
      </c>
      <c r="W188" s="101">
        <v>0</v>
      </c>
      <c r="X188" s="101">
        <v>0</v>
      </c>
      <c r="Y188" s="101">
        <v>0</v>
      </c>
      <c r="Z188" s="97">
        <v>1</v>
      </c>
      <c r="AA188" s="101">
        <v>0</v>
      </c>
      <c r="AB188" s="101">
        <v>0</v>
      </c>
      <c r="AC188" s="96" t="s">
        <v>399</v>
      </c>
      <c r="AD188" s="101">
        <v>0</v>
      </c>
      <c r="AE188" s="101">
        <v>0</v>
      </c>
      <c r="AF188" s="101">
        <v>0</v>
      </c>
      <c r="AG188" s="97">
        <v>1</v>
      </c>
      <c r="AH188" s="101">
        <v>0</v>
      </c>
      <c r="AI188" s="101">
        <v>0</v>
      </c>
    </row>
    <row r="189" spans="1:35" ht="36" x14ac:dyDescent="0.4">
      <c r="A189" s="96" t="s">
        <v>400</v>
      </c>
      <c r="B189" s="101">
        <v>0</v>
      </c>
      <c r="C189" s="101">
        <v>0</v>
      </c>
      <c r="D189" s="101">
        <v>0</v>
      </c>
      <c r="E189" s="97">
        <v>1</v>
      </c>
      <c r="F189" s="101">
        <v>0</v>
      </c>
      <c r="G189" s="101">
        <v>0</v>
      </c>
      <c r="H189" s="96" t="s">
        <v>400</v>
      </c>
      <c r="I189" s="101">
        <v>0</v>
      </c>
      <c r="J189" s="101">
        <v>0</v>
      </c>
      <c r="K189" s="101">
        <v>0</v>
      </c>
      <c r="L189" s="97">
        <v>1</v>
      </c>
      <c r="M189" s="101">
        <v>0</v>
      </c>
      <c r="N189" s="101">
        <v>0</v>
      </c>
      <c r="O189" s="96" t="s">
        <v>400</v>
      </c>
      <c r="P189" s="101">
        <v>0</v>
      </c>
      <c r="Q189" s="101">
        <v>0</v>
      </c>
      <c r="R189" s="101">
        <v>0</v>
      </c>
      <c r="S189" s="97">
        <v>1</v>
      </c>
      <c r="T189" s="101">
        <v>0</v>
      </c>
      <c r="U189" s="101">
        <v>0</v>
      </c>
      <c r="V189" s="96" t="s">
        <v>400</v>
      </c>
      <c r="W189" s="101">
        <v>0</v>
      </c>
      <c r="X189" s="101">
        <v>0</v>
      </c>
      <c r="Y189" s="101">
        <v>0</v>
      </c>
      <c r="Z189" s="97">
        <v>1</v>
      </c>
      <c r="AA189" s="101">
        <v>0</v>
      </c>
      <c r="AB189" s="101">
        <v>0</v>
      </c>
      <c r="AC189" s="96" t="s">
        <v>400</v>
      </c>
      <c r="AD189" s="101">
        <v>0</v>
      </c>
      <c r="AE189" s="101">
        <v>0</v>
      </c>
      <c r="AF189" s="101">
        <v>0</v>
      </c>
      <c r="AG189" s="97">
        <v>1</v>
      </c>
      <c r="AH189" s="101">
        <v>0</v>
      </c>
      <c r="AI189" s="101">
        <v>0</v>
      </c>
    </row>
    <row r="190" spans="1:35" ht="18" x14ac:dyDescent="0.4">
      <c r="A190" s="96" t="s">
        <v>401</v>
      </c>
      <c r="B190" s="101">
        <v>0</v>
      </c>
      <c r="C190" s="101">
        <v>0</v>
      </c>
      <c r="D190" s="101">
        <v>0</v>
      </c>
      <c r="E190" s="97">
        <v>1</v>
      </c>
      <c r="F190" s="101">
        <v>0</v>
      </c>
      <c r="G190" s="101">
        <v>0</v>
      </c>
      <c r="H190" s="96" t="s">
        <v>401</v>
      </c>
      <c r="I190" s="101">
        <v>0</v>
      </c>
      <c r="J190" s="101">
        <v>0</v>
      </c>
      <c r="K190" s="101">
        <v>0</v>
      </c>
      <c r="L190" s="97">
        <v>1</v>
      </c>
      <c r="M190" s="101">
        <v>0</v>
      </c>
      <c r="N190" s="101">
        <v>0</v>
      </c>
      <c r="O190" s="96" t="s">
        <v>401</v>
      </c>
      <c r="P190" s="101">
        <v>0</v>
      </c>
      <c r="Q190" s="101">
        <v>0</v>
      </c>
      <c r="R190" s="101">
        <v>0</v>
      </c>
      <c r="S190" s="97">
        <v>1</v>
      </c>
      <c r="T190" s="101">
        <v>0</v>
      </c>
      <c r="U190" s="101">
        <v>0</v>
      </c>
      <c r="V190" s="96" t="s">
        <v>401</v>
      </c>
      <c r="W190" s="101">
        <v>0</v>
      </c>
      <c r="X190" s="101">
        <v>0</v>
      </c>
      <c r="Y190" s="101">
        <v>0</v>
      </c>
      <c r="Z190" s="97">
        <v>1</v>
      </c>
      <c r="AA190" s="101">
        <v>0</v>
      </c>
      <c r="AB190" s="101">
        <v>0</v>
      </c>
      <c r="AC190" s="96" t="s">
        <v>401</v>
      </c>
      <c r="AD190" s="101">
        <v>0</v>
      </c>
      <c r="AE190" s="101">
        <v>0</v>
      </c>
      <c r="AF190" s="101">
        <v>0</v>
      </c>
      <c r="AG190" s="97">
        <v>1</v>
      </c>
      <c r="AH190" s="101">
        <v>0</v>
      </c>
      <c r="AI190" s="101">
        <v>0</v>
      </c>
    </row>
    <row r="191" spans="1:35" ht="18" x14ac:dyDescent="0.4">
      <c r="A191" s="96" t="s">
        <v>402</v>
      </c>
      <c r="B191" s="101">
        <v>0</v>
      </c>
      <c r="C191" s="101">
        <v>0</v>
      </c>
      <c r="D191" s="101">
        <v>0</v>
      </c>
      <c r="E191" s="97">
        <v>1</v>
      </c>
      <c r="F191" s="101">
        <v>0</v>
      </c>
      <c r="G191" s="101">
        <v>0</v>
      </c>
      <c r="H191" s="96" t="s">
        <v>402</v>
      </c>
      <c r="I191" s="101">
        <v>0</v>
      </c>
      <c r="J191" s="101">
        <v>0</v>
      </c>
      <c r="K191" s="101">
        <v>0</v>
      </c>
      <c r="L191" s="97">
        <v>1</v>
      </c>
      <c r="M191" s="101">
        <v>0</v>
      </c>
      <c r="N191" s="101">
        <v>0</v>
      </c>
      <c r="O191" s="96" t="s">
        <v>402</v>
      </c>
      <c r="P191" s="101">
        <v>0</v>
      </c>
      <c r="Q191" s="101">
        <v>0</v>
      </c>
      <c r="R191" s="101">
        <v>0</v>
      </c>
      <c r="S191" s="97">
        <v>1</v>
      </c>
      <c r="T191" s="101">
        <v>0</v>
      </c>
      <c r="U191" s="101">
        <v>0</v>
      </c>
      <c r="V191" s="96" t="s">
        <v>402</v>
      </c>
      <c r="W191" s="101">
        <v>0</v>
      </c>
      <c r="X191" s="101">
        <v>0</v>
      </c>
      <c r="Y191" s="101">
        <v>0</v>
      </c>
      <c r="Z191" s="97">
        <v>1</v>
      </c>
      <c r="AA191" s="101">
        <v>0</v>
      </c>
      <c r="AB191" s="101">
        <v>0</v>
      </c>
      <c r="AC191" s="96" t="s">
        <v>402</v>
      </c>
      <c r="AD191" s="101">
        <v>0</v>
      </c>
      <c r="AE191" s="101">
        <v>0</v>
      </c>
      <c r="AF191" s="101">
        <v>0</v>
      </c>
      <c r="AG191" s="97">
        <v>1</v>
      </c>
      <c r="AH191" s="101">
        <v>0</v>
      </c>
      <c r="AI191" s="101">
        <v>0</v>
      </c>
    </row>
    <row r="192" spans="1:35" ht="18" x14ac:dyDescent="0.4">
      <c r="A192" s="96" t="s">
        <v>404</v>
      </c>
      <c r="B192" s="101">
        <v>0</v>
      </c>
      <c r="C192" s="101">
        <v>0</v>
      </c>
      <c r="D192" s="101">
        <v>0</v>
      </c>
      <c r="E192" s="97">
        <v>1</v>
      </c>
      <c r="F192" s="101">
        <v>0</v>
      </c>
      <c r="G192" s="101">
        <v>0</v>
      </c>
      <c r="H192" s="96" t="s">
        <v>404</v>
      </c>
      <c r="I192" s="101">
        <v>0</v>
      </c>
      <c r="J192" s="101">
        <v>0</v>
      </c>
      <c r="K192" s="101">
        <v>0</v>
      </c>
      <c r="L192" s="97">
        <v>1</v>
      </c>
      <c r="M192" s="101">
        <v>0</v>
      </c>
      <c r="N192" s="101">
        <v>0</v>
      </c>
      <c r="O192" s="96" t="s">
        <v>404</v>
      </c>
      <c r="P192" s="101">
        <v>0</v>
      </c>
      <c r="Q192" s="101">
        <v>0</v>
      </c>
      <c r="R192" s="101">
        <v>0</v>
      </c>
      <c r="S192" s="97">
        <v>1</v>
      </c>
      <c r="T192" s="101">
        <v>0</v>
      </c>
      <c r="U192" s="101">
        <v>0</v>
      </c>
      <c r="V192" s="96" t="s">
        <v>404</v>
      </c>
      <c r="W192" s="101">
        <v>0</v>
      </c>
      <c r="X192" s="101">
        <v>0</v>
      </c>
      <c r="Y192" s="101">
        <v>0</v>
      </c>
      <c r="Z192" s="97">
        <v>1</v>
      </c>
      <c r="AA192" s="101">
        <v>0</v>
      </c>
      <c r="AB192" s="101">
        <v>0</v>
      </c>
      <c r="AC192" s="96" t="s">
        <v>404</v>
      </c>
      <c r="AD192" s="101">
        <v>0</v>
      </c>
      <c r="AE192" s="101">
        <v>0</v>
      </c>
      <c r="AF192" s="101">
        <v>0</v>
      </c>
      <c r="AG192" s="97">
        <v>1</v>
      </c>
      <c r="AH192" s="101">
        <v>0</v>
      </c>
      <c r="AI192" s="101">
        <v>0</v>
      </c>
    </row>
    <row r="193" spans="1:35" ht="18" x14ac:dyDescent="0.4">
      <c r="A193" s="96" t="s">
        <v>405</v>
      </c>
      <c r="B193" s="101">
        <v>0</v>
      </c>
      <c r="C193" s="101">
        <v>0</v>
      </c>
      <c r="D193" s="101">
        <v>0</v>
      </c>
      <c r="E193" s="97">
        <v>1</v>
      </c>
      <c r="F193" s="101">
        <v>0</v>
      </c>
      <c r="G193" s="101">
        <v>0</v>
      </c>
      <c r="H193" s="96" t="s">
        <v>405</v>
      </c>
      <c r="I193" s="101">
        <v>0</v>
      </c>
      <c r="J193" s="101">
        <v>0</v>
      </c>
      <c r="K193" s="101">
        <v>0</v>
      </c>
      <c r="L193" s="97">
        <v>1</v>
      </c>
      <c r="M193" s="101">
        <v>0</v>
      </c>
      <c r="N193" s="101">
        <v>0</v>
      </c>
      <c r="O193" s="96" t="s">
        <v>405</v>
      </c>
      <c r="P193" s="101">
        <v>0</v>
      </c>
      <c r="Q193" s="101">
        <v>0</v>
      </c>
      <c r="R193" s="101">
        <v>0</v>
      </c>
      <c r="S193" s="97">
        <v>1</v>
      </c>
      <c r="T193" s="101">
        <v>0</v>
      </c>
      <c r="U193" s="101">
        <v>0</v>
      </c>
      <c r="V193" s="96" t="s">
        <v>405</v>
      </c>
      <c r="W193" s="101">
        <v>0</v>
      </c>
      <c r="X193" s="101">
        <v>0</v>
      </c>
      <c r="Y193" s="101">
        <v>0</v>
      </c>
      <c r="Z193" s="97">
        <v>1</v>
      </c>
      <c r="AA193" s="101">
        <v>0</v>
      </c>
      <c r="AB193" s="101">
        <v>0</v>
      </c>
      <c r="AC193" s="96" t="s">
        <v>405</v>
      </c>
      <c r="AD193" s="101">
        <v>0</v>
      </c>
      <c r="AE193" s="101">
        <v>0</v>
      </c>
      <c r="AF193" s="101">
        <v>0</v>
      </c>
      <c r="AG193" s="97">
        <v>1</v>
      </c>
      <c r="AH193" s="101">
        <v>0</v>
      </c>
      <c r="AI193" s="101">
        <v>0</v>
      </c>
    </row>
    <row r="194" spans="1:35" ht="18" x14ac:dyDescent="0.4">
      <c r="A194" s="96" t="s">
        <v>406</v>
      </c>
      <c r="B194" s="101">
        <v>0</v>
      </c>
      <c r="C194" s="101">
        <v>0</v>
      </c>
      <c r="D194" s="101">
        <v>0</v>
      </c>
      <c r="E194" s="97">
        <v>1</v>
      </c>
      <c r="F194" s="101">
        <v>0</v>
      </c>
      <c r="G194" s="101">
        <v>0</v>
      </c>
      <c r="H194" s="96" t="s">
        <v>406</v>
      </c>
      <c r="I194" s="101">
        <v>0</v>
      </c>
      <c r="J194" s="101">
        <v>0</v>
      </c>
      <c r="K194" s="101">
        <v>0</v>
      </c>
      <c r="L194" s="97">
        <v>1</v>
      </c>
      <c r="M194" s="101">
        <v>0</v>
      </c>
      <c r="N194" s="101">
        <v>0</v>
      </c>
      <c r="O194" s="96" t="s">
        <v>406</v>
      </c>
      <c r="P194" s="101">
        <v>0</v>
      </c>
      <c r="Q194" s="101">
        <v>0</v>
      </c>
      <c r="R194" s="101">
        <v>0</v>
      </c>
      <c r="S194" s="97">
        <v>1</v>
      </c>
      <c r="T194" s="101">
        <v>0</v>
      </c>
      <c r="U194" s="101">
        <v>0</v>
      </c>
      <c r="V194" s="96" t="s">
        <v>406</v>
      </c>
      <c r="W194" s="101">
        <v>0</v>
      </c>
      <c r="X194" s="101">
        <v>0</v>
      </c>
      <c r="Y194" s="101">
        <v>0</v>
      </c>
      <c r="Z194" s="97">
        <v>1</v>
      </c>
      <c r="AA194" s="101">
        <v>0</v>
      </c>
      <c r="AB194" s="101">
        <v>0</v>
      </c>
      <c r="AC194" s="96" t="s">
        <v>406</v>
      </c>
      <c r="AD194" s="101">
        <v>0</v>
      </c>
      <c r="AE194" s="101">
        <v>0</v>
      </c>
      <c r="AF194" s="101">
        <v>0</v>
      </c>
      <c r="AG194" s="97">
        <v>1</v>
      </c>
      <c r="AH194" s="101">
        <v>0</v>
      </c>
      <c r="AI194" s="101">
        <v>0</v>
      </c>
    </row>
    <row r="195" spans="1:35" ht="18" x14ac:dyDescent="0.4">
      <c r="A195" s="96" t="s">
        <v>311</v>
      </c>
      <c r="B195" s="101">
        <v>0</v>
      </c>
      <c r="C195" s="101">
        <v>0</v>
      </c>
      <c r="D195" s="101">
        <v>0</v>
      </c>
      <c r="E195" s="97">
        <v>1</v>
      </c>
      <c r="F195" s="101">
        <v>0</v>
      </c>
      <c r="G195" s="101">
        <v>0</v>
      </c>
      <c r="H195" s="96" t="s">
        <v>311</v>
      </c>
      <c r="I195" s="101">
        <v>0</v>
      </c>
      <c r="J195" s="101">
        <v>0</v>
      </c>
      <c r="K195" s="101">
        <v>0</v>
      </c>
      <c r="L195" s="97">
        <v>1</v>
      </c>
      <c r="M195" s="101">
        <v>0</v>
      </c>
      <c r="N195" s="101">
        <v>0</v>
      </c>
      <c r="O195" s="96" t="s">
        <v>311</v>
      </c>
      <c r="P195" s="101">
        <v>0</v>
      </c>
      <c r="Q195" s="101">
        <v>0</v>
      </c>
      <c r="R195" s="101">
        <v>0</v>
      </c>
      <c r="S195" s="97">
        <v>1</v>
      </c>
      <c r="T195" s="101">
        <v>0</v>
      </c>
      <c r="U195" s="101">
        <v>0</v>
      </c>
      <c r="V195" s="96" t="s">
        <v>311</v>
      </c>
      <c r="W195" s="101">
        <v>0</v>
      </c>
      <c r="X195" s="101">
        <v>0</v>
      </c>
      <c r="Y195" s="101">
        <v>0</v>
      </c>
      <c r="Z195" s="97">
        <v>1</v>
      </c>
      <c r="AA195" s="101">
        <v>0</v>
      </c>
      <c r="AB195" s="101">
        <v>0</v>
      </c>
      <c r="AC195" s="96" t="s">
        <v>311</v>
      </c>
      <c r="AD195" s="101">
        <v>0</v>
      </c>
      <c r="AE195" s="101">
        <v>0</v>
      </c>
      <c r="AF195" s="101">
        <v>0</v>
      </c>
      <c r="AG195" s="97">
        <v>1</v>
      </c>
      <c r="AH195" s="101">
        <v>0</v>
      </c>
      <c r="AI195" s="101">
        <v>0</v>
      </c>
    </row>
    <row r="196" spans="1:35" ht="36" x14ac:dyDescent="0.4">
      <c r="A196" s="96" t="s">
        <v>408</v>
      </c>
      <c r="B196" s="101">
        <v>0</v>
      </c>
      <c r="C196" s="101">
        <v>0</v>
      </c>
      <c r="D196" s="101">
        <v>0</v>
      </c>
      <c r="E196" s="97">
        <v>1</v>
      </c>
      <c r="F196" s="101">
        <v>0</v>
      </c>
      <c r="G196" s="101">
        <v>0</v>
      </c>
      <c r="H196" s="96" t="s">
        <v>408</v>
      </c>
      <c r="I196" s="101">
        <v>0</v>
      </c>
      <c r="J196" s="101">
        <v>0</v>
      </c>
      <c r="K196" s="101">
        <v>0</v>
      </c>
      <c r="L196" s="97">
        <v>1</v>
      </c>
      <c r="M196" s="101">
        <v>0</v>
      </c>
      <c r="N196" s="101">
        <v>0</v>
      </c>
      <c r="O196" s="96" t="s">
        <v>408</v>
      </c>
      <c r="P196" s="101">
        <v>0</v>
      </c>
      <c r="Q196" s="101">
        <v>0</v>
      </c>
      <c r="R196" s="101">
        <v>0</v>
      </c>
      <c r="S196" s="97">
        <v>1</v>
      </c>
      <c r="T196" s="101">
        <v>0</v>
      </c>
      <c r="U196" s="101">
        <v>0</v>
      </c>
      <c r="V196" s="96" t="s">
        <v>408</v>
      </c>
      <c r="W196" s="101">
        <v>0</v>
      </c>
      <c r="X196" s="101">
        <v>0</v>
      </c>
      <c r="Y196" s="101">
        <v>0</v>
      </c>
      <c r="Z196" s="97">
        <v>1</v>
      </c>
      <c r="AA196" s="101">
        <v>0</v>
      </c>
      <c r="AB196" s="101">
        <v>0</v>
      </c>
      <c r="AC196" s="96" t="s">
        <v>408</v>
      </c>
      <c r="AD196" s="101">
        <v>0</v>
      </c>
      <c r="AE196" s="101">
        <v>0</v>
      </c>
      <c r="AF196" s="101">
        <v>0</v>
      </c>
      <c r="AG196" s="97">
        <v>1</v>
      </c>
      <c r="AH196" s="101">
        <v>0</v>
      </c>
      <c r="AI196" s="101">
        <v>0</v>
      </c>
    </row>
    <row r="197" spans="1:35" ht="18" x14ac:dyDescent="0.4">
      <c r="A197" s="96" t="s">
        <v>267</v>
      </c>
      <c r="B197" s="101">
        <v>0</v>
      </c>
      <c r="C197" s="101">
        <v>0</v>
      </c>
      <c r="D197" s="101">
        <v>0</v>
      </c>
      <c r="E197" s="97">
        <v>1</v>
      </c>
      <c r="F197" s="101">
        <v>0</v>
      </c>
      <c r="G197" s="101">
        <v>0</v>
      </c>
      <c r="H197" s="96" t="s">
        <v>267</v>
      </c>
      <c r="I197" s="101">
        <v>0</v>
      </c>
      <c r="J197" s="101">
        <v>0</v>
      </c>
      <c r="K197" s="101">
        <v>0</v>
      </c>
      <c r="L197" s="97">
        <v>1</v>
      </c>
      <c r="M197" s="101">
        <v>0</v>
      </c>
      <c r="N197" s="101">
        <v>0</v>
      </c>
      <c r="O197" s="96" t="s">
        <v>267</v>
      </c>
      <c r="P197" s="101">
        <v>0</v>
      </c>
      <c r="Q197" s="101">
        <v>0</v>
      </c>
      <c r="R197" s="101">
        <v>0</v>
      </c>
      <c r="S197" s="97">
        <v>1</v>
      </c>
      <c r="T197" s="101">
        <v>0</v>
      </c>
      <c r="U197" s="101">
        <v>0</v>
      </c>
      <c r="V197" s="96" t="s">
        <v>267</v>
      </c>
      <c r="W197" s="101">
        <v>0</v>
      </c>
      <c r="X197" s="101">
        <v>0</v>
      </c>
      <c r="Y197" s="101">
        <v>0</v>
      </c>
      <c r="Z197" s="97">
        <v>1</v>
      </c>
      <c r="AA197" s="101">
        <v>0</v>
      </c>
      <c r="AB197" s="101">
        <v>0</v>
      </c>
      <c r="AC197" s="96" t="s">
        <v>267</v>
      </c>
      <c r="AD197" s="101">
        <v>0</v>
      </c>
      <c r="AE197" s="101">
        <v>0</v>
      </c>
      <c r="AF197" s="101">
        <v>0</v>
      </c>
      <c r="AG197" s="97">
        <v>1</v>
      </c>
      <c r="AH197" s="101">
        <v>0</v>
      </c>
      <c r="AI197" s="101">
        <v>0</v>
      </c>
    </row>
    <row r="198" spans="1:35" ht="18" x14ac:dyDescent="0.4">
      <c r="A198" s="96" t="s">
        <v>409</v>
      </c>
      <c r="B198" s="101">
        <v>0</v>
      </c>
      <c r="C198" s="101">
        <v>0</v>
      </c>
      <c r="D198" s="101">
        <v>0</v>
      </c>
      <c r="E198" s="97">
        <v>1</v>
      </c>
      <c r="F198" s="101">
        <v>0</v>
      </c>
      <c r="G198" s="101">
        <v>0</v>
      </c>
      <c r="H198" s="96" t="s">
        <v>409</v>
      </c>
      <c r="I198" s="101">
        <v>0</v>
      </c>
      <c r="J198" s="101">
        <v>0</v>
      </c>
      <c r="K198" s="101">
        <v>0</v>
      </c>
      <c r="L198" s="97">
        <v>1</v>
      </c>
      <c r="M198" s="101">
        <v>0</v>
      </c>
      <c r="N198" s="101">
        <v>0</v>
      </c>
      <c r="O198" s="96" t="s">
        <v>409</v>
      </c>
      <c r="P198" s="101">
        <v>0</v>
      </c>
      <c r="Q198" s="101">
        <v>0</v>
      </c>
      <c r="R198" s="101">
        <v>0</v>
      </c>
      <c r="S198" s="97">
        <v>1</v>
      </c>
      <c r="T198" s="101">
        <v>0</v>
      </c>
      <c r="U198" s="101">
        <v>0</v>
      </c>
      <c r="V198" s="96" t="s">
        <v>409</v>
      </c>
      <c r="W198" s="101">
        <v>0</v>
      </c>
      <c r="X198" s="101">
        <v>0</v>
      </c>
      <c r="Y198" s="101">
        <v>0</v>
      </c>
      <c r="Z198" s="97">
        <v>1</v>
      </c>
      <c r="AA198" s="101">
        <v>0</v>
      </c>
      <c r="AB198" s="101">
        <v>0</v>
      </c>
      <c r="AC198" s="96" t="s">
        <v>409</v>
      </c>
      <c r="AD198" s="101">
        <v>0</v>
      </c>
      <c r="AE198" s="101">
        <v>0</v>
      </c>
      <c r="AF198" s="101">
        <v>0</v>
      </c>
      <c r="AG198" s="97">
        <v>1</v>
      </c>
      <c r="AH198" s="101">
        <v>0</v>
      </c>
      <c r="AI198" s="101">
        <v>0</v>
      </c>
    </row>
    <row r="199" spans="1:35" ht="18" x14ac:dyDescent="0.4">
      <c r="A199" s="96" t="s">
        <v>226</v>
      </c>
      <c r="B199" s="101">
        <v>0</v>
      </c>
      <c r="C199" s="101">
        <v>0</v>
      </c>
      <c r="D199" s="101">
        <v>0</v>
      </c>
      <c r="E199" s="97">
        <v>1</v>
      </c>
      <c r="F199" s="101">
        <v>0</v>
      </c>
      <c r="G199" s="101">
        <v>0</v>
      </c>
      <c r="H199" s="96" t="s">
        <v>226</v>
      </c>
      <c r="I199" s="101">
        <v>0</v>
      </c>
      <c r="J199" s="101">
        <v>0</v>
      </c>
      <c r="K199" s="101">
        <v>0</v>
      </c>
      <c r="L199" s="97">
        <v>1</v>
      </c>
      <c r="M199" s="101">
        <v>0</v>
      </c>
      <c r="N199" s="101">
        <v>0</v>
      </c>
      <c r="O199" s="96" t="s">
        <v>226</v>
      </c>
      <c r="P199" s="101">
        <v>0</v>
      </c>
      <c r="Q199" s="101">
        <v>0</v>
      </c>
      <c r="R199" s="101">
        <v>0</v>
      </c>
      <c r="S199" s="97">
        <v>1</v>
      </c>
      <c r="T199" s="101">
        <v>0</v>
      </c>
      <c r="U199" s="101">
        <v>0</v>
      </c>
      <c r="V199" s="96" t="s">
        <v>226</v>
      </c>
      <c r="W199" s="101">
        <v>0</v>
      </c>
      <c r="X199" s="101">
        <v>0</v>
      </c>
      <c r="Y199" s="101">
        <v>0</v>
      </c>
      <c r="Z199" s="97">
        <v>1</v>
      </c>
      <c r="AA199" s="101">
        <v>0</v>
      </c>
      <c r="AB199" s="101">
        <v>0</v>
      </c>
      <c r="AC199" s="96" t="s">
        <v>226</v>
      </c>
      <c r="AD199" s="101">
        <v>0</v>
      </c>
      <c r="AE199" s="101">
        <v>0</v>
      </c>
      <c r="AF199" s="101">
        <v>0</v>
      </c>
      <c r="AG199" s="97">
        <v>1</v>
      </c>
      <c r="AH199" s="101">
        <v>0</v>
      </c>
      <c r="AI199" s="101">
        <v>0</v>
      </c>
    </row>
    <row r="200" spans="1:35" ht="36" x14ac:dyDescent="0.4">
      <c r="A200" s="96" t="s">
        <v>410</v>
      </c>
      <c r="B200" s="101">
        <v>0</v>
      </c>
      <c r="C200" s="101">
        <v>0</v>
      </c>
      <c r="D200" s="101">
        <v>0</v>
      </c>
      <c r="E200" s="97">
        <v>1</v>
      </c>
      <c r="F200" s="101">
        <v>0</v>
      </c>
      <c r="G200" s="101">
        <v>0</v>
      </c>
      <c r="H200" s="96" t="s">
        <v>410</v>
      </c>
      <c r="I200" s="101">
        <v>0</v>
      </c>
      <c r="J200" s="101">
        <v>0</v>
      </c>
      <c r="K200" s="101">
        <v>0</v>
      </c>
      <c r="L200" s="97">
        <v>1</v>
      </c>
      <c r="M200" s="101">
        <v>0</v>
      </c>
      <c r="N200" s="101">
        <v>0</v>
      </c>
      <c r="O200" s="96" t="s">
        <v>410</v>
      </c>
      <c r="P200" s="101">
        <v>0</v>
      </c>
      <c r="Q200" s="101">
        <v>0</v>
      </c>
      <c r="R200" s="101">
        <v>0</v>
      </c>
      <c r="S200" s="97">
        <v>1</v>
      </c>
      <c r="T200" s="101">
        <v>0</v>
      </c>
      <c r="U200" s="101">
        <v>0</v>
      </c>
      <c r="V200" s="96" t="s">
        <v>410</v>
      </c>
      <c r="W200" s="101">
        <v>0</v>
      </c>
      <c r="X200" s="101">
        <v>0</v>
      </c>
      <c r="Y200" s="101">
        <v>0</v>
      </c>
      <c r="Z200" s="97">
        <v>1</v>
      </c>
      <c r="AA200" s="101">
        <v>0</v>
      </c>
      <c r="AB200" s="101">
        <v>0</v>
      </c>
      <c r="AC200" s="96" t="s">
        <v>410</v>
      </c>
      <c r="AD200" s="101">
        <v>0</v>
      </c>
      <c r="AE200" s="101">
        <v>0</v>
      </c>
      <c r="AF200" s="101">
        <v>0</v>
      </c>
      <c r="AG200" s="97">
        <v>1</v>
      </c>
      <c r="AH200" s="101">
        <v>0</v>
      </c>
      <c r="AI200" s="101">
        <v>0</v>
      </c>
    </row>
    <row r="201" spans="1:35" ht="18" x14ac:dyDescent="0.4">
      <c r="A201" s="101">
        <v>0</v>
      </c>
      <c r="B201" s="101">
        <v>0</v>
      </c>
      <c r="C201" s="101">
        <v>0</v>
      </c>
      <c r="D201" s="101">
        <v>0</v>
      </c>
      <c r="E201" s="97">
        <v>1</v>
      </c>
      <c r="F201" s="101">
        <v>0</v>
      </c>
      <c r="G201" s="101">
        <v>0</v>
      </c>
      <c r="H201" s="101">
        <v>0</v>
      </c>
      <c r="I201" s="101">
        <v>0</v>
      </c>
      <c r="J201" s="101">
        <v>0</v>
      </c>
      <c r="K201" s="101">
        <v>0</v>
      </c>
      <c r="L201" s="97">
        <v>1</v>
      </c>
      <c r="M201" s="101">
        <v>0</v>
      </c>
      <c r="N201" s="101">
        <v>0</v>
      </c>
      <c r="O201" s="101">
        <v>0</v>
      </c>
      <c r="P201" s="101">
        <v>0</v>
      </c>
      <c r="Q201" s="101">
        <v>0</v>
      </c>
      <c r="R201" s="101">
        <v>0</v>
      </c>
      <c r="S201" s="97">
        <v>1</v>
      </c>
      <c r="T201" s="101">
        <v>0</v>
      </c>
      <c r="U201" s="101">
        <v>0</v>
      </c>
      <c r="V201" s="101">
        <v>0</v>
      </c>
      <c r="W201" s="101">
        <v>0</v>
      </c>
      <c r="X201" s="101">
        <v>0</v>
      </c>
      <c r="Y201" s="101">
        <v>0</v>
      </c>
      <c r="Z201" s="97">
        <v>1</v>
      </c>
      <c r="AA201" s="101">
        <v>0</v>
      </c>
      <c r="AB201" s="101">
        <v>0</v>
      </c>
      <c r="AC201" s="101">
        <v>0</v>
      </c>
      <c r="AD201" s="101">
        <v>0</v>
      </c>
      <c r="AE201" s="101">
        <v>0</v>
      </c>
      <c r="AF201" s="101">
        <v>0</v>
      </c>
      <c r="AG201" s="97">
        <v>1</v>
      </c>
      <c r="AH201" s="101">
        <v>0</v>
      </c>
      <c r="AI201" s="101">
        <v>0</v>
      </c>
    </row>
    <row r="202" spans="1:35" ht="18" x14ac:dyDescent="0.4">
      <c r="A202" s="101">
        <v>0</v>
      </c>
      <c r="B202" s="101">
        <v>0</v>
      </c>
      <c r="C202" s="101">
        <v>0</v>
      </c>
      <c r="D202" s="101">
        <v>0</v>
      </c>
      <c r="E202" s="97">
        <v>1</v>
      </c>
      <c r="F202" s="101">
        <v>0</v>
      </c>
      <c r="G202" s="101">
        <v>0</v>
      </c>
      <c r="H202" s="101">
        <v>0</v>
      </c>
      <c r="I202" s="101">
        <v>0</v>
      </c>
      <c r="J202" s="101">
        <v>0</v>
      </c>
      <c r="K202" s="101">
        <v>0</v>
      </c>
      <c r="L202" s="97">
        <v>1</v>
      </c>
      <c r="M202" s="101">
        <v>0</v>
      </c>
      <c r="N202" s="101">
        <v>0</v>
      </c>
      <c r="O202" s="101">
        <v>0</v>
      </c>
      <c r="P202" s="101">
        <v>0</v>
      </c>
      <c r="Q202" s="101">
        <v>0</v>
      </c>
      <c r="R202" s="101">
        <v>0</v>
      </c>
      <c r="S202" s="97">
        <v>1</v>
      </c>
      <c r="T202" s="101">
        <v>0</v>
      </c>
      <c r="U202" s="101">
        <v>0</v>
      </c>
      <c r="V202" s="101">
        <v>0</v>
      </c>
      <c r="W202" s="101">
        <v>0</v>
      </c>
      <c r="X202" s="101">
        <v>0</v>
      </c>
      <c r="Y202" s="101">
        <v>0</v>
      </c>
      <c r="Z202" s="97">
        <v>1</v>
      </c>
      <c r="AA202" s="101">
        <v>0</v>
      </c>
      <c r="AB202" s="101">
        <v>0</v>
      </c>
      <c r="AC202" s="101">
        <v>0</v>
      </c>
      <c r="AD202" s="101">
        <v>0</v>
      </c>
      <c r="AE202" s="101">
        <v>0</v>
      </c>
      <c r="AF202" s="101">
        <v>0</v>
      </c>
      <c r="AG202" s="97">
        <v>1</v>
      </c>
      <c r="AH202" s="101">
        <v>0</v>
      </c>
      <c r="AI202" s="101">
        <v>0</v>
      </c>
    </row>
    <row r="203" spans="1:35" ht="18" x14ac:dyDescent="0.4">
      <c r="A203" s="101">
        <v>0</v>
      </c>
      <c r="B203" s="101">
        <v>0</v>
      </c>
      <c r="C203" s="101">
        <v>0</v>
      </c>
      <c r="D203" s="101">
        <v>0</v>
      </c>
      <c r="E203" s="97">
        <v>1</v>
      </c>
      <c r="F203" s="101">
        <v>0</v>
      </c>
      <c r="G203" s="101">
        <v>0</v>
      </c>
      <c r="H203" s="101">
        <v>0</v>
      </c>
      <c r="I203" s="101">
        <v>0</v>
      </c>
      <c r="J203" s="101">
        <v>0</v>
      </c>
      <c r="K203" s="101">
        <v>0</v>
      </c>
      <c r="L203" s="97">
        <v>1</v>
      </c>
      <c r="M203" s="101">
        <v>0</v>
      </c>
      <c r="N203" s="101">
        <v>0</v>
      </c>
      <c r="O203" s="101">
        <v>0</v>
      </c>
      <c r="P203" s="101">
        <v>0</v>
      </c>
      <c r="Q203" s="101">
        <v>0</v>
      </c>
      <c r="R203" s="101">
        <v>0</v>
      </c>
      <c r="S203" s="97">
        <v>1</v>
      </c>
      <c r="T203" s="101">
        <v>0</v>
      </c>
      <c r="U203" s="101">
        <v>0</v>
      </c>
      <c r="V203" s="101">
        <v>0</v>
      </c>
      <c r="W203" s="101">
        <v>0</v>
      </c>
      <c r="X203" s="101">
        <v>0</v>
      </c>
      <c r="Y203" s="101">
        <v>0</v>
      </c>
      <c r="Z203" s="97">
        <v>1</v>
      </c>
      <c r="AA203" s="101">
        <v>0</v>
      </c>
      <c r="AB203" s="101">
        <v>0</v>
      </c>
      <c r="AC203" s="101">
        <v>0</v>
      </c>
      <c r="AD203" s="101">
        <v>0</v>
      </c>
      <c r="AE203" s="101">
        <v>0</v>
      </c>
      <c r="AF203" s="101">
        <v>0</v>
      </c>
      <c r="AG203" s="97">
        <v>1</v>
      </c>
      <c r="AH203" s="101">
        <v>0</v>
      </c>
      <c r="AI203" s="101">
        <v>0</v>
      </c>
    </row>
    <row r="204" spans="1:35" ht="18" x14ac:dyDescent="0.4">
      <c r="A204" s="101">
        <v>0</v>
      </c>
      <c r="B204" s="101">
        <v>0</v>
      </c>
      <c r="C204" s="101">
        <v>0</v>
      </c>
      <c r="D204" s="101">
        <v>0</v>
      </c>
      <c r="E204" s="97">
        <v>1</v>
      </c>
      <c r="F204" s="101">
        <v>0</v>
      </c>
      <c r="G204" s="101">
        <v>0</v>
      </c>
      <c r="H204" s="101">
        <v>0</v>
      </c>
      <c r="I204" s="101">
        <v>0</v>
      </c>
      <c r="J204" s="101">
        <v>0</v>
      </c>
      <c r="K204" s="101">
        <v>0</v>
      </c>
      <c r="L204" s="97">
        <v>1</v>
      </c>
      <c r="M204" s="101">
        <v>0</v>
      </c>
      <c r="N204" s="101">
        <v>0</v>
      </c>
      <c r="O204" s="101">
        <v>0</v>
      </c>
      <c r="P204" s="101">
        <v>0</v>
      </c>
      <c r="Q204" s="101">
        <v>0</v>
      </c>
      <c r="R204" s="101">
        <v>0</v>
      </c>
      <c r="S204" s="97">
        <v>1</v>
      </c>
      <c r="T204" s="101">
        <v>0</v>
      </c>
      <c r="U204" s="101">
        <v>0</v>
      </c>
      <c r="V204" s="101">
        <v>0</v>
      </c>
      <c r="W204" s="101">
        <v>0</v>
      </c>
      <c r="X204" s="101">
        <v>0</v>
      </c>
      <c r="Y204" s="101">
        <v>0</v>
      </c>
      <c r="Z204" s="97">
        <v>1</v>
      </c>
      <c r="AA204" s="101">
        <v>0</v>
      </c>
      <c r="AB204" s="101">
        <v>0</v>
      </c>
      <c r="AC204" s="101">
        <v>0</v>
      </c>
      <c r="AD204" s="101">
        <v>0</v>
      </c>
      <c r="AE204" s="101">
        <v>0</v>
      </c>
      <c r="AF204" s="101">
        <v>0</v>
      </c>
      <c r="AG204" s="97">
        <v>1</v>
      </c>
      <c r="AH204" s="101">
        <v>0</v>
      </c>
      <c r="AI204" s="101">
        <v>0</v>
      </c>
    </row>
    <row r="205" spans="1:35" ht="18" x14ac:dyDescent="0.4">
      <c r="A205" s="101">
        <v>0</v>
      </c>
      <c r="B205" s="101">
        <v>0</v>
      </c>
      <c r="C205" s="101">
        <v>0</v>
      </c>
      <c r="D205" s="101">
        <v>0</v>
      </c>
      <c r="E205" s="97">
        <v>1</v>
      </c>
      <c r="F205" s="101">
        <v>0</v>
      </c>
      <c r="G205" s="101">
        <v>0</v>
      </c>
      <c r="H205" s="101">
        <v>0</v>
      </c>
      <c r="I205" s="101">
        <v>0</v>
      </c>
      <c r="J205" s="101">
        <v>0</v>
      </c>
      <c r="K205" s="101">
        <v>0</v>
      </c>
      <c r="L205" s="97">
        <v>1</v>
      </c>
      <c r="M205" s="101">
        <v>0</v>
      </c>
      <c r="N205" s="101">
        <v>0</v>
      </c>
      <c r="O205" s="101">
        <v>0</v>
      </c>
      <c r="P205" s="101">
        <v>0</v>
      </c>
      <c r="Q205" s="101">
        <v>0</v>
      </c>
      <c r="R205" s="101">
        <v>0</v>
      </c>
      <c r="S205" s="97">
        <v>1</v>
      </c>
      <c r="T205" s="101">
        <v>0</v>
      </c>
      <c r="U205" s="101">
        <v>0</v>
      </c>
      <c r="V205" s="101">
        <v>0</v>
      </c>
      <c r="W205" s="101">
        <v>0</v>
      </c>
      <c r="X205" s="101">
        <v>0</v>
      </c>
      <c r="Y205" s="101">
        <v>0</v>
      </c>
      <c r="Z205" s="97">
        <v>1</v>
      </c>
      <c r="AA205" s="101">
        <v>0</v>
      </c>
      <c r="AB205" s="101">
        <v>0</v>
      </c>
      <c r="AC205" s="101">
        <v>0</v>
      </c>
      <c r="AD205" s="101">
        <v>0</v>
      </c>
      <c r="AE205" s="101">
        <v>0</v>
      </c>
      <c r="AF205" s="101">
        <v>0</v>
      </c>
      <c r="AG205" s="97">
        <v>1</v>
      </c>
      <c r="AH205" s="101">
        <v>0</v>
      </c>
      <c r="AI205" s="101">
        <v>0</v>
      </c>
    </row>
    <row r="206" spans="1:35" ht="18" x14ac:dyDescent="0.4">
      <c r="A206" s="101">
        <v>0</v>
      </c>
      <c r="B206" s="101">
        <v>0</v>
      </c>
      <c r="C206" s="101">
        <v>0</v>
      </c>
      <c r="D206" s="101">
        <v>0</v>
      </c>
      <c r="E206" s="97">
        <v>1</v>
      </c>
      <c r="F206" s="101">
        <v>0</v>
      </c>
      <c r="G206" s="101">
        <v>0</v>
      </c>
      <c r="H206" s="101">
        <v>0</v>
      </c>
      <c r="I206" s="101">
        <v>0</v>
      </c>
      <c r="J206" s="101">
        <v>0</v>
      </c>
      <c r="K206" s="101">
        <v>0</v>
      </c>
      <c r="L206" s="97">
        <v>1</v>
      </c>
      <c r="M206" s="101">
        <v>0</v>
      </c>
      <c r="N206" s="101">
        <v>0</v>
      </c>
      <c r="O206" s="101">
        <v>0</v>
      </c>
      <c r="P206" s="101">
        <v>0</v>
      </c>
      <c r="Q206" s="101">
        <v>0</v>
      </c>
      <c r="R206" s="101">
        <v>0</v>
      </c>
      <c r="S206" s="97">
        <v>1</v>
      </c>
      <c r="T206" s="101">
        <v>0</v>
      </c>
      <c r="U206" s="101">
        <v>0</v>
      </c>
      <c r="V206" s="101">
        <v>0</v>
      </c>
      <c r="W206" s="101">
        <v>0</v>
      </c>
      <c r="X206" s="101">
        <v>0</v>
      </c>
      <c r="Y206" s="101">
        <v>0</v>
      </c>
      <c r="Z206" s="97">
        <v>1</v>
      </c>
      <c r="AA206" s="101">
        <v>0</v>
      </c>
      <c r="AB206" s="101">
        <v>0</v>
      </c>
      <c r="AC206" s="101">
        <v>0</v>
      </c>
      <c r="AD206" s="101">
        <v>0</v>
      </c>
      <c r="AE206" s="101">
        <v>0</v>
      </c>
      <c r="AF206" s="101">
        <v>0</v>
      </c>
      <c r="AG206" s="97">
        <v>1</v>
      </c>
      <c r="AH206" s="101">
        <v>0</v>
      </c>
      <c r="AI206" s="101">
        <v>0</v>
      </c>
    </row>
    <row r="207" spans="1:35" ht="18" x14ac:dyDescent="0.4">
      <c r="A207" s="96" t="s">
        <v>411</v>
      </c>
      <c r="B207" s="101">
        <v>0</v>
      </c>
      <c r="C207" s="101">
        <v>0</v>
      </c>
      <c r="D207" s="101">
        <v>0</v>
      </c>
      <c r="E207" s="97">
        <v>1</v>
      </c>
      <c r="F207" s="101">
        <v>0</v>
      </c>
      <c r="G207" s="101">
        <v>0</v>
      </c>
      <c r="H207" s="96" t="s">
        <v>411</v>
      </c>
      <c r="I207" s="101">
        <v>0</v>
      </c>
      <c r="J207" s="101">
        <v>0</v>
      </c>
      <c r="K207" s="101">
        <v>0</v>
      </c>
      <c r="L207" s="97">
        <v>1</v>
      </c>
      <c r="M207" s="101">
        <v>0</v>
      </c>
      <c r="N207" s="101">
        <v>0</v>
      </c>
      <c r="O207" s="96" t="s">
        <v>411</v>
      </c>
      <c r="P207" s="101">
        <v>0</v>
      </c>
      <c r="Q207" s="101">
        <v>0</v>
      </c>
      <c r="R207" s="101">
        <v>0</v>
      </c>
      <c r="S207" s="97">
        <v>1</v>
      </c>
      <c r="T207" s="101">
        <v>0</v>
      </c>
      <c r="U207" s="101">
        <v>0</v>
      </c>
      <c r="V207" s="96" t="s">
        <v>411</v>
      </c>
      <c r="W207" s="101">
        <v>0</v>
      </c>
      <c r="X207" s="101">
        <v>0</v>
      </c>
      <c r="Y207" s="101">
        <v>0</v>
      </c>
      <c r="Z207" s="97">
        <v>1</v>
      </c>
      <c r="AA207" s="101">
        <v>0</v>
      </c>
      <c r="AB207" s="101">
        <v>0</v>
      </c>
      <c r="AC207" s="96" t="s">
        <v>411</v>
      </c>
      <c r="AD207" s="101">
        <v>0</v>
      </c>
      <c r="AE207" s="101">
        <v>0</v>
      </c>
      <c r="AF207" s="101">
        <v>0</v>
      </c>
      <c r="AG207" s="97">
        <v>1</v>
      </c>
      <c r="AH207" s="101">
        <v>0</v>
      </c>
      <c r="AI207" s="101">
        <v>0</v>
      </c>
    </row>
    <row r="208" spans="1:35" ht="18" x14ac:dyDescent="0.4">
      <c r="A208" s="96" t="s">
        <v>412</v>
      </c>
      <c r="B208" s="101">
        <v>0</v>
      </c>
      <c r="C208" s="101">
        <v>0</v>
      </c>
      <c r="D208" s="101">
        <v>0</v>
      </c>
      <c r="E208" s="97">
        <v>1</v>
      </c>
      <c r="F208" s="101">
        <v>0</v>
      </c>
      <c r="G208" s="101">
        <v>0</v>
      </c>
      <c r="H208" s="96" t="s">
        <v>412</v>
      </c>
      <c r="I208" s="101">
        <v>0</v>
      </c>
      <c r="J208" s="101">
        <v>0</v>
      </c>
      <c r="K208" s="101">
        <v>0</v>
      </c>
      <c r="L208" s="97">
        <v>1</v>
      </c>
      <c r="M208" s="101">
        <v>0</v>
      </c>
      <c r="N208" s="101">
        <v>0</v>
      </c>
      <c r="O208" s="96" t="s">
        <v>412</v>
      </c>
      <c r="P208" s="101">
        <v>0</v>
      </c>
      <c r="Q208" s="101">
        <v>0</v>
      </c>
      <c r="R208" s="101">
        <v>0</v>
      </c>
      <c r="S208" s="97">
        <v>1</v>
      </c>
      <c r="T208" s="101">
        <v>0</v>
      </c>
      <c r="U208" s="101">
        <v>0</v>
      </c>
      <c r="V208" s="96" t="s">
        <v>412</v>
      </c>
      <c r="W208" s="101">
        <v>0</v>
      </c>
      <c r="X208" s="101">
        <v>0</v>
      </c>
      <c r="Y208" s="101">
        <v>0</v>
      </c>
      <c r="Z208" s="97">
        <v>1</v>
      </c>
      <c r="AA208" s="101">
        <v>0</v>
      </c>
      <c r="AB208" s="101">
        <v>0</v>
      </c>
      <c r="AC208" s="96" t="s">
        <v>412</v>
      </c>
      <c r="AD208" s="101">
        <v>0</v>
      </c>
      <c r="AE208" s="101">
        <v>0</v>
      </c>
      <c r="AF208" s="101">
        <v>0</v>
      </c>
      <c r="AG208" s="97">
        <v>1</v>
      </c>
      <c r="AH208" s="101">
        <v>0</v>
      </c>
      <c r="AI208" s="101">
        <v>0</v>
      </c>
    </row>
    <row r="209" spans="1:35" ht="18" x14ac:dyDescent="0.4">
      <c r="A209" s="101">
        <v>0</v>
      </c>
      <c r="B209" s="101">
        <v>0</v>
      </c>
      <c r="C209" s="101">
        <v>0</v>
      </c>
      <c r="D209" s="101">
        <v>0</v>
      </c>
      <c r="E209" s="97">
        <v>1</v>
      </c>
      <c r="F209" s="101">
        <v>0</v>
      </c>
      <c r="G209" s="101">
        <v>0</v>
      </c>
      <c r="H209" s="101">
        <v>0</v>
      </c>
      <c r="I209" s="101">
        <v>0</v>
      </c>
      <c r="J209" s="101">
        <v>0</v>
      </c>
      <c r="K209" s="101">
        <v>0</v>
      </c>
      <c r="L209" s="97">
        <v>1</v>
      </c>
      <c r="M209" s="101">
        <v>0</v>
      </c>
      <c r="N209" s="101">
        <v>0</v>
      </c>
      <c r="O209" s="101">
        <v>0</v>
      </c>
      <c r="P209" s="101">
        <v>0</v>
      </c>
      <c r="Q209" s="101">
        <v>0</v>
      </c>
      <c r="R209" s="101">
        <v>0</v>
      </c>
      <c r="S209" s="97">
        <v>1</v>
      </c>
      <c r="T209" s="101">
        <v>0</v>
      </c>
      <c r="U209" s="101">
        <v>0</v>
      </c>
      <c r="V209" s="101">
        <v>0</v>
      </c>
      <c r="W209" s="101">
        <v>0</v>
      </c>
      <c r="X209" s="101">
        <v>0</v>
      </c>
      <c r="Y209" s="101">
        <v>0</v>
      </c>
      <c r="Z209" s="97">
        <v>1</v>
      </c>
      <c r="AA209" s="101">
        <v>0</v>
      </c>
      <c r="AB209" s="101">
        <v>0</v>
      </c>
      <c r="AC209" s="101">
        <v>0</v>
      </c>
      <c r="AD209" s="101">
        <v>0</v>
      </c>
      <c r="AE209" s="101">
        <v>0</v>
      </c>
      <c r="AF209" s="101">
        <v>0</v>
      </c>
      <c r="AG209" s="97">
        <v>1</v>
      </c>
      <c r="AH209" s="101">
        <v>0</v>
      </c>
      <c r="AI209" s="101">
        <v>0</v>
      </c>
    </row>
    <row r="210" spans="1:35" ht="18" x14ac:dyDescent="0.4">
      <c r="A210" s="101">
        <v>0</v>
      </c>
      <c r="B210" s="101">
        <v>0</v>
      </c>
      <c r="C210" s="101">
        <v>0</v>
      </c>
      <c r="D210" s="101">
        <v>0</v>
      </c>
      <c r="E210" s="97">
        <v>1</v>
      </c>
      <c r="F210" s="101">
        <v>0</v>
      </c>
      <c r="G210" s="101">
        <v>0</v>
      </c>
      <c r="H210" s="101">
        <v>0</v>
      </c>
      <c r="I210" s="101">
        <v>0</v>
      </c>
      <c r="J210" s="101">
        <v>0</v>
      </c>
      <c r="K210" s="101">
        <v>0</v>
      </c>
      <c r="L210" s="97">
        <v>1</v>
      </c>
      <c r="M210" s="101">
        <v>0</v>
      </c>
      <c r="N210" s="101">
        <v>0</v>
      </c>
      <c r="O210" s="101">
        <v>0</v>
      </c>
      <c r="P210" s="101">
        <v>0</v>
      </c>
      <c r="Q210" s="101">
        <v>0</v>
      </c>
      <c r="R210" s="101">
        <v>0</v>
      </c>
      <c r="S210" s="97">
        <v>1</v>
      </c>
      <c r="T210" s="101">
        <v>0</v>
      </c>
      <c r="U210" s="101">
        <v>0</v>
      </c>
      <c r="V210" s="101">
        <v>0</v>
      </c>
      <c r="W210" s="101">
        <v>0</v>
      </c>
      <c r="X210" s="101">
        <v>0</v>
      </c>
      <c r="Y210" s="101">
        <v>0</v>
      </c>
      <c r="Z210" s="97">
        <v>1</v>
      </c>
      <c r="AA210" s="101">
        <v>0</v>
      </c>
      <c r="AB210" s="101">
        <v>0</v>
      </c>
      <c r="AC210" s="101">
        <v>0</v>
      </c>
      <c r="AD210" s="101">
        <v>0</v>
      </c>
      <c r="AE210" s="101">
        <v>0</v>
      </c>
      <c r="AF210" s="101">
        <v>0</v>
      </c>
      <c r="AG210" s="97">
        <v>1</v>
      </c>
      <c r="AH210" s="101">
        <v>0</v>
      </c>
      <c r="AI210" s="101">
        <v>0</v>
      </c>
    </row>
    <row r="211" spans="1:35" ht="18" x14ac:dyDescent="0.4">
      <c r="A211" s="96" t="s">
        <v>413</v>
      </c>
      <c r="B211" s="101">
        <v>0</v>
      </c>
      <c r="C211" s="101">
        <v>0</v>
      </c>
      <c r="D211" s="101">
        <v>0</v>
      </c>
      <c r="E211" s="97">
        <v>1</v>
      </c>
      <c r="F211" s="101">
        <v>0</v>
      </c>
      <c r="G211" s="101">
        <v>0</v>
      </c>
      <c r="H211" s="96" t="s">
        <v>413</v>
      </c>
      <c r="I211" s="101">
        <v>0</v>
      </c>
      <c r="J211" s="101">
        <v>0</v>
      </c>
      <c r="K211" s="101">
        <v>0</v>
      </c>
      <c r="L211" s="97">
        <v>1</v>
      </c>
      <c r="M211" s="101">
        <v>0</v>
      </c>
      <c r="N211" s="101">
        <v>0</v>
      </c>
      <c r="O211" s="96" t="s">
        <v>413</v>
      </c>
      <c r="P211" s="101">
        <v>0</v>
      </c>
      <c r="Q211" s="101">
        <v>0</v>
      </c>
      <c r="R211" s="101">
        <v>0</v>
      </c>
      <c r="S211" s="97">
        <v>1</v>
      </c>
      <c r="T211" s="101">
        <v>0</v>
      </c>
      <c r="U211" s="101">
        <v>0</v>
      </c>
      <c r="V211" s="96" t="s">
        <v>413</v>
      </c>
      <c r="W211" s="101">
        <v>0</v>
      </c>
      <c r="X211" s="101">
        <v>0</v>
      </c>
      <c r="Y211" s="101">
        <v>0</v>
      </c>
      <c r="Z211" s="97">
        <v>1</v>
      </c>
      <c r="AA211" s="101">
        <v>0</v>
      </c>
      <c r="AB211" s="101">
        <v>0</v>
      </c>
      <c r="AC211" s="96" t="s">
        <v>413</v>
      </c>
      <c r="AD211" s="101">
        <v>0</v>
      </c>
      <c r="AE211" s="101">
        <v>0</v>
      </c>
      <c r="AF211" s="101">
        <v>0</v>
      </c>
      <c r="AG211" s="97">
        <v>1</v>
      </c>
      <c r="AH211" s="101">
        <v>0</v>
      </c>
      <c r="AI211" s="101">
        <v>0</v>
      </c>
    </row>
    <row r="212" spans="1:35" ht="36" x14ac:dyDescent="0.4">
      <c r="A212" s="96" t="s">
        <v>414</v>
      </c>
      <c r="B212" s="101">
        <v>0</v>
      </c>
      <c r="C212" s="101">
        <v>0</v>
      </c>
      <c r="D212" s="101">
        <v>0</v>
      </c>
      <c r="E212" s="97">
        <v>1</v>
      </c>
      <c r="F212" s="101">
        <v>0</v>
      </c>
      <c r="G212" s="101">
        <v>0</v>
      </c>
      <c r="H212" s="96" t="s">
        <v>414</v>
      </c>
      <c r="I212" s="101">
        <v>0</v>
      </c>
      <c r="J212" s="101">
        <v>0</v>
      </c>
      <c r="K212" s="101">
        <v>0</v>
      </c>
      <c r="L212" s="97">
        <v>1</v>
      </c>
      <c r="M212" s="101">
        <v>0</v>
      </c>
      <c r="N212" s="101">
        <v>0</v>
      </c>
      <c r="O212" s="96" t="s">
        <v>414</v>
      </c>
      <c r="P212" s="101">
        <v>0</v>
      </c>
      <c r="Q212" s="101">
        <v>0</v>
      </c>
      <c r="R212" s="101">
        <v>0</v>
      </c>
      <c r="S212" s="97">
        <v>1</v>
      </c>
      <c r="T212" s="101">
        <v>0</v>
      </c>
      <c r="U212" s="101">
        <v>0</v>
      </c>
      <c r="V212" s="96" t="s">
        <v>414</v>
      </c>
      <c r="W212" s="101">
        <v>0</v>
      </c>
      <c r="X212" s="101">
        <v>0</v>
      </c>
      <c r="Y212" s="101">
        <v>0</v>
      </c>
      <c r="Z212" s="97">
        <v>1</v>
      </c>
      <c r="AA212" s="101">
        <v>0</v>
      </c>
      <c r="AB212" s="101">
        <v>0</v>
      </c>
      <c r="AC212" s="96" t="s">
        <v>414</v>
      </c>
      <c r="AD212" s="101">
        <v>0</v>
      </c>
      <c r="AE212" s="101">
        <v>0</v>
      </c>
      <c r="AF212" s="101">
        <v>0</v>
      </c>
      <c r="AG212" s="97">
        <v>1</v>
      </c>
      <c r="AH212" s="101">
        <v>0</v>
      </c>
      <c r="AI212" s="101">
        <v>0</v>
      </c>
    </row>
    <row r="213" spans="1:35" ht="18" x14ac:dyDescent="0.4">
      <c r="A213" s="101">
        <v>0</v>
      </c>
      <c r="B213" s="101">
        <v>0</v>
      </c>
      <c r="C213" s="101">
        <v>0</v>
      </c>
      <c r="D213" s="101">
        <v>0</v>
      </c>
      <c r="E213" s="97">
        <v>1</v>
      </c>
      <c r="F213" s="101">
        <v>0</v>
      </c>
      <c r="G213" s="101">
        <v>0</v>
      </c>
      <c r="H213" s="101">
        <v>0</v>
      </c>
      <c r="I213" s="101">
        <v>0</v>
      </c>
      <c r="J213" s="101">
        <v>0</v>
      </c>
      <c r="K213" s="101">
        <v>0</v>
      </c>
      <c r="L213" s="97">
        <v>1</v>
      </c>
      <c r="M213" s="101">
        <v>0</v>
      </c>
      <c r="N213" s="101">
        <v>0</v>
      </c>
      <c r="O213" s="101">
        <v>0</v>
      </c>
      <c r="P213" s="101">
        <v>0</v>
      </c>
      <c r="Q213" s="101">
        <v>0</v>
      </c>
      <c r="R213" s="101">
        <v>0</v>
      </c>
      <c r="S213" s="97">
        <v>1</v>
      </c>
      <c r="T213" s="101">
        <v>0</v>
      </c>
      <c r="U213" s="101">
        <v>0</v>
      </c>
      <c r="V213" s="101">
        <v>0</v>
      </c>
      <c r="W213" s="101">
        <v>0</v>
      </c>
      <c r="X213" s="101">
        <v>0</v>
      </c>
      <c r="Y213" s="101">
        <v>0</v>
      </c>
      <c r="Z213" s="97">
        <v>1</v>
      </c>
      <c r="AA213" s="101">
        <v>0</v>
      </c>
      <c r="AB213" s="101">
        <v>0</v>
      </c>
      <c r="AC213" s="101">
        <v>0</v>
      </c>
      <c r="AD213" s="101">
        <v>0</v>
      </c>
      <c r="AE213" s="101">
        <v>0</v>
      </c>
      <c r="AF213" s="101">
        <v>0</v>
      </c>
      <c r="AG213" s="97">
        <v>1</v>
      </c>
      <c r="AH213" s="101">
        <v>0</v>
      </c>
      <c r="AI213" s="101">
        <v>0</v>
      </c>
    </row>
    <row r="214" spans="1:35" ht="18" x14ac:dyDescent="0.4">
      <c r="A214" s="101">
        <v>0</v>
      </c>
      <c r="B214" s="101">
        <v>0</v>
      </c>
      <c r="C214" s="101">
        <v>0</v>
      </c>
      <c r="D214" s="101">
        <v>0</v>
      </c>
      <c r="E214" s="97">
        <v>1</v>
      </c>
      <c r="F214" s="101">
        <v>0</v>
      </c>
      <c r="G214" s="101">
        <v>0</v>
      </c>
      <c r="H214" s="101">
        <v>0</v>
      </c>
      <c r="I214" s="101">
        <v>0</v>
      </c>
      <c r="J214" s="101">
        <v>0</v>
      </c>
      <c r="K214" s="101">
        <v>0</v>
      </c>
      <c r="L214" s="97">
        <v>1</v>
      </c>
      <c r="M214" s="101">
        <v>0</v>
      </c>
      <c r="N214" s="101">
        <v>0</v>
      </c>
      <c r="O214" s="101">
        <v>0</v>
      </c>
      <c r="P214" s="101">
        <v>0</v>
      </c>
      <c r="Q214" s="101">
        <v>0</v>
      </c>
      <c r="R214" s="101">
        <v>0</v>
      </c>
      <c r="S214" s="97">
        <v>1</v>
      </c>
      <c r="T214" s="101">
        <v>0</v>
      </c>
      <c r="U214" s="101">
        <v>0</v>
      </c>
      <c r="V214" s="101">
        <v>0</v>
      </c>
      <c r="W214" s="101">
        <v>0</v>
      </c>
      <c r="X214" s="101">
        <v>0</v>
      </c>
      <c r="Y214" s="101">
        <v>0</v>
      </c>
      <c r="Z214" s="97">
        <v>1</v>
      </c>
      <c r="AA214" s="101">
        <v>0</v>
      </c>
      <c r="AB214" s="101">
        <v>0</v>
      </c>
      <c r="AC214" s="101">
        <v>0</v>
      </c>
      <c r="AD214" s="101">
        <v>0</v>
      </c>
      <c r="AE214" s="101">
        <v>0</v>
      </c>
      <c r="AF214" s="101">
        <v>0</v>
      </c>
      <c r="AG214" s="97">
        <v>1</v>
      </c>
      <c r="AH214" s="101">
        <v>0</v>
      </c>
      <c r="AI214" s="101">
        <v>0</v>
      </c>
    </row>
    <row r="215" spans="1:35" ht="18" x14ac:dyDescent="0.4">
      <c r="A215" s="96" t="s">
        <v>415</v>
      </c>
      <c r="B215" s="101">
        <v>0</v>
      </c>
      <c r="C215" s="101">
        <v>0</v>
      </c>
      <c r="D215" s="101">
        <v>0</v>
      </c>
      <c r="E215" s="97">
        <v>1</v>
      </c>
      <c r="F215" s="101">
        <v>0</v>
      </c>
      <c r="G215" s="101">
        <v>0</v>
      </c>
      <c r="H215" s="96" t="s">
        <v>415</v>
      </c>
      <c r="I215" s="101">
        <v>0</v>
      </c>
      <c r="J215" s="101">
        <v>0</v>
      </c>
      <c r="K215" s="101">
        <v>0</v>
      </c>
      <c r="L215" s="97">
        <v>1</v>
      </c>
      <c r="M215" s="101">
        <v>0</v>
      </c>
      <c r="N215" s="101">
        <v>0</v>
      </c>
      <c r="O215" s="96" t="s">
        <v>415</v>
      </c>
      <c r="P215" s="101">
        <v>0</v>
      </c>
      <c r="Q215" s="101">
        <v>0</v>
      </c>
      <c r="R215" s="101">
        <v>0</v>
      </c>
      <c r="S215" s="97">
        <v>1</v>
      </c>
      <c r="T215" s="101">
        <v>0</v>
      </c>
      <c r="U215" s="101">
        <v>0</v>
      </c>
      <c r="V215" s="96" t="s">
        <v>415</v>
      </c>
      <c r="W215" s="101">
        <v>0</v>
      </c>
      <c r="X215" s="101">
        <v>0</v>
      </c>
      <c r="Y215" s="101">
        <v>0</v>
      </c>
      <c r="Z215" s="97">
        <v>1</v>
      </c>
      <c r="AA215" s="101">
        <v>0</v>
      </c>
      <c r="AB215" s="101">
        <v>0</v>
      </c>
      <c r="AC215" s="96" t="s">
        <v>415</v>
      </c>
      <c r="AD215" s="101">
        <v>0</v>
      </c>
      <c r="AE215" s="101">
        <v>0</v>
      </c>
      <c r="AF215" s="101">
        <v>0</v>
      </c>
      <c r="AG215" s="97">
        <v>1</v>
      </c>
      <c r="AH215" s="101">
        <v>0</v>
      </c>
      <c r="AI215" s="101">
        <v>0</v>
      </c>
    </row>
    <row r="216" spans="1:35" ht="36" x14ac:dyDescent="0.4">
      <c r="A216" s="96" t="s">
        <v>416</v>
      </c>
      <c r="B216" s="101">
        <v>0</v>
      </c>
      <c r="C216" s="101">
        <v>0</v>
      </c>
      <c r="D216" s="101">
        <v>0</v>
      </c>
      <c r="E216" s="97">
        <v>1</v>
      </c>
      <c r="F216" s="101">
        <v>0</v>
      </c>
      <c r="G216" s="101">
        <v>0</v>
      </c>
      <c r="H216" s="96" t="s">
        <v>416</v>
      </c>
      <c r="I216" s="101">
        <v>0</v>
      </c>
      <c r="J216" s="101">
        <v>0</v>
      </c>
      <c r="K216" s="101">
        <v>0</v>
      </c>
      <c r="L216" s="97">
        <v>1</v>
      </c>
      <c r="M216" s="101">
        <v>0</v>
      </c>
      <c r="N216" s="101">
        <v>0</v>
      </c>
      <c r="O216" s="96" t="s">
        <v>416</v>
      </c>
      <c r="P216" s="101">
        <v>0</v>
      </c>
      <c r="Q216" s="101">
        <v>0</v>
      </c>
      <c r="R216" s="101">
        <v>0</v>
      </c>
      <c r="S216" s="97">
        <v>1</v>
      </c>
      <c r="T216" s="101">
        <v>0</v>
      </c>
      <c r="U216" s="101">
        <v>0</v>
      </c>
      <c r="V216" s="96" t="s">
        <v>416</v>
      </c>
      <c r="W216" s="101">
        <v>0</v>
      </c>
      <c r="X216" s="101">
        <v>0</v>
      </c>
      <c r="Y216" s="101">
        <v>0</v>
      </c>
      <c r="Z216" s="97">
        <v>1</v>
      </c>
      <c r="AA216" s="101">
        <v>0</v>
      </c>
      <c r="AB216" s="101">
        <v>0</v>
      </c>
      <c r="AC216" s="96" t="s">
        <v>416</v>
      </c>
      <c r="AD216" s="101">
        <v>0</v>
      </c>
      <c r="AE216" s="101">
        <v>0</v>
      </c>
      <c r="AF216" s="101">
        <v>0</v>
      </c>
      <c r="AG216" s="97">
        <v>1</v>
      </c>
      <c r="AH216" s="101">
        <v>0</v>
      </c>
      <c r="AI216" s="101">
        <v>0</v>
      </c>
    </row>
  </sheetData>
  <mergeCells count="2">
    <mergeCell ref="B2:F2"/>
    <mergeCell ref="B3:F3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6896-8A03-4428-90A1-A8DDFB332021}">
  <sheetPr codeName="Sheet407"/>
  <dimension ref="A1:L163"/>
  <sheetViews>
    <sheetView topLeftCell="A101" workbookViewId="0">
      <selection activeCell="B5" sqref="A5:B5"/>
    </sheetView>
  </sheetViews>
  <sheetFormatPr defaultRowHeight="12.5" x14ac:dyDescent="0.25"/>
  <cols>
    <col min="1" max="1" width="15.6328125" style="32" bestFit="1" customWidth="1"/>
    <col min="2" max="2" width="14.90625" style="32" bestFit="1" customWidth="1"/>
    <col min="3" max="4" width="20" style="32" bestFit="1" customWidth="1"/>
    <col min="5" max="5" width="18.26953125" style="32" bestFit="1" customWidth="1"/>
    <col min="6" max="6" width="21.54296875" style="32" bestFit="1" customWidth="1"/>
    <col min="7" max="7" width="14.36328125" style="32" bestFit="1" customWidth="1"/>
    <col min="8" max="8" width="17.81640625" style="32" bestFit="1" customWidth="1"/>
    <col min="9" max="9" width="17.453125" style="32" bestFit="1" customWidth="1"/>
    <col min="10" max="11" width="11.26953125" style="32" bestFit="1" customWidth="1"/>
    <col min="12" max="16384" width="8.7265625" style="32"/>
  </cols>
  <sheetData>
    <row r="1" spans="1:12" ht="35" customHeight="1" x14ac:dyDescent="0.35">
      <c r="A1" s="263" t="s">
        <v>538</v>
      </c>
      <c r="B1" s="264"/>
      <c r="C1" s="264"/>
      <c r="D1" s="265"/>
      <c r="E1" s="31"/>
      <c r="F1" s="31"/>
      <c r="G1" s="31"/>
      <c r="H1" s="31"/>
      <c r="I1" s="31"/>
      <c r="J1" s="31"/>
      <c r="K1" s="31"/>
    </row>
    <row r="2" spans="1:12" ht="36" thickBot="1" x14ac:dyDescent="0.45">
      <c r="A2" s="33" t="s">
        <v>126</v>
      </c>
      <c r="B2" s="34" t="s">
        <v>127</v>
      </c>
      <c r="C2" s="33" t="s">
        <v>128</v>
      </c>
      <c r="D2" s="35" t="s">
        <v>129</v>
      </c>
      <c r="E2" s="31"/>
      <c r="F2" s="31"/>
      <c r="G2" s="31"/>
      <c r="H2" s="31"/>
      <c r="I2" s="31"/>
      <c r="J2" s="31"/>
      <c r="K2" s="31"/>
    </row>
    <row r="3" spans="1:12" ht="18.5" thickBot="1" x14ac:dyDescent="0.45">
      <c r="A3" s="36" t="s">
        <v>130</v>
      </c>
      <c r="B3" s="36" t="s">
        <v>131</v>
      </c>
      <c r="C3" s="36" t="s">
        <v>132</v>
      </c>
      <c r="D3" s="36" t="s">
        <v>133</v>
      </c>
      <c r="E3" s="36" t="s">
        <v>134</v>
      </c>
      <c r="F3" s="37" t="s">
        <v>135</v>
      </c>
      <c r="G3" s="37" t="s">
        <v>136</v>
      </c>
      <c r="H3" s="37" t="s">
        <v>137</v>
      </c>
      <c r="I3" s="37" t="s">
        <v>138</v>
      </c>
      <c r="J3" s="37" t="s">
        <v>139</v>
      </c>
      <c r="K3" s="38" t="s">
        <v>140</v>
      </c>
      <c r="L3" s="39"/>
    </row>
    <row r="4" spans="1:12" ht="18" x14ac:dyDescent="0.4">
      <c r="A4" s="41" t="s">
        <v>0</v>
      </c>
      <c r="B4" s="40" t="s">
        <v>153</v>
      </c>
      <c r="C4" s="41" t="s">
        <v>20</v>
      </c>
      <c r="D4" s="41" t="s">
        <v>154</v>
      </c>
      <c r="E4" s="42" t="s">
        <v>145</v>
      </c>
      <c r="F4" s="43"/>
      <c r="G4" s="43"/>
      <c r="H4" s="43"/>
      <c r="I4" s="43"/>
      <c r="J4" s="43"/>
      <c r="K4" s="43"/>
    </row>
    <row r="5" spans="1:12" ht="18.5" thickBot="1" x14ac:dyDescent="0.45">
      <c r="A5" s="56">
        <v>1000</v>
      </c>
      <c r="B5" s="54">
        <v>761.68884717625383</v>
      </c>
      <c r="C5" s="55">
        <v>761.6888427734375</v>
      </c>
      <c r="D5" s="56">
        <v>5395.5814527168504</v>
      </c>
      <c r="E5" s="57">
        <v>4223.254691771559</v>
      </c>
      <c r="F5" s="43"/>
      <c r="G5" s="43"/>
      <c r="H5" s="43"/>
      <c r="I5" s="43"/>
      <c r="J5" s="43"/>
      <c r="K5" s="43"/>
    </row>
    <row r="6" spans="1:12" ht="36" x14ac:dyDescent="0.4">
      <c r="A6" s="49"/>
      <c r="B6" s="49"/>
      <c r="C6" s="49"/>
      <c r="D6" s="49"/>
      <c r="E6" s="41" t="s">
        <v>155</v>
      </c>
      <c r="F6" s="40" t="s">
        <v>156</v>
      </c>
      <c r="G6" s="41" t="s">
        <v>157</v>
      </c>
      <c r="H6" s="41" t="s">
        <v>144</v>
      </c>
      <c r="I6" s="42" t="s">
        <v>145</v>
      </c>
      <c r="J6" s="43"/>
      <c r="K6" s="43"/>
    </row>
    <row r="7" spans="1:12" ht="18.5" thickBot="1" x14ac:dyDescent="0.45">
      <c r="A7" s="49"/>
      <c r="B7" s="49"/>
      <c r="C7" s="49"/>
      <c r="D7" s="49"/>
      <c r="E7" s="46">
        <v>1.8413365548738978</v>
      </c>
      <c r="F7" s="45">
        <v>4.1659135330181414</v>
      </c>
      <c r="G7" s="46">
        <v>1.0698066078186037</v>
      </c>
      <c r="H7" s="47">
        <v>0.22044611264314823</v>
      </c>
      <c r="I7" s="48">
        <v>7.1333032443183522E-2</v>
      </c>
      <c r="J7" s="43"/>
      <c r="K7" s="43"/>
    </row>
    <row r="8" spans="1:12" ht="36" x14ac:dyDescent="0.4">
      <c r="A8" s="49"/>
      <c r="B8" s="49"/>
      <c r="C8" s="49"/>
      <c r="D8" s="49"/>
      <c r="E8" s="49"/>
      <c r="F8" s="49"/>
      <c r="G8" s="49"/>
      <c r="H8" s="49"/>
      <c r="I8" s="42" t="s">
        <v>146</v>
      </c>
      <c r="J8" s="43"/>
      <c r="K8" s="43"/>
    </row>
    <row r="9" spans="1:12" ht="18.5" thickBot="1" x14ac:dyDescent="0.45">
      <c r="A9" s="49"/>
      <c r="B9" s="49"/>
      <c r="C9" s="49"/>
      <c r="D9" s="49"/>
      <c r="E9" s="49"/>
      <c r="F9" s="49"/>
      <c r="G9" s="49"/>
      <c r="H9" s="49"/>
      <c r="I9" s="50">
        <v>0.22485502821448988</v>
      </c>
      <c r="J9" s="43"/>
      <c r="K9" s="43"/>
    </row>
    <row r="10" spans="1:12" ht="18" x14ac:dyDescent="0.4">
      <c r="A10" s="49"/>
      <c r="B10" s="49"/>
      <c r="C10" s="49"/>
      <c r="D10" s="49"/>
      <c r="E10" s="49"/>
      <c r="F10" s="49"/>
      <c r="G10" s="49"/>
      <c r="H10" s="41" t="s">
        <v>147</v>
      </c>
      <c r="I10" s="42" t="s">
        <v>148</v>
      </c>
      <c r="J10" s="43"/>
      <c r="K10" s="43"/>
    </row>
    <row r="11" spans="1:12" ht="18.5" thickBot="1" x14ac:dyDescent="0.45">
      <c r="A11" s="49"/>
      <c r="B11" s="49"/>
      <c r="C11" s="49"/>
      <c r="D11" s="49"/>
      <c r="E11" s="49"/>
      <c r="F11" s="49"/>
      <c r="G11" s="49"/>
      <c r="H11" s="47">
        <v>0.41144860929333388</v>
      </c>
      <c r="I11" s="50">
        <v>0.41144922682008561</v>
      </c>
      <c r="J11" s="43"/>
      <c r="K11" s="43"/>
    </row>
    <row r="12" spans="1:12" ht="18" x14ac:dyDescent="0.4">
      <c r="A12" s="49"/>
      <c r="B12" s="49"/>
      <c r="C12" s="49"/>
      <c r="D12" s="49"/>
      <c r="E12" s="49"/>
      <c r="F12" s="49"/>
      <c r="G12" s="49"/>
      <c r="H12" s="41" t="s">
        <v>149</v>
      </c>
      <c r="I12" s="42" t="s">
        <v>148</v>
      </c>
      <c r="J12" s="43"/>
      <c r="K12" s="43"/>
    </row>
    <row r="13" spans="1:12" ht="18.5" thickBot="1" x14ac:dyDescent="0.45">
      <c r="A13" s="49"/>
      <c r="B13" s="49"/>
      <c r="C13" s="49"/>
      <c r="D13" s="49"/>
      <c r="E13" s="49"/>
      <c r="F13" s="49"/>
      <c r="G13" s="49"/>
      <c r="H13" s="47">
        <v>0.18264783133307902</v>
      </c>
      <c r="I13" s="50">
        <v>0.18264810347033322</v>
      </c>
      <c r="J13" s="43"/>
      <c r="K13" s="43"/>
    </row>
    <row r="14" spans="1:12" ht="18" x14ac:dyDescent="0.4">
      <c r="A14" s="49"/>
      <c r="B14" s="49"/>
      <c r="C14" s="49"/>
      <c r="D14" s="49"/>
      <c r="E14" s="49"/>
      <c r="F14" s="49"/>
      <c r="G14" s="49"/>
      <c r="H14" s="40" t="s">
        <v>150</v>
      </c>
      <c r="I14" s="42" t="s">
        <v>151</v>
      </c>
      <c r="J14" s="43"/>
      <c r="K14" s="43"/>
    </row>
    <row r="15" spans="1:12" ht="18.5" thickBot="1" x14ac:dyDescent="0.45">
      <c r="A15" s="49"/>
      <c r="B15" s="49"/>
      <c r="C15" s="49"/>
      <c r="D15" s="49"/>
      <c r="E15" s="49"/>
      <c r="F15" s="49"/>
      <c r="G15" s="49"/>
      <c r="H15" s="51">
        <v>0.28526448925945941</v>
      </c>
      <c r="I15" s="50">
        <v>0.28526449203491211</v>
      </c>
      <c r="J15" s="43"/>
      <c r="K15" s="43"/>
    </row>
    <row r="16" spans="1:12" ht="36" x14ac:dyDescent="0.4">
      <c r="A16" s="49"/>
      <c r="B16" s="49"/>
      <c r="C16" s="49"/>
      <c r="D16" s="49"/>
      <c r="E16" s="49"/>
      <c r="F16" s="49"/>
      <c r="G16" s="41" t="s">
        <v>158</v>
      </c>
      <c r="H16" s="41" t="s">
        <v>159</v>
      </c>
      <c r="I16" s="42" t="s">
        <v>160</v>
      </c>
      <c r="J16" s="43"/>
      <c r="K16" s="43"/>
    </row>
    <row r="17" spans="1:11" ht="18.5" thickBot="1" x14ac:dyDescent="0.45">
      <c r="A17" s="49"/>
      <c r="B17" s="49"/>
      <c r="C17" s="49"/>
      <c r="D17" s="49"/>
      <c r="E17" s="49"/>
      <c r="F17" s="49"/>
      <c r="G17" s="46">
        <v>3.0773603629112243</v>
      </c>
      <c r="H17" s="46">
        <v>6.6722174761002151</v>
      </c>
      <c r="I17" s="58">
        <v>23.266994575000503</v>
      </c>
      <c r="J17" s="43"/>
      <c r="K17" s="43"/>
    </row>
    <row r="18" spans="1:11" ht="36" x14ac:dyDescent="0.4">
      <c r="A18" s="49"/>
      <c r="B18" s="49"/>
      <c r="C18" s="49"/>
      <c r="D18" s="49"/>
      <c r="E18" s="49"/>
      <c r="F18" s="49"/>
      <c r="G18" s="49"/>
      <c r="H18" s="40" t="s">
        <v>161</v>
      </c>
      <c r="I18" s="41" t="s">
        <v>162</v>
      </c>
      <c r="J18" s="41" t="s">
        <v>149</v>
      </c>
      <c r="K18" s="42" t="s">
        <v>148</v>
      </c>
    </row>
    <row r="19" spans="1:11" ht="18.5" thickBot="1" x14ac:dyDescent="0.45">
      <c r="A19" s="49"/>
      <c r="B19" s="49"/>
      <c r="C19" s="49"/>
      <c r="D19" s="49"/>
      <c r="E19" s="49"/>
      <c r="F19" s="49"/>
      <c r="G19" s="49"/>
      <c r="H19" s="45">
        <v>5.7190435509430415</v>
      </c>
      <c r="I19" s="46">
        <v>4.6428340822601317</v>
      </c>
      <c r="J19" s="46">
        <v>2.8835735191479097</v>
      </c>
      <c r="K19" s="53">
        <v>2.8835779397369294</v>
      </c>
    </row>
    <row r="20" spans="1:11" ht="36" x14ac:dyDescent="0.4">
      <c r="A20" s="49"/>
      <c r="B20" s="49"/>
      <c r="C20" s="49"/>
      <c r="D20" s="49"/>
      <c r="E20" s="49"/>
      <c r="F20" s="49"/>
      <c r="G20" s="49"/>
      <c r="H20" s="49"/>
      <c r="I20" s="49"/>
      <c r="J20" s="40" t="s">
        <v>163</v>
      </c>
      <c r="K20" s="42" t="s">
        <v>164</v>
      </c>
    </row>
    <row r="21" spans="1:11" ht="18.5" thickBot="1" x14ac:dyDescent="0.45">
      <c r="A21" s="49"/>
      <c r="B21" s="49"/>
      <c r="C21" s="49"/>
      <c r="D21" s="49"/>
      <c r="E21" s="49"/>
      <c r="F21" s="49"/>
      <c r="G21" s="49"/>
      <c r="H21" s="49"/>
      <c r="I21" s="49"/>
      <c r="J21" s="45">
        <v>2.0021237963196716</v>
      </c>
      <c r="K21" s="53">
        <v>2.0621875476837159</v>
      </c>
    </row>
    <row r="22" spans="1:11" ht="36" x14ac:dyDescent="0.4">
      <c r="A22" s="49"/>
      <c r="B22" s="49"/>
      <c r="C22" s="49"/>
      <c r="D22" s="49"/>
      <c r="E22" s="49"/>
      <c r="F22" s="49"/>
      <c r="G22" s="49"/>
      <c r="H22" s="49"/>
      <c r="I22" s="49"/>
      <c r="J22" s="40" t="s">
        <v>150</v>
      </c>
      <c r="K22" s="42" t="s">
        <v>151</v>
      </c>
    </row>
    <row r="23" spans="1:11" ht="18.5" thickBot="1" x14ac:dyDescent="0.45">
      <c r="A23" s="49"/>
      <c r="B23" s="49"/>
      <c r="C23" s="49"/>
      <c r="D23" s="49"/>
      <c r="E23" s="49"/>
      <c r="F23" s="49"/>
      <c r="G23" s="49"/>
      <c r="H23" s="49"/>
      <c r="I23" s="49"/>
      <c r="J23" s="51">
        <v>0.17481779471541251</v>
      </c>
      <c r="K23" s="52">
        <v>0.17481780052185059</v>
      </c>
    </row>
    <row r="24" spans="1:11" ht="36" x14ac:dyDescent="0.4">
      <c r="A24" s="49"/>
      <c r="B24" s="49"/>
      <c r="C24" s="49"/>
      <c r="D24" s="49"/>
      <c r="E24" s="49"/>
      <c r="F24" s="49"/>
      <c r="G24" s="49"/>
      <c r="H24" s="49"/>
      <c r="I24" s="40" t="s">
        <v>150</v>
      </c>
      <c r="J24" s="42" t="s">
        <v>151</v>
      </c>
      <c r="K24" s="43"/>
    </row>
    <row r="25" spans="1:11" ht="18.5" thickBot="1" x14ac:dyDescent="0.45">
      <c r="A25" s="49"/>
      <c r="B25" s="49"/>
      <c r="C25" s="49"/>
      <c r="D25" s="49"/>
      <c r="E25" s="49"/>
      <c r="F25" s="49"/>
      <c r="G25" s="49"/>
      <c r="H25" s="49"/>
      <c r="I25" s="45">
        <v>1.1612289535446165</v>
      </c>
      <c r="J25" s="59">
        <v>1.1612288951873779</v>
      </c>
      <c r="K25" s="43"/>
    </row>
    <row r="26" spans="1:11" ht="18" x14ac:dyDescent="0.4">
      <c r="A26" s="49"/>
      <c r="B26" s="49"/>
      <c r="C26" s="49"/>
      <c r="D26" s="49"/>
      <c r="E26" s="49"/>
      <c r="F26" s="49"/>
      <c r="G26" s="49"/>
      <c r="H26" s="40" t="s">
        <v>150</v>
      </c>
      <c r="I26" s="42" t="s">
        <v>151</v>
      </c>
      <c r="J26" s="43"/>
      <c r="K26" s="43"/>
    </row>
    <row r="27" spans="1:11" ht="18.5" thickBot="1" x14ac:dyDescent="0.45">
      <c r="A27" s="49"/>
      <c r="B27" s="49"/>
      <c r="C27" s="49"/>
      <c r="D27" s="49"/>
      <c r="E27" s="49"/>
      <c r="F27" s="49"/>
      <c r="G27" s="49"/>
      <c r="H27" s="45">
        <v>1.8055821156424312</v>
      </c>
      <c r="I27" s="53">
        <v>1.8055821657180786</v>
      </c>
      <c r="J27" s="43"/>
      <c r="K27" s="43"/>
    </row>
    <row r="28" spans="1:11" ht="36" x14ac:dyDescent="0.4">
      <c r="A28" s="49"/>
      <c r="B28" s="49"/>
      <c r="C28" s="49"/>
      <c r="D28" s="49"/>
      <c r="E28" s="41" t="s">
        <v>165</v>
      </c>
      <c r="F28" s="40" t="s">
        <v>156</v>
      </c>
      <c r="G28" s="41" t="s">
        <v>157</v>
      </c>
      <c r="H28" s="41" t="s">
        <v>144</v>
      </c>
      <c r="I28" s="42" t="s">
        <v>145</v>
      </c>
      <c r="J28" s="43"/>
      <c r="K28" s="43"/>
    </row>
    <row r="29" spans="1:11" ht="18.5" thickBot="1" x14ac:dyDescent="0.45">
      <c r="A29" s="49"/>
      <c r="B29" s="49"/>
      <c r="C29" s="49"/>
      <c r="D29" s="49"/>
      <c r="E29" s="46">
        <v>2.0313799025804902</v>
      </c>
      <c r="F29" s="45">
        <v>4.5958751585558835</v>
      </c>
      <c r="G29" s="46">
        <v>1.180220767593384</v>
      </c>
      <c r="H29" s="47">
        <v>0.24319823449511405</v>
      </c>
      <c r="I29" s="48">
        <v>7.8695275277081631E-2</v>
      </c>
      <c r="J29" s="43"/>
      <c r="K29" s="43"/>
    </row>
    <row r="30" spans="1:11" ht="36" x14ac:dyDescent="0.4">
      <c r="A30" s="49"/>
      <c r="B30" s="49"/>
      <c r="C30" s="49"/>
      <c r="D30" s="49"/>
      <c r="E30" s="49"/>
      <c r="F30" s="49"/>
      <c r="G30" s="49"/>
      <c r="H30" s="49"/>
      <c r="I30" s="42" t="s">
        <v>146</v>
      </c>
      <c r="J30" s="43"/>
      <c r="K30" s="43"/>
    </row>
    <row r="31" spans="1:11" ht="18.5" thickBot="1" x14ac:dyDescent="0.45">
      <c r="A31" s="49"/>
      <c r="B31" s="49"/>
      <c r="C31" s="49"/>
      <c r="D31" s="49"/>
      <c r="E31" s="49"/>
      <c r="F31" s="49"/>
      <c r="G31" s="49"/>
      <c r="H31" s="49"/>
      <c r="I31" s="50">
        <v>0.24806219133988536</v>
      </c>
      <c r="J31" s="43"/>
      <c r="K31" s="43"/>
    </row>
    <row r="32" spans="1:11" ht="18" x14ac:dyDescent="0.4">
      <c r="A32" s="49"/>
      <c r="B32" s="49"/>
      <c r="C32" s="49"/>
      <c r="D32" s="49"/>
      <c r="E32" s="49"/>
      <c r="F32" s="49"/>
      <c r="G32" s="49"/>
      <c r="H32" s="41" t="s">
        <v>147</v>
      </c>
      <c r="I32" s="42" t="s">
        <v>148</v>
      </c>
      <c r="J32" s="43"/>
      <c r="K32" s="43"/>
    </row>
    <row r="33" spans="1:11" ht="18.5" thickBot="1" x14ac:dyDescent="0.45">
      <c r="A33" s="49"/>
      <c r="B33" s="49"/>
      <c r="C33" s="49"/>
      <c r="D33" s="49"/>
      <c r="E33" s="49"/>
      <c r="F33" s="49"/>
      <c r="G33" s="49"/>
      <c r="H33" s="47">
        <v>0.453913993609807</v>
      </c>
      <c r="I33" s="50">
        <v>0.45391468050463385</v>
      </c>
      <c r="J33" s="43"/>
      <c r="K33" s="43"/>
    </row>
    <row r="34" spans="1:11" ht="18" x14ac:dyDescent="0.4">
      <c r="A34" s="49"/>
      <c r="B34" s="49"/>
      <c r="C34" s="49"/>
      <c r="D34" s="49"/>
      <c r="E34" s="49"/>
      <c r="F34" s="49"/>
      <c r="G34" s="49"/>
      <c r="H34" s="41" t="s">
        <v>149</v>
      </c>
      <c r="I34" s="42" t="s">
        <v>148</v>
      </c>
      <c r="J34" s="43"/>
      <c r="K34" s="43"/>
    </row>
    <row r="35" spans="1:11" ht="18.5" thickBot="1" x14ac:dyDescent="0.45">
      <c r="A35" s="49"/>
      <c r="B35" s="49"/>
      <c r="C35" s="49"/>
      <c r="D35" s="49"/>
      <c r="E35" s="49"/>
      <c r="F35" s="49"/>
      <c r="G35" s="49"/>
      <c r="H35" s="47">
        <v>0.20149881339242029</v>
      </c>
      <c r="I35" s="50">
        <v>0.20149911447382823</v>
      </c>
      <c r="J35" s="43"/>
      <c r="K35" s="43"/>
    </row>
    <row r="36" spans="1:11" ht="18" x14ac:dyDescent="0.4">
      <c r="A36" s="49"/>
      <c r="B36" s="49"/>
      <c r="C36" s="49"/>
      <c r="D36" s="49"/>
      <c r="E36" s="49"/>
      <c r="F36" s="49"/>
      <c r="G36" s="49"/>
      <c r="H36" s="40" t="s">
        <v>150</v>
      </c>
      <c r="I36" s="42" t="s">
        <v>151</v>
      </c>
      <c r="J36" s="43"/>
      <c r="K36" s="43"/>
    </row>
    <row r="37" spans="1:11" ht="18.5" thickBot="1" x14ac:dyDescent="0.45">
      <c r="A37" s="49"/>
      <c r="B37" s="49"/>
      <c r="C37" s="49"/>
      <c r="D37" s="49"/>
      <c r="E37" s="49"/>
      <c r="F37" s="49"/>
      <c r="G37" s="49"/>
      <c r="H37" s="51">
        <v>0.31470648005644136</v>
      </c>
      <c r="I37" s="50">
        <v>0.3147064745426178</v>
      </c>
      <c r="J37" s="43"/>
      <c r="K37" s="43"/>
    </row>
    <row r="38" spans="1:11" ht="36" x14ac:dyDescent="0.4">
      <c r="A38" s="49"/>
      <c r="B38" s="49"/>
      <c r="C38" s="49"/>
      <c r="D38" s="49"/>
      <c r="E38" s="49"/>
      <c r="F38" s="49"/>
      <c r="G38" s="41" t="s">
        <v>158</v>
      </c>
      <c r="H38" s="41" t="s">
        <v>159</v>
      </c>
      <c r="I38" s="42" t="s">
        <v>160</v>
      </c>
      <c r="J38" s="43"/>
      <c r="K38" s="43"/>
    </row>
    <row r="39" spans="1:11" ht="18.5" thickBot="1" x14ac:dyDescent="0.45">
      <c r="A39" s="49"/>
      <c r="B39" s="49"/>
      <c r="C39" s="49"/>
      <c r="D39" s="49"/>
      <c r="E39" s="49"/>
      <c r="F39" s="49"/>
      <c r="G39" s="46">
        <v>3.3949730569362639</v>
      </c>
      <c r="H39" s="46">
        <v>7.360853316886832</v>
      </c>
      <c r="I39" s="58">
        <v>25.668368083082445</v>
      </c>
      <c r="J39" s="43"/>
      <c r="K39" s="43"/>
    </row>
    <row r="40" spans="1:11" ht="36" x14ac:dyDescent="0.4">
      <c r="A40" s="49"/>
      <c r="B40" s="49"/>
      <c r="C40" s="49"/>
      <c r="D40" s="49"/>
      <c r="E40" s="49"/>
      <c r="F40" s="49"/>
      <c r="G40" s="49"/>
      <c r="H40" s="40" t="s">
        <v>161</v>
      </c>
      <c r="I40" s="41" t="s">
        <v>162</v>
      </c>
      <c r="J40" s="41" t="s">
        <v>149</v>
      </c>
      <c r="K40" s="42" t="s">
        <v>148</v>
      </c>
    </row>
    <row r="41" spans="1:11" ht="18.5" thickBot="1" x14ac:dyDescent="0.45">
      <c r="A41" s="49"/>
      <c r="B41" s="49"/>
      <c r="C41" s="49"/>
      <c r="D41" s="49"/>
      <c r="E41" s="49"/>
      <c r="F41" s="49"/>
      <c r="G41" s="49"/>
      <c r="H41" s="45">
        <v>6.309302843045856</v>
      </c>
      <c r="I41" s="46">
        <v>5.1220182046604155</v>
      </c>
      <c r="J41" s="46">
        <v>3.1811854243379538</v>
      </c>
      <c r="K41" s="53">
        <v>3.1811903464741196</v>
      </c>
    </row>
    <row r="42" spans="1:11" ht="36" x14ac:dyDescent="0.4">
      <c r="A42" s="49"/>
      <c r="B42" s="49"/>
      <c r="C42" s="49"/>
      <c r="D42" s="49"/>
      <c r="E42" s="49"/>
      <c r="F42" s="49"/>
      <c r="G42" s="49"/>
      <c r="H42" s="49"/>
      <c r="I42" s="49"/>
      <c r="J42" s="40" t="s">
        <v>163</v>
      </c>
      <c r="K42" s="42" t="s">
        <v>164</v>
      </c>
    </row>
    <row r="43" spans="1:11" ht="18.5" thickBot="1" x14ac:dyDescent="0.45">
      <c r="A43" s="49"/>
      <c r="B43" s="49"/>
      <c r="C43" s="49"/>
      <c r="D43" s="49"/>
      <c r="E43" s="49"/>
      <c r="F43" s="49"/>
      <c r="G43" s="49"/>
      <c r="H43" s="49"/>
      <c r="I43" s="49"/>
      <c r="J43" s="45">
        <v>2.2087618006890199</v>
      </c>
      <c r="K43" s="53">
        <v>2.2750245428085325</v>
      </c>
    </row>
    <row r="44" spans="1:11" ht="36" x14ac:dyDescent="0.4">
      <c r="A44" s="49"/>
      <c r="B44" s="49"/>
      <c r="C44" s="49"/>
      <c r="D44" s="49"/>
      <c r="E44" s="49"/>
      <c r="F44" s="49"/>
      <c r="G44" s="49"/>
      <c r="H44" s="49"/>
      <c r="I44" s="49"/>
      <c r="J44" s="40" t="s">
        <v>150</v>
      </c>
      <c r="K44" s="42" t="s">
        <v>151</v>
      </c>
    </row>
    <row r="45" spans="1:11" ht="18.5" thickBot="1" x14ac:dyDescent="0.45">
      <c r="A45" s="49"/>
      <c r="B45" s="49"/>
      <c r="C45" s="49"/>
      <c r="D45" s="49"/>
      <c r="E45" s="49"/>
      <c r="F45" s="49"/>
      <c r="G45" s="49"/>
      <c r="H45" s="49"/>
      <c r="I45" s="49"/>
      <c r="J45" s="51">
        <v>0.19286063517045671</v>
      </c>
      <c r="K45" s="52">
        <v>0.19286063313484192</v>
      </c>
    </row>
    <row r="46" spans="1:11" ht="36" x14ac:dyDescent="0.4">
      <c r="A46" s="49"/>
      <c r="B46" s="49"/>
      <c r="C46" s="49"/>
      <c r="D46" s="49"/>
      <c r="E46" s="49"/>
      <c r="F46" s="49"/>
      <c r="G46" s="49"/>
      <c r="H46" s="49"/>
      <c r="I46" s="40" t="s">
        <v>150</v>
      </c>
      <c r="J46" s="42" t="s">
        <v>151</v>
      </c>
      <c r="K46" s="43"/>
    </row>
    <row r="47" spans="1:11" ht="18.5" thickBot="1" x14ac:dyDescent="0.45">
      <c r="A47" s="49"/>
      <c r="B47" s="49"/>
      <c r="C47" s="49"/>
      <c r="D47" s="49"/>
      <c r="E47" s="49"/>
      <c r="F47" s="49"/>
      <c r="G47" s="49"/>
      <c r="H47" s="49"/>
      <c r="I47" s="45">
        <v>1.2810786977205275</v>
      </c>
      <c r="J47" s="59">
        <v>1.2810786962509155</v>
      </c>
      <c r="K47" s="43"/>
    </row>
    <row r="48" spans="1:11" ht="18" x14ac:dyDescent="0.4">
      <c r="A48" s="49"/>
      <c r="B48" s="49"/>
      <c r="C48" s="49"/>
      <c r="D48" s="49"/>
      <c r="E48" s="49"/>
      <c r="F48" s="49"/>
      <c r="G48" s="49"/>
      <c r="H48" s="40" t="s">
        <v>150</v>
      </c>
      <c r="I48" s="42" t="s">
        <v>151</v>
      </c>
      <c r="J48" s="43"/>
      <c r="K48" s="43"/>
    </row>
    <row r="49" spans="1:11" ht="18.5" thickBot="1" x14ac:dyDescent="0.45">
      <c r="A49" s="49"/>
      <c r="B49" s="49"/>
      <c r="C49" s="49"/>
      <c r="D49" s="49"/>
      <c r="E49" s="49"/>
      <c r="F49" s="49"/>
      <c r="G49" s="49"/>
      <c r="H49" s="45">
        <v>1.9919352377893793</v>
      </c>
      <c r="I49" s="59">
        <v>1.9919352531433105</v>
      </c>
      <c r="J49" s="43"/>
      <c r="K49" s="43"/>
    </row>
    <row r="50" spans="1:11" ht="18" x14ac:dyDescent="0.4">
      <c r="A50" s="49"/>
      <c r="B50" s="49"/>
      <c r="C50" s="49"/>
      <c r="D50" s="49"/>
      <c r="E50" s="40" t="s">
        <v>166</v>
      </c>
      <c r="F50" s="41" t="s">
        <v>157</v>
      </c>
      <c r="G50" s="41" t="s">
        <v>144</v>
      </c>
      <c r="H50" s="42" t="s">
        <v>145</v>
      </c>
      <c r="I50" s="43"/>
      <c r="J50" s="43"/>
      <c r="K50" s="43"/>
    </row>
    <row r="51" spans="1:11" ht="18.5" thickBot="1" x14ac:dyDescent="0.45">
      <c r="A51" s="49"/>
      <c r="B51" s="49"/>
      <c r="C51" s="49"/>
      <c r="D51" s="49"/>
      <c r="E51" s="45">
        <v>5.3170625049478373</v>
      </c>
      <c r="F51" s="46">
        <v>3.0105207183837894</v>
      </c>
      <c r="G51" s="47">
        <v>0.62035287465415834</v>
      </c>
      <c r="H51" s="50">
        <v>0.20073681970932075</v>
      </c>
      <c r="I51" s="43"/>
      <c r="J51" s="43"/>
      <c r="K51" s="43"/>
    </row>
    <row r="52" spans="1:11" ht="36" x14ac:dyDescent="0.4">
      <c r="A52" s="49"/>
      <c r="B52" s="49"/>
      <c r="C52" s="49"/>
      <c r="D52" s="49"/>
      <c r="E52" s="49"/>
      <c r="F52" s="49"/>
      <c r="G52" s="49"/>
      <c r="H52" s="42" t="s">
        <v>146</v>
      </c>
      <c r="I52" s="43"/>
      <c r="J52" s="43"/>
      <c r="K52" s="43"/>
    </row>
    <row r="53" spans="1:11" ht="18.5" thickBot="1" x14ac:dyDescent="0.45">
      <c r="A53" s="49"/>
      <c r="B53" s="49"/>
      <c r="C53" s="49"/>
      <c r="D53" s="49"/>
      <c r="E53" s="49"/>
      <c r="F53" s="49"/>
      <c r="G53" s="49"/>
      <c r="H53" s="50">
        <v>0.63275991099043027</v>
      </c>
      <c r="I53" s="43"/>
      <c r="J53" s="43"/>
      <c r="K53" s="43"/>
    </row>
    <row r="54" spans="1:11" ht="36" x14ac:dyDescent="0.4">
      <c r="A54" s="49"/>
      <c r="B54" s="49"/>
      <c r="C54" s="49"/>
      <c r="D54" s="49"/>
      <c r="E54" s="49"/>
      <c r="F54" s="49"/>
      <c r="G54" s="41" t="s">
        <v>147</v>
      </c>
      <c r="H54" s="42" t="s">
        <v>148</v>
      </c>
      <c r="I54" s="43"/>
      <c r="J54" s="43"/>
      <c r="K54" s="43"/>
    </row>
    <row r="55" spans="1:11" ht="18.5" thickBot="1" x14ac:dyDescent="0.45">
      <c r="A55" s="49"/>
      <c r="B55" s="49"/>
      <c r="C55" s="49"/>
      <c r="D55" s="49"/>
      <c r="E55" s="49"/>
      <c r="F55" s="49"/>
      <c r="G55" s="46">
        <v>1.1578490747113142</v>
      </c>
      <c r="H55" s="53">
        <v>1.1578508432185985</v>
      </c>
      <c r="I55" s="43"/>
      <c r="J55" s="43"/>
      <c r="K55" s="43"/>
    </row>
    <row r="56" spans="1:11" ht="36" x14ac:dyDescent="0.4">
      <c r="A56" s="49"/>
      <c r="B56" s="49"/>
      <c r="C56" s="49"/>
      <c r="D56" s="49"/>
      <c r="E56" s="49"/>
      <c r="F56" s="49"/>
      <c r="G56" s="41" t="s">
        <v>149</v>
      </c>
      <c r="H56" s="42" t="s">
        <v>148</v>
      </c>
      <c r="I56" s="43"/>
      <c r="J56" s="43"/>
      <c r="K56" s="43"/>
    </row>
    <row r="57" spans="1:11" ht="18.5" thickBot="1" x14ac:dyDescent="0.45">
      <c r="A57" s="49"/>
      <c r="B57" s="49"/>
      <c r="C57" s="49"/>
      <c r="D57" s="49"/>
      <c r="E57" s="49"/>
      <c r="F57" s="49"/>
      <c r="G57" s="47">
        <v>0.51398550810573851</v>
      </c>
      <c r="H57" s="50">
        <v>0.51398630028376158</v>
      </c>
      <c r="I57" s="43"/>
      <c r="J57" s="43"/>
      <c r="K57" s="43"/>
    </row>
    <row r="58" spans="1:11" ht="18" x14ac:dyDescent="0.4">
      <c r="A58" s="49"/>
      <c r="B58" s="49"/>
      <c r="C58" s="49"/>
      <c r="D58" s="49"/>
      <c r="E58" s="49"/>
      <c r="F58" s="49"/>
      <c r="G58" s="40" t="s">
        <v>150</v>
      </c>
      <c r="H58" s="42" t="s">
        <v>151</v>
      </c>
      <c r="I58" s="43"/>
      <c r="J58" s="43"/>
      <c r="K58" s="43"/>
    </row>
    <row r="59" spans="1:11" ht="18.5" thickBot="1" x14ac:dyDescent="0.45">
      <c r="A59" s="49"/>
      <c r="B59" s="49"/>
      <c r="C59" s="49"/>
      <c r="D59" s="49"/>
      <c r="E59" s="49"/>
      <c r="F59" s="49"/>
      <c r="G59" s="51">
        <v>0.80275693604686582</v>
      </c>
      <c r="H59" s="50">
        <v>0.80275696516036987</v>
      </c>
      <c r="I59" s="43"/>
      <c r="J59" s="43"/>
      <c r="K59" s="43"/>
    </row>
    <row r="60" spans="1:11" ht="18" x14ac:dyDescent="0.4">
      <c r="A60" s="49"/>
      <c r="B60" s="49"/>
      <c r="C60" s="49"/>
      <c r="D60" s="49"/>
      <c r="E60" s="49"/>
      <c r="F60" s="41" t="s">
        <v>143</v>
      </c>
      <c r="G60" s="41" t="s">
        <v>144</v>
      </c>
      <c r="H60" s="42" t="s">
        <v>145</v>
      </c>
      <c r="I60" s="43"/>
      <c r="J60" s="43"/>
      <c r="K60" s="43"/>
    </row>
    <row r="61" spans="1:11" ht="18.5" thickBot="1" x14ac:dyDescent="0.45">
      <c r="A61" s="49"/>
      <c r="B61" s="49"/>
      <c r="C61" s="49"/>
      <c r="D61" s="49"/>
      <c r="E61" s="49"/>
      <c r="F61" s="46">
        <v>3.8899628356933595</v>
      </c>
      <c r="G61" s="47">
        <v>0.80157219221445974</v>
      </c>
      <c r="H61" s="50">
        <v>0.25937666156477551</v>
      </c>
      <c r="I61" s="43"/>
      <c r="J61" s="43"/>
      <c r="K61" s="43"/>
    </row>
    <row r="62" spans="1:11" ht="36" x14ac:dyDescent="0.4">
      <c r="A62" s="49"/>
      <c r="B62" s="49"/>
      <c r="C62" s="49"/>
      <c r="D62" s="49"/>
      <c r="E62" s="49"/>
      <c r="F62" s="49"/>
      <c r="G62" s="49"/>
      <c r="H62" s="42" t="s">
        <v>146</v>
      </c>
      <c r="I62" s="43"/>
      <c r="J62" s="43"/>
      <c r="K62" s="43"/>
    </row>
    <row r="63" spans="1:11" ht="18.5" thickBot="1" x14ac:dyDescent="0.45">
      <c r="A63" s="49"/>
      <c r="B63" s="49"/>
      <c r="C63" s="49"/>
      <c r="D63" s="49"/>
      <c r="E63" s="49"/>
      <c r="F63" s="49"/>
      <c r="G63" s="49"/>
      <c r="H63" s="50">
        <v>0.81760363406365988</v>
      </c>
      <c r="I63" s="43"/>
      <c r="J63" s="43"/>
      <c r="K63" s="43"/>
    </row>
    <row r="64" spans="1:11" ht="36" x14ac:dyDescent="0.4">
      <c r="A64" s="49"/>
      <c r="B64" s="49"/>
      <c r="C64" s="49"/>
      <c r="D64" s="49"/>
      <c r="E64" s="49"/>
      <c r="F64" s="49"/>
      <c r="G64" s="41" t="s">
        <v>147</v>
      </c>
      <c r="H64" s="42" t="s">
        <v>148</v>
      </c>
      <c r="I64" s="43"/>
      <c r="J64" s="43"/>
      <c r="K64" s="43"/>
    </row>
    <row r="65" spans="1:11" ht="18.5" thickBot="1" x14ac:dyDescent="0.45">
      <c r="A65" s="49"/>
      <c r="B65" s="49"/>
      <c r="C65" s="49"/>
      <c r="D65" s="49"/>
      <c r="E65" s="49"/>
      <c r="F65" s="49"/>
      <c r="G65" s="46">
        <v>1.4960833728500733</v>
      </c>
      <c r="H65" s="53">
        <v>1.4960856656021004</v>
      </c>
      <c r="I65" s="43"/>
      <c r="J65" s="43"/>
      <c r="K65" s="43"/>
    </row>
    <row r="66" spans="1:11" ht="36" x14ac:dyDescent="0.4">
      <c r="A66" s="49"/>
      <c r="B66" s="49"/>
      <c r="C66" s="49"/>
      <c r="D66" s="49"/>
      <c r="E66" s="49"/>
      <c r="F66" s="49"/>
      <c r="G66" s="41" t="s">
        <v>149</v>
      </c>
      <c r="H66" s="42" t="s">
        <v>148</v>
      </c>
      <c r="I66" s="43"/>
      <c r="J66" s="43"/>
      <c r="K66" s="43"/>
    </row>
    <row r="67" spans="1:11" ht="18.5" thickBot="1" x14ac:dyDescent="0.45">
      <c r="A67" s="49"/>
      <c r="B67" s="49"/>
      <c r="C67" s="49"/>
      <c r="D67" s="49"/>
      <c r="E67" s="49"/>
      <c r="F67" s="49"/>
      <c r="G67" s="47">
        <v>0.6641324757759276</v>
      </c>
      <c r="H67" s="50">
        <v>0.66413349100025165</v>
      </c>
      <c r="I67" s="43"/>
      <c r="J67" s="43"/>
      <c r="K67" s="43"/>
    </row>
    <row r="68" spans="1:11" ht="18" x14ac:dyDescent="0.4">
      <c r="A68" s="49"/>
      <c r="B68" s="49"/>
      <c r="C68" s="49"/>
      <c r="D68" s="49"/>
      <c r="E68" s="49"/>
      <c r="F68" s="49"/>
      <c r="G68" s="40" t="s">
        <v>150</v>
      </c>
      <c r="H68" s="42" t="s">
        <v>151</v>
      </c>
      <c r="I68" s="43"/>
      <c r="J68" s="43"/>
      <c r="K68" s="43"/>
    </row>
    <row r="69" spans="1:11" ht="18.5" thickBot="1" x14ac:dyDescent="0.45">
      <c r="A69" s="49"/>
      <c r="B69" s="49"/>
      <c r="C69" s="49"/>
      <c r="D69" s="49"/>
      <c r="E69" s="49"/>
      <c r="F69" s="49"/>
      <c r="G69" s="60">
        <v>1.0372606678113276</v>
      </c>
      <c r="H69" s="59">
        <v>1.0372606515884399</v>
      </c>
      <c r="I69" s="43"/>
      <c r="J69" s="43"/>
      <c r="K69" s="43"/>
    </row>
    <row r="70" spans="1:11" ht="18" x14ac:dyDescent="0.4">
      <c r="A70" s="49"/>
      <c r="B70" s="49"/>
      <c r="C70" s="49"/>
      <c r="D70" s="40" t="s">
        <v>167</v>
      </c>
      <c r="E70" s="40" t="s">
        <v>168</v>
      </c>
      <c r="F70" s="42" t="s">
        <v>169</v>
      </c>
      <c r="G70" s="43"/>
      <c r="H70" s="43"/>
      <c r="I70" s="43"/>
      <c r="J70" s="43"/>
      <c r="K70" s="43"/>
    </row>
    <row r="71" spans="1:11" ht="18.5" thickBot="1" x14ac:dyDescent="0.45">
      <c r="A71" s="49"/>
      <c r="B71" s="49"/>
      <c r="C71" s="49"/>
      <c r="D71" s="61">
        <v>21.253243333446299</v>
      </c>
      <c r="E71" s="61">
        <v>42.506484985351563</v>
      </c>
      <c r="F71" s="58">
        <v>45.705097980499268</v>
      </c>
      <c r="G71" s="43"/>
      <c r="H71" s="43"/>
      <c r="I71" s="43"/>
      <c r="J71" s="43"/>
      <c r="K71" s="43"/>
    </row>
    <row r="72" spans="1:11" ht="18" x14ac:dyDescent="0.4">
      <c r="A72" s="49"/>
      <c r="B72" s="49"/>
      <c r="C72" s="49"/>
      <c r="D72" s="41" t="s">
        <v>170</v>
      </c>
      <c r="E72" s="41" t="s">
        <v>171</v>
      </c>
      <c r="F72" s="41" t="s">
        <v>172</v>
      </c>
      <c r="G72" s="40" t="s">
        <v>173</v>
      </c>
      <c r="H72" s="42" t="s">
        <v>145</v>
      </c>
      <c r="I72" s="43"/>
      <c r="J72" s="43"/>
      <c r="K72" s="43"/>
    </row>
    <row r="73" spans="1:11" ht="18.5" thickBot="1" x14ac:dyDescent="0.45">
      <c r="A73" s="49"/>
      <c r="B73" s="49"/>
      <c r="C73" s="49"/>
      <c r="D73" s="62">
        <v>20.567654838818999</v>
      </c>
      <c r="E73" s="46">
        <v>1.5724507633848361</v>
      </c>
      <c r="F73" s="47">
        <v>0.45649716478283553</v>
      </c>
      <c r="G73" s="51">
        <v>0.465434653546758</v>
      </c>
      <c r="H73" s="53">
        <v>1.3050787323713302</v>
      </c>
      <c r="I73" s="43"/>
      <c r="J73" s="43"/>
      <c r="K73" s="43"/>
    </row>
    <row r="74" spans="1:11" ht="18" x14ac:dyDescent="0.4">
      <c r="A74" s="49"/>
      <c r="B74" s="49"/>
      <c r="C74" s="49"/>
      <c r="D74" s="49"/>
      <c r="E74" s="49"/>
      <c r="F74" s="49"/>
      <c r="G74" s="49"/>
      <c r="H74" s="42" t="s">
        <v>164</v>
      </c>
      <c r="I74" s="43"/>
      <c r="J74" s="43"/>
      <c r="K74" s="43"/>
    </row>
    <row r="75" spans="1:11" ht="18.5" thickBot="1" x14ac:dyDescent="0.45">
      <c r="A75" s="49"/>
      <c r="B75" s="49"/>
      <c r="C75" s="49"/>
      <c r="D75" s="49"/>
      <c r="E75" s="49"/>
      <c r="F75" s="49"/>
      <c r="G75" s="49"/>
      <c r="H75" s="50">
        <v>0.47148529097437858</v>
      </c>
      <c r="I75" s="43"/>
      <c r="J75" s="43"/>
      <c r="K75" s="43"/>
    </row>
    <row r="76" spans="1:11" ht="36" x14ac:dyDescent="0.4">
      <c r="A76" s="49"/>
      <c r="B76" s="49"/>
      <c r="C76" s="49"/>
      <c r="D76" s="49"/>
      <c r="E76" s="49"/>
      <c r="F76" s="41" t="s">
        <v>174</v>
      </c>
      <c r="G76" s="40" t="s">
        <v>173</v>
      </c>
      <c r="H76" s="42" t="s">
        <v>145</v>
      </c>
      <c r="I76" s="43"/>
      <c r="J76" s="43"/>
      <c r="K76" s="43"/>
    </row>
    <row r="77" spans="1:11" ht="18.5" thickBot="1" x14ac:dyDescent="0.45">
      <c r="A77" s="49"/>
      <c r="B77" s="49"/>
      <c r="C77" s="49"/>
      <c r="D77" s="49"/>
      <c r="E77" s="49"/>
      <c r="F77" s="46">
        <v>1.1204953268926785</v>
      </c>
      <c r="G77" s="45">
        <v>1.1374081341911548</v>
      </c>
      <c r="H77" s="53">
        <v>3.1892924170494079</v>
      </c>
      <c r="I77" s="43"/>
      <c r="J77" s="43"/>
      <c r="K77" s="43"/>
    </row>
    <row r="78" spans="1:11" ht="18" x14ac:dyDescent="0.4">
      <c r="A78" s="49"/>
      <c r="B78" s="49"/>
      <c r="C78" s="49"/>
      <c r="D78" s="49"/>
      <c r="E78" s="49"/>
      <c r="F78" s="49"/>
      <c r="G78" s="49"/>
      <c r="H78" s="42" t="s">
        <v>164</v>
      </c>
      <c r="I78" s="43"/>
      <c r="J78" s="43"/>
      <c r="K78" s="43"/>
    </row>
    <row r="79" spans="1:11" ht="18.5" thickBot="1" x14ac:dyDescent="0.45">
      <c r="A79" s="49"/>
      <c r="B79" s="49"/>
      <c r="C79" s="49"/>
      <c r="D79" s="49"/>
      <c r="E79" s="49"/>
      <c r="F79" s="49"/>
      <c r="G79" s="49"/>
      <c r="H79" s="53">
        <v>1.1521944431066513</v>
      </c>
      <c r="I79" s="43"/>
      <c r="J79" s="43"/>
      <c r="K79" s="43"/>
    </row>
    <row r="80" spans="1:11" ht="36" x14ac:dyDescent="0.4">
      <c r="A80" s="49"/>
      <c r="B80" s="49"/>
      <c r="C80" s="49"/>
      <c r="D80" s="49"/>
      <c r="E80" s="40" t="s">
        <v>175</v>
      </c>
      <c r="F80" s="40" t="s">
        <v>176</v>
      </c>
      <c r="G80" s="41" t="s">
        <v>177</v>
      </c>
      <c r="H80" s="41" t="s">
        <v>144</v>
      </c>
      <c r="I80" s="42" t="s">
        <v>145</v>
      </c>
      <c r="J80" s="43"/>
      <c r="K80" s="43"/>
    </row>
    <row r="81" spans="1:11" ht="18.5" thickBot="1" x14ac:dyDescent="0.45">
      <c r="A81" s="49"/>
      <c r="B81" s="49"/>
      <c r="C81" s="49"/>
      <c r="D81" s="49"/>
      <c r="E81" s="45">
        <v>1.2894096259755656</v>
      </c>
      <c r="F81" s="45">
        <v>1.2894096374511719</v>
      </c>
      <c r="G81" s="46">
        <v>2.6997014284133911</v>
      </c>
      <c r="H81" s="46">
        <v>2.731835088601525</v>
      </c>
      <c r="I81" s="50">
        <v>0.88398059705712628</v>
      </c>
      <c r="J81" s="43"/>
      <c r="K81" s="43"/>
    </row>
    <row r="82" spans="1:11" ht="36" x14ac:dyDescent="0.4">
      <c r="A82" s="49"/>
      <c r="B82" s="49"/>
      <c r="C82" s="49"/>
      <c r="D82" s="49"/>
      <c r="E82" s="49"/>
      <c r="F82" s="49"/>
      <c r="G82" s="49"/>
      <c r="H82" s="49"/>
      <c r="I82" s="42" t="s">
        <v>146</v>
      </c>
      <c r="J82" s="43"/>
      <c r="K82" s="43"/>
    </row>
    <row r="83" spans="1:11" ht="18.5" thickBot="1" x14ac:dyDescent="0.45">
      <c r="A83" s="49"/>
      <c r="B83" s="49"/>
      <c r="C83" s="49"/>
      <c r="D83" s="49"/>
      <c r="E83" s="49"/>
      <c r="F83" s="49"/>
      <c r="G83" s="49"/>
      <c r="H83" s="49"/>
      <c r="I83" s="59">
        <v>2.7864717829101022</v>
      </c>
      <c r="J83" s="43"/>
      <c r="K83" s="43"/>
    </row>
    <row r="84" spans="1:11" ht="36" x14ac:dyDescent="0.4">
      <c r="A84" s="49"/>
      <c r="B84" s="49"/>
      <c r="C84" s="49"/>
      <c r="D84" s="49"/>
      <c r="E84" s="49"/>
      <c r="F84" s="49"/>
      <c r="G84" s="41" t="s">
        <v>149</v>
      </c>
      <c r="H84" s="42" t="s">
        <v>148</v>
      </c>
      <c r="I84" s="43"/>
      <c r="J84" s="43"/>
      <c r="K84" s="43"/>
    </row>
    <row r="85" spans="1:11" ht="18.5" thickBot="1" x14ac:dyDescent="0.45">
      <c r="A85" s="49"/>
      <c r="B85" s="49"/>
      <c r="C85" s="49"/>
      <c r="D85" s="49"/>
      <c r="E85" s="49"/>
      <c r="F85" s="49"/>
      <c r="G85" s="47">
        <v>0.47845736594009403</v>
      </c>
      <c r="H85" s="50">
        <v>0.47845809279679091</v>
      </c>
      <c r="I85" s="43"/>
      <c r="J85" s="43"/>
      <c r="K85" s="43"/>
    </row>
    <row r="86" spans="1:11" ht="18" x14ac:dyDescent="0.4">
      <c r="A86" s="49"/>
      <c r="B86" s="49"/>
      <c r="C86" s="49"/>
      <c r="D86" s="49"/>
      <c r="E86" s="49"/>
      <c r="F86" s="49"/>
      <c r="G86" s="40" t="s">
        <v>150</v>
      </c>
      <c r="H86" s="42" t="s">
        <v>151</v>
      </c>
      <c r="I86" s="43"/>
      <c r="J86" s="43"/>
      <c r="K86" s="43"/>
    </row>
    <row r="87" spans="1:11" ht="18.5" thickBot="1" x14ac:dyDescent="0.45">
      <c r="A87" s="49"/>
      <c r="B87" s="49"/>
      <c r="C87" s="49"/>
      <c r="D87" s="49"/>
      <c r="E87" s="49"/>
      <c r="F87" s="49"/>
      <c r="G87" s="60">
        <v>5.8817838962936397</v>
      </c>
      <c r="H87" s="59">
        <v>5.8817839622497559</v>
      </c>
      <c r="I87" s="43"/>
      <c r="J87" s="43"/>
      <c r="K87" s="43"/>
    </row>
    <row r="88" spans="1:11" ht="18" x14ac:dyDescent="0.4">
      <c r="A88" s="49"/>
      <c r="B88" s="49"/>
      <c r="C88" s="49"/>
      <c r="D88" s="49"/>
      <c r="E88" s="41" t="s">
        <v>149</v>
      </c>
      <c r="F88" s="42" t="s">
        <v>148</v>
      </c>
      <c r="G88" s="43"/>
      <c r="H88" s="43"/>
      <c r="I88" s="43"/>
      <c r="J88" s="43"/>
      <c r="K88" s="43"/>
    </row>
    <row r="89" spans="1:11" ht="18.5" thickBot="1" x14ac:dyDescent="0.45">
      <c r="A89" s="49"/>
      <c r="B89" s="49"/>
      <c r="C89" s="49"/>
      <c r="D89" s="49"/>
      <c r="E89" s="62">
        <v>31.449015267696723</v>
      </c>
      <c r="F89" s="58">
        <v>31.449062734499964</v>
      </c>
      <c r="G89" s="43"/>
      <c r="H89" s="43"/>
      <c r="I89" s="43"/>
      <c r="J89" s="43"/>
      <c r="K89" s="43"/>
    </row>
    <row r="90" spans="1:11" ht="18" x14ac:dyDescent="0.4">
      <c r="A90" s="49"/>
      <c r="B90" s="49"/>
      <c r="C90" s="49"/>
      <c r="D90" s="41" t="s">
        <v>177</v>
      </c>
      <c r="E90" s="41" t="s">
        <v>144</v>
      </c>
      <c r="F90" s="42" t="s">
        <v>145</v>
      </c>
      <c r="G90" s="43"/>
      <c r="H90" s="43"/>
      <c r="I90" s="43"/>
      <c r="J90" s="43"/>
      <c r="K90" s="43"/>
    </row>
    <row r="91" spans="1:11" ht="18.5" thickBot="1" x14ac:dyDescent="0.45">
      <c r="A91" s="49"/>
      <c r="B91" s="49"/>
      <c r="C91" s="49"/>
      <c r="D91" s="46">
        <v>3.4279424731364996</v>
      </c>
      <c r="E91" s="46">
        <v>3.4687443424476649</v>
      </c>
      <c r="F91" s="53">
        <v>1.1224332712091252</v>
      </c>
      <c r="G91" s="43"/>
      <c r="H91" s="43"/>
      <c r="I91" s="43"/>
      <c r="J91" s="43"/>
      <c r="K91" s="43"/>
    </row>
    <row r="92" spans="1:11" ht="36" x14ac:dyDescent="0.4">
      <c r="A92" s="49"/>
      <c r="B92" s="49"/>
      <c r="C92" s="49"/>
      <c r="D92" s="49"/>
      <c r="E92" s="49"/>
      <c r="F92" s="42" t="s">
        <v>146</v>
      </c>
      <c r="G92" s="43"/>
      <c r="H92" s="43"/>
      <c r="I92" s="43"/>
      <c r="J92" s="43"/>
      <c r="K92" s="43"/>
    </row>
    <row r="93" spans="1:11" ht="18.5" thickBot="1" x14ac:dyDescent="0.45">
      <c r="A93" s="49"/>
      <c r="B93" s="49"/>
      <c r="C93" s="49"/>
      <c r="D93" s="49"/>
      <c r="E93" s="49"/>
      <c r="F93" s="59">
        <v>3.5381191044644495</v>
      </c>
      <c r="G93" s="43"/>
      <c r="H93" s="43"/>
      <c r="I93" s="43"/>
      <c r="J93" s="43"/>
      <c r="K93" s="43"/>
    </row>
    <row r="94" spans="1:11" ht="18" x14ac:dyDescent="0.4">
      <c r="A94" s="49"/>
      <c r="B94" s="49"/>
      <c r="C94" s="49"/>
      <c r="D94" s="41" t="s">
        <v>149</v>
      </c>
      <c r="E94" s="42" t="s">
        <v>148</v>
      </c>
      <c r="F94" s="43"/>
      <c r="G94" s="43"/>
      <c r="H94" s="43"/>
      <c r="I94" s="43"/>
      <c r="J94" s="43"/>
      <c r="K94" s="43"/>
    </row>
    <row r="95" spans="1:11" ht="18.5" thickBot="1" x14ac:dyDescent="0.45">
      <c r="A95" s="49"/>
      <c r="B95" s="49"/>
      <c r="C95" s="49"/>
      <c r="D95" s="56">
        <v>3072.7047946453649</v>
      </c>
      <c r="E95" s="57">
        <v>3072.7095307099294</v>
      </c>
      <c r="F95" s="43"/>
      <c r="G95" s="43"/>
      <c r="H95" s="43"/>
      <c r="I95" s="43"/>
      <c r="J95" s="43"/>
      <c r="K95" s="43"/>
    </row>
    <row r="96" spans="1:11" ht="36" x14ac:dyDescent="0.4">
      <c r="A96" s="49"/>
      <c r="B96" s="49"/>
      <c r="C96" s="49"/>
      <c r="D96" s="41" t="s">
        <v>178</v>
      </c>
      <c r="E96" s="40" t="s">
        <v>179</v>
      </c>
      <c r="F96" s="42" t="s">
        <v>180</v>
      </c>
      <c r="G96" s="43"/>
      <c r="H96" s="43"/>
      <c r="I96" s="43"/>
      <c r="J96" s="43"/>
      <c r="K96" s="43"/>
    </row>
    <row r="97" spans="1:11" ht="18.5" thickBot="1" x14ac:dyDescent="0.45">
      <c r="A97" s="49"/>
      <c r="B97" s="49"/>
      <c r="C97" s="49"/>
      <c r="D97" s="62">
        <v>39.078544193756095</v>
      </c>
      <c r="E97" s="61">
        <v>87.735092846253963</v>
      </c>
      <c r="F97" s="58">
        <v>87.735092163085938</v>
      </c>
      <c r="G97" s="43"/>
      <c r="H97" s="43"/>
      <c r="I97" s="43"/>
      <c r="J97" s="43"/>
      <c r="K97" s="43"/>
    </row>
    <row r="98" spans="1:11" ht="36" x14ac:dyDescent="0.4">
      <c r="A98" s="49"/>
      <c r="B98" s="49"/>
      <c r="C98" s="49"/>
      <c r="D98" s="41" t="s">
        <v>181</v>
      </c>
      <c r="E98" s="40" t="s">
        <v>179</v>
      </c>
      <c r="F98" s="42" t="s">
        <v>180</v>
      </c>
      <c r="G98" s="43"/>
      <c r="H98" s="43"/>
      <c r="I98" s="43"/>
      <c r="J98" s="43"/>
      <c r="K98" s="43"/>
    </row>
    <row r="99" spans="1:11" ht="18.5" thickBot="1" x14ac:dyDescent="0.45">
      <c r="A99" s="49"/>
      <c r="B99" s="49"/>
      <c r="C99" s="49"/>
      <c r="D99" s="55">
        <v>130.94740247381429</v>
      </c>
      <c r="E99" s="54">
        <v>105.99452505788315</v>
      </c>
      <c r="F99" s="63">
        <v>105.99452209472656</v>
      </c>
      <c r="G99" s="43"/>
      <c r="H99" s="43"/>
      <c r="I99" s="43"/>
      <c r="J99" s="43"/>
      <c r="K99" s="43"/>
    </row>
    <row r="100" spans="1:11" ht="18" x14ac:dyDescent="0.4">
      <c r="A100" s="49"/>
      <c r="B100" s="49"/>
      <c r="C100" s="49"/>
      <c r="D100" s="49"/>
      <c r="E100" s="40" t="s">
        <v>150</v>
      </c>
      <c r="F100" s="42" t="s">
        <v>151</v>
      </c>
      <c r="G100" s="43"/>
      <c r="H100" s="43"/>
      <c r="I100" s="43"/>
      <c r="J100" s="43"/>
      <c r="K100" s="43"/>
    </row>
    <row r="101" spans="1:11" ht="18.5" thickBot="1" x14ac:dyDescent="0.45">
      <c r="A101" s="49"/>
      <c r="B101" s="49"/>
      <c r="C101" s="49"/>
      <c r="D101" s="49"/>
      <c r="E101" s="61">
        <v>30.939310921904418</v>
      </c>
      <c r="F101" s="58">
        <v>30.939310073852539</v>
      </c>
      <c r="G101" s="43"/>
      <c r="H101" s="43"/>
      <c r="I101" s="43"/>
      <c r="J101" s="43"/>
      <c r="K101" s="43"/>
    </row>
    <row r="102" spans="1:11" ht="36" x14ac:dyDescent="0.4">
      <c r="A102" s="49"/>
      <c r="B102" s="49"/>
      <c r="C102" s="49"/>
      <c r="D102" s="41" t="s">
        <v>182</v>
      </c>
      <c r="E102" s="40" t="s">
        <v>161</v>
      </c>
      <c r="F102" s="41" t="s">
        <v>162</v>
      </c>
      <c r="G102" s="41" t="s">
        <v>149</v>
      </c>
      <c r="H102" s="42" t="s">
        <v>148</v>
      </c>
      <c r="I102" s="43"/>
      <c r="J102" s="43"/>
      <c r="K102" s="43"/>
    </row>
    <row r="103" spans="1:11" ht="18.5" thickBot="1" x14ac:dyDescent="0.45">
      <c r="A103" s="49"/>
      <c r="B103" s="49"/>
      <c r="C103" s="49"/>
      <c r="D103" s="62">
        <v>14.397358387173298</v>
      </c>
      <c r="E103" s="45">
        <v>4.1212437105178834</v>
      </c>
      <c r="F103" s="46">
        <v>3.3457078793907167</v>
      </c>
      <c r="G103" s="46">
        <v>2.0779537447343461</v>
      </c>
      <c r="H103" s="53">
        <v>2.077956991677679</v>
      </c>
      <c r="I103" s="43"/>
      <c r="J103" s="43"/>
      <c r="K103" s="43"/>
    </row>
    <row r="104" spans="1:11" ht="18" x14ac:dyDescent="0.4">
      <c r="A104" s="49"/>
      <c r="B104" s="49"/>
      <c r="C104" s="49"/>
      <c r="D104" s="49"/>
      <c r="E104" s="49"/>
      <c r="F104" s="49"/>
      <c r="G104" s="40" t="s">
        <v>163</v>
      </c>
      <c r="H104" s="42" t="s">
        <v>164</v>
      </c>
      <c r="I104" s="43"/>
      <c r="J104" s="43"/>
      <c r="K104" s="43"/>
    </row>
    <row r="105" spans="1:11" ht="18.5" thickBot="1" x14ac:dyDescent="0.45">
      <c r="A105" s="49"/>
      <c r="B105" s="49"/>
      <c r="C105" s="49"/>
      <c r="D105" s="49"/>
      <c r="E105" s="49"/>
      <c r="F105" s="49"/>
      <c r="G105" s="45">
        <v>1.4427655866438853</v>
      </c>
      <c r="H105" s="53">
        <v>1.4860485613346099</v>
      </c>
      <c r="I105" s="43"/>
      <c r="J105" s="43"/>
      <c r="K105" s="43"/>
    </row>
    <row r="106" spans="1:11" ht="18" x14ac:dyDescent="0.4">
      <c r="A106" s="49"/>
      <c r="B106" s="49"/>
      <c r="C106" s="49"/>
      <c r="D106" s="49"/>
      <c r="E106" s="49"/>
      <c r="F106" s="49"/>
      <c r="G106" s="40" t="s">
        <v>150</v>
      </c>
      <c r="H106" s="42" t="s">
        <v>151</v>
      </c>
      <c r="I106" s="43"/>
      <c r="J106" s="43"/>
      <c r="K106" s="43"/>
    </row>
    <row r="107" spans="1:11" ht="18.5" thickBot="1" x14ac:dyDescent="0.45">
      <c r="A107" s="49"/>
      <c r="B107" s="49"/>
      <c r="C107" s="49"/>
      <c r="D107" s="49"/>
      <c r="E107" s="49"/>
      <c r="F107" s="49"/>
      <c r="G107" s="51">
        <v>0.12597677456908926</v>
      </c>
      <c r="H107" s="52">
        <v>0.12597677111625671</v>
      </c>
      <c r="I107" s="43"/>
      <c r="J107" s="43"/>
      <c r="K107" s="43"/>
    </row>
    <row r="108" spans="1:11" ht="36" x14ac:dyDescent="0.4">
      <c r="A108" s="49"/>
      <c r="B108" s="49"/>
      <c r="C108" s="49"/>
      <c r="D108" s="49"/>
      <c r="E108" s="49"/>
      <c r="F108" s="40" t="s">
        <v>150</v>
      </c>
      <c r="G108" s="42" t="s">
        <v>151</v>
      </c>
      <c r="H108" s="43"/>
      <c r="I108" s="43"/>
      <c r="J108" s="43"/>
      <c r="K108" s="43"/>
    </row>
    <row r="109" spans="1:11" ht="18.5" thickBot="1" x14ac:dyDescent="0.45">
      <c r="A109" s="49"/>
      <c r="B109" s="49"/>
      <c r="C109" s="49"/>
      <c r="D109" s="49"/>
      <c r="E109" s="49"/>
      <c r="F109" s="51">
        <v>0.83680200300407415</v>
      </c>
      <c r="G109" s="50">
        <v>0.83680200576782227</v>
      </c>
      <c r="H109" s="43"/>
      <c r="I109" s="43"/>
      <c r="J109" s="43"/>
      <c r="K109" s="43"/>
    </row>
    <row r="110" spans="1:11" ht="36" x14ac:dyDescent="0.4">
      <c r="A110" s="49"/>
      <c r="B110" s="49"/>
      <c r="C110" s="49"/>
      <c r="D110" s="49"/>
      <c r="E110" s="40" t="s">
        <v>183</v>
      </c>
      <c r="F110" s="41" t="s">
        <v>184</v>
      </c>
      <c r="G110" s="42" t="s">
        <v>185</v>
      </c>
      <c r="H110" s="43"/>
      <c r="I110" s="43"/>
      <c r="J110" s="43"/>
      <c r="K110" s="43"/>
    </row>
    <row r="111" spans="1:11" ht="18.5" thickBot="1" x14ac:dyDescent="0.45">
      <c r="A111" s="49"/>
      <c r="B111" s="49"/>
      <c r="C111" s="49"/>
      <c r="D111" s="49"/>
      <c r="E111" s="61">
        <v>16.197027683258057</v>
      </c>
      <c r="F111" s="46">
        <v>6.5243893171272287</v>
      </c>
      <c r="G111" s="58">
        <v>25.093779173640307</v>
      </c>
      <c r="H111" s="43"/>
      <c r="I111" s="43"/>
      <c r="J111" s="43"/>
      <c r="K111" s="43"/>
    </row>
    <row r="112" spans="1:11" ht="18" x14ac:dyDescent="0.4">
      <c r="A112" s="49"/>
      <c r="B112" s="49"/>
      <c r="C112" s="49"/>
      <c r="D112" s="40" t="s">
        <v>161</v>
      </c>
      <c r="E112" s="41" t="s">
        <v>162</v>
      </c>
      <c r="F112" s="41" t="s">
        <v>149</v>
      </c>
      <c r="G112" s="42" t="s">
        <v>148</v>
      </c>
      <c r="H112" s="43"/>
      <c r="I112" s="43"/>
      <c r="J112" s="43"/>
      <c r="K112" s="43"/>
    </row>
    <row r="113" spans="1:11" ht="18.5" thickBot="1" x14ac:dyDescent="0.45">
      <c r="A113" s="49"/>
      <c r="B113" s="49"/>
      <c r="C113" s="49"/>
      <c r="D113" s="61">
        <v>35.650601720619598</v>
      </c>
      <c r="E113" s="62">
        <v>28.941870443801882</v>
      </c>
      <c r="F113" s="62">
        <v>17.975229312784812</v>
      </c>
      <c r="G113" s="58">
        <v>17.975256739006451</v>
      </c>
      <c r="H113" s="43"/>
      <c r="I113" s="43"/>
      <c r="J113" s="43"/>
      <c r="K113" s="43"/>
    </row>
    <row r="114" spans="1:11" ht="18" x14ac:dyDescent="0.4">
      <c r="A114" s="49"/>
      <c r="B114" s="49"/>
      <c r="C114" s="49"/>
      <c r="D114" s="49"/>
      <c r="E114" s="49"/>
      <c r="F114" s="40" t="s">
        <v>163</v>
      </c>
      <c r="G114" s="42" t="s">
        <v>164</v>
      </c>
      <c r="H114" s="43"/>
      <c r="I114" s="43"/>
      <c r="J114" s="43"/>
      <c r="K114" s="43"/>
    </row>
    <row r="115" spans="1:11" ht="18.5" thickBot="1" x14ac:dyDescent="0.45">
      <c r="A115" s="49"/>
      <c r="B115" s="49"/>
      <c r="C115" s="49"/>
      <c r="D115" s="49"/>
      <c r="E115" s="49"/>
      <c r="F115" s="61">
        <v>12.48056764027433</v>
      </c>
      <c r="G115" s="58">
        <v>12.854984970092774</v>
      </c>
      <c r="H115" s="43"/>
      <c r="I115" s="43"/>
      <c r="J115" s="43"/>
      <c r="K115" s="43"/>
    </row>
    <row r="116" spans="1:11" ht="36" x14ac:dyDescent="0.4">
      <c r="A116" s="49"/>
      <c r="B116" s="49"/>
      <c r="C116" s="49"/>
      <c r="D116" s="49"/>
      <c r="E116" s="49"/>
      <c r="F116" s="40" t="s">
        <v>150</v>
      </c>
      <c r="G116" s="42" t="s">
        <v>151</v>
      </c>
      <c r="H116" s="43"/>
      <c r="I116" s="43"/>
      <c r="J116" s="43"/>
      <c r="K116" s="43"/>
    </row>
    <row r="117" spans="1:11" ht="18.5" thickBot="1" x14ac:dyDescent="0.45">
      <c r="A117" s="49"/>
      <c r="B117" s="49"/>
      <c r="C117" s="49"/>
      <c r="D117" s="49"/>
      <c r="E117" s="49"/>
      <c r="F117" s="45">
        <v>1.0897554465313064</v>
      </c>
      <c r="G117" s="59">
        <v>1.0897554159164429</v>
      </c>
      <c r="H117" s="43"/>
      <c r="I117" s="43"/>
      <c r="J117" s="43"/>
      <c r="K117" s="43"/>
    </row>
    <row r="118" spans="1:11" ht="18" x14ac:dyDescent="0.4">
      <c r="A118" s="49"/>
      <c r="B118" s="49"/>
      <c r="C118" s="49"/>
      <c r="D118" s="49"/>
      <c r="E118" s="40" t="s">
        <v>150</v>
      </c>
      <c r="F118" s="42" t="s">
        <v>151</v>
      </c>
      <c r="G118" s="43"/>
      <c r="H118" s="43"/>
      <c r="I118" s="43"/>
      <c r="J118" s="43"/>
      <c r="K118" s="43"/>
    </row>
    <row r="119" spans="1:11" ht="18.5" thickBot="1" x14ac:dyDescent="0.45">
      <c r="A119" s="49"/>
      <c r="B119" s="49"/>
      <c r="C119" s="49"/>
      <c r="D119" s="49"/>
      <c r="E119" s="45">
        <v>7.2387118155899044</v>
      </c>
      <c r="F119" s="53">
        <v>7.2387118339538574</v>
      </c>
      <c r="G119" s="43"/>
      <c r="H119" s="43"/>
      <c r="I119" s="43"/>
      <c r="J119" s="43"/>
      <c r="K119" s="43"/>
    </row>
    <row r="120" spans="1:11" ht="36" x14ac:dyDescent="0.4">
      <c r="A120" s="49"/>
      <c r="B120" s="40" t="s">
        <v>517</v>
      </c>
      <c r="C120" s="41" t="s">
        <v>474</v>
      </c>
      <c r="D120" s="41" t="s">
        <v>199</v>
      </c>
      <c r="E120" s="40" t="s">
        <v>179</v>
      </c>
      <c r="F120" s="42" t="s">
        <v>180</v>
      </c>
      <c r="G120" s="43"/>
      <c r="H120" s="43"/>
      <c r="I120" s="43"/>
      <c r="J120" s="43"/>
      <c r="K120" s="43"/>
    </row>
    <row r="121" spans="1:11" ht="18.5" thickBot="1" x14ac:dyDescent="0.45">
      <c r="A121" s="49"/>
      <c r="B121" s="54">
        <v>442.97636873102186</v>
      </c>
      <c r="C121" s="55">
        <v>334.34085211181639</v>
      </c>
      <c r="D121" s="55">
        <v>241.06224736396837</v>
      </c>
      <c r="E121" s="54">
        <v>195.12626539683458</v>
      </c>
      <c r="F121" s="63">
        <v>195.12626647949219</v>
      </c>
      <c r="G121" s="43"/>
      <c r="H121" s="43"/>
      <c r="I121" s="43"/>
      <c r="J121" s="43"/>
      <c r="K121" s="43"/>
    </row>
    <row r="122" spans="1:11" ht="18" x14ac:dyDescent="0.4">
      <c r="A122" s="49"/>
      <c r="B122" s="49"/>
      <c r="C122" s="49"/>
      <c r="D122" s="49"/>
      <c r="E122" s="40" t="s">
        <v>150</v>
      </c>
      <c r="F122" s="42" t="s">
        <v>151</v>
      </c>
      <c r="G122" s="43"/>
      <c r="H122" s="43"/>
      <c r="I122" s="43"/>
      <c r="J122" s="43"/>
      <c r="K122" s="43"/>
    </row>
    <row r="123" spans="1:11" ht="18.5" thickBot="1" x14ac:dyDescent="0.45">
      <c r="A123" s="49"/>
      <c r="B123" s="49"/>
      <c r="C123" s="49"/>
      <c r="D123" s="49"/>
      <c r="E123" s="61">
        <v>56.956453088929699</v>
      </c>
      <c r="F123" s="58">
        <v>56.956451416015625</v>
      </c>
      <c r="G123" s="43"/>
      <c r="H123" s="43"/>
      <c r="I123" s="43"/>
      <c r="J123" s="43"/>
      <c r="K123" s="43"/>
    </row>
    <row r="124" spans="1:11" ht="18" x14ac:dyDescent="0.4">
      <c r="A124" s="49"/>
      <c r="B124" s="49"/>
      <c r="C124" s="49"/>
      <c r="D124" s="41" t="s">
        <v>431</v>
      </c>
      <c r="E124" s="40" t="s">
        <v>173</v>
      </c>
      <c r="F124" s="42" t="s">
        <v>145</v>
      </c>
      <c r="G124" s="43"/>
      <c r="H124" s="43"/>
      <c r="I124" s="43"/>
      <c r="J124" s="43"/>
      <c r="K124" s="43"/>
    </row>
    <row r="125" spans="1:11" ht="18.5" thickBot="1" x14ac:dyDescent="0.45">
      <c r="A125" s="49"/>
      <c r="B125" s="49"/>
      <c r="C125" s="49"/>
      <c r="D125" s="62">
        <v>95.066862509860812</v>
      </c>
      <c r="E125" s="61">
        <v>96.928122544854531</v>
      </c>
      <c r="F125" s="63">
        <v>271.78645822143557</v>
      </c>
      <c r="G125" s="43"/>
      <c r="H125" s="43"/>
      <c r="I125" s="43"/>
      <c r="J125" s="43"/>
      <c r="K125" s="43"/>
    </row>
    <row r="126" spans="1:11" ht="18" x14ac:dyDescent="0.4">
      <c r="A126" s="49"/>
      <c r="B126" s="49"/>
      <c r="C126" s="49"/>
      <c r="D126" s="49"/>
      <c r="E126" s="49"/>
      <c r="F126" s="42" t="s">
        <v>164</v>
      </c>
      <c r="G126" s="43"/>
      <c r="H126" s="43"/>
      <c r="I126" s="43"/>
      <c r="J126" s="43"/>
      <c r="K126" s="43"/>
    </row>
    <row r="127" spans="1:11" ht="18.5" thickBot="1" x14ac:dyDescent="0.45">
      <c r="A127" s="49"/>
      <c r="B127" s="49"/>
      <c r="C127" s="49"/>
      <c r="D127" s="49"/>
      <c r="E127" s="49"/>
      <c r="F127" s="72">
        <v>98.188189079284669</v>
      </c>
      <c r="G127" s="43"/>
      <c r="H127" s="43"/>
      <c r="I127" s="43"/>
      <c r="J127" s="43"/>
      <c r="K127" s="43"/>
    </row>
    <row r="128" spans="1:11" ht="18" x14ac:dyDescent="0.4">
      <c r="A128" s="49"/>
      <c r="B128" s="49"/>
      <c r="C128" s="41" t="s">
        <v>152</v>
      </c>
      <c r="D128" s="41" t="s">
        <v>144</v>
      </c>
      <c r="E128" s="42" t="s">
        <v>145</v>
      </c>
      <c r="F128" s="43"/>
      <c r="G128" s="43"/>
      <c r="H128" s="43"/>
      <c r="I128" s="43"/>
      <c r="J128" s="43"/>
      <c r="K128" s="43"/>
    </row>
    <row r="129" spans="1:11" ht="18.5" thickBot="1" x14ac:dyDescent="0.45">
      <c r="A129" s="49"/>
      <c r="B129" s="49"/>
      <c r="C129" s="55">
        <v>292.22841665191652</v>
      </c>
      <c r="D129" s="55">
        <v>150.32872542174294</v>
      </c>
      <c r="E129" s="58">
        <v>48.644103897429282</v>
      </c>
      <c r="F129" s="43"/>
      <c r="G129" s="43"/>
      <c r="H129" s="43"/>
      <c r="I129" s="43"/>
      <c r="J129" s="43"/>
      <c r="K129" s="43"/>
    </row>
    <row r="130" spans="1:11" ht="36" x14ac:dyDescent="0.4">
      <c r="A130" s="49"/>
      <c r="B130" s="49"/>
      <c r="C130" s="49"/>
      <c r="D130" s="49"/>
      <c r="E130" s="42" t="s">
        <v>146</v>
      </c>
      <c r="F130" s="43"/>
      <c r="G130" s="43"/>
      <c r="H130" s="43"/>
      <c r="I130" s="43"/>
      <c r="J130" s="43"/>
      <c r="K130" s="43"/>
    </row>
    <row r="131" spans="1:11" ht="18.5" thickBot="1" x14ac:dyDescent="0.45">
      <c r="A131" s="49"/>
      <c r="B131" s="49"/>
      <c r="C131" s="49"/>
      <c r="D131" s="49"/>
      <c r="E131" s="63">
        <v>153.3352919355701</v>
      </c>
      <c r="F131" s="43"/>
      <c r="G131" s="43"/>
      <c r="H131" s="43"/>
      <c r="I131" s="43"/>
      <c r="J131" s="43"/>
      <c r="K131" s="43"/>
    </row>
    <row r="132" spans="1:11" ht="18" x14ac:dyDescent="0.4">
      <c r="A132" s="49"/>
      <c r="B132" s="49"/>
      <c r="C132" s="49"/>
      <c r="D132" s="41" t="s">
        <v>149</v>
      </c>
      <c r="E132" s="42" t="s">
        <v>148</v>
      </c>
      <c r="F132" s="43"/>
      <c r="G132" s="43"/>
      <c r="H132" s="43"/>
      <c r="I132" s="43"/>
      <c r="J132" s="43"/>
      <c r="K132" s="43"/>
    </row>
    <row r="133" spans="1:11" ht="18.5" thickBot="1" x14ac:dyDescent="0.45">
      <c r="A133" s="49"/>
      <c r="B133" s="49"/>
      <c r="C133" s="49"/>
      <c r="D133" s="55">
        <v>150.17683877326976</v>
      </c>
      <c r="E133" s="63">
        <v>150.17706365643872</v>
      </c>
      <c r="F133" s="43"/>
      <c r="G133" s="43"/>
      <c r="H133" s="43"/>
      <c r="I133" s="43"/>
      <c r="J133" s="43"/>
      <c r="K133" s="43"/>
    </row>
    <row r="134" spans="1:11" ht="18" x14ac:dyDescent="0.4">
      <c r="A134" s="49"/>
      <c r="B134" s="49"/>
      <c r="C134" s="49"/>
      <c r="D134" s="40" t="s">
        <v>150</v>
      </c>
      <c r="E134" s="42" t="s">
        <v>151</v>
      </c>
      <c r="F134" s="43"/>
      <c r="G134" s="43"/>
      <c r="H134" s="43"/>
      <c r="I134" s="43"/>
      <c r="J134" s="43"/>
      <c r="K134" s="43"/>
    </row>
    <row r="135" spans="1:11" ht="18.5" thickBot="1" x14ac:dyDescent="0.45">
      <c r="A135" s="49"/>
      <c r="B135" s="49"/>
      <c r="C135" s="49"/>
      <c r="D135" s="54">
        <v>268.18900363424183</v>
      </c>
      <c r="E135" s="63">
        <v>268.18899536132813</v>
      </c>
      <c r="F135" s="43"/>
      <c r="G135" s="43"/>
      <c r="H135" s="43"/>
      <c r="I135" s="43"/>
      <c r="J135" s="43"/>
      <c r="K135" s="43"/>
    </row>
    <row r="136" spans="1:11" ht="36" x14ac:dyDescent="0.4">
      <c r="A136" s="49"/>
      <c r="B136" s="40" t="s">
        <v>516</v>
      </c>
      <c r="C136" s="41" t="s">
        <v>515</v>
      </c>
      <c r="D136" s="40" t="s">
        <v>488</v>
      </c>
      <c r="E136" s="41" t="s">
        <v>431</v>
      </c>
      <c r="F136" s="40" t="s">
        <v>173</v>
      </c>
      <c r="G136" s="42" t="s">
        <v>145</v>
      </c>
      <c r="H136" s="43"/>
      <c r="I136" s="43"/>
      <c r="J136" s="43"/>
      <c r="K136" s="43"/>
    </row>
    <row r="137" spans="1:11" ht="18.5" thickBot="1" x14ac:dyDescent="0.45">
      <c r="A137" s="49"/>
      <c r="B137" s="61">
        <v>63.301265757232905</v>
      </c>
      <c r="C137" s="62">
        <v>15.825316429138184</v>
      </c>
      <c r="D137" s="61">
        <v>11.450536686521842</v>
      </c>
      <c r="E137" s="46">
        <v>8.5958950205650329</v>
      </c>
      <c r="F137" s="45">
        <v>8.7641888108292783</v>
      </c>
      <c r="G137" s="58">
        <v>24.574785301208497</v>
      </c>
      <c r="H137" s="43"/>
      <c r="I137" s="43"/>
      <c r="J137" s="43"/>
      <c r="K137" s="43"/>
    </row>
    <row r="138" spans="1:11" ht="18" x14ac:dyDescent="0.4">
      <c r="A138" s="49"/>
      <c r="B138" s="49"/>
      <c r="C138" s="49"/>
      <c r="D138" s="49"/>
      <c r="E138" s="49"/>
      <c r="F138" s="49"/>
      <c r="G138" s="42" t="s">
        <v>164</v>
      </c>
      <c r="H138" s="43"/>
      <c r="I138" s="43"/>
      <c r="J138" s="43"/>
      <c r="K138" s="43"/>
    </row>
    <row r="139" spans="1:11" ht="18.5" thickBot="1" x14ac:dyDescent="0.45">
      <c r="A139" s="49"/>
      <c r="B139" s="49"/>
      <c r="C139" s="49"/>
      <c r="D139" s="49"/>
      <c r="E139" s="49"/>
      <c r="F139" s="49"/>
      <c r="G139" s="59">
        <v>8.8781232204437259</v>
      </c>
      <c r="H139" s="43"/>
      <c r="I139" s="43"/>
      <c r="J139" s="43"/>
      <c r="K139" s="43"/>
    </row>
    <row r="140" spans="1:11" ht="18" x14ac:dyDescent="0.4">
      <c r="A140" s="49"/>
      <c r="B140" s="49"/>
      <c r="C140" s="49"/>
      <c r="D140" s="49"/>
      <c r="E140" s="41" t="s">
        <v>426</v>
      </c>
      <c r="F140" s="42" t="s">
        <v>148</v>
      </c>
      <c r="G140" s="43"/>
      <c r="H140" s="43"/>
      <c r="I140" s="43"/>
      <c r="J140" s="43"/>
      <c r="K140" s="43"/>
    </row>
    <row r="141" spans="1:11" ht="18.5" thickBot="1" x14ac:dyDescent="0.45">
      <c r="A141" s="49"/>
      <c r="B141" s="49"/>
      <c r="C141" s="49"/>
      <c r="D141" s="49"/>
      <c r="E141" s="46">
        <v>8.405369539949417</v>
      </c>
      <c r="F141" s="59">
        <v>8.4125311946835204</v>
      </c>
      <c r="G141" s="43"/>
      <c r="H141" s="43"/>
      <c r="I141" s="43"/>
      <c r="J141" s="43"/>
      <c r="K141" s="43"/>
    </row>
    <row r="142" spans="1:11" ht="18" x14ac:dyDescent="0.4">
      <c r="A142" s="49"/>
      <c r="B142" s="49"/>
      <c r="C142" s="49"/>
      <c r="D142" s="40" t="s">
        <v>150</v>
      </c>
      <c r="E142" s="42" t="s">
        <v>151</v>
      </c>
      <c r="F142" s="43"/>
      <c r="G142" s="43"/>
      <c r="H142" s="43"/>
      <c r="I142" s="43"/>
      <c r="J142" s="43"/>
      <c r="K142" s="43"/>
    </row>
    <row r="143" spans="1:11" ht="18.5" thickBot="1" x14ac:dyDescent="0.45">
      <c r="A143" s="49"/>
      <c r="B143" s="49"/>
      <c r="C143" s="49"/>
      <c r="D143" s="45">
        <v>4.4427752718442646</v>
      </c>
      <c r="E143" s="53">
        <v>4.4427752494812012</v>
      </c>
      <c r="F143" s="43"/>
      <c r="G143" s="43"/>
      <c r="H143" s="43"/>
      <c r="I143" s="43"/>
      <c r="J143" s="43"/>
      <c r="K143" s="43"/>
    </row>
    <row r="144" spans="1:11" ht="36" x14ac:dyDescent="0.4">
      <c r="A144" s="49"/>
      <c r="B144" s="49"/>
      <c r="C144" s="41" t="s">
        <v>514</v>
      </c>
      <c r="D144" s="41" t="s">
        <v>199</v>
      </c>
      <c r="E144" s="40" t="s">
        <v>179</v>
      </c>
      <c r="F144" s="42" t="s">
        <v>180</v>
      </c>
      <c r="G144" s="43"/>
      <c r="H144" s="43"/>
      <c r="I144" s="43"/>
      <c r="J144" s="43"/>
      <c r="K144" s="43"/>
    </row>
    <row r="145" spans="1:11" ht="18.5" thickBot="1" x14ac:dyDescent="0.45">
      <c r="A145" s="49"/>
      <c r="B145" s="49"/>
      <c r="C145" s="62">
        <v>72.088114410667416</v>
      </c>
      <c r="D145" s="62">
        <v>53.165511249534141</v>
      </c>
      <c r="E145" s="61">
        <v>43.034478544639768</v>
      </c>
      <c r="F145" s="58">
        <v>43.034477233886719</v>
      </c>
      <c r="G145" s="43"/>
      <c r="H145" s="43"/>
      <c r="I145" s="43"/>
      <c r="J145" s="43"/>
      <c r="K145" s="43"/>
    </row>
    <row r="146" spans="1:11" ht="18" x14ac:dyDescent="0.4">
      <c r="A146" s="49"/>
      <c r="B146" s="49"/>
      <c r="C146" s="49"/>
      <c r="D146" s="49"/>
      <c r="E146" s="40" t="s">
        <v>150</v>
      </c>
      <c r="F146" s="42" t="s">
        <v>151</v>
      </c>
      <c r="G146" s="43"/>
      <c r="H146" s="43"/>
      <c r="I146" s="43"/>
      <c r="J146" s="43"/>
      <c r="K146" s="43"/>
    </row>
    <row r="147" spans="1:11" ht="18.5" thickBot="1" x14ac:dyDescent="0.45">
      <c r="A147" s="49"/>
      <c r="B147" s="49"/>
      <c r="C147" s="49"/>
      <c r="D147" s="49"/>
      <c r="E147" s="61">
        <v>12.561564961280139</v>
      </c>
      <c r="F147" s="58">
        <v>12.561565399169922</v>
      </c>
      <c r="G147" s="43"/>
      <c r="H147" s="43"/>
      <c r="I147" s="43"/>
      <c r="J147" s="43"/>
      <c r="K147" s="43"/>
    </row>
    <row r="148" spans="1:11" ht="36" x14ac:dyDescent="0.4">
      <c r="A148" s="49"/>
      <c r="B148" s="49"/>
      <c r="C148" s="49"/>
      <c r="D148" s="41" t="s">
        <v>181</v>
      </c>
      <c r="E148" s="40" t="s">
        <v>179</v>
      </c>
      <c r="F148" s="42" t="s">
        <v>180</v>
      </c>
      <c r="G148" s="43"/>
      <c r="H148" s="43"/>
      <c r="I148" s="43"/>
      <c r="J148" s="43"/>
      <c r="K148" s="43"/>
    </row>
    <row r="149" spans="1:11" ht="18.5" thickBot="1" x14ac:dyDescent="0.45">
      <c r="A149" s="49"/>
      <c r="B149" s="49"/>
      <c r="C149" s="49"/>
      <c r="D149" s="62">
        <v>28.370057339060867</v>
      </c>
      <c r="E149" s="61">
        <v>22.963959284902153</v>
      </c>
      <c r="F149" s="58">
        <v>22.963958740234375</v>
      </c>
      <c r="G149" s="43"/>
      <c r="H149" s="43"/>
      <c r="I149" s="43"/>
      <c r="J149" s="43"/>
      <c r="K149" s="43"/>
    </row>
    <row r="150" spans="1:11" ht="18" x14ac:dyDescent="0.4">
      <c r="A150" s="49"/>
      <c r="B150" s="49"/>
      <c r="C150" s="49"/>
      <c r="D150" s="49"/>
      <c r="E150" s="40" t="s">
        <v>150</v>
      </c>
      <c r="F150" s="42" t="s">
        <v>151</v>
      </c>
      <c r="G150" s="43"/>
      <c r="H150" s="43"/>
      <c r="I150" s="43"/>
      <c r="J150" s="43"/>
      <c r="K150" s="43"/>
    </row>
    <row r="151" spans="1:11" ht="18.5" thickBot="1" x14ac:dyDescent="0.45">
      <c r="A151" s="49"/>
      <c r="B151" s="49"/>
      <c r="C151" s="49"/>
      <c r="D151" s="49"/>
      <c r="E151" s="45">
        <v>6.7030733514353367</v>
      </c>
      <c r="F151" s="59">
        <v>6.7030735015869141</v>
      </c>
      <c r="G151" s="43"/>
      <c r="H151" s="43"/>
      <c r="I151" s="43"/>
      <c r="J151" s="43"/>
      <c r="K151" s="43"/>
    </row>
    <row r="152" spans="1:11" ht="18" x14ac:dyDescent="0.4">
      <c r="A152" s="49"/>
      <c r="B152" s="49"/>
      <c r="C152" s="41" t="s">
        <v>195</v>
      </c>
      <c r="D152" s="40" t="s">
        <v>173</v>
      </c>
      <c r="E152" s="42" t="s">
        <v>145</v>
      </c>
      <c r="F152" s="43"/>
      <c r="G152" s="43"/>
      <c r="H152" s="43"/>
      <c r="I152" s="43"/>
      <c r="J152" s="43"/>
      <c r="K152" s="43"/>
    </row>
    <row r="153" spans="1:11" ht="18.5" thickBot="1" x14ac:dyDescent="0.45">
      <c r="A153" s="49"/>
      <c r="B153" s="49"/>
      <c r="C153" s="62">
        <v>59.379752305412289</v>
      </c>
      <c r="D153" s="61">
        <v>60.542314571061027</v>
      </c>
      <c r="E153" s="63">
        <v>169.76065528869628</v>
      </c>
      <c r="F153" s="43"/>
      <c r="G153" s="43"/>
      <c r="H153" s="43"/>
      <c r="I153" s="43"/>
      <c r="J153" s="43"/>
      <c r="K153" s="43"/>
    </row>
    <row r="154" spans="1:11" ht="18" x14ac:dyDescent="0.4">
      <c r="A154" s="49"/>
      <c r="B154" s="49"/>
      <c r="C154" s="49"/>
      <c r="D154" s="49"/>
      <c r="E154" s="42" t="s">
        <v>164</v>
      </c>
      <c r="F154" s="43"/>
      <c r="G154" s="43"/>
      <c r="H154" s="43"/>
      <c r="I154" s="43"/>
      <c r="J154" s="43"/>
      <c r="K154" s="43"/>
    </row>
    <row r="155" spans="1:11" ht="18.5" thickBot="1" x14ac:dyDescent="0.45">
      <c r="A155" s="49"/>
      <c r="B155" s="49"/>
      <c r="C155" s="49"/>
      <c r="D155" s="49"/>
      <c r="E155" s="58">
        <v>61.329366550445556</v>
      </c>
      <c r="F155" s="43"/>
      <c r="G155" s="43"/>
      <c r="H155" s="43"/>
      <c r="I155" s="43"/>
      <c r="J155" s="43"/>
      <c r="K155" s="43"/>
    </row>
    <row r="156" spans="1:11" ht="36" x14ac:dyDescent="0.4">
      <c r="A156" s="49"/>
      <c r="B156" s="49"/>
      <c r="C156" s="41" t="s">
        <v>181</v>
      </c>
      <c r="D156" s="40" t="s">
        <v>179</v>
      </c>
      <c r="E156" s="42" t="s">
        <v>180</v>
      </c>
      <c r="F156" s="43"/>
      <c r="G156" s="43"/>
      <c r="H156" s="43"/>
      <c r="I156" s="43"/>
      <c r="J156" s="43"/>
      <c r="K156" s="43"/>
    </row>
    <row r="157" spans="1:11" ht="18.5" thickBot="1" x14ac:dyDescent="0.45">
      <c r="A157" s="49"/>
      <c r="B157" s="49"/>
      <c r="C157" s="62">
        <v>48.235564476013181</v>
      </c>
      <c r="D157" s="61">
        <v>39.043965037876021</v>
      </c>
      <c r="E157" s="58">
        <v>39.043964385986328</v>
      </c>
      <c r="F157" s="43"/>
      <c r="G157" s="43"/>
      <c r="H157" s="43"/>
      <c r="I157" s="43"/>
      <c r="J157" s="43"/>
      <c r="K157" s="43"/>
    </row>
    <row r="158" spans="1:11" ht="18" x14ac:dyDescent="0.4">
      <c r="A158" s="49"/>
      <c r="B158" s="49"/>
      <c r="C158" s="49"/>
      <c r="D158" s="40" t="s">
        <v>150</v>
      </c>
      <c r="E158" s="42" t="s">
        <v>151</v>
      </c>
      <c r="F158" s="43"/>
      <c r="G158" s="43"/>
      <c r="H158" s="43"/>
      <c r="I158" s="43"/>
      <c r="J158" s="43"/>
      <c r="K158" s="43"/>
    </row>
    <row r="159" spans="1:11" ht="18.5" thickBot="1" x14ac:dyDescent="0.45">
      <c r="A159" s="49"/>
      <c r="B159" s="49"/>
      <c r="C159" s="49"/>
      <c r="D159" s="61">
        <v>11.396752551805218</v>
      </c>
      <c r="E159" s="72">
        <v>11.39675235748291</v>
      </c>
      <c r="F159" s="43"/>
      <c r="G159" s="43"/>
      <c r="H159" s="43"/>
      <c r="I159" s="43"/>
      <c r="J159" s="43"/>
      <c r="K159" s="43"/>
    </row>
    <row r="160" spans="1:11" ht="36" x14ac:dyDescent="0.4">
      <c r="A160" s="49"/>
      <c r="B160" s="41" t="s">
        <v>181</v>
      </c>
      <c r="C160" s="40" t="s">
        <v>179</v>
      </c>
      <c r="D160" s="42" t="s">
        <v>180</v>
      </c>
      <c r="E160" s="43"/>
      <c r="F160" s="43"/>
      <c r="G160" s="43"/>
      <c r="H160" s="43"/>
      <c r="I160" s="43"/>
      <c r="J160" s="43"/>
      <c r="K160" s="43"/>
    </row>
    <row r="161" spans="1:11" ht="18.5" thickBot="1" x14ac:dyDescent="0.45">
      <c r="A161" s="49"/>
      <c r="B161" s="55">
        <v>564.21417042696476</v>
      </c>
      <c r="C161" s="54">
        <v>456.69949828279078</v>
      </c>
      <c r="D161" s="63">
        <v>456.69949340820313</v>
      </c>
      <c r="E161" s="43"/>
      <c r="F161" s="43"/>
      <c r="G161" s="43"/>
      <c r="H161" s="43"/>
      <c r="I161" s="43"/>
      <c r="J161" s="43"/>
      <c r="K161" s="43"/>
    </row>
    <row r="162" spans="1:11" ht="18" x14ac:dyDescent="0.4">
      <c r="A162" s="49"/>
      <c r="B162" s="49"/>
      <c r="C162" s="40" t="s">
        <v>150</v>
      </c>
      <c r="D162" s="42" t="s">
        <v>151</v>
      </c>
      <c r="E162" s="43"/>
      <c r="F162" s="43"/>
      <c r="G162" s="43"/>
      <c r="H162" s="43"/>
      <c r="I162" s="43"/>
      <c r="J162" s="43"/>
      <c r="K162" s="43"/>
    </row>
    <row r="163" spans="1:11" ht="18.5" thickBot="1" x14ac:dyDescent="0.45">
      <c r="A163" s="70"/>
      <c r="B163" s="70"/>
      <c r="C163" s="74">
        <v>133.30846822071899</v>
      </c>
      <c r="D163" s="75">
        <v>133.3084716796875</v>
      </c>
      <c r="E163" s="43"/>
      <c r="F163" s="43"/>
      <c r="G163" s="43"/>
      <c r="H163" s="43"/>
      <c r="I163" s="43"/>
      <c r="J163" s="43"/>
      <c r="K163" s="43"/>
    </row>
  </sheetData>
  <mergeCells count="1">
    <mergeCell ref="A1:D1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D2E54-5032-46DD-9546-72C5D46EE81A}">
  <sheetPr codeName="Sheet9"/>
  <dimension ref="A2:AI216"/>
  <sheetViews>
    <sheetView workbookViewId="0">
      <selection activeCell="C6" sqref="C6"/>
    </sheetView>
  </sheetViews>
  <sheetFormatPr defaultRowHeight="14.5" x14ac:dyDescent="0.35"/>
  <cols>
    <col min="1" max="1" width="25.6328125" customWidth="1"/>
    <col min="2" max="5" width="9.6328125" customWidth="1"/>
    <col min="6" max="7" width="9.54296875" bestFit="1" customWidth="1"/>
    <col min="8" max="8" width="25.6328125" customWidth="1"/>
    <col min="9" max="12" width="9.6328125" customWidth="1"/>
    <col min="13" max="13" width="8.6328125" customWidth="1"/>
    <col min="14" max="14" width="9.54296875" bestFit="1" customWidth="1"/>
    <col min="15" max="15" width="25.6328125" customWidth="1"/>
    <col min="16" max="19" width="9.6328125" customWidth="1"/>
    <col min="20" max="20" width="8.6328125" customWidth="1"/>
    <col min="21" max="21" width="9.54296875" bestFit="1" customWidth="1"/>
    <col min="22" max="22" width="25.6328125" customWidth="1"/>
    <col min="23" max="26" width="9.6328125" customWidth="1"/>
    <col min="27" max="28" width="8.6328125" customWidth="1"/>
    <col min="29" max="29" width="25.6328125" customWidth="1"/>
    <col min="30" max="33" width="9.6328125" customWidth="1"/>
    <col min="34" max="34" width="8.6328125" customWidth="1"/>
    <col min="35" max="35" width="9.54296875" bestFit="1" customWidth="1"/>
  </cols>
  <sheetData>
    <row r="2" spans="1:35" ht="18" x14ac:dyDescent="0.4">
      <c r="A2" s="76" t="s">
        <v>203</v>
      </c>
      <c r="B2" s="266" t="s">
        <v>540</v>
      </c>
      <c r="C2" s="267"/>
      <c r="D2" s="267"/>
      <c r="E2" s="267"/>
      <c r="F2" s="26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 ht="18" x14ac:dyDescent="0.4">
      <c r="A3" s="76" t="s">
        <v>204</v>
      </c>
      <c r="B3" s="268" t="s">
        <v>205</v>
      </c>
      <c r="C3" s="269"/>
      <c r="D3" s="269"/>
      <c r="E3" s="269"/>
      <c r="F3" s="270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36" x14ac:dyDescent="0.4">
      <c r="A4" s="78" t="s">
        <v>1</v>
      </c>
      <c r="B4" s="77"/>
      <c r="C4" s="77"/>
      <c r="D4" s="77"/>
      <c r="E4" s="77"/>
      <c r="F4" s="77"/>
      <c r="G4" s="77"/>
      <c r="H4" s="78" t="s">
        <v>2</v>
      </c>
      <c r="I4" s="77"/>
      <c r="J4" s="77"/>
      <c r="K4" s="77"/>
      <c r="L4" s="77"/>
      <c r="M4" s="77"/>
      <c r="N4" s="77"/>
      <c r="O4" s="78" t="s">
        <v>3</v>
      </c>
      <c r="P4" s="77"/>
      <c r="Q4" s="77"/>
      <c r="R4" s="77"/>
      <c r="S4" s="77"/>
      <c r="T4" s="77"/>
      <c r="U4" s="77"/>
      <c r="V4" s="78" t="s">
        <v>206</v>
      </c>
      <c r="W4" s="77"/>
      <c r="X4" s="77"/>
      <c r="Y4" s="77"/>
      <c r="Z4" s="77"/>
      <c r="AA4" s="77"/>
      <c r="AB4" s="77"/>
      <c r="AC4" s="78" t="s">
        <v>5</v>
      </c>
      <c r="AD4" s="77"/>
      <c r="AE4" s="77"/>
      <c r="AF4" s="77"/>
      <c r="AG4" s="77"/>
      <c r="AH4" s="77"/>
      <c r="AI4" s="77"/>
    </row>
    <row r="5" spans="1:35" ht="90" x14ac:dyDescent="0.4">
      <c r="A5" s="76" t="s">
        <v>207</v>
      </c>
      <c r="B5" s="76" t="s">
        <v>208</v>
      </c>
      <c r="C5" s="76" t="s">
        <v>209</v>
      </c>
      <c r="D5" s="76" t="s">
        <v>210</v>
      </c>
      <c r="E5" s="76" t="s">
        <v>211</v>
      </c>
      <c r="F5" s="76" t="s">
        <v>212</v>
      </c>
      <c r="G5" s="76" t="s">
        <v>213</v>
      </c>
      <c r="H5" s="76" t="s">
        <v>207</v>
      </c>
      <c r="I5" s="76" t="s">
        <v>208</v>
      </c>
      <c r="J5" s="76" t="s">
        <v>209</v>
      </c>
      <c r="K5" s="76" t="s">
        <v>210</v>
      </c>
      <c r="L5" s="76" t="s">
        <v>211</v>
      </c>
      <c r="M5" s="76" t="s">
        <v>212</v>
      </c>
      <c r="N5" s="76" t="s">
        <v>213</v>
      </c>
      <c r="O5" s="76" t="s">
        <v>207</v>
      </c>
      <c r="P5" s="76" t="s">
        <v>208</v>
      </c>
      <c r="Q5" s="76" t="s">
        <v>209</v>
      </c>
      <c r="R5" s="76" t="s">
        <v>210</v>
      </c>
      <c r="S5" s="76" t="s">
        <v>211</v>
      </c>
      <c r="T5" s="76" t="s">
        <v>212</v>
      </c>
      <c r="U5" s="76" t="s">
        <v>213</v>
      </c>
      <c r="V5" s="76" t="s">
        <v>207</v>
      </c>
      <c r="W5" s="76" t="s">
        <v>208</v>
      </c>
      <c r="X5" s="76" t="s">
        <v>209</v>
      </c>
      <c r="Y5" s="76" t="s">
        <v>210</v>
      </c>
      <c r="Z5" s="76" t="s">
        <v>211</v>
      </c>
      <c r="AA5" s="76" t="s">
        <v>212</v>
      </c>
      <c r="AB5" s="76" t="s">
        <v>213</v>
      </c>
      <c r="AC5" s="76" t="s">
        <v>207</v>
      </c>
      <c r="AD5" s="76" t="s">
        <v>208</v>
      </c>
      <c r="AE5" s="76" t="s">
        <v>209</v>
      </c>
      <c r="AF5" s="76" t="s">
        <v>210</v>
      </c>
      <c r="AG5" s="76" t="s">
        <v>211</v>
      </c>
      <c r="AH5" s="76" t="s">
        <v>212</v>
      </c>
      <c r="AI5" s="76" t="s">
        <v>213</v>
      </c>
    </row>
    <row r="6" spans="1:35" ht="18" x14ac:dyDescent="0.4">
      <c r="A6" s="78" t="s">
        <v>214</v>
      </c>
      <c r="B6" s="79">
        <f>-1160.81380309661+3548.20172867707</f>
        <v>2387.3879255804604</v>
      </c>
      <c r="C6" s="79">
        <v>3328.6689789222951</v>
      </c>
      <c r="D6" s="80">
        <f>-1160.81380309661+219.532749754777</f>
        <v>-941.28105334183294</v>
      </c>
      <c r="E6" s="81"/>
      <c r="F6" s="81"/>
      <c r="G6" s="82">
        <v>6.1871552561536203E-2</v>
      </c>
      <c r="H6" s="78" t="s">
        <v>214</v>
      </c>
      <c r="I6" s="83">
        <v>17.873969160224927</v>
      </c>
      <c r="J6" s="83">
        <v>13.979376052876358</v>
      </c>
      <c r="K6" s="84">
        <v>3.8945931073485762</v>
      </c>
      <c r="L6" s="81"/>
      <c r="M6" s="81"/>
      <c r="N6" s="85">
        <v>0.2178919003628608</v>
      </c>
      <c r="O6" s="78" t="s">
        <v>214</v>
      </c>
      <c r="P6" s="85">
        <v>0.95574891319480604</v>
      </c>
      <c r="Q6" s="85">
        <v>0.42338560640018741</v>
      </c>
      <c r="R6" s="85">
        <v>0.53236330679461863</v>
      </c>
      <c r="S6" s="81"/>
      <c r="T6" s="81"/>
      <c r="U6" s="85">
        <v>0.5570116789514038</v>
      </c>
      <c r="V6" s="78" t="s">
        <v>214</v>
      </c>
      <c r="W6" s="85">
        <v>0.11597006443813018</v>
      </c>
      <c r="X6" s="86">
        <v>1.8559360554175617E-5</v>
      </c>
      <c r="Y6" s="85">
        <v>0.115951505077576</v>
      </c>
      <c r="Z6" s="81"/>
      <c r="AA6" s="81"/>
      <c r="AB6" s="85">
        <v>0.9998399642127983</v>
      </c>
      <c r="AC6" s="78" t="s">
        <v>214</v>
      </c>
      <c r="AD6" s="80">
        <v>487.69647837812988</v>
      </c>
      <c r="AE6" s="88">
        <v>220.30604667345546</v>
      </c>
      <c r="AF6" s="88">
        <v>267.39043170467454</v>
      </c>
      <c r="AG6" s="77"/>
      <c r="AH6" s="77"/>
      <c r="AI6" s="89">
        <v>0.54827222167750922</v>
      </c>
    </row>
    <row r="7" spans="1:35" ht="18" x14ac:dyDescent="0.4">
      <c r="A7" s="76" t="s">
        <v>215</v>
      </c>
      <c r="B7" s="91">
        <v>3141.9987295971505</v>
      </c>
      <c r="C7" s="91">
        <v>3086.9229050161098</v>
      </c>
      <c r="D7" s="94">
        <f>55.0758245810409-1160.81380309661</f>
        <v>-1105.737978515569</v>
      </c>
      <c r="E7" s="89">
        <v>0.88551862883191479</v>
      </c>
      <c r="F7" s="93">
        <v>1.7528913701407644E-2</v>
      </c>
      <c r="G7" s="93">
        <v>1.5522179625783462E-2</v>
      </c>
      <c r="H7" s="76" t="s">
        <v>216</v>
      </c>
      <c r="I7" s="92">
        <v>8.1681925368680677</v>
      </c>
      <c r="J7" s="92">
        <v>7.7705512076857346</v>
      </c>
      <c r="K7" s="89">
        <v>0.39764132918233391</v>
      </c>
      <c r="L7" s="89">
        <v>0.45698817445902312</v>
      </c>
      <c r="M7" s="93">
        <v>4.8681679256155443E-2</v>
      </c>
      <c r="N7" s="93">
        <v>2.2246951732870168E-2</v>
      </c>
      <c r="O7" s="76" t="s">
        <v>233</v>
      </c>
      <c r="P7" s="89">
        <v>0.5125823150503539</v>
      </c>
      <c r="Q7" s="95">
        <v>0</v>
      </c>
      <c r="R7" s="89">
        <v>0.5125823150503539</v>
      </c>
      <c r="S7" s="89">
        <v>0.53631482910813055</v>
      </c>
      <c r="T7" s="92">
        <v>1</v>
      </c>
      <c r="U7" s="89">
        <v>0.53631482910813055</v>
      </c>
      <c r="V7" s="76" t="s">
        <v>224</v>
      </c>
      <c r="W7" s="89">
        <v>0.11595333346800622</v>
      </c>
      <c r="X7" s="90">
        <v>1.828390430226007E-6</v>
      </c>
      <c r="Y7" s="89">
        <v>0.115951505077576</v>
      </c>
      <c r="Z7" s="89">
        <v>0.99985573026793573</v>
      </c>
      <c r="AA7" s="89">
        <v>0.99998423166996975</v>
      </c>
      <c r="AB7" s="89">
        <v>0.9998399642127983</v>
      </c>
      <c r="AC7" s="76" t="s">
        <v>225</v>
      </c>
      <c r="AD7" s="88">
        <v>215.64869537561194</v>
      </c>
      <c r="AE7" s="95">
        <v>0</v>
      </c>
      <c r="AF7" s="88">
        <v>215.64869537561194</v>
      </c>
      <c r="AG7" s="89">
        <v>0.4421780860357396</v>
      </c>
      <c r="AH7" s="92">
        <v>1</v>
      </c>
      <c r="AI7" s="89">
        <v>0.4421780860357396</v>
      </c>
    </row>
    <row r="8" spans="1:35" ht="18" x14ac:dyDescent="0.4">
      <c r="A8" s="76" t="s">
        <v>223</v>
      </c>
      <c r="B8" s="88">
        <v>329.82932981219506</v>
      </c>
      <c r="C8" s="88">
        <v>241.43447954962892</v>
      </c>
      <c r="D8" s="94">
        <v>88.394850262566109</v>
      </c>
      <c r="E8" s="89">
        <v>0.9784753869402455</v>
      </c>
      <c r="F8" s="89">
        <v>0.26800178841856837</v>
      </c>
      <c r="G8" s="93">
        <v>2.4912577418624859E-2</v>
      </c>
      <c r="H8" s="76" t="s">
        <v>219</v>
      </c>
      <c r="I8" s="92">
        <v>5.9286810871210562</v>
      </c>
      <c r="J8" s="92">
        <v>5.7846308898115204</v>
      </c>
      <c r="K8" s="89">
        <v>0.14405019730953633</v>
      </c>
      <c r="L8" s="89">
        <v>0.78868176942807977</v>
      </c>
      <c r="M8" s="93">
        <v>2.4297174226904913E-2</v>
      </c>
      <c r="N8" s="90">
        <v>8.0592170669116E-3</v>
      </c>
      <c r="O8" s="76" t="s">
        <v>219</v>
      </c>
      <c r="P8" s="89">
        <v>0.37511612192655946</v>
      </c>
      <c r="Q8" s="89">
        <v>0.36600186015678898</v>
      </c>
      <c r="R8" s="90">
        <v>9.1142617697705219E-3</v>
      </c>
      <c r="S8" s="89">
        <v>0.92879879299007673</v>
      </c>
      <c r="T8" s="93">
        <v>2.4297174226904913E-2</v>
      </c>
      <c r="U8" s="90">
        <v>9.5362512517059E-3</v>
      </c>
      <c r="V8" s="96" t="s">
        <v>218</v>
      </c>
      <c r="W8" s="99">
        <v>1.3568002307734336E-5</v>
      </c>
      <c r="X8" s="99">
        <v>1.3568002307734336E-5</v>
      </c>
      <c r="Y8" s="101">
        <v>0</v>
      </c>
      <c r="Z8" s="98">
        <v>0.99997272599759646</v>
      </c>
      <c r="AA8" s="101">
        <v>0</v>
      </c>
      <c r="AB8" s="101">
        <v>0</v>
      </c>
      <c r="AC8" s="76" t="s">
        <v>219</v>
      </c>
      <c r="AD8" s="88">
        <v>209.99040942094123</v>
      </c>
      <c r="AE8" s="88">
        <v>204.88823585726155</v>
      </c>
      <c r="AF8" s="92">
        <v>5.1021735636797043</v>
      </c>
      <c r="AG8" s="89">
        <v>0.87275410766148442</v>
      </c>
      <c r="AH8" s="93">
        <v>2.4297174226904916E-2</v>
      </c>
      <c r="AI8" s="93">
        <v>1.04617806153683E-2</v>
      </c>
    </row>
    <row r="9" spans="1:35" ht="18" x14ac:dyDescent="0.4">
      <c r="A9" s="76" t="s">
        <v>224</v>
      </c>
      <c r="B9" s="94">
        <v>75.369666754204047</v>
      </c>
      <c r="C9" s="90">
        <v>1.1884537796469045E-3</v>
      </c>
      <c r="D9" s="94">
        <v>75.3684783004244</v>
      </c>
      <c r="E9" s="89">
        <v>0.99971703905519016</v>
      </c>
      <c r="F9" s="89">
        <v>0.99998423166996975</v>
      </c>
      <c r="G9" s="93">
        <v>2.1241317169563845E-2</v>
      </c>
      <c r="H9" s="76" t="s">
        <v>251</v>
      </c>
      <c r="I9" s="92">
        <v>2.0063173393893643</v>
      </c>
      <c r="J9" s="95">
        <v>0</v>
      </c>
      <c r="K9" s="92">
        <v>2.0063173393893643</v>
      </c>
      <c r="L9" s="89">
        <v>0.90092977217466808</v>
      </c>
      <c r="M9" s="92">
        <v>1</v>
      </c>
      <c r="N9" s="89">
        <v>0.11224800274658842</v>
      </c>
      <c r="O9" s="76" t="s">
        <v>246</v>
      </c>
      <c r="P9" s="93">
        <v>2.2012632421360794E-2</v>
      </c>
      <c r="Q9" s="93">
        <v>2.099883354822003E-2</v>
      </c>
      <c r="R9" s="90">
        <v>1.0137988731407622E-3</v>
      </c>
      <c r="S9" s="89">
        <v>0.95183060826860899</v>
      </c>
      <c r="T9" s="93">
        <v>4.6055321950362646E-2</v>
      </c>
      <c r="U9" s="90">
        <v>1.0607376677540872E-3</v>
      </c>
      <c r="V9" s="96" t="s">
        <v>234</v>
      </c>
      <c r="W9" s="99">
        <v>9.4175209958914754E-7</v>
      </c>
      <c r="X9" s="99">
        <v>9.4175209958914754E-7</v>
      </c>
      <c r="Y9" s="101">
        <v>0</v>
      </c>
      <c r="Z9" s="98">
        <v>0.99998084664583575</v>
      </c>
      <c r="AA9" s="101">
        <v>0</v>
      </c>
      <c r="AB9" s="101">
        <v>0</v>
      </c>
      <c r="AC9" s="76" t="s">
        <v>284</v>
      </c>
      <c r="AD9" s="94">
        <v>12.707177023670338</v>
      </c>
      <c r="AE9" s="95">
        <v>0</v>
      </c>
      <c r="AF9" s="94">
        <v>12.707177023670338</v>
      </c>
      <c r="AG9" s="89">
        <v>0.89880961059627895</v>
      </c>
      <c r="AH9" s="92">
        <v>1</v>
      </c>
      <c r="AI9" s="93">
        <v>2.6055502934794566E-2</v>
      </c>
    </row>
    <row r="10" spans="1:35" ht="36" x14ac:dyDescent="0.4">
      <c r="A10" s="96" t="s">
        <v>436</v>
      </c>
      <c r="B10" s="98">
        <v>0.69175786239243686</v>
      </c>
      <c r="C10" s="101">
        <v>0</v>
      </c>
      <c r="D10" s="98">
        <v>0.69175786239243686</v>
      </c>
      <c r="E10" s="98">
        <v>0.99991199918296469</v>
      </c>
      <c r="F10" s="97">
        <v>1</v>
      </c>
      <c r="G10" s="99">
        <v>1.9496012777445862E-4</v>
      </c>
      <c r="H10" s="76" t="s">
        <v>240</v>
      </c>
      <c r="I10" s="92">
        <v>1.0075766146028906</v>
      </c>
      <c r="J10" s="93">
        <v>2.1936547071137506E-2</v>
      </c>
      <c r="K10" s="89">
        <v>0.98564006753175315</v>
      </c>
      <c r="L10" s="89">
        <v>0.95730094555931611</v>
      </c>
      <c r="M10" s="89">
        <v>0.97822840789155951</v>
      </c>
      <c r="N10" s="93">
        <v>5.5143883191043269E-2</v>
      </c>
      <c r="O10" s="76" t="s">
        <v>264</v>
      </c>
      <c r="P10" s="93">
        <v>1.26574950227061E-2</v>
      </c>
      <c r="Q10" s="93">
        <v>1.26574950227061E-2</v>
      </c>
      <c r="R10" s="95">
        <v>0</v>
      </c>
      <c r="S10" s="89">
        <v>0.96507414414708104</v>
      </c>
      <c r="T10" s="95">
        <v>0</v>
      </c>
      <c r="U10" s="95">
        <v>0</v>
      </c>
      <c r="V10" s="96" t="s">
        <v>239</v>
      </c>
      <c r="W10" s="99">
        <v>9.257426222069615E-7</v>
      </c>
      <c r="X10" s="99">
        <v>9.257426222069615E-7</v>
      </c>
      <c r="Y10" s="101">
        <v>0</v>
      </c>
      <c r="Z10" s="98">
        <v>0.99998882924571353</v>
      </c>
      <c r="AA10" s="101">
        <v>0</v>
      </c>
      <c r="AB10" s="101">
        <v>0</v>
      </c>
      <c r="AC10" s="76" t="s">
        <v>235</v>
      </c>
      <c r="AD10" s="94">
        <v>10.067593504322636</v>
      </c>
      <c r="AE10" s="95">
        <v>0</v>
      </c>
      <c r="AF10" s="94">
        <v>10.067593504322636</v>
      </c>
      <c r="AG10" s="89">
        <v>0.91945276458788283</v>
      </c>
      <c r="AH10" s="92">
        <v>1</v>
      </c>
      <c r="AI10" s="93">
        <v>2.0643153991603855E-2</v>
      </c>
    </row>
    <row r="11" spans="1:35" ht="18" x14ac:dyDescent="0.4">
      <c r="A11" s="96" t="s">
        <v>231</v>
      </c>
      <c r="B11" s="98">
        <v>0.27228211388230417</v>
      </c>
      <c r="C11" s="98">
        <v>0.27044336552908516</v>
      </c>
      <c r="D11" s="99">
        <v>1.8387483532189993E-3</v>
      </c>
      <c r="E11" s="98">
        <v>0.99998873724204451</v>
      </c>
      <c r="F11" s="99">
        <v>6.753100036581217E-3</v>
      </c>
      <c r="G11" s="99">
        <v>5.1821978957903465E-7</v>
      </c>
      <c r="H11" s="76" t="s">
        <v>246</v>
      </c>
      <c r="I11" s="89">
        <v>0.34344585434319114</v>
      </c>
      <c r="J11" s="89">
        <v>0.32762834494889814</v>
      </c>
      <c r="K11" s="93">
        <v>1.5817509394293022E-2</v>
      </c>
      <c r="L11" s="89">
        <v>0.97651580775721347</v>
      </c>
      <c r="M11" s="93">
        <v>4.6055321950362646E-2</v>
      </c>
      <c r="N11" s="90">
        <v>8.8494666475602069E-4</v>
      </c>
      <c r="O11" s="76" t="s">
        <v>232</v>
      </c>
      <c r="P11" s="93">
        <v>1.1181640083393084E-2</v>
      </c>
      <c r="Q11" s="90">
        <v>3.1192471105657179E-3</v>
      </c>
      <c r="R11" s="90">
        <v>8.0623929728273654E-3</v>
      </c>
      <c r="S11" s="89">
        <v>0.97677349313824635</v>
      </c>
      <c r="T11" s="89">
        <v>0.72103849817180143</v>
      </c>
      <c r="U11" s="90">
        <v>8.435681026177682E-3</v>
      </c>
      <c r="V11" s="96" t="s">
        <v>247</v>
      </c>
      <c r="W11" s="99">
        <v>7.2797138637925109E-7</v>
      </c>
      <c r="X11" s="99">
        <v>7.2797138637925109E-7</v>
      </c>
      <c r="Y11" s="101">
        <v>0</v>
      </c>
      <c r="Z11" s="98">
        <v>0.99999510648104928</v>
      </c>
      <c r="AA11" s="101">
        <v>0</v>
      </c>
      <c r="AB11" s="101">
        <v>0</v>
      </c>
      <c r="AC11" s="76" t="s">
        <v>246</v>
      </c>
      <c r="AD11" s="92">
        <v>7.9581828146932203</v>
      </c>
      <c r="AE11" s="92">
        <v>7.5916661430226808</v>
      </c>
      <c r="AF11" s="89">
        <v>0.36651667167053942</v>
      </c>
      <c r="AG11" s="89">
        <v>0.93577066551092969</v>
      </c>
      <c r="AH11" s="93">
        <v>4.6055321950362639E-2</v>
      </c>
      <c r="AI11" s="90">
        <v>7.5152618056504585E-4</v>
      </c>
    </row>
    <row r="12" spans="1:35" ht="36" x14ac:dyDescent="0.4">
      <c r="A12" s="96" t="s">
        <v>239</v>
      </c>
      <c r="B12" s="100">
        <v>3.3511882923892004E-2</v>
      </c>
      <c r="C12" s="100">
        <v>3.3511882923892004E-2</v>
      </c>
      <c r="D12" s="101">
        <v>0</v>
      </c>
      <c r="E12" s="98">
        <v>0.99999818199335411</v>
      </c>
      <c r="F12" s="101">
        <v>0</v>
      </c>
      <c r="G12" s="101">
        <v>0</v>
      </c>
      <c r="H12" s="76" t="s">
        <v>263</v>
      </c>
      <c r="I12" s="89">
        <v>0.20139914472335407</v>
      </c>
      <c r="J12" s="95">
        <v>0</v>
      </c>
      <c r="K12" s="89">
        <v>0.20139914472335407</v>
      </c>
      <c r="L12" s="89">
        <v>0.98778354257973566</v>
      </c>
      <c r="M12" s="92">
        <v>1</v>
      </c>
      <c r="N12" s="93">
        <v>1.1267734822522187E-2</v>
      </c>
      <c r="O12" s="76" t="s">
        <v>273</v>
      </c>
      <c r="P12" s="93">
        <v>1.0469250875576959E-2</v>
      </c>
      <c r="Q12" s="93">
        <v>1.0469250875576959E-2</v>
      </c>
      <c r="R12" s="95">
        <v>0</v>
      </c>
      <c r="S12" s="89">
        <v>0.98772746936677391</v>
      </c>
      <c r="T12" s="95">
        <v>0</v>
      </c>
      <c r="U12" s="95">
        <v>0</v>
      </c>
      <c r="V12" s="96" t="s">
        <v>245</v>
      </c>
      <c r="W12" s="99">
        <v>3.3457492212582645E-7</v>
      </c>
      <c r="X12" s="99">
        <v>3.3457492212582645E-7</v>
      </c>
      <c r="Y12" s="101">
        <v>0</v>
      </c>
      <c r="Z12" s="98">
        <v>0.9999979914921403</v>
      </c>
      <c r="AA12" s="101">
        <v>0</v>
      </c>
      <c r="AB12" s="101">
        <v>0</v>
      </c>
      <c r="AC12" s="76" t="s">
        <v>274</v>
      </c>
      <c r="AD12" s="92">
        <v>6.515847551260145</v>
      </c>
      <c r="AE12" s="92">
        <v>5.7004145600928862</v>
      </c>
      <c r="AF12" s="89">
        <v>0.8154329911672592</v>
      </c>
      <c r="AG12" s="89">
        <v>0.94913112194262073</v>
      </c>
      <c r="AH12" s="89">
        <v>0.12514611257434299</v>
      </c>
      <c r="AI12" s="90">
        <v>1.672009184645009E-3</v>
      </c>
    </row>
    <row r="13" spans="1:35" ht="18" x14ac:dyDescent="0.4">
      <c r="A13" s="96" t="s">
        <v>245</v>
      </c>
      <c r="B13" s="99">
        <v>2.0509442726313163E-3</v>
      </c>
      <c r="C13" s="99">
        <v>2.0509442726313163E-3</v>
      </c>
      <c r="D13" s="101">
        <v>0</v>
      </c>
      <c r="E13" s="98">
        <v>0.99999876001693599</v>
      </c>
      <c r="F13" s="101">
        <v>0</v>
      </c>
      <c r="G13" s="101">
        <v>0</v>
      </c>
      <c r="H13" s="76" t="s">
        <v>232</v>
      </c>
      <c r="I13" s="89">
        <v>0.17724690857317871</v>
      </c>
      <c r="J13" s="93">
        <v>4.9445063809979338E-2</v>
      </c>
      <c r="K13" s="89">
        <v>0.12780184476319939</v>
      </c>
      <c r="L13" s="89">
        <v>0.99770002542606429</v>
      </c>
      <c r="M13" s="89">
        <v>0.72103849817180155</v>
      </c>
      <c r="N13" s="90">
        <v>7.1501658986632783E-3</v>
      </c>
      <c r="O13" s="76" t="s">
        <v>283</v>
      </c>
      <c r="P13" s="90">
        <v>6.9239424785385098E-3</v>
      </c>
      <c r="Q13" s="90">
        <v>6.9239424785385098E-3</v>
      </c>
      <c r="R13" s="95">
        <v>0</v>
      </c>
      <c r="S13" s="89">
        <v>0.99497198974545131</v>
      </c>
      <c r="T13" s="95">
        <v>0</v>
      </c>
      <c r="U13" s="95">
        <v>0</v>
      </c>
      <c r="V13" s="96" t="s">
        <v>259</v>
      </c>
      <c r="W13" s="99">
        <v>1.1778672216484131E-7</v>
      </c>
      <c r="X13" s="99">
        <v>1.1778672216484131E-7</v>
      </c>
      <c r="Y13" s="101">
        <v>0</v>
      </c>
      <c r="Z13" s="98">
        <v>0.99999900715702539</v>
      </c>
      <c r="AA13" s="101">
        <v>0</v>
      </c>
      <c r="AB13" s="101">
        <v>0</v>
      </c>
      <c r="AC13" s="76" t="s">
        <v>266</v>
      </c>
      <c r="AD13" s="92">
        <v>6.2681103280532877</v>
      </c>
      <c r="AE13" s="95">
        <v>0</v>
      </c>
      <c r="AF13" s="92">
        <v>6.2681103280532877</v>
      </c>
      <c r="AG13" s="89">
        <v>0.96198360418505635</v>
      </c>
      <c r="AH13" s="92">
        <v>1</v>
      </c>
      <c r="AI13" s="93">
        <v>1.2852482242435591E-2</v>
      </c>
    </row>
    <row r="14" spans="1:35" ht="18" x14ac:dyDescent="0.4">
      <c r="A14" s="96" t="s">
        <v>247</v>
      </c>
      <c r="B14" s="99">
        <v>1.396109508124591E-3</v>
      </c>
      <c r="C14" s="99">
        <v>1.396109508124591E-3</v>
      </c>
      <c r="D14" s="101">
        <v>0</v>
      </c>
      <c r="E14" s="98">
        <v>0.99999915348653412</v>
      </c>
      <c r="F14" s="101">
        <v>0</v>
      </c>
      <c r="G14" s="101">
        <v>0</v>
      </c>
      <c r="H14" s="96" t="s">
        <v>252</v>
      </c>
      <c r="I14" s="100">
        <v>4.110845267657972E-2</v>
      </c>
      <c r="J14" s="100">
        <v>2.5183999549086383E-2</v>
      </c>
      <c r="K14" s="100">
        <v>1.5924453127493337E-2</v>
      </c>
      <c r="L14" s="98">
        <v>0.99999993163649115</v>
      </c>
      <c r="M14" s="98">
        <v>0.38737661212351604</v>
      </c>
      <c r="N14" s="99">
        <v>8.9092987599699667E-4</v>
      </c>
      <c r="O14" s="96" t="s">
        <v>252</v>
      </c>
      <c r="P14" s="99">
        <v>2.6009905272081657E-3</v>
      </c>
      <c r="Q14" s="99">
        <v>1.5934276286129086E-3</v>
      </c>
      <c r="R14" s="99">
        <v>1.0075628985952573E-3</v>
      </c>
      <c r="S14" s="98">
        <v>0.99769340589492284</v>
      </c>
      <c r="T14" s="98">
        <v>0.3873766121235161</v>
      </c>
      <c r="U14" s="99">
        <v>1.0542129681604883E-3</v>
      </c>
      <c r="V14" s="96" t="s">
        <v>265</v>
      </c>
      <c r="W14" s="99">
        <v>1.1514006374924704E-7</v>
      </c>
      <c r="X14" s="99">
        <v>1.1514006374924704E-7</v>
      </c>
      <c r="Y14" s="101">
        <v>0</v>
      </c>
      <c r="Z14" s="97">
        <v>1</v>
      </c>
      <c r="AA14" s="101">
        <v>0</v>
      </c>
      <c r="AB14" s="101">
        <v>0</v>
      </c>
      <c r="AC14" s="76" t="s">
        <v>300</v>
      </c>
      <c r="AD14" s="92">
        <v>3.903394266978824</v>
      </c>
      <c r="AE14" s="95">
        <v>0</v>
      </c>
      <c r="AF14" s="92">
        <v>3.903394266978824</v>
      </c>
      <c r="AG14" s="89">
        <v>0.96998734101735795</v>
      </c>
      <c r="AH14" s="92">
        <v>1</v>
      </c>
      <c r="AI14" s="90">
        <v>8.0037368323016105E-3</v>
      </c>
    </row>
    <row r="15" spans="1:35" ht="36" x14ac:dyDescent="0.4">
      <c r="A15" s="96" t="s">
        <v>259</v>
      </c>
      <c r="B15" s="99">
        <v>1.1778672216484131E-3</v>
      </c>
      <c r="C15" s="99">
        <v>1.1778672216484131E-3</v>
      </c>
      <c r="D15" s="101">
        <v>0</v>
      </c>
      <c r="E15" s="98">
        <v>0.99999948544827466</v>
      </c>
      <c r="F15" s="101">
        <v>0</v>
      </c>
      <c r="G15" s="101">
        <v>0</v>
      </c>
      <c r="H15" s="96" t="s">
        <v>272</v>
      </c>
      <c r="I15" s="99">
        <v>1.22192724892925E-6</v>
      </c>
      <c r="J15" s="101">
        <v>0</v>
      </c>
      <c r="K15" s="99">
        <v>1.22192724892925E-6</v>
      </c>
      <c r="L15" s="97">
        <v>1</v>
      </c>
      <c r="M15" s="97">
        <v>1</v>
      </c>
      <c r="N15" s="99">
        <v>6.8363508853333686E-8</v>
      </c>
      <c r="O15" s="96" t="s">
        <v>217</v>
      </c>
      <c r="P15" s="99">
        <v>1.6215495791782116E-3</v>
      </c>
      <c r="Q15" s="99">
        <v>1.6215495791782116E-3</v>
      </c>
      <c r="R15" s="101">
        <v>0</v>
      </c>
      <c r="S15" s="98">
        <v>0.99939003307052476</v>
      </c>
      <c r="T15" s="101">
        <v>0</v>
      </c>
      <c r="U15" s="101">
        <v>0</v>
      </c>
      <c r="V15" s="96" t="s">
        <v>242</v>
      </c>
      <c r="W15" s="101">
        <v>0</v>
      </c>
      <c r="X15" s="101">
        <v>0</v>
      </c>
      <c r="Y15" s="101">
        <v>0</v>
      </c>
      <c r="Z15" s="97">
        <v>1</v>
      </c>
      <c r="AA15" s="101">
        <v>0</v>
      </c>
      <c r="AB15" s="101">
        <v>0</v>
      </c>
      <c r="AC15" s="76" t="s">
        <v>479</v>
      </c>
      <c r="AD15" s="92">
        <v>2.9849325113214951</v>
      </c>
      <c r="AE15" s="95">
        <v>0</v>
      </c>
      <c r="AF15" s="92">
        <v>2.9849325113214951</v>
      </c>
      <c r="AG15" s="89">
        <v>0.97610781275266378</v>
      </c>
      <c r="AH15" s="92">
        <v>1</v>
      </c>
      <c r="AI15" s="90">
        <v>6.1204717353057483E-3</v>
      </c>
    </row>
    <row r="16" spans="1:35" ht="36" x14ac:dyDescent="0.4">
      <c r="A16" s="96" t="s">
        <v>234</v>
      </c>
      <c r="B16" s="99">
        <v>1.1457983878334628E-3</v>
      </c>
      <c r="C16" s="99">
        <v>1.1457983878334628E-3</v>
      </c>
      <c r="D16" s="101">
        <v>0</v>
      </c>
      <c r="E16" s="98">
        <v>0.99999980837196267</v>
      </c>
      <c r="F16" s="101">
        <v>0</v>
      </c>
      <c r="G16" s="101">
        <v>0</v>
      </c>
      <c r="H16" s="96" t="s">
        <v>242</v>
      </c>
      <c r="I16" s="101">
        <v>0</v>
      </c>
      <c r="J16" s="101">
        <v>0</v>
      </c>
      <c r="K16" s="101">
        <v>0</v>
      </c>
      <c r="L16" s="97">
        <v>1</v>
      </c>
      <c r="M16" s="101">
        <v>0</v>
      </c>
      <c r="N16" s="101">
        <v>0</v>
      </c>
      <c r="O16" s="96" t="s">
        <v>288</v>
      </c>
      <c r="P16" s="99">
        <v>3.9968870755480076E-4</v>
      </c>
      <c r="Q16" s="101">
        <v>0</v>
      </c>
      <c r="R16" s="99">
        <v>3.9968870755480076E-4</v>
      </c>
      <c r="S16" s="98">
        <v>0.99980822732849017</v>
      </c>
      <c r="T16" s="97">
        <v>1</v>
      </c>
      <c r="U16" s="99">
        <v>4.1819425796546419E-4</v>
      </c>
      <c r="V16" s="96" t="s">
        <v>248</v>
      </c>
      <c r="W16" s="101">
        <v>0</v>
      </c>
      <c r="X16" s="101">
        <v>0</v>
      </c>
      <c r="Y16" s="101">
        <v>0</v>
      </c>
      <c r="Z16" s="97">
        <v>1</v>
      </c>
      <c r="AA16" s="101">
        <v>0</v>
      </c>
      <c r="AB16" s="101">
        <v>0</v>
      </c>
      <c r="AC16" s="76" t="s">
        <v>249</v>
      </c>
      <c r="AD16" s="92">
        <v>2.2695583960290278</v>
      </c>
      <c r="AE16" s="92">
        <v>1.1289645006645141</v>
      </c>
      <c r="AF16" s="92">
        <v>1.1405938953645138</v>
      </c>
      <c r="AG16" s="89">
        <v>0.98076144159078171</v>
      </c>
      <c r="AH16" s="89">
        <v>0.50256203909984154</v>
      </c>
      <c r="AI16" s="90">
        <v>2.3387371980983784E-3</v>
      </c>
    </row>
    <row r="17" spans="1:35" ht="36" x14ac:dyDescent="0.4">
      <c r="A17" s="96" t="s">
        <v>265</v>
      </c>
      <c r="B17" s="99">
        <v>5.4691530280892347E-4</v>
      </c>
      <c r="C17" s="99">
        <v>5.4691530280892347E-4</v>
      </c>
      <c r="D17" s="101">
        <v>0</v>
      </c>
      <c r="E17" s="98">
        <v>0.99999996251069112</v>
      </c>
      <c r="F17" s="101">
        <v>0</v>
      </c>
      <c r="G17" s="101">
        <v>0</v>
      </c>
      <c r="H17" s="96" t="s">
        <v>248</v>
      </c>
      <c r="I17" s="101">
        <v>0</v>
      </c>
      <c r="J17" s="101">
        <v>0</v>
      </c>
      <c r="K17" s="101">
        <v>0</v>
      </c>
      <c r="L17" s="97">
        <v>1</v>
      </c>
      <c r="M17" s="101">
        <v>0</v>
      </c>
      <c r="N17" s="101">
        <v>0</v>
      </c>
      <c r="O17" s="96" t="s">
        <v>277</v>
      </c>
      <c r="P17" s="99">
        <v>1.8224890501562923E-4</v>
      </c>
      <c r="Q17" s="101">
        <v>0</v>
      </c>
      <c r="R17" s="99">
        <v>1.8224890501562923E-4</v>
      </c>
      <c r="S17" s="98">
        <v>0.99999891434105126</v>
      </c>
      <c r="T17" s="97">
        <v>1</v>
      </c>
      <c r="U17" s="99">
        <v>1.9068701256109329E-4</v>
      </c>
      <c r="V17" s="96" t="s">
        <v>255</v>
      </c>
      <c r="W17" s="101">
        <v>0</v>
      </c>
      <c r="X17" s="101">
        <v>0</v>
      </c>
      <c r="Y17" s="101">
        <v>0</v>
      </c>
      <c r="Z17" s="97">
        <v>1</v>
      </c>
      <c r="AA17" s="101">
        <v>0</v>
      </c>
      <c r="AB17" s="101">
        <v>0</v>
      </c>
      <c r="AC17" s="76" t="s">
        <v>520</v>
      </c>
      <c r="AD17" s="92">
        <v>2.2592333553477566</v>
      </c>
      <c r="AE17" s="95">
        <v>0</v>
      </c>
      <c r="AF17" s="92">
        <v>2.2592333553477566</v>
      </c>
      <c r="AG17" s="89">
        <v>0.98539389939088928</v>
      </c>
      <c r="AH17" s="92">
        <v>1</v>
      </c>
      <c r="AI17" s="90">
        <v>4.6324578001075613E-3</v>
      </c>
    </row>
    <row r="18" spans="1:35" ht="36" x14ac:dyDescent="0.4">
      <c r="A18" s="96" t="s">
        <v>218</v>
      </c>
      <c r="B18" s="99">
        <v>1.3301963046798368E-4</v>
      </c>
      <c r="C18" s="99">
        <v>1.3301963046798368E-4</v>
      </c>
      <c r="D18" s="101">
        <v>0</v>
      </c>
      <c r="E18" s="97">
        <v>1</v>
      </c>
      <c r="F18" s="101">
        <v>0</v>
      </c>
      <c r="G18" s="101">
        <v>0</v>
      </c>
      <c r="H18" s="96" t="s">
        <v>255</v>
      </c>
      <c r="I18" s="101">
        <v>0</v>
      </c>
      <c r="J18" s="101">
        <v>0</v>
      </c>
      <c r="K18" s="101">
        <v>0</v>
      </c>
      <c r="L18" s="97">
        <v>1</v>
      </c>
      <c r="M18" s="101">
        <v>0</v>
      </c>
      <c r="N18" s="101">
        <v>0</v>
      </c>
      <c r="O18" s="96" t="s">
        <v>291</v>
      </c>
      <c r="P18" s="99">
        <v>1.0376173603812545E-6</v>
      </c>
      <c r="Q18" s="101">
        <v>0</v>
      </c>
      <c r="R18" s="99">
        <v>1.0376173603812545E-6</v>
      </c>
      <c r="S18" s="97">
        <v>1</v>
      </c>
      <c r="T18" s="97">
        <v>1</v>
      </c>
      <c r="U18" s="99">
        <v>1.0856589487638388E-6</v>
      </c>
      <c r="V18" s="96" t="s">
        <v>261</v>
      </c>
      <c r="W18" s="101">
        <v>0</v>
      </c>
      <c r="X18" s="101">
        <v>0</v>
      </c>
      <c r="Y18" s="101">
        <v>0</v>
      </c>
      <c r="Z18" s="97">
        <v>1</v>
      </c>
      <c r="AA18" s="101">
        <v>0</v>
      </c>
      <c r="AB18" s="101">
        <v>0</v>
      </c>
      <c r="AC18" s="96" t="s">
        <v>295</v>
      </c>
      <c r="AD18" s="97">
        <v>2.1032479215650453</v>
      </c>
      <c r="AE18" s="101">
        <v>0</v>
      </c>
      <c r="AF18" s="97">
        <v>2.1032479215650453</v>
      </c>
      <c r="AG18" s="98">
        <v>0.98970651597684367</v>
      </c>
      <c r="AH18" s="97">
        <v>1</v>
      </c>
      <c r="AI18" s="99">
        <v>4.3126165859543406E-3</v>
      </c>
    </row>
    <row r="19" spans="1:35" ht="36" x14ac:dyDescent="0.4">
      <c r="A19" s="96" t="s">
        <v>242</v>
      </c>
      <c r="B19" s="101">
        <v>0</v>
      </c>
      <c r="C19" s="101">
        <v>0</v>
      </c>
      <c r="D19" s="101">
        <v>0</v>
      </c>
      <c r="E19" s="97">
        <v>1</v>
      </c>
      <c r="F19" s="101">
        <v>0</v>
      </c>
      <c r="G19" s="101">
        <v>0</v>
      </c>
      <c r="H19" s="96" t="s">
        <v>261</v>
      </c>
      <c r="I19" s="101">
        <v>0</v>
      </c>
      <c r="J19" s="101">
        <v>0</v>
      </c>
      <c r="K19" s="101">
        <v>0</v>
      </c>
      <c r="L19" s="97">
        <v>1</v>
      </c>
      <c r="M19" s="101">
        <v>0</v>
      </c>
      <c r="N19" s="101">
        <v>0</v>
      </c>
      <c r="O19" s="96" t="s">
        <v>242</v>
      </c>
      <c r="P19" s="101">
        <v>0</v>
      </c>
      <c r="Q19" s="101">
        <v>0</v>
      </c>
      <c r="R19" s="101">
        <v>0</v>
      </c>
      <c r="S19" s="97">
        <v>1</v>
      </c>
      <c r="T19" s="101">
        <v>0</v>
      </c>
      <c r="U19" s="101">
        <v>0</v>
      </c>
      <c r="V19" s="96" t="s">
        <v>237</v>
      </c>
      <c r="W19" s="101">
        <v>0</v>
      </c>
      <c r="X19" s="101">
        <v>0</v>
      </c>
      <c r="Y19" s="101">
        <v>0</v>
      </c>
      <c r="Z19" s="97">
        <v>1</v>
      </c>
      <c r="AA19" s="101">
        <v>0</v>
      </c>
      <c r="AB19" s="101">
        <v>0</v>
      </c>
      <c r="AC19" s="96" t="s">
        <v>480</v>
      </c>
      <c r="AD19" s="97">
        <v>1.1224774513862807</v>
      </c>
      <c r="AE19" s="101">
        <v>0</v>
      </c>
      <c r="AF19" s="97">
        <v>1.1224774513862807</v>
      </c>
      <c r="AG19" s="98">
        <v>0.99200810621001312</v>
      </c>
      <c r="AH19" s="97">
        <v>1</v>
      </c>
      <c r="AI19" s="99">
        <v>2.3015902331695345E-3</v>
      </c>
    </row>
    <row r="20" spans="1:35" ht="36" x14ac:dyDescent="0.4">
      <c r="A20" s="96" t="s">
        <v>248</v>
      </c>
      <c r="B20" s="101">
        <v>0</v>
      </c>
      <c r="C20" s="101">
        <v>0</v>
      </c>
      <c r="D20" s="101">
        <v>0</v>
      </c>
      <c r="E20" s="97">
        <v>1</v>
      </c>
      <c r="F20" s="101">
        <v>0</v>
      </c>
      <c r="G20" s="101">
        <v>0</v>
      </c>
      <c r="H20" s="96" t="s">
        <v>237</v>
      </c>
      <c r="I20" s="101">
        <v>0</v>
      </c>
      <c r="J20" s="101">
        <v>0</v>
      </c>
      <c r="K20" s="101">
        <v>0</v>
      </c>
      <c r="L20" s="97">
        <v>1</v>
      </c>
      <c r="M20" s="101">
        <v>0</v>
      </c>
      <c r="N20" s="101">
        <v>0</v>
      </c>
      <c r="O20" s="96" t="s">
        <v>248</v>
      </c>
      <c r="P20" s="101">
        <v>0</v>
      </c>
      <c r="Q20" s="101">
        <v>0</v>
      </c>
      <c r="R20" s="101">
        <v>0</v>
      </c>
      <c r="S20" s="97">
        <v>1</v>
      </c>
      <c r="T20" s="101">
        <v>0</v>
      </c>
      <c r="U20" s="101">
        <v>0</v>
      </c>
      <c r="V20" s="96" t="s">
        <v>268</v>
      </c>
      <c r="W20" s="101">
        <v>0</v>
      </c>
      <c r="X20" s="101">
        <v>0</v>
      </c>
      <c r="Y20" s="101">
        <v>0</v>
      </c>
      <c r="Z20" s="97">
        <v>1</v>
      </c>
      <c r="AA20" s="101">
        <v>0</v>
      </c>
      <c r="AB20" s="101">
        <v>0</v>
      </c>
      <c r="AC20" s="96" t="s">
        <v>252</v>
      </c>
      <c r="AD20" s="98">
        <v>0.98926512593506133</v>
      </c>
      <c r="AE20" s="98">
        <v>0.60604695295839384</v>
      </c>
      <c r="AF20" s="98">
        <v>0.38321817297666755</v>
      </c>
      <c r="AG20" s="98">
        <v>0.99403655047769557</v>
      </c>
      <c r="AH20" s="98">
        <v>0.3873766121235161</v>
      </c>
      <c r="AI20" s="99">
        <v>7.8577186829621466E-4</v>
      </c>
    </row>
    <row r="21" spans="1:35" ht="54" x14ac:dyDescent="0.4">
      <c r="A21" s="96" t="s">
        <v>255</v>
      </c>
      <c r="B21" s="101">
        <v>0</v>
      </c>
      <c r="C21" s="101">
        <v>0</v>
      </c>
      <c r="D21" s="101">
        <v>0</v>
      </c>
      <c r="E21" s="97">
        <v>1</v>
      </c>
      <c r="F21" s="101">
        <v>0</v>
      </c>
      <c r="G21" s="101">
        <v>0</v>
      </c>
      <c r="H21" s="96" t="s">
        <v>268</v>
      </c>
      <c r="I21" s="101">
        <v>0</v>
      </c>
      <c r="J21" s="101">
        <v>0</v>
      </c>
      <c r="K21" s="101">
        <v>0</v>
      </c>
      <c r="L21" s="97">
        <v>1</v>
      </c>
      <c r="M21" s="101">
        <v>0</v>
      </c>
      <c r="N21" s="101">
        <v>0</v>
      </c>
      <c r="O21" s="96" t="s">
        <v>255</v>
      </c>
      <c r="P21" s="101">
        <v>0</v>
      </c>
      <c r="Q21" s="101">
        <v>0</v>
      </c>
      <c r="R21" s="101">
        <v>0</v>
      </c>
      <c r="S21" s="97">
        <v>1</v>
      </c>
      <c r="T21" s="101">
        <v>0</v>
      </c>
      <c r="U21" s="101">
        <v>0</v>
      </c>
      <c r="V21" s="96" t="s">
        <v>221</v>
      </c>
      <c r="W21" s="101">
        <v>0</v>
      </c>
      <c r="X21" s="101">
        <v>0</v>
      </c>
      <c r="Y21" s="101">
        <v>0</v>
      </c>
      <c r="Z21" s="97">
        <v>1</v>
      </c>
      <c r="AA21" s="101">
        <v>0</v>
      </c>
      <c r="AB21" s="101">
        <v>0</v>
      </c>
      <c r="AC21" s="96" t="s">
        <v>436</v>
      </c>
      <c r="AD21" s="98">
        <v>0.55809073225902239</v>
      </c>
      <c r="AE21" s="101">
        <v>0</v>
      </c>
      <c r="AF21" s="98">
        <v>0.55809073225902239</v>
      </c>
      <c r="AG21" s="98">
        <v>0.99518089077335448</v>
      </c>
      <c r="AH21" s="97">
        <v>1</v>
      </c>
      <c r="AI21" s="99">
        <v>1.1443402956588774E-3</v>
      </c>
    </row>
    <row r="22" spans="1:35" ht="54" x14ac:dyDescent="0.4">
      <c r="A22" s="96" t="s">
        <v>261</v>
      </c>
      <c r="B22" s="101">
        <v>0</v>
      </c>
      <c r="C22" s="101">
        <v>0</v>
      </c>
      <c r="D22" s="101">
        <v>0</v>
      </c>
      <c r="E22" s="97">
        <v>1</v>
      </c>
      <c r="F22" s="101">
        <v>0</v>
      </c>
      <c r="G22" s="101">
        <v>0</v>
      </c>
      <c r="H22" s="96" t="s">
        <v>221</v>
      </c>
      <c r="I22" s="101">
        <v>0</v>
      </c>
      <c r="J22" s="101">
        <v>0</v>
      </c>
      <c r="K22" s="101">
        <v>0</v>
      </c>
      <c r="L22" s="97">
        <v>1</v>
      </c>
      <c r="M22" s="101">
        <v>0</v>
      </c>
      <c r="N22" s="101">
        <v>0</v>
      </c>
      <c r="O22" s="96" t="s">
        <v>261</v>
      </c>
      <c r="P22" s="101">
        <v>0</v>
      </c>
      <c r="Q22" s="101">
        <v>0</v>
      </c>
      <c r="R22" s="101">
        <v>0</v>
      </c>
      <c r="S22" s="97">
        <v>1</v>
      </c>
      <c r="T22" s="101">
        <v>0</v>
      </c>
      <c r="U22" s="101">
        <v>0</v>
      </c>
      <c r="V22" s="96" t="s">
        <v>227</v>
      </c>
      <c r="W22" s="101">
        <v>0</v>
      </c>
      <c r="X22" s="101">
        <v>0</v>
      </c>
      <c r="Y22" s="101">
        <v>0</v>
      </c>
      <c r="Z22" s="97">
        <v>1</v>
      </c>
      <c r="AA22" s="101">
        <v>0</v>
      </c>
      <c r="AB22" s="101">
        <v>0</v>
      </c>
      <c r="AC22" s="96" t="s">
        <v>309</v>
      </c>
      <c r="AD22" s="98">
        <v>0.54533226385035827</v>
      </c>
      <c r="AE22" s="101">
        <v>0</v>
      </c>
      <c r="AF22" s="98">
        <v>0.54533226385035827</v>
      </c>
      <c r="AG22" s="98">
        <v>0.99629907039536836</v>
      </c>
      <c r="AH22" s="97">
        <v>1</v>
      </c>
      <c r="AI22" s="99">
        <v>1.1181796220138811E-3</v>
      </c>
    </row>
    <row r="23" spans="1:35" ht="36" x14ac:dyDescent="0.4">
      <c r="A23" s="96" t="s">
        <v>237</v>
      </c>
      <c r="B23" s="101">
        <v>0</v>
      </c>
      <c r="C23" s="101">
        <v>0</v>
      </c>
      <c r="D23" s="101">
        <v>0</v>
      </c>
      <c r="E23" s="97">
        <v>1</v>
      </c>
      <c r="F23" s="101">
        <v>0</v>
      </c>
      <c r="G23" s="101">
        <v>0</v>
      </c>
      <c r="H23" s="96" t="s">
        <v>227</v>
      </c>
      <c r="I23" s="101">
        <v>0</v>
      </c>
      <c r="J23" s="101">
        <v>0</v>
      </c>
      <c r="K23" s="101">
        <v>0</v>
      </c>
      <c r="L23" s="97">
        <v>1</v>
      </c>
      <c r="M23" s="101">
        <v>0</v>
      </c>
      <c r="N23" s="101">
        <v>0</v>
      </c>
      <c r="O23" s="96" t="s">
        <v>237</v>
      </c>
      <c r="P23" s="101">
        <v>0</v>
      </c>
      <c r="Q23" s="101">
        <v>0</v>
      </c>
      <c r="R23" s="101">
        <v>0</v>
      </c>
      <c r="S23" s="97">
        <v>1</v>
      </c>
      <c r="T23" s="101">
        <v>0</v>
      </c>
      <c r="U23" s="101">
        <v>0</v>
      </c>
      <c r="V23" s="96" t="s">
        <v>276</v>
      </c>
      <c r="W23" s="101">
        <v>0</v>
      </c>
      <c r="X23" s="101">
        <v>0</v>
      </c>
      <c r="Y23" s="101">
        <v>0</v>
      </c>
      <c r="Z23" s="97">
        <v>1</v>
      </c>
      <c r="AA23" s="101">
        <v>0</v>
      </c>
      <c r="AB23" s="101">
        <v>0</v>
      </c>
      <c r="AC23" s="96" t="s">
        <v>524</v>
      </c>
      <c r="AD23" s="98">
        <v>0.48092632116357403</v>
      </c>
      <c r="AE23" s="101">
        <v>0</v>
      </c>
      <c r="AF23" s="98">
        <v>0.48092632116357403</v>
      </c>
      <c r="AG23" s="98">
        <v>0.99728518848825043</v>
      </c>
      <c r="AH23" s="97">
        <v>1</v>
      </c>
      <c r="AI23" s="99">
        <v>9.8611809288213343E-4</v>
      </c>
    </row>
    <row r="24" spans="1:35" ht="36" x14ac:dyDescent="0.4">
      <c r="A24" s="96" t="s">
        <v>268</v>
      </c>
      <c r="B24" s="101">
        <v>0</v>
      </c>
      <c r="C24" s="101">
        <v>0</v>
      </c>
      <c r="D24" s="101">
        <v>0</v>
      </c>
      <c r="E24" s="97">
        <v>1</v>
      </c>
      <c r="F24" s="101">
        <v>0</v>
      </c>
      <c r="G24" s="101">
        <v>0</v>
      </c>
      <c r="H24" s="96" t="s">
        <v>276</v>
      </c>
      <c r="I24" s="101">
        <v>0</v>
      </c>
      <c r="J24" s="101">
        <v>0</v>
      </c>
      <c r="K24" s="101">
        <v>0</v>
      </c>
      <c r="L24" s="97">
        <v>1</v>
      </c>
      <c r="M24" s="101">
        <v>0</v>
      </c>
      <c r="N24" s="101">
        <v>0</v>
      </c>
      <c r="O24" s="96" t="s">
        <v>268</v>
      </c>
      <c r="P24" s="101">
        <v>0</v>
      </c>
      <c r="Q24" s="101">
        <v>0</v>
      </c>
      <c r="R24" s="101">
        <v>0</v>
      </c>
      <c r="S24" s="97">
        <v>1</v>
      </c>
      <c r="T24" s="101">
        <v>0</v>
      </c>
      <c r="U24" s="101">
        <v>0</v>
      </c>
      <c r="V24" s="96" t="s">
        <v>280</v>
      </c>
      <c r="W24" s="101">
        <v>0</v>
      </c>
      <c r="X24" s="101">
        <v>0</v>
      </c>
      <c r="Y24" s="101">
        <v>0</v>
      </c>
      <c r="Z24" s="97">
        <v>1</v>
      </c>
      <c r="AA24" s="101">
        <v>0</v>
      </c>
      <c r="AB24" s="101">
        <v>0</v>
      </c>
      <c r="AC24" s="99" t="s">
        <v>308</v>
      </c>
      <c r="AD24" s="98">
        <v>0.4082285720894635</v>
      </c>
      <c r="AE24" s="101">
        <v>0</v>
      </c>
      <c r="AF24" s="98">
        <v>0.4082285720894635</v>
      </c>
      <c r="AG24" s="98">
        <v>0.99812224307073805</v>
      </c>
      <c r="AH24" s="97">
        <v>1</v>
      </c>
      <c r="AI24" s="99">
        <v>8.3705458248756952E-4</v>
      </c>
    </row>
    <row r="25" spans="1:35" ht="54" x14ac:dyDescent="0.4">
      <c r="A25" s="96" t="s">
        <v>221</v>
      </c>
      <c r="B25" s="101">
        <v>0</v>
      </c>
      <c r="C25" s="101">
        <v>0</v>
      </c>
      <c r="D25" s="101">
        <v>0</v>
      </c>
      <c r="E25" s="97">
        <v>1</v>
      </c>
      <c r="F25" s="101">
        <v>0</v>
      </c>
      <c r="G25" s="101">
        <v>0</v>
      </c>
      <c r="H25" s="96" t="s">
        <v>280</v>
      </c>
      <c r="I25" s="101">
        <v>0</v>
      </c>
      <c r="J25" s="101">
        <v>0</v>
      </c>
      <c r="K25" s="101">
        <v>0</v>
      </c>
      <c r="L25" s="97">
        <v>1</v>
      </c>
      <c r="M25" s="101">
        <v>0</v>
      </c>
      <c r="N25" s="101">
        <v>0</v>
      </c>
      <c r="O25" s="96" t="s">
        <v>221</v>
      </c>
      <c r="P25" s="101">
        <v>0</v>
      </c>
      <c r="Q25" s="101">
        <v>0</v>
      </c>
      <c r="R25" s="101">
        <v>0</v>
      </c>
      <c r="S25" s="97">
        <v>1</v>
      </c>
      <c r="T25" s="101">
        <v>0</v>
      </c>
      <c r="U25" s="101">
        <v>0</v>
      </c>
      <c r="V25" s="96" t="s">
        <v>285</v>
      </c>
      <c r="W25" s="101">
        <v>0</v>
      </c>
      <c r="X25" s="101">
        <v>0</v>
      </c>
      <c r="Y25" s="101">
        <v>0</v>
      </c>
      <c r="Z25" s="97">
        <v>1</v>
      </c>
      <c r="AA25" s="101">
        <v>0</v>
      </c>
      <c r="AB25" s="101">
        <v>0</v>
      </c>
      <c r="AC25" s="96" t="s">
        <v>224</v>
      </c>
      <c r="AD25" s="98">
        <v>0.22217104666829465</v>
      </c>
      <c r="AE25" s="99">
        <v>3.5032663870218811E-6</v>
      </c>
      <c r="AF25" s="98">
        <v>0.22216754340190764</v>
      </c>
      <c r="AG25" s="98">
        <v>0.9985777949488388</v>
      </c>
      <c r="AH25" s="98">
        <v>0.99998423166996986</v>
      </c>
      <c r="AI25" s="99">
        <v>4.555446948084226E-4</v>
      </c>
    </row>
    <row r="26" spans="1:35" ht="36" x14ac:dyDescent="0.4">
      <c r="A26" s="96" t="s">
        <v>227</v>
      </c>
      <c r="B26" s="101">
        <v>0</v>
      </c>
      <c r="C26" s="101">
        <v>0</v>
      </c>
      <c r="D26" s="101">
        <v>0</v>
      </c>
      <c r="E26" s="97">
        <v>1</v>
      </c>
      <c r="F26" s="101">
        <v>0</v>
      </c>
      <c r="G26" s="101">
        <v>0</v>
      </c>
      <c r="H26" s="96" t="s">
        <v>285</v>
      </c>
      <c r="I26" s="101">
        <v>0</v>
      </c>
      <c r="J26" s="101">
        <v>0</v>
      </c>
      <c r="K26" s="101">
        <v>0</v>
      </c>
      <c r="L26" s="97">
        <v>1</v>
      </c>
      <c r="M26" s="101">
        <v>0</v>
      </c>
      <c r="N26" s="101">
        <v>0</v>
      </c>
      <c r="O26" s="96" t="s">
        <v>227</v>
      </c>
      <c r="P26" s="101">
        <v>0</v>
      </c>
      <c r="Q26" s="101">
        <v>0</v>
      </c>
      <c r="R26" s="101">
        <v>0</v>
      </c>
      <c r="S26" s="97">
        <v>1</v>
      </c>
      <c r="T26" s="101">
        <v>0</v>
      </c>
      <c r="U26" s="101">
        <v>0</v>
      </c>
      <c r="V26" s="96" t="s">
        <v>294</v>
      </c>
      <c r="W26" s="101">
        <v>0</v>
      </c>
      <c r="X26" s="101">
        <v>0</v>
      </c>
      <c r="Y26" s="101">
        <v>0</v>
      </c>
      <c r="Z26" s="97">
        <v>1</v>
      </c>
      <c r="AA26" s="101">
        <v>0</v>
      </c>
      <c r="AB26" s="101">
        <v>0</v>
      </c>
      <c r="AC26" s="96" t="s">
        <v>223</v>
      </c>
      <c r="AD26" s="98">
        <v>0.18971106477813254</v>
      </c>
      <c r="AE26" s="98">
        <v>0.13886816013480213</v>
      </c>
      <c r="AF26" s="100">
        <v>5.0842904643330397E-2</v>
      </c>
      <c r="AG26" s="98">
        <v>0.99896678907364567</v>
      </c>
      <c r="AH26" s="98">
        <v>0.26800178841856837</v>
      </c>
      <c r="AI26" s="99">
        <v>1.0425112113257855E-4</v>
      </c>
    </row>
    <row r="27" spans="1:35" ht="36" x14ac:dyDescent="0.4">
      <c r="A27" s="96" t="s">
        <v>276</v>
      </c>
      <c r="B27" s="101">
        <v>0</v>
      </c>
      <c r="C27" s="101">
        <v>0</v>
      </c>
      <c r="D27" s="101">
        <v>0</v>
      </c>
      <c r="E27" s="97">
        <v>1</v>
      </c>
      <c r="F27" s="101">
        <v>0</v>
      </c>
      <c r="G27" s="101">
        <v>0</v>
      </c>
      <c r="H27" s="96" t="s">
        <v>294</v>
      </c>
      <c r="I27" s="101">
        <v>0</v>
      </c>
      <c r="J27" s="101">
        <v>0</v>
      </c>
      <c r="K27" s="101">
        <v>0</v>
      </c>
      <c r="L27" s="97">
        <v>1</v>
      </c>
      <c r="M27" s="101">
        <v>0</v>
      </c>
      <c r="N27" s="101">
        <v>0</v>
      </c>
      <c r="O27" s="96" t="s">
        <v>276</v>
      </c>
      <c r="P27" s="101">
        <v>0</v>
      </c>
      <c r="Q27" s="101">
        <v>0</v>
      </c>
      <c r="R27" s="101">
        <v>0</v>
      </c>
      <c r="S27" s="97">
        <v>1</v>
      </c>
      <c r="T27" s="101">
        <v>0</v>
      </c>
      <c r="U27" s="101">
        <v>0</v>
      </c>
      <c r="V27" s="96" t="s">
        <v>297</v>
      </c>
      <c r="W27" s="101">
        <v>0</v>
      </c>
      <c r="X27" s="101">
        <v>0</v>
      </c>
      <c r="Y27" s="101">
        <v>0</v>
      </c>
      <c r="Z27" s="97">
        <v>1</v>
      </c>
      <c r="AA27" s="101">
        <v>0</v>
      </c>
      <c r="AB27" s="101">
        <v>0</v>
      </c>
      <c r="AC27" s="96" t="s">
        <v>269</v>
      </c>
      <c r="AD27" s="98">
        <v>0.16904075405502139</v>
      </c>
      <c r="AE27" s="98">
        <v>0.16537247262872717</v>
      </c>
      <c r="AF27" s="99">
        <v>3.6682814262942211E-3</v>
      </c>
      <c r="AG27" s="98">
        <v>0.99931339964302524</v>
      </c>
      <c r="AH27" s="100">
        <v>2.1700574200587304E-2</v>
      </c>
      <c r="AI27" s="99">
        <v>7.5216483795276884E-6</v>
      </c>
    </row>
    <row r="28" spans="1:35" ht="36" x14ac:dyDescent="0.4">
      <c r="A28" s="96" t="s">
        <v>280</v>
      </c>
      <c r="B28" s="101">
        <v>0</v>
      </c>
      <c r="C28" s="101">
        <v>0</v>
      </c>
      <c r="D28" s="101">
        <v>0</v>
      </c>
      <c r="E28" s="97">
        <v>1</v>
      </c>
      <c r="F28" s="101">
        <v>0</v>
      </c>
      <c r="G28" s="101">
        <v>0</v>
      </c>
      <c r="H28" s="96" t="s">
        <v>297</v>
      </c>
      <c r="I28" s="101">
        <v>0</v>
      </c>
      <c r="J28" s="101">
        <v>0</v>
      </c>
      <c r="K28" s="101">
        <v>0</v>
      </c>
      <c r="L28" s="97">
        <v>1</v>
      </c>
      <c r="M28" s="101">
        <v>0</v>
      </c>
      <c r="N28" s="101">
        <v>0</v>
      </c>
      <c r="O28" s="96" t="s">
        <v>280</v>
      </c>
      <c r="P28" s="101">
        <v>0</v>
      </c>
      <c r="Q28" s="101">
        <v>0</v>
      </c>
      <c r="R28" s="101">
        <v>0</v>
      </c>
      <c r="S28" s="97">
        <v>1</v>
      </c>
      <c r="T28" s="101">
        <v>0</v>
      </c>
      <c r="U28" s="101">
        <v>0</v>
      </c>
      <c r="V28" s="101">
        <v>0</v>
      </c>
      <c r="W28" s="101">
        <v>0</v>
      </c>
      <c r="X28" s="101">
        <v>0</v>
      </c>
      <c r="Y28" s="101">
        <v>0</v>
      </c>
      <c r="Z28" s="97">
        <v>1</v>
      </c>
      <c r="AA28" s="101">
        <v>0</v>
      </c>
      <c r="AB28" s="101">
        <v>0</v>
      </c>
      <c r="AC28" s="96" t="s">
        <v>312</v>
      </c>
      <c r="AD28" s="100">
        <v>9.1816367652205952E-2</v>
      </c>
      <c r="AE28" s="101">
        <v>0</v>
      </c>
      <c r="AF28" s="100">
        <v>9.1816367652205952E-2</v>
      </c>
      <c r="AG28" s="98">
        <v>0.99950166503292004</v>
      </c>
      <c r="AH28" s="97">
        <v>1</v>
      </c>
      <c r="AI28" s="99">
        <v>1.8826538989485421E-4</v>
      </c>
    </row>
    <row r="29" spans="1:35" ht="36" x14ac:dyDescent="0.4">
      <c r="A29" s="96" t="s">
        <v>285</v>
      </c>
      <c r="B29" s="101">
        <v>0</v>
      </c>
      <c r="C29" s="101">
        <v>0</v>
      </c>
      <c r="D29" s="101">
        <v>0</v>
      </c>
      <c r="E29" s="97">
        <v>1</v>
      </c>
      <c r="F29" s="101">
        <v>0</v>
      </c>
      <c r="G29" s="101">
        <v>0</v>
      </c>
      <c r="H29" s="101">
        <v>0</v>
      </c>
      <c r="I29" s="101">
        <v>0</v>
      </c>
      <c r="J29" s="101">
        <v>0</v>
      </c>
      <c r="K29" s="101">
        <v>0</v>
      </c>
      <c r="L29" s="97">
        <v>1</v>
      </c>
      <c r="M29" s="101">
        <v>0</v>
      </c>
      <c r="N29" s="101">
        <v>0</v>
      </c>
      <c r="O29" s="96" t="s">
        <v>285</v>
      </c>
      <c r="P29" s="101">
        <v>0</v>
      </c>
      <c r="Q29" s="101">
        <v>0</v>
      </c>
      <c r="R29" s="101">
        <v>0</v>
      </c>
      <c r="S29" s="97">
        <v>1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97">
        <v>1</v>
      </c>
      <c r="AA29" s="101">
        <v>0</v>
      </c>
      <c r="AB29" s="101">
        <v>0</v>
      </c>
      <c r="AC29" s="96" t="s">
        <v>305</v>
      </c>
      <c r="AD29" s="100">
        <v>8.1058354184777456E-2</v>
      </c>
      <c r="AE29" s="100">
        <v>8.1058354184777456E-2</v>
      </c>
      <c r="AF29" s="101">
        <v>0</v>
      </c>
      <c r="AG29" s="98">
        <v>0.9996678715933085</v>
      </c>
      <c r="AH29" s="101">
        <v>0</v>
      </c>
      <c r="AI29" s="101">
        <v>0</v>
      </c>
    </row>
    <row r="30" spans="1:35" ht="18" x14ac:dyDescent="0.4">
      <c r="A30" s="96" t="s">
        <v>294</v>
      </c>
      <c r="B30" s="101">
        <v>0</v>
      </c>
      <c r="C30" s="101">
        <v>0</v>
      </c>
      <c r="D30" s="101">
        <v>0</v>
      </c>
      <c r="E30" s="97">
        <v>1</v>
      </c>
      <c r="F30" s="101">
        <v>0</v>
      </c>
      <c r="G30" s="101">
        <v>0</v>
      </c>
      <c r="H30" s="101">
        <v>0</v>
      </c>
      <c r="I30" s="101">
        <v>0</v>
      </c>
      <c r="J30" s="101">
        <v>0</v>
      </c>
      <c r="K30" s="101">
        <v>0</v>
      </c>
      <c r="L30" s="97">
        <v>1</v>
      </c>
      <c r="M30" s="101">
        <v>0</v>
      </c>
      <c r="N30" s="101">
        <v>0</v>
      </c>
      <c r="O30" s="96" t="s">
        <v>294</v>
      </c>
      <c r="P30" s="101">
        <v>0</v>
      </c>
      <c r="Q30" s="101">
        <v>0</v>
      </c>
      <c r="R30" s="101">
        <v>0</v>
      </c>
      <c r="S30" s="97">
        <v>1</v>
      </c>
      <c r="T30" s="101">
        <v>0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97">
        <v>1</v>
      </c>
      <c r="AA30" s="101">
        <v>0</v>
      </c>
      <c r="AB30" s="101">
        <v>0</v>
      </c>
      <c r="AC30" s="96" t="s">
        <v>315</v>
      </c>
      <c r="AD30" s="100">
        <v>3.8654303840471499E-2</v>
      </c>
      <c r="AE30" s="101">
        <v>0</v>
      </c>
      <c r="AF30" s="100">
        <v>3.8654303840471499E-2</v>
      </c>
      <c r="AG30" s="98">
        <v>0.99974713052904862</v>
      </c>
      <c r="AH30" s="97">
        <v>1</v>
      </c>
      <c r="AI30" s="99">
        <v>7.9258935740153785E-5</v>
      </c>
    </row>
    <row r="31" spans="1:35" ht="36" x14ac:dyDescent="0.4">
      <c r="A31" s="96" t="s">
        <v>297</v>
      </c>
      <c r="B31" s="101">
        <v>0</v>
      </c>
      <c r="C31" s="101">
        <v>0</v>
      </c>
      <c r="D31" s="101">
        <v>0</v>
      </c>
      <c r="E31" s="97">
        <v>1</v>
      </c>
      <c r="F31" s="101">
        <v>0</v>
      </c>
      <c r="G31" s="101">
        <v>0</v>
      </c>
      <c r="H31" s="101">
        <v>0</v>
      </c>
      <c r="I31" s="101">
        <v>0</v>
      </c>
      <c r="J31" s="101">
        <v>0</v>
      </c>
      <c r="K31" s="101">
        <v>0</v>
      </c>
      <c r="L31" s="97">
        <v>1</v>
      </c>
      <c r="M31" s="101">
        <v>0</v>
      </c>
      <c r="N31" s="101">
        <v>0</v>
      </c>
      <c r="O31" s="96" t="s">
        <v>297</v>
      </c>
      <c r="P31" s="101">
        <v>0</v>
      </c>
      <c r="Q31" s="101">
        <v>0</v>
      </c>
      <c r="R31" s="101">
        <v>0</v>
      </c>
      <c r="S31" s="97">
        <v>1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97">
        <v>1</v>
      </c>
      <c r="AA31" s="101">
        <v>0</v>
      </c>
      <c r="AB31" s="101">
        <v>0</v>
      </c>
      <c r="AC31" s="96" t="s">
        <v>323</v>
      </c>
      <c r="AD31" s="100">
        <v>2.6108622860640033E-2</v>
      </c>
      <c r="AE31" s="101">
        <v>0</v>
      </c>
      <c r="AF31" s="100">
        <v>2.6108622860640033E-2</v>
      </c>
      <c r="AG31" s="98">
        <v>0.99980066510232968</v>
      </c>
      <c r="AH31" s="97">
        <v>1</v>
      </c>
      <c r="AI31" s="99">
        <v>5.3534573281041846E-5</v>
      </c>
    </row>
    <row r="32" spans="1:35" ht="18" x14ac:dyDescent="0.4">
      <c r="A32" s="101">
        <v>0</v>
      </c>
      <c r="B32" s="101">
        <v>0</v>
      </c>
      <c r="C32" s="101">
        <v>0</v>
      </c>
      <c r="D32" s="101">
        <v>0</v>
      </c>
      <c r="E32" s="97">
        <v>1</v>
      </c>
      <c r="F32" s="101">
        <v>0</v>
      </c>
      <c r="G32" s="101">
        <v>0</v>
      </c>
      <c r="H32" s="101">
        <v>0</v>
      </c>
      <c r="I32" s="101">
        <v>0</v>
      </c>
      <c r="J32" s="101">
        <v>0</v>
      </c>
      <c r="K32" s="101">
        <v>0</v>
      </c>
      <c r="L32" s="97">
        <v>1</v>
      </c>
      <c r="M32" s="101">
        <v>0</v>
      </c>
      <c r="N32" s="101">
        <v>0</v>
      </c>
      <c r="O32" s="101">
        <v>0</v>
      </c>
      <c r="P32" s="101">
        <v>0</v>
      </c>
      <c r="Q32" s="101">
        <v>0</v>
      </c>
      <c r="R32" s="101">
        <v>0</v>
      </c>
      <c r="S32" s="97">
        <v>1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97">
        <v>1</v>
      </c>
      <c r="AA32" s="101">
        <v>0</v>
      </c>
      <c r="AB32" s="101">
        <v>0</v>
      </c>
      <c r="AC32" s="96" t="s">
        <v>326</v>
      </c>
      <c r="AD32" s="100">
        <v>2.2051408717004003E-2</v>
      </c>
      <c r="AE32" s="101">
        <v>0</v>
      </c>
      <c r="AF32" s="100">
        <v>2.2051408717004003E-2</v>
      </c>
      <c r="AG32" s="98">
        <v>0.9998458805379431</v>
      </c>
      <c r="AH32" s="97">
        <v>1</v>
      </c>
      <c r="AI32" s="99">
        <v>4.5215435613432289E-5</v>
      </c>
    </row>
    <row r="33" spans="1:35" ht="18" x14ac:dyDescent="0.4">
      <c r="A33" s="101">
        <v>0</v>
      </c>
      <c r="B33" s="101">
        <v>0</v>
      </c>
      <c r="C33" s="101">
        <v>0</v>
      </c>
      <c r="D33" s="101">
        <v>0</v>
      </c>
      <c r="E33" s="97">
        <v>1</v>
      </c>
      <c r="F33" s="101">
        <v>0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97">
        <v>1</v>
      </c>
      <c r="M33" s="101">
        <v>0</v>
      </c>
      <c r="N33" s="101">
        <v>0</v>
      </c>
      <c r="O33" s="101">
        <v>0</v>
      </c>
      <c r="P33" s="101">
        <v>0</v>
      </c>
      <c r="Q33" s="101">
        <v>0</v>
      </c>
      <c r="R33" s="101">
        <v>0</v>
      </c>
      <c r="S33" s="97">
        <v>1</v>
      </c>
      <c r="T33" s="101">
        <v>0</v>
      </c>
      <c r="U33" s="101">
        <v>0</v>
      </c>
      <c r="V33" s="101">
        <v>0</v>
      </c>
      <c r="W33" s="101">
        <v>0</v>
      </c>
      <c r="X33" s="101">
        <v>0</v>
      </c>
      <c r="Y33" s="101">
        <v>0</v>
      </c>
      <c r="Z33" s="97">
        <v>1</v>
      </c>
      <c r="AA33" s="101">
        <v>0</v>
      </c>
      <c r="AB33" s="101">
        <v>0</v>
      </c>
      <c r="AC33" s="96" t="s">
        <v>316</v>
      </c>
      <c r="AD33" s="100">
        <v>1.270215619752952E-2</v>
      </c>
      <c r="AE33" s="101">
        <v>0</v>
      </c>
      <c r="AF33" s="100">
        <v>1.270215619752952E-2</v>
      </c>
      <c r="AG33" s="98">
        <v>0.99987192574589656</v>
      </c>
      <c r="AH33" s="97">
        <v>1</v>
      </c>
      <c r="AI33" s="99">
        <v>2.6045207953462087E-5</v>
      </c>
    </row>
    <row r="34" spans="1:35" ht="18" x14ac:dyDescent="0.4">
      <c r="A34" s="101">
        <v>0</v>
      </c>
      <c r="B34" s="101">
        <v>0</v>
      </c>
      <c r="C34" s="101">
        <v>0</v>
      </c>
      <c r="D34" s="101">
        <v>0</v>
      </c>
      <c r="E34" s="97">
        <v>1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97">
        <v>1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97">
        <v>1</v>
      </c>
      <c r="T34" s="101">
        <v>0</v>
      </c>
      <c r="U34" s="101">
        <v>0</v>
      </c>
      <c r="V34" s="101">
        <v>0</v>
      </c>
      <c r="W34" s="101">
        <v>0</v>
      </c>
      <c r="X34" s="101">
        <v>0</v>
      </c>
      <c r="Y34" s="101">
        <v>0</v>
      </c>
      <c r="Z34" s="97">
        <v>1</v>
      </c>
      <c r="AA34" s="101">
        <v>0</v>
      </c>
      <c r="AB34" s="101">
        <v>0</v>
      </c>
      <c r="AC34" s="96" t="s">
        <v>319</v>
      </c>
      <c r="AD34" s="100">
        <v>1.2469275950583652E-2</v>
      </c>
      <c r="AE34" s="101">
        <v>0</v>
      </c>
      <c r="AF34" s="100">
        <v>1.2469275950583652E-2</v>
      </c>
      <c r="AG34" s="98">
        <v>0.99989749344323176</v>
      </c>
      <c r="AH34" s="97">
        <v>1</v>
      </c>
      <c r="AI34" s="99">
        <v>2.5567697335135854E-5</v>
      </c>
    </row>
    <row r="35" spans="1:35" ht="18" x14ac:dyDescent="0.4">
      <c r="A35" s="101">
        <v>0</v>
      </c>
      <c r="B35" s="101">
        <v>0</v>
      </c>
      <c r="C35" s="101">
        <v>0</v>
      </c>
      <c r="D35" s="101">
        <v>0</v>
      </c>
      <c r="E35" s="97">
        <v>1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97">
        <v>1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97">
        <v>1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0</v>
      </c>
      <c r="Z35" s="97">
        <v>1</v>
      </c>
      <c r="AA35" s="101">
        <v>0</v>
      </c>
      <c r="AB35" s="101">
        <v>0</v>
      </c>
      <c r="AC35" s="96" t="s">
        <v>527</v>
      </c>
      <c r="AD35" s="99">
        <v>9.7348971490231802E-3</v>
      </c>
      <c r="AE35" s="101">
        <v>0</v>
      </c>
      <c r="AF35" s="99">
        <v>9.7348971490231802E-3</v>
      </c>
      <c r="AG35" s="98">
        <v>0.99991745441810165</v>
      </c>
      <c r="AH35" s="97">
        <v>1</v>
      </c>
      <c r="AI35" s="99">
        <v>1.9960974869856121E-5</v>
      </c>
    </row>
    <row r="36" spans="1:35" ht="18" x14ac:dyDescent="0.4">
      <c r="A36" s="101">
        <v>0</v>
      </c>
      <c r="B36" s="101">
        <v>0</v>
      </c>
      <c r="C36" s="101">
        <v>0</v>
      </c>
      <c r="D36" s="101">
        <v>0</v>
      </c>
      <c r="E36" s="97">
        <v>1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97">
        <v>1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97">
        <v>1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0</v>
      </c>
      <c r="Z36" s="97">
        <v>1</v>
      </c>
      <c r="AA36" s="101">
        <v>0</v>
      </c>
      <c r="AB36" s="101">
        <v>0</v>
      </c>
      <c r="AC36" s="96" t="s">
        <v>495</v>
      </c>
      <c r="AD36" s="99">
        <v>7.780835893207258E-3</v>
      </c>
      <c r="AE36" s="101">
        <v>0</v>
      </c>
      <c r="AF36" s="99">
        <v>7.780835893207258E-3</v>
      </c>
      <c r="AG36" s="98">
        <v>0.99993340867702729</v>
      </c>
      <c r="AH36" s="97">
        <v>1</v>
      </c>
      <c r="AI36" s="99">
        <v>1.5954258925721575E-5</v>
      </c>
    </row>
    <row r="37" spans="1:35" ht="18" x14ac:dyDescent="0.4">
      <c r="A37" s="101">
        <v>0</v>
      </c>
      <c r="B37" s="101">
        <v>0</v>
      </c>
      <c r="C37" s="101">
        <v>0</v>
      </c>
      <c r="D37" s="101">
        <v>0</v>
      </c>
      <c r="E37" s="97">
        <v>1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97">
        <v>1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97">
        <v>1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0</v>
      </c>
      <c r="Z37" s="97">
        <v>1</v>
      </c>
      <c r="AA37" s="101">
        <v>0</v>
      </c>
      <c r="AB37" s="101">
        <v>0</v>
      </c>
      <c r="AC37" s="99" t="s">
        <v>528</v>
      </c>
      <c r="AD37" s="99">
        <v>6.8435972275771549E-3</v>
      </c>
      <c r="AE37" s="101">
        <v>0</v>
      </c>
      <c r="AF37" s="99">
        <v>6.8435972275771549E-3</v>
      </c>
      <c r="AG37" s="98">
        <v>0.99994744116963485</v>
      </c>
      <c r="AH37" s="97">
        <v>1</v>
      </c>
      <c r="AI37" s="99">
        <v>1.4032492607566155E-5</v>
      </c>
    </row>
    <row r="38" spans="1:35" ht="18" x14ac:dyDescent="0.4">
      <c r="A38" s="101">
        <v>0</v>
      </c>
      <c r="B38" s="101">
        <v>0</v>
      </c>
      <c r="C38" s="101">
        <v>0</v>
      </c>
      <c r="D38" s="101">
        <v>0</v>
      </c>
      <c r="E38" s="97">
        <v>1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97">
        <v>1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97">
        <v>1</v>
      </c>
      <c r="T38" s="101">
        <v>0</v>
      </c>
      <c r="U38" s="101">
        <v>0</v>
      </c>
      <c r="V38" s="101">
        <v>0</v>
      </c>
      <c r="W38" s="101">
        <v>0</v>
      </c>
      <c r="X38" s="101">
        <v>0</v>
      </c>
      <c r="Y38" s="101">
        <v>0</v>
      </c>
      <c r="Z38" s="97">
        <v>1</v>
      </c>
      <c r="AA38" s="101">
        <v>0</v>
      </c>
      <c r="AB38" s="101">
        <v>0</v>
      </c>
      <c r="AC38" s="96" t="s">
        <v>301</v>
      </c>
      <c r="AD38" s="99">
        <v>5.4156330353257376E-3</v>
      </c>
      <c r="AE38" s="99">
        <v>5.4156330353257376E-3</v>
      </c>
      <c r="AF38" s="101">
        <v>0</v>
      </c>
      <c r="AG38" s="98">
        <v>0.9999585456849952</v>
      </c>
      <c r="AH38" s="101">
        <v>0</v>
      </c>
      <c r="AI38" s="101">
        <v>0</v>
      </c>
    </row>
    <row r="39" spans="1:35" ht="18" x14ac:dyDescent="0.4">
      <c r="A39" s="101">
        <v>0</v>
      </c>
      <c r="B39" s="101">
        <v>0</v>
      </c>
      <c r="C39" s="101">
        <v>0</v>
      </c>
      <c r="D39" s="101">
        <v>0</v>
      </c>
      <c r="E39" s="97">
        <v>1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97">
        <v>1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97">
        <v>1</v>
      </c>
      <c r="T39" s="101">
        <v>0</v>
      </c>
      <c r="U39" s="101">
        <v>0</v>
      </c>
      <c r="V39" s="101">
        <v>0</v>
      </c>
      <c r="W39" s="101">
        <v>0</v>
      </c>
      <c r="X39" s="101">
        <v>0</v>
      </c>
      <c r="Y39" s="101">
        <v>0</v>
      </c>
      <c r="Z39" s="97">
        <v>1</v>
      </c>
      <c r="AA39" s="101">
        <v>0</v>
      </c>
      <c r="AB39" s="101">
        <v>0</v>
      </c>
      <c r="AC39" s="96" t="s">
        <v>327</v>
      </c>
      <c r="AD39" s="99">
        <v>5.3212557793825572E-3</v>
      </c>
      <c r="AE39" s="101">
        <v>0</v>
      </c>
      <c r="AF39" s="99">
        <v>5.3212557793825572E-3</v>
      </c>
      <c r="AG39" s="98">
        <v>0.99996945668397785</v>
      </c>
      <c r="AH39" s="97">
        <v>1</v>
      </c>
      <c r="AI39" s="99">
        <v>1.0910998982561409E-5</v>
      </c>
    </row>
    <row r="40" spans="1:35" ht="18" x14ac:dyDescent="0.4">
      <c r="A40" s="101">
        <v>0</v>
      </c>
      <c r="B40" s="101">
        <v>0</v>
      </c>
      <c r="C40" s="101">
        <v>0</v>
      </c>
      <c r="D40" s="101">
        <v>0</v>
      </c>
      <c r="E40" s="97">
        <v>1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97">
        <v>1</v>
      </c>
      <c r="M40" s="101">
        <v>0</v>
      </c>
      <c r="N40" s="101">
        <v>0</v>
      </c>
      <c r="O40" s="101">
        <v>0</v>
      </c>
      <c r="P40" s="101">
        <v>0</v>
      </c>
      <c r="Q40" s="101">
        <v>0</v>
      </c>
      <c r="R40" s="101">
        <v>0</v>
      </c>
      <c r="S40" s="97">
        <v>1</v>
      </c>
      <c r="T40" s="101">
        <v>0</v>
      </c>
      <c r="U40" s="101">
        <v>0</v>
      </c>
      <c r="V40" s="101">
        <v>0</v>
      </c>
      <c r="W40" s="101">
        <v>0</v>
      </c>
      <c r="X40" s="101">
        <v>0</v>
      </c>
      <c r="Y40" s="101">
        <v>0</v>
      </c>
      <c r="Z40" s="97">
        <v>1</v>
      </c>
      <c r="AA40" s="101">
        <v>0</v>
      </c>
      <c r="AB40" s="101">
        <v>0</v>
      </c>
      <c r="AC40" s="96" t="s">
        <v>328</v>
      </c>
      <c r="AD40" s="99">
        <v>4.4846281254220357E-3</v>
      </c>
      <c r="AE40" s="101">
        <v>0</v>
      </c>
      <c r="AF40" s="99">
        <v>4.4846281254220357E-3</v>
      </c>
      <c r="AG40" s="98">
        <v>0.99997865221505955</v>
      </c>
      <c r="AH40" s="97">
        <v>1</v>
      </c>
      <c r="AI40" s="99">
        <v>9.195531081823664E-6</v>
      </c>
    </row>
    <row r="41" spans="1:35" ht="18" x14ac:dyDescent="0.4">
      <c r="A41" s="101">
        <v>0</v>
      </c>
      <c r="B41" s="101">
        <v>0</v>
      </c>
      <c r="C41" s="101">
        <v>0</v>
      </c>
      <c r="D41" s="101">
        <v>0</v>
      </c>
      <c r="E41" s="97">
        <v>1</v>
      </c>
      <c r="F41" s="101">
        <v>0</v>
      </c>
      <c r="G41" s="101">
        <v>0</v>
      </c>
      <c r="H41" s="101">
        <v>0</v>
      </c>
      <c r="I41" s="101">
        <v>0</v>
      </c>
      <c r="J41" s="101">
        <v>0</v>
      </c>
      <c r="K41" s="101">
        <v>0</v>
      </c>
      <c r="L41" s="97">
        <v>1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97">
        <v>1</v>
      </c>
      <c r="T41" s="101">
        <v>0</v>
      </c>
      <c r="U41" s="101">
        <v>0</v>
      </c>
      <c r="V41" s="101">
        <v>0</v>
      </c>
      <c r="W41" s="101">
        <v>0</v>
      </c>
      <c r="X41" s="101">
        <v>0</v>
      </c>
      <c r="Y41" s="101">
        <v>0</v>
      </c>
      <c r="Z41" s="97">
        <v>1</v>
      </c>
      <c r="AA41" s="101">
        <v>0</v>
      </c>
      <c r="AB41" s="101">
        <v>0</v>
      </c>
      <c r="AC41" s="96" t="s">
        <v>330</v>
      </c>
      <c r="AD41" s="99">
        <v>4.1373906827326876E-3</v>
      </c>
      <c r="AE41" s="101">
        <v>0</v>
      </c>
      <c r="AF41" s="99">
        <v>4.1373906827326876E-3</v>
      </c>
      <c r="AG41" s="98">
        <v>0.99998713575116482</v>
      </c>
      <c r="AH41" s="97">
        <v>1</v>
      </c>
      <c r="AI41" s="99">
        <v>8.4835361052675245E-6</v>
      </c>
    </row>
    <row r="42" spans="1:35" ht="18" x14ac:dyDescent="0.4">
      <c r="A42" s="101">
        <v>0</v>
      </c>
      <c r="B42" s="101">
        <v>0</v>
      </c>
      <c r="C42" s="101">
        <v>0</v>
      </c>
      <c r="D42" s="101">
        <v>0</v>
      </c>
      <c r="E42" s="97">
        <v>1</v>
      </c>
      <c r="F42" s="101">
        <v>0</v>
      </c>
      <c r="G42" s="101">
        <v>0</v>
      </c>
      <c r="H42" s="101">
        <v>0</v>
      </c>
      <c r="I42" s="101">
        <v>0</v>
      </c>
      <c r="J42" s="101">
        <v>0</v>
      </c>
      <c r="K42" s="101">
        <v>0</v>
      </c>
      <c r="L42" s="97">
        <v>1</v>
      </c>
      <c r="M42" s="101">
        <v>0</v>
      </c>
      <c r="N42" s="101">
        <v>0</v>
      </c>
      <c r="O42" s="101">
        <v>0</v>
      </c>
      <c r="P42" s="101">
        <v>0</v>
      </c>
      <c r="Q42" s="101">
        <v>0</v>
      </c>
      <c r="R42" s="101">
        <v>0</v>
      </c>
      <c r="S42" s="97">
        <v>1</v>
      </c>
      <c r="T42" s="101">
        <v>0</v>
      </c>
      <c r="U42" s="101">
        <v>0</v>
      </c>
      <c r="V42" s="101">
        <v>0</v>
      </c>
      <c r="W42" s="101">
        <v>0</v>
      </c>
      <c r="X42" s="101">
        <v>0</v>
      </c>
      <c r="Y42" s="101">
        <v>0</v>
      </c>
      <c r="Z42" s="97">
        <v>1</v>
      </c>
      <c r="AA42" s="101">
        <v>0</v>
      </c>
      <c r="AB42" s="101">
        <v>0</v>
      </c>
      <c r="AC42" s="96" t="s">
        <v>331</v>
      </c>
      <c r="AD42" s="99">
        <v>3.2821042645477454E-3</v>
      </c>
      <c r="AE42" s="101">
        <v>0</v>
      </c>
      <c r="AF42" s="99">
        <v>3.2821042645477454E-3</v>
      </c>
      <c r="AG42" s="98">
        <v>0.99999386556040082</v>
      </c>
      <c r="AH42" s="97">
        <v>1</v>
      </c>
      <c r="AI42" s="99">
        <v>6.7298092359875592E-6</v>
      </c>
    </row>
    <row r="43" spans="1:35" ht="18" x14ac:dyDescent="0.4">
      <c r="A43" s="101">
        <v>0</v>
      </c>
      <c r="B43" s="101">
        <v>0</v>
      </c>
      <c r="C43" s="101">
        <v>0</v>
      </c>
      <c r="D43" s="101">
        <v>0</v>
      </c>
      <c r="E43" s="97">
        <v>1</v>
      </c>
      <c r="F43" s="101">
        <v>0</v>
      </c>
      <c r="G43" s="101">
        <v>0</v>
      </c>
      <c r="H43" s="101">
        <v>0</v>
      </c>
      <c r="I43" s="101">
        <v>0</v>
      </c>
      <c r="J43" s="101">
        <v>0</v>
      </c>
      <c r="K43" s="101">
        <v>0</v>
      </c>
      <c r="L43" s="97">
        <v>1</v>
      </c>
      <c r="M43" s="101">
        <v>0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97">
        <v>1</v>
      </c>
      <c r="T43" s="101">
        <v>0</v>
      </c>
      <c r="U43" s="101">
        <v>0</v>
      </c>
      <c r="V43" s="101">
        <v>0</v>
      </c>
      <c r="W43" s="101">
        <v>0</v>
      </c>
      <c r="X43" s="101">
        <v>0</v>
      </c>
      <c r="Y43" s="101">
        <v>0</v>
      </c>
      <c r="Z43" s="97">
        <v>1</v>
      </c>
      <c r="AA43" s="101">
        <v>0</v>
      </c>
      <c r="AB43" s="101">
        <v>0</v>
      </c>
      <c r="AC43" s="96" t="s">
        <v>332</v>
      </c>
      <c r="AD43" s="99">
        <v>2.8141699682439725E-3</v>
      </c>
      <c r="AE43" s="101">
        <v>0</v>
      </c>
      <c r="AF43" s="99">
        <v>2.8141699682439725E-3</v>
      </c>
      <c r="AG43" s="98">
        <v>0.99999963589111474</v>
      </c>
      <c r="AH43" s="97">
        <v>1</v>
      </c>
      <c r="AI43" s="99">
        <v>5.7703307138954531E-6</v>
      </c>
    </row>
    <row r="44" spans="1:35" ht="18" x14ac:dyDescent="0.4">
      <c r="A44" s="101">
        <v>0</v>
      </c>
      <c r="B44" s="101">
        <v>0</v>
      </c>
      <c r="C44" s="101">
        <v>0</v>
      </c>
      <c r="D44" s="101">
        <v>0</v>
      </c>
      <c r="E44" s="97">
        <v>1</v>
      </c>
      <c r="F44" s="101">
        <v>0</v>
      </c>
      <c r="G44" s="101">
        <v>0</v>
      </c>
      <c r="H44" s="101">
        <v>0</v>
      </c>
      <c r="I44" s="101">
        <v>0</v>
      </c>
      <c r="J44" s="101">
        <v>0</v>
      </c>
      <c r="K44" s="101">
        <v>0</v>
      </c>
      <c r="L44" s="97">
        <v>1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97">
        <v>1</v>
      </c>
      <c r="T44" s="101">
        <v>0</v>
      </c>
      <c r="U44" s="101">
        <v>0</v>
      </c>
      <c r="V44" s="101">
        <v>0</v>
      </c>
      <c r="W44" s="101">
        <v>0</v>
      </c>
      <c r="X44" s="101">
        <v>0</v>
      </c>
      <c r="Y44" s="101">
        <v>0</v>
      </c>
      <c r="Z44" s="97">
        <v>1</v>
      </c>
      <c r="AA44" s="101">
        <v>0</v>
      </c>
      <c r="AB44" s="101">
        <v>0</v>
      </c>
      <c r="AC44" s="96" t="s">
        <v>334</v>
      </c>
      <c r="AD44" s="99">
        <v>1.7703841566103833E-4</v>
      </c>
      <c r="AE44" s="101">
        <v>0</v>
      </c>
      <c r="AF44" s="99">
        <v>1.7703841566103833E-4</v>
      </c>
      <c r="AG44" s="98">
        <v>0.99999999890053448</v>
      </c>
      <c r="AH44" s="97">
        <v>1</v>
      </c>
      <c r="AI44" s="99">
        <v>3.6300941981330778E-7</v>
      </c>
    </row>
    <row r="45" spans="1:35" ht="18" x14ac:dyDescent="0.4">
      <c r="A45" s="101">
        <v>0</v>
      </c>
      <c r="B45" s="101">
        <v>0</v>
      </c>
      <c r="C45" s="101">
        <v>0</v>
      </c>
      <c r="D45" s="101">
        <v>0</v>
      </c>
      <c r="E45" s="97">
        <v>1</v>
      </c>
      <c r="F45" s="101">
        <v>0</v>
      </c>
      <c r="G45" s="101">
        <v>0</v>
      </c>
      <c r="H45" s="101">
        <v>0</v>
      </c>
      <c r="I45" s="101">
        <v>0</v>
      </c>
      <c r="J45" s="101">
        <v>0</v>
      </c>
      <c r="K45" s="101">
        <v>0</v>
      </c>
      <c r="L45" s="97">
        <v>1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97">
        <v>1</v>
      </c>
      <c r="T45" s="101">
        <v>0</v>
      </c>
      <c r="U45" s="101">
        <v>0</v>
      </c>
      <c r="V45" s="99" t="s">
        <v>308</v>
      </c>
      <c r="W45" s="101">
        <v>0</v>
      </c>
      <c r="X45" s="101">
        <v>0</v>
      </c>
      <c r="Y45" s="101">
        <v>0</v>
      </c>
      <c r="Z45" s="97">
        <v>1</v>
      </c>
      <c r="AA45" s="101">
        <v>0</v>
      </c>
      <c r="AB45" s="101">
        <v>0</v>
      </c>
      <c r="AC45" s="96" t="s">
        <v>218</v>
      </c>
      <c r="AD45" s="99">
        <v>4.9790953064044021E-7</v>
      </c>
      <c r="AE45" s="99">
        <v>4.9790953064044021E-7</v>
      </c>
      <c r="AF45" s="101">
        <v>0</v>
      </c>
      <c r="AG45" s="98">
        <v>0.99999999992147592</v>
      </c>
      <c r="AH45" s="101">
        <v>0</v>
      </c>
      <c r="AI45" s="101">
        <v>0</v>
      </c>
    </row>
    <row r="46" spans="1:35" ht="18" x14ac:dyDescent="0.4">
      <c r="A46" s="101">
        <v>0</v>
      </c>
      <c r="B46" s="101">
        <v>0</v>
      </c>
      <c r="C46" s="101">
        <v>0</v>
      </c>
      <c r="D46" s="101">
        <v>0</v>
      </c>
      <c r="E46" s="97">
        <v>1</v>
      </c>
      <c r="F46" s="101">
        <v>0</v>
      </c>
      <c r="G46" s="101">
        <v>0</v>
      </c>
      <c r="H46" s="99" t="s">
        <v>308</v>
      </c>
      <c r="I46" s="101">
        <v>0</v>
      </c>
      <c r="J46" s="101">
        <v>0</v>
      </c>
      <c r="K46" s="101">
        <v>0</v>
      </c>
      <c r="L46" s="97">
        <v>1</v>
      </c>
      <c r="M46" s="101">
        <v>0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97">
        <v>1</v>
      </c>
      <c r="T46" s="101">
        <v>0</v>
      </c>
      <c r="U46" s="101">
        <v>0</v>
      </c>
      <c r="V46" s="99" t="s">
        <v>528</v>
      </c>
      <c r="W46" s="101">
        <v>0</v>
      </c>
      <c r="X46" s="101">
        <v>0</v>
      </c>
      <c r="Y46" s="101">
        <v>0</v>
      </c>
      <c r="Z46" s="97">
        <v>1</v>
      </c>
      <c r="AA46" s="101">
        <v>0</v>
      </c>
      <c r="AB46" s="101">
        <v>0</v>
      </c>
      <c r="AC46" s="96" t="s">
        <v>234</v>
      </c>
      <c r="AD46" s="99">
        <v>3.8295906425814246E-8</v>
      </c>
      <c r="AE46" s="99">
        <v>3.8295906425814246E-8</v>
      </c>
      <c r="AF46" s="101">
        <v>0</v>
      </c>
      <c r="AG46" s="97">
        <v>1</v>
      </c>
      <c r="AH46" s="101">
        <v>0</v>
      </c>
      <c r="AI46" s="101">
        <v>0</v>
      </c>
    </row>
    <row r="47" spans="1:35" ht="36" x14ac:dyDescent="0.4">
      <c r="A47" s="101">
        <v>0</v>
      </c>
      <c r="B47" s="101">
        <v>0</v>
      </c>
      <c r="C47" s="101">
        <v>0</v>
      </c>
      <c r="D47" s="101">
        <v>0</v>
      </c>
      <c r="E47" s="97">
        <v>1</v>
      </c>
      <c r="F47" s="101">
        <v>0</v>
      </c>
      <c r="G47" s="101">
        <v>0</v>
      </c>
      <c r="H47" s="99" t="s">
        <v>528</v>
      </c>
      <c r="I47" s="101">
        <v>0</v>
      </c>
      <c r="J47" s="101">
        <v>0</v>
      </c>
      <c r="K47" s="101">
        <v>0</v>
      </c>
      <c r="L47" s="97">
        <v>1</v>
      </c>
      <c r="M47" s="101">
        <v>0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97">
        <v>1</v>
      </c>
      <c r="T47" s="101">
        <v>0</v>
      </c>
      <c r="U47" s="101">
        <v>0</v>
      </c>
      <c r="V47" s="96" t="s">
        <v>330</v>
      </c>
      <c r="W47" s="101">
        <v>0</v>
      </c>
      <c r="X47" s="101">
        <v>0</v>
      </c>
      <c r="Y47" s="101">
        <v>0</v>
      </c>
      <c r="Z47" s="97">
        <v>1</v>
      </c>
      <c r="AA47" s="101">
        <v>0</v>
      </c>
      <c r="AB47" s="101">
        <v>0</v>
      </c>
      <c r="AC47" s="96" t="s">
        <v>242</v>
      </c>
      <c r="AD47" s="101">
        <v>0</v>
      </c>
      <c r="AE47" s="101">
        <v>0</v>
      </c>
      <c r="AF47" s="101">
        <v>0</v>
      </c>
      <c r="AG47" s="97">
        <v>1</v>
      </c>
      <c r="AH47" s="101">
        <v>0</v>
      </c>
      <c r="AI47" s="101">
        <v>0</v>
      </c>
    </row>
    <row r="48" spans="1:35" ht="36" x14ac:dyDescent="0.4">
      <c r="A48" s="101">
        <v>0</v>
      </c>
      <c r="B48" s="101">
        <v>0</v>
      </c>
      <c r="C48" s="101">
        <v>0</v>
      </c>
      <c r="D48" s="101">
        <v>0</v>
      </c>
      <c r="E48" s="97">
        <v>1</v>
      </c>
      <c r="F48" s="101">
        <v>0</v>
      </c>
      <c r="G48" s="101">
        <v>0</v>
      </c>
      <c r="H48" s="96" t="s">
        <v>330</v>
      </c>
      <c r="I48" s="101">
        <v>0</v>
      </c>
      <c r="J48" s="101">
        <v>0</v>
      </c>
      <c r="K48" s="101">
        <v>0</v>
      </c>
      <c r="L48" s="97">
        <v>1</v>
      </c>
      <c r="M48" s="101">
        <v>0</v>
      </c>
      <c r="N48" s="101">
        <v>0</v>
      </c>
      <c r="O48" s="101">
        <v>0</v>
      </c>
      <c r="P48" s="101">
        <v>0</v>
      </c>
      <c r="Q48" s="101">
        <v>0</v>
      </c>
      <c r="R48" s="101">
        <v>0</v>
      </c>
      <c r="S48" s="97">
        <v>1</v>
      </c>
      <c r="T48" s="101">
        <v>0</v>
      </c>
      <c r="U48" s="101">
        <v>0</v>
      </c>
      <c r="V48" s="96" t="s">
        <v>232</v>
      </c>
      <c r="W48" s="101">
        <v>0</v>
      </c>
      <c r="X48" s="101">
        <v>0</v>
      </c>
      <c r="Y48" s="101">
        <v>0</v>
      </c>
      <c r="Z48" s="97">
        <v>1</v>
      </c>
      <c r="AA48" s="101">
        <v>0</v>
      </c>
      <c r="AB48" s="101">
        <v>0</v>
      </c>
      <c r="AC48" s="96" t="s">
        <v>248</v>
      </c>
      <c r="AD48" s="101">
        <v>0</v>
      </c>
      <c r="AE48" s="101">
        <v>0</v>
      </c>
      <c r="AF48" s="101">
        <v>0</v>
      </c>
      <c r="AG48" s="97">
        <v>1</v>
      </c>
      <c r="AH48" s="101">
        <v>0</v>
      </c>
      <c r="AI48" s="101">
        <v>0</v>
      </c>
    </row>
    <row r="49" spans="1:35" ht="18" x14ac:dyDescent="0.4">
      <c r="A49" s="99" t="s">
        <v>308</v>
      </c>
      <c r="B49" s="101">
        <v>0</v>
      </c>
      <c r="C49" s="101">
        <v>0</v>
      </c>
      <c r="D49" s="101">
        <v>0</v>
      </c>
      <c r="E49" s="97">
        <v>1</v>
      </c>
      <c r="F49" s="101">
        <v>0</v>
      </c>
      <c r="G49" s="101">
        <v>0</v>
      </c>
      <c r="H49" s="96" t="s">
        <v>335</v>
      </c>
      <c r="I49" s="101">
        <v>0</v>
      </c>
      <c r="J49" s="101">
        <v>0</v>
      </c>
      <c r="K49" s="101">
        <v>0</v>
      </c>
      <c r="L49" s="97">
        <v>1</v>
      </c>
      <c r="M49" s="101">
        <v>0</v>
      </c>
      <c r="N49" s="101">
        <v>0</v>
      </c>
      <c r="O49" s="99" t="s">
        <v>308</v>
      </c>
      <c r="P49" s="101">
        <v>0</v>
      </c>
      <c r="Q49" s="101">
        <v>0</v>
      </c>
      <c r="R49" s="101">
        <v>0</v>
      </c>
      <c r="S49" s="97">
        <v>1</v>
      </c>
      <c r="T49" s="101">
        <v>0</v>
      </c>
      <c r="U49" s="101">
        <v>0</v>
      </c>
      <c r="V49" s="96" t="s">
        <v>335</v>
      </c>
      <c r="W49" s="101">
        <v>0</v>
      </c>
      <c r="X49" s="101">
        <v>0</v>
      </c>
      <c r="Y49" s="101">
        <v>0</v>
      </c>
      <c r="Z49" s="97">
        <v>1</v>
      </c>
      <c r="AA49" s="101">
        <v>0</v>
      </c>
      <c r="AB49" s="101">
        <v>0</v>
      </c>
      <c r="AC49" s="96" t="s">
        <v>255</v>
      </c>
      <c r="AD49" s="101">
        <v>0</v>
      </c>
      <c r="AE49" s="101">
        <v>0</v>
      </c>
      <c r="AF49" s="101">
        <v>0</v>
      </c>
      <c r="AG49" s="97">
        <v>1</v>
      </c>
      <c r="AH49" s="101">
        <v>0</v>
      </c>
      <c r="AI49" s="101">
        <v>0</v>
      </c>
    </row>
    <row r="50" spans="1:35" ht="36" x14ac:dyDescent="0.4">
      <c r="A50" s="99" t="s">
        <v>528</v>
      </c>
      <c r="B50" s="101">
        <v>0</v>
      </c>
      <c r="C50" s="101">
        <v>0</v>
      </c>
      <c r="D50" s="101">
        <v>0</v>
      </c>
      <c r="E50" s="97">
        <v>1</v>
      </c>
      <c r="F50" s="101">
        <v>0</v>
      </c>
      <c r="G50" s="101">
        <v>0</v>
      </c>
      <c r="H50" s="96" t="s">
        <v>287</v>
      </c>
      <c r="I50" s="101">
        <v>0</v>
      </c>
      <c r="J50" s="101">
        <v>0</v>
      </c>
      <c r="K50" s="101">
        <v>0</v>
      </c>
      <c r="L50" s="97">
        <v>1</v>
      </c>
      <c r="M50" s="101">
        <v>0</v>
      </c>
      <c r="N50" s="101">
        <v>0</v>
      </c>
      <c r="O50" s="99" t="s">
        <v>528</v>
      </c>
      <c r="P50" s="101">
        <v>0</v>
      </c>
      <c r="Q50" s="101">
        <v>0</v>
      </c>
      <c r="R50" s="101">
        <v>0</v>
      </c>
      <c r="S50" s="97">
        <v>1</v>
      </c>
      <c r="T50" s="101">
        <v>0</v>
      </c>
      <c r="U50" s="101">
        <v>0</v>
      </c>
      <c r="V50" s="96" t="s">
        <v>287</v>
      </c>
      <c r="W50" s="101">
        <v>0</v>
      </c>
      <c r="X50" s="101">
        <v>0</v>
      </c>
      <c r="Y50" s="101">
        <v>0</v>
      </c>
      <c r="Z50" s="97">
        <v>1</v>
      </c>
      <c r="AA50" s="101">
        <v>0</v>
      </c>
      <c r="AB50" s="101">
        <v>0</v>
      </c>
      <c r="AC50" s="96" t="s">
        <v>261</v>
      </c>
      <c r="AD50" s="101">
        <v>0</v>
      </c>
      <c r="AE50" s="101">
        <v>0</v>
      </c>
      <c r="AF50" s="101">
        <v>0</v>
      </c>
      <c r="AG50" s="97">
        <v>1</v>
      </c>
      <c r="AH50" s="101">
        <v>0</v>
      </c>
      <c r="AI50" s="101">
        <v>0</v>
      </c>
    </row>
    <row r="51" spans="1:35" ht="36" x14ac:dyDescent="0.4">
      <c r="A51" s="96" t="s">
        <v>330</v>
      </c>
      <c r="B51" s="101">
        <v>0</v>
      </c>
      <c r="C51" s="101">
        <v>0</v>
      </c>
      <c r="D51" s="101">
        <v>0</v>
      </c>
      <c r="E51" s="97">
        <v>1</v>
      </c>
      <c r="F51" s="101">
        <v>0</v>
      </c>
      <c r="G51" s="101">
        <v>0</v>
      </c>
      <c r="H51" s="96" t="s">
        <v>249</v>
      </c>
      <c r="I51" s="101">
        <v>0</v>
      </c>
      <c r="J51" s="101">
        <v>0</v>
      </c>
      <c r="K51" s="101">
        <v>0</v>
      </c>
      <c r="L51" s="97">
        <v>1</v>
      </c>
      <c r="M51" s="101">
        <v>0</v>
      </c>
      <c r="N51" s="101">
        <v>0</v>
      </c>
      <c r="O51" s="96" t="s">
        <v>330</v>
      </c>
      <c r="P51" s="101">
        <v>0</v>
      </c>
      <c r="Q51" s="101">
        <v>0</v>
      </c>
      <c r="R51" s="101">
        <v>0</v>
      </c>
      <c r="S51" s="97">
        <v>1</v>
      </c>
      <c r="T51" s="101">
        <v>0</v>
      </c>
      <c r="U51" s="101">
        <v>0</v>
      </c>
      <c r="V51" s="96" t="s">
        <v>249</v>
      </c>
      <c r="W51" s="101">
        <v>0</v>
      </c>
      <c r="X51" s="101">
        <v>0</v>
      </c>
      <c r="Y51" s="101">
        <v>0</v>
      </c>
      <c r="Z51" s="97">
        <v>1</v>
      </c>
      <c r="AA51" s="101">
        <v>0</v>
      </c>
      <c r="AB51" s="101">
        <v>0</v>
      </c>
      <c r="AC51" s="96" t="s">
        <v>237</v>
      </c>
      <c r="AD51" s="101">
        <v>0</v>
      </c>
      <c r="AE51" s="101">
        <v>0</v>
      </c>
      <c r="AF51" s="101">
        <v>0</v>
      </c>
      <c r="AG51" s="97">
        <v>1</v>
      </c>
      <c r="AH51" s="101">
        <v>0</v>
      </c>
      <c r="AI51" s="101">
        <v>0</v>
      </c>
    </row>
    <row r="52" spans="1:35" ht="36" x14ac:dyDescent="0.4">
      <c r="A52" s="96" t="s">
        <v>232</v>
      </c>
      <c r="B52" s="101">
        <v>0</v>
      </c>
      <c r="C52" s="101">
        <v>0</v>
      </c>
      <c r="D52" s="101">
        <v>0</v>
      </c>
      <c r="E52" s="97">
        <v>1</v>
      </c>
      <c r="F52" s="101">
        <v>0</v>
      </c>
      <c r="G52" s="101">
        <v>0</v>
      </c>
      <c r="H52" s="96" t="s">
        <v>302</v>
      </c>
      <c r="I52" s="101">
        <v>0</v>
      </c>
      <c r="J52" s="101">
        <v>0</v>
      </c>
      <c r="K52" s="101">
        <v>0</v>
      </c>
      <c r="L52" s="97">
        <v>1</v>
      </c>
      <c r="M52" s="101">
        <v>0</v>
      </c>
      <c r="N52" s="101">
        <v>0</v>
      </c>
      <c r="O52" s="96" t="s">
        <v>335</v>
      </c>
      <c r="P52" s="101">
        <v>0</v>
      </c>
      <c r="Q52" s="101">
        <v>0</v>
      </c>
      <c r="R52" s="101">
        <v>0</v>
      </c>
      <c r="S52" s="97">
        <v>1</v>
      </c>
      <c r="T52" s="101">
        <v>0</v>
      </c>
      <c r="U52" s="101">
        <v>0</v>
      </c>
      <c r="V52" s="96" t="s">
        <v>302</v>
      </c>
      <c r="W52" s="101">
        <v>0</v>
      </c>
      <c r="X52" s="101">
        <v>0</v>
      </c>
      <c r="Y52" s="101">
        <v>0</v>
      </c>
      <c r="Z52" s="97">
        <v>1</v>
      </c>
      <c r="AA52" s="101">
        <v>0</v>
      </c>
      <c r="AB52" s="101">
        <v>0</v>
      </c>
      <c r="AC52" s="96" t="s">
        <v>268</v>
      </c>
      <c r="AD52" s="101">
        <v>0</v>
      </c>
      <c r="AE52" s="101">
        <v>0</v>
      </c>
      <c r="AF52" s="101">
        <v>0</v>
      </c>
      <c r="AG52" s="97">
        <v>1</v>
      </c>
      <c r="AH52" s="101">
        <v>0</v>
      </c>
      <c r="AI52" s="101">
        <v>0</v>
      </c>
    </row>
    <row r="53" spans="1:35" ht="54" x14ac:dyDescent="0.4">
      <c r="A53" s="96" t="s">
        <v>335</v>
      </c>
      <c r="B53" s="101">
        <v>0</v>
      </c>
      <c r="C53" s="101">
        <v>0</v>
      </c>
      <c r="D53" s="101">
        <v>0</v>
      </c>
      <c r="E53" s="97">
        <v>1</v>
      </c>
      <c r="F53" s="101">
        <v>0</v>
      </c>
      <c r="G53" s="101">
        <v>0</v>
      </c>
      <c r="H53" s="96" t="s">
        <v>336</v>
      </c>
      <c r="I53" s="101">
        <v>0</v>
      </c>
      <c r="J53" s="101">
        <v>0</v>
      </c>
      <c r="K53" s="101">
        <v>0</v>
      </c>
      <c r="L53" s="97">
        <v>1</v>
      </c>
      <c r="M53" s="101">
        <v>0</v>
      </c>
      <c r="N53" s="101">
        <v>0</v>
      </c>
      <c r="O53" s="96" t="s">
        <v>287</v>
      </c>
      <c r="P53" s="101">
        <v>0</v>
      </c>
      <c r="Q53" s="101">
        <v>0</v>
      </c>
      <c r="R53" s="101">
        <v>0</v>
      </c>
      <c r="S53" s="97">
        <v>1</v>
      </c>
      <c r="T53" s="101">
        <v>0</v>
      </c>
      <c r="U53" s="101">
        <v>0</v>
      </c>
      <c r="V53" s="96" t="s">
        <v>336</v>
      </c>
      <c r="W53" s="101">
        <v>0</v>
      </c>
      <c r="X53" s="101">
        <v>0</v>
      </c>
      <c r="Y53" s="101">
        <v>0</v>
      </c>
      <c r="Z53" s="97">
        <v>1</v>
      </c>
      <c r="AA53" s="101">
        <v>0</v>
      </c>
      <c r="AB53" s="101">
        <v>0</v>
      </c>
      <c r="AC53" s="96" t="s">
        <v>221</v>
      </c>
      <c r="AD53" s="101">
        <v>0</v>
      </c>
      <c r="AE53" s="101">
        <v>0</v>
      </c>
      <c r="AF53" s="101">
        <v>0</v>
      </c>
      <c r="AG53" s="97">
        <v>1</v>
      </c>
      <c r="AH53" s="101">
        <v>0</v>
      </c>
      <c r="AI53" s="101">
        <v>0</v>
      </c>
    </row>
    <row r="54" spans="1:35" ht="36" x14ac:dyDescent="0.4">
      <c r="A54" s="96" t="s">
        <v>287</v>
      </c>
      <c r="B54" s="101">
        <v>0</v>
      </c>
      <c r="C54" s="101">
        <v>0</v>
      </c>
      <c r="D54" s="101">
        <v>0</v>
      </c>
      <c r="E54" s="97">
        <v>1</v>
      </c>
      <c r="F54" s="101">
        <v>0</v>
      </c>
      <c r="G54" s="101">
        <v>0</v>
      </c>
      <c r="H54" s="96" t="s">
        <v>326</v>
      </c>
      <c r="I54" s="101">
        <v>0</v>
      </c>
      <c r="J54" s="101">
        <v>0</v>
      </c>
      <c r="K54" s="101">
        <v>0</v>
      </c>
      <c r="L54" s="97">
        <v>1</v>
      </c>
      <c r="M54" s="101">
        <v>0</v>
      </c>
      <c r="N54" s="101">
        <v>0</v>
      </c>
      <c r="O54" s="96" t="s">
        <v>249</v>
      </c>
      <c r="P54" s="101">
        <v>0</v>
      </c>
      <c r="Q54" s="101">
        <v>0</v>
      </c>
      <c r="R54" s="101">
        <v>0</v>
      </c>
      <c r="S54" s="97">
        <v>1</v>
      </c>
      <c r="T54" s="101">
        <v>0</v>
      </c>
      <c r="U54" s="101">
        <v>0</v>
      </c>
      <c r="V54" s="96" t="s">
        <v>326</v>
      </c>
      <c r="W54" s="101">
        <v>0</v>
      </c>
      <c r="X54" s="101">
        <v>0</v>
      </c>
      <c r="Y54" s="101">
        <v>0</v>
      </c>
      <c r="Z54" s="97">
        <v>1</v>
      </c>
      <c r="AA54" s="101">
        <v>0</v>
      </c>
      <c r="AB54" s="101">
        <v>0</v>
      </c>
      <c r="AC54" s="96" t="s">
        <v>227</v>
      </c>
      <c r="AD54" s="101">
        <v>0</v>
      </c>
      <c r="AE54" s="101">
        <v>0</v>
      </c>
      <c r="AF54" s="101">
        <v>0</v>
      </c>
      <c r="AG54" s="97">
        <v>1</v>
      </c>
      <c r="AH54" s="101">
        <v>0</v>
      </c>
      <c r="AI54" s="101">
        <v>0</v>
      </c>
    </row>
    <row r="55" spans="1:35" ht="36" x14ac:dyDescent="0.4">
      <c r="A55" s="96" t="s">
        <v>249</v>
      </c>
      <c r="B55" s="101">
        <v>0</v>
      </c>
      <c r="C55" s="101">
        <v>0</v>
      </c>
      <c r="D55" s="101">
        <v>0</v>
      </c>
      <c r="E55" s="97">
        <v>1</v>
      </c>
      <c r="F55" s="101">
        <v>0</v>
      </c>
      <c r="G55" s="101">
        <v>0</v>
      </c>
      <c r="H55" s="96" t="s">
        <v>309</v>
      </c>
      <c r="I55" s="101">
        <v>0</v>
      </c>
      <c r="J55" s="101">
        <v>0</v>
      </c>
      <c r="K55" s="101">
        <v>0</v>
      </c>
      <c r="L55" s="97">
        <v>1</v>
      </c>
      <c r="M55" s="101">
        <v>0</v>
      </c>
      <c r="N55" s="101">
        <v>0</v>
      </c>
      <c r="O55" s="96" t="s">
        <v>302</v>
      </c>
      <c r="P55" s="101">
        <v>0</v>
      </c>
      <c r="Q55" s="101">
        <v>0</v>
      </c>
      <c r="R55" s="101">
        <v>0</v>
      </c>
      <c r="S55" s="97">
        <v>1</v>
      </c>
      <c r="T55" s="101">
        <v>0</v>
      </c>
      <c r="U55" s="101">
        <v>0</v>
      </c>
      <c r="V55" s="96" t="s">
        <v>309</v>
      </c>
      <c r="W55" s="101">
        <v>0</v>
      </c>
      <c r="X55" s="101">
        <v>0</v>
      </c>
      <c r="Y55" s="101">
        <v>0</v>
      </c>
      <c r="Z55" s="97">
        <v>1</v>
      </c>
      <c r="AA55" s="101">
        <v>0</v>
      </c>
      <c r="AB55" s="101">
        <v>0</v>
      </c>
      <c r="AC55" s="96" t="s">
        <v>276</v>
      </c>
      <c r="AD55" s="101">
        <v>0</v>
      </c>
      <c r="AE55" s="101">
        <v>0</v>
      </c>
      <c r="AF55" s="101">
        <v>0</v>
      </c>
      <c r="AG55" s="97">
        <v>1</v>
      </c>
      <c r="AH55" s="101">
        <v>0</v>
      </c>
      <c r="AI55" s="101">
        <v>0</v>
      </c>
    </row>
    <row r="56" spans="1:35" ht="36" x14ac:dyDescent="0.4">
      <c r="A56" s="96" t="s">
        <v>302</v>
      </c>
      <c r="B56" s="101">
        <v>0</v>
      </c>
      <c r="C56" s="101">
        <v>0</v>
      </c>
      <c r="D56" s="101">
        <v>0</v>
      </c>
      <c r="E56" s="97">
        <v>1</v>
      </c>
      <c r="F56" s="101">
        <v>0</v>
      </c>
      <c r="G56" s="101">
        <v>0</v>
      </c>
      <c r="H56" s="96" t="s">
        <v>282</v>
      </c>
      <c r="I56" s="101">
        <v>0</v>
      </c>
      <c r="J56" s="101">
        <v>0</v>
      </c>
      <c r="K56" s="101">
        <v>0</v>
      </c>
      <c r="L56" s="97">
        <v>1</v>
      </c>
      <c r="M56" s="101">
        <v>0</v>
      </c>
      <c r="N56" s="101">
        <v>0</v>
      </c>
      <c r="O56" s="96" t="s">
        <v>336</v>
      </c>
      <c r="P56" s="101">
        <v>0</v>
      </c>
      <c r="Q56" s="101">
        <v>0</v>
      </c>
      <c r="R56" s="101">
        <v>0</v>
      </c>
      <c r="S56" s="97">
        <v>1</v>
      </c>
      <c r="T56" s="101">
        <v>0</v>
      </c>
      <c r="U56" s="101">
        <v>0</v>
      </c>
      <c r="V56" s="96" t="s">
        <v>282</v>
      </c>
      <c r="W56" s="101">
        <v>0</v>
      </c>
      <c r="X56" s="101">
        <v>0</v>
      </c>
      <c r="Y56" s="101">
        <v>0</v>
      </c>
      <c r="Z56" s="97">
        <v>1</v>
      </c>
      <c r="AA56" s="101">
        <v>0</v>
      </c>
      <c r="AB56" s="101">
        <v>0</v>
      </c>
      <c r="AC56" s="96" t="s">
        <v>280</v>
      </c>
      <c r="AD56" s="101">
        <v>0</v>
      </c>
      <c r="AE56" s="101">
        <v>0</v>
      </c>
      <c r="AF56" s="101">
        <v>0</v>
      </c>
      <c r="AG56" s="97">
        <v>1</v>
      </c>
      <c r="AH56" s="101">
        <v>0</v>
      </c>
      <c r="AI56" s="101">
        <v>0</v>
      </c>
    </row>
    <row r="57" spans="1:35" ht="36" x14ac:dyDescent="0.4">
      <c r="A57" s="96" t="s">
        <v>336</v>
      </c>
      <c r="B57" s="101">
        <v>0</v>
      </c>
      <c r="C57" s="101">
        <v>0</v>
      </c>
      <c r="D57" s="101">
        <v>0</v>
      </c>
      <c r="E57" s="97">
        <v>1</v>
      </c>
      <c r="F57" s="101">
        <v>0</v>
      </c>
      <c r="G57" s="101">
        <v>0</v>
      </c>
      <c r="H57" s="96" t="s">
        <v>215</v>
      </c>
      <c r="I57" s="101">
        <v>0</v>
      </c>
      <c r="J57" s="101">
        <v>0</v>
      </c>
      <c r="K57" s="101">
        <v>0</v>
      </c>
      <c r="L57" s="97">
        <v>1</v>
      </c>
      <c r="M57" s="101">
        <v>0</v>
      </c>
      <c r="N57" s="101">
        <v>0</v>
      </c>
      <c r="O57" s="96" t="s">
        <v>326</v>
      </c>
      <c r="P57" s="101">
        <v>0</v>
      </c>
      <c r="Q57" s="101">
        <v>0</v>
      </c>
      <c r="R57" s="101">
        <v>0</v>
      </c>
      <c r="S57" s="97">
        <v>1</v>
      </c>
      <c r="T57" s="101">
        <v>0</v>
      </c>
      <c r="U57" s="101">
        <v>0</v>
      </c>
      <c r="V57" s="96" t="s">
        <v>215</v>
      </c>
      <c r="W57" s="101">
        <v>0</v>
      </c>
      <c r="X57" s="101">
        <v>0</v>
      </c>
      <c r="Y57" s="101">
        <v>0</v>
      </c>
      <c r="Z57" s="97">
        <v>1</v>
      </c>
      <c r="AA57" s="101">
        <v>0</v>
      </c>
      <c r="AB57" s="101">
        <v>0</v>
      </c>
      <c r="AC57" s="96" t="s">
        <v>285</v>
      </c>
      <c r="AD57" s="101">
        <v>0</v>
      </c>
      <c r="AE57" s="101">
        <v>0</v>
      </c>
      <c r="AF57" s="101">
        <v>0</v>
      </c>
      <c r="AG57" s="97">
        <v>1</v>
      </c>
      <c r="AH57" s="101">
        <v>0</v>
      </c>
      <c r="AI57" s="101">
        <v>0</v>
      </c>
    </row>
    <row r="58" spans="1:35" ht="36" x14ac:dyDescent="0.4">
      <c r="A58" s="96" t="s">
        <v>326</v>
      </c>
      <c r="B58" s="101">
        <v>0</v>
      </c>
      <c r="C58" s="101">
        <v>0</v>
      </c>
      <c r="D58" s="101">
        <v>0</v>
      </c>
      <c r="E58" s="97">
        <v>1</v>
      </c>
      <c r="F58" s="101">
        <v>0</v>
      </c>
      <c r="G58" s="101">
        <v>0</v>
      </c>
      <c r="H58" s="96" t="s">
        <v>339</v>
      </c>
      <c r="I58" s="101">
        <v>0</v>
      </c>
      <c r="J58" s="101">
        <v>0</v>
      </c>
      <c r="K58" s="101">
        <v>0</v>
      </c>
      <c r="L58" s="97">
        <v>1</v>
      </c>
      <c r="M58" s="101">
        <v>0</v>
      </c>
      <c r="N58" s="101">
        <v>0</v>
      </c>
      <c r="O58" s="96" t="s">
        <v>309</v>
      </c>
      <c r="P58" s="101">
        <v>0</v>
      </c>
      <c r="Q58" s="101">
        <v>0</v>
      </c>
      <c r="R58" s="101">
        <v>0</v>
      </c>
      <c r="S58" s="97">
        <v>1</v>
      </c>
      <c r="T58" s="101">
        <v>0</v>
      </c>
      <c r="U58" s="101">
        <v>0</v>
      </c>
      <c r="V58" s="96" t="s">
        <v>339</v>
      </c>
      <c r="W58" s="101">
        <v>0</v>
      </c>
      <c r="X58" s="101">
        <v>0</v>
      </c>
      <c r="Y58" s="101">
        <v>0</v>
      </c>
      <c r="Z58" s="97">
        <v>1</v>
      </c>
      <c r="AA58" s="101">
        <v>0</v>
      </c>
      <c r="AB58" s="101">
        <v>0</v>
      </c>
      <c r="AC58" s="96" t="s">
        <v>294</v>
      </c>
      <c r="AD58" s="101">
        <v>0</v>
      </c>
      <c r="AE58" s="101">
        <v>0</v>
      </c>
      <c r="AF58" s="101">
        <v>0</v>
      </c>
      <c r="AG58" s="97">
        <v>1</v>
      </c>
      <c r="AH58" s="101">
        <v>0</v>
      </c>
      <c r="AI58" s="101">
        <v>0</v>
      </c>
    </row>
    <row r="59" spans="1:35" ht="36" x14ac:dyDescent="0.4">
      <c r="A59" s="96" t="s">
        <v>309</v>
      </c>
      <c r="B59" s="101">
        <v>0</v>
      </c>
      <c r="C59" s="101">
        <v>0</v>
      </c>
      <c r="D59" s="101">
        <v>0</v>
      </c>
      <c r="E59" s="97">
        <v>1</v>
      </c>
      <c r="F59" s="101">
        <v>0</v>
      </c>
      <c r="G59" s="101">
        <v>0</v>
      </c>
      <c r="H59" s="96" t="s">
        <v>269</v>
      </c>
      <c r="I59" s="101">
        <v>0</v>
      </c>
      <c r="J59" s="101">
        <v>0</v>
      </c>
      <c r="K59" s="101">
        <v>0</v>
      </c>
      <c r="L59" s="97">
        <v>1</v>
      </c>
      <c r="M59" s="101">
        <v>0</v>
      </c>
      <c r="N59" s="101">
        <v>0</v>
      </c>
      <c r="O59" s="96" t="s">
        <v>282</v>
      </c>
      <c r="P59" s="101">
        <v>0</v>
      </c>
      <c r="Q59" s="101">
        <v>0</v>
      </c>
      <c r="R59" s="101">
        <v>0</v>
      </c>
      <c r="S59" s="97">
        <v>1</v>
      </c>
      <c r="T59" s="101">
        <v>0</v>
      </c>
      <c r="U59" s="101">
        <v>0</v>
      </c>
      <c r="V59" s="96" t="s">
        <v>269</v>
      </c>
      <c r="W59" s="101">
        <v>0</v>
      </c>
      <c r="X59" s="101">
        <v>0</v>
      </c>
      <c r="Y59" s="101">
        <v>0</v>
      </c>
      <c r="Z59" s="97">
        <v>1</v>
      </c>
      <c r="AA59" s="101">
        <v>0</v>
      </c>
      <c r="AB59" s="101">
        <v>0</v>
      </c>
      <c r="AC59" s="96" t="s">
        <v>297</v>
      </c>
      <c r="AD59" s="101">
        <v>0</v>
      </c>
      <c r="AE59" s="101">
        <v>0</v>
      </c>
      <c r="AF59" s="101">
        <v>0</v>
      </c>
      <c r="AG59" s="97">
        <v>1</v>
      </c>
      <c r="AH59" s="101">
        <v>0</v>
      </c>
      <c r="AI59" s="101">
        <v>0</v>
      </c>
    </row>
    <row r="60" spans="1:35" ht="18" x14ac:dyDescent="0.4">
      <c r="A60" s="96" t="s">
        <v>282</v>
      </c>
      <c r="B60" s="101">
        <v>0</v>
      </c>
      <c r="C60" s="101">
        <v>0</v>
      </c>
      <c r="D60" s="101">
        <v>0</v>
      </c>
      <c r="E60" s="97">
        <v>1</v>
      </c>
      <c r="F60" s="101">
        <v>0</v>
      </c>
      <c r="G60" s="101">
        <v>0</v>
      </c>
      <c r="H60" s="96" t="s">
        <v>247</v>
      </c>
      <c r="I60" s="101">
        <v>0</v>
      </c>
      <c r="J60" s="101">
        <v>0</v>
      </c>
      <c r="K60" s="101">
        <v>0</v>
      </c>
      <c r="L60" s="97">
        <v>1</v>
      </c>
      <c r="M60" s="101">
        <v>0</v>
      </c>
      <c r="N60" s="101">
        <v>0</v>
      </c>
      <c r="O60" s="96" t="s">
        <v>215</v>
      </c>
      <c r="P60" s="101">
        <v>0</v>
      </c>
      <c r="Q60" s="101">
        <v>0</v>
      </c>
      <c r="R60" s="101">
        <v>0</v>
      </c>
      <c r="S60" s="97">
        <v>1</v>
      </c>
      <c r="T60" s="101">
        <v>0</v>
      </c>
      <c r="U60" s="101">
        <v>0</v>
      </c>
      <c r="V60" s="96" t="s">
        <v>340</v>
      </c>
      <c r="W60" s="101">
        <v>0</v>
      </c>
      <c r="X60" s="101">
        <v>0</v>
      </c>
      <c r="Y60" s="101">
        <v>0</v>
      </c>
      <c r="Z60" s="97">
        <v>1</v>
      </c>
      <c r="AA60" s="101">
        <v>0</v>
      </c>
      <c r="AB60" s="101">
        <v>0</v>
      </c>
      <c r="AC60" s="101">
        <v>0</v>
      </c>
      <c r="AD60" s="101">
        <v>0</v>
      </c>
      <c r="AE60" s="101">
        <v>0</v>
      </c>
      <c r="AF60" s="101">
        <v>0</v>
      </c>
      <c r="AG60" s="97">
        <v>1</v>
      </c>
      <c r="AH60" s="101">
        <v>0</v>
      </c>
      <c r="AI60" s="101">
        <v>0</v>
      </c>
    </row>
    <row r="61" spans="1:35" ht="36" x14ac:dyDescent="0.4">
      <c r="A61" s="96" t="s">
        <v>339</v>
      </c>
      <c r="B61" s="101">
        <v>0</v>
      </c>
      <c r="C61" s="101">
        <v>0</v>
      </c>
      <c r="D61" s="101">
        <v>0</v>
      </c>
      <c r="E61" s="97">
        <v>1</v>
      </c>
      <c r="F61" s="101">
        <v>0</v>
      </c>
      <c r="G61" s="101">
        <v>0</v>
      </c>
      <c r="H61" s="96" t="s">
        <v>340</v>
      </c>
      <c r="I61" s="101">
        <v>0</v>
      </c>
      <c r="J61" s="101">
        <v>0</v>
      </c>
      <c r="K61" s="101">
        <v>0</v>
      </c>
      <c r="L61" s="97">
        <v>1</v>
      </c>
      <c r="M61" s="101">
        <v>0</v>
      </c>
      <c r="N61" s="101">
        <v>0</v>
      </c>
      <c r="O61" s="96" t="s">
        <v>339</v>
      </c>
      <c r="P61" s="101">
        <v>0</v>
      </c>
      <c r="Q61" s="101">
        <v>0</v>
      </c>
      <c r="R61" s="101">
        <v>0</v>
      </c>
      <c r="S61" s="97">
        <v>1</v>
      </c>
      <c r="T61" s="101">
        <v>0</v>
      </c>
      <c r="U61" s="101">
        <v>0</v>
      </c>
      <c r="V61" s="96" t="s">
        <v>225</v>
      </c>
      <c r="W61" s="101">
        <v>0</v>
      </c>
      <c r="X61" s="101">
        <v>0</v>
      </c>
      <c r="Y61" s="101">
        <v>0</v>
      </c>
      <c r="Z61" s="97">
        <v>1</v>
      </c>
      <c r="AA61" s="101">
        <v>0</v>
      </c>
      <c r="AB61" s="101">
        <v>0</v>
      </c>
      <c r="AC61" s="101">
        <v>0</v>
      </c>
      <c r="AD61" s="101">
        <v>0</v>
      </c>
      <c r="AE61" s="101">
        <v>0</v>
      </c>
      <c r="AF61" s="101">
        <v>0</v>
      </c>
      <c r="AG61" s="97">
        <v>1</v>
      </c>
      <c r="AH61" s="101">
        <v>0</v>
      </c>
      <c r="AI61" s="101">
        <v>0</v>
      </c>
    </row>
    <row r="62" spans="1:35" ht="18" x14ac:dyDescent="0.4">
      <c r="A62" s="96" t="s">
        <v>269</v>
      </c>
      <c r="B62" s="101">
        <v>0</v>
      </c>
      <c r="C62" s="101">
        <v>0</v>
      </c>
      <c r="D62" s="101">
        <v>0</v>
      </c>
      <c r="E62" s="97">
        <v>1</v>
      </c>
      <c r="F62" s="101">
        <v>0</v>
      </c>
      <c r="G62" s="101">
        <v>0</v>
      </c>
      <c r="H62" s="96" t="s">
        <v>265</v>
      </c>
      <c r="I62" s="101">
        <v>0</v>
      </c>
      <c r="J62" s="101">
        <v>0</v>
      </c>
      <c r="K62" s="101">
        <v>0</v>
      </c>
      <c r="L62" s="97">
        <v>1</v>
      </c>
      <c r="M62" s="101">
        <v>0</v>
      </c>
      <c r="N62" s="101">
        <v>0</v>
      </c>
      <c r="O62" s="96" t="s">
        <v>269</v>
      </c>
      <c r="P62" s="101">
        <v>0</v>
      </c>
      <c r="Q62" s="101">
        <v>0</v>
      </c>
      <c r="R62" s="101">
        <v>0</v>
      </c>
      <c r="S62" s="97">
        <v>1</v>
      </c>
      <c r="T62" s="101">
        <v>0</v>
      </c>
      <c r="U62" s="101">
        <v>0</v>
      </c>
      <c r="V62" s="96" t="s">
        <v>281</v>
      </c>
      <c r="W62" s="101">
        <v>0</v>
      </c>
      <c r="X62" s="101">
        <v>0</v>
      </c>
      <c r="Y62" s="101">
        <v>0</v>
      </c>
      <c r="Z62" s="97">
        <v>1</v>
      </c>
      <c r="AA62" s="101">
        <v>0</v>
      </c>
      <c r="AB62" s="101">
        <v>0</v>
      </c>
      <c r="AC62" s="101">
        <v>0</v>
      </c>
      <c r="AD62" s="101">
        <v>0</v>
      </c>
      <c r="AE62" s="101">
        <v>0</v>
      </c>
      <c r="AF62" s="101">
        <v>0</v>
      </c>
      <c r="AG62" s="97">
        <v>1</v>
      </c>
      <c r="AH62" s="101">
        <v>0</v>
      </c>
      <c r="AI62" s="101">
        <v>0</v>
      </c>
    </row>
    <row r="63" spans="1:35" ht="18" x14ac:dyDescent="0.4">
      <c r="A63" s="96" t="s">
        <v>340</v>
      </c>
      <c r="B63" s="101">
        <v>0</v>
      </c>
      <c r="C63" s="101">
        <v>0</v>
      </c>
      <c r="D63" s="101">
        <v>0</v>
      </c>
      <c r="E63" s="97">
        <v>1</v>
      </c>
      <c r="F63" s="101">
        <v>0</v>
      </c>
      <c r="G63" s="101">
        <v>0</v>
      </c>
      <c r="H63" s="96" t="s">
        <v>245</v>
      </c>
      <c r="I63" s="101">
        <v>0</v>
      </c>
      <c r="J63" s="101">
        <v>0</v>
      </c>
      <c r="K63" s="101">
        <v>0</v>
      </c>
      <c r="L63" s="97">
        <v>1</v>
      </c>
      <c r="M63" s="101">
        <v>0</v>
      </c>
      <c r="N63" s="101">
        <v>0</v>
      </c>
      <c r="O63" s="96" t="s">
        <v>247</v>
      </c>
      <c r="P63" s="101">
        <v>0</v>
      </c>
      <c r="Q63" s="101">
        <v>0</v>
      </c>
      <c r="R63" s="101">
        <v>0</v>
      </c>
      <c r="S63" s="97">
        <v>1</v>
      </c>
      <c r="T63" s="101">
        <v>0</v>
      </c>
      <c r="U63" s="101">
        <v>0</v>
      </c>
      <c r="V63" s="96" t="s">
        <v>307</v>
      </c>
      <c r="W63" s="101">
        <v>0</v>
      </c>
      <c r="X63" s="101">
        <v>0</v>
      </c>
      <c r="Y63" s="101">
        <v>0</v>
      </c>
      <c r="Z63" s="97">
        <v>1</v>
      </c>
      <c r="AA63" s="101">
        <v>0</v>
      </c>
      <c r="AB63" s="101">
        <v>0</v>
      </c>
      <c r="AC63" s="101">
        <v>0</v>
      </c>
      <c r="AD63" s="101">
        <v>0</v>
      </c>
      <c r="AE63" s="101">
        <v>0</v>
      </c>
      <c r="AF63" s="101">
        <v>0</v>
      </c>
      <c r="AG63" s="97">
        <v>1</v>
      </c>
      <c r="AH63" s="101">
        <v>0</v>
      </c>
      <c r="AI63" s="101">
        <v>0</v>
      </c>
    </row>
    <row r="64" spans="1:35" ht="18" x14ac:dyDescent="0.4">
      <c r="A64" s="96" t="s">
        <v>225</v>
      </c>
      <c r="B64" s="101">
        <v>0</v>
      </c>
      <c r="C64" s="101">
        <v>0</v>
      </c>
      <c r="D64" s="101">
        <v>0</v>
      </c>
      <c r="E64" s="97">
        <v>1</v>
      </c>
      <c r="F64" s="101">
        <v>0</v>
      </c>
      <c r="G64" s="101">
        <v>0</v>
      </c>
      <c r="H64" s="96" t="s">
        <v>259</v>
      </c>
      <c r="I64" s="101">
        <v>0</v>
      </c>
      <c r="J64" s="101">
        <v>0</v>
      </c>
      <c r="K64" s="101">
        <v>0</v>
      </c>
      <c r="L64" s="97">
        <v>1</v>
      </c>
      <c r="M64" s="101">
        <v>0</v>
      </c>
      <c r="N64" s="101">
        <v>0</v>
      </c>
      <c r="O64" s="96" t="s">
        <v>340</v>
      </c>
      <c r="P64" s="101">
        <v>0</v>
      </c>
      <c r="Q64" s="101">
        <v>0</v>
      </c>
      <c r="R64" s="101">
        <v>0</v>
      </c>
      <c r="S64" s="97">
        <v>1</v>
      </c>
      <c r="T64" s="101">
        <v>0</v>
      </c>
      <c r="U64" s="101">
        <v>0</v>
      </c>
      <c r="V64" s="96" t="s">
        <v>341</v>
      </c>
      <c r="W64" s="101">
        <v>0</v>
      </c>
      <c r="X64" s="101">
        <v>0</v>
      </c>
      <c r="Y64" s="101">
        <v>0</v>
      </c>
      <c r="Z64" s="97">
        <v>1</v>
      </c>
      <c r="AA64" s="101">
        <v>0</v>
      </c>
      <c r="AB64" s="101">
        <v>0</v>
      </c>
      <c r="AC64" s="101">
        <v>0</v>
      </c>
      <c r="AD64" s="101">
        <v>0</v>
      </c>
      <c r="AE64" s="101">
        <v>0</v>
      </c>
      <c r="AF64" s="101">
        <v>0</v>
      </c>
      <c r="AG64" s="97">
        <v>1</v>
      </c>
      <c r="AH64" s="101">
        <v>0</v>
      </c>
      <c r="AI64" s="101">
        <v>0</v>
      </c>
    </row>
    <row r="65" spans="1:35" ht="18" x14ac:dyDescent="0.4">
      <c r="A65" s="96" t="s">
        <v>281</v>
      </c>
      <c r="B65" s="101">
        <v>0</v>
      </c>
      <c r="C65" s="101">
        <v>0</v>
      </c>
      <c r="D65" s="101">
        <v>0</v>
      </c>
      <c r="E65" s="97">
        <v>1</v>
      </c>
      <c r="F65" s="101">
        <v>0</v>
      </c>
      <c r="G65" s="101">
        <v>0</v>
      </c>
      <c r="H65" s="96" t="s">
        <v>225</v>
      </c>
      <c r="I65" s="101">
        <v>0</v>
      </c>
      <c r="J65" s="101">
        <v>0</v>
      </c>
      <c r="K65" s="101">
        <v>0</v>
      </c>
      <c r="L65" s="97">
        <v>1</v>
      </c>
      <c r="M65" s="101">
        <v>0</v>
      </c>
      <c r="N65" s="101">
        <v>0</v>
      </c>
      <c r="O65" s="96" t="s">
        <v>265</v>
      </c>
      <c r="P65" s="101">
        <v>0</v>
      </c>
      <c r="Q65" s="101">
        <v>0</v>
      </c>
      <c r="R65" s="101">
        <v>0</v>
      </c>
      <c r="S65" s="97">
        <v>1</v>
      </c>
      <c r="T65" s="101">
        <v>0</v>
      </c>
      <c r="U65" s="101">
        <v>0</v>
      </c>
      <c r="V65" s="96" t="s">
        <v>327</v>
      </c>
      <c r="W65" s="101">
        <v>0</v>
      </c>
      <c r="X65" s="101">
        <v>0</v>
      </c>
      <c r="Y65" s="101">
        <v>0</v>
      </c>
      <c r="Z65" s="97">
        <v>1</v>
      </c>
      <c r="AA65" s="101">
        <v>0</v>
      </c>
      <c r="AB65" s="101">
        <v>0</v>
      </c>
      <c r="AC65" s="101">
        <v>0</v>
      </c>
      <c r="AD65" s="101">
        <v>0</v>
      </c>
      <c r="AE65" s="101">
        <v>0</v>
      </c>
      <c r="AF65" s="101">
        <v>0</v>
      </c>
      <c r="AG65" s="97">
        <v>1</v>
      </c>
      <c r="AH65" s="101">
        <v>0</v>
      </c>
      <c r="AI65" s="101">
        <v>0</v>
      </c>
    </row>
    <row r="66" spans="1:35" ht="36" x14ac:dyDescent="0.4">
      <c r="A66" s="96" t="s">
        <v>307</v>
      </c>
      <c r="B66" s="101">
        <v>0</v>
      </c>
      <c r="C66" s="101">
        <v>0</v>
      </c>
      <c r="D66" s="101">
        <v>0</v>
      </c>
      <c r="E66" s="97">
        <v>1</v>
      </c>
      <c r="F66" s="101">
        <v>0</v>
      </c>
      <c r="G66" s="101">
        <v>0</v>
      </c>
      <c r="H66" s="96" t="s">
        <v>239</v>
      </c>
      <c r="I66" s="101">
        <v>0</v>
      </c>
      <c r="J66" s="101">
        <v>0</v>
      </c>
      <c r="K66" s="101">
        <v>0</v>
      </c>
      <c r="L66" s="97">
        <v>1</v>
      </c>
      <c r="M66" s="101">
        <v>0</v>
      </c>
      <c r="N66" s="101">
        <v>0</v>
      </c>
      <c r="O66" s="96" t="s">
        <v>245</v>
      </c>
      <c r="P66" s="101">
        <v>0</v>
      </c>
      <c r="Q66" s="101">
        <v>0</v>
      </c>
      <c r="R66" s="101">
        <v>0</v>
      </c>
      <c r="S66" s="97">
        <v>1</v>
      </c>
      <c r="T66" s="101">
        <v>0</v>
      </c>
      <c r="U66" s="101">
        <v>0</v>
      </c>
      <c r="V66" s="96" t="s">
        <v>530</v>
      </c>
      <c r="W66" s="101">
        <v>0</v>
      </c>
      <c r="X66" s="101">
        <v>0</v>
      </c>
      <c r="Y66" s="101">
        <v>0</v>
      </c>
      <c r="Z66" s="97">
        <v>1</v>
      </c>
      <c r="AA66" s="101">
        <v>0</v>
      </c>
      <c r="AB66" s="101">
        <v>0</v>
      </c>
      <c r="AC66" s="101">
        <v>0</v>
      </c>
      <c r="AD66" s="101">
        <v>0</v>
      </c>
      <c r="AE66" s="101">
        <v>0</v>
      </c>
      <c r="AF66" s="101">
        <v>0</v>
      </c>
      <c r="AG66" s="97">
        <v>1</v>
      </c>
      <c r="AH66" s="101">
        <v>0</v>
      </c>
      <c r="AI66" s="101">
        <v>0</v>
      </c>
    </row>
    <row r="67" spans="1:35" ht="18" x14ac:dyDescent="0.4">
      <c r="A67" s="96" t="s">
        <v>341</v>
      </c>
      <c r="B67" s="101">
        <v>0</v>
      </c>
      <c r="C67" s="101">
        <v>0</v>
      </c>
      <c r="D67" s="101">
        <v>0</v>
      </c>
      <c r="E67" s="97">
        <v>1</v>
      </c>
      <c r="F67" s="101">
        <v>0</v>
      </c>
      <c r="G67" s="101">
        <v>0</v>
      </c>
      <c r="H67" s="96" t="s">
        <v>281</v>
      </c>
      <c r="I67" s="101">
        <v>0</v>
      </c>
      <c r="J67" s="101">
        <v>0</v>
      </c>
      <c r="K67" s="101">
        <v>0</v>
      </c>
      <c r="L67" s="97">
        <v>1</v>
      </c>
      <c r="M67" s="101">
        <v>0</v>
      </c>
      <c r="N67" s="101">
        <v>0</v>
      </c>
      <c r="O67" s="96" t="s">
        <v>259</v>
      </c>
      <c r="P67" s="101">
        <v>0</v>
      </c>
      <c r="Q67" s="101">
        <v>0</v>
      </c>
      <c r="R67" s="101">
        <v>0</v>
      </c>
      <c r="S67" s="97">
        <v>1</v>
      </c>
      <c r="T67" s="101">
        <v>0</v>
      </c>
      <c r="U67" s="101">
        <v>0</v>
      </c>
      <c r="V67" s="96" t="s">
        <v>480</v>
      </c>
      <c r="W67" s="101">
        <v>0</v>
      </c>
      <c r="X67" s="101">
        <v>0</v>
      </c>
      <c r="Y67" s="101">
        <v>0</v>
      </c>
      <c r="Z67" s="97">
        <v>1</v>
      </c>
      <c r="AA67" s="101">
        <v>0</v>
      </c>
      <c r="AB67" s="101">
        <v>0</v>
      </c>
      <c r="AC67" s="101">
        <v>0</v>
      </c>
      <c r="AD67" s="101">
        <v>0</v>
      </c>
      <c r="AE67" s="101">
        <v>0</v>
      </c>
      <c r="AF67" s="101">
        <v>0</v>
      </c>
      <c r="AG67" s="97">
        <v>1</v>
      </c>
      <c r="AH67" s="101">
        <v>0</v>
      </c>
      <c r="AI67" s="101">
        <v>0</v>
      </c>
    </row>
    <row r="68" spans="1:35" ht="18" x14ac:dyDescent="0.4">
      <c r="A68" s="96" t="s">
        <v>327</v>
      </c>
      <c r="B68" s="101">
        <v>0</v>
      </c>
      <c r="C68" s="101">
        <v>0</v>
      </c>
      <c r="D68" s="101">
        <v>0</v>
      </c>
      <c r="E68" s="97">
        <v>1</v>
      </c>
      <c r="F68" s="101">
        <v>0</v>
      </c>
      <c r="G68" s="101">
        <v>0</v>
      </c>
      <c r="H68" s="96" t="s">
        <v>307</v>
      </c>
      <c r="I68" s="101">
        <v>0</v>
      </c>
      <c r="J68" s="101">
        <v>0</v>
      </c>
      <c r="K68" s="101">
        <v>0</v>
      </c>
      <c r="L68" s="97">
        <v>1</v>
      </c>
      <c r="M68" s="101">
        <v>0</v>
      </c>
      <c r="N68" s="101">
        <v>0</v>
      </c>
      <c r="O68" s="96" t="s">
        <v>225</v>
      </c>
      <c r="P68" s="101">
        <v>0</v>
      </c>
      <c r="Q68" s="101">
        <v>0</v>
      </c>
      <c r="R68" s="101">
        <v>0</v>
      </c>
      <c r="S68" s="97">
        <v>1</v>
      </c>
      <c r="T68" s="101">
        <v>0</v>
      </c>
      <c r="U68" s="101">
        <v>0</v>
      </c>
      <c r="V68" s="96" t="s">
        <v>436</v>
      </c>
      <c r="W68" s="101">
        <v>0</v>
      </c>
      <c r="X68" s="101">
        <v>0</v>
      </c>
      <c r="Y68" s="101">
        <v>0</v>
      </c>
      <c r="Z68" s="97">
        <v>1</v>
      </c>
      <c r="AA68" s="101">
        <v>0</v>
      </c>
      <c r="AB68" s="101">
        <v>0</v>
      </c>
      <c r="AC68" s="101">
        <v>0</v>
      </c>
      <c r="AD68" s="101">
        <v>0</v>
      </c>
      <c r="AE68" s="101">
        <v>0</v>
      </c>
      <c r="AF68" s="101">
        <v>0</v>
      </c>
      <c r="AG68" s="97">
        <v>1</v>
      </c>
      <c r="AH68" s="101">
        <v>0</v>
      </c>
      <c r="AI68" s="101">
        <v>0</v>
      </c>
    </row>
    <row r="69" spans="1:35" ht="36" x14ac:dyDescent="0.4">
      <c r="A69" s="96" t="s">
        <v>530</v>
      </c>
      <c r="B69" s="101">
        <v>0</v>
      </c>
      <c r="C69" s="101">
        <v>0</v>
      </c>
      <c r="D69" s="101">
        <v>0</v>
      </c>
      <c r="E69" s="97">
        <v>1</v>
      </c>
      <c r="F69" s="101">
        <v>0</v>
      </c>
      <c r="G69" s="101">
        <v>0</v>
      </c>
      <c r="H69" s="96" t="s">
        <v>341</v>
      </c>
      <c r="I69" s="101">
        <v>0</v>
      </c>
      <c r="J69" s="101">
        <v>0</v>
      </c>
      <c r="K69" s="101">
        <v>0</v>
      </c>
      <c r="L69" s="97">
        <v>1</v>
      </c>
      <c r="M69" s="101">
        <v>0</v>
      </c>
      <c r="N69" s="101">
        <v>0</v>
      </c>
      <c r="O69" s="96" t="s">
        <v>239</v>
      </c>
      <c r="P69" s="101">
        <v>0</v>
      </c>
      <c r="Q69" s="101">
        <v>0</v>
      </c>
      <c r="R69" s="101">
        <v>0</v>
      </c>
      <c r="S69" s="97">
        <v>1</v>
      </c>
      <c r="T69" s="101">
        <v>0</v>
      </c>
      <c r="U69" s="101">
        <v>0</v>
      </c>
      <c r="V69" s="96" t="s">
        <v>312</v>
      </c>
      <c r="W69" s="101">
        <v>0</v>
      </c>
      <c r="X69" s="101">
        <v>0</v>
      </c>
      <c r="Y69" s="101">
        <v>0</v>
      </c>
      <c r="Z69" s="97">
        <v>1</v>
      </c>
      <c r="AA69" s="101">
        <v>0</v>
      </c>
      <c r="AB69" s="101">
        <v>0</v>
      </c>
      <c r="AC69" s="101">
        <v>0</v>
      </c>
      <c r="AD69" s="101">
        <v>0</v>
      </c>
      <c r="AE69" s="101">
        <v>0</v>
      </c>
      <c r="AF69" s="101">
        <v>0</v>
      </c>
      <c r="AG69" s="97">
        <v>1</v>
      </c>
      <c r="AH69" s="101">
        <v>0</v>
      </c>
      <c r="AI69" s="101">
        <v>0</v>
      </c>
    </row>
    <row r="70" spans="1:35" ht="18" x14ac:dyDescent="0.4">
      <c r="A70" s="96" t="s">
        <v>480</v>
      </c>
      <c r="B70" s="101">
        <v>0</v>
      </c>
      <c r="C70" s="101">
        <v>0</v>
      </c>
      <c r="D70" s="101">
        <v>0</v>
      </c>
      <c r="E70" s="97">
        <v>1</v>
      </c>
      <c r="F70" s="101">
        <v>0</v>
      </c>
      <c r="G70" s="101">
        <v>0</v>
      </c>
      <c r="H70" s="96" t="s">
        <v>327</v>
      </c>
      <c r="I70" s="101">
        <v>0</v>
      </c>
      <c r="J70" s="101">
        <v>0</v>
      </c>
      <c r="K70" s="101">
        <v>0</v>
      </c>
      <c r="L70" s="97">
        <v>1</v>
      </c>
      <c r="M70" s="101">
        <v>0</v>
      </c>
      <c r="N70" s="101">
        <v>0</v>
      </c>
      <c r="O70" s="96" t="s">
        <v>281</v>
      </c>
      <c r="P70" s="101">
        <v>0</v>
      </c>
      <c r="Q70" s="101">
        <v>0</v>
      </c>
      <c r="R70" s="101">
        <v>0</v>
      </c>
      <c r="S70" s="97">
        <v>1</v>
      </c>
      <c r="T70" s="101">
        <v>0</v>
      </c>
      <c r="U70" s="101">
        <v>0</v>
      </c>
      <c r="V70" s="96" t="s">
        <v>266</v>
      </c>
      <c r="W70" s="101">
        <v>0</v>
      </c>
      <c r="X70" s="101">
        <v>0</v>
      </c>
      <c r="Y70" s="101">
        <v>0</v>
      </c>
      <c r="Z70" s="97">
        <v>1</v>
      </c>
      <c r="AA70" s="101">
        <v>0</v>
      </c>
      <c r="AB70" s="101">
        <v>0</v>
      </c>
      <c r="AC70" s="101">
        <v>0</v>
      </c>
      <c r="AD70" s="101">
        <v>0</v>
      </c>
      <c r="AE70" s="101">
        <v>0</v>
      </c>
      <c r="AF70" s="101">
        <v>0</v>
      </c>
      <c r="AG70" s="97">
        <v>1</v>
      </c>
      <c r="AH70" s="101">
        <v>0</v>
      </c>
      <c r="AI70" s="101">
        <v>0</v>
      </c>
    </row>
    <row r="71" spans="1:35" ht="18" x14ac:dyDescent="0.4">
      <c r="A71" s="96" t="s">
        <v>312</v>
      </c>
      <c r="B71" s="101">
        <v>0</v>
      </c>
      <c r="C71" s="101">
        <v>0</v>
      </c>
      <c r="D71" s="101">
        <v>0</v>
      </c>
      <c r="E71" s="97">
        <v>1</v>
      </c>
      <c r="F71" s="101">
        <v>0</v>
      </c>
      <c r="G71" s="101">
        <v>0</v>
      </c>
      <c r="H71" s="96" t="s">
        <v>530</v>
      </c>
      <c r="I71" s="101">
        <v>0</v>
      </c>
      <c r="J71" s="101">
        <v>0</v>
      </c>
      <c r="K71" s="101">
        <v>0</v>
      </c>
      <c r="L71" s="97">
        <v>1</v>
      </c>
      <c r="M71" s="101">
        <v>0</v>
      </c>
      <c r="N71" s="101">
        <v>0</v>
      </c>
      <c r="O71" s="96" t="s">
        <v>307</v>
      </c>
      <c r="P71" s="101">
        <v>0</v>
      </c>
      <c r="Q71" s="101">
        <v>0</v>
      </c>
      <c r="R71" s="101">
        <v>0</v>
      </c>
      <c r="S71" s="97">
        <v>1</v>
      </c>
      <c r="T71" s="101">
        <v>0</v>
      </c>
      <c r="U71" s="101">
        <v>0</v>
      </c>
      <c r="V71" s="96" t="s">
        <v>495</v>
      </c>
      <c r="W71" s="101">
        <v>0</v>
      </c>
      <c r="X71" s="101">
        <v>0</v>
      </c>
      <c r="Y71" s="101">
        <v>0</v>
      </c>
      <c r="Z71" s="97">
        <v>1</v>
      </c>
      <c r="AA71" s="101">
        <v>0</v>
      </c>
      <c r="AB71" s="101">
        <v>0</v>
      </c>
      <c r="AC71" s="101">
        <v>0</v>
      </c>
      <c r="AD71" s="101">
        <v>0</v>
      </c>
      <c r="AE71" s="101">
        <v>0</v>
      </c>
      <c r="AF71" s="101">
        <v>0</v>
      </c>
      <c r="AG71" s="97">
        <v>1</v>
      </c>
      <c r="AH71" s="101">
        <v>0</v>
      </c>
      <c r="AI71" s="101">
        <v>0</v>
      </c>
    </row>
    <row r="72" spans="1:35" ht="18" x14ac:dyDescent="0.4">
      <c r="A72" s="96" t="s">
        <v>266</v>
      </c>
      <c r="B72" s="101">
        <v>0</v>
      </c>
      <c r="C72" s="101">
        <v>0</v>
      </c>
      <c r="D72" s="101">
        <v>0</v>
      </c>
      <c r="E72" s="97">
        <v>1</v>
      </c>
      <c r="F72" s="101">
        <v>0</v>
      </c>
      <c r="G72" s="101">
        <v>0</v>
      </c>
      <c r="H72" s="96" t="s">
        <v>480</v>
      </c>
      <c r="I72" s="101">
        <v>0</v>
      </c>
      <c r="J72" s="101">
        <v>0</v>
      </c>
      <c r="K72" s="101">
        <v>0</v>
      </c>
      <c r="L72" s="97">
        <v>1</v>
      </c>
      <c r="M72" s="101">
        <v>0</v>
      </c>
      <c r="N72" s="101">
        <v>0</v>
      </c>
      <c r="O72" s="96" t="s">
        <v>341</v>
      </c>
      <c r="P72" s="101">
        <v>0</v>
      </c>
      <c r="Q72" s="101">
        <v>0</v>
      </c>
      <c r="R72" s="101">
        <v>0</v>
      </c>
      <c r="S72" s="97">
        <v>1</v>
      </c>
      <c r="T72" s="101">
        <v>0</v>
      </c>
      <c r="U72" s="101">
        <v>0</v>
      </c>
      <c r="V72" s="96" t="s">
        <v>301</v>
      </c>
      <c r="W72" s="101">
        <v>0</v>
      </c>
      <c r="X72" s="101">
        <v>0</v>
      </c>
      <c r="Y72" s="101">
        <v>0</v>
      </c>
      <c r="Z72" s="97">
        <v>1</v>
      </c>
      <c r="AA72" s="101">
        <v>0</v>
      </c>
      <c r="AB72" s="101">
        <v>0</v>
      </c>
      <c r="AC72" s="101">
        <v>0</v>
      </c>
      <c r="AD72" s="101">
        <v>0</v>
      </c>
      <c r="AE72" s="101">
        <v>0</v>
      </c>
      <c r="AF72" s="101">
        <v>0</v>
      </c>
      <c r="AG72" s="97">
        <v>1</v>
      </c>
      <c r="AH72" s="101">
        <v>0</v>
      </c>
      <c r="AI72" s="101">
        <v>0</v>
      </c>
    </row>
    <row r="73" spans="1:35" ht="18" x14ac:dyDescent="0.4">
      <c r="A73" s="96" t="s">
        <v>495</v>
      </c>
      <c r="B73" s="101">
        <v>0</v>
      </c>
      <c r="C73" s="101">
        <v>0</v>
      </c>
      <c r="D73" s="101">
        <v>0</v>
      </c>
      <c r="E73" s="97">
        <v>1</v>
      </c>
      <c r="F73" s="101">
        <v>0</v>
      </c>
      <c r="G73" s="101">
        <v>0</v>
      </c>
      <c r="H73" s="96" t="s">
        <v>436</v>
      </c>
      <c r="I73" s="101">
        <v>0</v>
      </c>
      <c r="J73" s="101">
        <v>0</v>
      </c>
      <c r="K73" s="101">
        <v>0</v>
      </c>
      <c r="L73" s="97">
        <v>1</v>
      </c>
      <c r="M73" s="101">
        <v>0</v>
      </c>
      <c r="N73" s="101">
        <v>0</v>
      </c>
      <c r="O73" s="96" t="s">
        <v>327</v>
      </c>
      <c r="P73" s="101">
        <v>0</v>
      </c>
      <c r="Q73" s="101">
        <v>0</v>
      </c>
      <c r="R73" s="101">
        <v>0</v>
      </c>
      <c r="S73" s="97">
        <v>1</v>
      </c>
      <c r="T73" s="101">
        <v>0</v>
      </c>
      <c r="U73" s="101">
        <v>0</v>
      </c>
      <c r="V73" s="96" t="s">
        <v>342</v>
      </c>
      <c r="W73" s="101">
        <v>0</v>
      </c>
      <c r="X73" s="101">
        <v>0</v>
      </c>
      <c r="Y73" s="101">
        <v>0</v>
      </c>
      <c r="Z73" s="97">
        <v>1</v>
      </c>
      <c r="AA73" s="101">
        <v>0</v>
      </c>
      <c r="AB73" s="101">
        <v>0</v>
      </c>
      <c r="AC73" s="101">
        <v>0</v>
      </c>
      <c r="AD73" s="101">
        <v>0</v>
      </c>
      <c r="AE73" s="101">
        <v>0</v>
      </c>
      <c r="AF73" s="101">
        <v>0</v>
      </c>
      <c r="AG73" s="97">
        <v>1</v>
      </c>
      <c r="AH73" s="101">
        <v>0</v>
      </c>
      <c r="AI73" s="101">
        <v>0</v>
      </c>
    </row>
    <row r="74" spans="1:35" ht="18" x14ac:dyDescent="0.4">
      <c r="A74" s="96" t="s">
        <v>301</v>
      </c>
      <c r="B74" s="101">
        <v>0</v>
      </c>
      <c r="C74" s="101">
        <v>0</v>
      </c>
      <c r="D74" s="101">
        <v>0</v>
      </c>
      <c r="E74" s="97">
        <v>1</v>
      </c>
      <c r="F74" s="101">
        <v>0</v>
      </c>
      <c r="G74" s="101">
        <v>0</v>
      </c>
      <c r="H74" s="96" t="s">
        <v>312</v>
      </c>
      <c r="I74" s="101">
        <v>0</v>
      </c>
      <c r="J74" s="101">
        <v>0</v>
      </c>
      <c r="K74" s="101">
        <v>0</v>
      </c>
      <c r="L74" s="97">
        <v>1</v>
      </c>
      <c r="M74" s="101">
        <v>0</v>
      </c>
      <c r="N74" s="101">
        <v>0</v>
      </c>
      <c r="O74" s="96" t="s">
        <v>530</v>
      </c>
      <c r="P74" s="101">
        <v>0</v>
      </c>
      <c r="Q74" s="101">
        <v>0</v>
      </c>
      <c r="R74" s="101">
        <v>0</v>
      </c>
      <c r="S74" s="97">
        <v>1</v>
      </c>
      <c r="T74" s="101">
        <v>0</v>
      </c>
      <c r="U74" s="101">
        <v>0</v>
      </c>
      <c r="V74" s="96" t="s">
        <v>328</v>
      </c>
      <c r="W74" s="101">
        <v>0</v>
      </c>
      <c r="X74" s="101">
        <v>0</v>
      </c>
      <c r="Y74" s="101">
        <v>0</v>
      </c>
      <c r="Z74" s="97">
        <v>1</v>
      </c>
      <c r="AA74" s="101">
        <v>0</v>
      </c>
      <c r="AB74" s="101">
        <v>0</v>
      </c>
      <c r="AC74" s="101">
        <v>0</v>
      </c>
      <c r="AD74" s="101">
        <v>0</v>
      </c>
      <c r="AE74" s="101">
        <v>0</v>
      </c>
      <c r="AF74" s="101">
        <v>0</v>
      </c>
      <c r="AG74" s="97">
        <v>1</v>
      </c>
      <c r="AH74" s="101">
        <v>0</v>
      </c>
      <c r="AI74" s="101">
        <v>0</v>
      </c>
    </row>
    <row r="75" spans="1:35" ht="18" x14ac:dyDescent="0.4">
      <c r="A75" s="96" t="s">
        <v>342</v>
      </c>
      <c r="B75" s="101">
        <v>0</v>
      </c>
      <c r="C75" s="101">
        <v>0</v>
      </c>
      <c r="D75" s="101">
        <v>0</v>
      </c>
      <c r="E75" s="97">
        <v>1</v>
      </c>
      <c r="F75" s="101">
        <v>0</v>
      </c>
      <c r="G75" s="101">
        <v>0</v>
      </c>
      <c r="H75" s="96" t="s">
        <v>266</v>
      </c>
      <c r="I75" s="101">
        <v>0</v>
      </c>
      <c r="J75" s="101">
        <v>0</v>
      </c>
      <c r="K75" s="101">
        <v>0</v>
      </c>
      <c r="L75" s="97">
        <v>1</v>
      </c>
      <c r="M75" s="101">
        <v>0</v>
      </c>
      <c r="N75" s="101">
        <v>0</v>
      </c>
      <c r="O75" s="96" t="s">
        <v>480</v>
      </c>
      <c r="P75" s="101">
        <v>0</v>
      </c>
      <c r="Q75" s="101">
        <v>0</v>
      </c>
      <c r="R75" s="101">
        <v>0</v>
      </c>
      <c r="S75" s="97">
        <v>1</v>
      </c>
      <c r="T75" s="101">
        <v>0</v>
      </c>
      <c r="U75" s="101">
        <v>0</v>
      </c>
      <c r="V75" s="96" t="s">
        <v>527</v>
      </c>
      <c r="W75" s="101">
        <v>0</v>
      </c>
      <c r="X75" s="101">
        <v>0</v>
      </c>
      <c r="Y75" s="101">
        <v>0</v>
      </c>
      <c r="Z75" s="97">
        <v>1</v>
      </c>
      <c r="AA75" s="101">
        <v>0</v>
      </c>
      <c r="AB75" s="101">
        <v>0</v>
      </c>
      <c r="AC75" s="101">
        <v>0</v>
      </c>
      <c r="AD75" s="101">
        <v>0</v>
      </c>
      <c r="AE75" s="101">
        <v>0</v>
      </c>
      <c r="AF75" s="101">
        <v>0</v>
      </c>
      <c r="AG75" s="97">
        <v>1</v>
      </c>
      <c r="AH75" s="101">
        <v>0</v>
      </c>
      <c r="AI75" s="101">
        <v>0</v>
      </c>
    </row>
    <row r="76" spans="1:35" ht="18" x14ac:dyDescent="0.4">
      <c r="A76" s="96" t="s">
        <v>328</v>
      </c>
      <c r="B76" s="101">
        <v>0</v>
      </c>
      <c r="C76" s="101">
        <v>0</v>
      </c>
      <c r="D76" s="101">
        <v>0</v>
      </c>
      <c r="E76" s="97">
        <v>1</v>
      </c>
      <c r="F76" s="101">
        <v>0</v>
      </c>
      <c r="G76" s="101">
        <v>0</v>
      </c>
      <c r="H76" s="96" t="s">
        <v>495</v>
      </c>
      <c r="I76" s="101">
        <v>0</v>
      </c>
      <c r="J76" s="101">
        <v>0</v>
      </c>
      <c r="K76" s="101">
        <v>0</v>
      </c>
      <c r="L76" s="97">
        <v>1</v>
      </c>
      <c r="M76" s="101">
        <v>0</v>
      </c>
      <c r="N76" s="101">
        <v>0</v>
      </c>
      <c r="O76" s="96" t="s">
        <v>436</v>
      </c>
      <c r="P76" s="101">
        <v>0</v>
      </c>
      <c r="Q76" s="101">
        <v>0</v>
      </c>
      <c r="R76" s="101">
        <v>0</v>
      </c>
      <c r="S76" s="97">
        <v>1</v>
      </c>
      <c r="T76" s="101">
        <v>0</v>
      </c>
      <c r="U76" s="101">
        <v>0</v>
      </c>
      <c r="V76" s="96" t="s">
        <v>343</v>
      </c>
      <c r="W76" s="101">
        <v>0</v>
      </c>
      <c r="X76" s="101">
        <v>0</v>
      </c>
      <c r="Y76" s="101">
        <v>0</v>
      </c>
      <c r="Z76" s="97">
        <v>1</v>
      </c>
      <c r="AA76" s="101">
        <v>0</v>
      </c>
      <c r="AB76" s="101">
        <v>0</v>
      </c>
      <c r="AC76" s="101">
        <v>0</v>
      </c>
      <c r="AD76" s="101">
        <v>0</v>
      </c>
      <c r="AE76" s="101">
        <v>0</v>
      </c>
      <c r="AF76" s="101">
        <v>0</v>
      </c>
      <c r="AG76" s="97">
        <v>1</v>
      </c>
      <c r="AH76" s="101">
        <v>0</v>
      </c>
      <c r="AI76" s="101">
        <v>0</v>
      </c>
    </row>
    <row r="77" spans="1:35" ht="18" x14ac:dyDescent="0.4">
      <c r="A77" s="96" t="s">
        <v>527</v>
      </c>
      <c r="B77" s="101">
        <v>0</v>
      </c>
      <c r="C77" s="101">
        <v>0</v>
      </c>
      <c r="D77" s="101">
        <v>0</v>
      </c>
      <c r="E77" s="97">
        <v>1</v>
      </c>
      <c r="F77" s="101">
        <v>0</v>
      </c>
      <c r="G77" s="101">
        <v>0</v>
      </c>
      <c r="H77" s="96" t="s">
        <v>301</v>
      </c>
      <c r="I77" s="101">
        <v>0</v>
      </c>
      <c r="J77" s="101">
        <v>0</v>
      </c>
      <c r="K77" s="101">
        <v>0</v>
      </c>
      <c r="L77" s="97">
        <v>1</v>
      </c>
      <c r="M77" s="101">
        <v>0</v>
      </c>
      <c r="N77" s="101">
        <v>0</v>
      </c>
      <c r="O77" s="96" t="s">
        <v>312</v>
      </c>
      <c r="P77" s="101">
        <v>0</v>
      </c>
      <c r="Q77" s="101">
        <v>0</v>
      </c>
      <c r="R77" s="101">
        <v>0</v>
      </c>
      <c r="S77" s="97">
        <v>1</v>
      </c>
      <c r="T77" s="101">
        <v>0</v>
      </c>
      <c r="U77" s="101">
        <v>0</v>
      </c>
      <c r="V77" s="96" t="s">
        <v>344</v>
      </c>
      <c r="W77" s="101">
        <v>0</v>
      </c>
      <c r="X77" s="101">
        <v>0</v>
      </c>
      <c r="Y77" s="101">
        <v>0</v>
      </c>
      <c r="Z77" s="97">
        <v>1</v>
      </c>
      <c r="AA77" s="101">
        <v>0</v>
      </c>
      <c r="AB77" s="101">
        <v>0</v>
      </c>
      <c r="AC77" s="96" t="s">
        <v>232</v>
      </c>
      <c r="AD77" s="101">
        <v>0</v>
      </c>
      <c r="AE77" s="101">
        <v>0</v>
      </c>
      <c r="AF77" s="101">
        <v>0</v>
      </c>
      <c r="AG77" s="97">
        <v>1</v>
      </c>
      <c r="AH77" s="101">
        <v>0</v>
      </c>
      <c r="AI77" s="101">
        <v>0</v>
      </c>
    </row>
    <row r="78" spans="1:35" ht="18" x14ac:dyDescent="0.4">
      <c r="A78" s="96" t="s">
        <v>343</v>
      </c>
      <c r="B78" s="101">
        <v>0</v>
      </c>
      <c r="C78" s="101">
        <v>0</v>
      </c>
      <c r="D78" s="101">
        <v>0</v>
      </c>
      <c r="E78" s="97">
        <v>1</v>
      </c>
      <c r="F78" s="101">
        <v>0</v>
      </c>
      <c r="G78" s="101">
        <v>0</v>
      </c>
      <c r="H78" s="96" t="s">
        <v>342</v>
      </c>
      <c r="I78" s="101">
        <v>0</v>
      </c>
      <c r="J78" s="101">
        <v>0</v>
      </c>
      <c r="K78" s="101">
        <v>0</v>
      </c>
      <c r="L78" s="97">
        <v>1</v>
      </c>
      <c r="M78" s="101">
        <v>0</v>
      </c>
      <c r="N78" s="101">
        <v>0</v>
      </c>
      <c r="O78" s="96" t="s">
        <v>266</v>
      </c>
      <c r="P78" s="101">
        <v>0</v>
      </c>
      <c r="Q78" s="101">
        <v>0</v>
      </c>
      <c r="R78" s="101">
        <v>0</v>
      </c>
      <c r="S78" s="97">
        <v>1</v>
      </c>
      <c r="T78" s="101">
        <v>0</v>
      </c>
      <c r="U78" s="101">
        <v>0</v>
      </c>
      <c r="V78" s="96" t="s">
        <v>251</v>
      </c>
      <c r="W78" s="101">
        <v>0</v>
      </c>
      <c r="X78" s="101">
        <v>0</v>
      </c>
      <c r="Y78" s="101">
        <v>0</v>
      </c>
      <c r="Z78" s="97">
        <v>1</v>
      </c>
      <c r="AA78" s="101">
        <v>0</v>
      </c>
      <c r="AB78" s="101">
        <v>0</v>
      </c>
      <c r="AC78" s="96" t="s">
        <v>335</v>
      </c>
      <c r="AD78" s="101">
        <v>0</v>
      </c>
      <c r="AE78" s="101">
        <v>0</v>
      </c>
      <c r="AF78" s="101">
        <v>0</v>
      </c>
      <c r="AG78" s="97">
        <v>1</v>
      </c>
      <c r="AH78" s="101">
        <v>0</v>
      </c>
      <c r="AI78" s="101">
        <v>0</v>
      </c>
    </row>
    <row r="79" spans="1:35" ht="18" x14ac:dyDescent="0.4">
      <c r="A79" s="96" t="s">
        <v>344</v>
      </c>
      <c r="B79" s="101">
        <v>0</v>
      </c>
      <c r="C79" s="101">
        <v>0</v>
      </c>
      <c r="D79" s="101">
        <v>0</v>
      </c>
      <c r="E79" s="97">
        <v>1</v>
      </c>
      <c r="F79" s="101">
        <v>0</v>
      </c>
      <c r="G79" s="101">
        <v>0</v>
      </c>
      <c r="H79" s="96" t="s">
        <v>328</v>
      </c>
      <c r="I79" s="101">
        <v>0</v>
      </c>
      <c r="J79" s="101">
        <v>0</v>
      </c>
      <c r="K79" s="101">
        <v>0</v>
      </c>
      <c r="L79" s="97">
        <v>1</v>
      </c>
      <c r="M79" s="101">
        <v>0</v>
      </c>
      <c r="N79" s="101">
        <v>0</v>
      </c>
      <c r="O79" s="96" t="s">
        <v>495</v>
      </c>
      <c r="P79" s="101">
        <v>0</v>
      </c>
      <c r="Q79" s="101">
        <v>0</v>
      </c>
      <c r="R79" s="101">
        <v>0</v>
      </c>
      <c r="S79" s="97">
        <v>1</v>
      </c>
      <c r="T79" s="101">
        <v>0</v>
      </c>
      <c r="U79" s="101">
        <v>0</v>
      </c>
      <c r="V79" s="96" t="s">
        <v>272</v>
      </c>
      <c r="W79" s="101">
        <v>0</v>
      </c>
      <c r="X79" s="101">
        <v>0</v>
      </c>
      <c r="Y79" s="101">
        <v>0</v>
      </c>
      <c r="Z79" s="97">
        <v>1</v>
      </c>
      <c r="AA79" s="101">
        <v>0</v>
      </c>
      <c r="AB79" s="101">
        <v>0</v>
      </c>
      <c r="AC79" s="96" t="s">
        <v>287</v>
      </c>
      <c r="AD79" s="101">
        <v>0</v>
      </c>
      <c r="AE79" s="101">
        <v>0</v>
      </c>
      <c r="AF79" s="101">
        <v>0</v>
      </c>
      <c r="AG79" s="97">
        <v>1</v>
      </c>
      <c r="AH79" s="101">
        <v>0</v>
      </c>
      <c r="AI79" s="101">
        <v>0</v>
      </c>
    </row>
    <row r="80" spans="1:35" ht="18" x14ac:dyDescent="0.4">
      <c r="A80" s="96" t="s">
        <v>251</v>
      </c>
      <c r="B80" s="101">
        <v>0</v>
      </c>
      <c r="C80" s="101">
        <v>0</v>
      </c>
      <c r="D80" s="101">
        <v>0</v>
      </c>
      <c r="E80" s="97">
        <v>1</v>
      </c>
      <c r="F80" s="101">
        <v>0</v>
      </c>
      <c r="G80" s="101">
        <v>0</v>
      </c>
      <c r="H80" s="96" t="s">
        <v>527</v>
      </c>
      <c r="I80" s="101">
        <v>0</v>
      </c>
      <c r="J80" s="101">
        <v>0</v>
      </c>
      <c r="K80" s="101">
        <v>0</v>
      </c>
      <c r="L80" s="97">
        <v>1</v>
      </c>
      <c r="M80" s="101">
        <v>0</v>
      </c>
      <c r="N80" s="101">
        <v>0</v>
      </c>
      <c r="O80" s="96" t="s">
        <v>301</v>
      </c>
      <c r="P80" s="101">
        <v>0</v>
      </c>
      <c r="Q80" s="101">
        <v>0</v>
      </c>
      <c r="R80" s="101">
        <v>0</v>
      </c>
      <c r="S80" s="97">
        <v>1</v>
      </c>
      <c r="T80" s="101">
        <v>0</v>
      </c>
      <c r="U80" s="101">
        <v>0</v>
      </c>
      <c r="V80" s="96" t="s">
        <v>345</v>
      </c>
      <c r="W80" s="101">
        <v>0</v>
      </c>
      <c r="X80" s="101">
        <v>0</v>
      </c>
      <c r="Y80" s="101">
        <v>0</v>
      </c>
      <c r="Z80" s="97">
        <v>1</v>
      </c>
      <c r="AA80" s="101">
        <v>0</v>
      </c>
      <c r="AB80" s="101">
        <v>0</v>
      </c>
      <c r="AC80" s="96" t="s">
        <v>302</v>
      </c>
      <c r="AD80" s="101">
        <v>0</v>
      </c>
      <c r="AE80" s="101">
        <v>0</v>
      </c>
      <c r="AF80" s="101">
        <v>0</v>
      </c>
      <c r="AG80" s="97">
        <v>1</v>
      </c>
      <c r="AH80" s="101">
        <v>0</v>
      </c>
      <c r="AI80" s="101">
        <v>0</v>
      </c>
    </row>
    <row r="81" spans="1:35" ht="18" x14ac:dyDescent="0.4">
      <c r="A81" s="96" t="s">
        <v>272</v>
      </c>
      <c r="B81" s="101">
        <v>0</v>
      </c>
      <c r="C81" s="101">
        <v>0</v>
      </c>
      <c r="D81" s="101">
        <v>0</v>
      </c>
      <c r="E81" s="97">
        <v>1</v>
      </c>
      <c r="F81" s="101">
        <v>0</v>
      </c>
      <c r="G81" s="101">
        <v>0</v>
      </c>
      <c r="H81" s="96" t="s">
        <v>343</v>
      </c>
      <c r="I81" s="101">
        <v>0</v>
      </c>
      <c r="J81" s="101">
        <v>0</v>
      </c>
      <c r="K81" s="101">
        <v>0</v>
      </c>
      <c r="L81" s="97">
        <v>1</v>
      </c>
      <c r="M81" s="101">
        <v>0</v>
      </c>
      <c r="N81" s="101">
        <v>0</v>
      </c>
      <c r="O81" s="96" t="s">
        <v>342</v>
      </c>
      <c r="P81" s="101">
        <v>0</v>
      </c>
      <c r="Q81" s="101">
        <v>0</v>
      </c>
      <c r="R81" s="101">
        <v>0</v>
      </c>
      <c r="S81" s="97">
        <v>1</v>
      </c>
      <c r="T81" s="101">
        <v>0</v>
      </c>
      <c r="U81" s="101">
        <v>0</v>
      </c>
      <c r="V81" s="96" t="s">
        <v>524</v>
      </c>
      <c r="W81" s="101">
        <v>0</v>
      </c>
      <c r="X81" s="101">
        <v>0</v>
      </c>
      <c r="Y81" s="101">
        <v>0</v>
      </c>
      <c r="Z81" s="97">
        <v>1</v>
      </c>
      <c r="AA81" s="101">
        <v>0</v>
      </c>
      <c r="AB81" s="101">
        <v>0</v>
      </c>
      <c r="AC81" s="96" t="s">
        <v>336</v>
      </c>
      <c r="AD81" s="101">
        <v>0</v>
      </c>
      <c r="AE81" s="101">
        <v>0</v>
      </c>
      <c r="AF81" s="101">
        <v>0</v>
      </c>
      <c r="AG81" s="97">
        <v>1</v>
      </c>
      <c r="AH81" s="101">
        <v>0</v>
      </c>
      <c r="AI81" s="101">
        <v>0</v>
      </c>
    </row>
    <row r="82" spans="1:35" ht="18" x14ac:dyDescent="0.4">
      <c r="A82" s="96" t="s">
        <v>345</v>
      </c>
      <c r="B82" s="101">
        <v>0</v>
      </c>
      <c r="C82" s="101">
        <v>0</v>
      </c>
      <c r="D82" s="101">
        <v>0</v>
      </c>
      <c r="E82" s="97">
        <v>1</v>
      </c>
      <c r="F82" s="101">
        <v>0</v>
      </c>
      <c r="G82" s="101">
        <v>0</v>
      </c>
      <c r="H82" s="96" t="s">
        <v>344</v>
      </c>
      <c r="I82" s="101">
        <v>0</v>
      </c>
      <c r="J82" s="101">
        <v>0</v>
      </c>
      <c r="K82" s="101">
        <v>0</v>
      </c>
      <c r="L82" s="97">
        <v>1</v>
      </c>
      <c r="M82" s="101">
        <v>0</v>
      </c>
      <c r="N82" s="101">
        <v>0</v>
      </c>
      <c r="O82" s="96" t="s">
        <v>328</v>
      </c>
      <c r="P82" s="101">
        <v>0</v>
      </c>
      <c r="Q82" s="101">
        <v>0</v>
      </c>
      <c r="R82" s="101">
        <v>0</v>
      </c>
      <c r="S82" s="97">
        <v>1</v>
      </c>
      <c r="T82" s="101">
        <v>0</v>
      </c>
      <c r="U82" s="101">
        <v>0</v>
      </c>
      <c r="V82" s="96" t="s">
        <v>334</v>
      </c>
      <c r="W82" s="101">
        <v>0</v>
      </c>
      <c r="X82" s="101">
        <v>0</v>
      </c>
      <c r="Y82" s="101">
        <v>0</v>
      </c>
      <c r="Z82" s="97">
        <v>1</v>
      </c>
      <c r="AA82" s="101">
        <v>0</v>
      </c>
      <c r="AB82" s="101">
        <v>0</v>
      </c>
      <c r="AC82" s="96" t="s">
        <v>282</v>
      </c>
      <c r="AD82" s="101">
        <v>0</v>
      </c>
      <c r="AE82" s="101">
        <v>0</v>
      </c>
      <c r="AF82" s="101">
        <v>0</v>
      </c>
      <c r="AG82" s="97">
        <v>1</v>
      </c>
      <c r="AH82" s="101">
        <v>0</v>
      </c>
      <c r="AI82" s="101">
        <v>0</v>
      </c>
    </row>
    <row r="83" spans="1:35" ht="18" x14ac:dyDescent="0.4">
      <c r="A83" s="96" t="s">
        <v>524</v>
      </c>
      <c r="B83" s="101">
        <v>0</v>
      </c>
      <c r="C83" s="101">
        <v>0</v>
      </c>
      <c r="D83" s="101">
        <v>0</v>
      </c>
      <c r="E83" s="97">
        <v>1</v>
      </c>
      <c r="F83" s="101">
        <v>0</v>
      </c>
      <c r="G83" s="101">
        <v>0</v>
      </c>
      <c r="H83" s="96" t="s">
        <v>345</v>
      </c>
      <c r="I83" s="101">
        <v>0</v>
      </c>
      <c r="J83" s="101">
        <v>0</v>
      </c>
      <c r="K83" s="101">
        <v>0</v>
      </c>
      <c r="L83" s="97">
        <v>1</v>
      </c>
      <c r="M83" s="101">
        <v>0</v>
      </c>
      <c r="N83" s="101">
        <v>0</v>
      </c>
      <c r="O83" s="96" t="s">
        <v>527</v>
      </c>
      <c r="P83" s="101">
        <v>0</v>
      </c>
      <c r="Q83" s="101">
        <v>0</v>
      </c>
      <c r="R83" s="101">
        <v>0</v>
      </c>
      <c r="S83" s="97">
        <v>1</v>
      </c>
      <c r="T83" s="101">
        <v>0</v>
      </c>
      <c r="U83" s="101">
        <v>0</v>
      </c>
      <c r="V83" s="96" t="s">
        <v>305</v>
      </c>
      <c r="W83" s="101">
        <v>0</v>
      </c>
      <c r="X83" s="101">
        <v>0</v>
      </c>
      <c r="Y83" s="101">
        <v>0</v>
      </c>
      <c r="Z83" s="97">
        <v>1</v>
      </c>
      <c r="AA83" s="101">
        <v>0</v>
      </c>
      <c r="AB83" s="101">
        <v>0</v>
      </c>
      <c r="AC83" s="96" t="s">
        <v>215</v>
      </c>
      <c r="AD83" s="101">
        <v>0</v>
      </c>
      <c r="AE83" s="101">
        <v>0</v>
      </c>
      <c r="AF83" s="101">
        <v>0</v>
      </c>
      <c r="AG83" s="97">
        <v>1</v>
      </c>
      <c r="AH83" s="101">
        <v>0</v>
      </c>
      <c r="AI83" s="101">
        <v>0</v>
      </c>
    </row>
    <row r="84" spans="1:35" ht="36" x14ac:dyDescent="0.4">
      <c r="A84" s="96" t="s">
        <v>334</v>
      </c>
      <c r="B84" s="101">
        <v>0</v>
      </c>
      <c r="C84" s="101">
        <v>0</v>
      </c>
      <c r="D84" s="101">
        <v>0</v>
      </c>
      <c r="E84" s="97">
        <v>1</v>
      </c>
      <c r="F84" s="101">
        <v>0</v>
      </c>
      <c r="G84" s="101">
        <v>0</v>
      </c>
      <c r="H84" s="96" t="s">
        <v>524</v>
      </c>
      <c r="I84" s="101">
        <v>0</v>
      </c>
      <c r="J84" s="101">
        <v>0</v>
      </c>
      <c r="K84" s="101">
        <v>0</v>
      </c>
      <c r="L84" s="97">
        <v>1</v>
      </c>
      <c r="M84" s="101">
        <v>0</v>
      </c>
      <c r="N84" s="101">
        <v>0</v>
      </c>
      <c r="O84" s="96" t="s">
        <v>343</v>
      </c>
      <c r="P84" s="101">
        <v>0</v>
      </c>
      <c r="Q84" s="101">
        <v>0</v>
      </c>
      <c r="R84" s="101">
        <v>0</v>
      </c>
      <c r="S84" s="97">
        <v>1</v>
      </c>
      <c r="T84" s="101">
        <v>0</v>
      </c>
      <c r="U84" s="101">
        <v>0</v>
      </c>
      <c r="V84" s="96" t="s">
        <v>290</v>
      </c>
      <c r="W84" s="101">
        <v>0</v>
      </c>
      <c r="X84" s="101">
        <v>0</v>
      </c>
      <c r="Y84" s="101">
        <v>0</v>
      </c>
      <c r="Z84" s="97">
        <v>1</v>
      </c>
      <c r="AA84" s="101">
        <v>0</v>
      </c>
      <c r="AB84" s="101">
        <v>0</v>
      </c>
      <c r="AC84" s="96" t="s">
        <v>339</v>
      </c>
      <c r="AD84" s="101">
        <v>0</v>
      </c>
      <c r="AE84" s="101">
        <v>0</v>
      </c>
      <c r="AF84" s="101">
        <v>0</v>
      </c>
      <c r="AG84" s="97">
        <v>1</v>
      </c>
      <c r="AH84" s="101">
        <v>0</v>
      </c>
      <c r="AI84" s="101">
        <v>0</v>
      </c>
    </row>
    <row r="85" spans="1:35" ht="18" x14ac:dyDescent="0.4">
      <c r="A85" s="96" t="s">
        <v>305</v>
      </c>
      <c r="B85" s="101">
        <v>0</v>
      </c>
      <c r="C85" s="101">
        <v>0</v>
      </c>
      <c r="D85" s="101">
        <v>0</v>
      </c>
      <c r="E85" s="97">
        <v>1</v>
      </c>
      <c r="F85" s="101">
        <v>0</v>
      </c>
      <c r="G85" s="101">
        <v>0</v>
      </c>
      <c r="H85" s="96" t="s">
        <v>334</v>
      </c>
      <c r="I85" s="101">
        <v>0</v>
      </c>
      <c r="J85" s="101">
        <v>0</v>
      </c>
      <c r="K85" s="101">
        <v>0</v>
      </c>
      <c r="L85" s="97">
        <v>1</v>
      </c>
      <c r="M85" s="101">
        <v>0</v>
      </c>
      <c r="N85" s="101">
        <v>0</v>
      </c>
      <c r="O85" s="96" t="s">
        <v>344</v>
      </c>
      <c r="P85" s="101">
        <v>0</v>
      </c>
      <c r="Q85" s="101">
        <v>0</v>
      </c>
      <c r="R85" s="101">
        <v>0</v>
      </c>
      <c r="S85" s="97">
        <v>1</v>
      </c>
      <c r="T85" s="101">
        <v>0</v>
      </c>
      <c r="U85" s="101">
        <v>0</v>
      </c>
      <c r="V85" s="96" t="s">
        <v>262</v>
      </c>
      <c r="W85" s="101">
        <v>0</v>
      </c>
      <c r="X85" s="101">
        <v>0</v>
      </c>
      <c r="Y85" s="101">
        <v>0</v>
      </c>
      <c r="Z85" s="97">
        <v>1</v>
      </c>
      <c r="AA85" s="101">
        <v>0</v>
      </c>
      <c r="AB85" s="101">
        <v>0</v>
      </c>
      <c r="AC85" s="96" t="s">
        <v>247</v>
      </c>
      <c r="AD85" s="101">
        <v>0</v>
      </c>
      <c r="AE85" s="101">
        <v>0</v>
      </c>
      <c r="AF85" s="101">
        <v>0</v>
      </c>
      <c r="AG85" s="97">
        <v>1</v>
      </c>
      <c r="AH85" s="101">
        <v>0</v>
      </c>
      <c r="AI85" s="101">
        <v>0</v>
      </c>
    </row>
    <row r="86" spans="1:35" ht="18" x14ac:dyDescent="0.4">
      <c r="A86" s="96" t="s">
        <v>290</v>
      </c>
      <c r="B86" s="101">
        <v>0</v>
      </c>
      <c r="C86" s="101">
        <v>0</v>
      </c>
      <c r="D86" s="101">
        <v>0</v>
      </c>
      <c r="E86" s="97">
        <v>1</v>
      </c>
      <c r="F86" s="101">
        <v>0</v>
      </c>
      <c r="G86" s="101">
        <v>0</v>
      </c>
      <c r="H86" s="96" t="s">
        <v>305</v>
      </c>
      <c r="I86" s="101">
        <v>0</v>
      </c>
      <c r="J86" s="101">
        <v>0</v>
      </c>
      <c r="K86" s="101">
        <v>0</v>
      </c>
      <c r="L86" s="97">
        <v>1</v>
      </c>
      <c r="M86" s="101">
        <v>0</v>
      </c>
      <c r="N86" s="101">
        <v>0</v>
      </c>
      <c r="O86" s="96" t="s">
        <v>251</v>
      </c>
      <c r="P86" s="101">
        <v>0</v>
      </c>
      <c r="Q86" s="101">
        <v>0</v>
      </c>
      <c r="R86" s="101">
        <v>0</v>
      </c>
      <c r="S86" s="97">
        <v>1</v>
      </c>
      <c r="T86" s="101">
        <v>0</v>
      </c>
      <c r="U86" s="101">
        <v>0</v>
      </c>
      <c r="V86" s="96" t="s">
        <v>347</v>
      </c>
      <c r="W86" s="101">
        <v>0</v>
      </c>
      <c r="X86" s="101">
        <v>0</v>
      </c>
      <c r="Y86" s="101">
        <v>0</v>
      </c>
      <c r="Z86" s="97">
        <v>1</v>
      </c>
      <c r="AA86" s="101">
        <v>0</v>
      </c>
      <c r="AB86" s="101">
        <v>0</v>
      </c>
      <c r="AC86" s="96" t="s">
        <v>340</v>
      </c>
      <c r="AD86" s="101">
        <v>0</v>
      </c>
      <c r="AE86" s="101">
        <v>0</v>
      </c>
      <c r="AF86" s="101">
        <v>0</v>
      </c>
      <c r="AG86" s="97">
        <v>1</v>
      </c>
      <c r="AH86" s="101">
        <v>0</v>
      </c>
      <c r="AI86" s="101">
        <v>0</v>
      </c>
    </row>
    <row r="87" spans="1:35" ht="18" x14ac:dyDescent="0.4">
      <c r="A87" s="96" t="s">
        <v>262</v>
      </c>
      <c r="B87" s="101">
        <v>0</v>
      </c>
      <c r="C87" s="101">
        <v>0</v>
      </c>
      <c r="D87" s="101">
        <v>0</v>
      </c>
      <c r="E87" s="97">
        <v>1</v>
      </c>
      <c r="F87" s="101">
        <v>0</v>
      </c>
      <c r="G87" s="101">
        <v>0</v>
      </c>
      <c r="H87" s="96" t="s">
        <v>290</v>
      </c>
      <c r="I87" s="101">
        <v>0</v>
      </c>
      <c r="J87" s="101">
        <v>0</v>
      </c>
      <c r="K87" s="101">
        <v>0</v>
      </c>
      <c r="L87" s="97">
        <v>1</v>
      </c>
      <c r="M87" s="101">
        <v>0</v>
      </c>
      <c r="N87" s="101">
        <v>0</v>
      </c>
      <c r="O87" s="96" t="s">
        <v>272</v>
      </c>
      <c r="P87" s="101">
        <v>0</v>
      </c>
      <c r="Q87" s="101">
        <v>0</v>
      </c>
      <c r="R87" s="101">
        <v>0</v>
      </c>
      <c r="S87" s="97">
        <v>1</v>
      </c>
      <c r="T87" s="101">
        <v>0</v>
      </c>
      <c r="U87" s="101">
        <v>0</v>
      </c>
      <c r="V87" s="96" t="s">
        <v>223</v>
      </c>
      <c r="W87" s="101">
        <v>0</v>
      </c>
      <c r="X87" s="101">
        <v>0</v>
      </c>
      <c r="Y87" s="101">
        <v>0</v>
      </c>
      <c r="Z87" s="97">
        <v>1</v>
      </c>
      <c r="AA87" s="101">
        <v>0</v>
      </c>
      <c r="AB87" s="101">
        <v>0</v>
      </c>
      <c r="AC87" s="96" t="s">
        <v>265</v>
      </c>
      <c r="AD87" s="101">
        <v>0</v>
      </c>
      <c r="AE87" s="101">
        <v>0</v>
      </c>
      <c r="AF87" s="101">
        <v>0</v>
      </c>
      <c r="AG87" s="97">
        <v>1</v>
      </c>
      <c r="AH87" s="101">
        <v>0</v>
      </c>
      <c r="AI87" s="101">
        <v>0</v>
      </c>
    </row>
    <row r="88" spans="1:35" ht="18" x14ac:dyDescent="0.4">
      <c r="A88" s="96" t="s">
        <v>347</v>
      </c>
      <c r="B88" s="101">
        <v>0</v>
      </c>
      <c r="C88" s="101">
        <v>0</v>
      </c>
      <c r="D88" s="101">
        <v>0</v>
      </c>
      <c r="E88" s="97">
        <v>1</v>
      </c>
      <c r="F88" s="101">
        <v>0</v>
      </c>
      <c r="G88" s="101">
        <v>0</v>
      </c>
      <c r="H88" s="96" t="s">
        <v>262</v>
      </c>
      <c r="I88" s="101">
        <v>0</v>
      </c>
      <c r="J88" s="101">
        <v>0</v>
      </c>
      <c r="K88" s="101">
        <v>0</v>
      </c>
      <c r="L88" s="97">
        <v>1</v>
      </c>
      <c r="M88" s="101">
        <v>0</v>
      </c>
      <c r="N88" s="101">
        <v>0</v>
      </c>
      <c r="O88" s="96" t="s">
        <v>345</v>
      </c>
      <c r="P88" s="101">
        <v>0</v>
      </c>
      <c r="Q88" s="101">
        <v>0</v>
      </c>
      <c r="R88" s="101">
        <v>0</v>
      </c>
      <c r="S88" s="97">
        <v>1</v>
      </c>
      <c r="T88" s="101">
        <v>0</v>
      </c>
      <c r="U88" s="101">
        <v>0</v>
      </c>
      <c r="V88" s="96" t="s">
        <v>295</v>
      </c>
      <c r="W88" s="101">
        <v>0</v>
      </c>
      <c r="X88" s="101">
        <v>0</v>
      </c>
      <c r="Y88" s="101">
        <v>0</v>
      </c>
      <c r="Z88" s="97">
        <v>1</v>
      </c>
      <c r="AA88" s="101">
        <v>0</v>
      </c>
      <c r="AB88" s="101">
        <v>0</v>
      </c>
      <c r="AC88" s="96" t="s">
        <v>245</v>
      </c>
      <c r="AD88" s="101">
        <v>0</v>
      </c>
      <c r="AE88" s="101">
        <v>0</v>
      </c>
      <c r="AF88" s="101">
        <v>0</v>
      </c>
      <c r="AG88" s="97">
        <v>1</v>
      </c>
      <c r="AH88" s="101">
        <v>0</v>
      </c>
      <c r="AI88" s="101">
        <v>0</v>
      </c>
    </row>
    <row r="89" spans="1:35" ht="18" x14ac:dyDescent="0.4">
      <c r="A89" s="96" t="s">
        <v>295</v>
      </c>
      <c r="B89" s="101">
        <v>0</v>
      </c>
      <c r="C89" s="101">
        <v>0</v>
      </c>
      <c r="D89" s="101">
        <v>0</v>
      </c>
      <c r="E89" s="97">
        <v>1</v>
      </c>
      <c r="F89" s="101">
        <v>0</v>
      </c>
      <c r="G89" s="101">
        <v>0</v>
      </c>
      <c r="H89" s="96" t="s">
        <v>347</v>
      </c>
      <c r="I89" s="101">
        <v>0</v>
      </c>
      <c r="J89" s="101">
        <v>0</v>
      </c>
      <c r="K89" s="101">
        <v>0</v>
      </c>
      <c r="L89" s="97">
        <v>1</v>
      </c>
      <c r="M89" s="101">
        <v>0</v>
      </c>
      <c r="N89" s="101">
        <v>0</v>
      </c>
      <c r="O89" s="96" t="s">
        <v>524</v>
      </c>
      <c r="P89" s="101">
        <v>0</v>
      </c>
      <c r="Q89" s="101">
        <v>0</v>
      </c>
      <c r="R89" s="101">
        <v>0</v>
      </c>
      <c r="S89" s="97">
        <v>1</v>
      </c>
      <c r="T89" s="101">
        <v>0</v>
      </c>
      <c r="U89" s="101">
        <v>0</v>
      </c>
      <c r="V89" s="96" t="s">
        <v>284</v>
      </c>
      <c r="W89" s="101">
        <v>0</v>
      </c>
      <c r="X89" s="101">
        <v>0</v>
      </c>
      <c r="Y89" s="101">
        <v>0</v>
      </c>
      <c r="Z89" s="97">
        <v>1</v>
      </c>
      <c r="AA89" s="101">
        <v>0</v>
      </c>
      <c r="AB89" s="101">
        <v>0</v>
      </c>
      <c r="AC89" s="96" t="s">
        <v>259</v>
      </c>
      <c r="AD89" s="101">
        <v>0</v>
      </c>
      <c r="AE89" s="101">
        <v>0</v>
      </c>
      <c r="AF89" s="101">
        <v>0</v>
      </c>
      <c r="AG89" s="97">
        <v>1</v>
      </c>
      <c r="AH89" s="101">
        <v>0</v>
      </c>
      <c r="AI89" s="101">
        <v>0</v>
      </c>
    </row>
    <row r="90" spans="1:35" ht="36" x14ac:dyDescent="0.4">
      <c r="A90" s="96" t="s">
        <v>284</v>
      </c>
      <c r="B90" s="101">
        <v>0</v>
      </c>
      <c r="C90" s="101">
        <v>0</v>
      </c>
      <c r="D90" s="101">
        <v>0</v>
      </c>
      <c r="E90" s="97">
        <v>1</v>
      </c>
      <c r="F90" s="101">
        <v>0</v>
      </c>
      <c r="G90" s="101">
        <v>0</v>
      </c>
      <c r="H90" s="96" t="s">
        <v>223</v>
      </c>
      <c r="I90" s="101">
        <v>0</v>
      </c>
      <c r="J90" s="101">
        <v>0</v>
      </c>
      <c r="K90" s="101">
        <v>0</v>
      </c>
      <c r="L90" s="97">
        <v>1</v>
      </c>
      <c r="M90" s="101">
        <v>0</v>
      </c>
      <c r="N90" s="101">
        <v>0</v>
      </c>
      <c r="O90" s="96" t="s">
        <v>334</v>
      </c>
      <c r="P90" s="101">
        <v>0</v>
      </c>
      <c r="Q90" s="101">
        <v>0</v>
      </c>
      <c r="R90" s="101">
        <v>0</v>
      </c>
      <c r="S90" s="97">
        <v>1</v>
      </c>
      <c r="T90" s="101">
        <v>0</v>
      </c>
      <c r="U90" s="101">
        <v>0</v>
      </c>
      <c r="V90" s="96" t="s">
        <v>316</v>
      </c>
      <c r="W90" s="101">
        <v>0</v>
      </c>
      <c r="X90" s="101">
        <v>0</v>
      </c>
      <c r="Y90" s="101">
        <v>0</v>
      </c>
      <c r="Z90" s="97">
        <v>1</v>
      </c>
      <c r="AA90" s="101">
        <v>0</v>
      </c>
      <c r="AB90" s="101">
        <v>0</v>
      </c>
      <c r="AC90" s="96" t="s">
        <v>239</v>
      </c>
      <c r="AD90" s="101">
        <v>0</v>
      </c>
      <c r="AE90" s="101">
        <v>0</v>
      </c>
      <c r="AF90" s="101">
        <v>0</v>
      </c>
      <c r="AG90" s="97">
        <v>1</v>
      </c>
      <c r="AH90" s="101">
        <v>0</v>
      </c>
      <c r="AI90" s="101">
        <v>0</v>
      </c>
    </row>
    <row r="91" spans="1:35" ht="18" x14ac:dyDescent="0.4">
      <c r="A91" s="96" t="s">
        <v>316</v>
      </c>
      <c r="B91" s="101">
        <v>0</v>
      </c>
      <c r="C91" s="101">
        <v>0</v>
      </c>
      <c r="D91" s="101">
        <v>0</v>
      </c>
      <c r="E91" s="97">
        <v>1</v>
      </c>
      <c r="F91" s="101">
        <v>0</v>
      </c>
      <c r="G91" s="101">
        <v>0</v>
      </c>
      <c r="H91" s="96" t="s">
        <v>295</v>
      </c>
      <c r="I91" s="101">
        <v>0</v>
      </c>
      <c r="J91" s="101">
        <v>0</v>
      </c>
      <c r="K91" s="101">
        <v>0</v>
      </c>
      <c r="L91" s="97">
        <v>1</v>
      </c>
      <c r="M91" s="101">
        <v>0</v>
      </c>
      <c r="N91" s="101">
        <v>0</v>
      </c>
      <c r="O91" s="96" t="s">
        <v>305</v>
      </c>
      <c r="P91" s="101">
        <v>0</v>
      </c>
      <c r="Q91" s="101">
        <v>0</v>
      </c>
      <c r="R91" s="101">
        <v>0</v>
      </c>
      <c r="S91" s="97">
        <v>1</v>
      </c>
      <c r="T91" s="101">
        <v>0</v>
      </c>
      <c r="U91" s="101">
        <v>0</v>
      </c>
      <c r="V91" s="96" t="s">
        <v>270</v>
      </c>
      <c r="W91" s="101">
        <v>0</v>
      </c>
      <c r="X91" s="101">
        <v>0</v>
      </c>
      <c r="Y91" s="101">
        <v>0</v>
      </c>
      <c r="Z91" s="97">
        <v>1</v>
      </c>
      <c r="AA91" s="101">
        <v>0</v>
      </c>
      <c r="AB91" s="101">
        <v>0</v>
      </c>
      <c r="AC91" s="96" t="s">
        <v>281</v>
      </c>
      <c r="AD91" s="101">
        <v>0</v>
      </c>
      <c r="AE91" s="101">
        <v>0</v>
      </c>
      <c r="AF91" s="101">
        <v>0</v>
      </c>
      <c r="AG91" s="97">
        <v>1</v>
      </c>
      <c r="AH91" s="101">
        <v>0</v>
      </c>
      <c r="AI91" s="101">
        <v>0</v>
      </c>
    </row>
    <row r="92" spans="1:35" ht="18" x14ac:dyDescent="0.4">
      <c r="A92" s="96" t="s">
        <v>270</v>
      </c>
      <c r="B92" s="101">
        <v>0</v>
      </c>
      <c r="C92" s="101">
        <v>0</v>
      </c>
      <c r="D92" s="101">
        <v>0</v>
      </c>
      <c r="E92" s="97">
        <v>1</v>
      </c>
      <c r="F92" s="101">
        <v>0</v>
      </c>
      <c r="G92" s="101">
        <v>0</v>
      </c>
      <c r="H92" s="96" t="s">
        <v>218</v>
      </c>
      <c r="I92" s="101">
        <v>0</v>
      </c>
      <c r="J92" s="101">
        <v>0</v>
      </c>
      <c r="K92" s="101">
        <v>0</v>
      </c>
      <c r="L92" s="97">
        <v>1</v>
      </c>
      <c r="M92" s="101">
        <v>0</v>
      </c>
      <c r="N92" s="101">
        <v>0</v>
      </c>
      <c r="O92" s="96" t="s">
        <v>290</v>
      </c>
      <c r="P92" s="101">
        <v>0</v>
      </c>
      <c r="Q92" s="101">
        <v>0</v>
      </c>
      <c r="R92" s="101">
        <v>0</v>
      </c>
      <c r="S92" s="97">
        <v>1</v>
      </c>
      <c r="T92" s="101">
        <v>0</v>
      </c>
      <c r="U92" s="101">
        <v>0</v>
      </c>
      <c r="V92" s="96" t="s">
        <v>246</v>
      </c>
      <c r="W92" s="101">
        <v>0</v>
      </c>
      <c r="X92" s="101">
        <v>0</v>
      </c>
      <c r="Y92" s="101">
        <v>0</v>
      </c>
      <c r="Z92" s="97">
        <v>1</v>
      </c>
      <c r="AA92" s="101">
        <v>0</v>
      </c>
      <c r="AB92" s="101">
        <v>0</v>
      </c>
      <c r="AC92" s="96" t="s">
        <v>307</v>
      </c>
      <c r="AD92" s="101">
        <v>0</v>
      </c>
      <c r="AE92" s="101">
        <v>0</v>
      </c>
      <c r="AF92" s="101">
        <v>0</v>
      </c>
      <c r="AG92" s="97">
        <v>1</v>
      </c>
      <c r="AH92" s="101">
        <v>0</v>
      </c>
      <c r="AI92" s="101">
        <v>0</v>
      </c>
    </row>
    <row r="93" spans="1:35" ht="18" x14ac:dyDescent="0.4">
      <c r="A93" s="96" t="s">
        <v>246</v>
      </c>
      <c r="B93" s="101">
        <v>0</v>
      </c>
      <c r="C93" s="101">
        <v>0</v>
      </c>
      <c r="D93" s="101">
        <v>0</v>
      </c>
      <c r="E93" s="97">
        <v>1</v>
      </c>
      <c r="F93" s="101">
        <v>0</v>
      </c>
      <c r="G93" s="101">
        <v>0</v>
      </c>
      <c r="H93" s="96" t="s">
        <v>224</v>
      </c>
      <c r="I93" s="101">
        <v>0</v>
      </c>
      <c r="J93" s="101">
        <v>0</v>
      </c>
      <c r="K93" s="101">
        <v>0</v>
      </c>
      <c r="L93" s="97">
        <v>1</v>
      </c>
      <c r="M93" s="101">
        <v>0</v>
      </c>
      <c r="N93" s="101">
        <v>0</v>
      </c>
      <c r="O93" s="96" t="s">
        <v>262</v>
      </c>
      <c r="P93" s="101">
        <v>0</v>
      </c>
      <c r="Q93" s="101">
        <v>0</v>
      </c>
      <c r="R93" s="101">
        <v>0</v>
      </c>
      <c r="S93" s="97">
        <v>1</v>
      </c>
      <c r="T93" s="101">
        <v>0</v>
      </c>
      <c r="U93" s="101">
        <v>0</v>
      </c>
      <c r="V93" s="96" t="s">
        <v>252</v>
      </c>
      <c r="W93" s="101">
        <v>0</v>
      </c>
      <c r="X93" s="101">
        <v>0</v>
      </c>
      <c r="Y93" s="101">
        <v>0</v>
      </c>
      <c r="Z93" s="97">
        <v>1</v>
      </c>
      <c r="AA93" s="101">
        <v>0</v>
      </c>
      <c r="AB93" s="101">
        <v>0</v>
      </c>
      <c r="AC93" s="96" t="s">
        <v>341</v>
      </c>
      <c r="AD93" s="101">
        <v>0</v>
      </c>
      <c r="AE93" s="101">
        <v>0</v>
      </c>
      <c r="AF93" s="101">
        <v>0</v>
      </c>
      <c r="AG93" s="97">
        <v>1</v>
      </c>
      <c r="AH93" s="101">
        <v>0</v>
      </c>
      <c r="AI93" s="101">
        <v>0</v>
      </c>
    </row>
    <row r="94" spans="1:35" ht="18" x14ac:dyDescent="0.4">
      <c r="A94" s="96" t="s">
        <v>252</v>
      </c>
      <c r="B94" s="101">
        <v>0</v>
      </c>
      <c r="C94" s="101">
        <v>0</v>
      </c>
      <c r="D94" s="101">
        <v>0</v>
      </c>
      <c r="E94" s="97">
        <v>1</v>
      </c>
      <c r="F94" s="101">
        <v>0</v>
      </c>
      <c r="G94" s="101">
        <v>0</v>
      </c>
      <c r="H94" s="96" t="s">
        <v>234</v>
      </c>
      <c r="I94" s="101">
        <v>0</v>
      </c>
      <c r="J94" s="101">
        <v>0</v>
      </c>
      <c r="K94" s="101">
        <v>0</v>
      </c>
      <c r="L94" s="97">
        <v>1</v>
      </c>
      <c r="M94" s="101">
        <v>0</v>
      </c>
      <c r="N94" s="101">
        <v>0</v>
      </c>
      <c r="O94" s="96" t="s">
        <v>347</v>
      </c>
      <c r="P94" s="101">
        <v>0</v>
      </c>
      <c r="Q94" s="101">
        <v>0</v>
      </c>
      <c r="R94" s="101">
        <v>0</v>
      </c>
      <c r="S94" s="97">
        <v>1</v>
      </c>
      <c r="T94" s="101">
        <v>0</v>
      </c>
      <c r="U94" s="101">
        <v>0</v>
      </c>
      <c r="V94" s="96" t="s">
        <v>283</v>
      </c>
      <c r="W94" s="101">
        <v>0</v>
      </c>
      <c r="X94" s="101">
        <v>0</v>
      </c>
      <c r="Y94" s="101">
        <v>0</v>
      </c>
      <c r="Z94" s="97">
        <v>1</v>
      </c>
      <c r="AA94" s="101">
        <v>0</v>
      </c>
      <c r="AB94" s="101">
        <v>0</v>
      </c>
      <c r="AC94" s="96" t="s">
        <v>530</v>
      </c>
      <c r="AD94" s="101">
        <v>0</v>
      </c>
      <c r="AE94" s="101">
        <v>0</v>
      </c>
      <c r="AF94" s="101">
        <v>0</v>
      </c>
      <c r="AG94" s="97">
        <v>1</v>
      </c>
      <c r="AH94" s="101">
        <v>0</v>
      </c>
      <c r="AI94" s="101">
        <v>0</v>
      </c>
    </row>
    <row r="95" spans="1:35" ht="18" x14ac:dyDescent="0.4">
      <c r="A95" s="96" t="s">
        <v>283</v>
      </c>
      <c r="B95" s="101">
        <v>0</v>
      </c>
      <c r="C95" s="101">
        <v>0</v>
      </c>
      <c r="D95" s="101">
        <v>0</v>
      </c>
      <c r="E95" s="97">
        <v>1</v>
      </c>
      <c r="F95" s="101">
        <v>0</v>
      </c>
      <c r="G95" s="101">
        <v>0</v>
      </c>
      <c r="H95" s="96" t="s">
        <v>284</v>
      </c>
      <c r="I95" s="101">
        <v>0</v>
      </c>
      <c r="J95" s="101">
        <v>0</v>
      </c>
      <c r="K95" s="101">
        <v>0</v>
      </c>
      <c r="L95" s="97">
        <v>1</v>
      </c>
      <c r="M95" s="101">
        <v>0</v>
      </c>
      <c r="N95" s="101">
        <v>0</v>
      </c>
      <c r="O95" s="96" t="s">
        <v>223</v>
      </c>
      <c r="P95" s="101">
        <v>0</v>
      </c>
      <c r="Q95" s="101">
        <v>0</v>
      </c>
      <c r="R95" s="101">
        <v>0</v>
      </c>
      <c r="S95" s="97">
        <v>1</v>
      </c>
      <c r="T95" s="101">
        <v>0</v>
      </c>
      <c r="U95" s="101">
        <v>0</v>
      </c>
      <c r="V95" s="96" t="s">
        <v>231</v>
      </c>
      <c r="W95" s="101">
        <v>0</v>
      </c>
      <c r="X95" s="101">
        <v>0</v>
      </c>
      <c r="Y95" s="101">
        <v>0</v>
      </c>
      <c r="Z95" s="97">
        <v>1</v>
      </c>
      <c r="AA95" s="101">
        <v>0</v>
      </c>
      <c r="AB95" s="101">
        <v>0</v>
      </c>
      <c r="AC95" s="96" t="s">
        <v>342</v>
      </c>
      <c r="AD95" s="101">
        <v>0</v>
      </c>
      <c r="AE95" s="101">
        <v>0</v>
      </c>
      <c r="AF95" s="101">
        <v>0</v>
      </c>
      <c r="AG95" s="97">
        <v>1</v>
      </c>
      <c r="AH95" s="101">
        <v>0</v>
      </c>
      <c r="AI95" s="101">
        <v>0</v>
      </c>
    </row>
    <row r="96" spans="1:35" ht="18" x14ac:dyDescent="0.4">
      <c r="A96" s="96" t="s">
        <v>274</v>
      </c>
      <c r="B96" s="101">
        <v>0</v>
      </c>
      <c r="C96" s="101">
        <v>0</v>
      </c>
      <c r="D96" s="101">
        <v>0</v>
      </c>
      <c r="E96" s="97">
        <v>1</v>
      </c>
      <c r="F96" s="101">
        <v>0</v>
      </c>
      <c r="G96" s="101">
        <v>0</v>
      </c>
      <c r="H96" s="96" t="s">
        <v>316</v>
      </c>
      <c r="I96" s="101">
        <v>0</v>
      </c>
      <c r="J96" s="101">
        <v>0</v>
      </c>
      <c r="K96" s="101">
        <v>0</v>
      </c>
      <c r="L96" s="97">
        <v>1</v>
      </c>
      <c r="M96" s="101">
        <v>0</v>
      </c>
      <c r="N96" s="101">
        <v>0</v>
      </c>
      <c r="O96" s="96" t="s">
        <v>295</v>
      </c>
      <c r="P96" s="101">
        <v>0</v>
      </c>
      <c r="Q96" s="101">
        <v>0</v>
      </c>
      <c r="R96" s="101">
        <v>0</v>
      </c>
      <c r="S96" s="97">
        <v>1</v>
      </c>
      <c r="T96" s="101">
        <v>0</v>
      </c>
      <c r="U96" s="101">
        <v>0</v>
      </c>
      <c r="V96" s="96" t="s">
        <v>274</v>
      </c>
      <c r="W96" s="101">
        <v>0</v>
      </c>
      <c r="X96" s="101">
        <v>0</v>
      </c>
      <c r="Y96" s="101">
        <v>0</v>
      </c>
      <c r="Z96" s="97">
        <v>1</v>
      </c>
      <c r="AA96" s="101">
        <v>0</v>
      </c>
      <c r="AB96" s="101">
        <v>0</v>
      </c>
      <c r="AC96" s="96" t="s">
        <v>343</v>
      </c>
      <c r="AD96" s="101">
        <v>0</v>
      </c>
      <c r="AE96" s="101">
        <v>0</v>
      </c>
      <c r="AF96" s="101">
        <v>0</v>
      </c>
      <c r="AG96" s="97">
        <v>1</v>
      </c>
      <c r="AH96" s="101">
        <v>0</v>
      </c>
      <c r="AI96" s="101">
        <v>0</v>
      </c>
    </row>
    <row r="97" spans="1:35" ht="18" x14ac:dyDescent="0.4">
      <c r="A97" s="96" t="s">
        <v>219</v>
      </c>
      <c r="B97" s="101">
        <v>0</v>
      </c>
      <c r="C97" s="101">
        <v>0</v>
      </c>
      <c r="D97" s="101">
        <v>0</v>
      </c>
      <c r="E97" s="97">
        <v>1</v>
      </c>
      <c r="F97" s="101">
        <v>0</v>
      </c>
      <c r="G97" s="101">
        <v>0</v>
      </c>
      <c r="H97" s="96" t="s">
        <v>270</v>
      </c>
      <c r="I97" s="101">
        <v>0</v>
      </c>
      <c r="J97" s="101">
        <v>0</v>
      </c>
      <c r="K97" s="101">
        <v>0</v>
      </c>
      <c r="L97" s="97">
        <v>1</v>
      </c>
      <c r="M97" s="101">
        <v>0</v>
      </c>
      <c r="N97" s="101">
        <v>0</v>
      </c>
      <c r="O97" s="96" t="s">
        <v>218</v>
      </c>
      <c r="P97" s="101">
        <v>0</v>
      </c>
      <c r="Q97" s="101">
        <v>0</v>
      </c>
      <c r="R97" s="101">
        <v>0</v>
      </c>
      <c r="S97" s="97">
        <v>1</v>
      </c>
      <c r="T97" s="101">
        <v>0</v>
      </c>
      <c r="U97" s="101">
        <v>0</v>
      </c>
      <c r="V97" s="96" t="s">
        <v>219</v>
      </c>
      <c r="W97" s="101">
        <v>0</v>
      </c>
      <c r="X97" s="101">
        <v>0</v>
      </c>
      <c r="Y97" s="101">
        <v>0</v>
      </c>
      <c r="Z97" s="97">
        <v>1</v>
      </c>
      <c r="AA97" s="101">
        <v>0</v>
      </c>
      <c r="AB97" s="101">
        <v>0</v>
      </c>
      <c r="AC97" s="96" t="s">
        <v>344</v>
      </c>
      <c r="AD97" s="101">
        <v>0</v>
      </c>
      <c r="AE97" s="101">
        <v>0</v>
      </c>
      <c r="AF97" s="101">
        <v>0</v>
      </c>
      <c r="AG97" s="97">
        <v>1</v>
      </c>
      <c r="AH97" s="101">
        <v>0</v>
      </c>
      <c r="AI97" s="101">
        <v>0</v>
      </c>
    </row>
    <row r="98" spans="1:35" ht="18" x14ac:dyDescent="0.4">
      <c r="A98" s="96" t="s">
        <v>331</v>
      </c>
      <c r="B98" s="101">
        <v>0</v>
      </c>
      <c r="C98" s="101">
        <v>0</v>
      </c>
      <c r="D98" s="101">
        <v>0</v>
      </c>
      <c r="E98" s="97">
        <v>1</v>
      </c>
      <c r="F98" s="101">
        <v>0</v>
      </c>
      <c r="G98" s="101">
        <v>0</v>
      </c>
      <c r="H98" s="96" t="s">
        <v>283</v>
      </c>
      <c r="I98" s="101">
        <v>0</v>
      </c>
      <c r="J98" s="101">
        <v>0</v>
      </c>
      <c r="K98" s="101">
        <v>0</v>
      </c>
      <c r="L98" s="97">
        <v>1</v>
      </c>
      <c r="M98" s="101">
        <v>0</v>
      </c>
      <c r="N98" s="101">
        <v>0</v>
      </c>
      <c r="O98" s="96" t="s">
        <v>224</v>
      </c>
      <c r="P98" s="101">
        <v>0</v>
      </c>
      <c r="Q98" s="101">
        <v>0</v>
      </c>
      <c r="R98" s="101">
        <v>0</v>
      </c>
      <c r="S98" s="97">
        <v>1</v>
      </c>
      <c r="T98" s="101">
        <v>0</v>
      </c>
      <c r="U98" s="101">
        <v>0</v>
      </c>
      <c r="V98" s="96" t="s">
        <v>331</v>
      </c>
      <c r="W98" s="101">
        <v>0</v>
      </c>
      <c r="X98" s="101">
        <v>0</v>
      </c>
      <c r="Y98" s="101">
        <v>0</v>
      </c>
      <c r="Z98" s="97">
        <v>1</v>
      </c>
      <c r="AA98" s="101">
        <v>0</v>
      </c>
      <c r="AB98" s="101">
        <v>0</v>
      </c>
      <c r="AC98" s="96" t="s">
        <v>251</v>
      </c>
      <c r="AD98" s="101">
        <v>0</v>
      </c>
      <c r="AE98" s="101">
        <v>0</v>
      </c>
      <c r="AF98" s="101">
        <v>0</v>
      </c>
      <c r="AG98" s="97">
        <v>1</v>
      </c>
      <c r="AH98" s="101">
        <v>0</v>
      </c>
      <c r="AI98" s="101">
        <v>0</v>
      </c>
    </row>
    <row r="99" spans="1:35" ht="18" x14ac:dyDescent="0.4">
      <c r="A99" s="96" t="s">
        <v>332</v>
      </c>
      <c r="B99" s="101">
        <v>0</v>
      </c>
      <c r="C99" s="101">
        <v>0</v>
      </c>
      <c r="D99" s="101">
        <v>0</v>
      </c>
      <c r="E99" s="97">
        <v>1</v>
      </c>
      <c r="F99" s="101">
        <v>0</v>
      </c>
      <c r="G99" s="101">
        <v>0</v>
      </c>
      <c r="H99" s="96" t="s">
        <v>231</v>
      </c>
      <c r="I99" s="101">
        <v>0</v>
      </c>
      <c r="J99" s="101">
        <v>0</v>
      </c>
      <c r="K99" s="101">
        <v>0</v>
      </c>
      <c r="L99" s="97">
        <v>1</v>
      </c>
      <c r="M99" s="101">
        <v>0</v>
      </c>
      <c r="N99" s="101">
        <v>0</v>
      </c>
      <c r="O99" s="96" t="s">
        <v>234</v>
      </c>
      <c r="P99" s="101">
        <v>0</v>
      </c>
      <c r="Q99" s="101">
        <v>0</v>
      </c>
      <c r="R99" s="101">
        <v>0</v>
      </c>
      <c r="S99" s="97">
        <v>1</v>
      </c>
      <c r="T99" s="101">
        <v>0</v>
      </c>
      <c r="U99" s="101">
        <v>0</v>
      </c>
      <c r="V99" s="96" t="s">
        <v>332</v>
      </c>
      <c r="W99" s="101">
        <v>0</v>
      </c>
      <c r="X99" s="101">
        <v>0</v>
      </c>
      <c r="Y99" s="101">
        <v>0</v>
      </c>
      <c r="Z99" s="97">
        <v>1</v>
      </c>
      <c r="AA99" s="101">
        <v>0</v>
      </c>
      <c r="AB99" s="101">
        <v>0</v>
      </c>
      <c r="AC99" s="96" t="s">
        <v>272</v>
      </c>
      <c r="AD99" s="101">
        <v>0</v>
      </c>
      <c r="AE99" s="101">
        <v>0</v>
      </c>
      <c r="AF99" s="101">
        <v>0</v>
      </c>
      <c r="AG99" s="97">
        <v>1</v>
      </c>
      <c r="AH99" s="101">
        <v>0</v>
      </c>
      <c r="AI99" s="101">
        <v>0</v>
      </c>
    </row>
    <row r="100" spans="1:35" ht="36" x14ac:dyDescent="0.4">
      <c r="A100" s="96" t="s">
        <v>348</v>
      </c>
      <c r="B100" s="101">
        <v>0</v>
      </c>
      <c r="C100" s="101">
        <v>0</v>
      </c>
      <c r="D100" s="101">
        <v>0</v>
      </c>
      <c r="E100" s="97">
        <v>1</v>
      </c>
      <c r="F100" s="101">
        <v>0</v>
      </c>
      <c r="G100" s="101">
        <v>0</v>
      </c>
      <c r="H100" s="96" t="s">
        <v>274</v>
      </c>
      <c r="I100" s="101">
        <v>0</v>
      </c>
      <c r="J100" s="101">
        <v>0</v>
      </c>
      <c r="K100" s="101">
        <v>0</v>
      </c>
      <c r="L100" s="97">
        <v>1</v>
      </c>
      <c r="M100" s="101">
        <v>0</v>
      </c>
      <c r="N100" s="101">
        <v>0</v>
      </c>
      <c r="O100" s="96" t="s">
        <v>284</v>
      </c>
      <c r="P100" s="101">
        <v>0</v>
      </c>
      <c r="Q100" s="101">
        <v>0</v>
      </c>
      <c r="R100" s="101">
        <v>0</v>
      </c>
      <c r="S100" s="97">
        <v>1</v>
      </c>
      <c r="T100" s="101">
        <v>0</v>
      </c>
      <c r="U100" s="101">
        <v>0</v>
      </c>
      <c r="V100" s="96" t="s">
        <v>348</v>
      </c>
      <c r="W100" s="101">
        <v>0</v>
      </c>
      <c r="X100" s="101">
        <v>0</v>
      </c>
      <c r="Y100" s="101">
        <v>0</v>
      </c>
      <c r="Z100" s="97">
        <v>1</v>
      </c>
      <c r="AA100" s="101">
        <v>0</v>
      </c>
      <c r="AB100" s="101">
        <v>0</v>
      </c>
      <c r="AC100" s="96" t="s">
        <v>345</v>
      </c>
      <c r="AD100" s="101">
        <v>0</v>
      </c>
      <c r="AE100" s="101">
        <v>0</v>
      </c>
      <c r="AF100" s="101">
        <v>0</v>
      </c>
      <c r="AG100" s="97">
        <v>1</v>
      </c>
      <c r="AH100" s="101">
        <v>0</v>
      </c>
      <c r="AI100" s="101">
        <v>0</v>
      </c>
    </row>
    <row r="101" spans="1:35" ht="18" x14ac:dyDescent="0.4">
      <c r="A101" s="96" t="s">
        <v>349</v>
      </c>
      <c r="B101" s="101">
        <v>0</v>
      </c>
      <c r="C101" s="101">
        <v>0</v>
      </c>
      <c r="D101" s="101">
        <v>0</v>
      </c>
      <c r="E101" s="97">
        <v>1</v>
      </c>
      <c r="F101" s="101">
        <v>0</v>
      </c>
      <c r="G101" s="101">
        <v>0</v>
      </c>
      <c r="H101" s="96" t="s">
        <v>331</v>
      </c>
      <c r="I101" s="101">
        <v>0</v>
      </c>
      <c r="J101" s="101">
        <v>0</v>
      </c>
      <c r="K101" s="101">
        <v>0</v>
      </c>
      <c r="L101" s="97">
        <v>1</v>
      </c>
      <c r="M101" s="101">
        <v>0</v>
      </c>
      <c r="N101" s="101">
        <v>0</v>
      </c>
      <c r="O101" s="96" t="s">
        <v>316</v>
      </c>
      <c r="P101" s="101">
        <v>0</v>
      </c>
      <c r="Q101" s="101">
        <v>0</v>
      </c>
      <c r="R101" s="101">
        <v>0</v>
      </c>
      <c r="S101" s="97">
        <v>1</v>
      </c>
      <c r="T101" s="101">
        <v>0</v>
      </c>
      <c r="U101" s="101">
        <v>0</v>
      </c>
      <c r="V101" s="96" t="s">
        <v>349</v>
      </c>
      <c r="W101" s="101">
        <v>0</v>
      </c>
      <c r="X101" s="101">
        <v>0</v>
      </c>
      <c r="Y101" s="101">
        <v>0</v>
      </c>
      <c r="Z101" s="97">
        <v>1</v>
      </c>
      <c r="AA101" s="101">
        <v>0</v>
      </c>
      <c r="AB101" s="101">
        <v>0</v>
      </c>
      <c r="AC101" s="96" t="s">
        <v>290</v>
      </c>
      <c r="AD101" s="101">
        <v>0</v>
      </c>
      <c r="AE101" s="101">
        <v>0</v>
      </c>
      <c r="AF101" s="101">
        <v>0</v>
      </c>
      <c r="AG101" s="97">
        <v>1</v>
      </c>
      <c r="AH101" s="101">
        <v>0</v>
      </c>
      <c r="AI101" s="101">
        <v>0</v>
      </c>
    </row>
    <row r="102" spans="1:35" ht="18" x14ac:dyDescent="0.4">
      <c r="A102" s="96" t="s">
        <v>228</v>
      </c>
      <c r="B102" s="101">
        <v>0</v>
      </c>
      <c r="C102" s="101">
        <v>0</v>
      </c>
      <c r="D102" s="101">
        <v>0</v>
      </c>
      <c r="E102" s="97">
        <v>1</v>
      </c>
      <c r="F102" s="101">
        <v>0</v>
      </c>
      <c r="G102" s="101">
        <v>0</v>
      </c>
      <c r="H102" s="96" t="s">
        <v>332</v>
      </c>
      <c r="I102" s="101">
        <v>0</v>
      </c>
      <c r="J102" s="101">
        <v>0</v>
      </c>
      <c r="K102" s="101">
        <v>0</v>
      </c>
      <c r="L102" s="97">
        <v>1</v>
      </c>
      <c r="M102" s="101">
        <v>0</v>
      </c>
      <c r="N102" s="101">
        <v>0</v>
      </c>
      <c r="O102" s="96" t="s">
        <v>270</v>
      </c>
      <c r="P102" s="101">
        <v>0</v>
      </c>
      <c r="Q102" s="101">
        <v>0</v>
      </c>
      <c r="R102" s="101">
        <v>0</v>
      </c>
      <c r="S102" s="97">
        <v>1</v>
      </c>
      <c r="T102" s="101">
        <v>0</v>
      </c>
      <c r="U102" s="101">
        <v>0</v>
      </c>
      <c r="V102" s="96" t="s">
        <v>228</v>
      </c>
      <c r="W102" s="101">
        <v>0</v>
      </c>
      <c r="X102" s="101">
        <v>0</v>
      </c>
      <c r="Y102" s="101">
        <v>0</v>
      </c>
      <c r="Z102" s="97">
        <v>1</v>
      </c>
      <c r="AA102" s="101">
        <v>0</v>
      </c>
      <c r="AB102" s="101">
        <v>0</v>
      </c>
      <c r="AC102" s="96" t="s">
        <v>262</v>
      </c>
      <c r="AD102" s="101">
        <v>0</v>
      </c>
      <c r="AE102" s="101">
        <v>0</v>
      </c>
      <c r="AF102" s="101">
        <v>0</v>
      </c>
      <c r="AG102" s="97">
        <v>1</v>
      </c>
      <c r="AH102" s="101">
        <v>0</v>
      </c>
      <c r="AI102" s="101">
        <v>0</v>
      </c>
    </row>
    <row r="103" spans="1:35" ht="36" x14ac:dyDescent="0.4">
      <c r="A103" s="96" t="s">
        <v>350</v>
      </c>
      <c r="B103" s="101">
        <v>0</v>
      </c>
      <c r="C103" s="101">
        <v>0</v>
      </c>
      <c r="D103" s="101">
        <v>0</v>
      </c>
      <c r="E103" s="97">
        <v>1</v>
      </c>
      <c r="F103" s="101">
        <v>0</v>
      </c>
      <c r="G103" s="101">
        <v>0</v>
      </c>
      <c r="H103" s="96" t="s">
        <v>348</v>
      </c>
      <c r="I103" s="101">
        <v>0</v>
      </c>
      <c r="J103" s="101">
        <v>0</v>
      </c>
      <c r="K103" s="101">
        <v>0</v>
      </c>
      <c r="L103" s="97">
        <v>1</v>
      </c>
      <c r="M103" s="101">
        <v>0</v>
      </c>
      <c r="N103" s="101">
        <v>0</v>
      </c>
      <c r="O103" s="96" t="s">
        <v>231</v>
      </c>
      <c r="P103" s="101">
        <v>0</v>
      </c>
      <c r="Q103" s="101">
        <v>0</v>
      </c>
      <c r="R103" s="101">
        <v>0</v>
      </c>
      <c r="S103" s="97">
        <v>1</v>
      </c>
      <c r="T103" s="101">
        <v>0</v>
      </c>
      <c r="U103" s="101">
        <v>0</v>
      </c>
      <c r="V103" s="96" t="s">
        <v>350</v>
      </c>
      <c r="W103" s="101">
        <v>0</v>
      </c>
      <c r="X103" s="101">
        <v>0</v>
      </c>
      <c r="Y103" s="101">
        <v>0</v>
      </c>
      <c r="Z103" s="97">
        <v>1</v>
      </c>
      <c r="AA103" s="101">
        <v>0</v>
      </c>
      <c r="AB103" s="101">
        <v>0</v>
      </c>
      <c r="AC103" s="96" t="s">
        <v>347</v>
      </c>
      <c r="AD103" s="101">
        <v>0</v>
      </c>
      <c r="AE103" s="101">
        <v>0</v>
      </c>
      <c r="AF103" s="101">
        <v>0</v>
      </c>
      <c r="AG103" s="97">
        <v>1</v>
      </c>
      <c r="AH103" s="101">
        <v>0</v>
      </c>
      <c r="AI103" s="101">
        <v>0</v>
      </c>
    </row>
    <row r="104" spans="1:35" ht="18" x14ac:dyDescent="0.4">
      <c r="A104" s="96" t="s">
        <v>256</v>
      </c>
      <c r="B104" s="101">
        <v>0</v>
      </c>
      <c r="C104" s="101">
        <v>0</v>
      </c>
      <c r="D104" s="101">
        <v>0</v>
      </c>
      <c r="E104" s="97">
        <v>1</v>
      </c>
      <c r="F104" s="101">
        <v>0</v>
      </c>
      <c r="G104" s="101">
        <v>0</v>
      </c>
      <c r="H104" s="96" t="s">
        <v>349</v>
      </c>
      <c r="I104" s="101">
        <v>0</v>
      </c>
      <c r="J104" s="101">
        <v>0</v>
      </c>
      <c r="K104" s="101">
        <v>0</v>
      </c>
      <c r="L104" s="97">
        <v>1</v>
      </c>
      <c r="M104" s="101">
        <v>0</v>
      </c>
      <c r="N104" s="101">
        <v>0</v>
      </c>
      <c r="O104" s="96" t="s">
        <v>274</v>
      </c>
      <c r="P104" s="101">
        <v>0</v>
      </c>
      <c r="Q104" s="101">
        <v>0</v>
      </c>
      <c r="R104" s="101">
        <v>0</v>
      </c>
      <c r="S104" s="97">
        <v>1</v>
      </c>
      <c r="T104" s="101">
        <v>0</v>
      </c>
      <c r="U104" s="101">
        <v>0</v>
      </c>
      <c r="V104" s="96" t="s">
        <v>256</v>
      </c>
      <c r="W104" s="101">
        <v>0</v>
      </c>
      <c r="X104" s="101">
        <v>0</v>
      </c>
      <c r="Y104" s="101">
        <v>0</v>
      </c>
      <c r="Z104" s="97">
        <v>1</v>
      </c>
      <c r="AA104" s="101">
        <v>0</v>
      </c>
      <c r="AB104" s="101">
        <v>0</v>
      </c>
      <c r="AC104" s="96" t="s">
        <v>270</v>
      </c>
      <c r="AD104" s="101">
        <v>0</v>
      </c>
      <c r="AE104" s="101">
        <v>0</v>
      </c>
      <c r="AF104" s="101">
        <v>0</v>
      </c>
      <c r="AG104" s="97">
        <v>1</v>
      </c>
      <c r="AH104" s="101">
        <v>0</v>
      </c>
      <c r="AI104" s="101">
        <v>0</v>
      </c>
    </row>
    <row r="105" spans="1:35" ht="18" x14ac:dyDescent="0.4">
      <c r="A105" s="96" t="s">
        <v>315</v>
      </c>
      <c r="B105" s="101">
        <v>0</v>
      </c>
      <c r="C105" s="101">
        <v>0</v>
      </c>
      <c r="D105" s="101">
        <v>0</v>
      </c>
      <c r="E105" s="97">
        <v>1</v>
      </c>
      <c r="F105" s="101">
        <v>0</v>
      </c>
      <c r="G105" s="101">
        <v>0</v>
      </c>
      <c r="H105" s="96" t="s">
        <v>228</v>
      </c>
      <c r="I105" s="101">
        <v>0</v>
      </c>
      <c r="J105" s="101">
        <v>0</v>
      </c>
      <c r="K105" s="101">
        <v>0</v>
      </c>
      <c r="L105" s="97">
        <v>1</v>
      </c>
      <c r="M105" s="101">
        <v>0</v>
      </c>
      <c r="N105" s="101">
        <v>0</v>
      </c>
      <c r="O105" s="96" t="s">
        <v>331</v>
      </c>
      <c r="P105" s="101">
        <v>0</v>
      </c>
      <c r="Q105" s="101">
        <v>0</v>
      </c>
      <c r="R105" s="101">
        <v>0</v>
      </c>
      <c r="S105" s="97">
        <v>1</v>
      </c>
      <c r="T105" s="101">
        <v>0</v>
      </c>
      <c r="U105" s="101">
        <v>0</v>
      </c>
      <c r="V105" s="96" t="s">
        <v>315</v>
      </c>
      <c r="W105" s="101">
        <v>0</v>
      </c>
      <c r="X105" s="101">
        <v>0</v>
      </c>
      <c r="Y105" s="101">
        <v>0</v>
      </c>
      <c r="Z105" s="97">
        <v>1</v>
      </c>
      <c r="AA105" s="101">
        <v>0</v>
      </c>
      <c r="AB105" s="101">
        <v>0</v>
      </c>
      <c r="AC105" s="96" t="s">
        <v>283</v>
      </c>
      <c r="AD105" s="101">
        <v>0</v>
      </c>
      <c r="AE105" s="101">
        <v>0</v>
      </c>
      <c r="AF105" s="101">
        <v>0</v>
      </c>
      <c r="AG105" s="97">
        <v>1</v>
      </c>
      <c r="AH105" s="101">
        <v>0</v>
      </c>
      <c r="AI105" s="101">
        <v>0</v>
      </c>
    </row>
    <row r="106" spans="1:35" ht="18" x14ac:dyDescent="0.4">
      <c r="A106" s="96" t="s">
        <v>235</v>
      </c>
      <c r="B106" s="101">
        <v>0</v>
      </c>
      <c r="C106" s="101">
        <v>0</v>
      </c>
      <c r="D106" s="101">
        <v>0</v>
      </c>
      <c r="E106" s="97">
        <v>1</v>
      </c>
      <c r="F106" s="101">
        <v>0</v>
      </c>
      <c r="G106" s="101">
        <v>0</v>
      </c>
      <c r="H106" s="96" t="s">
        <v>350</v>
      </c>
      <c r="I106" s="101">
        <v>0</v>
      </c>
      <c r="J106" s="101">
        <v>0</v>
      </c>
      <c r="K106" s="101">
        <v>0</v>
      </c>
      <c r="L106" s="97">
        <v>1</v>
      </c>
      <c r="M106" s="101">
        <v>0</v>
      </c>
      <c r="N106" s="101">
        <v>0</v>
      </c>
      <c r="O106" s="96" t="s">
        <v>332</v>
      </c>
      <c r="P106" s="101">
        <v>0</v>
      </c>
      <c r="Q106" s="101">
        <v>0</v>
      </c>
      <c r="R106" s="101">
        <v>0</v>
      </c>
      <c r="S106" s="97">
        <v>1</v>
      </c>
      <c r="T106" s="101">
        <v>0</v>
      </c>
      <c r="U106" s="101">
        <v>0</v>
      </c>
      <c r="V106" s="96" t="s">
        <v>235</v>
      </c>
      <c r="W106" s="101">
        <v>0</v>
      </c>
      <c r="X106" s="101">
        <v>0</v>
      </c>
      <c r="Y106" s="101">
        <v>0</v>
      </c>
      <c r="Z106" s="97">
        <v>1</v>
      </c>
      <c r="AA106" s="101">
        <v>0</v>
      </c>
      <c r="AB106" s="101">
        <v>0</v>
      </c>
      <c r="AC106" s="96" t="s">
        <v>231</v>
      </c>
      <c r="AD106" s="101">
        <v>0</v>
      </c>
      <c r="AE106" s="101">
        <v>0</v>
      </c>
      <c r="AF106" s="101">
        <v>0</v>
      </c>
      <c r="AG106" s="97">
        <v>1</v>
      </c>
      <c r="AH106" s="101">
        <v>0</v>
      </c>
      <c r="AI106" s="101">
        <v>0</v>
      </c>
    </row>
    <row r="107" spans="1:35" ht="36" x14ac:dyDescent="0.4">
      <c r="A107" s="96" t="s">
        <v>520</v>
      </c>
      <c r="B107" s="101">
        <v>0</v>
      </c>
      <c r="C107" s="101">
        <v>0</v>
      </c>
      <c r="D107" s="101">
        <v>0</v>
      </c>
      <c r="E107" s="97">
        <v>1</v>
      </c>
      <c r="F107" s="101">
        <v>0</v>
      </c>
      <c r="G107" s="101">
        <v>0</v>
      </c>
      <c r="H107" s="96" t="s">
        <v>256</v>
      </c>
      <c r="I107" s="101">
        <v>0</v>
      </c>
      <c r="J107" s="101">
        <v>0</v>
      </c>
      <c r="K107" s="101">
        <v>0</v>
      </c>
      <c r="L107" s="97">
        <v>1</v>
      </c>
      <c r="M107" s="101">
        <v>0</v>
      </c>
      <c r="N107" s="101">
        <v>0</v>
      </c>
      <c r="O107" s="96" t="s">
        <v>348</v>
      </c>
      <c r="P107" s="101">
        <v>0</v>
      </c>
      <c r="Q107" s="101">
        <v>0</v>
      </c>
      <c r="R107" s="101">
        <v>0</v>
      </c>
      <c r="S107" s="97">
        <v>1</v>
      </c>
      <c r="T107" s="101">
        <v>0</v>
      </c>
      <c r="U107" s="101">
        <v>0</v>
      </c>
      <c r="V107" s="96" t="s">
        <v>520</v>
      </c>
      <c r="W107" s="101">
        <v>0</v>
      </c>
      <c r="X107" s="101">
        <v>0</v>
      </c>
      <c r="Y107" s="101">
        <v>0</v>
      </c>
      <c r="Z107" s="97">
        <v>1</v>
      </c>
      <c r="AA107" s="101">
        <v>0</v>
      </c>
      <c r="AB107" s="101">
        <v>0</v>
      </c>
      <c r="AC107" s="96" t="s">
        <v>348</v>
      </c>
      <c r="AD107" s="101">
        <v>0</v>
      </c>
      <c r="AE107" s="101">
        <v>0</v>
      </c>
      <c r="AF107" s="101">
        <v>0</v>
      </c>
      <c r="AG107" s="97">
        <v>1</v>
      </c>
      <c r="AH107" s="101">
        <v>0</v>
      </c>
      <c r="AI107" s="101">
        <v>0</v>
      </c>
    </row>
    <row r="108" spans="1:35" ht="18" x14ac:dyDescent="0.4">
      <c r="A108" s="96" t="s">
        <v>323</v>
      </c>
      <c r="B108" s="101">
        <v>0</v>
      </c>
      <c r="C108" s="101">
        <v>0</v>
      </c>
      <c r="D108" s="101">
        <v>0</v>
      </c>
      <c r="E108" s="97">
        <v>1</v>
      </c>
      <c r="F108" s="101">
        <v>0</v>
      </c>
      <c r="G108" s="101">
        <v>0</v>
      </c>
      <c r="H108" s="96" t="s">
        <v>315</v>
      </c>
      <c r="I108" s="101">
        <v>0</v>
      </c>
      <c r="J108" s="101">
        <v>0</v>
      </c>
      <c r="K108" s="101">
        <v>0</v>
      </c>
      <c r="L108" s="97">
        <v>1</v>
      </c>
      <c r="M108" s="101">
        <v>0</v>
      </c>
      <c r="N108" s="101">
        <v>0</v>
      </c>
      <c r="O108" s="96" t="s">
        <v>349</v>
      </c>
      <c r="P108" s="101">
        <v>0</v>
      </c>
      <c r="Q108" s="101">
        <v>0</v>
      </c>
      <c r="R108" s="101">
        <v>0</v>
      </c>
      <c r="S108" s="97">
        <v>1</v>
      </c>
      <c r="T108" s="101">
        <v>0</v>
      </c>
      <c r="U108" s="101">
        <v>0</v>
      </c>
      <c r="V108" s="96" t="s">
        <v>323</v>
      </c>
      <c r="W108" s="101">
        <v>0</v>
      </c>
      <c r="X108" s="101">
        <v>0</v>
      </c>
      <c r="Y108" s="101">
        <v>0</v>
      </c>
      <c r="Z108" s="97">
        <v>1</v>
      </c>
      <c r="AA108" s="101">
        <v>0</v>
      </c>
      <c r="AB108" s="101">
        <v>0</v>
      </c>
      <c r="AC108" s="96" t="s">
        <v>349</v>
      </c>
      <c r="AD108" s="101">
        <v>0</v>
      </c>
      <c r="AE108" s="101">
        <v>0</v>
      </c>
      <c r="AF108" s="101">
        <v>0</v>
      </c>
      <c r="AG108" s="97">
        <v>1</v>
      </c>
      <c r="AH108" s="101">
        <v>0</v>
      </c>
      <c r="AI108" s="101">
        <v>0</v>
      </c>
    </row>
    <row r="109" spans="1:35" ht="18" x14ac:dyDescent="0.4">
      <c r="A109" s="96" t="s">
        <v>300</v>
      </c>
      <c r="B109" s="101">
        <v>0</v>
      </c>
      <c r="C109" s="101">
        <v>0</v>
      </c>
      <c r="D109" s="101">
        <v>0</v>
      </c>
      <c r="E109" s="97">
        <v>1</v>
      </c>
      <c r="F109" s="101">
        <v>0</v>
      </c>
      <c r="G109" s="101">
        <v>0</v>
      </c>
      <c r="H109" s="96" t="s">
        <v>235</v>
      </c>
      <c r="I109" s="101">
        <v>0</v>
      </c>
      <c r="J109" s="101">
        <v>0</v>
      </c>
      <c r="K109" s="101">
        <v>0</v>
      </c>
      <c r="L109" s="97">
        <v>1</v>
      </c>
      <c r="M109" s="101">
        <v>0</v>
      </c>
      <c r="N109" s="101">
        <v>0</v>
      </c>
      <c r="O109" s="96" t="s">
        <v>228</v>
      </c>
      <c r="P109" s="101">
        <v>0</v>
      </c>
      <c r="Q109" s="101">
        <v>0</v>
      </c>
      <c r="R109" s="101">
        <v>0</v>
      </c>
      <c r="S109" s="97">
        <v>1</v>
      </c>
      <c r="T109" s="101">
        <v>0</v>
      </c>
      <c r="U109" s="101">
        <v>0</v>
      </c>
      <c r="V109" s="96" t="s">
        <v>300</v>
      </c>
      <c r="W109" s="101">
        <v>0</v>
      </c>
      <c r="X109" s="101">
        <v>0</v>
      </c>
      <c r="Y109" s="101">
        <v>0</v>
      </c>
      <c r="Z109" s="97">
        <v>1</v>
      </c>
      <c r="AA109" s="101">
        <v>0</v>
      </c>
      <c r="AB109" s="101">
        <v>0</v>
      </c>
      <c r="AC109" s="96" t="s">
        <v>228</v>
      </c>
      <c r="AD109" s="101">
        <v>0</v>
      </c>
      <c r="AE109" s="101">
        <v>0</v>
      </c>
      <c r="AF109" s="101">
        <v>0</v>
      </c>
      <c r="AG109" s="97">
        <v>1</v>
      </c>
      <c r="AH109" s="101">
        <v>0</v>
      </c>
      <c r="AI109" s="101">
        <v>0</v>
      </c>
    </row>
    <row r="110" spans="1:35" ht="18" x14ac:dyDescent="0.4">
      <c r="A110" s="96" t="s">
        <v>351</v>
      </c>
      <c r="B110" s="101">
        <v>0</v>
      </c>
      <c r="C110" s="101">
        <v>0</v>
      </c>
      <c r="D110" s="101">
        <v>0</v>
      </c>
      <c r="E110" s="97">
        <v>1</v>
      </c>
      <c r="F110" s="101">
        <v>0</v>
      </c>
      <c r="G110" s="101">
        <v>0</v>
      </c>
      <c r="H110" s="96" t="s">
        <v>520</v>
      </c>
      <c r="I110" s="101">
        <v>0</v>
      </c>
      <c r="J110" s="101">
        <v>0</v>
      </c>
      <c r="K110" s="101">
        <v>0</v>
      </c>
      <c r="L110" s="97">
        <v>1</v>
      </c>
      <c r="M110" s="101">
        <v>0</v>
      </c>
      <c r="N110" s="101">
        <v>0</v>
      </c>
      <c r="O110" s="96" t="s">
        <v>350</v>
      </c>
      <c r="P110" s="101">
        <v>0</v>
      </c>
      <c r="Q110" s="101">
        <v>0</v>
      </c>
      <c r="R110" s="101">
        <v>0</v>
      </c>
      <c r="S110" s="97">
        <v>1</v>
      </c>
      <c r="T110" s="101">
        <v>0</v>
      </c>
      <c r="U110" s="101">
        <v>0</v>
      </c>
      <c r="V110" s="96" t="s">
        <v>351</v>
      </c>
      <c r="W110" s="101">
        <v>0</v>
      </c>
      <c r="X110" s="101">
        <v>0</v>
      </c>
      <c r="Y110" s="101">
        <v>0</v>
      </c>
      <c r="Z110" s="97">
        <v>1</v>
      </c>
      <c r="AA110" s="101">
        <v>0</v>
      </c>
      <c r="AB110" s="101">
        <v>0</v>
      </c>
      <c r="AC110" s="96" t="s">
        <v>350</v>
      </c>
      <c r="AD110" s="101">
        <v>0</v>
      </c>
      <c r="AE110" s="101">
        <v>0</v>
      </c>
      <c r="AF110" s="101">
        <v>0</v>
      </c>
      <c r="AG110" s="97">
        <v>1</v>
      </c>
      <c r="AH110" s="101">
        <v>0</v>
      </c>
      <c r="AI110" s="101">
        <v>0</v>
      </c>
    </row>
    <row r="111" spans="1:35" ht="18" x14ac:dyDescent="0.4">
      <c r="A111" s="96" t="s">
        <v>352</v>
      </c>
      <c r="B111" s="101">
        <v>0</v>
      </c>
      <c r="C111" s="101">
        <v>0</v>
      </c>
      <c r="D111" s="101">
        <v>0</v>
      </c>
      <c r="E111" s="97">
        <v>1</v>
      </c>
      <c r="F111" s="101">
        <v>0</v>
      </c>
      <c r="G111" s="101">
        <v>0</v>
      </c>
      <c r="H111" s="96" t="s">
        <v>323</v>
      </c>
      <c r="I111" s="101">
        <v>0</v>
      </c>
      <c r="J111" s="101">
        <v>0</v>
      </c>
      <c r="K111" s="101">
        <v>0</v>
      </c>
      <c r="L111" s="97">
        <v>1</v>
      </c>
      <c r="M111" s="101">
        <v>0</v>
      </c>
      <c r="N111" s="101">
        <v>0</v>
      </c>
      <c r="O111" s="96" t="s">
        <v>256</v>
      </c>
      <c r="P111" s="101">
        <v>0</v>
      </c>
      <c r="Q111" s="101">
        <v>0</v>
      </c>
      <c r="R111" s="101">
        <v>0</v>
      </c>
      <c r="S111" s="97">
        <v>1</v>
      </c>
      <c r="T111" s="101">
        <v>0</v>
      </c>
      <c r="U111" s="101">
        <v>0</v>
      </c>
      <c r="V111" s="96" t="s">
        <v>352</v>
      </c>
      <c r="W111" s="101">
        <v>0</v>
      </c>
      <c r="X111" s="101">
        <v>0</v>
      </c>
      <c r="Y111" s="101">
        <v>0</v>
      </c>
      <c r="Z111" s="97">
        <v>1</v>
      </c>
      <c r="AA111" s="101">
        <v>0</v>
      </c>
      <c r="AB111" s="101">
        <v>0</v>
      </c>
      <c r="AC111" s="96" t="s">
        <v>256</v>
      </c>
      <c r="AD111" s="101">
        <v>0</v>
      </c>
      <c r="AE111" s="101">
        <v>0</v>
      </c>
      <c r="AF111" s="101">
        <v>0</v>
      </c>
      <c r="AG111" s="97">
        <v>1</v>
      </c>
      <c r="AH111" s="101">
        <v>0</v>
      </c>
      <c r="AI111" s="101">
        <v>0</v>
      </c>
    </row>
    <row r="112" spans="1:35" ht="18" x14ac:dyDescent="0.4">
      <c r="A112" s="96" t="s">
        <v>353</v>
      </c>
      <c r="B112" s="101">
        <v>0</v>
      </c>
      <c r="C112" s="101">
        <v>0</v>
      </c>
      <c r="D112" s="101">
        <v>0</v>
      </c>
      <c r="E112" s="97">
        <v>1</v>
      </c>
      <c r="F112" s="101">
        <v>0</v>
      </c>
      <c r="G112" s="101">
        <v>0</v>
      </c>
      <c r="H112" s="96" t="s">
        <v>300</v>
      </c>
      <c r="I112" s="101">
        <v>0</v>
      </c>
      <c r="J112" s="101">
        <v>0</v>
      </c>
      <c r="K112" s="101">
        <v>0</v>
      </c>
      <c r="L112" s="97">
        <v>1</v>
      </c>
      <c r="M112" s="101">
        <v>0</v>
      </c>
      <c r="N112" s="101">
        <v>0</v>
      </c>
      <c r="O112" s="96" t="s">
        <v>315</v>
      </c>
      <c r="P112" s="101">
        <v>0</v>
      </c>
      <c r="Q112" s="101">
        <v>0</v>
      </c>
      <c r="R112" s="101">
        <v>0</v>
      </c>
      <c r="S112" s="97">
        <v>1</v>
      </c>
      <c r="T112" s="101">
        <v>0</v>
      </c>
      <c r="U112" s="101">
        <v>0</v>
      </c>
      <c r="V112" s="96" t="s">
        <v>353</v>
      </c>
      <c r="W112" s="101">
        <v>0</v>
      </c>
      <c r="X112" s="101">
        <v>0</v>
      </c>
      <c r="Y112" s="101">
        <v>0</v>
      </c>
      <c r="Z112" s="97">
        <v>1</v>
      </c>
      <c r="AA112" s="101">
        <v>0</v>
      </c>
      <c r="AB112" s="101">
        <v>0</v>
      </c>
      <c r="AC112" s="96" t="s">
        <v>351</v>
      </c>
      <c r="AD112" s="101">
        <v>0</v>
      </c>
      <c r="AE112" s="101">
        <v>0</v>
      </c>
      <c r="AF112" s="101">
        <v>0</v>
      </c>
      <c r="AG112" s="97">
        <v>1</v>
      </c>
      <c r="AH112" s="101">
        <v>0</v>
      </c>
      <c r="AI112" s="101">
        <v>0</v>
      </c>
    </row>
    <row r="113" spans="1:35" ht="18" x14ac:dyDescent="0.4">
      <c r="A113" s="96" t="s">
        <v>240</v>
      </c>
      <c r="B113" s="101">
        <v>0</v>
      </c>
      <c r="C113" s="101">
        <v>0</v>
      </c>
      <c r="D113" s="101">
        <v>0</v>
      </c>
      <c r="E113" s="97">
        <v>1</v>
      </c>
      <c r="F113" s="101">
        <v>0</v>
      </c>
      <c r="G113" s="101">
        <v>0</v>
      </c>
      <c r="H113" s="96" t="s">
        <v>351</v>
      </c>
      <c r="I113" s="101">
        <v>0</v>
      </c>
      <c r="J113" s="101">
        <v>0</v>
      </c>
      <c r="K113" s="101">
        <v>0</v>
      </c>
      <c r="L113" s="97">
        <v>1</v>
      </c>
      <c r="M113" s="101">
        <v>0</v>
      </c>
      <c r="N113" s="101">
        <v>0</v>
      </c>
      <c r="O113" s="96" t="s">
        <v>235</v>
      </c>
      <c r="P113" s="101">
        <v>0</v>
      </c>
      <c r="Q113" s="101">
        <v>0</v>
      </c>
      <c r="R113" s="101">
        <v>0</v>
      </c>
      <c r="S113" s="97">
        <v>1</v>
      </c>
      <c r="T113" s="101">
        <v>0</v>
      </c>
      <c r="U113" s="101">
        <v>0</v>
      </c>
      <c r="V113" s="96" t="s">
        <v>240</v>
      </c>
      <c r="W113" s="101">
        <v>0</v>
      </c>
      <c r="X113" s="101">
        <v>0</v>
      </c>
      <c r="Y113" s="101">
        <v>0</v>
      </c>
      <c r="Z113" s="97">
        <v>1</v>
      </c>
      <c r="AA113" s="101">
        <v>0</v>
      </c>
      <c r="AB113" s="101">
        <v>0</v>
      </c>
      <c r="AC113" s="96" t="s">
        <v>352</v>
      </c>
      <c r="AD113" s="101">
        <v>0</v>
      </c>
      <c r="AE113" s="101">
        <v>0</v>
      </c>
      <c r="AF113" s="101">
        <v>0</v>
      </c>
      <c r="AG113" s="97">
        <v>1</v>
      </c>
      <c r="AH113" s="101">
        <v>0</v>
      </c>
      <c r="AI113" s="101">
        <v>0</v>
      </c>
    </row>
    <row r="114" spans="1:35" ht="18" x14ac:dyDescent="0.4">
      <c r="A114" s="96" t="s">
        <v>354</v>
      </c>
      <c r="B114" s="101">
        <v>0</v>
      </c>
      <c r="C114" s="101">
        <v>0</v>
      </c>
      <c r="D114" s="101">
        <v>0</v>
      </c>
      <c r="E114" s="97">
        <v>1</v>
      </c>
      <c r="F114" s="101">
        <v>0</v>
      </c>
      <c r="G114" s="101">
        <v>0</v>
      </c>
      <c r="H114" s="96" t="s">
        <v>352</v>
      </c>
      <c r="I114" s="101">
        <v>0</v>
      </c>
      <c r="J114" s="101">
        <v>0</v>
      </c>
      <c r="K114" s="101">
        <v>0</v>
      </c>
      <c r="L114" s="97">
        <v>1</v>
      </c>
      <c r="M114" s="101">
        <v>0</v>
      </c>
      <c r="N114" s="101">
        <v>0</v>
      </c>
      <c r="O114" s="96" t="s">
        <v>520</v>
      </c>
      <c r="P114" s="101">
        <v>0</v>
      </c>
      <c r="Q114" s="101">
        <v>0</v>
      </c>
      <c r="R114" s="101">
        <v>0</v>
      </c>
      <c r="S114" s="97">
        <v>1</v>
      </c>
      <c r="T114" s="101">
        <v>0</v>
      </c>
      <c r="U114" s="101">
        <v>0</v>
      </c>
      <c r="V114" s="96" t="s">
        <v>354</v>
      </c>
      <c r="W114" s="101">
        <v>0</v>
      </c>
      <c r="X114" s="101">
        <v>0</v>
      </c>
      <c r="Y114" s="101">
        <v>0</v>
      </c>
      <c r="Z114" s="97">
        <v>1</v>
      </c>
      <c r="AA114" s="101">
        <v>0</v>
      </c>
      <c r="AB114" s="101">
        <v>0</v>
      </c>
      <c r="AC114" s="96" t="s">
        <v>353</v>
      </c>
      <c r="AD114" s="101">
        <v>0</v>
      </c>
      <c r="AE114" s="101">
        <v>0</v>
      </c>
      <c r="AF114" s="101">
        <v>0</v>
      </c>
      <c r="AG114" s="97">
        <v>1</v>
      </c>
      <c r="AH114" s="101">
        <v>0</v>
      </c>
      <c r="AI114" s="101">
        <v>0</v>
      </c>
    </row>
    <row r="115" spans="1:35" ht="18" x14ac:dyDescent="0.4">
      <c r="A115" s="96" t="s">
        <v>216</v>
      </c>
      <c r="B115" s="101">
        <v>0</v>
      </c>
      <c r="C115" s="101">
        <v>0</v>
      </c>
      <c r="D115" s="101">
        <v>0</v>
      </c>
      <c r="E115" s="97">
        <v>1</v>
      </c>
      <c r="F115" s="101">
        <v>0</v>
      </c>
      <c r="G115" s="101">
        <v>0</v>
      </c>
      <c r="H115" s="96" t="s">
        <v>353</v>
      </c>
      <c r="I115" s="101">
        <v>0</v>
      </c>
      <c r="J115" s="101">
        <v>0</v>
      </c>
      <c r="K115" s="101">
        <v>0</v>
      </c>
      <c r="L115" s="97">
        <v>1</v>
      </c>
      <c r="M115" s="101">
        <v>0</v>
      </c>
      <c r="N115" s="101">
        <v>0</v>
      </c>
      <c r="O115" s="96" t="s">
        <v>323</v>
      </c>
      <c r="P115" s="101">
        <v>0</v>
      </c>
      <c r="Q115" s="101">
        <v>0</v>
      </c>
      <c r="R115" s="101">
        <v>0</v>
      </c>
      <c r="S115" s="97">
        <v>1</v>
      </c>
      <c r="T115" s="101">
        <v>0</v>
      </c>
      <c r="U115" s="101">
        <v>0</v>
      </c>
      <c r="V115" s="96" t="s">
        <v>216</v>
      </c>
      <c r="W115" s="101">
        <v>0</v>
      </c>
      <c r="X115" s="101">
        <v>0</v>
      </c>
      <c r="Y115" s="101">
        <v>0</v>
      </c>
      <c r="Z115" s="97">
        <v>1</v>
      </c>
      <c r="AA115" s="101">
        <v>0</v>
      </c>
      <c r="AB115" s="101">
        <v>0</v>
      </c>
      <c r="AC115" s="96" t="s">
        <v>240</v>
      </c>
      <c r="AD115" s="101">
        <v>0</v>
      </c>
      <c r="AE115" s="101">
        <v>0</v>
      </c>
      <c r="AF115" s="101">
        <v>0</v>
      </c>
      <c r="AG115" s="97">
        <v>1</v>
      </c>
      <c r="AH115" s="101">
        <v>0</v>
      </c>
      <c r="AI115" s="101">
        <v>0</v>
      </c>
    </row>
    <row r="116" spans="1:35" ht="18" x14ac:dyDescent="0.4">
      <c r="A116" s="96" t="s">
        <v>355</v>
      </c>
      <c r="B116" s="101">
        <v>0</v>
      </c>
      <c r="C116" s="101">
        <v>0</v>
      </c>
      <c r="D116" s="101">
        <v>0</v>
      </c>
      <c r="E116" s="97">
        <v>1</v>
      </c>
      <c r="F116" s="101">
        <v>0</v>
      </c>
      <c r="G116" s="101">
        <v>0</v>
      </c>
      <c r="H116" s="96" t="s">
        <v>354</v>
      </c>
      <c r="I116" s="101">
        <v>0</v>
      </c>
      <c r="J116" s="101">
        <v>0</v>
      </c>
      <c r="K116" s="101">
        <v>0</v>
      </c>
      <c r="L116" s="97">
        <v>1</v>
      </c>
      <c r="M116" s="101">
        <v>0</v>
      </c>
      <c r="N116" s="101">
        <v>0</v>
      </c>
      <c r="O116" s="96" t="s">
        <v>300</v>
      </c>
      <c r="P116" s="101">
        <v>0</v>
      </c>
      <c r="Q116" s="101">
        <v>0</v>
      </c>
      <c r="R116" s="101">
        <v>0</v>
      </c>
      <c r="S116" s="97">
        <v>1</v>
      </c>
      <c r="T116" s="101">
        <v>0</v>
      </c>
      <c r="U116" s="101">
        <v>0</v>
      </c>
      <c r="V116" s="96" t="s">
        <v>355</v>
      </c>
      <c r="W116" s="101">
        <v>0</v>
      </c>
      <c r="X116" s="101">
        <v>0</v>
      </c>
      <c r="Y116" s="101">
        <v>0</v>
      </c>
      <c r="Z116" s="97">
        <v>1</v>
      </c>
      <c r="AA116" s="101">
        <v>0</v>
      </c>
      <c r="AB116" s="101">
        <v>0</v>
      </c>
      <c r="AC116" s="96" t="s">
        <v>354</v>
      </c>
      <c r="AD116" s="101">
        <v>0</v>
      </c>
      <c r="AE116" s="101">
        <v>0</v>
      </c>
      <c r="AF116" s="101">
        <v>0</v>
      </c>
      <c r="AG116" s="97">
        <v>1</v>
      </c>
      <c r="AH116" s="101">
        <v>0</v>
      </c>
      <c r="AI116" s="101">
        <v>0</v>
      </c>
    </row>
    <row r="117" spans="1:35" ht="18" x14ac:dyDescent="0.4">
      <c r="A117" s="96" t="s">
        <v>263</v>
      </c>
      <c r="B117" s="101">
        <v>0</v>
      </c>
      <c r="C117" s="101">
        <v>0</v>
      </c>
      <c r="D117" s="101">
        <v>0</v>
      </c>
      <c r="E117" s="97">
        <v>1</v>
      </c>
      <c r="F117" s="101">
        <v>0</v>
      </c>
      <c r="G117" s="101">
        <v>0</v>
      </c>
      <c r="H117" s="96" t="s">
        <v>355</v>
      </c>
      <c r="I117" s="101">
        <v>0</v>
      </c>
      <c r="J117" s="101">
        <v>0</v>
      </c>
      <c r="K117" s="101">
        <v>0</v>
      </c>
      <c r="L117" s="97">
        <v>1</v>
      </c>
      <c r="M117" s="101">
        <v>0</v>
      </c>
      <c r="N117" s="101">
        <v>0</v>
      </c>
      <c r="O117" s="96" t="s">
        <v>351</v>
      </c>
      <c r="P117" s="101">
        <v>0</v>
      </c>
      <c r="Q117" s="101">
        <v>0</v>
      </c>
      <c r="R117" s="101">
        <v>0</v>
      </c>
      <c r="S117" s="97">
        <v>1</v>
      </c>
      <c r="T117" s="101">
        <v>0</v>
      </c>
      <c r="U117" s="101">
        <v>0</v>
      </c>
      <c r="V117" s="96" t="s">
        <v>263</v>
      </c>
      <c r="W117" s="101">
        <v>0</v>
      </c>
      <c r="X117" s="101">
        <v>0</v>
      </c>
      <c r="Y117" s="101">
        <v>0</v>
      </c>
      <c r="Z117" s="97">
        <v>1</v>
      </c>
      <c r="AA117" s="101">
        <v>0</v>
      </c>
      <c r="AB117" s="101">
        <v>0</v>
      </c>
      <c r="AC117" s="96" t="s">
        <v>216</v>
      </c>
      <c r="AD117" s="101">
        <v>0</v>
      </c>
      <c r="AE117" s="101">
        <v>0</v>
      </c>
      <c r="AF117" s="101">
        <v>0</v>
      </c>
      <c r="AG117" s="97">
        <v>1</v>
      </c>
      <c r="AH117" s="101">
        <v>0</v>
      </c>
      <c r="AI117" s="101">
        <v>0</v>
      </c>
    </row>
    <row r="118" spans="1:35" ht="18" x14ac:dyDescent="0.4">
      <c r="A118" s="96" t="s">
        <v>319</v>
      </c>
      <c r="B118" s="101">
        <v>0</v>
      </c>
      <c r="C118" s="101">
        <v>0</v>
      </c>
      <c r="D118" s="101">
        <v>0</v>
      </c>
      <c r="E118" s="97">
        <v>1</v>
      </c>
      <c r="F118" s="101">
        <v>0</v>
      </c>
      <c r="G118" s="101">
        <v>0</v>
      </c>
      <c r="H118" s="96" t="s">
        <v>319</v>
      </c>
      <c r="I118" s="101">
        <v>0</v>
      </c>
      <c r="J118" s="101">
        <v>0</v>
      </c>
      <c r="K118" s="101">
        <v>0</v>
      </c>
      <c r="L118" s="97">
        <v>1</v>
      </c>
      <c r="M118" s="101">
        <v>0</v>
      </c>
      <c r="N118" s="101">
        <v>0</v>
      </c>
      <c r="O118" s="96" t="s">
        <v>352</v>
      </c>
      <c r="P118" s="101">
        <v>0</v>
      </c>
      <c r="Q118" s="101">
        <v>0</v>
      </c>
      <c r="R118" s="101">
        <v>0</v>
      </c>
      <c r="S118" s="97">
        <v>1</v>
      </c>
      <c r="T118" s="101">
        <v>0</v>
      </c>
      <c r="U118" s="101">
        <v>0</v>
      </c>
      <c r="V118" s="96" t="s">
        <v>319</v>
      </c>
      <c r="W118" s="101">
        <v>0</v>
      </c>
      <c r="X118" s="101">
        <v>0</v>
      </c>
      <c r="Y118" s="101">
        <v>0</v>
      </c>
      <c r="Z118" s="97">
        <v>1</v>
      </c>
      <c r="AA118" s="101">
        <v>0</v>
      </c>
      <c r="AB118" s="101">
        <v>0</v>
      </c>
      <c r="AC118" s="96" t="s">
        <v>355</v>
      </c>
      <c r="AD118" s="101">
        <v>0</v>
      </c>
      <c r="AE118" s="101">
        <v>0</v>
      </c>
      <c r="AF118" s="101">
        <v>0</v>
      </c>
      <c r="AG118" s="97">
        <v>1</v>
      </c>
      <c r="AH118" s="101">
        <v>0</v>
      </c>
      <c r="AI118" s="101">
        <v>0</v>
      </c>
    </row>
    <row r="119" spans="1:35" ht="18" x14ac:dyDescent="0.4">
      <c r="A119" s="96" t="s">
        <v>337</v>
      </c>
      <c r="B119" s="101">
        <v>0</v>
      </c>
      <c r="C119" s="101">
        <v>0</v>
      </c>
      <c r="D119" s="101">
        <v>0</v>
      </c>
      <c r="E119" s="97">
        <v>1</v>
      </c>
      <c r="F119" s="101">
        <v>0</v>
      </c>
      <c r="G119" s="101">
        <v>0</v>
      </c>
      <c r="H119" s="96" t="s">
        <v>337</v>
      </c>
      <c r="I119" s="101">
        <v>0</v>
      </c>
      <c r="J119" s="101">
        <v>0</v>
      </c>
      <c r="K119" s="101">
        <v>0</v>
      </c>
      <c r="L119" s="97">
        <v>1</v>
      </c>
      <c r="M119" s="101">
        <v>0</v>
      </c>
      <c r="N119" s="101">
        <v>0</v>
      </c>
      <c r="O119" s="96" t="s">
        <v>353</v>
      </c>
      <c r="P119" s="101">
        <v>0</v>
      </c>
      <c r="Q119" s="101">
        <v>0</v>
      </c>
      <c r="R119" s="101">
        <v>0</v>
      </c>
      <c r="S119" s="97">
        <v>1</v>
      </c>
      <c r="T119" s="101">
        <v>0</v>
      </c>
      <c r="U119" s="101">
        <v>0</v>
      </c>
      <c r="V119" s="96" t="s">
        <v>337</v>
      </c>
      <c r="W119" s="101">
        <v>0</v>
      </c>
      <c r="X119" s="101">
        <v>0</v>
      </c>
      <c r="Y119" s="101">
        <v>0</v>
      </c>
      <c r="Z119" s="97">
        <v>1</v>
      </c>
      <c r="AA119" s="101">
        <v>0</v>
      </c>
      <c r="AB119" s="101">
        <v>0</v>
      </c>
      <c r="AC119" s="96" t="s">
        <v>263</v>
      </c>
      <c r="AD119" s="101">
        <v>0</v>
      </c>
      <c r="AE119" s="101">
        <v>0</v>
      </c>
      <c r="AF119" s="101">
        <v>0</v>
      </c>
      <c r="AG119" s="97">
        <v>1</v>
      </c>
      <c r="AH119" s="101">
        <v>0</v>
      </c>
      <c r="AI119" s="101">
        <v>0</v>
      </c>
    </row>
    <row r="120" spans="1:35" ht="18" x14ac:dyDescent="0.4">
      <c r="A120" s="96" t="s">
        <v>479</v>
      </c>
      <c r="B120" s="101">
        <v>0</v>
      </c>
      <c r="C120" s="101">
        <v>0</v>
      </c>
      <c r="D120" s="101">
        <v>0</v>
      </c>
      <c r="E120" s="97">
        <v>1</v>
      </c>
      <c r="F120" s="101">
        <v>0</v>
      </c>
      <c r="G120" s="101">
        <v>0</v>
      </c>
      <c r="H120" s="96" t="s">
        <v>479</v>
      </c>
      <c r="I120" s="101">
        <v>0</v>
      </c>
      <c r="J120" s="101">
        <v>0</v>
      </c>
      <c r="K120" s="101">
        <v>0</v>
      </c>
      <c r="L120" s="97">
        <v>1</v>
      </c>
      <c r="M120" s="101">
        <v>0</v>
      </c>
      <c r="N120" s="101">
        <v>0</v>
      </c>
      <c r="O120" s="96" t="s">
        <v>240</v>
      </c>
      <c r="P120" s="101">
        <v>0</v>
      </c>
      <c r="Q120" s="101">
        <v>0</v>
      </c>
      <c r="R120" s="101">
        <v>0</v>
      </c>
      <c r="S120" s="97">
        <v>1</v>
      </c>
      <c r="T120" s="101">
        <v>0</v>
      </c>
      <c r="U120" s="101">
        <v>0</v>
      </c>
      <c r="V120" s="96" t="s">
        <v>479</v>
      </c>
      <c r="W120" s="101">
        <v>0</v>
      </c>
      <c r="X120" s="101">
        <v>0</v>
      </c>
      <c r="Y120" s="101">
        <v>0</v>
      </c>
      <c r="Z120" s="97">
        <v>1</v>
      </c>
      <c r="AA120" s="101">
        <v>0</v>
      </c>
      <c r="AB120" s="101">
        <v>0</v>
      </c>
      <c r="AC120" s="96" t="s">
        <v>337</v>
      </c>
      <c r="AD120" s="101">
        <v>0</v>
      </c>
      <c r="AE120" s="101">
        <v>0</v>
      </c>
      <c r="AF120" s="101">
        <v>0</v>
      </c>
      <c r="AG120" s="97">
        <v>1</v>
      </c>
      <c r="AH120" s="101">
        <v>0</v>
      </c>
      <c r="AI120" s="101">
        <v>0</v>
      </c>
    </row>
    <row r="121" spans="1:35" ht="18" x14ac:dyDescent="0.4">
      <c r="A121" s="96" t="s">
        <v>356</v>
      </c>
      <c r="B121" s="101">
        <v>0</v>
      </c>
      <c r="C121" s="101">
        <v>0</v>
      </c>
      <c r="D121" s="101">
        <v>0</v>
      </c>
      <c r="E121" s="97">
        <v>1</v>
      </c>
      <c r="F121" s="101">
        <v>0</v>
      </c>
      <c r="G121" s="101">
        <v>0</v>
      </c>
      <c r="H121" s="96" t="s">
        <v>356</v>
      </c>
      <c r="I121" s="101">
        <v>0</v>
      </c>
      <c r="J121" s="101">
        <v>0</v>
      </c>
      <c r="K121" s="101">
        <v>0</v>
      </c>
      <c r="L121" s="97">
        <v>1</v>
      </c>
      <c r="M121" s="101">
        <v>0</v>
      </c>
      <c r="N121" s="101">
        <v>0</v>
      </c>
      <c r="O121" s="96" t="s">
        <v>354</v>
      </c>
      <c r="P121" s="101">
        <v>0</v>
      </c>
      <c r="Q121" s="101">
        <v>0</v>
      </c>
      <c r="R121" s="101">
        <v>0</v>
      </c>
      <c r="S121" s="97">
        <v>1</v>
      </c>
      <c r="T121" s="101">
        <v>0</v>
      </c>
      <c r="U121" s="101">
        <v>0</v>
      </c>
      <c r="V121" s="96" t="s">
        <v>356</v>
      </c>
      <c r="W121" s="101">
        <v>0</v>
      </c>
      <c r="X121" s="101">
        <v>0</v>
      </c>
      <c r="Y121" s="101">
        <v>0</v>
      </c>
      <c r="Z121" s="97">
        <v>1</v>
      </c>
      <c r="AA121" s="101">
        <v>0</v>
      </c>
      <c r="AB121" s="101">
        <v>0</v>
      </c>
      <c r="AC121" s="96" t="s">
        <v>356</v>
      </c>
      <c r="AD121" s="101">
        <v>0</v>
      </c>
      <c r="AE121" s="101">
        <v>0</v>
      </c>
      <c r="AF121" s="101">
        <v>0</v>
      </c>
      <c r="AG121" s="97">
        <v>1</v>
      </c>
      <c r="AH121" s="101">
        <v>0</v>
      </c>
      <c r="AI121" s="101">
        <v>0</v>
      </c>
    </row>
    <row r="122" spans="1:35" ht="18" x14ac:dyDescent="0.4">
      <c r="A122" s="96" t="s">
        <v>314</v>
      </c>
      <c r="B122" s="101">
        <v>0</v>
      </c>
      <c r="C122" s="101">
        <v>0</v>
      </c>
      <c r="D122" s="101">
        <v>0</v>
      </c>
      <c r="E122" s="97">
        <v>1</v>
      </c>
      <c r="F122" s="101">
        <v>0</v>
      </c>
      <c r="G122" s="101">
        <v>0</v>
      </c>
      <c r="H122" s="96" t="s">
        <v>314</v>
      </c>
      <c r="I122" s="101">
        <v>0</v>
      </c>
      <c r="J122" s="101">
        <v>0</v>
      </c>
      <c r="K122" s="101">
        <v>0</v>
      </c>
      <c r="L122" s="97">
        <v>1</v>
      </c>
      <c r="M122" s="101">
        <v>0</v>
      </c>
      <c r="N122" s="101">
        <v>0</v>
      </c>
      <c r="O122" s="96" t="s">
        <v>216</v>
      </c>
      <c r="P122" s="101">
        <v>0</v>
      </c>
      <c r="Q122" s="101">
        <v>0</v>
      </c>
      <c r="R122" s="101">
        <v>0</v>
      </c>
      <c r="S122" s="97">
        <v>1</v>
      </c>
      <c r="T122" s="101">
        <v>0</v>
      </c>
      <c r="U122" s="101">
        <v>0</v>
      </c>
      <c r="V122" s="96" t="s">
        <v>314</v>
      </c>
      <c r="W122" s="101">
        <v>0</v>
      </c>
      <c r="X122" s="101">
        <v>0</v>
      </c>
      <c r="Y122" s="101">
        <v>0</v>
      </c>
      <c r="Z122" s="97">
        <v>1</v>
      </c>
      <c r="AA122" s="101">
        <v>0</v>
      </c>
      <c r="AB122" s="101">
        <v>0</v>
      </c>
      <c r="AC122" s="96" t="s">
        <v>314</v>
      </c>
      <c r="AD122" s="101">
        <v>0</v>
      </c>
      <c r="AE122" s="101">
        <v>0</v>
      </c>
      <c r="AF122" s="101">
        <v>0</v>
      </c>
      <c r="AG122" s="97">
        <v>1</v>
      </c>
      <c r="AH122" s="101">
        <v>0</v>
      </c>
      <c r="AI122" s="101">
        <v>0</v>
      </c>
    </row>
    <row r="123" spans="1:35" ht="18" x14ac:dyDescent="0.4">
      <c r="A123" s="99" t="s">
        <v>531</v>
      </c>
      <c r="B123" s="101">
        <v>0</v>
      </c>
      <c r="C123" s="101">
        <v>0</v>
      </c>
      <c r="D123" s="101">
        <v>0</v>
      </c>
      <c r="E123" s="97">
        <v>1</v>
      </c>
      <c r="F123" s="101">
        <v>0</v>
      </c>
      <c r="G123" s="101">
        <v>0</v>
      </c>
      <c r="H123" s="99" t="s">
        <v>531</v>
      </c>
      <c r="I123" s="101">
        <v>0</v>
      </c>
      <c r="J123" s="101">
        <v>0</v>
      </c>
      <c r="K123" s="101">
        <v>0</v>
      </c>
      <c r="L123" s="97">
        <v>1</v>
      </c>
      <c r="M123" s="101">
        <v>0</v>
      </c>
      <c r="N123" s="101">
        <v>0</v>
      </c>
      <c r="O123" s="96" t="s">
        <v>355</v>
      </c>
      <c r="P123" s="101">
        <v>0</v>
      </c>
      <c r="Q123" s="101">
        <v>0</v>
      </c>
      <c r="R123" s="101">
        <v>0</v>
      </c>
      <c r="S123" s="97">
        <v>1</v>
      </c>
      <c r="T123" s="101">
        <v>0</v>
      </c>
      <c r="U123" s="101">
        <v>0</v>
      </c>
      <c r="V123" s="99" t="s">
        <v>531</v>
      </c>
      <c r="W123" s="101">
        <v>0</v>
      </c>
      <c r="X123" s="101">
        <v>0</v>
      </c>
      <c r="Y123" s="101">
        <v>0</v>
      </c>
      <c r="Z123" s="97">
        <v>1</v>
      </c>
      <c r="AA123" s="101">
        <v>0</v>
      </c>
      <c r="AB123" s="101">
        <v>0</v>
      </c>
      <c r="AC123" s="99" t="s">
        <v>531</v>
      </c>
      <c r="AD123" s="101">
        <v>0</v>
      </c>
      <c r="AE123" s="101">
        <v>0</v>
      </c>
      <c r="AF123" s="101">
        <v>0</v>
      </c>
      <c r="AG123" s="97">
        <v>1</v>
      </c>
      <c r="AH123" s="101">
        <v>0</v>
      </c>
      <c r="AI123" s="101">
        <v>0</v>
      </c>
    </row>
    <row r="124" spans="1:35" ht="18" x14ac:dyDescent="0.4">
      <c r="A124" s="96" t="s">
        <v>217</v>
      </c>
      <c r="B124" s="101">
        <v>0</v>
      </c>
      <c r="C124" s="101">
        <v>0</v>
      </c>
      <c r="D124" s="101">
        <v>0</v>
      </c>
      <c r="E124" s="97">
        <v>1</v>
      </c>
      <c r="F124" s="101">
        <v>0</v>
      </c>
      <c r="G124" s="101">
        <v>0</v>
      </c>
      <c r="H124" s="96" t="s">
        <v>217</v>
      </c>
      <c r="I124" s="101">
        <v>0</v>
      </c>
      <c r="J124" s="101">
        <v>0</v>
      </c>
      <c r="K124" s="101">
        <v>0</v>
      </c>
      <c r="L124" s="97">
        <v>1</v>
      </c>
      <c r="M124" s="101">
        <v>0</v>
      </c>
      <c r="N124" s="101">
        <v>0</v>
      </c>
      <c r="O124" s="96" t="s">
        <v>263</v>
      </c>
      <c r="P124" s="101">
        <v>0</v>
      </c>
      <c r="Q124" s="101">
        <v>0</v>
      </c>
      <c r="R124" s="101">
        <v>0</v>
      </c>
      <c r="S124" s="97">
        <v>1</v>
      </c>
      <c r="T124" s="101">
        <v>0</v>
      </c>
      <c r="U124" s="101">
        <v>0</v>
      </c>
      <c r="V124" s="96" t="s">
        <v>217</v>
      </c>
      <c r="W124" s="101">
        <v>0</v>
      </c>
      <c r="X124" s="101">
        <v>0</v>
      </c>
      <c r="Y124" s="101">
        <v>0</v>
      </c>
      <c r="Z124" s="97">
        <v>1</v>
      </c>
      <c r="AA124" s="101">
        <v>0</v>
      </c>
      <c r="AB124" s="101">
        <v>0</v>
      </c>
      <c r="AC124" s="96" t="s">
        <v>217</v>
      </c>
      <c r="AD124" s="101">
        <v>0</v>
      </c>
      <c r="AE124" s="101">
        <v>0</v>
      </c>
      <c r="AF124" s="101">
        <v>0</v>
      </c>
      <c r="AG124" s="97">
        <v>1</v>
      </c>
      <c r="AH124" s="101">
        <v>0</v>
      </c>
      <c r="AI124" s="101">
        <v>0</v>
      </c>
    </row>
    <row r="125" spans="1:35" ht="18" x14ac:dyDescent="0.4">
      <c r="A125" s="96" t="s">
        <v>233</v>
      </c>
      <c r="B125" s="101">
        <v>0</v>
      </c>
      <c r="C125" s="101">
        <v>0</v>
      </c>
      <c r="D125" s="101">
        <v>0</v>
      </c>
      <c r="E125" s="97">
        <v>1</v>
      </c>
      <c r="F125" s="101">
        <v>0</v>
      </c>
      <c r="G125" s="101">
        <v>0</v>
      </c>
      <c r="H125" s="96" t="s">
        <v>233</v>
      </c>
      <c r="I125" s="101">
        <v>0</v>
      </c>
      <c r="J125" s="101">
        <v>0</v>
      </c>
      <c r="K125" s="101">
        <v>0</v>
      </c>
      <c r="L125" s="97">
        <v>1</v>
      </c>
      <c r="M125" s="101">
        <v>0</v>
      </c>
      <c r="N125" s="101">
        <v>0</v>
      </c>
      <c r="O125" s="96" t="s">
        <v>319</v>
      </c>
      <c r="P125" s="101">
        <v>0</v>
      </c>
      <c r="Q125" s="101">
        <v>0</v>
      </c>
      <c r="R125" s="101">
        <v>0</v>
      </c>
      <c r="S125" s="97">
        <v>1</v>
      </c>
      <c r="T125" s="101">
        <v>0</v>
      </c>
      <c r="U125" s="101">
        <v>0</v>
      </c>
      <c r="V125" s="96" t="s">
        <v>233</v>
      </c>
      <c r="W125" s="101">
        <v>0</v>
      </c>
      <c r="X125" s="101">
        <v>0</v>
      </c>
      <c r="Y125" s="101">
        <v>0</v>
      </c>
      <c r="Z125" s="97">
        <v>1</v>
      </c>
      <c r="AA125" s="101">
        <v>0</v>
      </c>
      <c r="AB125" s="101">
        <v>0</v>
      </c>
      <c r="AC125" s="96" t="s">
        <v>233</v>
      </c>
      <c r="AD125" s="101">
        <v>0</v>
      </c>
      <c r="AE125" s="101">
        <v>0</v>
      </c>
      <c r="AF125" s="101">
        <v>0</v>
      </c>
      <c r="AG125" s="97">
        <v>1</v>
      </c>
      <c r="AH125" s="101">
        <v>0</v>
      </c>
      <c r="AI125" s="101">
        <v>0</v>
      </c>
    </row>
    <row r="126" spans="1:35" ht="18" x14ac:dyDescent="0.4">
      <c r="A126" s="96" t="s">
        <v>250</v>
      </c>
      <c r="B126" s="101">
        <v>0</v>
      </c>
      <c r="C126" s="101">
        <v>0</v>
      </c>
      <c r="D126" s="101">
        <v>0</v>
      </c>
      <c r="E126" s="97">
        <v>1</v>
      </c>
      <c r="F126" s="101">
        <v>0</v>
      </c>
      <c r="G126" s="101">
        <v>0</v>
      </c>
      <c r="H126" s="96" t="s">
        <v>250</v>
      </c>
      <c r="I126" s="101">
        <v>0</v>
      </c>
      <c r="J126" s="101">
        <v>0</v>
      </c>
      <c r="K126" s="101">
        <v>0</v>
      </c>
      <c r="L126" s="97">
        <v>1</v>
      </c>
      <c r="M126" s="101">
        <v>0</v>
      </c>
      <c r="N126" s="101">
        <v>0</v>
      </c>
      <c r="O126" s="96" t="s">
        <v>337</v>
      </c>
      <c r="P126" s="101">
        <v>0</v>
      </c>
      <c r="Q126" s="101">
        <v>0</v>
      </c>
      <c r="R126" s="101">
        <v>0</v>
      </c>
      <c r="S126" s="97">
        <v>1</v>
      </c>
      <c r="T126" s="101">
        <v>0</v>
      </c>
      <c r="U126" s="101">
        <v>0</v>
      </c>
      <c r="V126" s="96" t="s">
        <v>250</v>
      </c>
      <c r="W126" s="101">
        <v>0</v>
      </c>
      <c r="X126" s="101">
        <v>0</v>
      </c>
      <c r="Y126" s="101">
        <v>0</v>
      </c>
      <c r="Z126" s="97">
        <v>1</v>
      </c>
      <c r="AA126" s="101">
        <v>0</v>
      </c>
      <c r="AB126" s="101">
        <v>0</v>
      </c>
      <c r="AC126" s="96" t="s">
        <v>250</v>
      </c>
      <c r="AD126" s="101">
        <v>0</v>
      </c>
      <c r="AE126" s="101">
        <v>0</v>
      </c>
      <c r="AF126" s="101">
        <v>0</v>
      </c>
      <c r="AG126" s="97">
        <v>1</v>
      </c>
      <c r="AH126" s="101">
        <v>0</v>
      </c>
      <c r="AI126" s="101">
        <v>0</v>
      </c>
    </row>
    <row r="127" spans="1:35" ht="18" x14ac:dyDescent="0.4">
      <c r="A127" s="96" t="s">
        <v>230</v>
      </c>
      <c r="B127" s="101">
        <v>0</v>
      </c>
      <c r="C127" s="101">
        <v>0</v>
      </c>
      <c r="D127" s="101">
        <v>0</v>
      </c>
      <c r="E127" s="97">
        <v>1</v>
      </c>
      <c r="F127" s="101">
        <v>0</v>
      </c>
      <c r="G127" s="101">
        <v>0</v>
      </c>
      <c r="H127" s="96" t="s">
        <v>230</v>
      </c>
      <c r="I127" s="101">
        <v>0</v>
      </c>
      <c r="J127" s="101">
        <v>0</v>
      </c>
      <c r="K127" s="101">
        <v>0</v>
      </c>
      <c r="L127" s="97">
        <v>1</v>
      </c>
      <c r="M127" s="101">
        <v>0</v>
      </c>
      <c r="N127" s="101">
        <v>0</v>
      </c>
      <c r="O127" s="96" t="s">
        <v>479</v>
      </c>
      <c r="P127" s="101">
        <v>0</v>
      </c>
      <c r="Q127" s="101">
        <v>0</v>
      </c>
      <c r="R127" s="101">
        <v>0</v>
      </c>
      <c r="S127" s="97">
        <v>1</v>
      </c>
      <c r="T127" s="101">
        <v>0</v>
      </c>
      <c r="U127" s="101">
        <v>0</v>
      </c>
      <c r="V127" s="96" t="s">
        <v>230</v>
      </c>
      <c r="W127" s="101">
        <v>0</v>
      </c>
      <c r="X127" s="101">
        <v>0</v>
      </c>
      <c r="Y127" s="101">
        <v>0</v>
      </c>
      <c r="Z127" s="97">
        <v>1</v>
      </c>
      <c r="AA127" s="101">
        <v>0</v>
      </c>
      <c r="AB127" s="101">
        <v>0</v>
      </c>
      <c r="AC127" s="96" t="s">
        <v>230</v>
      </c>
      <c r="AD127" s="101">
        <v>0</v>
      </c>
      <c r="AE127" s="101">
        <v>0</v>
      </c>
      <c r="AF127" s="101">
        <v>0</v>
      </c>
      <c r="AG127" s="97">
        <v>1</v>
      </c>
      <c r="AH127" s="101">
        <v>0</v>
      </c>
      <c r="AI127" s="101">
        <v>0</v>
      </c>
    </row>
    <row r="128" spans="1:35" ht="18" x14ac:dyDescent="0.4">
      <c r="A128" s="96" t="s">
        <v>325</v>
      </c>
      <c r="B128" s="101">
        <v>0</v>
      </c>
      <c r="C128" s="101">
        <v>0</v>
      </c>
      <c r="D128" s="101">
        <v>0</v>
      </c>
      <c r="E128" s="97">
        <v>1</v>
      </c>
      <c r="F128" s="101">
        <v>0</v>
      </c>
      <c r="G128" s="101">
        <v>0</v>
      </c>
      <c r="H128" s="96" t="s">
        <v>325</v>
      </c>
      <c r="I128" s="101">
        <v>0</v>
      </c>
      <c r="J128" s="101">
        <v>0</v>
      </c>
      <c r="K128" s="101">
        <v>0</v>
      </c>
      <c r="L128" s="97">
        <v>1</v>
      </c>
      <c r="M128" s="101">
        <v>0</v>
      </c>
      <c r="N128" s="101">
        <v>0</v>
      </c>
      <c r="O128" s="96" t="s">
        <v>356</v>
      </c>
      <c r="P128" s="101">
        <v>0</v>
      </c>
      <c r="Q128" s="101">
        <v>0</v>
      </c>
      <c r="R128" s="101">
        <v>0</v>
      </c>
      <c r="S128" s="97">
        <v>1</v>
      </c>
      <c r="T128" s="101">
        <v>0</v>
      </c>
      <c r="U128" s="101">
        <v>0</v>
      </c>
      <c r="V128" s="96" t="s">
        <v>325</v>
      </c>
      <c r="W128" s="101">
        <v>0</v>
      </c>
      <c r="X128" s="101">
        <v>0</v>
      </c>
      <c r="Y128" s="101">
        <v>0</v>
      </c>
      <c r="Z128" s="97">
        <v>1</v>
      </c>
      <c r="AA128" s="101">
        <v>0</v>
      </c>
      <c r="AB128" s="101">
        <v>0</v>
      </c>
      <c r="AC128" s="96" t="s">
        <v>325</v>
      </c>
      <c r="AD128" s="101">
        <v>0</v>
      </c>
      <c r="AE128" s="101">
        <v>0</v>
      </c>
      <c r="AF128" s="101">
        <v>0</v>
      </c>
      <c r="AG128" s="97">
        <v>1</v>
      </c>
      <c r="AH128" s="101">
        <v>0</v>
      </c>
      <c r="AI128" s="101">
        <v>0</v>
      </c>
    </row>
    <row r="129" spans="1:35" ht="18" x14ac:dyDescent="0.4">
      <c r="A129" s="96" t="s">
        <v>291</v>
      </c>
      <c r="B129" s="101">
        <v>0</v>
      </c>
      <c r="C129" s="101">
        <v>0</v>
      </c>
      <c r="D129" s="101">
        <v>0</v>
      </c>
      <c r="E129" s="97">
        <v>1</v>
      </c>
      <c r="F129" s="101">
        <v>0</v>
      </c>
      <c r="G129" s="101">
        <v>0</v>
      </c>
      <c r="H129" s="96" t="s">
        <v>291</v>
      </c>
      <c r="I129" s="101">
        <v>0</v>
      </c>
      <c r="J129" s="101">
        <v>0</v>
      </c>
      <c r="K129" s="101">
        <v>0</v>
      </c>
      <c r="L129" s="97">
        <v>1</v>
      </c>
      <c r="M129" s="101">
        <v>0</v>
      </c>
      <c r="N129" s="101">
        <v>0</v>
      </c>
      <c r="O129" s="96" t="s">
        <v>314</v>
      </c>
      <c r="P129" s="101">
        <v>0</v>
      </c>
      <c r="Q129" s="101">
        <v>0</v>
      </c>
      <c r="R129" s="101">
        <v>0</v>
      </c>
      <c r="S129" s="97">
        <v>1</v>
      </c>
      <c r="T129" s="101">
        <v>0</v>
      </c>
      <c r="U129" s="101">
        <v>0</v>
      </c>
      <c r="V129" s="96" t="s">
        <v>291</v>
      </c>
      <c r="W129" s="101">
        <v>0</v>
      </c>
      <c r="X129" s="101">
        <v>0</v>
      </c>
      <c r="Y129" s="101">
        <v>0</v>
      </c>
      <c r="Z129" s="97">
        <v>1</v>
      </c>
      <c r="AA129" s="101">
        <v>0</v>
      </c>
      <c r="AB129" s="101">
        <v>0</v>
      </c>
      <c r="AC129" s="96" t="s">
        <v>291</v>
      </c>
      <c r="AD129" s="101">
        <v>0</v>
      </c>
      <c r="AE129" s="101">
        <v>0</v>
      </c>
      <c r="AF129" s="101">
        <v>0</v>
      </c>
      <c r="AG129" s="97">
        <v>1</v>
      </c>
      <c r="AH129" s="101">
        <v>0</v>
      </c>
      <c r="AI129" s="101">
        <v>0</v>
      </c>
    </row>
    <row r="130" spans="1:35" ht="18" x14ac:dyDescent="0.4">
      <c r="A130" s="96" t="s">
        <v>277</v>
      </c>
      <c r="B130" s="101">
        <v>0</v>
      </c>
      <c r="C130" s="101">
        <v>0</v>
      </c>
      <c r="D130" s="101">
        <v>0</v>
      </c>
      <c r="E130" s="97">
        <v>1</v>
      </c>
      <c r="F130" s="101">
        <v>0</v>
      </c>
      <c r="G130" s="101">
        <v>0</v>
      </c>
      <c r="H130" s="96" t="s">
        <v>277</v>
      </c>
      <c r="I130" s="101">
        <v>0</v>
      </c>
      <c r="J130" s="101">
        <v>0</v>
      </c>
      <c r="K130" s="101">
        <v>0</v>
      </c>
      <c r="L130" s="97">
        <v>1</v>
      </c>
      <c r="M130" s="101">
        <v>0</v>
      </c>
      <c r="N130" s="101">
        <v>0</v>
      </c>
      <c r="O130" s="99" t="s">
        <v>531</v>
      </c>
      <c r="P130" s="101">
        <v>0</v>
      </c>
      <c r="Q130" s="101">
        <v>0</v>
      </c>
      <c r="R130" s="101">
        <v>0</v>
      </c>
      <c r="S130" s="97">
        <v>1</v>
      </c>
      <c r="T130" s="101">
        <v>0</v>
      </c>
      <c r="U130" s="101">
        <v>0</v>
      </c>
      <c r="V130" s="96" t="s">
        <v>277</v>
      </c>
      <c r="W130" s="101">
        <v>0</v>
      </c>
      <c r="X130" s="101">
        <v>0</v>
      </c>
      <c r="Y130" s="101">
        <v>0</v>
      </c>
      <c r="Z130" s="97">
        <v>1</v>
      </c>
      <c r="AA130" s="101">
        <v>0</v>
      </c>
      <c r="AB130" s="101">
        <v>0</v>
      </c>
      <c r="AC130" s="96" t="s">
        <v>277</v>
      </c>
      <c r="AD130" s="101">
        <v>0</v>
      </c>
      <c r="AE130" s="101">
        <v>0</v>
      </c>
      <c r="AF130" s="101">
        <v>0</v>
      </c>
      <c r="AG130" s="97">
        <v>1</v>
      </c>
      <c r="AH130" s="101">
        <v>0</v>
      </c>
      <c r="AI130" s="101">
        <v>0</v>
      </c>
    </row>
    <row r="131" spans="1:35" ht="18" x14ac:dyDescent="0.4">
      <c r="A131" s="96" t="s">
        <v>357</v>
      </c>
      <c r="B131" s="101">
        <v>0</v>
      </c>
      <c r="C131" s="101">
        <v>0</v>
      </c>
      <c r="D131" s="101">
        <v>0</v>
      </c>
      <c r="E131" s="97">
        <v>1</v>
      </c>
      <c r="F131" s="101">
        <v>0</v>
      </c>
      <c r="G131" s="101">
        <v>0</v>
      </c>
      <c r="H131" s="96" t="s">
        <v>357</v>
      </c>
      <c r="I131" s="101">
        <v>0</v>
      </c>
      <c r="J131" s="101">
        <v>0</v>
      </c>
      <c r="K131" s="101">
        <v>0</v>
      </c>
      <c r="L131" s="97">
        <v>1</v>
      </c>
      <c r="M131" s="101">
        <v>0</v>
      </c>
      <c r="N131" s="101">
        <v>0</v>
      </c>
      <c r="O131" s="96" t="s">
        <v>250</v>
      </c>
      <c r="P131" s="101">
        <v>0</v>
      </c>
      <c r="Q131" s="101">
        <v>0</v>
      </c>
      <c r="R131" s="101">
        <v>0</v>
      </c>
      <c r="S131" s="97">
        <v>1</v>
      </c>
      <c r="T131" s="101">
        <v>0</v>
      </c>
      <c r="U131" s="101">
        <v>0</v>
      </c>
      <c r="V131" s="96" t="s">
        <v>357</v>
      </c>
      <c r="W131" s="101">
        <v>0</v>
      </c>
      <c r="X131" s="101">
        <v>0</v>
      </c>
      <c r="Y131" s="101">
        <v>0</v>
      </c>
      <c r="Z131" s="97">
        <v>1</v>
      </c>
      <c r="AA131" s="101">
        <v>0</v>
      </c>
      <c r="AB131" s="101">
        <v>0</v>
      </c>
      <c r="AC131" s="96" t="s">
        <v>357</v>
      </c>
      <c r="AD131" s="101">
        <v>0</v>
      </c>
      <c r="AE131" s="101">
        <v>0</v>
      </c>
      <c r="AF131" s="101">
        <v>0</v>
      </c>
      <c r="AG131" s="97">
        <v>1</v>
      </c>
      <c r="AH131" s="101">
        <v>0</v>
      </c>
      <c r="AI131" s="101">
        <v>0</v>
      </c>
    </row>
    <row r="132" spans="1:35" ht="18" x14ac:dyDescent="0.4">
      <c r="A132" s="96" t="s">
        <v>361</v>
      </c>
      <c r="B132" s="101">
        <v>0</v>
      </c>
      <c r="C132" s="101">
        <v>0</v>
      </c>
      <c r="D132" s="101">
        <v>0</v>
      </c>
      <c r="E132" s="97">
        <v>1</v>
      </c>
      <c r="F132" s="101">
        <v>0</v>
      </c>
      <c r="G132" s="101">
        <v>0</v>
      </c>
      <c r="H132" s="96" t="s">
        <v>361</v>
      </c>
      <c r="I132" s="101">
        <v>0</v>
      </c>
      <c r="J132" s="101">
        <v>0</v>
      </c>
      <c r="K132" s="101">
        <v>0</v>
      </c>
      <c r="L132" s="97">
        <v>1</v>
      </c>
      <c r="M132" s="101">
        <v>0</v>
      </c>
      <c r="N132" s="101">
        <v>0</v>
      </c>
      <c r="O132" s="96" t="s">
        <v>230</v>
      </c>
      <c r="P132" s="101">
        <v>0</v>
      </c>
      <c r="Q132" s="101">
        <v>0</v>
      </c>
      <c r="R132" s="101">
        <v>0</v>
      </c>
      <c r="S132" s="97">
        <v>1</v>
      </c>
      <c r="T132" s="101">
        <v>0</v>
      </c>
      <c r="U132" s="101">
        <v>0</v>
      </c>
      <c r="V132" s="96" t="s">
        <v>361</v>
      </c>
      <c r="W132" s="101">
        <v>0</v>
      </c>
      <c r="X132" s="101">
        <v>0</v>
      </c>
      <c r="Y132" s="101">
        <v>0</v>
      </c>
      <c r="Z132" s="97">
        <v>1</v>
      </c>
      <c r="AA132" s="101">
        <v>0</v>
      </c>
      <c r="AB132" s="101">
        <v>0</v>
      </c>
      <c r="AC132" s="96" t="s">
        <v>361</v>
      </c>
      <c r="AD132" s="101">
        <v>0</v>
      </c>
      <c r="AE132" s="101">
        <v>0</v>
      </c>
      <c r="AF132" s="101">
        <v>0</v>
      </c>
      <c r="AG132" s="97">
        <v>1</v>
      </c>
      <c r="AH132" s="101">
        <v>0</v>
      </c>
      <c r="AI132" s="101">
        <v>0</v>
      </c>
    </row>
    <row r="133" spans="1:35" ht="18" x14ac:dyDescent="0.4">
      <c r="A133" s="96" t="s">
        <v>362</v>
      </c>
      <c r="B133" s="101">
        <v>0</v>
      </c>
      <c r="C133" s="101">
        <v>0</v>
      </c>
      <c r="D133" s="101">
        <v>0</v>
      </c>
      <c r="E133" s="97">
        <v>1</v>
      </c>
      <c r="F133" s="101">
        <v>0</v>
      </c>
      <c r="G133" s="101">
        <v>0</v>
      </c>
      <c r="H133" s="96" t="s">
        <v>362</v>
      </c>
      <c r="I133" s="101">
        <v>0</v>
      </c>
      <c r="J133" s="101">
        <v>0</v>
      </c>
      <c r="K133" s="101">
        <v>0</v>
      </c>
      <c r="L133" s="97">
        <v>1</v>
      </c>
      <c r="M133" s="101">
        <v>0</v>
      </c>
      <c r="N133" s="101">
        <v>0</v>
      </c>
      <c r="O133" s="96" t="s">
        <v>325</v>
      </c>
      <c r="P133" s="101">
        <v>0</v>
      </c>
      <c r="Q133" s="101">
        <v>0</v>
      </c>
      <c r="R133" s="101">
        <v>0</v>
      </c>
      <c r="S133" s="97">
        <v>1</v>
      </c>
      <c r="T133" s="101">
        <v>0</v>
      </c>
      <c r="U133" s="101">
        <v>0</v>
      </c>
      <c r="V133" s="96" t="s">
        <v>362</v>
      </c>
      <c r="W133" s="101">
        <v>0</v>
      </c>
      <c r="X133" s="101">
        <v>0</v>
      </c>
      <c r="Y133" s="101">
        <v>0</v>
      </c>
      <c r="Z133" s="97">
        <v>1</v>
      </c>
      <c r="AA133" s="101">
        <v>0</v>
      </c>
      <c r="AB133" s="101">
        <v>0</v>
      </c>
      <c r="AC133" s="96" t="s">
        <v>362</v>
      </c>
      <c r="AD133" s="101">
        <v>0</v>
      </c>
      <c r="AE133" s="101">
        <v>0</v>
      </c>
      <c r="AF133" s="101">
        <v>0</v>
      </c>
      <c r="AG133" s="97">
        <v>1</v>
      </c>
      <c r="AH133" s="101">
        <v>0</v>
      </c>
      <c r="AI133" s="101">
        <v>0</v>
      </c>
    </row>
    <row r="134" spans="1:35" ht="18" x14ac:dyDescent="0.4">
      <c r="A134" s="96" t="s">
        <v>363</v>
      </c>
      <c r="B134" s="101">
        <v>0</v>
      </c>
      <c r="C134" s="101">
        <v>0</v>
      </c>
      <c r="D134" s="101">
        <v>0</v>
      </c>
      <c r="E134" s="97">
        <v>1</v>
      </c>
      <c r="F134" s="101">
        <v>0</v>
      </c>
      <c r="G134" s="101">
        <v>0</v>
      </c>
      <c r="H134" s="96" t="s">
        <v>363</v>
      </c>
      <c r="I134" s="101">
        <v>0</v>
      </c>
      <c r="J134" s="101">
        <v>0</v>
      </c>
      <c r="K134" s="101">
        <v>0</v>
      </c>
      <c r="L134" s="97">
        <v>1</v>
      </c>
      <c r="M134" s="101">
        <v>0</v>
      </c>
      <c r="N134" s="101">
        <v>0</v>
      </c>
      <c r="O134" s="96" t="s">
        <v>357</v>
      </c>
      <c r="P134" s="101">
        <v>0</v>
      </c>
      <c r="Q134" s="101">
        <v>0</v>
      </c>
      <c r="R134" s="101">
        <v>0</v>
      </c>
      <c r="S134" s="97">
        <v>1</v>
      </c>
      <c r="T134" s="101">
        <v>0</v>
      </c>
      <c r="U134" s="101">
        <v>0</v>
      </c>
      <c r="V134" s="96" t="s">
        <v>363</v>
      </c>
      <c r="W134" s="101">
        <v>0</v>
      </c>
      <c r="X134" s="101">
        <v>0</v>
      </c>
      <c r="Y134" s="101">
        <v>0</v>
      </c>
      <c r="Z134" s="97">
        <v>1</v>
      </c>
      <c r="AA134" s="101">
        <v>0</v>
      </c>
      <c r="AB134" s="101">
        <v>0</v>
      </c>
      <c r="AC134" s="96" t="s">
        <v>363</v>
      </c>
      <c r="AD134" s="101">
        <v>0</v>
      </c>
      <c r="AE134" s="101">
        <v>0</v>
      </c>
      <c r="AF134" s="101">
        <v>0</v>
      </c>
      <c r="AG134" s="97">
        <v>1</v>
      </c>
      <c r="AH134" s="101">
        <v>0</v>
      </c>
      <c r="AI134" s="101">
        <v>0</v>
      </c>
    </row>
    <row r="135" spans="1:35" ht="18" x14ac:dyDescent="0.4">
      <c r="A135" s="96" t="s">
        <v>229</v>
      </c>
      <c r="B135" s="101">
        <v>0</v>
      </c>
      <c r="C135" s="101">
        <v>0</v>
      </c>
      <c r="D135" s="101">
        <v>0</v>
      </c>
      <c r="E135" s="97">
        <v>1</v>
      </c>
      <c r="F135" s="101">
        <v>0</v>
      </c>
      <c r="G135" s="101">
        <v>0</v>
      </c>
      <c r="H135" s="96" t="s">
        <v>229</v>
      </c>
      <c r="I135" s="101">
        <v>0</v>
      </c>
      <c r="J135" s="101">
        <v>0</v>
      </c>
      <c r="K135" s="101">
        <v>0</v>
      </c>
      <c r="L135" s="97">
        <v>1</v>
      </c>
      <c r="M135" s="101">
        <v>0</v>
      </c>
      <c r="N135" s="101">
        <v>0</v>
      </c>
      <c r="O135" s="96" t="s">
        <v>361</v>
      </c>
      <c r="P135" s="101">
        <v>0</v>
      </c>
      <c r="Q135" s="101">
        <v>0</v>
      </c>
      <c r="R135" s="101">
        <v>0</v>
      </c>
      <c r="S135" s="97">
        <v>1</v>
      </c>
      <c r="T135" s="101">
        <v>0</v>
      </c>
      <c r="U135" s="101">
        <v>0</v>
      </c>
      <c r="V135" s="96" t="s">
        <v>229</v>
      </c>
      <c r="W135" s="101">
        <v>0</v>
      </c>
      <c r="X135" s="101">
        <v>0</v>
      </c>
      <c r="Y135" s="101">
        <v>0</v>
      </c>
      <c r="Z135" s="97">
        <v>1</v>
      </c>
      <c r="AA135" s="101">
        <v>0</v>
      </c>
      <c r="AB135" s="101">
        <v>0</v>
      </c>
      <c r="AC135" s="96" t="s">
        <v>229</v>
      </c>
      <c r="AD135" s="101">
        <v>0</v>
      </c>
      <c r="AE135" s="101">
        <v>0</v>
      </c>
      <c r="AF135" s="101">
        <v>0</v>
      </c>
      <c r="AG135" s="97">
        <v>1</v>
      </c>
      <c r="AH135" s="101">
        <v>0</v>
      </c>
      <c r="AI135" s="101">
        <v>0</v>
      </c>
    </row>
    <row r="136" spans="1:35" ht="18" x14ac:dyDescent="0.4">
      <c r="A136" s="96" t="s">
        <v>238</v>
      </c>
      <c r="B136" s="101">
        <v>0</v>
      </c>
      <c r="C136" s="101">
        <v>0</v>
      </c>
      <c r="D136" s="101">
        <v>0</v>
      </c>
      <c r="E136" s="97">
        <v>1</v>
      </c>
      <c r="F136" s="101">
        <v>0</v>
      </c>
      <c r="G136" s="101">
        <v>0</v>
      </c>
      <c r="H136" s="96" t="s">
        <v>238</v>
      </c>
      <c r="I136" s="101">
        <v>0</v>
      </c>
      <c r="J136" s="101">
        <v>0</v>
      </c>
      <c r="K136" s="101">
        <v>0</v>
      </c>
      <c r="L136" s="97">
        <v>1</v>
      </c>
      <c r="M136" s="101">
        <v>0</v>
      </c>
      <c r="N136" s="101">
        <v>0</v>
      </c>
      <c r="O136" s="96" t="s">
        <v>362</v>
      </c>
      <c r="P136" s="101">
        <v>0</v>
      </c>
      <c r="Q136" s="101">
        <v>0</v>
      </c>
      <c r="R136" s="101">
        <v>0</v>
      </c>
      <c r="S136" s="97">
        <v>1</v>
      </c>
      <c r="T136" s="101">
        <v>0</v>
      </c>
      <c r="U136" s="101">
        <v>0</v>
      </c>
      <c r="V136" s="96" t="s">
        <v>238</v>
      </c>
      <c r="W136" s="101">
        <v>0</v>
      </c>
      <c r="X136" s="101">
        <v>0</v>
      </c>
      <c r="Y136" s="101">
        <v>0</v>
      </c>
      <c r="Z136" s="97">
        <v>1</v>
      </c>
      <c r="AA136" s="101">
        <v>0</v>
      </c>
      <c r="AB136" s="101">
        <v>0</v>
      </c>
      <c r="AC136" s="96" t="s">
        <v>238</v>
      </c>
      <c r="AD136" s="101">
        <v>0</v>
      </c>
      <c r="AE136" s="101">
        <v>0</v>
      </c>
      <c r="AF136" s="101">
        <v>0</v>
      </c>
      <c r="AG136" s="97">
        <v>1</v>
      </c>
      <c r="AH136" s="101">
        <v>0</v>
      </c>
      <c r="AI136" s="101">
        <v>0</v>
      </c>
    </row>
    <row r="137" spans="1:35" ht="18" x14ac:dyDescent="0.4">
      <c r="A137" s="96" t="s">
        <v>243</v>
      </c>
      <c r="B137" s="101">
        <v>0</v>
      </c>
      <c r="C137" s="101">
        <v>0</v>
      </c>
      <c r="D137" s="101">
        <v>0</v>
      </c>
      <c r="E137" s="97">
        <v>1</v>
      </c>
      <c r="F137" s="101">
        <v>0</v>
      </c>
      <c r="G137" s="101">
        <v>0</v>
      </c>
      <c r="H137" s="96" t="s">
        <v>243</v>
      </c>
      <c r="I137" s="101">
        <v>0</v>
      </c>
      <c r="J137" s="101">
        <v>0</v>
      </c>
      <c r="K137" s="101">
        <v>0</v>
      </c>
      <c r="L137" s="97">
        <v>1</v>
      </c>
      <c r="M137" s="101">
        <v>0</v>
      </c>
      <c r="N137" s="101">
        <v>0</v>
      </c>
      <c r="O137" s="96" t="s">
        <v>363</v>
      </c>
      <c r="P137" s="101">
        <v>0</v>
      </c>
      <c r="Q137" s="101">
        <v>0</v>
      </c>
      <c r="R137" s="101">
        <v>0</v>
      </c>
      <c r="S137" s="97">
        <v>1</v>
      </c>
      <c r="T137" s="101">
        <v>0</v>
      </c>
      <c r="U137" s="101">
        <v>0</v>
      </c>
      <c r="V137" s="96" t="s">
        <v>243</v>
      </c>
      <c r="W137" s="101">
        <v>0</v>
      </c>
      <c r="X137" s="101">
        <v>0</v>
      </c>
      <c r="Y137" s="101">
        <v>0</v>
      </c>
      <c r="Z137" s="97">
        <v>1</v>
      </c>
      <c r="AA137" s="101">
        <v>0</v>
      </c>
      <c r="AB137" s="101">
        <v>0</v>
      </c>
      <c r="AC137" s="96" t="s">
        <v>243</v>
      </c>
      <c r="AD137" s="101">
        <v>0</v>
      </c>
      <c r="AE137" s="101">
        <v>0</v>
      </c>
      <c r="AF137" s="101">
        <v>0</v>
      </c>
      <c r="AG137" s="97">
        <v>1</v>
      </c>
      <c r="AH137" s="101">
        <v>0</v>
      </c>
      <c r="AI137" s="101">
        <v>0</v>
      </c>
    </row>
    <row r="138" spans="1:35" ht="18" x14ac:dyDescent="0.4">
      <c r="A138" s="96" t="s">
        <v>288</v>
      </c>
      <c r="B138" s="101">
        <v>0</v>
      </c>
      <c r="C138" s="101">
        <v>0</v>
      </c>
      <c r="D138" s="101">
        <v>0</v>
      </c>
      <c r="E138" s="97">
        <v>1</v>
      </c>
      <c r="F138" s="101">
        <v>0</v>
      </c>
      <c r="G138" s="101">
        <v>0</v>
      </c>
      <c r="H138" s="96" t="s">
        <v>288</v>
      </c>
      <c r="I138" s="101">
        <v>0</v>
      </c>
      <c r="J138" s="101">
        <v>0</v>
      </c>
      <c r="K138" s="101">
        <v>0</v>
      </c>
      <c r="L138" s="97">
        <v>1</v>
      </c>
      <c r="M138" s="101">
        <v>0</v>
      </c>
      <c r="N138" s="101">
        <v>0</v>
      </c>
      <c r="O138" s="96" t="s">
        <v>229</v>
      </c>
      <c r="P138" s="101">
        <v>0</v>
      </c>
      <c r="Q138" s="101">
        <v>0</v>
      </c>
      <c r="R138" s="101">
        <v>0</v>
      </c>
      <c r="S138" s="97">
        <v>1</v>
      </c>
      <c r="T138" s="101">
        <v>0</v>
      </c>
      <c r="U138" s="101">
        <v>0</v>
      </c>
      <c r="V138" s="96" t="s">
        <v>288</v>
      </c>
      <c r="W138" s="101">
        <v>0</v>
      </c>
      <c r="X138" s="101">
        <v>0</v>
      </c>
      <c r="Y138" s="101">
        <v>0</v>
      </c>
      <c r="Z138" s="97">
        <v>1</v>
      </c>
      <c r="AA138" s="101">
        <v>0</v>
      </c>
      <c r="AB138" s="101">
        <v>0</v>
      </c>
      <c r="AC138" s="96" t="s">
        <v>288</v>
      </c>
      <c r="AD138" s="101">
        <v>0</v>
      </c>
      <c r="AE138" s="101">
        <v>0</v>
      </c>
      <c r="AF138" s="101">
        <v>0</v>
      </c>
      <c r="AG138" s="97">
        <v>1</v>
      </c>
      <c r="AH138" s="101">
        <v>0</v>
      </c>
      <c r="AI138" s="101">
        <v>0</v>
      </c>
    </row>
    <row r="139" spans="1:35" ht="36" x14ac:dyDescent="0.4">
      <c r="A139" s="96" t="s">
        <v>364</v>
      </c>
      <c r="B139" s="101">
        <v>0</v>
      </c>
      <c r="C139" s="101">
        <v>0</v>
      </c>
      <c r="D139" s="101">
        <v>0</v>
      </c>
      <c r="E139" s="97">
        <v>1</v>
      </c>
      <c r="F139" s="101">
        <v>0</v>
      </c>
      <c r="G139" s="101">
        <v>0</v>
      </c>
      <c r="H139" s="96" t="s">
        <v>364</v>
      </c>
      <c r="I139" s="101">
        <v>0</v>
      </c>
      <c r="J139" s="101">
        <v>0</v>
      </c>
      <c r="K139" s="101">
        <v>0</v>
      </c>
      <c r="L139" s="97">
        <v>1</v>
      </c>
      <c r="M139" s="101">
        <v>0</v>
      </c>
      <c r="N139" s="101">
        <v>0</v>
      </c>
      <c r="O139" s="96" t="s">
        <v>238</v>
      </c>
      <c r="P139" s="101">
        <v>0</v>
      </c>
      <c r="Q139" s="101">
        <v>0</v>
      </c>
      <c r="R139" s="101">
        <v>0</v>
      </c>
      <c r="S139" s="97">
        <v>1</v>
      </c>
      <c r="T139" s="101">
        <v>0</v>
      </c>
      <c r="U139" s="101">
        <v>0</v>
      </c>
      <c r="V139" s="96" t="s">
        <v>364</v>
      </c>
      <c r="W139" s="101">
        <v>0</v>
      </c>
      <c r="X139" s="101">
        <v>0</v>
      </c>
      <c r="Y139" s="101">
        <v>0</v>
      </c>
      <c r="Z139" s="97">
        <v>1</v>
      </c>
      <c r="AA139" s="101">
        <v>0</v>
      </c>
      <c r="AB139" s="101">
        <v>0</v>
      </c>
      <c r="AC139" s="96" t="s">
        <v>364</v>
      </c>
      <c r="AD139" s="101">
        <v>0</v>
      </c>
      <c r="AE139" s="101">
        <v>0</v>
      </c>
      <c r="AF139" s="101">
        <v>0</v>
      </c>
      <c r="AG139" s="97">
        <v>1</v>
      </c>
      <c r="AH139" s="101">
        <v>0</v>
      </c>
      <c r="AI139" s="101">
        <v>0</v>
      </c>
    </row>
    <row r="140" spans="1:35" ht="18" x14ac:dyDescent="0.4">
      <c r="A140" s="96" t="s">
        <v>365</v>
      </c>
      <c r="B140" s="101">
        <v>0</v>
      </c>
      <c r="C140" s="101">
        <v>0</v>
      </c>
      <c r="D140" s="101">
        <v>0</v>
      </c>
      <c r="E140" s="97">
        <v>1</v>
      </c>
      <c r="F140" s="101">
        <v>0</v>
      </c>
      <c r="G140" s="101">
        <v>0</v>
      </c>
      <c r="H140" s="96" t="s">
        <v>365</v>
      </c>
      <c r="I140" s="101">
        <v>0</v>
      </c>
      <c r="J140" s="101">
        <v>0</v>
      </c>
      <c r="K140" s="101">
        <v>0</v>
      </c>
      <c r="L140" s="97">
        <v>1</v>
      </c>
      <c r="M140" s="101">
        <v>0</v>
      </c>
      <c r="N140" s="101">
        <v>0</v>
      </c>
      <c r="O140" s="96" t="s">
        <v>243</v>
      </c>
      <c r="P140" s="101">
        <v>0</v>
      </c>
      <c r="Q140" s="101">
        <v>0</v>
      </c>
      <c r="R140" s="101">
        <v>0</v>
      </c>
      <c r="S140" s="97">
        <v>1</v>
      </c>
      <c r="T140" s="101">
        <v>0</v>
      </c>
      <c r="U140" s="101">
        <v>0</v>
      </c>
      <c r="V140" s="96" t="s">
        <v>365</v>
      </c>
      <c r="W140" s="101">
        <v>0</v>
      </c>
      <c r="X140" s="101">
        <v>0</v>
      </c>
      <c r="Y140" s="101">
        <v>0</v>
      </c>
      <c r="Z140" s="97">
        <v>1</v>
      </c>
      <c r="AA140" s="101">
        <v>0</v>
      </c>
      <c r="AB140" s="101">
        <v>0</v>
      </c>
      <c r="AC140" s="96" t="s">
        <v>365</v>
      </c>
      <c r="AD140" s="101">
        <v>0</v>
      </c>
      <c r="AE140" s="101">
        <v>0</v>
      </c>
      <c r="AF140" s="101">
        <v>0</v>
      </c>
      <c r="AG140" s="97">
        <v>1</v>
      </c>
      <c r="AH140" s="101">
        <v>0</v>
      </c>
      <c r="AI140" s="101">
        <v>0</v>
      </c>
    </row>
    <row r="141" spans="1:35" ht="36" x14ac:dyDescent="0.4">
      <c r="A141" s="96" t="s">
        <v>519</v>
      </c>
      <c r="B141" s="101">
        <v>0</v>
      </c>
      <c r="C141" s="101">
        <v>0</v>
      </c>
      <c r="D141" s="101">
        <v>0</v>
      </c>
      <c r="E141" s="97">
        <v>1</v>
      </c>
      <c r="F141" s="101">
        <v>0</v>
      </c>
      <c r="G141" s="101">
        <v>0</v>
      </c>
      <c r="H141" s="96" t="s">
        <v>519</v>
      </c>
      <c r="I141" s="101">
        <v>0</v>
      </c>
      <c r="J141" s="101">
        <v>0</v>
      </c>
      <c r="K141" s="101">
        <v>0</v>
      </c>
      <c r="L141" s="97">
        <v>1</v>
      </c>
      <c r="M141" s="101">
        <v>0</v>
      </c>
      <c r="N141" s="101">
        <v>0</v>
      </c>
      <c r="O141" s="96" t="s">
        <v>364</v>
      </c>
      <c r="P141" s="101">
        <v>0</v>
      </c>
      <c r="Q141" s="101">
        <v>0</v>
      </c>
      <c r="R141" s="101">
        <v>0</v>
      </c>
      <c r="S141" s="97">
        <v>1</v>
      </c>
      <c r="T141" s="101">
        <v>0</v>
      </c>
      <c r="U141" s="101">
        <v>0</v>
      </c>
      <c r="V141" s="96" t="s">
        <v>519</v>
      </c>
      <c r="W141" s="101">
        <v>0</v>
      </c>
      <c r="X141" s="101">
        <v>0</v>
      </c>
      <c r="Y141" s="101">
        <v>0</v>
      </c>
      <c r="Z141" s="97">
        <v>1</v>
      </c>
      <c r="AA141" s="101">
        <v>0</v>
      </c>
      <c r="AB141" s="101">
        <v>0</v>
      </c>
      <c r="AC141" s="96" t="s">
        <v>519</v>
      </c>
      <c r="AD141" s="101">
        <v>0</v>
      </c>
      <c r="AE141" s="101">
        <v>0</v>
      </c>
      <c r="AF141" s="101">
        <v>0</v>
      </c>
      <c r="AG141" s="97">
        <v>1</v>
      </c>
      <c r="AH141" s="101">
        <v>0</v>
      </c>
      <c r="AI141" s="101">
        <v>0</v>
      </c>
    </row>
    <row r="142" spans="1:35" ht="18" x14ac:dyDescent="0.4">
      <c r="A142" s="96" t="s">
        <v>502</v>
      </c>
      <c r="B142" s="101">
        <v>0</v>
      </c>
      <c r="C142" s="101">
        <v>0</v>
      </c>
      <c r="D142" s="101">
        <v>0</v>
      </c>
      <c r="E142" s="97">
        <v>1</v>
      </c>
      <c r="F142" s="101">
        <v>0</v>
      </c>
      <c r="G142" s="101">
        <v>0</v>
      </c>
      <c r="H142" s="96" t="s">
        <v>502</v>
      </c>
      <c r="I142" s="101">
        <v>0</v>
      </c>
      <c r="J142" s="101">
        <v>0</v>
      </c>
      <c r="K142" s="101">
        <v>0</v>
      </c>
      <c r="L142" s="97">
        <v>1</v>
      </c>
      <c r="M142" s="101">
        <v>0</v>
      </c>
      <c r="N142" s="101">
        <v>0</v>
      </c>
      <c r="O142" s="96" t="s">
        <v>365</v>
      </c>
      <c r="P142" s="101">
        <v>0</v>
      </c>
      <c r="Q142" s="101">
        <v>0</v>
      </c>
      <c r="R142" s="101">
        <v>0</v>
      </c>
      <c r="S142" s="97">
        <v>1</v>
      </c>
      <c r="T142" s="101">
        <v>0</v>
      </c>
      <c r="U142" s="101">
        <v>0</v>
      </c>
      <c r="V142" s="96" t="s">
        <v>502</v>
      </c>
      <c r="W142" s="101">
        <v>0</v>
      </c>
      <c r="X142" s="101">
        <v>0</v>
      </c>
      <c r="Y142" s="101">
        <v>0</v>
      </c>
      <c r="Z142" s="97">
        <v>1</v>
      </c>
      <c r="AA142" s="101">
        <v>0</v>
      </c>
      <c r="AB142" s="101">
        <v>0</v>
      </c>
      <c r="AC142" s="96" t="s">
        <v>502</v>
      </c>
      <c r="AD142" s="101">
        <v>0</v>
      </c>
      <c r="AE142" s="101">
        <v>0</v>
      </c>
      <c r="AF142" s="101">
        <v>0</v>
      </c>
      <c r="AG142" s="97">
        <v>1</v>
      </c>
      <c r="AH142" s="101">
        <v>0</v>
      </c>
      <c r="AI142" s="101">
        <v>0</v>
      </c>
    </row>
    <row r="143" spans="1:35" ht="18" x14ac:dyDescent="0.4">
      <c r="A143" s="96" t="s">
        <v>529</v>
      </c>
      <c r="B143" s="101">
        <v>0</v>
      </c>
      <c r="C143" s="101">
        <v>0</v>
      </c>
      <c r="D143" s="101">
        <v>0</v>
      </c>
      <c r="E143" s="97">
        <v>1</v>
      </c>
      <c r="F143" s="101">
        <v>0</v>
      </c>
      <c r="G143" s="101">
        <v>0</v>
      </c>
      <c r="H143" s="96" t="s">
        <v>529</v>
      </c>
      <c r="I143" s="101">
        <v>0</v>
      </c>
      <c r="J143" s="101">
        <v>0</v>
      </c>
      <c r="K143" s="101">
        <v>0</v>
      </c>
      <c r="L143" s="97">
        <v>1</v>
      </c>
      <c r="M143" s="101">
        <v>0</v>
      </c>
      <c r="N143" s="101">
        <v>0</v>
      </c>
      <c r="O143" s="96" t="s">
        <v>519</v>
      </c>
      <c r="P143" s="101">
        <v>0</v>
      </c>
      <c r="Q143" s="101">
        <v>0</v>
      </c>
      <c r="R143" s="101">
        <v>0</v>
      </c>
      <c r="S143" s="97">
        <v>1</v>
      </c>
      <c r="T143" s="101">
        <v>0</v>
      </c>
      <c r="U143" s="101">
        <v>0</v>
      </c>
      <c r="V143" s="96" t="s">
        <v>529</v>
      </c>
      <c r="W143" s="101">
        <v>0</v>
      </c>
      <c r="X143" s="101">
        <v>0</v>
      </c>
      <c r="Y143" s="101">
        <v>0</v>
      </c>
      <c r="Z143" s="97">
        <v>1</v>
      </c>
      <c r="AA143" s="101">
        <v>0</v>
      </c>
      <c r="AB143" s="101">
        <v>0</v>
      </c>
      <c r="AC143" s="96" t="s">
        <v>529</v>
      </c>
      <c r="AD143" s="101">
        <v>0</v>
      </c>
      <c r="AE143" s="101">
        <v>0</v>
      </c>
      <c r="AF143" s="101">
        <v>0</v>
      </c>
      <c r="AG143" s="97">
        <v>1</v>
      </c>
      <c r="AH143" s="101">
        <v>0</v>
      </c>
      <c r="AI143" s="101">
        <v>0</v>
      </c>
    </row>
    <row r="144" spans="1:35" ht="18" x14ac:dyDescent="0.4">
      <c r="A144" s="96" t="s">
        <v>367</v>
      </c>
      <c r="B144" s="101">
        <v>0</v>
      </c>
      <c r="C144" s="101">
        <v>0</v>
      </c>
      <c r="D144" s="101">
        <v>0</v>
      </c>
      <c r="E144" s="97">
        <v>1</v>
      </c>
      <c r="F144" s="101">
        <v>0</v>
      </c>
      <c r="G144" s="101">
        <v>0</v>
      </c>
      <c r="H144" s="96" t="s">
        <v>367</v>
      </c>
      <c r="I144" s="101">
        <v>0</v>
      </c>
      <c r="J144" s="101">
        <v>0</v>
      </c>
      <c r="K144" s="101">
        <v>0</v>
      </c>
      <c r="L144" s="97">
        <v>1</v>
      </c>
      <c r="M144" s="101">
        <v>0</v>
      </c>
      <c r="N144" s="101">
        <v>0</v>
      </c>
      <c r="O144" s="96" t="s">
        <v>502</v>
      </c>
      <c r="P144" s="101">
        <v>0</v>
      </c>
      <c r="Q144" s="101">
        <v>0</v>
      </c>
      <c r="R144" s="101">
        <v>0</v>
      </c>
      <c r="S144" s="97">
        <v>1</v>
      </c>
      <c r="T144" s="101">
        <v>0</v>
      </c>
      <c r="U144" s="101">
        <v>0</v>
      </c>
      <c r="V144" s="96" t="s">
        <v>367</v>
      </c>
      <c r="W144" s="101">
        <v>0</v>
      </c>
      <c r="X144" s="101">
        <v>0</v>
      </c>
      <c r="Y144" s="101">
        <v>0</v>
      </c>
      <c r="Z144" s="97">
        <v>1</v>
      </c>
      <c r="AA144" s="101">
        <v>0</v>
      </c>
      <c r="AB144" s="101">
        <v>0</v>
      </c>
      <c r="AC144" s="96" t="s">
        <v>367</v>
      </c>
      <c r="AD144" s="101">
        <v>0</v>
      </c>
      <c r="AE144" s="101">
        <v>0</v>
      </c>
      <c r="AF144" s="101">
        <v>0</v>
      </c>
      <c r="AG144" s="97">
        <v>1</v>
      </c>
      <c r="AH144" s="101">
        <v>0</v>
      </c>
      <c r="AI144" s="101">
        <v>0</v>
      </c>
    </row>
    <row r="145" spans="1:35" ht="18" x14ac:dyDescent="0.4">
      <c r="A145" s="96" t="s">
        <v>526</v>
      </c>
      <c r="B145" s="101">
        <v>0</v>
      </c>
      <c r="C145" s="101">
        <v>0</v>
      </c>
      <c r="D145" s="101">
        <v>0</v>
      </c>
      <c r="E145" s="97">
        <v>1</v>
      </c>
      <c r="F145" s="101">
        <v>0</v>
      </c>
      <c r="G145" s="101">
        <v>0</v>
      </c>
      <c r="H145" s="96" t="s">
        <v>526</v>
      </c>
      <c r="I145" s="101">
        <v>0</v>
      </c>
      <c r="J145" s="101">
        <v>0</v>
      </c>
      <c r="K145" s="101">
        <v>0</v>
      </c>
      <c r="L145" s="97">
        <v>1</v>
      </c>
      <c r="M145" s="101">
        <v>0</v>
      </c>
      <c r="N145" s="101">
        <v>0</v>
      </c>
      <c r="O145" s="96" t="s">
        <v>529</v>
      </c>
      <c r="P145" s="101">
        <v>0</v>
      </c>
      <c r="Q145" s="101">
        <v>0</v>
      </c>
      <c r="R145" s="101">
        <v>0</v>
      </c>
      <c r="S145" s="97">
        <v>1</v>
      </c>
      <c r="T145" s="101">
        <v>0</v>
      </c>
      <c r="U145" s="101">
        <v>0</v>
      </c>
      <c r="V145" s="96" t="s">
        <v>526</v>
      </c>
      <c r="W145" s="101">
        <v>0</v>
      </c>
      <c r="X145" s="101">
        <v>0</v>
      </c>
      <c r="Y145" s="101">
        <v>0</v>
      </c>
      <c r="Z145" s="97">
        <v>1</v>
      </c>
      <c r="AA145" s="101">
        <v>0</v>
      </c>
      <c r="AB145" s="101">
        <v>0</v>
      </c>
      <c r="AC145" s="96" t="s">
        <v>526</v>
      </c>
      <c r="AD145" s="101">
        <v>0</v>
      </c>
      <c r="AE145" s="101">
        <v>0</v>
      </c>
      <c r="AF145" s="101">
        <v>0</v>
      </c>
      <c r="AG145" s="97">
        <v>1</v>
      </c>
      <c r="AH145" s="101">
        <v>0</v>
      </c>
      <c r="AI145" s="101">
        <v>0</v>
      </c>
    </row>
    <row r="146" spans="1:35" ht="18" x14ac:dyDescent="0.4">
      <c r="A146" s="96" t="s">
        <v>532</v>
      </c>
      <c r="B146" s="101">
        <v>0</v>
      </c>
      <c r="C146" s="101">
        <v>0</v>
      </c>
      <c r="D146" s="101">
        <v>0</v>
      </c>
      <c r="E146" s="97">
        <v>1</v>
      </c>
      <c r="F146" s="101">
        <v>0</v>
      </c>
      <c r="G146" s="101">
        <v>0</v>
      </c>
      <c r="H146" s="96" t="s">
        <v>532</v>
      </c>
      <c r="I146" s="101">
        <v>0</v>
      </c>
      <c r="J146" s="101">
        <v>0</v>
      </c>
      <c r="K146" s="101">
        <v>0</v>
      </c>
      <c r="L146" s="97">
        <v>1</v>
      </c>
      <c r="M146" s="101">
        <v>0</v>
      </c>
      <c r="N146" s="101">
        <v>0</v>
      </c>
      <c r="O146" s="96" t="s">
        <v>367</v>
      </c>
      <c r="P146" s="101">
        <v>0</v>
      </c>
      <c r="Q146" s="101">
        <v>0</v>
      </c>
      <c r="R146" s="101">
        <v>0</v>
      </c>
      <c r="S146" s="97">
        <v>1</v>
      </c>
      <c r="T146" s="101">
        <v>0</v>
      </c>
      <c r="U146" s="101">
        <v>0</v>
      </c>
      <c r="V146" s="96" t="s">
        <v>532</v>
      </c>
      <c r="W146" s="101">
        <v>0</v>
      </c>
      <c r="X146" s="101">
        <v>0</v>
      </c>
      <c r="Y146" s="101">
        <v>0</v>
      </c>
      <c r="Z146" s="97">
        <v>1</v>
      </c>
      <c r="AA146" s="101">
        <v>0</v>
      </c>
      <c r="AB146" s="101">
        <v>0</v>
      </c>
      <c r="AC146" s="96" t="s">
        <v>532</v>
      </c>
      <c r="AD146" s="101">
        <v>0</v>
      </c>
      <c r="AE146" s="101">
        <v>0</v>
      </c>
      <c r="AF146" s="101">
        <v>0</v>
      </c>
      <c r="AG146" s="97">
        <v>1</v>
      </c>
      <c r="AH146" s="101">
        <v>0</v>
      </c>
      <c r="AI146" s="101">
        <v>0</v>
      </c>
    </row>
    <row r="147" spans="1:35" ht="18" x14ac:dyDescent="0.4">
      <c r="A147" s="96" t="s">
        <v>539</v>
      </c>
      <c r="B147" s="101">
        <v>0</v>
      </c>
      <c r="C147" s="101">
        <v>0</v>
      </c>
      <c r="D147" s="101">
        <v>0</v>
      </c>
      <c r="E147" s="97">
        <v>1</v>
      </c>
      <c r="F147" s="101">
        <v>0</v>
      </c>
      <c r="G147" s="101">
        <v>0</v>
      </c>
      <c r="H147" s="96" t="s">
        <v>539</v>
      </c>
      <c r="I147" s="101">
        <v>0</v>
      </c>
      <c r="J147" s="101">
        <v>0</v>
      </c>
      <c r="K147" s="101">
        <v>0</v>
      </c>
      <c r="L147" s="97">
        <v>1</v>
      </c>
      <c r="M147" s="101">
        <v>0</v>
      </c>
      <c r="N147" s="101">
        <v>0</v>
      </c>
      <c r="O147" s="96" t="s">
        <v>526</v>
      </c>
      <c r="P147" s="101">
        <v>0</v>
      </c>
      <c r="Q147" s="101">
        <v>0</v>
      </c>
      <c r="R147" s="101">
        <v>0</v>
      </c>
      <c r="S147" s="97">
        <v>1</v>
      </c>
      <c r="T147" s="101">
        <v>0</v>
      </c>
      <c r="U147" s="101">
        <v>0</v>
      </c>
      <c r="V147" s="96" t="s">
        <v>539</v>
      </c>
      <c r="W147" s="101">
        <v>0</v>
      </c>
      <c r="X147" s="101">
        <v>0</v>
      </c>
      <c r="Y147" s="101">
        <v>0</v>
      </c>
      <c r="Z147" s="97">
        <v>1</v>
      </c>
      <c r="AA147" s="101">
        <v>0</v>
      </c>
      <c r="AB147" s="101">
        <v>0</v>
      </c>
      <c r="AC147" s="96" t="s">
        <v>539</v>
      </c>
      <c r="AD147" s="101">
        <v>0</v>
      </c>
      <c r="AE147" s="101">
        <v>0</v>
      </c>
      <c r="AF147" s="101">
        <v>0</v>
      </c>
      <c r="AG147" s="97">
        <v>1</v>
      </c>
      <c r="AH147" s="101">
        <v>0</v>
      </c>
      <c r="AI147" s="101">
        <v>0</v>
      </c>
    </row>
    <row r="148" spans="1:35" ht="18" x14ac:dyDescent="0.4">
      <c r="A148" s="96" t="s">
        <v>370</v>
      </c>
      <c r="B148" s="101">
        <v>0</v>
      </c>
      <c r="C148" s="101">
        <v>0</v>
      </c>
      <c r="D148" s="101">
        <v>0</v>
      </c>
      <c r="E148" s="97">
        <v>1</v>
      </c>
      <c r="F148" s="101">
        <v>0</v>
      </c>
      <c r="G148" s="101">
        <v>0</v>
      </c>
      <c r="H148" s="96" t="s">
        <v>370</v>
      </c>
      <c r="I148" s="101">
        <v>0</v>
      </c>
      <c r="J148" s="101">
        <v>0</v>
      </c>
      <c r="K148" s="101">
        <v>0</v>
      </c>
      <c r="L148" s="97">
        <v>1</v>
      </c>
      <c r="M148" s="101">
        <v>0</v>
      </c>
      <c r="N148" s="101">
        <v>0</v>
      </c>
      <c r="O148" s="96" t="s">
        <v>532</v>
      </c>
      <c r="P148" s="101">
        <v>0</v>
      </c>
      <c r="Q148" s="101">
        <v>0</v>
      </c>
      <c r="R148" s="101">
        <v>0</v>
      </c>
      <c r="S148" s="97">
        <v>1</v>
      </c>
      <c r="T148" s="101">
        <v>0</v>
      </c>
      <c r="U148" s="101">
        <v>0</v>
      </c>
      <c r="V148" s="96" t="s">
        <v>370</v>
      </c>
      <c r="W148" s="101">
        <v>0</v>
      </c>
      <c r="X148" s="101">
        <v>0</v>
      </c>
      <c r="Y148" s="101">
        <v>0</v>
      </c>
      <c r="Z148" s="97">
        <v>1</v>
      </c>
      <c r="AA148" s="101">
        <v>0</v>
      </c>
      <c r="AB148" s="101">
        <v>0</v>
      </c>
      <c r="AC148" s="96" t="s">
        <v>370</v>
      </c>
      <c r="AD148" s="101">
        <v>0</v>
      </c>
      <c r="AE148" s="101">
        <v>0</v>
      </c>
      <c r="AF148" s="101">
        <v>0</v>
      </c>
      <c r="AG148" s="97">
        <v>1</v>
      </c>
      <c r="AH148" s="101">
        <v>0</v>
      </c>
      <c r="AI148" s="101">
        <v>0</v>
      </c>
    </row>
    <row r="149" spans="1:35" ht="18" x14ac:dyDescent="0.4">
      <c r="A149" s="96" t="s">
        <v>371</v>
      </c>
      <c r="B149" s="101">
        <v>0</v>
      </c>
      <c r="C149" s="101">
        <v>0</v>
      </c>
      <c r="D149" s="101">
        <v>0</v>
      </c>
      <c r="E149" s="97">
        <v>1</v>
      </c>
      <c r="F149" s="101">
        <v>0</v>
      </c>
      <c r="G149" s="101">
        <v>0</v>
      </c>
      <c r="H149" s="96" t="s">
        <v>371</v>
      </c>
      <c r="I149" s="101">
        <v>0</v>
      </c>
      <c r="J149" s="101">
        <v>0</v>
      </c>
      <c r="K149" s="101">
        <v>0</v>
      </c>
      <c r="L149" s="97">
        <v>1</v>
      </c>
      <c r="M149" s="101">
        <v>0</v>
      </c>
      <c r="N149" s="101">
        <v>0</v>
      </c>
      <c r="O149" s="96" t="s">
        <v>539</v>
      </c>
      <c r="P149" s="101">
        <v>0</v>
      </c>
      <c r="Q149" s="101">
        <v>0</v>
      </c>
      <c r="R149" s="101">
        <v>0</v>
      </c>
      <c r="S149" s="97">
        <v>1</v>
      </c>
      <c r="T149" s="101">
        <v>0</v>
      </c>
      <c r="U149" s="101">
        <v>0</v>
      </c>
      <c r="V149" s="96" t="s">
        <v>371</v>
      </c>
      <c r="W149" s="101">
        <v>0</v>
      </c>
      <c r="X149" s="101">
        <v>0</v>
      </c>
      <c r="Y149" s="101">
        <v>0</v>
      </c>
      <c r="Z149" s="97">
        <v>1</v>
      </c>
      <c r="AA149" s="101">
        <v>0</v>
      </c>
      <c r="AB149" s="101">
        <v>0</v>
      </c>
      <c r="AC149" s="96" t="s">
        <v>371</v>
      </c>
      <c r="AD149" s="101">
        <v>0</v>
      </c>
      <c r="AE149" s="101">
        <v>0</v>
      </c>
      <c r="AF149" s="101">
        <v>0</v>
      </c>
      <c r="AG149" s="97">
        <v>1</v>
      </c>
      <c r="AH149" s="101">
        <v>0</v>
      </c>
      <c r="AI149" s="101">
        <v>0</v>
      </c>
    </row>
    <row r="150" spans="1:35" ht="18" x14ac:dyDescent="0.4">
      <c r="A150" s="96" t="s">
        <v>372</v>
      </c>
      <c r="B150" s="101">
        <v>0</v>
      </c>
      <c r="C150" s="101">
        <v>0</v>
      </c>
      <c r="D150" s="101">
        <v>0</v>
      </c>
      <c r="E150" s="97">
        <v>1</v>
      </c>
      <c r="F150" s="101">
        <v>0</v>
      </c>
      <c r="G150" s="101">
        <v>0</v>
      </c>
      <c r="H150" s="96" t="s">
        <v>372</v>
      </c>
      <c r="I150" s="101">
        <v>0</v>
      </c>
      <c r="J150" s="101">
        <v>0</v>
      </c>
      <c r="K150" s="101">
        <v>0</v>
      </c>
      <c r="L150" s="97">
        <v>1</v>
      </c>
      <c r="M150" s="101">
        <v>0</v>
      </c>
      <c r="N150" s="101">
        <v>0</v>
      </c>
      <c r="O150" s="96" t="s">
        <v>370</v>
      </c>
      <c r="P150" s="101">
        <v>0</v>
      </c>
      <c r="Q150" s="101">
        <v>0</v>
      </c>
      <c r="R150" s="101">
        <v>0</v>
      </c>
      <c r="S150" s="97">
        <v>1</v>
      </c>
      <c r="T150" s="101">
        <v>0</v>
      </c>
      <c r="U150" s="101">
        <v>0</v>
      </c>
      <c r="V150" s="96" t="s">
        <v>372</v>
      </c>
      <c r="W150" s="101">
        <v>0</v>
      </c>
      <c r="X150" s="101">
        <v>0</v>
      </c>
      <c r="Y150" s="101">
        <v>0</v>
      </c>
      <c r="Z150" s="97">
        <v>1</v>
      </c>
      <c r="AA150" s="101">
        <v>0</v>
      </c>
      <c r="AB150" s="101">
        <v>0</v>
      </c>
      <c r="AC150" s="96" t="s">
        <v>372</v>
      </c>
      <c r="AD150" s="101">
        <v>0</v>
      </c>
      <c r="AE150" s="101">
        <v>0</v>
      </c>
      <c r="AF150" s="101">
        <v>0</v>
      </c>
      <c r="AG150" s="97">
        <v>1</v>
      </c>
      <c r="AH150" s="101">
        <v>0</v>
      </c>
      <c r="AI150" s="101">
        <v>0</v>
      </c>
    </row>
    <row r="151" spans="1:35" ht="18" x14ac:dyDescent="0.4">
      <c r="A151" s="96" t="s">
        <v>299</v>
      </c>
      <c r="B151" s="101">
        <v>0</v>
      </c>
      <c r="C151" s="101">
        <v>0</v>
      </c>
      <c r="D151" s="101">
        <v>0</v>
      </c>
      <c r="E151" s="97">
        <v>1</v>
      </c>
      <c r="F151" s="101">
        <v>0</v>
      </c>
      <c r="G151" s="101">
        <v>0</v>
      </c>
      <c r="H151" s="96" t="s">
        <v>299</v>
      </c>
      <c r="I151" s="101">
        <v>0</v>
      </c>
      <c r="J151" s="101">
        <v>0</v>
      </c>
      <c r="K151" s="101">
        <v>0</v>
      </c>
      <c r="L151" s="97">
        <v>1</v>
      </c>
      <c r="M151" s="101">
        <v>0</v>
      </c>
      <c r="N151" s="101">
        <v>0</v>
      </c>
      <c r="O151" s="96" t="s">
        <v>371</v>
      </c>
      <c r="P151" s="101">
        <v>0</v>
      </c>
      <c r="Q151" s="101">
        <v>0</v>
      </c>
      <c r="R151" s="101">
        <v>0</v>
      </c>
      <c r="S151" s="97">
        <v>1</v>
      </c>
      <c r="T151" s="101">
        <v>0</v>
      </c>
      <c r="U151" s="101">
        <v>0</v>
      </c>
      <c r="V151" s="96" t="s">
        <v>299</v>
      </c>
      <c r="W151" s="101">
        <v>0</v>
      </c>
      <c r="X151" s="101">
        <v>0</v>
      </c>
      <c r="Y151" s="101">
        <v>0</v>
      </c>
      <c r="Z151" s="97">
        <v>1</v>
      </c>
      <c r="AA151" s="101">
        <v>0</v>
      </c>
      <c r="AB151" s="101">
        <v>0</v>
      </c>
      <c r="AC151" s="96" t="s">
        <v>299</v>
      </c>
      <c r="AD151" s="101">
        <v>0</v>
      </c>
      <c r="AE151" s="101">
        <v>0</v>
      </c>
      <c r="AF151" s="101">
        <v>0</v>
      </c>
      <c r="AG151" s="97">
        <v>1</v>
      </c>
      <c r="AH151" s="101">
        <v>0</v>
      </c>
      <c r="AI151" s="101">
        <v>0</v>
      </c>
    </row>
    <row r="152" spans="1:35" ht="18" x14ac:dyDescent="0.4">
      <c r="A152" s="96" t="s">
        <v>304</v>
      </c>
      <c r="B152" s="101">
        <v>0</v>
      </c>
      <c r="C152" s="101">
        <v>0</v>
      </c>
      <c r="D152" s="101">
        <v>0</v>
      </c>
      <c r="E152" s="97">
        <v>1</v>
      </c>
      <c r="F152" s="101">
        <v>0</v>
      </c>
      <c r="G152" s="101">
        <v>0</v>
      </c>
      <c r="H152" s="96" t="s">
        <v>304</v>
      </c>
      <c r="I152" s="101">
        <v>0</v>
      </c>
      <c r="J152" s="101">
        <v>0</v>
      </c>
      <c r="K152" s="101">
        <v>0</v>
      </c>
      <c r="L152" s="97">
        <v>1</v>
      </c>
      <c r="M152" s="101">
        <v>0</v>
      </c>
      <c r="N152" s="101">
        <v>0</v>
      </c>
      <c r="O152" s="96" t="s">
        <v>372</v>
      </c>
      <c r="P152" s="101">
        <v>0</v>
      </c>
      <c r="Q152" s="101">
        <v>0</v>
      </c>
      <c r="R152" s="101">
        <v>0</v>
      </c>
      <c r="S152" s="97">
        <v>1</v>
      </c>
      <c r="T152" s="101">
        <v>0</v>
      </c>
      <c r="U152" s="101">
        <v>0</v>
      </c>
      <c r="V152" s="96" t="s">
        <v>304</v>
      </c>
      <c r="W152" s="101">
        <v>0</v>
      </c>
      <c r="X152" s="101">
        <v>0</v>
      </c>
      <c r="Y152" s="101">
        <v>0</v>
      </c>
      <c r="Z152" s="97">
        <v>1</v>
      </c>
      <c r="AA152" s="101">
        <v>0</v>
      </c>
      <c r="AB152" s="101">
        <v>0</v>
      </c>
      <c r="AC152" s="96" t="s">
        <v>304</v>
      </c>
      <c r="AD152" s="101">
        <v>0</v>
      </c>
      <c r="AE152" s="101">
        <v>0</v>
      </c>
      <c r="AF152" s="101">
        <v>0</v>
      </c>
      <c r="AG152" s="97">
        <v>1</v>
      </c>
      <c r="AH152" s="101">
        <v>0</v>
      </c>
      <c r="AI152" s="101">
        <v>0</v>
      </c>
    </row>
    <row r="153" spans="1:35" ht="18" x14ac:dyDescent="0.4">
      <c r="A153" s="96" t="s">
        <v>522</v>
      </c>
      <c r="B153" s="101">
        <v>0</v>
      </c>
      <c r="C153" s="101">
        <v>0</v>
      </c>
      <c r="D153" s="101">
        <v>0</v>
      </c>
      <c r="E153" s="97">
        <v>1</v>
      </c>
      <c r="F153" s="101">
        <v>0</v>
      </c>
      <c r="G153" s="101">
        <v>0</v>
      </c>
      <c r="H153" s="96" t="s">
        <v>522</v>
      </c>
      <c r="I153" s="101">
        <v>0</v>
      </c>
      <c r="J153" s="101">
        <v>0</v>
      </c>
      <c r="K153" s="101">
        <v>0</v>
      </c>
      <c r="L153" s="97">
        <v>1</v>
      </c>
      <c r="M153" s="101">
        <v>0</v>
      </c>
      <c r="N153" s="101">
        <v>0</v>
      </c>
      <c r="O153" s="96" t="s">
        <v>299</v>
      </c>
      <c r="P153" s="101">
        <v>0</v>
      </c>
      <c r="Q153" s="101">
        <v>0</v>
      </c>
      <c r="R153" s="101">
        <v>0</v>
      </c>
      <c r="S153" s="97">
        <v>1</v>
      </c>
      <c r="T153" s="101">
        <v>0</v>
      </c>
      <c r="U153" s="101">
        <v>0</v>
      </c>
      <c r="V153" s="96" t="s">
        <v>522</v>
      </c>
      <c r="W153" s="101">
        <v>0</v>
      </c>
      <c r="X153" s="101">
        <v>0</v>
      </c>
      <c r="Y153" s="101">
        <v>0</v>
      </c>
      <c r="Z153" s="97">
        <v>1</v>
      </c>
      <c r="AA153" s="101">
        <v>0</v>
      </c>
      <c r="AB153" s="101">
        <v>0</v>
      </c>
      <c r="AC153" s="96" t="s">
        <v>522</v>
      </c>
      <c r="AD153" s="101">
        <v>0</v>
      </c>
      <c r="AE153" s="101">
        <v>0</v>
      </c>
      <c r="AF153" s="101">
        <v>0</v>
      </c>
      <c r="AG153" s="97">
        <v>1</v>
      </c>
      <c r="AH153" s="101">
        <v>0</v>
      </c>
      <c r="AI153" s="101">
        <v>0</v>
      </c>
    </row>
    <row r="154" spans="1:35" ht="18" x14ac:dyDescent="0.4">
      <c r="A154" s="96" t="s">
        <v>374</v>
      </c>
      <c r="B154" s="101">
        <v>0</v>
      </c>
      <c r="C154" s="101">
        <v>0</v>
      </c>
      <c r="D154" s="101">
        <v>0</v>
      </c>
      <c r="E154" s="97">
        <v>1</v>
      </c>
      <c r="F154" s="101">
        <v>0</v>
      </c>
      <c r="G154" s="101">
        <v>0</v>
      </c>
      <c r="H154" s="96" t="s">
        <v>374</v>
      </c>
      <c r="I154" s="101">
        <v>0</v>
      </c>
      <c r="J154" s="101">
        <v>0</v>
      </c>
      <c r="K154" s="101">
        <v>0</v>
      </c>
      <c r="L154" s="97">
        <v>1</v>
      </c>
      <c r="M154" s="101">
        <v>0</v>
      </c>
      <c r="N154" s="101">
        <v>0</v>
      </c>
      <c r="O154" s="96" t="s">
        <v>304</v>
      </c>
      <c r="P154" s="101">
        <v>0</v>
      </c>
      <c r="Q154" s="101">
        <v>0</v>
      </c>
      <c r="R154" s="101">
        <v>0</v>
      </c>
      <c r="S154" s="97">
        <v>1</v>
      </c>
      <c r="T154" s="101">
        <v>0</v>
      </c>
      <c r="U154" s="101">
        <v>0</v>
      </c>
      <c r="V154" s="96" t="s">
        <v>374</v>
      </c>
      <c r="W154" s="101">
        <v>0</v>
      </c>
      <c r="X154" s="101">
        <v>0</v>
      </c>
      <c r="Y154" s="101">
        <v>0</v>
      </c>
      <c r="Z154" s="97">
        <v>1</v>
      </c>
      <c r="AA154" s="101">
        <v>0</v>
      </c>
      <c r="AB154" s="101">
        <v>0</v>
      </c>
      <c r="AC154" s="96" t="s">
        <v>374</v>
      </c>
      <c r="AD154" s="101">
        <v>0</v>
      </c>
      <c r="AE154" s="101">
        <v>0</v>
      </c>
      <c r="AF154" s="101">
        <v>0</v>
      </c>
      <c r="AG154" s="97">
        <v>1</v>
      </c>
      <c r="AH154" s="101">
        <v>0</v>
      </c>
      <c r="AI154" s="101">
        <v>0</v>
      </c>
    </row>
    <row r="155" spans="1:35" ht="18" x14ac:dyDescent="0.4">
      <c r="A155" s="96" t="s">
        <v>525</v>
      </c>
      <c r="B155" s="101">
        <v>0</v>
      </c>
      <c r="C155" s="101">
        <v>0</v>
      </c>
      <c r="D155" s="101">
        <v>0</v>
      </c>
      <c r="E155" s="97">
        <v>1</v>
      </c>
      <c r="F155" s="101">
        <v>0</v>
      </c>
      <c r="G155" s="101">
        <v>0</v>
      </c>
      <c r="H155" s="96" t="s">
        <v>525</v>
      </c>
      <c r="I155" s="101">
        <v>0</v>
      </c>
      <c r="J155" s="101">
        <v>0</v>
      </c>
      <c r="K155" s="101">
        <v>0</v>
      </c>
      <c r="L155" s="97">
        <v>1</v>
      </c>
      <c r="M155" s="101">
        <v>0</v>
      </c>
      <c r="N155" s="101">
        <v>0</v>
      </c>
      <c r="O155" s="96" t="s">
        <v>522</v>
      </c>
      <c r="P155" s="101">
        <v>0</v>
      </c>
      <c r="Q155" s="101">
        <v>0</v>
      </c>
      <c r="R155" s="101">
        <v>0</v>
      </c>
      <c r="S155" s="97">
        <v>1</v>
      </c>
      <c r="T155" s="101">
        <v>0</v>
      </c>
      <c r="U155" s="101">
        <v>0</v>
      </c>
      <c r="V155" s="96" t="s">
        <v>525</v>
      </c>
      <c r="W155" s="101">
        <v>0</v>
      </c>
      <c r="X155" s="101">
        <v>0</v>
      </c>
      <c r="Y155" s="101">
        <v>0</v>
      </c>
      <c r="Z155" s="97">
        <v>1</v>
      </c>
      <c r="AA155" s="101">
        <v>0</v>
      </c>
      <c r="AB155" s="101">
        <v>0</v>
      </c>
      <c r="AC155" s="96" t="s">
        <v>525</v>
      </c>
      <c r="AD155" s="101">
        <v>0</v>
      </c>
      <c r="AE155" s="101">
        <v>0</v>
      </c>
      <c r="AF155" s="101">
        <v>0</v>
      </c>
      <c r="AG155" s="97">
        <v>1</v>
      </c>
      <c r="AH155" s="101">
        <v>0</v>
      </c>
      <c r="AI155" s="101">
        <v>0</v>
      </c>
    </row>
    <row r="156" spans="1:35" ht="18" x14ac:dyDescent="0.4">
      <c r="A156" s="96" t="s">
        <v>298</v>
      </c>
      <c r="B156" s="101">
        <v>0</v>
      </c>
      <c r="C156" s="101">
        <v>0</v>
      </c>
      <c r="D156" s="101">
        <v>0</v>
      </c>
      <c r="E156" s="97">
        <v>1</v>
      </c>
      <c r="F156" s="101">
        <v>0</v>
      </c>
      <c r="G156" s="101">
        <v>0</v>
      </c>
      <c r="H156" s="96" t="s">
        <v>298</v>
      </c>
      <c r="I156" s="101">
        <v>0</v>
      </c>
      <c r="J156" s="101">
        <v>0</v>
      </c>
      <c r="K156" s="101">
        <v>0</v>
      </c>
      <c r="L156" s="97">
        <v>1</v>
      </c>
      <c r="M156" s="101">
        <v>0</v>
      </c>
      <c r="N156" s="101">
        <v>0</v>
      </c>
      <c r="O156" s="96" t="s">
        <v>374</v>
      </c>
      <c r="P156" s="101">
        <v>0</v>
      </c>
      <c r="Q156" s="101">
        <v>0</v>
      </c>
      <c r="R156" s="101">
        <v>0</v>
      </c>
      <c r="S156" s="97">
        <v>1</v>
      </c>
      <c r="T156" s="101">
        <v>0</v>
      </c>
      <c r="U156" s="101">
        <v>0</v>
      </c>
      <c r="V156" s="96" t="s">
        <v>298</v>
      </c>
      <c r="W156" s="101">
        <v>0</v>
      </c>
      <c r="X156" s="101">
        <v>0</v>
      </c>
      <c r="Y156" s="101">
        <v>0</v>
      </c>
      <c r="Z156" s="97">
        <v>1</v>
      </c>
      <c r="AA156" s="101">
        <v>0</v>
      </c>
      <c r="AB156" s="101">
        <v>0</v>
      </c>
      <c r="AC156" s="96" t="s">
        <v>298</v>
      </c>
      <c r="AD156" s="101">
        <v>0</v>
      </c>
      <c r="AE156" s="101">
        <v>0</v>
      </c>
      <c r="AF156" s="101">
        <v>0</v>
      </c>
      <c r="AG156" s="97">
        <v>1</v>
      </c>
      <c r="AH156" s="101">
        <v>0</v>
      </c>
      <c r="AI156" s="101">
        <v>0</v>
      </c>
    </row>
    <row r="157" spans="1:35" ht="18" x14ac:dyDescent="0.4">
      <c r="A157" s="96" t="s">
        <v>273</v>
      </c>
      <c r="B157" s="101">
        <v>0</v>
      </c>
      <c r="C157" s="101">
        <v>0</v>
      </c>
      <c r="D157" s="101">
        <v>0</v>
      </c>
      <c r="E157" s="97">
        <v>1</v>
      </c>
      <c r="F157" s="101">
        <v>0</v>
      </c>
      <c r="G157" s="101">
        <v>0</v>
      </c>
      <c r="H157" s="96" t="s">
        <v>273</v>
      </c>
      <c r="I157" s="101">
        <v>0</v>
      </c>
      <c r="J157" s="101">
        <v>0</v>
      </c>
      <c r="K157" s="101">
        <v>0</v>
      </c>
      <c r="L157" s="97">
        <v>1</v>
      </c>
      <c r="M157" s="101">
        <v>0</v>
      </c>
      <c r="N157" s="101">
        <v>0</v>
      </c>
      <c r="O157" s="96" t="s">
        <v>525</v>
      </c>
      <c r="P157" s="101">
        <v>0</v>
      </c>
      <c r="Q157" s="101">
        <v>0</v>
      </c>
      <c r="R157" s="101">
        <v>0</v>
      </c>
      <c r="S157" s="97">
        <v>1</v>
      </c>
      <c r="T157" s="101">
        <v>0</v>
      </c>
      <c r="U157" s="101">
        <v>0</v>
      </c>
      <c r="V157" s="96" t="s">
        <v>273</v>
      </c>
      <c r="W157" s="101">
        <v>0</v>
      </c>
      <c r="X157" s="101">
        <v>0</v>
      </c>
      <c r="Y157" s="101">
        <v>0</v>
      </c>
      <c r="Z157" s="97">
        <v>1</v>
      </c>
      <c r="AA157" s="101">
        <v>0</v>
      </c>
      <c r="AB157" s="101">
        <v>0</v>
      </c>
      <c r="AC157" s="96" t="s">
        <v>273</v>
      </c>
      <c r="AD157" s="101">
        <v>0</v>
      </c>
      <c r="AE157" s="101">
        <v>0</v>
      </c>
      <c r="AF157" s="101">
        <v>0</v>
      </c>
      <c r="AG157" s="97">
        <v>1</v>
      </c>
      <c r="AH157" s="101">
        <v>0</v>
      </c>
      <c r="AI157" s="101">
        <v>0</v>
      </c>
    </row>
    <row r="158" spans="1:35" ht="18" x14ac:dyDescent="0.4">
      <c r="A158" s="96" t="s">
        <v>523</v>
      </c>
      <c r="B158" s="101">
        <v>0</v>
      </c>
      <c r="C158" s="101">
        <v>0</v>
      </c>
      <c r="D158" s="101">
        <v>0</v>
      </c>
      <c r="E158" s="97">
        <v>1</v>
      </c>
      <c r="F158" s="101">
        <v>0</v>
      </c>
      <c r="G158" s="101">
        <v>0</v>
      </c>
      <c r="H158" s="96" t="s">
        <v>523</v>
      </c>
      <c r="I158" s="101">
        <v>0</v>
      </c>
      <c r="J158" s="101">
        <v>0</v>
      </c>
      <c r="K158" s="101">
        <v>0</v>
      </c>
      <c r="L158" s="97">
        <v>1</v>
      </c>
      <c r="M158" s="101">
        <v>0</v>
      </c>
      <c r="N158" s="101">
        <v>0</v>
      </c>
      <c r="O158" s="96" t="s">
        <v>298</v>
      </c>
      <c r="P158" s="101">
        <v>0</v>
      </c>
      <c r="Q158" s="101">
        <v>0</v>
      </c>
      <c r="R158" s="101">
        <v>0</v>
      </c>
      <c r="S158" s="97">
        <v>1</v>
      </c>
      <c r="T158" s="101">
        <v>0</v>
      </c>
      <c r="U158" s="101">
        <v>0</v>
      </c>
      <c r="V158" s="96" t="s">
        <v>523</v>
      </c>
      <c r="W158" s="101">
        <v>0</v>
      </c>
      <c r="X158" s="101">
        <v>0</v>
      </c>
      <c r="Y158" s="101">
        <v>0</v>
      </c>
      <c r="Z158" s="97">
        <v>1</v>
      </c>
      <c r="AA158" s="101">
        <v>0</v>
      </c>
      <c r="AB158" s="101">
        <v>0</v>
      </c>
      <c r="AC158" s="96" t="s">
        <v>523</v>
      </c>
      <c r="AD158" s="101">
        <v>0</v>
      </c>
      <c r="AE158" s="101">
        <v>0</v>
      </c>
      <c r="AF158" s="101">
        <v>0</v>
      </c>
      <c r="AG158" s="97">
        <v>1</v>
      </c>
      <c r="AH158" s="101">
        <v>0</v>
      </c>
      <c r="AI158" s="101">
        <v>0</v>
      </c>
    </row>
    <row r="159" spans="1:35" ht="36" x14ac:dyDescent="0.4">
      <c r="A159" s="96" t="s">
        <v>264</v>
      </c>
      <c r="B159" s="101">
        <v>0</v>
      </c>
      <c r="C159" s="101">
        <v>0</v>
      </c>
      <c r="D159" s="101">
        <v>0</v>
      </c>
      <c r="E159" s="97">
        <v>1</v>
      </c>
      <c r="F159" s="101">
        <v>0</v>
      </c>
      <c r="G159" s="101">
        <v>0</v>
      </c>
      <c r="H159" s="96" t="s">
        <v>264</v>
      </c>
      <c r="I159" s="101">
        <v>0</v>
      </c>
      <c r="J159" s="101">
        <v>0</v>
      </c>
      <c r="K159" s="101">
        <v>0</v>
      </c>
      <c r="L159" s="97">
        <v>1</v>
      </c>
      <c r="M159" s="101">
        <v>0</v>
      </c>
      <c r="N159" s="101">
        <v>0</v>
      </c>
      <c r="O159" s="96" t="s">
        <v>523</v>
      </c>
      <c r="P159" s="101">
        <v>0</v>
      </c>
      <c r="Q159" s="101">
        <v>0</v>
      </c>
      <c r="R159" s="101">
        <v>0</v>
      </c>
      <c r="S159" s="97">
        <v>1</v>
      </c>
      <c r="T159" s="101">
        <v>0</v>
      </c>
      <c r="U159" s="101">
        <v>0</v>
      </c>
      <c r="V159" s="96" t="s">
        <v>264</v>
      </c>
      <c r="W159" s="101">
        <v>0</v>
      </c>
      <c r="X159" s="101">
        <v>0</v>
      </c>
      <c r="Y159" s="101">
        <v>0</v>
      </c>
      <c r="Z159" s="97">
        <v>1</v>
      </c>
      <c r="AA159" s="101">
        <v>0</v>
      </c>
      <c r="AB159" s="101">
        <v>0</v>
      </c>
      <c r="AC159" s="96" t="s">
        <v>264</v>
      </c>
      <c r="AD159" s="101">
        <v>0</v>
      </c>
      <c r="AE159" s="101">
        <v>0</v>
      </c>
      <c r="AF159" s="101">
        <v>0</v>
      </c>
      <c r="AG159" s="97">
        <v>1</v>
      </c>
      <c r="AH159" s="101">
        <v>0</v>
      </c>
      <c r="AI159" s="101">
        <v>0</v>
      </c>
    </row>
    <row r="160" spans="1:35" ht="18" x14ac:dyDescent="0.4">
      <c r="A160" s="96" t="s">
        <v>534</v>
      </c>
      <c r="B160" s="101">
        <v>0</v>
      </c>
      <c r="C160" s="101">
        <v>0</v>
      </c>
      <c r="D160" s="101">
        <v>0</v>
      </c>
      <c r="E160" s="97">
        <v>1</v>
      </c>
      <c r="F160" s="101">
        <v>0</v>
      </c>
      <c r="G160" s="101">
        <v>0</v>
      </c>
      <c r="H160" s="96" t="s">
        <v>534</v>
      </c>
      <c r="I160" s="101">
        <v>0</v>
      </c>
      <c r="J160" s="101">
        <v>0</v>
      </c>
      <c r="K160" s="101">
        <v>0</v>
      </c>
      <c r="L160" s="97">
        <v>1</v>
      </c>
      <c r="M160" s="101">
        <v>0</v>
      </c>
      <c r="N160" s="101">
        <v>0</v>
      </c>
      <c r="O160" s="96" t="s">
        <v>534</v>
      </c>
      <c r="P160" s="101">
        <v>0</v>
      </c>
      <c r="Q160" s="101">
        <v>0</v>
      </c>
      <c r="R160" s="101">
        <v>0</v>
      </c>
      <c r="S160" s="97">
        <v>1</v>
      </c>
      <c r="T160" s="101">
        <v>0</v>
      </c>
      <c r="U160" s="101">
        <v>0</v>
      </c>
      <c r="V160" s="96" t="s">
        <v>534</v>
      </c>
      <c r="W160" s="101">
        <v>0</v>
      </c>
      <c r="X160" s="101">
        <v>0</v>
      </c>
      <c r="Y160" s="101">
        <v>0</v>
      </c>
      <c r="Z160" s="97">
        <v>1</v>
      </c>
      <c r="AA160" s="101">
        <v>0</v>
      </c>
      <c r="AB160" s="101">
        <v>0</v>
      </c>
      <c r="AC160" s="96" t="s">
        <v>534</v>
      </c>
      <c r="AD160" s="101">
        <v>0</v>
      </c>
      <c r="AE160" s="101">
        <v>0</v>
      </c>
      <c r="AF160" s="101">
        <v>0</v>
      </c>
      <c r="AG160" s="97">
        <v>1</v>
      </c>
      <c r="AH160" s="101">
        <v>0</v>
      </c>
      <c r="AI160" s="101">
        <v>0</v>
      </c>
    </row>
    <row r="161" spans="1:35" ht="18" x14ac:dyDescent="0.4">
      <c r="A161" s="96" t="s">
        <v>535</v>
      </c>
      <c r="B161" s="101">
        <v>0</v>
      </c>
      <c r="C161" s="101">
        <v>0</v>
      </c>
      <c r="D161" s="101">
        <v>0</v>
      </c>
      <c r="E161" s="97">
        <v>1</v>
      </c>
      <c r="F161" s="101">
        <v>0</v>
      </c>
      <c r="G161" s="101">
        <v>0</v>
      </c>
      <c r="H161" s="96" t="s">
        <v>535</v>
      </c>
      <c r="I161" s="101">
        <v>0</v>
      </c>
      <c r="J161" s="101">
        <v>0</v>
      </c>
      <c r="K161" s="101">
        <v>0</v>
      </c>
      <c r="L161" s="97">
        <v>1</v>
      </c>
      <c r="M161" s="101">
        <v>0</v>
      </c>
      <c r="N161" s="101">
        <v>0</v>
      </c>
      <c r="O161" s="96" t="s">
        <v>535</v>
      </c>
      <c r="P161" s="101">
        <v>0</v>
      </c>
      <c r="Q161" s="101">
        <v>0</v>
      </c>
      <c r="R161" s="101">
        <v>0</v>
      </c>
      <c r="S161" s="97">
        <v>1</v>
      </c>
      <c r="T161" s="101">
        <v>0</v>
      </c>
      <c r="U161" s="101">
        <v>0</v>
      </c>
      <c r="V161" s="96" t="s">
        <v>535</v>
      </c>
      <c r="W161" s="101">
        <v>0</v>
      </c>
      <c r="X161" s="101">
        <v>0</v>
      </c>
      <c r="Y161" s="101">
        <v>0</v>
      </c>
      <c r="Z161" s="97">
        <v>1</v>
      </c>
      <c r="AA161" s="101">
        <v>0</v>
      </c>
      <c r="AB161" s="101">
        <v>0</v>
      </c>
      <c r="AC161" s="96" t="s">
        <v>535</v>
      </c>
      <c r="AD161" s="101">
        <v>0</v>
      </c>
      <c r="AE161" s="101">
        <v>0</v>
      </c>
      <c r="AF161" s="101">
        <v>0</v>
      </c>
      <c r="AG161" s="97">
        <v>1</v>
      </c>
      <c r="AH161" s="101">
        <v>0</v>
      </c>
      <c r="AI161" s="101">
        <v>0</v>
      </c>
    </row>
    <row r="162" spans="1:35" ht="36" x14ac:dyDescent="0.4">
      <c r="A162" s="96" t="s">
        <v>536</v>
      </c>
      <c r="B162" s="101">
        <v>0</v>
      </c>
      <c r="C162" s="101">
        <v>0</v>
      </c>
      <c r="D162" s="101">
        <v>0</v>
      </c>
      <c r="E162" s="97">
        <v>1</v>
      </c>
      <c r="F162" s="101">
        <v>0</v>
      </c>
      <c r="G162" s="101">
        <v>0</v>
      </c>
      <c r="H162" s="96" t="s">
        <v>536</v>
      </c>
      <c r="I162" s="101">
        <v>0</v>
      </c>
      <c r="J162" s="101">
        <v>0</v>
      </c>
      <c r="K162" s="101">
        <v>0</v>
      </c>
      <c r="L162" s="97">
        <v>1</v>
      </c>
      <c r="M162" s="101">
        <v>0</v>
      </c>
      <c r="N162" s="101">
        <v>0</v>
      </c>
      <c r="O162" s="96" t="s">
        <v>536</v>
      </c>
      <c r="P162" s="101">
        <v>0</v>
      </c>
      <c r="Q162" s="101">
        <v>0</v>
      </c>
      <c r="R162" s="101">
        <v>0</v>
      </c>
      <c r="S162" s="97">
        <v>1</v>
      </c>
      <c r="T162" s="101">
        <v>0</v>
      </c>
      <c r="U162" s="101">
        <v>0</v>
      </c>
      <c r="V162" s="96" t="s">
        <v>536</v>
      </c>
      <c r="W162" s="101">
        <v>0</v>
      </c>
      <c r="X162" s="101">
        <v>0</v>
      </c>
      <c r="Y162" s="101">
        <v>0</v>
      </c>
      <c r="Z162" s="97">
        <v>1</v>
      </c>
      <c r="AA162" s="101">
        <v>0</v>
      </c>
      <c r="AB162" s="101">
        <v>0</v>
      </c>
      <c r="AC162" s="96" t="s">
        <v>536</v>
      </c>
      <c r="AD162" s="101">
        <v>0</v>
      </c>
      <c r="AE162" s="101">
        <v>0</v>
      </c>
      <c r="AF162" s="101">
        <v>0</v>
      </c>
      <c r="AG162" s="97">
        <v>1</v>
      </c>
      <c r="AH162" s="101">
        <v>0</v>
      </c>
      <c r="AI162" s="101">
        <v>0</v>
      </c>
    </row>
    <row r="163" spans="1:35" ht="18" x14ac:dyDescent="0.4">
      <c r="A163" s="96" t="s">
        <v>521</v>
      </c>
      <c r="B163" s="101">
        <v>0</v>
      </c>
      <c r="C163" s="101">
        <v>0</v>
      </c>
      <c r="D163" s="101">
        <v>0</v>
      </c>
      <c r="E163" s="97">
        <v>1</v>
      </c>
      <c r="F163" s="101">
        <v>0</v>
      </c>
      <c r="G163" s="101">
        <v>0</v>
      </c>
      <c r="H163" s="96" t="s">
        <v>521</v>
      </c>
      <c r="I163" s="101">
        <v>0</v>
      </c>
      <c r="J163" s="101">
        <v>0</v>
      </c>
      <c r="K163" s="101">
        <v>0</v>
      </c>
      <c r="L163" s="97">
        <v>1</v>
      </c>
      <c r="M163" s="101">
        <v>0</v>
      </c>
      <c r="N163" s="101">
        <v>0</v>
      </c>
      <c r="O163" s="96" t="s">
        <v>521</v>
      </c>
      <c r="P163" s="101">
        <v>0</v>
      </c>
      <c r="Q163" s="101">
        <v>0</v>
      </c>
      <c r="R163" s="101">
        <v>0</v>
      </c>
      <c r="S163" s="97">
        <v>1</v>
      </c>
      <c r="T163" s="101">
        <v>0</v>
      </c>
      <c r="U163" s="101">
        <v>0</v>
      </c>
      <c r="V163" s="96" t="s">
        <v>521</v>
      </c>
      <c r="W163" s="101">
        <v>0</v>
      </c>
      <c r="X163" s="101">
        <v>0</v>
      </c>
      <c r="Y163" s="101">
        <v>0</v>
      </c>
      <c r="Z163" s="97">
        <v>1</v>
      </c>
      <c r="AA163" s="101">
        <v>0</v>
      </c>
      <c r="AB163" s="101">
        <v>0</v>
      </c>
      <c r="AC163" s="96" t="s">
        <v>521</v>
      </c>
      <c r="AD163" s="101">
        <v>0</v>
      </c>
      <c r="AE163" s="101">
        <v>0</v>
      </c>
      <c r="AF163" s="101">
        <v>0</v>
      </c>
      <c r="AG163" s="97">
        <v>1</v>
      </c>
      <c r="AH163" s="101">
        <v>0</v>
      </c>
      <c r="AI163" s="101">
        <v>0</v>
      </c>
    </row>
    <row r="164" spans="1:35" ht="18" x14ac:dyDescent="0.4">
      <c r="A164" s="96" t="s">
        <v>377</v>
      </c>
      <c r="B164" s="101">
        <v>0</v>
      </c>
      <c r="C164" s="101">
        <v>0</v>
      </c>
      <c r="D164" s="101">
        <v>0</v>
      </c>
      <c r="E164" s="97">
        <v>1</v>
      </c>
      <c r="F164" s="101">
        <v>0</v>
      </c>
      <c r="G164" s="101">
        <v>0</v>
      </c>
      <c r="H164" s="96" t="s">
        <v>377</v>
      </c>
      <c r="I164" s="101">
        <v>0</v>
      </c>
      <c r="J164" s="101">
        <v>0</v>
      </c>
      <c r="K164" s="101">
        <v>0</v>
      </c>
      <c r="L164" s="97">
        <v>1</v>
      </c>
      <c r="M164" s="101">
        <v>0</v>
      </c>
      <c r="N164" s="101">
        <v>0</v>
      </c>
      <c r="O164" s="96" t="s">
        <v>377</v>
      </c>
      <c r="P164" s="101">
        <v>0</v>
      </c>
      <c r="Q164" s="101">
        <v>0</v>
      </c>
      <c r="R164" s="101">
        <v>0</v>
      </c>
      <c r="S164" s="97">
        <v>1</v>
      </c>
      <c r="T164" s="101">
        <v>0</v>
      </c>
      <c r="U164" s="101">
        <v>0</v>
      </c>
      <c r="V164" s="96" t="s">
        <v>377</v>
      </c>
      <c r="W164" s="101">
        <v>0</v>
      </c>
      <c r="X164" s="101">
        <v>0</v>
      </c>
      <c r="Y164" s="101">
        <v>0</v>
      </c>
      <c r="Z164" s="97">
        <v>1</v>
      </c>
      <c r="AA164" s="101">
        <v>0</v>
      </c>
      <c r="AB164" s="101">
        <v>0</v>
      </c>
      <c r="AC164" s="96" t="s">
        <v>377</v>
      </c>
      <c r="AD164" s="101">
        <v>0</v>
      </c>
      <c r="AE164" s="101">
        <v>0</v>
      </c>
      <c r="AF164" s="101">
        <v>0</v>
      </c>
      <c r="AG164" s="97">
        <v>1</v>
      </c>
      <c r="AH164" s="101">
        <v>0</v>
      </c>
      <c r="AI164" s="101">
        <v>0</v>
      </c>
    </row>
    <row r="165" spans="1:35" ht="18" x14ac:dyDescent="0.4">
      <c r="A165" s="96" t="s">
        <v>260</v>
      </c>
      <c r="B165" s="101">
        <v>0</v>
      </c>
      <c r="C165" s="101">
        <v>0</v>
      </c>
      <c r="D165" s="101">
        <v>0</v>
      </c>
      <c r="E165" s="97">
        <v>1</v>
      </c>
      <c r="F165" s="101">
        <v>0</v>
      </c>
      <c r="G165" s="101">
        <v>0</v>
      </c>
      <c r="H165" s="96" t="s">
        <v>260</v>
      </c>
      <c r="I165" s="101">
        <v>0</v>
      </c>
      <c r="J165" s="101">
        <v>0</v>
      </c>
      <c r="K165" s="101">
        <v>0</v>
      </c>
      <c r="L165" s="97">
        <v>1</v>
      </c>
      <c r="M165" s="101">
        <v>0</v>
      </c>
      <c r="N165" s="101">
        <v>0</v>
      </c>
      <c r="O165" s="96" t="s">
        <v>260</v>
      </c>
      <c r="P165" s="101">
        <v>0</v>
      </c>
      <c r="Q165" s="101">
        <v>0</v>
      </c>
      <c r="R165" s="101">
        <v>0</v>
      </c>
      <c r="S165" s="97">
        <v>1</v>
      </c>
      <c r="T165" s="101">
        <v>0</v>
      </c>
      <c r="U165" s="101">
        <v>0</v>
      </c>
      <c r="V165" s="96" t="s">
        <v>260</v>
      </c>
      <c r="W165" s="101">
        <v>0</v>
      </c>
      <c r="X165" s="101">
        <v>0</v>
      </c>
      <c r="Y165" s="101">
        <v>0</v>
      </c>
      <c r="Z165" s="97">
        <v>1</v>
      </c>
      <c r="AA165" s="101">
        <v>0</v>
      </c>
      <c r="AB165" s="101">
        <v>0</v>
      </c>
      <c r="AC165" s="96" t="s">
        <v>260</v>
      </c>
      <c r="AD165" s="101">
        <v>0</v>
      </c>
      <c r="AE165" s="101">
        <v>0</v>
      </c>
      <c r="AF165" s="101">
        <v>0</v>
      </c>
      <c r="AG165" s="97">
        <v>1</v>
      </c>
      <c r="AH165" s="101">
        <v>0</v>
      </c>
      <c r="AI165" s="101">
        <v>0</v>
      </c>
    </row>
    <row r="166" spans="1:35" ht="18" x14ac:dyDescent="0.4">
      <c r="A166" s="96" t="s">
        <v>379</v>
      </c>
      <c r="B166" s="101">
        <v>0</v>
      </c>
      <c r="C166" s="101">
        <v>0</v>
      </c>
      <c r="D166" s="101">
        <v>0</v>
      </c>
      <c r="E166" s="97">
        <v>1</v>
      </c>
      <c r="F166" s="101">
        <v>0</v>
      </c>
      <c r="G166" s="101">
        <v>0</v>
      </c>
      <c r="H166" s="96" t="s">
        <v>379</v>
      </c>
      <c r="I166" s="101">
        <v>0</v>
      </c>
      <c r="J166" s="101">
        <v>0</v>
      </c>
      <c r="K166" s="101">
        <v>0</v>
      </c>
      <c r="L166" s="97">
        <v>1</v>
      </c>
      <c r="M166" s="101">
        <v>0</v>
      </c>
      <c r="N166" s="101">
        <v>0</v>
      </c>
      <c r="O166" s="96" t="s">
        <v>379</v>
      </c>
      <c r="P166" s="101">
        <v>0</v>
      </c>
      <c r="Q166" s="101">
        <v>0</v>
      </c>
      <c r="R166" s="101">
        <v>0</v>
      </c>
      <c r="S166" s="97">
        <v>1</v>
      </c>
      <c r="T166" s="101">
        <v>0</v>
      </c>
      <c r="U166" s="101">
        <v>0</v>
      </c>
      <c r="V166" s="96" t="s">
        <v>379</v>
      </c>
      <c r="W166" s="101">
        <v>0</v>
      </c>
      <c r="X166" s="101">
        <v>0</v>
      </c>
      <c r="Y166" s="101">
        <v>0</v>
      </c>
      <c r="Z166" s="97">
        <v>1</v>
      </c>
      <c r="AA166" s="101">
        <v>0</v>
      </c>
      <c r="AB166" s="101">
        <v>0</v>
      </c>
      <c r="AC166" s="96" t="s">
        <v>379</v>
      </c>
      <c r="AD166" s="101">
        <v>0</v>
      </c>
      <c r="AE166" s="101">
        <v>0</v>
      </c>
      <c r="AF166" s="101">
        <v>0</v>
      </c>
      <c r="AG166" s="97">
        <v>1</v>
      </c>
      <c r="AH166" s="101">
        <v>0</v>
      </c>
      <c r="AI166" s="101">
        <v>0</v>
      </c>
    </row>
    <row r="167" spans="1:35" ht="18" x14ac:dyDescent="0.4">
      <c r="A167" s="96" t="s">
        <v>380</v>
      </c>
      <c r="B167" s="101">
        <v>0</v>
      </c>
      <c r="C167" s="101">
        <v>0</v>
      </c>
      <c r="D167" s="101">
        <v>0</v>
      </c>
      <c r="E167" s="97">
        <v>1</v>
      </c>
      <c r="F167" s="101">
        <v>0</v>
      </c>
      <c r="G167" s="101">
        <v>0</v>
      </c>
      <c r="H167" s="96" t="s">
        <v>380</v>
      </c>
      <c r="I167" s="101">
        <v>0</v>
      </c>
      <c r="J167" s="101">
        <v>0</v>
      </c>
      <c r="K167" s="101">
        <v>0</v>
      </c>
      <c r="L167" s="97">
        <v>1</v>
      </c>
      <c r="M167" s="101">
        <v>0</v>
      </c>
      <c r="N167" s="101">
        <v>0</v>
      </c>
      <c r="O167" s="96" t="s">
        <v>380</v>
      </c>
      <c r="P167" s="101">
        <v>0</v>
      </c>
      <c r="Q167" s="101">
        <v>0</v>
      </c>
      <c r="R167" s="101">
        <v>0</v>
      </c>
      <c r="S167" s="97">
        <v>1</v>
      </c>
      <c r="T167" s="101">
        <v>0</v>
      </c>
      <c r="U167" s="101">
        <v>0</v>
      </c>
      <c r="V167" s="96" t="s">
        <v>380</v>
      </c>
      <c r="W167" s="101">
        <v>0</v>
      </c>
      <c r="X167" s="101">
        <v>0</v>
      </c>
      <c r="Y167" s="101">
        <v>0</v>
      </c>
      <c r="Z167" s="97">
        <v>1</v>
      </c>
      <c r="AA167" s="101">
        <v>0</v>
      </c>
      <c r="AB167" s="101">
        <v>0</v>
      </c>
      <c r="AC167" s="96" t="s">
        <v>380</v>
      </c>
      <c r="AD167" s="101">
        <v>0</v>
      </c>
      <c r="AE167" s="101">
        <v>0</v>
      </c>
      <c r="AF167" s="101">
        <v>0</v>
      </c>
      <c r="AG167" s="97">
        <v>1</v>
      </c>
      <c r="AH167" s="101">
        <v>0</v>
      </c>
      <c r="AI167" s="101">
        <v>0</v>
      </c>
    </row>
    <row r="168" spans="1:35" ht="18" x14ac:dyDescent="0.4">
      <c r="A168" s="96" t="s">
        <v>382</v>
      </c>
      <c r="B168" s="101">
        <v>0</v>
      </c>
      <c r="C168" s="101">
        <v>0</v>
      </c>
      <c r="D168" s="101">
        <v>0</v>
      </c>
      <c r="E168" s="97">
        <v>1</v>
      </c>
      <c r="F168" s="101">
        <v>0</v>
      </c>
      <c r="G168" s="101">
        <v>0</v>
      </c>
      <c r="H168" s="96" t="s">
        <v>382</v>
      </c>
      <c r="I168" s="101">
        <v>0</v>
      </c>
      <c r="J168" s="101">
        <v>0</v>
      </c>
      <c r="K168" s="101">
        <v>0</v>
      </c>
      <c r="L168" s="97">
        <v>1</v>
      </c>
      <c r="M168" s="101">
        <v>0</v>
      </c>
      <c r="N168" s="101">
        <v>0</v>
      </c>
      <c r="O168" s="96" t="s">
        <v>382</v>
      </c>
      <c r="P168" s="101">
        <v>0</v>
      </c>
      <c r="Q168" s="101">
        <v>0</v>
      </c>
      <c r="R168" s="101">
        <v>0</v>
      </c>
      <c r="S168" s="97">
        <v>1</v>
      </c>
      <c r="T168" s="101">
        <v>0</v>
      </c>
      <c r="U168" s="101">
        <v>0</v>
      </c>
      <c r="V168" s="96" t="s">
        <v>382</v>
      </c>
      <c r="W168" s="101">
        <v>0</v>
      </c>
      <c r="X168" s="101">
        <v>0</v>
      </c>
      <c r="Y168" s="101">
        <v>0</v>
      </c>
      <c r="Z168" s="97">
        <v>1</v>
      </c>
      <c r="AA168" s="101">
        <v>0</v>
      </c>
      <c r="AB168" s="101">
        <v>0</v>
      </c>
      <c r="AC168" s="96" t="s">
        <v>382</v>
      </c>
      <c r="AD168" s="101">
        <v>0</v>
      </c>
      <c r="AE168" s="101">
        <v>0</v>
      </c>
      <c r="AF168" s="101">
        <v>0</v>
      </c>
      <c r="AG168" s="97">
        <v>1</v>
      </c>
      <c r="AH168" s="101">
        <v>0</v>
      </c>
      <c r="AI168" s="101">
        <v>0</v>
      </c>
    </row>
    <row r="169" spans="1:35" ht="36" x14ac:dyDescent="0.4">
      <c r="A169" s="96" t="s">
        <v>383</v>
      </c>
      <c r="B169" s="101">
        <v>0</v>
      </c>
      <c r="C169" s="101">
        <v>0</v>
      </c>
      <c r="D169" s="101">
        <v>0</v>
      </c>
      <c r="E169" s="97">
        <v>1</v>
      </c>
      <c r="F169" s="101">
        <v>0</v>
      </c>
      <c r="G169" s="101">
        <v>0</v>
      </c>
      <c r="H169" s="96" t="s">
        <v>383</v>
      </c>
      <c r="I169" s="101">
        <v>0</v>
      </c>
      <c r="J169" s="101">
        <v>0</v>
      </c>
      <c r="K169" s="101">
        <v>0</v>
      </c>
      <c r="L169" s="97">
        <v>1</v>
      </c>
      <c r="M169" s="101">
        <v>0</v>
      </c>
      <c r="N169" s="101">
        <v>0</v>
      </c>
      <c r="O169" s="96" t="s">
        <v>383</v>
      </c>
      <c r="P169" s="101">
        <v>0</v>
      </c>
      <c r="Q169" s="101">
        <v>0</v>
      </c>
      <c r="R169" s="101">
        <v>0</v>
      </c>
      <c r="S169" s="97">
        <v>1</v>
      </c>
      <c r="T169" s="101">
        <v>0</v>
      </c>
      <c r="U169" s="101">
        <v>0</v>
      </c>
      <c r="V169" s="96" t="s">
        <v>383</v>
      </c>
      <c r="W169" s="101">
        <v>0</v>
      </c>
      <c r="X169" s="101">
        <v>0</v>
      </c>
      <c r="Y169" s="101">
        <v>0</v>
      </c>
      <c r="Z169" s="97">
        <v>1</v>
      </c>
      <c r="AA169" s="101">
        <v>0</v>
      </c>
      <c r="AB169" s="101">
        <v>0</v>
      </c>
      <c r="AC169" s="96" t="s">
        <v>383</v>
      </c>
      <c r="AD169" s="101">
        <v>0</v>
      </c>
      <c r="AE169" s="101">
        <v>0</v>
      </c>
      <c r="AF169" s="101">
        <v>0</v>
      </c>
      <c r="AG169" s="97">
        <v>1</v>
      </c>
      <c r="AH169" s="101">
        <v>0</v>
      </c>
      <c r="AI169" s="101">
        <v>0</v>
      </c>
    </row>
    <row r="170" spans="1:35" ht="18" x14ac:dyDescent="0.4">
      <c r="A170" s="96" t="s">
        <v>384</v>
      </c>
      <c r="B170" s="101">
        <v>0</v>
      </c>
      <c r="C170" s="101">
        <v>0</v>
      </c>
      <c r="D170" s="101">
        <v>0</v>
      </c>
      <c r="E170" s="97">
        <v>1</v>
      </c>
      <c r="F170" s="101">
        <v>0</v>
      </c>
      <c r="G170" s="101">
        <v>0</v>
      </c>
      <c r="H170" s="96" t="s">
        <v>384</v>
      </c>
      <c r="I170" s="101">
        <v>0</v>
      </c>
      <c r="J170" s="101">
        <v>0</v>
      </c>
      <c r="K170" s="101">
        <v>0</v>
      </c>
      <c r="L170" s="97">
        <v>1</v>
      </c>
      <c r="M170" s="101">
        <v>0</v>
      </c>
      <c r="N170" s="101">
        <v>0</v>
      </c>
      <c r="O170" s="96" t="s">
        <v>384</v>
      </c>
      <c r="P170" s="101">
        <v>0</v>
      </c>
      <c r="Q170" s="101">
        <v>0</v>
      </c>
      <c r="R170" s="101">
        <v>0</v>
      </c>
      <c r="S170" s="97">
        <v>1</v>
      </c>
      <c r="T170" s="101">
        <v>0</v>
      </c>
      <c r="U170" s="101">
        <v>0</v>
      </c>
      <c r="V170" s="96" t="s">
        <v>384</v>
      </c>
      <c r="W170" s="101">
        <v>0</v>
      </c>
      <c r="X170" s="101">
        <v>0</v>
      </c>
      <c r="Y170" s="101">
        <v>0</v>
      </c>
      <c r="Z170" s="97">
        <v>1</v>
      </c>
      <c r="AA170" s="101">
        <v>0</v>
      </c>
      <c r="AB170" s="101">
        <v>0</v>
      </c>
      <c r="AC170" s="96" t="s">
        <v>384</v>
      </c>
      <c r="AD170" s="101">
        <v>0</v>
      </c>
      <c r="AE170" s="101">
        <v>0</v>
      </c>
      <c r="AF170" s="101">
        <v>0</v>
      </c>
      <c r="AG170" s="97">
        <v>1</v>
      </c>
      <c r="AH170" s="101">
        <v>0</v>
      </c>
      <c r="AI170" s="101">
        <v>0</v>
      </c>
    </row>
    <row r="171" spans="1:35" ht="18" x14ac:dyDescent="0.4">
      <c r="A171" s="96" t="s">
        <v>385</v>
      </c>
      <c r="B171" s="101">
        <v>0</v>
      </c>
      <c r="C171" s="101">
        <v>0</v>
      </c>
      <c r="D171" s="101">
        <v>0</v>
      </c>
      <c r="E171" s="97">
        <v>1</v>
      </c>
      <c r="F171" s="101">
        <v>0</v>
      </c>
      <c r="G171" s="101">
        <v>0</v>
      </c>
      <c r="H171" s="96" t="s">
        <v>385</v>
      </c>
      <c r="I171" s="101">
        <v>0</v>
      </c>
      <c r="J171" s="101">
        <v>0</v>
      </c>
      <c r="K171" s="101">
        <v>0</v>
      </c>
      <c r="L171" s="97">
        <v>1</v>
      </c>
      <c r="M171" s="101">
        <v>0</v>
      </c>
      <c r="N171" s="101">
        <v>0</v>
      </c>
      <c r="O171" s="96" t="s">
        <v>385</v>
      </c>
      <c r="P171" s="101">
        <v>0</v>
      </c>
      <c r="Q171" s="101">
        <v>0</v>
      </c>
      <c r="R171" s="101">
        <v>0</v>
      </c>
      <c r="S171" s="97">
        <v>1</v>
      </c>
      <c r="T171" s="101">
        <v>0</v>
      </c>
      <c r="U171" s="101">
        <v>0</v>
      </c>
      <c r="V171" s="96" t="s">
        <v>385</v>
      </c>
      <c r="W171" s="101">
        <v>0</v>
      </c>
      <c r="X171" s="101">
        <v>0</v>
      </c>
      <c r="Y171" s="101">
        <v>0</v>
      </c>
      <c r="Z171" s="97">
        <v>1</v>
      </c>
      <c r="AA171" s="101">
        <v>0</v>
      </c>
      <c r="AB171" s="101">
        <v>0</v>
      </c>
      <c r="AC171" s="96" t="s">
        <v>385</v>
      </c>
      <c r="AD171" s="101">
        <v>0</v>
      </c>
      <c r="AE171" s="101">
        <v>0</v>
      </c>
      <c r="AF171" s="101">
        <v>0</v>
      </c>
      <c r="AG171" s="97">
        <v>1</v>
      </c>
      <c r="AH171" s="101">
        <v>0</v>
      </c>
      <c r="AI171" s="101">
        <v>0</v>
      </c>
    </row>
    <row r="172" spans="1:35" ht="18" x14ac:dyDescent="0.4">
      <c r="A172" s="96" t="s">
        <v>386</v>
      </c>
      <c r="B172" s="101">
        <v>0</v>
      </c>
      <c r="C172" s="101">
        <v>0</v>
      </c>
      <c r="D172" s="101">
        <v>0</v>
      </c>
      <c r="E172" s="97">
        <v>1</v>
      </c>
      <c r="F172" s="101">
        <v>0</v>
      </c>
      <c r="G172" s="101">
        <v>0</v>
      </c>
      <c r="H172" s="96" t="s">
        <v>386</v>
      </c>
      <c r="I172" s="101">
        <v>0</v>
      </c>
      <c r="J172" s="101">
        <v>0</v>
      </c>
      <c r="K172" s="101">
        <v>0</v>
      </c>
      <c r="L172" s="97">
        <v>1</v>
      </c>
      <c r="M172" s="101">
        <v>0</v>
      </c>
      <c r="N172" s="101">
        <v>0</v>
      </c>
      <c r="O172" s="96" t="s">
        <v>386</v>
      </c>
      <c r="P172" s="101">
        <v>0</v>
      </c>
      <c r="Q172" s="101">
        <v>0</v>
      </c>
      <c r="R172" s="101">
        <v>0</v>
      </c>
      <c r="S172" s="97">
        <v>1</v>
      </c>
      <c r="T172" s="101">
        <v>0</v>
      </c>
      <c r="U172" s="101">
        <v>0</v>
      </c>
      <c r="V172" s="96" t="s">
        <v>386</v>
      </c>
      <c r="W172" s="101">
        <v>0</v>
      </c>
      <c r="X172" s="101">
        <v>0</v>
      </c>
      <c r="Y172" s="101">
        <v>0</v>
      </c>
      <c r="Z172" s="97">
        <v>1</v>
      </c>
      <c r="AA172" s="101">
        <v>0</v>
      </c>
      <c r="AB172" s="101">
        <v>0</v>
      </c>
      <c r="AC172" s="96" t="s">
        <v>386</v>
      </c>
      <c r="AD172" s="101">
        <v>0</v>
      </c>
      <c r="AE172" s="101">
        <v>0</v>
      </c>
      <c r="AF172" s="101">
        <v>0</v>
      </c>
      <c r="AG172" s="97">
        <v>1</v>
      </c>
      <c r="AH172" s="101">
        <v>0</v>
      </c>
      <c r="AI172" s="101">
        <v>0</v>
      </c>
    </row>
    <row r="173" spans="1:35" ht="18" x14ac:dyDescent="0.4">
      <c r="A173" s="96" t="s">
        <v>387</v>
      </c>
      <c r="B173" s="101">
        <v>0</v>
      </c>
      <c r="C173" s="101">
        <v>0</v>
      </c>
      <c r="D173" s="101">
        <v>0</v>
      </c>
      <c r="E173" s="97">
        <v>1</v>
      </c>
      <c r="F173" s="101">
        <v>0</v>
      </c>
      <c r="G173" s="101">
        <v>0</v>
      </c>
      <c r="H173" s="96" t="s">
        <v>387</v>
      </c>
      <c r="I173" s="101">
        <v>0</v>
      </c>
      <c r="J173" s="101">
        <v>0</v>
      </c>
      <c r="K173" s="101">
        <v>0</v>
      </c>
      <c r="L173" s="97">
        <v>1</v>
      </c>
      <c r="M173" s="101">
        <v>0</v>
      </c>
      <c r="N173" s="101">
        <v>0</v>
      </c>
      <c r="O173" s="96" t="s">
        <v>387</v>
      </c>
      <c r="P173" s="101">
        <v>0</v>
      </c>
      <c r="Q173" s="101">
        <v>0</v>
      </c>
      <c r="R173" s="101">
        <v>0</v>
      </c>
      <c r="S173" s="97">
        <v>1</v>
      </c>
      <c r="T173" s="101">
        <v>0</v>
      </c>
      <c r="U173" s="101">
        <v>0</v>
      </c>
      <c r="V173" s="96" t="s">
        <v>387</v>
      </c>
      <c r="W173" s="101">
        <v>0</v>
      </c>
      <c r="X173" s="101">
        <v>0</v>
      </c>
      <c r="Y173" s="101">
        <v>0</v>
      </c>
      <c r="Z173" s="97">
        <v>1</v>
      </c>
      <c r="AA173" s="101">
        <v>0</v>
      </c>
      <c r="AB173" s="101">
        <v>0</v>
      </c>
      <c r="AC173" s="96" t="s">
        <v>387</v>
      </c>
      <c r="AD173" s="101">
        <v>0</v>
      </c>
      <c r="AE173" s="101">
        <v>0</v>
      </c>
      <c r="AF173" s="101">
        <v>0</v>
      </c>
      <c r="AG173" s="97">
        <v>1</v>
      </c>
      <c r="AH173" s="101">
        <v>0</v>
      </c>
      <c r="AI173" s="101">
        <v>0</v>
      </c>
    </row>
    <row r="174" spans="1:35" ht="18" x14ac:dyDescent="0.4">
      <c r="A174" s="96" t="s">
        <v>271</v>
      </c>
      <c r="B174" s="101">
        <v>0</v>
      </c>
      <c r="C174" s="101">
        <v>0</v>
      </c>
      <c r="D174" s="101">
        <v>0</v>
      </c>
      <c r="E174" s="97">
        <v>1</v>
      </c>
      <c r="F174" s="101">
        <v>0</v>
      </c>
      <c r="G174" s="101">
        <v>0</v>
      </c>
      <c r="H174" s="96" t="s">
        <v>271</v>
      </c>
      <c r="I174" s="101">
        <v>0</v>
      </c>
      <c r="J174" s="101">
        <v>0</v>
      </c>
      <c r="K174" s="101">
        <v>0</v>
      </c>
      <c r="L174" s="97">
        <v>1</v>
      </c>
      <c r="M174" s="101">
        <v>0</v>
      </c>
      <c r="N174" s="101">
        <v>0</v>
      </c>
      <c r="O174" s="96" t="s">
        <v>271</v>
      </c>
      <c r="P174" s="101">
        <v>0</v>
      </c>
      <c r="Q174" s="101">
        <v>0</v>
      </c>
      <c r="R174" s="101">
        <v>0</v>
      </c>
      <c r="S174" s="97">
        <v>1</v>
      </c>
      <c r="T174" s="101">
        <v>0</v>
      </c>
      <c r="U174" s="101">
        <v>0</v>
      </c>
      <c r="V174" s="96" t="s">
        <v>271</v>
      </c>
      <c r="W174" s="101">
        <v>0</v>
      </c>
      <c r="X174" s="101">
        <v>0</v>
      </c>
      <c r="Y174" s="101">
        <v>0</v>
      </c>
      <c r="Z174" s="97">
        <v>1</v>
      </c>
      <c r="AA174" s="101">
        <v>0</v>
      </c>
      <c r="AB174" s="101">
        <v>0</v>
      </c>
      <c r="AC174" s="96" t="s">
        <v>271</v>
      </c>
      <c r="AD174" s="101">
        <v>0</v>
      </c>
      <c r="AE174" s="101">
        <v>0</v>
      </c>
      <c r="AF174" s="101">
        <v>0</v>
      </c>
      <c r="AG174" s="97">
        <v>1</v>
      </c>
      <c r="AH174" s="101">
        <v>0</v>
      </c>
      <c r="AI174" s="101">
        <v>0</v>
      </c>
    </row>
    <row r="175" spans="1:35" ht="18" x14ac:dyDescent="0.4">
      <c r="A175" s="96" t="s">
        <v>222</v>
      </c>
      <c r="B175" s="101">
        <v>0</v>
      </c>
      <c r="C175" s="101">
        <v>0</v>
      </c>
      <c r="D175" s="101">
        <v>0</v>
      </c>
      <c r="E175" s="97">
        <v>1</v>
      </c>
      <c r="F175" s="101">
        <v>0</v>
      </c>
      <c r="G175" s="101">
        <v>0</v>
      </c>
      <c r="H175" s="96" t="s">
        <v>222</v>
      </c>
      <c r="I175" s="101">
        <v>0</v>
      </c>
      <c r="J175" s="101">
        <v>0</v>
      </c>
      <c r="K175" s="101">
        <v>0</v>
      </c>
      <c r="L175" s="97">
        <v>1</v>
      </c>
      <c r="M175" s="101">
        <v>0</v>
      </c>
      <c r="N175" s="101">
        <v>0</v>
      </c>
      <c r="O175" s="96" t="s">
        <v>222</v>
      </c>
      <c r="P175" s="101">
        <v>0</v>
      </c>
      <c r="Q175" s="101">
        <v>0</v>
      </c>
      <c r="R175" s="101">
        <v>0</v>
      </c>
      <c r="S175" s="97">
        <v>1</v>
      </c>
      <c r="T175" s="101">
        <v>0</v>
      </c>
      <c r="U175" s="101">
        <v>0</v>
      </c>
      <c r="V175" s="96" t="s">
        <v>222</v>
      </c>
      <c r="W175" s="101">
        <v>0</v>
      </c>
      <c r="X175" s="101">
        <v>0</v>
      </c>
      <c r="Y175" s="101">
        <v>0</v>
      </c>
      <c r="Z175" s="97">
        <v>1</v>
      </c>
      <c r="AA175" s="101">
        <v>0</v>
      </c>
      <c r="AB175" s="101">
        <v>0</v>
      </c>
      <c r="AC175" s="96" t="s">
        <v>222</v>
      </c>
      <c r="AD175" s="101">
        <v>0</v>
      </c>
      <c r="AE175" s="101">
        <v>0</v>
      </c>
      <c r="AF175" s="101">
        <v>0</v>
      </c>
      <c r="AG175" s="97">
        <v>1</v>
      </c>
      <c r="AH175" s="101">
        <v>0</v>
      </c>
      <c r="AI175" s="101">
        <v>0</v>
      </c>
    </row>
    <row r="176" spans="1:35" ht="18" x14ac:dyDescent="0.4">
      <c r="A176" s="96" t="s">
        <v>388</v>
      </c>
      <c r="B176" s="101">
        <v>0</v>
      </c>
      <c r="C176" s="101">
        <v>0</v>
      </c>
      <c r="D176" s="101">
        <v>0</v>
      </c>
      <c r="E176" s="97">
        <v>1</v>
      </c>
      <c r="F176" s="101">
        <v>0</v>
      </c>
      <c r="G176" s="101">
        <v>0</v>
      </c>
      <c r="H176" s="96" t="s">
        <v>388</v>
      </c>
      <c r="I176" s="101">
        <v>0</v>
      </c>
      <c r="J176" s="101">
        <v>0</v>
      </c>
      <c r="K176" s="101">
        <v>0</v>
      </c>
      <c r="L176" s="97">
        <v>1</v>
      </c>
      <c r="M176" s="101">
        <v>0</v>
      </c>
      <c r="N176" s="101">
        <v>0</v>
      </c>
      <c r="O176" s="96" t="s">
        <v>388</v>
      </c>
      <c r="P176" s="101">
        <v>0</v>
      </c>
      <c r="Q176" s="101">
        <v>0</v>
      </c>
      <c r="R176" s="101">
        <v>0</v>
      </c>
      <c r="S176" s="97">
        <v>1</v>
      </c>
      <c r="T176" s="101">
        <v>0</v>
      </c>
      <c r="U176" s="101">
        <v>0</v>
      </c>
      <c r="V176" s="96" t="s">
        <v>388</v>
      </c>
      <c r="W176" s="101">
        <v>0</v>
      </c>
      <c r="X176" s="101">
        <v>0</v>
      </c>
      <c r="Y176" s="101">
        <v>0</v>
      </c>
      <c r="Z176" s="97">
        <v>1</v>
      </c>
      <c r="AA176" s="101">
        <v>0</v>
      </c>
      <c r="AB176" s="101">
        <v>0</v>
      </c>
      <c r="AC176" s="96" t="s">
        <v>388</v>
      </c>
      <c r="AD176" s="101">
        <v>0</v>
      </c>
      <c r="AE176" s="101">
        <v>0</v>
      </c>
      <c r="AF176" s="101">
        <v>0</v>
      </c>
      <c r="AG176" s="97">
        <v>1</v>
      </c>
      <c r="AH176" s="101">
        <v>0</v>
      </c>
      <c r="AI176" s="101">
        <v>0</v>
      </c>
    </row>
    <row r="177" spans="1:35" ht="18" x14ac:dyDescent="0.4">
      <c r="A177" s="96" t="s">
        <v>389</v>
      </c>
      <c r="B177" s="101">
        <v>0</v>
      </c>
      <c r="C177" s="101">
        <v>0</v>
      </c>
      <c r="D177" s="101">
        <v>0</v>
      </c>
      <c r="E177" s="97">
        <v>1</v>
      </c>
      <c r="F177" s="101">
        <v>0</v>
      </c>
      <c r="G177" s="101">
        <v>0</v>
      </c>
      <c r="H177" s="96" t="s">
        <v>389</v>
      </c>
      <c r="I177" s="101">
        <v>0</v>
      </c>
      <c r="J177" s="101">
        <v>0</v>
      </c>
      <c r="K177" s="101">
        <v>0</v>
      </c>
      <c r="L177" s="97">
        <v>1</v>
      </c>
      <c r="M177" s="101">
        <v>0</v>
      </c>
      <c r="N177" s="101">
        <v>0</v>
      </c>
      <c r="O177" s="96" t="s">
        <v>389</v>
      </c>
      <c r="P177" s="101">
        <v>0</v>
      </c>
      <c r="Q177" s="101">
        <v>0</v>
      </c>
      <c r="R177" s="101">
        <v>0</v>
      </c>
      <c r="S177" s="97">
        <v>1</v>
      </c>
      <c r="T177" s="101">
        <v>0</v>
      </c>
      <c r="U177" s="101">
        <v>0</v>
      </c>
      <c r="V177" s="96" t="s">
        <v>389</v>
      </c>
      <c r="W177" s="101">
        <v>0</v>
      </c>
      <c r="X177" s="101">
        <v>0</v>
      </c>
      <c r="Y177" s="101">
        <v>0</v>
      </c>
      <c r="Z177" s="97">
        <v>1</v>
      </c>
      <c r="AA177" s="101">
        <v>0</v>
      </c>
      <c r="AB177" s="101">
        <v>0</v>
      </c>
      <c r="AC177" s="96" t="s">
        <v>389</v>
      </c>
      <c r="AD177" s="101">
        <v>0</v>
      </c>
      <c r="AE177" s="101">
        <v>0</v>
      </c>
      <c r="AF177" s="101">
        <v>0</v>
      </c>
      <c r="AG177" s="97">
        <v>1</v>
      </c>
      <c r="AH177" s="101">
        <v>0</v>
      </c>
      <c r="AI177" s="101">
        <v>0</v>
      </c>
    </row>
    <row r="178" spans="1:35" ht="18" x14ac:dyDescent="0.4">
      <c r="A178" s="96" t="s">
        <v>390</v>
      </c>
      <c r="B178" s="101">
        <v>0</v>
      </c>
      <c r="C178" s="101">
        <v>0</v>
      </c>
      <c r="D178" s="101">
        <v>0</v>
      </c>
      <c r="E178" s="97">
        <v>1</v>
      </c>
      <c r="F178" s="101">
        <v>0</v>
      </c>
      <c r="G178" s="101">
        <v>0</v>
      </c>
      <c r="H178" s="96" t="s">
        <v>390</v>
      </c>
      <c r="I178" s="101">
        <v>0</v>
      </c>
      <c r="J178" s="101">
        <v>0</v>
      </c>
      <c r="K178" s="101">
        <v>0</v>
      </c>
      <c r="L178" s="97">
        <v>1</v>
      </c>
      <c r="M178" s="101">
        <v>0</v>
      </c>
      <c r="N178" s="101">
        <v>0</v>
      </c>
      <c r="O178" s="96" t="s">
        <v>390</v>
      </c>
      <c r="P178" s="101">
        <v>0</v>
      </c>
      <c r="Q178" s="101">
        <v>0</v>
      </c>
      <c r="R178" s="101">
        <v>0</v>
      </c>
      <c r="S178" s="97">
        <v>1</v>
      </c>
      <c r="T178" s="101">
        <v>0</v>
      </c>
      <c r="U178" s="101">
        <v>0</v>
      </c>
      <c r="V178" s="96" t="s">
        <v>390</v>
      </c>
      <c r="W178" s="101">
        <v>0</v>
      </c>
      <c r="X178" s="101">
        <v>0</v>
      </c>
      <c r="Y178" s="101">
        <v>0</v>
      </c>
      <c r="Z178" s="97">
        <v>1</v>
      </c>
      <c r="AA178" s="101">
        <v>0</v>
      </c>
      <c r="AB178" s="101">
        <v>0</v>
      </c>
      <c r="AC178" s="96" t="s">
        <v>390</v>
      </c>
      <c r="AD178" s="101">
        <v>0</v>
      </c>
      <c r="AE178" s="101">
        <v>0</v>
      </c>
      <c r="AF178" s="101">
        <v>0</v>
      </c>
      <c r="AG178" s="97">
        <v>1</v>
      </c>
      <c r="AH178" s="101">
        <v>0</v>
      </c>
      <c r="AI178" s="101">
        <v>0</v>
      </c>
    </row>
    <row r="179" spans="1:35" ht="18" x14ac:dyDescent="0.4">
      <c r="A179" s="96" t="s">
        <v>391</v>
      </c>
      <c r="B179" s="101">
        <v>0</v>
      </c>
      <c r="C179" s="101">
        <v>0</v>
      </c>
      <c r="D179" s="101">
        <v>0</v>
      </c>
      <c r="E179" s="97">
        <v>1</v>
      </c>
      <c r="F179" s="101">
        <v>0</v>
      </c>
      <c r="G179" s="101">
        <v>0</v>
      </c>
      <c r="H179" s="96" t="s">
        <v>391</v>
      </c>
      <c r="I179" s="101">
        <v>0</v>
      </c>
      <c r="J179" s="101">
        <v>0</v>
      </c>
      <c r="K179" s="101">
        <v>0</v>
      </c>
      <c r="L179" s="97">
        <v>1</v>
      </c>
      <c r="M179" s="101">
        <v>0</v>
      </c>
      <c r="N179" s="101">
        <v>0</v>
      </c>
      <c r="O179" s="96" t="s">
        <v>391</v>
      </c>
      <c r="P179" s="101">
        <v>0</v>
      </c>
      <c r="Q179" s="101">
        <v>0</v>
      </c>
      <c r="R179" s="101">
        <v>0</v>
      </c>
      <c r="S179" s="97">
        <v>1</v>
      </c>
      <c r="T179" s="101">
        <v>0</v>
      </c>
      <c r="U179" s="101">
        <v>0</v>
      </c>
      <c r="V179" s="96" t="s">
        <v>391</v>
      </c>
      <c r="W179" s="101">
        <v>0</v>
      </c>
      <c r="X179" s="101">
        <v>0</v>
      </c>
      <c r="Y179" s="101">
        <v>0</v>
      </c>
      <c r="Z179" s="97">
        <v>1</v>
      </c>
      <c r="AA179" s="101">
        <v>0</v>
      </c>
      <c r="AB179" s="101">
        <v>0</v>
      </c>
      <c r="AC179" s="96" t="s">
        <v>391</v>
      </c>
      <c r="AD179" s="101">
        <v>0</v>
      </c>
      <c r="AE179" s="101">
        <v>0</v>
      </c>
      <c r="AF179" s="101">
        <v>0</v>
      </c>
      <c r="AG179" s="97">
        <v>1</v>
      </c>
      <c r="AH179" s="101">
        <v>0</v>
      </c>
      <c r="AI179" s="101">
        <v>0</v>
      </c>
    </row>
    <row r="180" spans="1:35" ht="18" x14ac:dyDescent="0.4">
      <c r="A180" s="96" t="s">
        <v>392</v>
      </c>
      <c r="B180" s="101">
        <v>0</v>
      </c>
      <c r="C180" s="101">
        <v>0</v>
      </c>
      <c r="D180" s="101">
        <v>0</v>
      </c>
      <c r="E180" s="97">
        <v>1</v>
      </c>
      <c r="F180" s="101">
        <v>0</v>
      </c>
      <c r="G180" s="101">
        <v>0</v>
      </c>
      <c r="H180" s="96" t="s">
        <v>392</v>
      </c>
      <c r="I180" s="101">
        <v>0</v>
      </c>
      <c r="J180" s="101">
        <v>0</v>
      </c>
      <c r="K180" s="101">
        <v>0</v>
      </c>
      <c r="L180" s="97">
        <v>1</v>
      </c>
      <c r="M180" s="101">
        <v>0</v>
      </c>
      <c r="N180" s="101">
        <v>0</v>
      </c>
      <c r="O180" s="96" t="s">
        <v>392</v>
      </c>
      <c r="P180" s="101">
        <v>0</v>
      </c>
      <c r="Q180" s="101">
        <v>0</v>
      </c>
      <c r="R180" s="101">
        <v>0</v>
      </c>
      <c r="S180" s="97">
        <v>1</v>
      </c>
      <c r="T180" s="101">
        <v>0</v>
      </c>
      <c r="U180" s="101">
        <v>0</v>
      </c>
      <c r="V180" s="96" t="s">
        <v>392</v>
      </c>
      <c r="W180" s="101">
        <v>0</v>
      </c>
      <c r="X180" s="101">
        <v>0</v>
      </c>
      <c r="Y180" s="101">
        <v>0</v>
      </c>
      <c r="Z180" s="97">
        <v>1</v>
      </c>
      <c r="AA180" s="101">
        <v>0</v>
      </c>
      <c r="AB180" s="101">
        <v>0</v>
      </c>
      <c r="AC180" s="96" t="s">
        <v>392</v>
      </c>
      <c r="AD180" s="101">
        <v>0</v>
      </c>
      <c r="AE180" s="101">
        <v>0</v>
      </c>
      <c r="AF180" s="101">
        <v>0</v>
      </c>
      <c r="AG180" s="97">
        <v>1</v>
      </c>
      <c r="AH180" s="101">
        <v>0</v>
      </c>
      <c r="AI180" s="101">
        <v>0</v>
      </c>
    </row>
    <row r="181" spans="1:35" ht="18" x14ac:dyDescent="0.4">
      <c r="A181" s="96" t="s">
        <v>393</v>
      </c>
      <c r="B181" s="101">
        <v>0</v>
      </c>
      <c r="C181" s="101">
        <v>0</v>
      </c>
      <c r="D181" s="101">
        <v>0</v>
      </c>
      <c r="E181" s="97">
        <v>1</v>
      </c>
      <c r="F181" s="101">
        <v>0</v>
      </c>
      <c r="G181" s="101">
        <v>0</v>
      </c>
      <c r="H181" s="96" t="s">
        <v>393</v>
      </c>
      <c r="I181" s="101">
        <v>0</v>
      </c>
      <c r="J181" s="101">
        <v>0</v>
      </c>
      <c r="K181" s="101">
        <v>0</v>
      </c>
      <c r="L181" s="97">
        <v>1</v>
      </c>
      <c r="M181" s="101">
        <v>0</v>
      </c>
      <c r="N181" s="101">
        <v>0</v>
      </c>
      <c r="O181" s="96" t="s">
        <v>393</v>
      </c>
      <c r="P181" s="101">
        <v>0</v>
      </c>
      <c r="Q181" s="101">
        <v>0</v>
      </c>
      <c r="R181" s="101">
        <v>0</v>
      </c>
      <c r="S181" s="97">
        <v>1</v>
      </c>
      <c r="T181" s="101">
        <v>0</v>
      </c>
      <c r="U181" s="101">
        <v>0</v>
      </c>
      <c r="V181" s="96" t="s">
        <v>393</v>
      </c>
      <c r="W181" s="101">
        <v>0</v>
      </c>
      <c r="X181" s="101">
        <v>0</v>
      </c>
      <c r="Y181" s="101">
        <v>0</v>
      </c>
      <c r="Z181" s="97">
        <v>1</v>
      </c>
      <c r="AA181" s="101">
        <v>0</v>
      </c>
      <c r="AB181" s="101">
        <v>0</v>
      </c>
      <c r="AC181" s="96" t="s">
        <v>393</v>
      </c>
      <c r="AD181" s="101">
        <v>0</v>
      </c>
      <c r="AE181" s="101">
        <v>0</v>
      </c>
      <c r="AF181" s="101">
        <v>0</v>
      </c>
      <c r="AG181" s="97">
        <v>1</v>
      </c>
      <c r="AH181" s="101">
        <v>0</v>
      </c>
      <c r="AI181" s="101">
        <v>0</v>
      </c>
    </row>
    <row r="182" spans="1:35" ht="18" x14ac:dyDescent="0.4">
      <c r="A182" s="96" t="s">
        <v>394</v>
      </c>
      <c r="B182" s="101">
        <v>0</v>
      </c>
      <c r="C182" s="101">
        <v>0</v>
      </c>
      <c r="D182" s="101">
        <v>0</v>
      </c>
      <c r="E182" s="97">
        <v>1</v>
      </c>
      <c r="F182" s="101">
        <v>0</v>
      </c>
      <c r="G182" s="101">
        <v>0</v>
      </c>
      <c r="H182" s="96" t="s">
        <v>394</v>
      </c>
      <c r="I182" s="101">
        <v>0</v>
      </c>
      <c r="J182" s="101">
        <v>0</v>
      </c>
      <c r="K182" s="101">
        <v>0</v>
      </c>
      <c r="L182" s="97">
        <v>1</v>
      </c>
      <c r="M182" s="101">
        <v>0</v>
      </c>
      <c r="N182" s="101">
        <v>0</v>
      </c>
      <c r="O182" s="96" t="s">
        <v>394</v>
      </c>
      <c r="P182" s="101">
        <v>0</v>
      </c>
      <c r="Q182" s="101">
        <v>0</v>
      </c>
      <c r="R182" s="101">
        <v>0</v>
      </c>
      <c r="S182" s="97">
        <v>1</v>
      </c>
      <c r="T182" s="101">
        <v>0</v>
      </c>
      <c r="U182" s="101">
        <v>0</v>
      </c>
      <c r="V182" s="96" t="s">
        <v>394</v>
      </c>
      <c r="W182" s="101">
        <v>0</v>
      </c>
      <c r="X182" s="101">
        <v>0</v>
      </c>
      <c r="Y182" s="101">
        <v>0</v>
      </c>
      <c r="Z182" s="97">
        <v>1</v>
      </c>
      <c r="AA182" s="101">
        <v>0</v>
      </c>
      <c r="AB182" s="101">
        <v>0</v>
      </c>
      <c r="AC182" s="96" t="s">
        <v>394</v>
      </c>
      <c r="AD182" s="101">
        <v>0</v>
      </c>
      <c r="AE182" s="101">
        <v>0</v>
      </c>
      <c r="AF182" s="101">
        <v>0</v>
      </c>
      <c r="AG182" s="97">
        <v>1</v>
      </c>
      <c r="AH182" s="101">
        <v>0</v>
      </c>
      <c r="AI182" s="101">
        <v>0</v>
      </c>
    </row>
    <row r="183" spans="1:35" ht="18" x14ac:dyDescent="0.4">
      <c r="A183" s="96" t="s">
        <v>395</v>
      </c>
      <c r="B183" s="101">
        <v>0</v>
      </c>
      <c r="C183" s="101">
        <v>0</v>
      </c>
      <c r="D183" s="101">
        <v>0</v>
      </c>
      <c r="E183" s="97">
        <v>1</v>
      </c>
      <c r="F183" s="101">
        <v>0</v>
      </c>
      <c r="G183" s="101">
        <v>0</v>
      </c>
      <c r="H183" s="96" t="s">
        <v>395</v>
      </c>
      <c r="I183" s="101">
        <v>0</v>
      </c>
      <c r="J183" s="101">
        <v>0</v>
      </c>
      <c r="K183" s="101">
        <v>0</v>
      </c>
      <c r="L183" s="97">
        <v>1</v>
      </c>
      <c r="M183" s="101">
        <v>0</v>
      </c>
      <c r="N183" s="101">
        <v>0</v>
      </c>
      <c r="O183" s="96" t="s">
        <v>395</v>
      </c>
      <c r="P183" s="101">
        <v>0</v>
      </c>
      <c r="Q183" s="101">
        <v>0</v>
      </c>
      <c r="R183" s="101">
        <v>0</v>
      </c>
      <c r="S183" s="97">
        <v>1</v>
      </c>
      <c r="T183" s="101">
        <v>0</v>
      </c>
      <c r="U183" s="101">
        <v>0</v>
      </c>
      <c r="V183" s="96" t="s">
        <v>395</v>
      </c>
      <c r="W183" s="101">
        <v>0</v>
      </c>
      <c r="X183" s="101">
        <v>0</v>
      </c>
      <c r="Y183" s="101">
        <v>0</v>
      </c>
      <c r="Z183" s="97">
        <v>1</v>
      </c>
      <c r="AA183" s="101">
        <v>0</v>
      </c>
      <c r="AB183" s="101">
        <v>0</v>
      </c>
      <c r="AC183" s="96" t="s">
        <v>395</v>
      </c>
      <c r="AD183" s="101">
        <v>0</v>
      </c>
      <c r="AE183" s="101">
        <v>0</v>
      </c>
      <c r="AF183" s="101">
        <v>0</v>
      </c>
      <c r="AG183" s="97">
        <v>1</v>
      </c>
      <c r="AH183" s="101">
        <v>0</v>
      </c>
      <c r="AI183" s="101">
        <v>0</v>
      </c>
    </row>
    <row r="184" spans="1:35" ht="18" x14ac:dyDescent="0.4">
      <c r="A184" s="96" t="s">
        <v>244</v>
      </c>
      <c r="B184" s="101">
        <v>0</v>
      </c>
      <c r="C184" s="101">
        <v>0</v>
      </c>
      <c r="D184" s="101">
        <v>0</v>
      </c>
      <c r="E184" s="97">
        <v>1</v>
      </c>
      <c r="F184" s="101">
        <v>0</v>
      </c>
      <c r="G184" s="101">
        <v>0</v>
      </c>
      <c r="H184" s="96" t="s">
        <v>244</v>
      </c>
      <c r="I184" s="101">
        <v>0</v>
      </c>
      <c r="J184" s="101">
        <v>0</v>
      </c>
      <c r="K184" s="101">
        <v>0</v>
      </c>
      <c r="L184" s="97">
        <v>1</v>
      </c>
      <c r="M184" s="101">
        <v>0</v>
      </c>
      <c r="N184" s="101">
        <v>0</v>
      </c>
      <c r="O184" s="96" t="s">
        <v>244</v>
      </c>
      <c r="P184" s="101">
        <v>0</v>
      </c>
      <c r="Q184" s="101">
        <v>0</v>
      </c>
      <c r="R184" s="101">
        <v>0</v>
      </c>
      <c r="S184" s="97">
        <v>1</v>
      </c>
      <c r="T184" s="101">
        <v>0</v>
      </c>
      <c r="U184" s="101">
        <v>0</v>
      </c>
      <c r="V184" s="96" t="s">
        <v>244</v>
      </c>
      <c r="W184" s="101">
        <v>0</v>
      </c>
      <c r="X184" s="101">
        <v>0</v>
      </c>
      <c r="Y184" s="101">
        <v>0</v>
      </c>
      <c r="Z184" s="97">
        <v>1</v>
      </c>
      <c r="AA184" s="101">
        <v>0</v>
      </c>
      <c r="AB184" s="101">
        <v>0</v>
      </c>
      <c r="AC184" s="96" t="s">
        <v>244</v>
      </c>
      <c r="AD184" s="101">
        <v>0</v>
      </c>
      <c r="AE184" s="101">
        <v>0</v>
      </c>
      <c r="AF184" s="101">
        <v>0</v>
      </c>
      <c r="AG184" s="97">
        <v>1</v>
      </c>
      <c r="AH184" s="101">
        <v>0</v>
      </c>
      <c r="AI184" s="101">
        <v>0</v>
      </c>
    </row>
    <row r="185" spans="1:35" ht="36" x14ac:dyDescent="0.4">
      <c r="A185" s="96" t="s">
        <v>396</v>
      </c>
      <c r="B185" s="101">
        <v>0</v>
      </c>
      <c r="C185" s="101">
        <v>0</v>
      </c>
      <c r="D185" s="101">
        <v>0</v>
      </c>
      <c r="E185" s="97">
        <v>1</v>
      </c>
      <c r="F185" s="101">
        <v>0</v>
      </c>
      <c r="G185" s="101">
        <v>0</v>
      </c>
      <c r="H185" s="96" t="s">
        <v>396</v>
      </c>
      <c r="I185" s="101">
        <v>0</v>
      </c>
      <c r="J185" s="101">
        <v>0</v>
      </c>
      <c r="K185" s="101">
        <v>0</v>
      </c>
      <c r="L185" s="97">
        <v>1</v>
      </c>
      <c r="M185" s="101">
        <v>0</v>
      </c>
      <c r="N185" s="101">
        <v>0</v>
      </c>
      <c r="O185" s="96" t="s">
        <v>396</v>
      </c>
      <c r="P185" s="101">
        <v>0</v>
      </c>
      <c r="Q185" s="101">
        <v>0</v>
      </c>
      <c r="R185" s="101">
        <v>0</v>
      </c>
      <c r="S185" s="97">
        <v>1</v>
      </c>
      <c r="T185" s="101">
        <v>0</v>
      </c>
      <c r="U185" s="101">
        <v>0</v>
      </c>
      <c r="V185" s="96" t="s">
        <v>396</v>
      </c>
      <c r="W185" s="101">
        <v>0</v>
      </c>
      <c r="X185" s="101">
        <v>0</v>
      </c>
      <c r="Y185" s="101">
        <v>0</v>
      </c>
      <c r="Z185" s="97">
        <v>1</v>
      </c>
      <c r="AA185" s="101">
        <v>0</v>
      </c>
      <c r="AB185" s="101">
        <v>0</v>
      </c>
      <c r="AC185" s="96" t="s">
        <v>396</v>
      </c>
      <c r="AD185" s="101">
        <v>0</v>
      </c>
      <c r="AE185" s="101">
        <v>0</v>
      </c>
      <c r="AF185" s="101">
        <v>0</v>
      </c>
      <c r="AG185" s="97">
        <v>1</v>
      </c>
      <c r="AH185" s="101">
        <v>0</v>
      </c>
      <c r="AI185" s="101">
        <v>0</v>
      </c>
    </row>
    <row r="186" spans="1:35" ht="18" x14ac:dyDescent="0.4">
      <c r="A186" s="96" t="s">
        <v>257</v>
      </c>
      <c r="B186" s="101">
        <v>0</v>
      </c>
      <c r="C186" s="101">
        <v>0</v>
      </c>
      <c r="D186" s="101">
        <v>0</v>
      </c>
      <c r="E186" s="97">
        <v>1</v>
      </c>
      <c r="F186" s="101">
        <v>0</v>
      </c>
      <c r="G186" s="101">
        <v>0</v>
      </c>
      <c r="H186" s="96" t="s">
        <v>257</v>
      </c>
      <c r="I186" s="101">
        <v>0</v>
      </c>
      <c r="J186" s="101">
        <v>0</v>
      </c>
      <c r="K186" s="101">
        <v>0</v>
      </c>
      <c r="L186" s="97">
        <v>1</v>
      </c>
      <c r="M186" s="101">
        <v>0</v>
      </c>
      <c r="N186" s="101">
        <v>0</v>
      </c>
      <c r="O186" s="96" t="s">
        <v>257</v>
      </c>
      <c r="P186" s="101">
        <v>0</v>
      </c>
      <c r="Q186" s="101">
        <v>0</v>
      </c>
      <c r="R186" s="101">
        <v>0</v>
      </c>
      <c r="S186" s="97">
        <v>1</v>
      </c>
      <c r="T186" s="101">
        <v>0</v>
      </c>
      <c r="U186" s="101">
        <v>0</v>
      </c>
      <c r="V186" s="96" t="s">
        <v>257</v>
      </c>
      <c r="W186" s="101">
        <v>0</v>
      </c>
      <c r="X186" s="101">
        <v>0</v>
      </c>
      <c r="Y186" s="101">
        <v>0</v>
      </c>
      <c r="Z186" s="97">
        <v>1</v>
      </c>
      <c r="AA186" s="101">
        <v>0</v>
      </c>
      <c r="AB186" s="101">
        <v>0</v>
      </c>
      <c r="AC186" s="96" t="s">
        <v>257</v>
      </c>
      <c r="AD186" s="101">
        <v>0</v>
      </c>
      <c r="AE186" s="101">
        <v>0</v>
      </c>
      <c r="AF186" s="101">
        <v>0</v>
      </c>
      <c r="AG186" s="97">
        <v>1</v>
      </c>
      <c r="AH186" s="101">
        <v>0</v>
      </c>
      <c r="AI186" s="101">
        <v>0</v>
      </c>
    </row>
    <row r="187" spans="1:35" ht="18" x14ac:dyDescent="0.4">
      <c r="A187" s="96" t="s">
        <v>397</v>
      </c>
      <c r="B187" s="101">
        <v>0</v>
      </c>
      <c r="C187" s="101">
        <v>0</v>
      </c>
      <c r="D187" s="101">
        <v>0</v>
      </c>
      <c r="E187" s="97">
        <v>1</v>
      </c>
      <c r="F187" s="101">
        <v>0</v>
      </c>
      <c r="G187" s="101">
        <v>0</v>
      </c>
      <c r="H187" s="96" t="s">
        <v>397</v>
      </c>
      <c r="I187" s="101">
        <v>0</v>
      </c>
      <c r="J187" s="101">
        <v>0</v>
      </c>
      <c r="K187" s="101">
        <v>0</v>
      </c>
      <c r="L187" s="97">
        <v>1</v>
      </c>
      <c r="M187" s="101">
        <v>0</v>
      </c>
      <c r="N187" s="101">
        <v>0</v>
      </c>
      <c r="O187" s="96" t="s">
        <v>397</v>
      </c>
      <c r="P187" s="101">
        <v>0</v>
      </c>
      <c r="Q187" s="101">
        <v>0</v>
      </c>
      <c r="R187" s="101">
        <v>0</v>
      </c>
      <c r="S187" s="97">
        <v>1</v>
      </c>
      <c r="T187" s="101">
        <v>0</v>
      </c>
      <c r="U187" s="101">
        <v>0</v>
      </c>
      <c r="V187" s="96" t="s">
        <v>397</v>
      </c>
      <c r="W187" s="101">
        <v>0</v>
      </c>
      <c r="X187" s="101">
        <v>0</v>
      </c>
      <c r="Y187" s="101">
        <v>0</v>
      </c>
      <c r="Z187" s="97">
        <v>1</v>
      </c>
      <c r="AA187" s="101">
        <v>0</v>
      </c>
      <c r="AB187" s="101">
        <v>0</v>
      </c>
      <c r="AC187" s="96" t="s">
        <v>397</v>
      </c>
      <c r="AD187" s="101">
        <v>0</v>
      </c>
      <c r="AE187" s="101">
        <v>0</v>
      </c>
      <c r="AF187" s="101">
        <v>0</v>
      </c>
      <c r="AG187" s="97">
        <v>1</v>
      </c>
      <c r="AH187" s="101">
        <v>0</v>
      </c>
      <c r="AI187" s="101">
        <v>0</v>
      </c>
    </row>
    <row r="188" spans="1:35" ht="36" x14ac:dyDescent="0.4">
      <c r="A188" s="96" t="s">
        <v>399</v>
      </c>
      <c r="B188" s="101">
        <v>0</v>
      </c>
      <c r="C188" s="101">
        <v>0</v>
      </c>
      <c r="D188" s="101">
        <v>0</v>
      </c>
      <c r="E188" s="97">
        <v>1</v>
      </c>
      <c r="F188" s="101">
        <v>0</v>
      </c>
      <c r="G188" s="101">
        <v>0</v>
      </c>
      <c r="H188" s="96" t="s">
        <v>399</v>
      </c>
      <c r="I188" s="101">
        <v>0</v>
      </c>
      <c r="J188" s="101">
        <v>0</v>
      </c>
      <c r="K188" s="101">
        <v>0</v>
      </c>
      <c r="L188" s="97">
        <v>1</v>
      </c>
      <c r="M188" s="101">
        <v>0</v>
      </c>
      <c r="N188" s="101">
        <v>0</v>
      </c>
      <c r="O188" s="96" t="s">
        <v>399</v>
      </c>
      <c r="P188" s="101">
        <v>0</v>
      </c>
      <c r="Q188" s="101">
        <v>0</v>
      </c>
      <c r="R188" s="101">
        <v>0</v>
      </c>
      <c r="S188" s="97">
        <v>1</v>
      </c>
      <c r="T188" s="101">
        <v>0</v>
      </c>
      <c r="U188" s="101">
        <v>0</v>
      </c>
      <c r="V188" s="96" t="s">
        <v>399</v>
      </c>
      <c r="W188" s="101">
        <v>0</v>
      </c>
      <c r="X188" s="101">
        <v>0</v>
      </c>
      <c r="Y188" s="101">
        <v>0</v>
      </c>
      <c r="Z188" s="97">
        <v>1</v>
      </c>
      <c r="AA188" s="101">
        <v>0</v>
      </c>
      <c r="AB188" s="101">
        <v>0</v>
      </c>
      <c r="AC188" s="96" t="s">
        <v>399</v>
      </c>
      <c r="AD188" s="101">
        <v>0</v>
      </c>
      <c r="AE188" s="101">
        <v>0</v>
      </c>
      <c r="AF188" s="101">
        <v>0</v>
      </c>
      <c r="AG188" s="97">
        <v>1</v>
      </c>
      <c r="AH188" s="101">
        <v>0</v>
      </c>
      <c r="AI188" s="101">
        <v>0</v>
      </c>
    </row>
    <row r="189" spans="1:35" ht="36" x14ac:dyDescent="0.4">
      <c r="A189" s="96" t="s">
        <v>400</v>
      </c>
      <c r="B189" s="101">
        <v>0</v>
      </c>
      <c r="C189" s="101">
        <v>0</v>
      </c>
      <c r="D189" s="101">
        <v>0</v>
      </c>
      <c r="E189" s="97">
        <v>1</v>
      </c>
      <c r="F189" s="101">
        <v>0</v>
      </c>
      <c r="G189" s="101">
        <v>0</v>
      </c>
      <c r="H189" s="96" t="s">
        <v>400</v>
      </c>
      <c r="I189" s="101">
        <v>0</v>
      </c>
      <c r="J189" s="101">
        <v>0</v>
      </c>
      <c r="K189" s="101">
        <v>0</v>
      </c>
      <c r="L189" s="97">
        <v>1</v>
      </c>
      <c r="M189" s="101">
        <v>0</v>
      </c>
      <c r="N189" s="101">
        <v>0</v>
      </c>
      <c r="O189" s="96" t="s">
        <v>400</v>
      </c>
      <c r="P189" s="101">
        <v>0</v>
      </c>
      <c r="Q189" s="101">
        <v>0</v>
      </c>
      <c r="R189" s="101">
        <v>0</v>
      </c>
      <c r="S189" s="97">
        <v>1</v>
      </c>
      <c r="T189" s="101">
        <v>0</v>
      </c>
      <c r="U189" s="101">
        <v>0</v>
      </c>
      <c r="V189" s="96" t="s">
        <v>400</v>
      </c>
      <c r="W189" s="101">
        <v>0</v>
      </c>
      <c r="X189" s="101">
        <v>0</v>
      </c>
      <c r="Y189" s="101">
        <v>0</v>
      </c>
      <c r="Z189" s="97">
        <v>1</v>
      </c>
      <c r="AA189" s="101">
        <v>0</v>
      </c>
      <c r="AB189" s="101">
        <v>0</v>
      </c>
      <c r="AC189" s="96" t="s">
        <v>400</v>
      </c>
      <c r="AD189" s="101">
        <v>0</v>
      </c>
      <c r="AE189" s="101">
        <v>0</v>
      </c>
      <c r="AF189" s="101">
        <v>0</v>
      </c>
      <c r="AG189" s="97">
        <v>1</v>
      </c>
      <c r="AH189" s="101">
        <v>0</v>
      </c>
      <c r="AI189" s="101">
        <v>0</v>
      </c>
    </row>
    <row r="190" spans="1:35" ht="18" x14ac:dyDescent="0.4">
      <c r="A190" s="96" t="s">
        <v>401</v>
      </c>
      <c r="B190" s="101">
        <v>0</v>
      </c>
      <c r="C190" s="101">
        <v>0</v>
      </c>
      <c r="D190" s="101">
        <v>0</v>
      </c>
      <c r="E190" s="97">
        <v>1</v>
      </c>
      <c r="F190" s="101">
        <v>0</v>
      </c>
      <c r="G190" s="101">
        <v>0</v>
      </c>
      <c r="H190" s="96" t="s">
        <v>401</v>
      </c>
      <c r="I190" s="101">
        <v>0</v>
      </c>
      <c r="J190" s="101">
        <v>0</v>
      </c>
      <c r="K190" s="101">
        <v>0</v>
      </c>
      <c r="L190" s="97">
        <v>1</v>
      </c>
      <c r="M190" s="101">
        <v>0</v>
      </c>
      <c r="N190" s="101">
        <v>0</v>
      </c>
      <c r="O190" s="96" t="s">
        <v>401</v>
      </c>
      <c r="P190" s="101">
        <v>0</v>
      </c>
      <c r="Q190" s="101">
        <v>0</v>
      </c>
      <c r="R190" s="101">
        <v>0</v>
      </c>
      <c r="S190" s="97">
        <v>1</v>
      </c>
      <c r="T190" s="101">
        <v>0</v>
      </c>
      <c r="U190" s="101">
        <v>0</v>
      </c>
      <c r="V190" s="96" t="s">
        <v>401</v>
      </c>
      <c r="W190" s="101">
        <v>0</v>
      </c>
      <c r="X190" s="101">
        <v>0</v>
      </c>
      <c r="Y190" s="101">
        <v>0</v>
      </c>
      <c r="Z190" s="97">
        <v>1</v>
      </c>
      <c r="AA190" s="101">
        <v>0</v>
      </c>
      <c r="AB190" s="101">
        <v>0</v>
      </c>
      <c r="AC190" s="96" t="s">
        <v>401</v>
      </c>
      <c r="AD190" s="101">
        <v>0</v>
      </c>
      <c r="AE190" s="101">
        <v>0</v>
      </c>
      <c r="AF190" s="101">
        <v>0</v>
      </c>
      <c r="AG190" s="97">
        <v>1</v>
      </c>
      <c r="AH190" s="101">
        <v>0</v>
      </c>
      <c r="AI190" s="101">
        <v>0</v>
      </c>
    </row>
    <row r="191" spans="1:35" ht="18" x14ac:dyDescent="0.4">
      <c r="A191" s="96" t="s">
        <v>402</v>
      </c>
      <c r="B191" s="101">
        <v>0</v>
      </c>
      <c r="C191" s="101">
        <v>0</v>
      </c>
      <c r="D191" s="101">
        <v>0</v>
      </c>
      <c r="E191" s="97">
        <v>1</v>
      </c>
      <c r="F191" s="101">
        <v>0</v>
      </c>
      <c r="G191" s="101">
        <v>0</v>
      </c>
      <c r="H191" s="96" t="s">
        <v>402</v>
      </c>
      <c r="I191" s="101">
        <v>0</v>
      </c>
      <c r="J191" s="101">
        <v>0</v>
      </c>
      <c r="K191" s="101">
        <v>0</v>
      </c>
      <c r="L191" s="97">
        <v>1</v>
      </c>
      <c r="M191" s="101">
        <v>0</v>
      </c>
      <c r="N191" s="101">
        <v>0</v>
      </c>
      <c r="O191" s="96" t="s">
        <v>402</v>
      </c>
      <c r="P191" s="101">
        <v>0</v>
      </c>
      <c r="Q191" s="101">
        <v>0</v>
      </c>
      <c r="R191" s="101">
        <v>0</v>
      </c>
      <c r="S191" s="97">
        <v>1</v>
      </c>
      <c r="T191" s="101">
        <v>0</v>
      </c>
      <c r="U191" s="101">
        <v>0</v>
      </c>
      <c r="V191" s="96" t="s">
        <v>402</v>
      </c>
      <c r="W191" s="101">
        <v>0</v>
      </c>
      <c r="X191" s="101">
        <v>0</v>
      </c>
      <c r="Y191" s="101">
        <v>0</v>
      </c>
      <c r="Z191" s="97">
        <v>1</v>
      </c>
      <c r="AA191" s="101">
        <v>0</v>
      </c>
      <c r="AB191" s="101">
        <v>0</v>
      </c>
      <c r="AC191" s="96" t="s">
        <v>402</v>
      </c>
      <c r="AD191" s="101">
        <v>0</v>
      </c>
      <c r="AE191" s="101">
        <v>0</v>
      </c>
      <c r="AF191" s="101">
        <v>0</v>
      </c>
      <c r="AG191" s="97">
        <v>1</v>
      </c>
      <c r="AH191" s="101">
        <v>0</v>
      </c>
      <c r="AI191" s="101">
        <v>0</v>
      </c>
    </row>
    <row r="192" spans="1:35" ht="18" x14ac:dyDescent="0.4">
      <c r="A192" s="96" t="s">
        <v>404</v>
      </c>
      <c r="B192" s="101">
        <v>0</v>
      </c>
      <c r="C192" s="101">
        <v>0</v>
      </c>
      <c r="D192" s="101">
        <v>0</v>
      </c>
      <c r="E192" s="97">
        <v>1</v>
      </c>
      <c r="F192" s="101">
        <v>0</v>
      </c>
      <c r="G192" s="101">
        <v>0</v>
      </c>
      <c r="H192" s="96" t="s">
        <v>404</v>
      </c>
      <c r="I192" s="101">
        <v>0</v>
      </c>
      <c r="J192" s="101">
        <v>0</v>
      </c>
      <c r="K192" s="101">
        <v>0</v>
      </c>
      <c r="L192" s="97">
        <v>1</v>
      </c>
      <c r="M192" s="101">
        <v>0</v>
      </c>
      <c r="N192" s="101">
        <v>0</v>
      </c>
      <c r="O192" s="96" t="s">
        <v>404</v>
      </c>
      <c r="P192" s="101">
        <v>0</v>
      </c>
      <c r="Q192" s="101">
        <v>0</v>
      </c>
      <c r="R192" s="101">
        <v>0</v>
      </c>
      <c r="S192" s="97">
        <v>1</v>
      </c>
      <c r="T192" s="101">
        <v>0</v>
      </c>
      <c r="U192" s="101">
        <v>0</v>
      </c>
      <c r="V192" s="96" t="s">
        <v>404</v>
      </c>
      <c r="W192" s="101">
        <v>0</v>
      </c>
      <c r="X192" s="101">
        <v>0</v>
      </c>
      <c r="Y192" s="101">
        <v>0</v>
      </c>
      <c r="Z192" s="97">
        <v>1</v>
      </c>
      <c r="AA192" s="101">
        <v>0</v>
      </c>
      <c r="AB192" s="101">
        <v>0</v>
      </c>
      <c r="AC192" s="96" t="s">
        <v>404</v>
      </c>
      <c r="AD192" s="101">
        <v>0</v>
      </c>
      <c r="AE192" s="101">
        <v>0</v>
      </c>
      <c r="AF192" s="101">
        <v>0</v>
      </c>
      <c r="AG192" s="97">
        <v>1</v>
      </c>
      <c r="AH192" s="101">
        <v>0</v>
      </c>
      <c r="AI192" s="101">
        <v>0</v>
      </c>
    </row>
    <row r="193" spans="1:35" ht="18" x14ac:dyDescent="0.4">
      <c r="A193" s="96" t="s">
        <v>405</v>
      </c>
      <c r="B193" s="101">
        <v>0</v>
      </c>
      <c r="C193" s="101">
        <v>0</v>
      </c>
      <c r="D193" s="101">
        <v>0</v>
      </c>
      <c r="E193" s="97">
        <v>1</v>
      </c>
      <c r="F193" s="101">
        <v>0</v>
      </c>
      <c r="G193" s="101">
        <v>0</v>
      </c>
      <c r="H193" s="96" t="s">
        <v>405</v>
      </c>
      <c r="I193" s="101">
        <v>0</v>
      </c>
      <c r="J193" s="101">
        <v>0</v>
      </c>
      <c r="K193" s="101">
        <v>0</v>
      </c>
      <c r="L193" s="97">
        <v>1</v>
      </c>
      <c r="M193" s="101">
        <v>0</v>
      </c>
      <c r="N193" s="101">
        <v>0</v>
      </c>
      <c r="O193" s="96" t="s">
        <v>405</v>
      </c>
      <c r="P193" s="101">
        <v>0</v>
      </c>
      <c r="Q193" s="101">
        <v>0</v>
      </c>
      <c r="R193" s="101">
        <v>0</v>
      </c>
      <c r="S193" s="97">
        <v>1</v>
      </c>
      <c r="T193" s="101">
        <v>0</v>
      </c>
      <c r="U193" s="101">
        <v>0</v>
      </c>
      <c r="V193" s="96" t="s">
        <v>405</v>
      </c>
      <c r="W193" s="101">
        <v>0</v>
      </c>
      <c r="X193" s="101">
        <v>0</v>
      </c>
      <c r="Y193" s="101">
        <v>0</v>
      </c>
      <c r="Z193" s="97">
        <v>1</v>
      </c>
      <c r="AA193" s="101">
        <v>0</v>
      </c>
      <c r="AB193" s="101">
        <v>0</v>
      </c>
      <c r="AC193" s="96" t="s">
        <v>405</v>
      </c>
      <c r="AD193" s="101">
        <v>0</v>
      </c>
      <c r="AE193" s="101">
        <v>0</v>
      </c>
      <c r="AF193" s="101">
        <v>0</v>
      </c>
      <c r="AG193" s="97">
        <v>1</v>
      </c>
      <c r="AH193" s="101">
        <v>0</v>
      </c>
      <c r="AI193" s="101">
        <v>0</v>
      </c>
    </row>
    <row r="194" spans="1:35" ht="18" x14ac:dyDescent="0.4">
      <c r="A194" s="96" t="s">
        <v>406</v>
      </c>
      <c r="B194" s="101">
        <v>0</v>
      </c>
      <c r="C194" s="101">
        <v>0</v>
      </c>
      <c r="D194" s="101">
        <v>0</v>
      </c>
      <c r="E194" s="97">
        <v>1</v>
      </c>
      <c r="F194" s="101">
        <v>0</v>
      </c>
      <c r="G194" s="101">
        <v>0</v>
      </c>
      <c r="H194" s="96" t="s">
        <v>406</v>
      </c>
      <c r="I194" s="101">
        <v>0</v>
      </c>
      <c r="J194" s="101">
        <v>0</v>
      </c>
      <c r="K194" s="101">
        <v>0</v>
      </c>
      <c r="L194" s="97">
        <v>1</v>
      </c>
      <c r="M194" s="101">
        <v>0</v>
      </c>
      <c r="N194" s="101">
        <v>0</v>
      </c>
      <c r="O194" s="96" t="s">
        <v>406</v>
      </c>
      <c r="P194" s="101">
        <v>0</v>
      </c>
      <c r="Q194" s="101">
        <v>0</v>
      </c>
      <c r="R194" s="101">
        <v>0</v>
      </c>
      <c r="S194" s="97">
        <v>1</v>
      </c>
      <c r="T194" s="101">
        <v>0</v>
      </c>
      <c r="U194" s="101">
        <v>0</v>
      </c>
      <c r="V194" s="96" t="s">
        <v>406</v>
      </c>
      <c r="W194" s="101">
        <v>0</v>
      </c>
      <c r="X194" s="101">
        <v>0</v>
      </c>
      <c r="Y194" s="101">
        <v>0</v>
      </c>
      <c r="Z194" s="97">
        <v>1</v>
      </c>
      <c r="AA194" s="101">
        <v>0</v>
      </c>
      <c r="AB194" s="101">
        <v>0</v>
      </c>
      <c r="AC194" s="96" t="s">
        <v>406</v>
      </c>
      <c r="AD194" s="101">
        <v>0</v>
      </c>
      <c r="AE194" s="101">
        <v>0</v>
      </c>
      <c r="AF194" s="101">
        <v>0</v>
      </c>
      <c r="AG194" s="97">
        <v>1</v>
      </c>
      <c r="AH194" s="101">
        <v>0</v>
      </c>
      <c r="AI194" s="101">
        <v>0</v>
      </c>
    </row>
    <row r="195" spans="1:35" ht="18" x14ac:dyDescent="0.4">
      <c r="A195" s="96" t="s">
        <v>311</v>
      </c>
      <c r="B195" s="101">
        <v>0</v>
      </c>
      <c r="C195" s="101">
        <v>0</v>
      </c>
      <c r="D195" s="101">
        <v>0</v>
      </c>
      <c r="E195" s="97">
        <v>1</v>
      </c>
      <c r="F195" s="101">
        <v>0</v>
      </c>
      <c r="G195" s="101">
        <v>0</v>
      </c>
      <c r="H195" s="96" t="s">
        <v>311</v>
      </c>
      <c r="I195" s="101">
        <v>0</v>
      </c>
      <c r="J195" s="101">
        <v>0</v>
      </c>
      <c r="K195" s="101">
        <v>0</v>
      </c>
      <c r="L195" s="97">
        <v>1</v>
      </c>
      <c r="M195" s="101">
        <v>0</v>
      </c>
      <c r="N195" s="101">
        <v>0</v>
      </c>
      <c r="O195" s="96" t="s">
        <v>311</v>
      </c>
      <c r="P195" s="101">
        <v>0</v>
      </c>
      <c r="Q195" s="101">
        <v>0</v>
      </c>
      <c r="R195" s="101">
        <v>0</v>
      </c>
      <c r="S195" s="97">
        <v>1</v>
      </c>
      <c r="T195" s="101">
        <v>0</v>
      </c>
      <c r="U195" s="101">
        <v>0</v>
      </c>
      <c r="V195" s="96" t="s">
        <v>311</v>
      </c>
      <c r="W195" s="101">
        <v>0</v>
      </c>
      <c r="X195" s="101">
        <v>0</v>
      </c>
      <c r="Y195" s="101">
        <v>0</v>
      </c>
      <c r="Z195" s="97">
        <v>1</v>
      </c>
      <c r="AA195" s="101">
        <v>0</v>
      </c>
      <c r="AB195" s="101">
        <v>0</v>
      </c>
      <c r="AC195" s="96" t="s">
        <v>311</v>
      </c>
      <c r="AD195" s="101">
        <v>0</v>
      </c>
      <c r="AE195" s="101">
        <v>0</v>
      </c>
      <c r="AF195" s="101">
        <v>0</v>
      </c>
      <c r="AG195" s="97">
        <v>1</v>
      </c>
      <c r="AH195" s="101">
        <v>0</v>
      </c>
      <c r="AI195" s="101">
        <v>0</v>
      </c>
    </row>
    <row r="196" spans="1:35" ht="36" x14ac:dyDescent="0.4">
      <c r="A196" s="96" t="s">
        <v>408</v>
      </c>
      <c r="B196" s="101">
        <v>0</v>
      </c>
      <c r="C196" s="101">
        <v>0</v>
      </c>
      <c r="D196" s="101">
        <v>0</v>
      </c>
      <c r="E196" s="97">
        <v>1</v>
      </c>
      <c r="F196" s="101">
        <v>0</v>
      </c>
      <c r="G196" s="101">
        <v>0</v>
      </c>
      <c r="H196" s="96" t="s">
        <v>408</v>
      </c>
      <c r="I196" s="101">
        <v>0</v>
      </c>
      <c r="J196" s="101">
        <v>0</v>
      </c>
      <c r="K196" s="101">
        <v>0</v>
      </c>
      <c r="L196" s="97">
        <v>1</v>
      </c>
      <c r="M196" s="101">
        <v>0</v>
      </c>
      <c r="N196" s="101">
        <v>0</v>
      </c>
      <c r="O196" s="96" t="s">
        <v>408</v>
      </c>
      <c r="P196" s="101">
        <v>0</v>
      </c>
      <c r="Q196" s="101">
        <v>0</v>
      </c>
      <c r="R196" s="101">
        <v>0</v>
      </c>
      <c r="S196" s="97">
        <v>1</v>
      </c>
      <c r="T196" s="101">
        <v>0</v>
      </c>
      <c r="U196" s="101">
        <v>0</v>
      </c>
      <c r="V196" s="96" t="s">
        <v>408</v>
      </c>
      <c r="W196" s="101">
        <v>0</v>
      </c>
      <c r="X196" s="101">
        <v>0</v>
      </c>
      <c r="Y196" s="101">
        <v>0</v>
      </c>
      <c r="Z196" s="97">
        <v>1</v>
      </c>
      <c r="AA196" s="101">
        <v>0</v>
      </c>
      <c r="AB196" s="101">
        <v>0</v>
      </c>
      <c r="AC196" s="96" t="s">
        <v>408</v>
      </c>
      <c r="AD196" s="101">
        <v>0</v>
      </c>
      <c r="AE196" s="101">
        <v>0</v>
      </c>
      <c r="AF196" s="101">
        <v>0</v>
      </c>
      <c r="AG196" s="97">
        <v>1</v>
      </c>
      <c r="AH196" s="101">
        <v>0</v>
      </c>
      <c r="AI196" s="101">
        <v>0</v>
      </c>
    </row>
    <row r="197" spans="1:35" ht="18" x14ac:dyDescent="0.4">
      <c r="A197" s="96" t="s">
        <v>267</v>
      </c>
      <c r="B197" s="101">
        <v>0</v>
      </c>
      <c r="C197" s="101">
        <v>0</v>
      </c>
      <c r="D197" s="101">
        <v>0</v>
      </c>
      <c r="E197" s="97">
        <v>1</v>
      </c>
      <c r="F197" s="101">
        <v>0</v>
      </c>
      <c r="G197" s="101">
        <v>0</v>
      </c>
      <c r="H197" s="96" t="s">
        <v>267</v>
      </c>
      <c r="I197" s="101">
        <v>0</v>
      </c>
      <c r="J197" s="101">
        <v>0</v>
      </c>
      <c r="K197" s="101">
        <v>0</v>
      </c>
      <c r="L197" s="97">
        <v>1</v>
      </c>
      <c r="M197" s="101">
        <v>0</v>
      </c>
      <c r="N197" s="101">
        <v>0</v>
      </c>
      <c r="O197" s="96" t="s">
        <v>267</v>
      </c>
      <c r="P197" s="101">
        <v>0</v>
      </c>
      <c r="Q197" s="101">
        <v>0</v>
      </c>
      <c r="R197" s="101">
        <v>0</v>
      </c>
      <c r="S197" s="97">
        <v>1</v>
      </c>
      <c r="T197" s="101">
        <v>0</v>
      </c>
      <c r="U197" s="101">
        <v>0</v>
      </c>
      <c r="V197" s="96" t="s">
        <v>267</v>
      </c>
      <c r="W197" s="101">
        <v>0</v>
      </c>
      <c r="X197" s="101">
        <v>0</v>
      </c>
      <c r="Y197" s="101">
        <v>0</v>
      </c>
      <c r="Z197" s="97">
        <v>1</v>
      </c>
      <c r="AA197" s="101">
        <v>0</v>
      </c>
      <c r="AB197" s="101">
        <v>0</v>
      </c>
      <c r="AC197" s="96" t="s">
        <v>267</v>
      </c>
      <c r="AD197" s="101">
        <v>0</v>
      </c>
      <c r="AE197" s="101">
        <v>0</v>
      </c>
      <c r="AF197" s="101">
        <v>0</v>
      </c>
      <c r="AG197" s="97">
        <v>1</v>
      </c>
      <c r="AH197" s="101">
        <v>0</v>
      </c>
      <c r="AI197" s="101">
        <v>0</v>
      </c>
    </row>
    <row r="198" spans="1:35" ht="18" x14ac:dyDescent="0.4">
      <c r="A198" s="96" t="s">
        <v>409</v>
      </c>
      <c r="B198" s="101">
        <v>0</v>
      </c>
      <c r="C198" s="101">
        <v>0</v>
      </c>
      <c r="D198" s="101">
        <v>0</v>
      </c>
      <c r="E198" s="97">
        <v>1</v>
      </c>
      <c r="F198" s="101">
        <v>0</v>
      </c>
      <c r="G198" s="101">
        <v>0</v>
      </c>
      <c r="H198" s="96" t="s">
        <v>409</v>
      </c>
      <c r="I198" s="101">
        <v>0</v>
      </c>
      <c r="J198" s="101">
        <v>0</v>
      </c>
      <c r="K198" s="101">
        <v>0</v>
      </c>
      <c r="L198" s="97">
        <v>1</v>
      </c>
      <c r="M198" s="101">
        <v>0</v>
      </c>
      <c r="N198" s="101">
        <v>0</v>
      </c>
      <c r="O198" s="96" t="s">
        <v>409</v>
      </c>
      <c r="P198" s="101">
        <v>0</v>
      </c>
      <c r="Q198" s="101">
        <v>0</v>
      </c>
      <c r="R198" s="101">
        <v>0</v>
      </c>
      <c r="S198" s="97">
        <v>1</v>
      </c>
      <c r="T198" s="101">
        <v>0</v>
      </c>
      <c r="U198" s="101">
        <v>0</v>
      </c>
      <c r="V198" s="96" t="s">
        <v>409</v>
      </c>
      <c r="W198" s="101">
        <v>0</v>
      </c>
      <c r="X198" s="101">
        <v>0</v>
      </c>
      <c r="Y198" s="101">
        <v>0</v>
      </c>
      <c r="Z198" s="97">
        <v>1</v>
      </c>
      <c r="AA198" s="101">
        <v>0</v>
      </c>
      <c r="AB198" s="101">
        <v>0</v>
      </c>
      <c r="AC198" s="96" t="s">
        <v>409</v>
      </c>
      <c r="AD198" s="101">
        <v>0</v>
      </c>
      <c r="AE198" s="101">
        <v>0</v>
      </c>
      <c r="AF198" s="101">
        <v>0</v>
      </c>
      <c r="AG198" s="97">
        <v>1</v>
      </c>
      <c r="AH198" s="101">
        <v>0</v>
      </c>
      <c r="AI198" s="101">
        <v>0</v>
      </c>
    </row>
    <row r="199" spans="1:35" ht="18" x14ac:dyDescent="0.4">
      <c r="A199" s="96" t="s">
        <v>226</v>
      </c>
      <c r="B199" s="101">
        <v>0</v>
      </c>
      <c r="C199" s="101">
        <v>0</v>
      </c>
      <c r="D199" s="101">
        <v>0</v>
      </c>
      <c r="E199" s="97">
        <v>1</v>
      </c>
      <c r="F199" s="101">
        <v>0</v>
      </c>
      <c r="G199" s="101">
        <v>0</v>
      </c>
      <c r="H199" s="96" t="s">
        <v>226</v>
      </c>
      <c r="I199" s="101">
        <v>0</v>
      </c>
      <c r="J199" s="101">
        <v>0</v>
      </c>
      <c r="K199" s="101">
        <v>0</v>
      </c>
      <c r="L199" s="97">
        <v>1</v>
      </c>
      <c r="M199" s="101">
        <v>0</v>
      </c>
      <c r="N199" s="101">
        <v>0</v>
      </c>
      <c r="O199" s="96" t="s">
        <v>226</v>
      </c>
      <c r="P199" s="101">
        <v>0</v>
      </c>
      <c r="Q199" s="101">
        <v>0</v>
      </c>
      <c r="R199" s="101">
        <v>0</v>
      </c>
      <c r="S199" s="97">
        <v>1</v>
      </c>
      <c r="T199" s="101">
        <v>0</v>
      </c>
      <c r="U199" s="101">
        <v>0</v>
      </c>
      <c r="V199" s="96" t="s">
        <v>226</v>
      </c>
      <c r="W199" s="101">
        <v>0</v>
      </c>
      <c r="X199" s="101">
        <v>0</v>
      </c>
      <c r="Y199" s="101">
        <v>0</v>
      </c>
      <c r="Z199" s="97">
        <v>1</v>
      </c>
      <c r="AA199" s="101">
        <v>0</v>
      </c>
      <c r="AB199" s="101">
        <v>0</v>
      </c>
      <c r="AC199" s="96" t="s">
        <v>226</v>
      </c>
      <c r="AD199" s="101">
        <v>0</v>
      </c>
      <c r="AE199" s="101">
        <v>0</v>
      </c>
      <c r="AF199" s="101">
        <v>0</v>
      </c>
      <c r="AG199" s="97">
        <v>1</v>
      </c>
      <c r="AH199" s="101">
        <v>0</v>
      </c>
      <c r="AI199" s="101">
        <v>0</v>
      </c>
    </row>
    <row r="200" spans="1:35" ht="36" x14ac:dyDescent="0.4">
      <c r="A200" s="96" t="s">
        <v>410</v>
      </c>
      <c r="B200" s="101">
        <v>0</v>
      </c>
      <c r="C200" s="101">
        <v>0</v>
      </c>
      <c r="D200" s="101">
        <v>0</v>
      </c>
      <c r="E200" s="97">
        <v>1</v>
      </c>
      <c r="F200" s="101">
        <v>0</v>
      </c>
      <c r="G200" s="101">
        <v>0</v>
      </c>
      <c r="H200" s="96" t="s">
        <v>410</v>
      </c>
      <c r="I200" s="101">
        <v>0</v>
      </c>
      <c r="J200" s="101">
        <v>0</v>
      </c>
      <c r="K200" s="101">
        <v>0</v>
      </c>
      <c r="L200" s="97">
        <v>1</v>
      </c>
      <c r="M200" s="101">
        <v>0</v>
      </c>
      <c r="N200" s="101">
        <v>0</v>
      </c>
      <c r="O200" s="96" t="s">
        <v>410</v>
      </c>
      <c r="P200" s="101">
        <v>0</v>
      </c>
      <c r="Q200" s="101">
        <v>0</v>
      </c>
      <c r="R200" s="101">
        <v>0</v>
      </c>
      <c r="S200" s="97">
        <v>1</v>
      </c>
      <c r="T200" s="101">
        <v>0</v>
      </c>
      <c r="U200" s="101">
        <v>0</v>
      </c>
      <c r="V200" s="96" t="s">
        <v>410</v>
      </c>
      <c r="W200" s="101">
        <v>0</v>
      </c>
      <c r="X200" s="101">
        <v>0</v>
      </c>
      <c r="Y200" s="101">
        <v>0</v>
      </c>
      <c r="Z200" s="97">
        <v>1</v>
      </c>
      <c r="AA200" s="101">
        <v>0</v>
      </c>
      <c r="AB200" s="101">
        <v>0</v>
      </c>
      <c r="AC200" s="96" t="s">
        <v>410</v>
      </c>
      <c r="AD200" s="101">
        <v>0</v>
      </c>
      <c r="AE200" s="101">
        <v>0</v>
      </c>
      <c r="AF200" s="101">
        <v>0</v>
      </c>
      <c r="AG200" s="97">
        <v>1</v>
      </c>
      <c r="AH200" s="101">
        <v>0</v>
      </c>
      <c r="AI200" s="101">
        <v>0</v>
      </c>
    </row>
    <row r="201" spans="1:35" ht="18" x14ac:dyDescent="0.4">
      <c r="A201" s="101">
        <v>0</v>
      </c>
      <c r="B201" s="101">
        <v>0</v>
      </c>
      <c r="C201" s="101">
        <v>0</v>
      </c>
      <c r="D201" s="101">
        <v>0</v>
      </c>
      <c r="E201" s="97">
        <v>1</v>
      </c>
      <c r="F201" s="101">
        <v>0</v>
      </c>
      <c r="G201" s="101">
        <v>0</v>
      </c>
      <c r="H201" s="101">
        <v>0</v>
      </c>
      <c r="I201" s="101">
        <v>0</v>
      </c>
      <c r="J201" s="101">
        <v>0</v>
      </c>
      <c r="K201" s="101">
        <v>0</v>
      </c>
      <c r="L201" s="97">
        <v>1</v>
      </c>
      <c r="M201" s="101">
        <v>0</v>
      </c>
      <c r="N201" s="101">
        <v>0</v>
      </c>
      <c r="O201" s="101">
        <v>0</v>
      </c>
      <c r="P201" s="101">
        <v>0</v>
      </c>
      <c r="Q201" s="101">
        <v>0</v>
      </c>
      <c r="R201" s="101">
        <v>0</v>
      </c>
      <c r="S201" s="97">
        <v>1</v>
      </c>
      <c r="T201" s="101">
        <v>0</v>
      </c>
      <c r="U201" s="101">
        <v>0</v>
      </c>
      <c r="V201" s="101">
        <v>0</v>
      </c>
      <c r="W201" s="101">
        <v>0</v>
      </c>
      <c r="X201" s="101">
        <v>0</v>
      </c>
      <c r="Y201" s="101">
        <v>0</v>
      </c>
      <c r="Z201" s="97">
        <v>1</v>
      </c>
      <c r="AA201" s="101">
        <v>0</v>
      </c>
      <c r="AB201" s="101">
        <v>0</v>
      </c>
      <c r="AC201" s="101">
        <v>0</v>
      </c>
      <c r="AD201" s="101">
        <v>0</v>
      </c>
      <c r="AE201" s="101">
        <v>0</v>
      </c>
      <c r="AF201" s="101">
        <v>0</v>
      </c>
      <c r="AG201" s="97">
        <v>1</v>
      </c>
      <c r="AH201" s="101">
        <v>0</v>
      </c>
      <c r="AI201" s="101">
        <v>0</v>
      </c>
    </row>
    <row r="202" spans="1:35" ht="18" x14ac:dyDescent="0.4">
      <c r="A202" s="101">
        <v>0</v>
      </c>
      <c r="B202" s="101">
        <v>0</v>
      </c>
      <c r="C202" s="101">
        <v>0</v>
      </c>
      <c r="D202" s="101">
        <v>0</v>
      </c>
      <c r="E202" s="97">
        <v>1</v>
      </c>
      <c r="F202" s="101">
        <v>0</v>
      </c>
      <c r="G202" s="101">
        <v>0</v>
      </c>
      <c r="H202" s="101">
        <v>0</v>
      </c>
      <c r="I202" s="101">
        <v>0</v>
      </c>
      <c r="J202" s="101">
        <v>0</v>
      </c>
      <c r="K202" s="101">
        <v>0</v>
      </c>
      <c r="L202" s="97">
        <v>1</v>
      </c>
      <c r="M202" s="101">
        <v>0</v>
      </c>
      <c r="N202" s="101">
        <v>0</v>
      </c>
      <c r="O202" s="101">
        <v>0</v>
      </c>
      <c r="P202" s="101">
        <v>0</v>
      </c>
      <c r="Q202" s="101">
        <v>0</v>
      </c>
      <c r="R202" s="101">
        <v>0</v>
      </c>
      <c r="S202" s="97">
        <v>1</v>
      </c>
      <c r="T202" s="101">
        <v>0</v>
      </c>
      <c r="U202" s="101">
        <v>0</v>
      </c>
      <c r="V202" s="101">
        <v>0</v>
      </c>
      <c r="W202" s="101">
        <v>0</v>
      </c>
      <c r="X202" s="101">
        <v>0</v>
      </c>
      <c r="Y202" s="101">
        <v>0</v>
      </c>
      <c r="Z202" s="97">
        <v>1</v>
      </c>
      <c r="AA202" s="101">
        <v>0</v>
      </c>
      <c r="AB202" s="101">
        <v>0</v>
      </c>
      <c r="AC202" s="101">
        <v>0</v>
      </c>
      <c r="AD202" s="101">
        <v>0</v>
      </c>
      <c r="AE202" s="101">
        <v>0</v>
      </c>
      <c r="AF202" s="101">
        <v>0</v>
      </c>
      <c r="AG202" s="97">
        <v>1</v>
      </c>
      <c r="AH202" s="101">
        <v>0</v>
      </c>
      <c r="AI202" s="101">
        <v>0</v>
      </c>
    </row>
    <row r="203" spans="1:35" ht="18" x14ac:dyDescent="0.4">
      <c r="A203" s="101">
        <v>0</v>
      </c>
      <c r="B203" s="101">
        <v>0</v>
      </c>
      <c r="C203" s="101">
        <v>0</v>
      </c>
      <c r="D203" s="101">
        <v>0</v>
      </c>
      <c r="E203" s="97">
        <v>1</v>
      </c>
      <c r="F203" s="101">
        <v>0</v>
      </c>
      <c r="G203" s="101">
        <v>0</v>
      </c>
      <c r="H203" s="101">
        <v>0</v>
      </c>
      <c r="I203" s="101">
        <v>0</v>
      </c>
      <c r="J203" s="101">
        <v>0</v>
      </c>
      <c r="K203" s="101">
        <v>0</v>
      </c>
      <c r="L203" s="97">
        <v>1</v>
      </c>
      <c r="M203" s="101">
        <v>0</v>
      </c>
      <c r="N203" s="101">
        <v>0</v>
      </c>
      <c r="O203" s="101">
        <v>0</v>
      </c>
      <c r="P203" s="101">
        <v>0</v>
      </c>
      <c r="Q203" s="101">
        <v>0</v>
      </c>
      <c r="R203" s="101">
        <v>0</v>
      </c>
      <c r="S203" s="97">
        <v>1</v>
      </c>
      <c r="T203" s="101">
        <v>0</v>
      </c>
      <c r="U203" s="101">
        <v>0</v>
      </c>
      <c r="V203" s="101">
        <v>0</v>
      </c>
      <c r="W203" s="101">
        <v>0</v>
      </c>
      <c r="X203" s="101">
        <v>0</v>
      </c>
      <c r="Y203" s="101">
        <v>0</v>
      </c>
      <c r="Z203" s="97">
        <v>1</v>
      </c>
      <c r="AA203" s="101">
        <v>0</v>
      </c>
      <c r="AB203" s="101">
        <v>0</v>
      </c>
      <c r="AC203" s="101">
        <v>0</v>
      </c>
      <c r="AD203" s="101">
        <v>0</v>
      </c>
      <c r="AE203" s="101">
        <v>0</v>
      </c>
      <c r="AF203" s="101">
        <v>0</v>
      </c>
      <c r="AG203" s="97">
        <v>1</v>
      </c>
      <c r="AH203" s="101">
        <v>0</v>
      </c>
      <c r="AI203" s="101">
        <v>0</v>
      </c>
    </row>
    <row r="204" spans="1:35" ht="18" x14ac:dyDescent="0.4">
      <c r="A204" s="101">
        <v>0</v>
      </c>
      <c r="B204" s="101">
        <v>0</v>
      </c>
      <c r="C204" s="101">
        <v>0</v>
      </c>
      <c r="D204" s="101">
        <v>0</v>
      </c>
      <c r="E204" s="97">
        <v>1</v>
      </c>
      <c r="F204" s="101">
        <v>0</v>
      </c>
      <c r="G204" s="101">
        <v>0</v>
      </c>
      <c r="H204" s="101">
        <v>0</v>
      </c>
      <c r="I204" s="101">
        <v>0</v>
      </c>
      <c r="J204" s="101">
        <v>0</v>
      </c>
      <c r="K204" s="101">
        <v>0</v>
      </c>
      <c r="L204" s="97">
        <v>1</v>
      </c>
      <c r="M204" s="101">
        <v>0</v>
      </c>
      <c r="N204" s="101">
        <v>0</v>
      </c>
      <c r="O204" s="101">
        <v>0</v>
      </c>
      <c r="P204" s="101">
        <v>0</v>
      </c>
      <c r="Q204" s="101">
        <v>0</v>
      </c>
      <c r="R204" s="101">
        <v>0</v>
      </c>
      <c r="S204" s="97">
        <v>1</v>
      </c>
      <c r="T204" s="101">
        <v>0</v>
      </c>
      <c r="U204" s="101">
        <v>0</v>
      </c>
      <c r="V204" s="101">
        <v>0</v>
      </c>
      <c r="W204" s="101">
        <v>0</v>
      </c>
      <c r="X204" s="101">
        <v>0</v>
      </c>
      <c r="Y204" s="101">
        <v>0</v>
      </c>
      <c r="Z204" s="97">
        <v>1</v>
      </c>
      <c r="AA204" s="101">
        <v>0</v>
      </c>
      <c r="AB204" s="101">
        <v>0</v>
      </c>
      <c r="AC204" s="101">
        <v>0</v>
      </c>
      <c r="AD204" s="101">
        <v>0</v>
      </c>
      <c r="AE204" s="101">
        <v>0</v>
      </c>
      <c r="AF204" s="101">
        <v>0</v>
      </c>
      <c r="AG204" s="97">
        <v>1</v>
      </c>
      <c r="AH204" s="101">
        <v>0</v>
      </c>
      <c r="AI204" s="101">
        <v>0</v>
      </c>
    </row>
    <row r="205" spans="1:35" ht="18" x14ac:dyDescent="0.4">
      <c r="A205" s="101">
        <v>0</v>
      </c>
      <c r="B205" s="101">
        <v>0</v>
      </c>
      <c r="C205" s="101">
        <v>0</v>
      </c>
      <c r="D205" s="101">
        <v>0</v>
      </c>
      <c r="E205" s="97">
        <v>1</v>
      </c>
      <c r="F205" s="101">
        <v>0</v>
      </c>
      <c r="G205" s="101">
        <v>0</v>
      </c>
      <c r="H205" s="101">
        <v>0</v>
      </c>
      <c r="I205" s="101">
        <v>0</v>
      </c>
      <c r="J205" s="101">
        <v>0</v>
      </c>
      <c r="K205" s="101">
        <v>0</v>
      </c>
      <c r="L205" s="97">
        <v>1</v>
      </c>
      <c r="M205" s="101">
        <v>0</v>
      </c>
      <c r="N205" s="101">
        <v>0</v>
      </c>
      <c r="O205" s="101">
        <v>0</v>
      </c>
      <c r="P205" s="101">
        <v>0</v>
      </c>
      <c r="Q205" s="101">
        <v>0</v>
      </c>
      <c r="R205" s="101">
        <v>0</v>
      </c>
      <c r="S205" s="97">
        <v>1</v>
      </c>
      <c r="T205" s="101">
        <v>0</v>
      </c>
      <c r="U205" s="101">
        <v>0</v>
      </c>
      <c r="V205" s="101">
        <v>0</v>
      </c>
      <c r="W205" s="101">
        <v>0</v>
      </c>
      <c r="X205" s="101">
        <v>0</v>
      </c>
      <c r="Y205" s="101">
        <v>0</v>
      </c>
      <c r="Z205" s="97">
        <v>1</v>
      </c>
      <c r="AA205" s="101">
        <v>0</v>
      </c>
      <c r="AB205" s="101">
        <v>0</v>
      </c>
      <c r="AC205" s="101">
        <v>0</v>
      </c>
      <c r="AD205" s="101">
        <v>0</v>
      </c>
      <c r="AE205" s="101">
        <v>0</v>
      </c>
      <c r="AF205" s="101">
        <v>0</v>
      </c>
      <c r="AG205" s="97">
        <v>1</v>
      </c>
      <c r="AH205" s="101">
        <v>0</v>
      </c>
      <c r="AI205" s="101">
        <v>0</v>
      </c>
    </row>
    <row r="206" spans="1:35" ht="18" x14ac:dyDescent="0.4">
      <c r="A206" s="101">
        <v>0</v>
      </c>
      <c r="B206" s="101">
        <v>0</v>
      </c>
      <c r="C206" s="101">
        <v>0</v>
      </c>
      <c r="D206" s="101">
        <v>0</v>
      </c>
      <c r="E206" s="97">
        <v>1</v>
      </c>
      <c r="F206" s="101">
        <v>0</v>
      </c>
      <c r="G206" s="101">
        <v>0</v>
      </c>
      <c r="H206" s="101">
        <v>0</v>
      </c>
      <c r="I206" s="101">
        <v>0</v>
      </c>
      <c r="J206" s="101">
        <v>0</v>
      </c>
      <c r="K206" s="101">
        <v>0</v>
      </c>
      <c r="L206" s="97">
        <v>1</v>
      </c>
      <c r="M206" s="101">
        <v>0</v>
      </c>
      <c r="N206" s="101">
        <v>0</v>
      </c>
      <c r="O206" s="101">
        <v>0</v>
      </c>
      <c r="P206" s="101">
        <v>0</v>
      </c>
      <c r="Q206" s="101">
        <v>0</v>
      </c>
      <c r="R206" s="101">
        <v>0</v>
      </c>
      <c r="S206" s="97">
        <v>1</v>
      </c>
      <c r="T206" s="101">
        <v>0</v>
      </c>
      <c r="U206" s="101">
        <v>0</v>
      </c>
      <c r="V206" s="101">
        <v>0</v>
      </c>
      <c r="W206" s="101">
        <v>0</v>
      </c>
      <c r="X206" s="101">
        <v>0</v>
      </c>
      <c r="Y206" s="101">
        <v>0</v>
      </c>
      <c r="Z206" s="97">
        <v>1</v>
      </c>
      <c r="AA206" s="101">
        <v>0</v>
      </c>
      <c r="AB206" s="101">
        <v>0</v>
      </c>
      <c r="AC206" s="101">
        <v>0</v>
      </c>
      <c r="AD206" s="101">
        <v>0</v>
      </c>
      <c r="AE206" s="101">
        <v>0</v>
      </c>
      <c r="AF206" s="101">
        <v>0</v>
      </c>
      <c r="AG206" s="97">
        <v>1</v>
      </c>
      <c r="AH206" s="101">
        <v>0</v>
      </c>
      <c r="AI206" s="101">
        <v>0</v>
      </c>
    </row>
    <row r="207" spans="1:35" ht="18" x14ac:dyDescent="0.4">
      <c r="A207" s="96" t="s">
        <v>411</v>
      </c>
      <c r="B207" s="101">
        <v>0</v>
      </c>
      <c r="C207" s="101">
        <v>0</v>
      </c>
      <c r="D207" s="101">
        <v>0</v>
      </c>
      <c r="E207" s="97">
        <v>1</v>
      </c>
      <c r="F207" s="101">
        <v>0</v>
      </c>
      <c r="G207" s="101">
        <v>0</v>
      </c>
      <c r="H207" s="96" t="s">
        <v>411</v>
      </c>
      <c r="I207" s="101">
        <v>0</v>
      </c>
      <c r="J207" s="101">
        <v>0</v>
      </c>
      <c r="K207" s="101">
        <v>0</v>
      </c>
      <c r="L207" s="97">
        <v>1</v>
      </c>
      <c r="M207" s="101">
        <v>0</v>
      </c>
      <c r="N207" s="101">
        <v>0</v>
      </c>
      <c r="O207" s="96" t="s">
        <v>411</v>
      </c>
      <c r="P207" s="101">
        <v>0</v>
      </c>
      <c r="Q207" s="101">
        <v>0</v>
      </c>
      <c r="R207" s="101">
        <v>0</v>
      </c>
      <c r="S207" s="97">
        <v>1</v>
      </c>
      <c r="T207" s="101">
        <v>0</v>
      </c>
      <c r="U207" s="101">
        <v>0</v>
      </c>
      <c r="V207" s="96" t="s">
        <v>411</v>
      </c>
      <c r="W207" s="101">
        <v>0</v>
      </c>
      <c r="X207" s="101">
        <v>0</v>
      </c>
      <c r="Y207" s="101">
        <v>0</v>
      </c>
      <c r="Z207" s="97">
        <v>1</v>
      </c>
      <c r="AA207" s="101">
        <v>0</v>
      </c>
      <c r="AB207" s="101">
        <v>0</v>
      </c>
      <c r="AC207" s="96" t="s">
        <v>411</v>
      </c>
      <c r="AD207" s="101">
        <v>0</v>
      </c>
      <c r="AE207" s="101">
        <v>0</v>
      </c>
      <c r="AF207" s="101">
        <v>0</v>
      </c>
      <c r="AG207" s="97">
        <v>1</v>
      </c>
      <c r="AH207" s="101">
        <v>0</v>
      </c>
      <c r="AI207" s="101">
        <v>0</v>
      </c>
    </row>
    <row r="208" spans="1:35" ht="18" x14ac:dyDescent="0.4">
      <c r="A208" s="96" t="s">
        <v>412</v>
      </c>
      <c r="B208" s="101">
        <v>0</v>
      </c>
      <c r="C208" s="101">
        <v>0</v>
      </c>
      <c r="D208" s="101">
        <v>0</v>
      </c>
      <c r="E208" s="97">
        <v>1</v>
      </c>
      <c r="F208" s="101">
        <v>0</v>
      </c>
      <c r="G208" s="101">
        <v>0</v>
      </c>
      <c r="H208" s="96" t="s">
        <v>412</v>
      </c>
      <c r="I208" s="101">
        <v>0</v>
      </c>
      <c r="J208" s="101">
        <v>0</v>
      </c>
      <c r="K208" s="101">
        <v>0</v>
      </c>
      <c r="L208" s="97">
        <v>1</v>
      </c>
      <c r="M208" s="101">
        <v>0</v>
      </c>
      <c r="N208" s="101">
        <v>0</v>
      </c>
      <c r="O208" s="96" t="s">
        <v>412</v>
      </c>
      <c r="P208" s="101">
        <v>0</v>
      </c>
      <c r="Q208" s="101">
        <v>0</v>
      </c>
      <c r="R208" s="101">
        <v>0</v>
      </c>
      <c r="S208" s="97">
        <v>1</v>
      </c>
      <c r="T208" s="101">
        <v>0</v>
      </c>
      <c r="U208" s="101">
        <v>0</v>
      </c>
      <c r="V208" s="96" t="s">
        <v>412</v>
      </c>
      <c r="W208" s="101">
        <v>0</v>
      </c>
      <c r="X208" s="101">
        <v>0</v>
      </c>
      <c r="Y208" s="101">
        <v>0</v>
      </c>
      <c r="Z208" s="97">
        <v>1</v>
      </c>
      <c r="AA208" s="101">
        <v>0</v>
      </c>
      <c r="AB208" s="101">
        <v>0</v>
      </c>
      <c r="AC208" s="96" t="s">
        <v>412</v>
      </c>
      <c r="AD208" s="101">
        <v>0</v>
      </c>
      <c r="AE208" s="101">
        <v>0</v>
      </c>
      <c r="AF208" s="101">
        <v>0</v>
      </c>
      <c r="AG208" s="97">
        <v>1</v>
      </c>
      <c r="AH208" s="101">
        <v>0</v>
      </c>
      <c r="AI208" s="101">
        <v>0</v>
      </c>
    </row>
    <row r="209" spans="1:35" ht="18" x14ac:dyDescent="0.4">
      <c r="A209" s="101">
        <v>0</v>
      </c>
      <c r="B209" s="101">
        <v>0</v>
      </c>
      <c r="C209" s="101">
        <v>0</v>
      </c>
      <c r="D209" s="101">
        <v>0</v>
      </c>
      <c r="E209" s="97">
        <v>1</v>
      </c>
      <c r="F209" s="101">
        <v>0</v>
      </c>
      <c r="G209" s="101">
        <v>0</v>
      </c>
      <c r="H209" s="101">
        <v>0</v>
      </c>
      <c r="I209" s="101">
        <v>0</v>
      </c>
      <c r="J209" s="101">
        <v>0</v>
      </c>
      <c r="K209" s="101">
        <v>0</v>
      </c>
      <c r="L209" s="97">
        <v>1</v>
      </c>
      <c r="M209" s="101">
        <v>0</v>
      </c>
      <c r="N209" s="101">
        <v>0</v>
      </c>
      <c r="O209" s="101">
        <v>0</v>
      </c>
      <c r="P209" s="101">
        <v>0</v>
      </c>
      <c r="Q209" s="101">
        <v>0</v>
      </c>
      <c r="R209" s="101">
        <v>0</v>
      </c>
      <c r="S209" s="97">
        <v>1</v>
      </c>
      <c r="T209" s="101">
        <v>0</v>
      </c>
      <c r="U209" s="101">
        <v>0</v>
      </c>
      <c r="V209" s="101">
        <v>0</v>
      </c>
      <c r="W209" s="101">
        <v>0</v>
      </c>
      <c r="X209" s="101">
        <v>0</v>
      </c>
      <c r="Y209" s="101">
        <v>0</v>
      </c>
      <c r="Z209" s="97">
        <v>1</v>
      </c>
      <c r="AA209" s="101">
        <v>0</v>
      </c>
      <c r="AB209" s="101">
        <v>0</v>
      </c>
      <c r="AC209" s="101">
        <v>0</v>
      </c>
      <c r="AD209" s="101">
        <v>0</v>
      </c>
      <c r="AE209" s="101">
        <v>0</v>
      </c>
      <c r="AF209" s="101">
        <v>0</v>
      </c>
      <c r="AG209" s="97">
        <v>1</v>
      </c>
      <c r="AH209" s="101">
        <v>0</v>
      </c>
      <c r="AI209" s="101">
        <v>0</v>
      </c>
    </row>
    <row r="210" spans="1:35" ht="18" x14ac:dyDescent="0.4">
      <c r="A210" s="101">
        <v>0</v>
      </c>
      <c r="B210" s="101">
        <v>0</v>
      </c>
      <c r="C210" s="101">
        <v>0</v>
      </c>
      <c r="D210" s="101">
        <v>0</v>
      </c>
      <c r="E210" s="97">
        <v>1</v>
      </c>
      <c r="F210" s="101">
        <v>0</v>
      </c>
      <c r="G210" s="101">
        <v>0</v>
      </c>
      <c r="H210" s="101">
        <v>0</v>
      </c>
      <c r="I210" s="101">
        <v>0</v>
      </c>
      <c r="J210" s="101">
        <v>0</v>
      </c>
      <c r="K210" s="101">
        <v>0</v>
      </c>
      <c r="L210" s="97">
        <v>1</v>
      </c>
      <c r="M210" s="101">
        <v>0</v>
      </c>
      <c r="N210" s="101">
        <v>0</v>
      </c>
      <c r="O210" s="101">
        <v>0</v>
      </c>
      <c r="P210" s="101">
        <v>0</v>
      </c>
      <c r="Q210" s="101">
        <v>0</v>
      </c>
      <c r="R210" s="101">
        <v>0</v>
      </c>
      <c r="S210" s="97">
        <v>1</v>
      </c>
      <c r="T210" s="101">
        <v>0</v>
      </c>
      <c r="U210" s="101">
        <v>0</v>
      </c>
      <c r="V210" s="101">
        <v>0</v>
      </c>
      <c r="W210" s="101">
        <v>0</v>
      </c>
      <c r="X210" s="101">
        <v>0</v>
      </c>
      <c r="Y210" s="101">
        <v>0</v>
      </c>
      <c r="Z210" s="97">
        <v>1</v>
      </c>
      <c r="AA210" s="101">
        <v>0</v>
      </c>
      <c r="AB210" s="101">
        <v>0</v>
      </c>
      <c r="AC210" s="101">
        <v>0</v>
      </c>
      <c r="AD210" s="101">
        <v>0</v>
      </c>
      <c r="AE210" s="101">
        <v>0</v>
      </c>
      <c r="AF210" s="101">
        <v>0</v>
      </c>
      <c r="AG210" s="97">
        <v>1</v>
      </c>
      <c r="AH210" s="101">
        <v>0</v>
      </c>
      <c r="AI210" s="101">
        <v>0</v>
      </c>
    </row>
    <row r="211" spans="1:35" ht="18" x14ac:dyDescent="0.4">
      <c r="A211" s="96" t="s">
        <v>413</v>
      </c>
      <c r="B211" s="101">
        <v>0</v>
      </c>
      <c r="C211" s="101">
        <v>0</v>
      </c>
      <c r="D211" s="101">
        <v>0</v>
      </c>
      <c r="E211" s="97">
        <v>1</v>
      </c>
      <c r="F211" s="101">
        <v>0</v>
      </c>
      <c r="G211" s="101">
        <v>0</v>
      </c>
      <c r="H211" s="96" t="s">
        <v>413</v>
      </c>
      <c r="I211" s="101">
        <v>0</v>
      </c>
      <c r="J211" s="101">
        <v>0</v>
      </c>
      <c r="K211" s="101">
        <v>0</v>
      </c>
      <c r="L211" s="97">
        <v>1</v>
      </c>
      <c r="M211" s="101">
        <v>0</v>
      </c>
      <c r="N211" s="101">
        <v>0</v>
      </c>
      <c r="O211" s="96" t="s">
        <v>413</v>
      </c>
      <c r="P211" s="101">
        <v>0</v>
      </c>
      <c r="Q211" s="101">
        <v>0</v>
      </c>
      <c r="R211" s="101">
        <v>0</v>
      </c>
      <c r="S211" s="97">
        <v>1</v>
      </c>
      <c r="T211" s="101">
        <v>0</v>
      </c>
      <c r="U211" s="101">
        <v>0</v>
      </c>
      <c r="V211" s="96" t="s">
        <v>413</v>
      </c>
      <c r="W211" s="101">
        <v>0</v>
      </c>
      <c r="X211" s="101">
        <v>0</v>
      </c>
      <c r="Y211" s="101">
        <v>0</v>
      </c>
      <c r="Z211" s="97">
        <v>1</v>
      </c>
      <c r="AA211" s="101">
        <v>0</v>
      </c>
      <c r="AB211" s="101">
        <v>0</v>
      </c>
      <c r="AC211" s="96" t="s">
        <v>413</v>
      </c>
      <c r="AD211" s="101">
        <v>0</v>
      </c>
      <c r="AE211" s="101">
        <v>0</v>
      </c>
      <c r="AF211" s="101">
        <v>0</v>
      </c>
      <c r="AG211" s="97">
        <v>1</v>
      </c>
      <c r="AH211" s="101">
        <v>0</v>
      </c>
      <c r="AI211" s="101">
        <v>0</v>
      </c>
    </row>
    <row r="212" spans="1:35" ht="36" x14ac:dyDescent="0.4">
      <c r="A212" s="96" t="s">
        <v>414</v>
      </c>
      <c r="B212" s="101">
        <v>0</v>
      </c>
      <c r="C212" s="101">
        <v>0</v>
      </c>
      <c r="D212" s="101">
        <v>0</v>
      </c>
      <c r="E212" s="97">
        <v>1</v>
      </c>
      <c r="F212" s="101">
        <v>0</v>
      </c>
      <c r="G212" s="101">
        <v>0</v>
      </c>
      <c r="H212" s="96" t="s">
        <v>414</v>
      </c>
      <c r="I212" s="101">
        <v>0</v>
      </c>
      <c r="J212" s="101">
        <v>0</v>
      </c>
      <c r="K212" s="101">
        <v>0</v>
      </c>
      <c r="L212" s="97">
        <v>1</v>
      </c>
      <c r="M212" s="101">
        <v>0</v>
      </c>
      <c r="N212" s="101">
        <v>0</v>
      </c>
      <c r="O212" s="96" t="s">
        <v>414</v>
      </c>
      <c r="P212" s="101">
        <v>0</v>
      </c>
      <c r="Q212" s="101">
        <v>0</v>
      </c>
      <c r="R212" s="101">
        <v>0</v>
      </c>
      <c r="S212" s="97">
        <v>1</v>
      </c>
      <c r="T212" s="101">
        <v>0</v>
      </c>
      <c r="U212" s="101">
        <v>0</v>
      </c>
      <c r="V212" s="96" t="s">
        <v>414</v>
      </c>
      <c r="W212" s="101">
        <v>0</v>
      </c>
      <c r="X212" s="101">
        <v>0</v>
      </c>
      <c r="Y212" s="101">
        <v>0</v>
      </c>
      <c r="Z212" s="97">
        <v>1</v>
      </c>
      <c r="AA212" s="101">
        <v>0</v>
      </c>
      <c r="AB212" s="101">
        <v>0</v>
      </c>
      <c r="AC212" s="96" t="s">
        <v>414</v>
      </c>
      <c r="AD212" s="101">
        <v>0</v>
      </c>
      <c r="AE212" s="101">
        <v>0</v>
      </c>
      <c r="AF212" s="101">
        <v>0</v>
      </c>
      <c r="AG212" s="97">
        <v>1</v>
      </c>
      <c r="AH212" s="101">
        <v>0</v>
      </c>
      <c r="AI212" s="101">
        <v>0</v>
      </c>
    </row>
    <row r="213" spans="1:35" ht="18" x14ac:dyDescent="0.4">
      <c r="A213" s="101">
        <v>0</v>
      </c>
      <c r="B213" s="101">
        <v>0</v>
      </c>
      <c r="C213" s="101">
        <v>0</v>
      </c>
      <c r="D213" s="101">
        <v>0</v>
      </c>
      <c r="E213" s="97">
        <v>1</v>
      </c>
      <c r="F213" s="101">
        <v>0</v>
      </c>
      <c r="G213" s="101">
        <v>0</v>
      </c>
      <c r="H213" s="101">
        <v>0</v>
      </c>
      <c r="I213" s="101">
        <v>0</v>
      </c>
      <c r="J213" s="101">
        <v>0</v>
      </c>
      <c r="K213" s="101">
        <v>0</v>
      </c>
      <c r="L213" s="97">
        <v>1</v>
      </c>
      <c r="M213" s="101">
        <v>0</v>
      </c>
      <c r="N213" s="101">
        <v>0</v>
      </c>
      <c r="O213" s="101">
        <v>0</v>
      </c>
      <c r="P213" s="101">
        <v>0</v>
      </c>
      <c r="Q213" s="101">
        <v>0</v>
      </c>
      <c r="R213" s="101">
        <v>0</v>
      </c>
      <c r="S213" s="97">
        <v>1</v>
      </c>
      <c r="T213" s="101">
        <v>0</v>
      </c>
      <c r="U213" s="101">
        <v>0</v>
      </c>
      <c r="V213" s="101">
        <v>0</v>
      </c>
      <c r="W213" s="101">
        <v>0</v>
      </c>
      <c r="X213" s="101">
        <v>0</v>
      </c>
      <c r="Y213" s="101">
        <v>0</v>
      </c>
      <c r="Z213" s="97">
        <v>1</v>
      </c>
      <c r="AA213" s="101">
        <v>0</v>
      </c>
      <c r="AB213" s="101">
        <v>0</v>
      </c>
      <c r="AC213" s="101">
        <v>0</v>
      </c>
      <c r="AD213" s="101">
        <v>0</v>
      </c>
      <c r="AE213" s="101">
        <v>0</v>
      </c>
      <c r="AF213" s="101">
        <v>0</v>
      </c>
      <c r="AG213" s="97">
        <v>1</v>
      </c>
      <c r="AH213" s="101">
        <v>0</v>
      </c>
      <c r="AI213" s="101">
        <v>0</v>
      </c>
    </row>
    <row r="214" spans="1:35" ht="18" x14ac:dyDescent="0.4">
      <c r="A214" s="101">
        <v>0</v>
      </c>
      <c r="B214" s="101">
        <v>0</v>
      </c>
      <c r="C214" s="101">
        <v>0</v>
      </c>
      <c r="D214" s="101">
        <v>0</v>
      </c>
      <c r="E214" s="97">
        <v>1</v>
      </c>
      <c r="F214" s="101">
        <v>0</v>
      </c>
      <c r="G214" s="101">
        <v>0</v>
      </c>
      <c r="H214" s="101">
        <v>0</v>
      </c>
      <c r="I214" s="101">
        <v>0</v>
      </c>
      <c r="J214" s="101">
        <v>0</v>
      </c>
      <c r="K214" s="101">
        <v>0</v>
      </c>
      <c r="L214" s="97">
        <v>1</v>
      </c>
      <c r="M214" s="101">
        <v>0</v>
      </c>
      <c r="N214" s="101">
        <v>0</v>
      </c>
      <c r="O214" s="101">
        <v>0</v>
      </c>
      <c r="P214" s="101">
        <v>0</v>
      </c>
      <c r="Q214" s="101">
        <v>0</v>
      </c>
      <c r="R214" s="101">
        <v>0</v>
      </c>
      <c r="S214" s="97">
        <v>1</v>
      </c>
      <c r="T214" s="101">
        <v>0</v>
      </c>
      <c r="U214" s="101">
        <v>0</v>
      </c>
      <c r="V214" s="101">
        <v>0</v>
      </c>
      <c r="W214" s="101">
        <v>0</v>
      </c>
      <c r="X214" s="101">
        <v>0</v>
      </c>
      <c r="Y214" s="101">
        <v>0</v>
      </c>
      <c r="Z214" s="97">
        <v>1</v>
      </c>
      <c r="AA214" s="101">
        <v>0</v>
      </c>
      <c r="AB214" s="101">
        <v>0</v>
      </c>
      <c r="AC214" s="101">
        <v>0</v>
      </c>
      <c r="AD214" s="101">
        <v>0</v>
      </c>
      <c r="AE214" s="101">
        <v>0</v>
      </c>
      <c r="AF214" s="101">
        <v>0</v>
      </c>
      <c r="AG214" s="97">
        <v>1</v>
      </c>
      <c r="AH214" s="101">
        <v>0</v>
      </c>
      <c r="AI214" s="101">
        <v>0</v>
      </c>
    </row>
    <row r="215" spans="1:35" ht="18" x14ac:dyDescent="0.4">
      <c r="A215" s="96" t="s">
        <v>415</v>
      </c>
      <c r="B215" s="101">
        <v>0</v>
      </c>
      <c r="C215" s="101">
        <v>0</v>
      </c>
      <c r="D215" s="101">
        <v>0</v>
      </c>
      <c r="E215" s="97">
        <v>1</v>
      </c>
      <c r="F215" s="101">
        <v>0</v>
      </c>
      <c r="G215" s="101">
        <v>0</v>
      </c>
      <c r="H215" s="96" t="s">
        <v>415</v>
      </c>
      <c r="I215" s="101">
        <v>0</v>
      </c>
      <c r="J215" s="101">
        <v>0</v>
      </c>
      <c r="K215" s="101">
        <v>0</v>
      </c>
      <c r="L215" s="97">
        <v>1</v>
      </c>
      <c r="M215" s="101">
        <v>0</v>
      </c>
      <c r="N215" s="101">
        <v>0</v>
      </c>
      <c r="O215" s="96" t="s">
        <v>415</v>
      </c>
      <c r="P215" s="101">
        <v>0</v>
      </c>
      <c r="Q215" s="101">
        <v>0</v>
      </c>
      <c r="R215" s="101">
        <v>0</v>
      </c>
      <c r="S215" s="97">
        <v>1</v>
      </c>
      <c r="T215" s="101">
        <v>0</v>
      </c>
      <c r="U215" s="101">
        <v>0</v>
      </c>
      <c r="V215" s="96" t="s">
        <v>415</v>
      </c>
      <c r="W215" s="101">
        <v>0</v>
      </c>
      <c r="X215" s="101">
        <v>0</v>
      </c>
      <c r="Y215" s="101">
        <v>0</v>
      </c>
      <c r="Z215" s="97">
        <v>1</v>
      </c>
      <c r="AA215" s="101">
        <v>0</v>
      </c>
      <c r="AB215" s="101">
        <v>0</v>
      </c>
      <c r="AC215" s="96" t="s">
        <v>415</v>
      </c>
      <c r="AD215" s="101">
        <v>0</v>
      </c>
      <c r="AE215" s="101">
        <v>0</v>
      </c>
      <c r="AF215" s="101">
        <v>0</v>
      </c>
      <c r="AG215" s="97">
        <v>1</v>
      </c>
      <c r="AH215" s="101">
        <v>0</v>
      </c>
      <c r="AI215" s="101">
        <v>0</v>
      </c>
    </row>
    <row r="216" spans="1:35" ht="36" x14ac:dyDescent="0.4">
      <c r="A216" s="96" t="s">
        <v>416</v>
      </c>
      <c r="B216" s="101">
        <v>0</v>
      </c>
      <c r="C216" s="101">
        <v>0</v>
      </c>
      <c r="D216" s="101">
        <v>0</v>
      </c>
      <c r="E216" s="97">
        <v>1</v>
      </c>
      <c r="F216" s="101">
        <v>0</v>
      </c>
      <c r="G216" s="101">
        <v>0</v>
      </c>
      <c r="H216" s="96" t="s">
        <v>416</v>
      </c>
      <c r="I216" s="101">
        <v>0</v>
      </c>
      <c r="J216" s="101">
        <v>0</v>
      </c>
      <c r="K216" s="101">
        <v>0</v>
      </c>
      <c r="L216" s="97">
        <v>1</v>
      </c>
      <c r="M216" s="101">
        <v>0</v>
      </c>
      <c r="N216" s="101">
        <v>0</v>
      </c>
      <c r="O216" s="96" t="s">
        <v>416</v>
      </c>
      <c r="P216" s="101">
        <v>0</v>
      </c>
      <c r="Q216" s="101">
        <v>0</v>
      </c>
      <c r="R216" s="101">
        <v>0</v>
      </c>
      <c r="S216" s="97">
        <v>1</v>
      </c>
      <c r="T216" s="101">
        <v>0</v>
      </c>
      <c r="U216" s="101">
        <v>0</v>
      </c>
      <c r="V216" s="96" t="s">
        <v>416</v>
      </c>
      <c r="W216" s="101">
        <v>0</v>
      </c>
      <c r="X216" s="101">
        <v>0</v>
      </c>
      <c r="Y216" s="101">
        <v>0</v>
      </c>
      <c r="Z216" s="97">
        <v>1</v>
      </c>
      <c r="AA216" s="101">
        <v>0</v>
      </c>
      <c r="AB216" s="101">
        <v>0</v>
      </c>
      <c r="AC216" s="96" t="s">
        <v>416</v>
      </c>
      <c r="AD216" s="101">
        <v>0</v>
      </c>
      <c r="AE216" s="101">
        <v>0</v>
      </c>
      <c r="AF216" s="101">
        <v>0</v>
      </c>
      <c r="AG216" s="97">
        <v>1</v>
      </c>
      <c r="AH216" s="101">
        <v>0</v>
      </c>
      <c r="AI216" s="101">
        <v>0</v>
      </c>
    </row>
  </sheetData>
  <mergeCells count="2">
    <mergeCell ref="B2:F2"/>
    <mergeCell ref="B3:F3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5E8F9-44B2-4A73-89C7-7ABE8E813AD7}">
  <sheetPr codeName="Sheet105"/>
  <dimension ref="A1:Q203"/>
  <sheetViews>
    <sheetView workbookViewId="0">
      <selection activeCell="A4" sqref="A4"/>
    </sheetView>
  </sheetViews>
  <sheetFormatPr defaultRowHeight="12.5" x14ac:dyDescent="0.25"/>
  <cols>
    <col min="1" max="1" width="25.453125" style="32" bestFit="1" customWidth="1"/>
    <col min="2" max="2" width="20.81640625" style="32" bestFit="1" customWidth="1"/>
    <col min="3" max="3" width="11.90625" style="32" bestFit="1" customWidth="1"/>
    <col min="4" max="4" width="17.7265625" style="32" bestFit="1" customWidth="1"/>
    <col min="5" max="5" width="27.26953125" style="32" bestFit="1" customWidth="1"/>
    <col min="6" max="6" width="19.90625" style="32" bestFit="1" customWidth="1"/>
    <col min="7" max="7" width="13.6328125" style="32" bestFit="1" customWidth="1"/>
    <col min="8" max="8" width="12.90625" style="32" bestFit="1" customWidth="1"/>
    <col min="9" max="10" width="18.453125" style="32" bestFit="1" customWidth="1"/>
    <col min="11" max="13" width="17.81640625" style="32" bestFit="1" customWidth="1"/>
    <col min="14" max="14" width="17.453125" style="32" bestFit="1" customWidth="1"/>
    <col min="15" max="16" width="11.26953125" style="32" bestFit="1" customWidth="1"/>
    <col min="17" max="16384" width="8.7265625" style="32"/>
  </cols>
  <sheetData>
    <row r="1" spans="1:17" ht="35" customHeight="1" x14ac:dyDescent="0.35">
      <c r="A1" s="263" t="s">
        <v>694</v>
      </c>
      <c r="B1" s="264"/>
      <c r="C1" s="264"/>
      <c r="D1" s="265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7" ht="36" thickBot="1" x14ac:dyDescent="0.45">
      <c r="A2" s="33" t="s">
        <v>126</v>
      </c>
      <c r="B2" s="34" t="s">
        <v>127</v>
      </c>
      <c r="C2" s="33" t="s">
        <v>128</v>
      </c>
      <c r="D2" s="35" t="s">
        <v>129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7" ht="18.5" thickBot="1" x14ac:dyDescent="0.45">
      <c r="A3" s="36" t="s">
        <v>130</v>
      </c>
      <c r="B3" s="36" t="s">
        <v>131</v>
      </c>
      <c r="C3" s="36" t="s">
        <v>132</v>
      </c>
      <c r="D3" s="36" t="s">
        <v>133</v>
      </c>
      <c r="E3" s="36" t="s">
        <v>134</v>
      </c>
      <c r="F3" s="37" t="s">
        <v>135</v>
      </c>
      <c r="G3" s="37" t="s">
        <v>136</v>
      </c>
      <c r="H3" s="37" t="s">
        <v>137</v>
      </c>
      <c r="I3" s="37" t="s">
        <v>138</v>
      </c>
      <c r="J3" s="37" t="s">
        <v>139</v>
      </c>
      <c r="K3" s="37" t="s">
        <v>140</v>
      </c>
      <c r="L3" s="37" t="s">
        <v>541</v>
      </c>
      <c r="M3" s="37" t="s">
        <v>542</v>
      </c>
      <c r="N3" s="37" t="s">
        <v>543</v>
      </c>
      <c r="O3" s="37" t="s">
        <v>573</v>
      </c>
      <c r="P3" s="38" t="s">
        <v>574</v>
      </c>
      <c r="Q3" s="39"/>
    </row>
    <row r="4" spans="1:17" ht="18" x14ac:dyDescent="0.4">
      <c r="A4" s="40" t="s">
        <v>12</v>
      </c>
      <c r="B4" s="40" t="s">
        <v>488</v>
      </c>
      <c r="C4" s="41" t="s">
        <v>431</v>
      </c>
      <c r="D4" s="40" t="s">
        <v>173</v>
      </c>
      <c r="E4" s="42" t="s">
        <v>145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7" ht="18.5" thickBot="1" x14ac:dyDescent="0.45">
      <c r="A5" s="44">
        <v>1000</v>
      </c>
      <c r="B5" s="54">
        <v>675.45600000000002</v>
      </c>
      <c r="C5" s="55">
        <v>507.06346352282713</v>
      </c>
      <c r="D5" s="54">
        <v>516.99097581678654</v>
      </c>
      <c r="E5" s="57">
        <v>1449.6426708984375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</row>
    <row r="6" spans="1:17" ht="18" x14ac:dyDescent="0.4">
      <c r="A6" s="49"/>
      <c r="B6" s="49"/>
      <c r="C6" s="49"/>
      <c r="D6" s="49"/>
      <c r="E6" s="42" t="s">
        <v>164</v>
      </c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1:17" ht="18.5" thickBot="1" x14ac:dyDescent="0.45">
      <c r="A7" s="49"/>
      <c r="B7" s="49"/>
      <c r="C7" s="49"/>
      <c r="D7" s="49"/>
      <c r="E7" s="75">
        <v>523.71184936523434</v>
      </c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7" ht="18" x14ac:dyDescent="0.4">
      <c r="A8" s="49"/>
      <c r="B8" s="49"/>
      <c r="C8" s="41" t="s">
        <v>426</v>
      </c>
      <c r="D8" s="42" t="s">
        <v>148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</row>
    <row r="9" spans="1:17" ht="18.5" thickBot="1" x14ac:dyDescent="0.45">
      <c r="A9" s="49"/>
      <c r="B9" s="49"/>
      <c r="C9" s="55">
        <v>495.82455124444579</v>
      </c>
      <c r="D9" s="63">
        <v>496.24700056462569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</row>
    <row r="10" spans="1:17" ht="36" x14ac:dyDescent="0.4">
      <c r="A10" s="49"/>
      <c r="B10" s="40" t="s">
        <v>585</v>
      </c>
      <c r="C10" s="41" t="s">
        <v>586</v>
      </c>
      <c r="D10" s="41" t="s">
        <v>587</v>
      </c>
      <c r="E10" s="41" t="s">
        <v>588</v>
      </c>
      <c r="F10" s="41" t="s">
        <v>589</v>
      </c>
      <c r="G10" s="40" t="s">
        <v>590</v>
      </c>
      <c r="H10" s="42" t="s">
        <v>145</v>
      </c>
      <c r="I10" s="43"/>
      <c r="J10" s="43"/>
      <c r="K10" s="43"/>
      <c r="L10" s="43"/>
      <c r="M10" s="43"/>
      <c r="N10" s="43"/>
      <c r="O10" s="43"/>
      <c r="P10" s="43"/>
    </row>
    <row r="11" spans="1:17" ht="18.5" thickBot="1" x14ac:dyDescent="0.45">
      <c r="A11" s="49"/>
      <c r="B11" s="54">
        <v>326.88299999999998</v>
      </c>
      <c r="C11" s="55">
        <v>225.58751227825925</v>
      </c>
      <c r="D11" s="55">
        <v>229.71204016662176</v>
      </c>
      <c r="E11" s="55">
        <v>216.01564635063113</v>
      </c>
      <c r="F11" s="55">
        <v>217.05011057341545</v>
      </c>
      <c r="G11" s="54">
        <v>819.78048439147688</v>
      </c>
      <c r="H11" s="63">
        <v>619.66302951580815</v>
      </c>
      <c r="I11" s="43"/>
      <c r="J11" s="43"/>
      <c r="K11" s="43"/>
      <c r="L11" s="43"/>
      <c r="M11" s="43"/>
      <c r="N11" s="43"/>
      <c r="O11" s="43"/>
      <c r="P11" s="43"/>
    </row>
    <row r="12" spans="1:17" ht="36" x14ac:dyDescent="0.4">
      <c r="A12" s="49"/>
      <c r="B12" s="49"/>
      <c r="C12" s="49"/>
      <c r="D12" s="49"/>
      <c r="E12" s="49"/>
      <c r="F12" s="49"/>
      <c r="G12" s="49"/>
      <c r="H12" s="40" t="s">
        <v>591</v>
      </c>
      <c r="I12" s="40" t="s">
        <v>592</v>
      </c>
      <c r="J12" s="42" t="s">
        <v>593</v>
      </c>
      <c r="K12" s="43"/>
      <c r="L12" s="43"/>
      <c r="M12" s="43"/>
      <c r="N12" s="43"/>
      <c r="O12" s="43"/>
      <c r="P12" s="43"/>
    </row>
    <row r="13" spans="1:17" ht="18.5" thickBot="1" x14ac:dyDescent="0.45">
      <c r="A13" s="49"/>
      <c r="B13" s="49"/>
      <c r="C13" s="49"/>
      <c r="D13" s="49"/>
      <c r="E13" s="49"/>
      <c r="F13" s="49"/>
      <c r="G13" s="49"/>
      <c r="H13" s="45">
        <v>2.4150732249755862</v>
      </c>
      <c r="I13" s="45">
        <v>4.865261476407051</v>
      </c>
      <c r="J13" s="53">
        <v>5.2314697919416426</v>
      </c>
      <c r="K13" s="43"/>
      <c r="L13" s="43"/>
      <c r="M13" s="43"/>
      <c r="N13" s="43"/>
      <c r="O13" s="43"/>
      <c r="P13" s="43"/>
    </row>
    <row r="14" spans="1:17" ht="36" x14ac:dyDescent="0.4">
      <c r="A14" s="49"/>
      <c r="B14" s="49"/>
      <c r="C14" s="49"/>
      <c r="D14" s="49"/>
      <c r="E14" s="49"/>
      <c r="F14" s="49"/>
      <c r="G14" s="49"/>
      <c r="H14" s="40" t="s">
        <v>188</v>
      </c>
      <c r="I14" s="40" t="s">
        <v>189</v>
      </c>
      <c r="J14" s="40" t="s">
        <v>190</v>
      </c>
      <c r="K14" s="42" t="s">
        <v>191</v>
      </c>
      <c r="L14" s="43"/>
      <c r="M14" s="43"/>
      <c r="N14" s="43"/>
      <c r="O14" s="43"/>
      <c r="P14" s="43"/>
    </row>
    <row r="15" spans="1:17" ht="18.5" thickBot="1" x14ac:dyDescent="0.45">
      <c r="A15" s="49"/>
      <c r="B15" s="49"/>
      <c r="C15" s="49"/>
      <c r="D15" s="49"/>
      <c r="E15" s="49"/>
      <c r="F15" s="49"/>
      <c r="G15" s="49"/>
      <c r="H15" s="45">
        <v>3.3597472340728758</v>
      </c>
      <c r="I15" s="45">
        <v>6.746473112590313</v>
      </c>
      <c r="J15" s="61">
        <v>19.782481299686431</v>
      </c>
      <c r="K15" s="58">
        <v>19.782482147216797</v>
      </c>
      <c r="L15" s="43"/>
      <c r="M15" s="43"/>
      <c r="N15" s="43"/>
      <c r="O15" s="43"/>
      <c r="P15" s="43"/>
    </row>
    <row r="16" spans="1:17" ht="18" x14ac:dyDescent="0.4">
      <c r="A16" s="49"/>
      <c r="B16" s="49"/>
      <c r="C16" s="49"/>
      <c r="D16" s="49"/>
      <c r="E16" s="49"/>
      <c r="F16" s="49"/>
      <c r="G16" s="49"/>
      <c r="H16" s="40" t="s">
        <v>192</v>
      </c>
      <c r="I16" s="41" t="s">
        <v>157</v>
      </c>
      <c r="J16" s="41" t="s">
        <v>144</v>
      </c>
      <c r="K16" s="42" t="s">
        <v>145</v>
      </c>
      <c r="L16" s="43"/>
      <c r="M16" s="43"/>
      <c r="N16" s="43"/>
      <c r="O16" s="43"/>
      <c r="P16" s="43"/>
    </row>
    <row r="17" spans="1:16" ht="18.5" thickBot="1" x14ac:dyDescent="0.45">
      <c r="A17" s="49"/>
      <c r="B17" s="49"/>
      <c r="C17" s="49"/>
      <c r="D17" s="49"/>
      <c r="E17" s="49"/>
      <c r="F17" s="49"/>
      <c r="G17" s="49"/>
      <c r="H17" s="45">
        <v>8.0518836441650379</v>
      </c>
      <c r="I17" s="46">
        <v>5.2337244033813475</v>
      </c>
      <c r="J17" s="46">
        <v>1.0784699473190145</v>
      </c>
      <c r="K17" s="50">
        <v>0.34897660469242658</v>
      </c>
      <c r="L17" s="43"/>
      <c r="M17" s="43"/>
      <c r="N17" s="43"/>
      <c r="O17" s="43"/>
      <c r="P17" s="43"/>
    </row>
    <row r="18" spans="1:16" ht="36" x14ac:dyDescent="0.4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2" t="s">
        <v>146</v>
      </c>
      <c r="L18" s="43"/>
      <c r="M18" s="43"/>
      <c r="N18" s="43"/>
      <c r="O18" s="43"/>
      <c r="P18" s="43"/>
    </row>
    <row r="19" spans="1:16" ht="18.5" thickBot="1" x14ac:dyDescent="0.45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53">
        <v>1.1000393731587512</v>
      </c>
      <c r="L19" s="43"/>
      <c r="M19" s="43"/>
      <c r="N19" s="43"/>
      <c r="O19" s="43"/>
      <c r="P19" s="43"/>
    </row>
    <row r="20" spans="1:16" ht="18" x14ac:dyDescent="0.4">
      <c r="A20" s="49"/>
      <c r="B20" s="49"/>
      <c r="C20" s="49"/>
      <c r="D20" s="49"/>
      <c r="E20" s="49"/>
      <c r="F20" s="49"/>
      <c r="G20" s="49"/>
      <c r="H20" s="49"/>
      <c r="I20" s="49"/>
      <c r="J20" s="41" t="s">
        <v>147</v>
      </c>
      <c r="K20" s="42" t="s">
        <v>148</v>
      </c>
      <c r="L20" s="43"/>
      <c r="M20" s="43"/>
      <c r="N20" s="43"/>
      <c r="O20" s="43"/>
      <c r="P20" s="43"/>
    </row>
    <row r="21" spans="1:16" ht="18.5" thickBot="1" x14ac:dyDescent="0.45">
      <c r="A21" s="49"/>
      <c r="B21" s="49"/>
      <c r="C21" s="49"/>
      <c r="D21" s="49"/>
      <c r="E21" s="49"/>
      <c r="F21" s="49"/>
      <c r="G21" s="49"/>
      <c r="H21" s="49"/>
      <c r="I21" s="49"/>
      <c r="J21" s="46">
        <v>2.0128953723369523</v>
      </c>
      <c r="K21" s="53">
        <v>2.0128984224614315</v>
      </c>
      <c r="L21" s="43"/>
      <c r="M21" s="43"/>
      <c r="N21" s="43"/>
      <c r="O21" s="43"/>
      <c r="P21" s="43"/>
    </row>
    <row r="22" spans="1:16" ht="18" x14ac:dyDescent="0.4">
      <c r="A22" s="49"/>
      <c r="B22" s="49"/>
      <c r="C22" s="49"/>
      <c r="D22" s="49"/>
      <c r="E22" s="49"/>
      <c r="F22" s="49"/>
      <c r="G22" s="49"/>
      <c r="H22" s="49"/>
      <c r="I22" s="49"/>
      <c r="J22" s="41" t="s">
        <v>149</v>
      </c>
      <c r="K22" s="42" t="s">
        <v>148</v>
      </c>
      <c r="L22" s="43"/>
      <c r="M22" s="43"/>
      <c r="N22" s="43"/>
      <c r="O22" s="43"/>
      <c r="P22" s="43"/>
    </row>
    <row r="23" spans="1:16" ht="18.5" thickBot="1" x14ac:dyDescent="0.45">
      <c r="A23" s="49"/>
      <c r="B23" s="49"/>
      <c r="C23" s="49"/>
      <c r="D23" s="49"/>
      <c r="E23" s="49"/>
      <c r="F23" s="49"/>
      <c r="G23" s="49"/>
      <c r="H23" s="49"/>
      <c r="I23" s="49"/>
      <c r="J23" s="47">
        <v>0.89355259965315781</v>
      </c>
      <c r="K23" s="50">
        <v>0.89355396716056368</v>
      </c>
      <c r="L23" s="43"/>
      <c r="M23" s="43"/>
      <c r="N23" s="43"/>
      <c r="O23" s="43"/>
      <c r="P23" s="43"/>
    </row>
    <row r="24" spans="1:16" ht="18" x14ac:dyDescent="0.4">
      <c r="A24" s="49"/>
      <c r="B24" s="49"/>
      <c r="C24" s="49"/>
      <c r="D24" s="49"/>
      <c r="E24" s="49"/>
      <c r="F24" s="49"/>
      <c r="G24" s="49"/>
      <c r="H24" s="49"/>
      <c r="I24" s="49"/>
      <c r="J24" s="40" t="s">
        <v>150</v>
      </c>
      <c r="K24" s="42" t="s">
        <v>151</v>
      </c>
      <c r="L24" s="43"/>
      <c r="M24" s="43"/>
      <c r="N24" s="43"/>
      <c r="O24" s="43"/>
      <c r="P24" s="43"/>
    </row>
    <row r="25" spans="1:16" ht="18.5" thickBot="1" x14ac:dyDescent="0.45">
      <c r="A25" s="49"/>
      <c r="B25" s="49"/>
      <c r="C25" s="49"/>
      <c r="D25" s="49"/>
      <c r="E25" s="49"/>
      <c r="F25" s="49"/>
      <c r="G25" s="49"/>
      <c r="H25" s="49"/>
      <c r="I25" s="49"/>
      <c r="J25" s="45">
        <v>1.3955754311787223</v>
      </c>
      <c r="K25" s="53">
        <v>1.3955754041671753</v>
      </c>
      <c r="L25" s="43"/>
      <c r="M25" s="43"/>
      <c r="N25" s="43"/>
      <c r="O25" s="43"/>
      <c r="P25" s="43"/>
    </row>
    <row r="26" spans="1:16" ht="36" x14ac:dyDescent="0.4">
      <c r="A26" s="49"/>
      <c r="B26" s="49"/>
      <c r="C26" s="49"/>
      <c r="D26" s="49"/>
      <c r="E26" s="49"/>
      <c r="F26" s="49"/>
      <c r="G26" s="49"/>
      <c r="H26" s="49"/>
      <c r="I26" s="41" t="s">
        <v>155</v>
      </c>
      <c r="J26" s="40" t="s">
        <v>156</v>
      </c>
      <c r="K26" s="41" t="s">
        <v>157</v>
      </c>
      <c r="L26" s="41" t="s">
        <v>144</v>
      </c>
      <c r="M26" s="42" t="s">
        <v>145</v>
      </c>
      <c r="N26" s="43"/>
      <c r="O26" s="43"/>
      <c r="P26" s="43"/>
    </row>
    <row r="27" spans="1:16" ht="18.5" thickBot="1" x14ac:dyDescent="0.45">
      <c r="A27" s="49"/>
      <c r="B27" s="49"/>
      <c r="C27" s="49"/>
      <c r="D27" s="49"/>
      <c r="E27" s="49"/>
      <c r="F27" s="49"/>
      <c r="G27" s="49"/>
      <c r="H27" s="49"/>
      <c r="I27" s="47">
        <v>0.79713648605346676</v>
      </c>
      <c r="J27" s="45">
        <v>1.8034734434861976</v>
      </c>
      <c r="K27" s="47">
        <v>0.46313198776245124</v>
      </c>
      <c r="L27" s="64">
        <v>9.5433744783240543E-2</v>
      </c>
      <c r="M27" s="48">
        <v>3.0880917824357378E-2</v>
      </c>
      <c r="N27" s="43"/>
      <c r="O27" s="43"/>
      <c r="P27" s="43"/>
    </row>
    <row r="28" spans="1:16" ht="36" x14ac:dyDescent="0.4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2" t="s">
        <v>146</v>
      </c>
      <c r="N28" s="43"/>
      <c r="O28" s="43"/>
      <c r="P28" s="43"/>
    </row>
    <row r="29" spans="1:16" ht="18.5" thickBot="1" x14ac:dyDescent="0.45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8">
        <v>9.734241501951954E-2</v>
      </c>
      <c r="N29" s="43"/>
      <c r="O29" s="43"/>
      <c r="P29" s="43"/>
    </row>
    <row r="30" spans="1:16" ht="18" x14ac:dyDescent="0.4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1" t="s">
        <v>147</v>
      </c>
      <c r="M30" s="42" t="s">
        <v>148</v>
      </c>
      <c r="N30" s="43"/>
      <c r="O30" s="43"/>
      <c r="P30" s="43"/>
    </row>
    <row r="31" spans="1:16" ht="18.5" thickBot="1" x14ac:dyDescent="0.45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7">
        <v>0.17812099791608518</v>
      </c>
      <c r="M31" s="50">
        <v>0.17812127279186238</v>
      </c>
      <c r="N31" s="43"/>
      <c r="O31" s="43"/>
      <c r="P31" s="43"/>
    </row>
    <row r="32" spans="1:16" ht="18" x14ac:dyDescent="0.4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1" t="s">
        <v>149</v>
      </c>
      <c r="M32" s="42" t="s">
        <v>148</v>
      </c>
      <c r="N32" s="43"/>
      <c r="O32" s="43"/>
      <c r="P32" s="43"/>
    </row>
    <row r="33" spans="1:16" ht="18.5" thickBot="1" x14ac:dyDescent="0.45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64">
        <v>7.9070419122653557E-2</v>
      </c>
      <c r="M33" s="48">
        <v>7.9070539934716341E-2</v>
      </c>
      <c r="N33" s="43"/>
      <c r="O33" s="43"/>
      <c r="P33" s="43"/>
    </row>
    <row r="34" spans="1:16" ht="18" x14ac:dyDescent="0.4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0" t="s">
        <v>150</v>
      </c>
      <c r="M34" s="42" t="s">
        <v>151</v>
      </c>
      <c r="N34" s="43"/>
      <c r="O34" s="43"/>
      <c r="P34" s="43"/>
    </row>
    <row r="35" spans="1:16" ht="18.5" thickBot="1" x14ac:dyDescent="0.45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51">
        <v>0.12349439115661752</v>
      </c>
      <c r="M35" s="50">
        <v>0.12349439412355423</v>
      </c>
      <c r="N35" s="43"/>
      <c r="O35" s="43"/>
      <c r="P35" s="43"/>
    </row>
    <row r="36" spans="1:16" ht="36" x14ac:dyDescent="0.4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1" t="s">
        <v>158</v>
      </c>
      <c r="L36" s="41" t="s">
        <v>159</v>
      </c>
      <c r="M36" s="42" t="s">
        <v>160</v>
      </c>
      <c r="N36" s="43"/>
      <c r="O36" s="43"/>
      <c r="P36" s="43"/>
    </row>
    <row r="37" spans="1:16" ht="18.5" thickBot="1" x14ac:dyDescent="0.45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6">
        <v>1.3322258542060854</v>
      </c>
      <c r="L37" s="46">
        <v>2.888482053045891</v>
      </c>
      <c r="M37" s="58">
        <v>10.072558115108043</v>
      </c>
      <c r="N37" s="43"/>
      <c r="O37" s="43"/>
      <c r="P37" s="43"/>
    </row>
    <row r="38" spans="1:16" ht="36" x14ac:dyDescent="0.4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0" t="s">
        <v>161</v>
      </c>
      <c r="M38" s="41" t="s">
        <v>162</v>
      </c>
      <c r="N38" s="41" t="s">
        <v>149</v>
      </c>
      <c r="O38" s="42" t="s">
        <v>148</v>
      </c>
      <c r="P38" s="43"/>
    </row>
    <row r="39" spans="1:16" ht="18.5" thickBot="1" x14ac:dyDescent="0.45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5">
        <v>2.4758417597536209</v>
      </c>
      <c r="M39" s="46">
        <v>2.0099378581190108</v>
      </c>
      <c r="N39" s="46">
        <v>1.2483330388848981</v>
      </c>
      <c r="O39" s="53">
        <v>1.2483350046204384</v>
      </c>
      <c r="P39" s="43"/>
    </row>
    <row r="40" spans="1:16" ht="36" x14ac:dyDescent="0.4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0" t="s">
        <v>163</v>
      </c>
      <c r="O40" s="42" t="s">
        <v>164</v>
      </c>
      <c r="P40" s="43"/>
    </row>
    <row r="41" spans="1:16" ht="18.5" thickBot="1" x14ac:dyDescent="0.45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51">
        <v>0.86674304167630456</v>
      </c>
      <c r="O41" s="50">
        <v>0.89274531900882725</v>
      </c>
      <c r="P41" s="43"/>
    </row>
    <row r="42" spans="1:16" ht="36" x14ac:dyDescent="0.4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0" t="s">
        <v>150</v>
      </c>
      <c r="O42" s="42" t="s">
        <v>151</v>
      </c>
      <c r="P42" s="43"/>
    </row>
    <row r="43" spans="1:16" ht="18.5" thickBot="1" x14ac:dyDescent="0.45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66">
        <v>7.5680688381662614E-2</v>
      </c>
      <c r="O43" s="69">
        <v>7.56806880235672E-2</v>
      </c>
      <c r="P43" s="43"/>
    </row>
    <row r="44" spans="1:16" ht="18" x14ac:dyDescent="0.4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0" t="s">
        <v>150</v>
      </c>
      <c r="N44" s="42" t="s">
        <v>151</v>
      </c>
      <c r="O44" s="43"/>
      <c r="P44" s="43"/>
    </row>
    <row r="45" spans="1:16" ht="18.5" thickBot="1" x14ac:dyDescent="0.4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51">
        <v>0.50270976612997054</v>
      </c>
      <c r="N45" s="52">
        <v>0.50270974636077881</v>
      </c>
      <c r="O45" s="43"/>
      <c r="P45" s="43"/>
    </row>
    <row r="46" spans="1:16" ht="18" x14ac:dyDescent="0.4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0" t="s">
        <v>150</v>
      </c>
      <c r="M46" s="42" t="s">
        <v>151</v>
      </c>
      <c r="N46" s="43"/>
      <c r="O46" s="43"/>
      <c r="P46" s="43"/>
    </row>
    <row r="47" spans="1:16" ht="18.5" thickBot="1" x14ac:dyDescent="0.45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51">
        <v>0.78165790533885471</v>
      </c>
      <c r="M47" s="52">
        <v>0.78165793418884277</v>
      </c>
      <c r="N47" s="43"/>
      <c r="O47" s="43"/>
      <c r="P47" s="43"/>
    </row>
    <row r="48" spans="1:16" ht="18" x14ac:dyDescent="0.4">
      <c r="A48" s="49"/>
      <c r="B48" s="49"/>
      <c r="C48" s="49"/>
      <c r="D48" s="49"/>
      <c r="E48" s="49"/>
      <c r="F48" s="49"/>
      <c r="G48" s="49"/>
      <c r="H48" s="49"/>
      <c r="I48" s="40" t="s">
        <v>166</v>
      </c>
      <c r="J48" s="41" t="s">
        <v>157</v>
      </c>
      <c r="K48" s="41" t="s">
        <v>144</v>
      </c>
      <c r="L48" s="42" t="s">
        <v>145</v>
      </c>
      <c r="M48" s="43"/>
      <c r="N48" s="43"/>
      <c r="O48" s="43"/>
      <c r="P48" s="43"/>
    </row>
    <row r="49" spans="1:16" ht="18.5" thickBot="1" x14ac:dyDescent="0.45">
      <c r="A49" s="49"/>
      <c r="B49" s="49"/>
      <c r="C49" s="49"/>
      <c r="D49" s="49"/>
      <c r="E49" s="49"/>
      <c r="F49" s="49"/>
      <c r="G49" s="49"/>
      <c r="H49" s="49"/>
      <c r="I49" s="45">
        <v>6.4254031906127933</v>
      </c>
      <c r="J49" s="46">
        <v>3.6380632454872135</v>
      </c>
      <c r="K49" s="47">
        <v>0.74966531938397252</v>
      </c>
      <c r="L49" s="50">
        <v>0.24258037777453903</v>
      </c>
      <c r="M49" s="43"/>
      <c r="N49" s="43"/>
      <c r="O49" s="43"/>
      <c r="P49" s="43"/>
    </row>
    <row r="50" spans="1:16" ht="36" x14ac:dyDescent="0.4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2" t="s">
        <v>146</v>
      </c>
      <c r="M50" s="43"/>
      <c r="N50" s="43"/>
      <c r="O50" s="43"/>
      <c r="P50" s="43"/>
    </row>
    <row r="51" spans="1:16" ht="18.5" thickBot="1" x14ac:dyDescent="0.45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50">
        <v>0.76465861355636033</v>
      </c>
      <c r="M51" s="43"/>
      <c r="N51" s="43"/>
      <c r="O51" s="43"/>
      <c r="P51" s="43"/>
    </row>
    <row r="52" spans="1:16" ht="18" x14ac:dyDescent="0.4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1" t="s">
        <v>147</v>
      </c>
      <c r="L52" s="42" t="s">
        <v>148</v>
      </c>
      <c r="M52" s="43"/>
      <c r="N52" s="43"/>
      <c r="O52" s="43"/>
      <c r="P52" s="43"/>
    </row>
    <row r="53" spans="1:16" ht="18.5" thickBot="1" x14ac:dyDescent="0.45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6">
        <v>1.3992025053092516</v>
      </c>
      <c r="L53" s="53">
        <v>1.39920460473583</v>
      </c>
      <c r="M53" s="43"/>
      <c r="N53" s="43"/>
      <c r="O53" s="43"/>
      <c r="P53" s="43"/>
    </row>
    <row r="54" spans="1:16" ht="18" x14ac:dyDescent="0.4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1" t="s">
        <v>149</v>
      </c>
      <c r="L54" s="42" t="s">
        <v>148</v>
      </c>
      <c r="M54" s="43"/>
      <c r="N54" s="43"/>
      <c r="O54" s="43"/>
      <c r="P54" s="43"/>
    </row>
    <row r="55" spans="1:16" ht="18.5" thickBot="1" x14ac:dyDescent="0.45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7">
        <v>0.62112569448095656</v>
      </c>
      <c r="L55" s="50">
        <v>0.62112664749967839</v>
      </c>
      <c r="M55" s="43"/>
      <c r="N55" s="43"/>
      <c r="O55" s="43"/>
      <c r="P55" s="43"/>
    </row>
    <row r="56" spans="1:16" ht="18" x14ac:dyDescent="0.4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0" t="s">
        <v>150</v>
      </c>
      <c r="L56" s="42" t="s">
        <v>151</v>
      </c>
      <c r="M56" s="43"/>
      <c r="N56" s="43"/>
      <c r="O56" s="43"/>
      <c r="P56" s="43"/>
    </row>
    <row r="57" spans="1:16" ht="18.5" thickBot="1" x14ac:dyDescent="0.45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51">
        <v>0.97009147444471977</v>
      </c>
      <c r="L57" s="50">
        <v>0.97009146213531494</v>
      </c>
      <c r="M57" s="43"/>
      <c r="N57" s="43"/>
      <c r="O57" s="43"/>
      <c r="P57" s="43"/>
    </row>
    <row r="58" spans="1:16" ht="18" x14ac:dyDescent="0.4">
      <c r="A58" s="49"/>
      <c r="B58" s="49"/>
      <c r="C58" s="49"/>
      <c r="D58" s="49"/>
      <c r="E58" s="49"/>
      <c r="F58" s="49"/>
      <c r="G58" s="49"/>
      <c r="H58" s="49"/>
      <c r="I58" s="49"/>
      <c r="J58" s="41" t="s">
        <v>143</v>
      </c>
      <c r="K58" s="41" t="s">
        <v>144</v>
      </c>
      <c r="L58" s="42" t="s">
        <v>145</v>
      </c>
      <c r="M58" s="43"/>
      <c r="N58" s="43"/>
      <c r="O58" s="43"/>
      <c r="P58" s="43"/>
    </row>
    <row r="59" spans="1:16" ht="18.5" thickBot="1" x14ac:dyDescent="0.45">
      <c r="A59" s="49"/>
      <c r="B59" s="49"/>
      <c r="C59" s="49"/>
      <c r="D59" s="49"/>
      <c r="E59" s="49"/>
      <c r="F59" s="49"/>
      <c r="G59" s="49"/>
      <c r="H59" s="49"/>
      <c r="I59" s="49"/>
      <c r="J59" s="46">
        <v>4.7008249212265021</v>
      </c>
      <c r="K59" s="47">
        <v>0.96865972136928902</v>
      </c>
      <c r="L59" s="50">
        <v>0.31344365207484998</v>
      </c>
      <c r="M59" s="43"/>
      <c r="N59" s="43"/>
      <c r="O59" s="43"/>
      <c r="P59" s="43"/>
    </row>
    <row r="60" spans="1:16" ht="36" x14ac:dyDescent="0.4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2" t="s">
        <v>146</v>
      </c>
      <c r="M60" s="43"/>
      <c r="N60" s="43"/>
      <c r="O60" s="43"/>
      <c r="P60" s="43"/>
    </row>
    <row r="61" spans="1:16" ht="18.5" thickBot="1" x14ac:dyDescent="0.45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50">
        <v>0.98803287645285076</v>
      </c>
      <c r="M61" s="43"/>
      <c r="N61" s="43"/>
      <c r="O61" s="43"/>
      <c r="P61" s="43"/>
    </row>
    <row r="62" spans="1:16" ht="18" x14ac:dyDescent="0.4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1" t="s">
        <v>147</v>
      </c>
      <c r="L62" s="42" t="s">
        <v>148</v>
      </c>
      <c r="M62" s="43"/>
      <c r="N62" s="43"/>
      <c r="O62" s="43"/>
      <c r="P62" s="43"/>
    </row>
    <row r="63" spans="1:16" ht="18.5" thickBot="1" x14ac:dyDescent="0.45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6">
        <v>1.8079415892492035</v>
      </c>
      <c r="L63" s="53">
        <v>1.8079443194721481</v>
      </c>
      <c r="M63" s="43"/>
      <c r="N63" s="43"/>
      <c r="O63" s="43"/>
      <c r="P63" s="43"/>
    </row>
    <row r="64" spans="1:16" ht="18" x14ac:dyDescent="0.4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1" t="s">
        <v>149</v>
      </c>
      <c r="L64" s="42" t="s">
        <v>148</v>
      </c>
      <c r="M64" s="43"/>
      <c r="N64" s="43"/>
      <c r="O64" s="43"/>
      <c r="P64" s="43"/>
    </row>
    <row r="65" spans="1:16" ht="18.5" thickBot="1" x14ac:dyDescent="0.45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7">
        <v>0.80257072935644824</v>
      </c>
      <c r="L65" s="50">
        <v>0.80257192739989347</v>
      </c>
      <c r="M65" s="43"/>
      <c r="N65" s="43"/>
      <c r="O65" s="43"/>
      <c r="P65" s="43"/>
    </row>
    <row r="66" spans="1:16" ht="18" x14ac:dyDescent="0.4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0" t="s">
        <v>150</v>
      </c>
      <c r="L66" s="42" t="s">
        <v>151</v>
      </c>
      <c r="M66" s="43"/>
      <c r="N66" s="43"/>
      <c r="O66" s="43"/>
      <c r="P66" s="43"/>
    </row>
    <row r="67" spans="1:16" ht="18.5" thickBot="1" x14ac:dyDescent="0.45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5">
        <v>1.2534774025701518</v>
      </c>
      <c r="L67" s="53">
        <v>1.2534774541854858</v>
      </c>
      <c r="M67" s="43"/>
      <c r="N67" s="43"/>
      <c r="O67" s="43"/>
      <c r="P67" s="43"/>
    </row>
    <row r="68" spans="1:16" ht="36" x14ac:dyDescent="0.4">
      <c r="A68" s="49"/>
      <c r="B68" s="49"/>
      <c r="C68" s="49"/>
      <c r="D68" s="49"/>
      <c r="E68" s="49"/>
      <c r="F68" s="49"/>
      <c r="G68" s="49"/>
      <c r="H68" s="40" t="s">
        <v>193</v>
      </c>
      <c r="I68" s="41" t="s">
        <v>165</v>
      </c>
      <c r="J68" s="40" t="s">
        <v>156</v>
      </c>
      <c r="K68" s="41" t="s">
        <v>157</v>
      </c>
      <c r="L68" s="41" t="s">
        <v>144</v>
      </c>
      <c r="M68" s="42" t="s">
        <v>145</v>
      </c>
      <c r="N68" s="43"/>
      <c r="O68" s="43"/>
      <c r="P68" s="43"/>
    </row>
    <row r="69" spans="1:16" ht="18.5" thickBot="1" x14ac:dyDescent="0.45">
      <c r="A69" s="49"/>
      <c r="B69" s="49"/>
      <c r="C69" s="49"/>
      <c r="D69" s="49"/>
      <c r="E69" s="49"/>
      <c r="F69" s="49"/>
      <c r="G69" s="49"/>
      <c r="H69" s="45">
        <v>3.6983165626251222</v>
      </c>
      <c r="I69" s="46">
        <v>3.6983165740966797</v>
      </c>
      <c r="J69" s="45">
        <v>8.367219224902783</v>
      </c>
      <c r="K69" s="46">
        <v>2.1487018318176268</v>
      </c>
      <c r="L69" s="47">
        <v>0.442765069104605</v>
      </c>
      <c r="M69" s="50">
        <v>0.14327208683607962</v>
      </c>
      <c r="N69" s="43"/>
      <c r="O69" s="43"/>
      <c r="P69" s="43"/>
    </row>
    <row r="70" spans="1:16" ht="36" x14ac:dyDescent="0.4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2" t="s">
        <v>146</v>
      </c>
      <c r="N70" s="43"/>
      <c r="O70" s="43"/>
      <c r="P70" s="43"/>
    </row>
    <row r="71" spans="1:16" ht="18.5" thickBot="1" x14ac:dyDescent="0.45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50">
        <v>0.45162035069145562</v>
      </c>
      <c r="N71" s="43"/>
      <c r="O71" s="43"/>
      <c r="P71" s="43"/>
    </row>
    <row r="72" spans="1:16" ht="18" x14ac:dyDescent="0.4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1" t="s">
        <v>147</v>
      </c>
      <c r="M72" s="42" t="s">
        <v>148</v>
      </c>
      <c r="N72" s="43"/>
      <c r="O72" s="43"/>
      <c r="P72" s="43"/>
    </row>
    <row r="73" spans="1:16" ht="18.5" thickBot="1" x14ac:dyDescent="0.45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7">
        <v>0.82639276212439428</v>
      </c>
      <c r="M73" s="50">
        <v>0.82639403298076308</v>
      </c>
      <c r="N73" s="43"/>
      <c r="O73" s="43"/>
      <c r="P73" s="43"/>
    </row>
    <row r="74" spans="1:16" ht="18" x14ac:dyDescent="0.4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1" t="s">
        <v>149</v>
      </c>
      <c r="M74" s="42" t="s">
        <v>148</v>
      </c>
      <c r="N74" s="43"/>
      <c r="O74" s="43"/>
      <c r="P74" s="43"/>
    </row>
    <row r="75" spans="1:16" ht="18.5" thickBot="1" x14ac:dyDescent="0.45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7">
        <v>0.36684738366381225</v>
      </c>
      <c r="M75" s="50">
        <v>0.36684795663464331</v>
      </c>
      <c r="N75" s="43"/>
      <c r="O75" s="43"/>
      <c r="P75" s="43"/>
    </row>
    <row r="76" spans="1:16" ht="18" x14ac:dyDescent="0.4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0" t="s">
        <v>150</v>
      </c>
      <c r="M76" s="42" t="s">
        <v>151</v>
      </c>
      <c r="N76" s="43"/>
      <c r="O76" s="43"/>
      <c r="P76" s="43"/>
    </row>
    <row r="77" spans="1:16" ht="18.5" thickBot="1" x14ac:dyDescent="0.45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51">
        <v>0.57295249975450246</v>
      </c>
      <c r="M77" s="50">
        <v>0.5729525089263916</v>
      </c>
      <c r="N77" s="43"/>
      <c r="O77" s="43"/>
      <c r="P77" s="43"/>
    </row>
    <row r="78" spans="1:16" ht="36" x14ac:dyDescent="0.4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1" t="s">
        <v>158</v>
      </c>
      <c r="L78" s="41" t="s">
        <v>159</v>
      </c>
      <c r="M78" s="42" t="s">
        <v>160</v>
      </c>
      <c r="N78" s="43"/>
      <c r="O78" s="43"/>
      <c r="P78" s="43"/>
    </row>
    <row r="79" spans="1:16" ht="18.5" thickBot="1" x14ac:dyDescent="0.45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6">
        <v>6.1808646540641785</v>
      </c>
      <c r="L79" s="62">
        <v>13.40111945332589</v>
      </c>
      <c r="M79" s="58">
        <v>46.731656243541501</v>
      </c>
      <c r="N79" s="43"/>
      <c r="O79" s="43"/>
      <c r="P79" s="43"/>
    </row>
    <row r="80" spans="1:16" ht="36" x14ac:dyDescent="0.4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0" t="s">
        <v>161</v>
      </c>
      <c r="M80" s="41" t="s">
        <v>162</v>
      </c>
      <c r="N80" s="41" t="s">
        <v>149</v>
      </c>
      <c r="O80" s="42" t="s">
        <v>148</v>
      </c>
      <c r="P80" s="43"/>
    </row>
    <row r="81" spans="1:16" ht="18.5" thickBot="1" x14ac:dyDescent="0.45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61">
        <v>11.486673817136477</v>
      </c>
      <c r="M81" s="46">
        <v>9.3251111631393435</v>
      </c>
      <c r="N81" s="46">
        <v>5.7916443242279714</v>
      </c>
      <c r="O81" s="53">
        <v>5.7916529490838666</v>
      </c>
      <c r="P81" s="43"/>
    </row>
    <row r="82" spans="1:16" ht="36" x14ac:dyDescent="0.4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0" t="s">
        <v>163</v>
      </c>
      <c r="O82" s="42" t="s">
        <v>164</v>
      </c>
      <c r="P82" s="43"/>
    </row>
    <row r="83" spans="1:16" ht="18.5" thickBot="1" x14ac:dyDescent="0.45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5">
        <v>4.0212565569623697</v>
      </c>
      <c r="O83" s="53">
        <v>4.1418941402435303</v>
      </c>
      <c r="P83" s="43"/>
    </row>
    <row r="84" spans="1:16" ht="36" x14ac:dyDescent="0.4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0" t="s">
        <v>150</v>
      </c>
      <c r="O84" s="42" t="s">
        <v>151</v>
      </c>
      <c r="P84" s="43"/>
    </row>
    <row r="85" spans="1:16" ht="18.5" thickBot="1" x14ac:dyDescent="0.45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51">
        <v>0.35112074716123631</v>
      </c>
      <c r="O85" s="52">
        <v>0.35112074017524719</v>
      </c>
      <c r="P85" s="43"/>
    </row>
    <row r="86" spans="1:16" ht="18" x14ac:dyDescent="0.4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0" t="s">
        <v>150</v>
      </c>
      <c r="N86" s="42" t="s">
        <v>151</v>
      </c>
      <c r="O86" s="43"/>
      <c r="P86" s="43"/>
    </row>
    <row r="87" spans="1:16" ht="18.5" thickBot="1" x14ac:dyDescent="0.45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5">
        <v>2.33232307806015</v>
      </c>
      <c r="N87" s="59">
        <v>2.3323230743408203</v>
      </c>
      <c r="O87" s="43"/>
      <c r="P87" s="43"/>
    </row>
    <row r="88" spans="1:16" ht="18" x14ac:dyDescent="0.4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0" t="s">
        <v>150</v>
      </c>
      <c r="M88" s="42" t="s">
        <v>151</v>
      </c>
      <c r="N88" s="43"/>
      <c r="O88" s="43"/>
      <c r="P88" s="43"/>
    </row>
    <row r="89" spans="1:16" ht="18.5" thickBot="1" x14ac:dyDescent="0.45">
      <c r="A89" s="49"/>
      <c r="B89" s="49"/>
      <c r="C89" s="49"/>
      <c r="D89" s="49"/>
      <c r="E89" s="49"/>
      <c r="F89" s="49"/>
      <c r="G89" s="70"/>
      <c r="H89" s="70"/>
      <c r="I89" s="70"/>
      <c r="J89" s="70"/>
      <c r="K89" s="70"/>
      <c r="L89" s="60">
        <v>3.6265037375034259</v>
      </c>
      <c r="M89" s="59">
        <v>3.6265037059783936</v>
      </c>
      <c r="N89" s="43"/>
      <c r="O89" s="43"/>
      <c r="P89" s="43"/>
    </row>
    <row r="90" spans="1:16" ht="18" x14ac:dyDescent="0.4">
      <c r="A90" s="49"/>
      <c r="B90" s="49"/>
      <c r="C90" s="49"/>
      <c r="D90" s="49"/>
      <c r="E90" s="40" t="s">
        <v>150</v>
      </c>
      <c r="F90" s="42" t="s">
        <v>151</v>
      </c>
      <c r="G90" s="43"/>
      <c r="H90" s="43"/>
      <c r="I90" s="43"/>
      <c r="J90" s="43"/>
      <c r="K90" s="43"/>
      <c r="L90" s="43"/>
      <c r="M90" s="43"/>
      <c r="N90" s="43"/>
      <c r="O90" s="43"/>
      <c r="P90" s="43"/>
    </row>
    <row r="91" spans="1:16" ht="18.5" thickBot="1" x14ac:dyDescent="0.45">
      <c r="A91" s="49"/>
      <c r="B91" s="49"/>
      <c r="C91" s="49"/>
      <c r="D91" s="49"/>
      <c r="E91" s="61">
        <v>13.73448052416013</v>
      </c>
      <c r="F91" s="72">
        <v>13.734480857849121</v>
      </c>
      <c r="G91" s="43"/>
      <c r="H91" s="43"/>
      <c r="I91" s="43"/>
      <c r="J91" s="43"/>
      <c r="K91" s="43"/>
      <c r="L91" s="43"/>
      <c r="M91" s="43"/>
      <c r="N91" s="43"/>
      <c r="O91" s="43"/>
      <c r="P91" s="43"/>
    </row>
    <row r="92" spans="1:16" ht="36" x14ac:dyDescent="0.4">
      <c r="A92" s="49"/>
      <c r="B92" s="49"/>
      <c r="C92" s="41" t="s">
        <v>181</v>
      </c>
      <c r="D92" s="40" t="s">
        <v>179</v>
      </c>
      <c r="E92" s="42" t="s">
        <v>180</v>
      </c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</row>
    <row r="93" spans="1:16" ht="18.5" thickBot="1" x14ac:dyDescent="0.45">
      <c r="A93" s="49"/>
      <c r="B93" s="49"/>
      <c r="C93" s="46">
        <v>3.5053298033752438</v>
      </c>
      <c r="D93" s="45">
        <v>2.8373664842349906</v>
      </c>
      <c r="E93" s="53">
        <v>2.8373665809631348</v>
      </c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</row>
    <row r="94" spans="1:16" ht="18" x14ac:dyDescent="0.4">
      <c r="A94" s="49"/>
      <c r="B94" s="49"/>
      <c r="C94" s="49"/>
      <c r="D94" s="40" t="s">
        <v>150</v>
      </c>
      <c r="E94" s="42" t="s">
        <v>151</v>
      </c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</row>
    <row r="95" spans="1:16" ht="18.5" thickBot="1" x14ac:dyDescent="0.45">
      <c r="A95" s="49"/>
      <c r="B95" s="49"/>
      <c r="C95" s="49"/>
      <c r="D95" s="51">
        <v>0.82821413471306715</v>
      </c>
      <c r="E95" s="50">
        <v>0.82821410894393921</v>
      </c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</row>
    <row r="96" spans="1:16" ht="36" x14ac:dyDescent="0.4">
      <c r="A96" s="49"/>
      <c r="B96" s="49"/>
      <c r="C96" s="40" t="s">
        <v>594</v>
      </c>
      <c r="D96" s="41" t="s">
        <v>595</v>
      </c>
      <c r="E96" s="40" t="s">
        <v>596</v>
      </c>
      <c r="F96" s="40" t="s">
        <v>597</v>
      </c>
      <c r="G96" s="41" t="s">
        <v>598</v>
      </c>
      <c r="H96" s="40" t="s">
        <v>168</v>
      </c>
      <c r="I96" s="42" t="s">
        <v>169</v>
      </c>
      <c r="J96" s="43"/>
      <c r="K96" s="43"/>
      <c r="L96" s="43"/>
      <c r="M96" s="43"/>
      <c r="N96" s="43"/>
      <c r="O96" s="43"/>
      <c r="P96" s="43"/>
    </row>
    <row r="97" spans="1:16" ht="18.5" thickBot="1" x14ac:dyDescent="0.45">
      <c r="A97" s="49"/>
      <c r="B97" s="49"/>
      <c r="C97" s="54">
        <v>124.94546805926514</v>
      </c>
      <c r="D97" s="55">
        <v>139.3166924822998</v>
      </c>
      <c r="E97" s="54">
        <v>137.24180462824094</v>
      </c>
      <c r="F97" s="54">
        <v>137.65353144836425</v>
      </c>
      <c r="G97" s="64">
        <v>2.9475751221618652E-2</v>
      </c>
      <c r="H97" s="66">
        <v>3.535616260673851E-2</v>
      </c>
      <c r="I97" s="48">
        <v>3.8016715317964557E-2</v>
      </c>
      <c r="J97" s="43"/>
      <c r="K97" s="43"/>
      <c r="L97" s="43"/>
      <c r="M97" s="43"/>
      <c r="N97" s="43"/>
      <c r="O97" s="43"/>
      <c r="P97" s="43"/>
    </row>
    <row r="98" spans="1:16" ht="36" x14ac:dyDescent="0.4">
      <c r="A98" s="49"/>
      <c r="B98" s="49"/>
      <c r="C98" s="49"/>
      <c r="D98" s="49"/>
      <c r="E98" s="49"/>
      <c r="F98" s="49"/>
      <c r="G98" s="49"/>
      <c r="H98" s="41" t="s">
        <v>143</v>
      </c>
      <c r="I98" s="41" t="s">
        <v>144</v>
      </c>
      <c r="J98" s="42" t="s">
        <v>145</v>
      </c>
      <c r="K98" s="43"/>
      <c r="L98" s="43"/>
      <c r="M98" s="43"/>
      <c r="N98" s="43"/>
      <c r="O98" s="43"/>
      <c r="P98" s="43"/>
    </row>
    <row r="99" spans="1:16" ht="18.5" thickBot="1" x14ac:dyDescent="0.45">
      <c r="A99" s="49"/>
      <c r="B99" s="49"/>
      <c r="C99" s="49"/>
      <c r="D99" s="49"/>
      <c r="E99" s="49"/>
      <c r="F99" s="49"/>
      <c r="G99" s="49"/>
      <c r="H99" s="105">
        <v>6.6173059651628138E-3</v>
      </c>
      <c r="I99" s="105">
        <v>1.3635729793437185E-3</v>
      </c>
      <c r="J99" s="65">
        <v>4.4123163766923224E-4</v>
      </c>
      <c r="K99" s="43"/>
      <c r="L99" s="43"/>
      <c r="M99" s="43"/>
      <c r="N99" s="43"/>
      <c r="O99" s="43"/>
      <c r="P99" s="43"/>
    </row>
    <row r="100" spans="1:16" ht="36" x14ac:dyDescent="0.4">
      <c r="A100" s="49"/>
      <c r="B100" s="49"/>
      <c r="C100" s="49"/>
      <c r="D100" s="49"/>
      <c r="E100" s="49"/>
      <c r="F100" s="49"/>
      <c r="G100" s="49"/>
      <c r="H100" s="49"/>
      <c r="I100" s="49"/>
      <c r="J100" s="42" t="s">
        <v>146</v>
      </c>
      <c r="K100" s="43"/>
      <c r="L100" s="43"/>
      <c r="M100" s="43"/>
      <c r="N100" s="43"/>
      <c r="O100" s="43"/>
      <c r="P100" s="43"/>
    </row>
    <row r="101" spans="1:16" ht="18.5" thickBot="1" x14ac:dyDescent="0.45">
      <c r="A101" s="49"/>
      <c r="B101" s="49"/>
      <c r="C101" s="49"/>
      <c r="D101" s="49"/>
      <c r="E101" s="49"/>
      <c r="F101" s="49"/>
      <c r="G101" s="49"/>
      <c r="H101" s="49"/>
      <c r="I101" s="49"/>
      <c r="J101" s="65">
        <v>1.3908444508687287E-3</v>
      </c>
      <c r="K101" s="43"/>
      <c r="L101" s="43"/>
      <c r="M101" s="43"/>
      <c r="N101" s="43"/>
      <c r="O101" s="43"/>
      <c r="P101" s="43"/>
    </row>
    <row r="102" spans="1:16" ht="18" x14ac:dyDescent="0.4">
      <c r="A102" s="49"/>
      <c r="B102" s="49"/>
      <c r="C102" s="49"/>
      <c r="D102" s="49"/>
      <c r="E102" s="49"/>
      <c r="F102" s="49"/>
      <c r="G102" s="49"/>
      <c r="H102" s="49"/>
      <c r="I102" s="41" t="s">
        <v>147</v>
      </c>
      <c r="J102" s="42" t="s">
        <v>148</v>
      </c>
      <c r="K102" s="43"/>
      <c r="L102" s="43"/>
      <c r="M102" s="43"/>
      <c r="N102" s="43"/>
      <c r="O102" s="43"/>
      <c r="P102" s="43"/>
    </row>
    <row r="103" spans="1:16" ht="18.5" thickBot="1" x14ac:dyDescent="0.45">
      <c r="A103" s="49"/>
      <c r="B103" s="49"/>
      <c r="C103" s="49"/>
      <c r="D103" s="49"/>
      <c r="E103" s="49"/>
      <c r="F103" s="49"/>
      <c r="G103" s="49"/>
      <c r="H103" s="49"/>
      <c r="I103" s="105">
        <v>2.5450219978663748E-3</v>
      </c>
      <c r="J103" s="65">
        <v>2.5450258301684342E-3</v>
      </c>
      <c r="K103" s="43"/>
      <c r="L103" s="43"/>
      <c r="M103" s="43"/>
      <c r="N103" s="43"/>
      <c r="O103" s="43"/>
      <c r="P103" s="43"/>
    </row>
    <row r="104" spans="1:16" ht="18" x14ac:dyDescent="0.4">
      <c r="A104" s="49"/>
      <c r="B104" s="49"/>
      <c r="C104" s="49"/>
      <c r="D104" s="49"/>
      <c r="E104" s="49"/>
      <c r="F104" s="49"/>
      <c r="G104" s="49"/>
      <c r="H104" s="49"/>
      <c r="I104" s="41" t="s">
        <v>149</v>
      </c>
      <c r="J104" s="42" t="s">
        <v>148</v>
      </c>
      <c r="K104" s="43"/>
      <c r="L104" s="43"/>
      <c r="M104" s="43"/>
      <c r="N104" s="43"/>
      <c r="O104" s="43"/>
      <c r="P104" s="43"/>
    </row>
    <row r="105" spans="1:16" ht="18.5" thickBot="1" x14ac:dyDescent="0.45">
      <c r="A105" s="49"/>
      <c r="B105" s="49"/>
      <c r="C105" s="49"/>
      <c r="D105" s="49"/>
      <c r="E105" s="49"/>
      <c r="F105" s="49"/>
      <c r="G105" s="49"/>
      <c r="H105" s="49"/>
      <c r="I105" s="105">
        <v>1.1297711016781519E-3</v>
      </c>
      <c r="J105" s="65">
        <v>1.1297728440115102E-3</v>
      </c>
      <c r="K105" s="43"/>
      <c r="L105" s="43"/>
      <c r="M105" s="43"/>
      <c r="N105" s="43"/>
      <c r="O105" s="43"/>
      <c r="P105" s="43"/>
    </row>
    <row r="106" spans="1:16" ht="18" x14ac:dyDescent="0.4">
      <c r="A106" s="49"/>
      <c r="B106" s="49"/>
      <c r="C106" s="49"/>
      <c r="D106" s="49"/>
      <c r="E106" s="49"/>
      <c r="F106" s="49"/>
      <c r="G106" s="49"/>
      <c r="H106" s="49"/>
      <c r="I106" s="40" t="s">
        <v>150</v>
      </c>
      <c r="J106" s="42" t="s">
        <v>151</v>
      </c>
      <c r="K106" s="43"/>
      <c r="L106" s="43"/>
      <c r="M106" s="43"/>
      <c r="N106" s="43"/>
      <c r="O106" s="43"/>
      <c r="P106" s="43"/>
    </row>
    <row r="107" spans="1:16" ht="18.5" thickBot="1" x14ac:dyDescent="0.45">
      <c r="A107" s="49"/>
      <c r="B107" s="49"/>
      <c r="C107" s="49"/>
      <c r="D107" s="49"/>
      <c r="E107" s="49"/>
      <c r="F107" s="49"/>
      <c r="G107" s="49"/>
      <c r="H107" s="49"/>
      <c r="I107" s="67">
        <v>1.7645080915994792E-3</v>
      </c>
      <c r="J107" s="68">
        <v>1.7645080806687474E-3</v>
      </c>
      <c r="K107" s="43"/>
      <c r="L107" s="43"/>
      <c r="M107" s="43"/>
      <c r="N107" s="43"/>
      <c r="O107" s="43"/>
      <c r="P107" s="43"/>
    </row>
    <row r="108" spans="1:16" ht="18" x14ac:dyDescent="0.4">
      <c r="A108" s="49"/>
      <c r="B108" s="49"/>
      <c r="C108" s="49"/>
      <c r="D108" s="49"/>
      <c r="E108" s="49"/>
      <c r="F108" s="49"/>
      <c r="G108" s="49"/>
      <c r="H108" s="40" t="s">
        <v>150</v>
      </c>
      <c r="I108" s="42" t="s">
        <v>151</v>
      </c>
      <c r="J108" s="43"/>
      <c r="K108" s="43"/>
      <c r="L108" s="43"/>
      <c r="M108" s="43"/>
      <c r="N108" s="43"/>
      <c r="O108" s="43"/>
      <c r="P108" s="43"/>
    </row>
    <row r="109" spans="1:16" ht="18.5" thickBot="1" x14ac:dyDescent="0.45">
      <c r="A109" s="49"/>
      <c r="B109" s="49"/>
      <c r="C109" s="49"/>
      <c r="D109" s="49"/>
      <c r="E109" s="49"/>
      <c r="F109" s="49"/>
      <c r="G109" s="49"/>
      <c r="H109" s="67">
        <v>6.3078105859458444E-3</v>
      </c>
      <c r="I109" s="65">
        <v>6.3078105449676514E-3</v>
      </c>
      <c r="J109" s="43"/>
      <c r="K109" s="43"/>
      <c r="L109" s="43"/>
      <c r="M109" s="43"/>
      <c r="N109" s="43"/>
      <c r="O109" s="43"/>
      <c r="P109" s="43"/>
    </row>
    <row r="110" spans="1:16" ht="36" x14ac:dyDescent="0.4">
      <c r="A110" s="49"/>
      <c r="B110" s="49"/>
      <c r="C110" s="49"/>
      <c r="D110" s="49"/>
      <c r="E110" s="49"/>
      <c r="F110" s="49"/>
      <c r="G110" s="41" t="s">
        <v>599</v>
      </c>
      <c r="H110" s="40" t="s">
        <v>187</v>
      </c>
      <c r="I110" s="40" t="s">
        <v>188</v>
      </c>
      <c r="J110" s="40" t="s">
        <v>189</v>
      </c>
      <c r="K110" s="40" t="s">
        <v>190</v>
      </c>
      <c r="L110" s="42" t="s">
        <v>191</v>
      </c>
      <c r="M110" s="43"/>
      <c r="N110" s="43"/>
      <c r="O110" s="43"/>
      <c r="P110" s="43"/>
    </row>
    <row r="111" spans="1:16" ht="18.5" thickBot="1" x14ac:dyDescent="0.45">
      <c r="A111" s="49"/>
      <c r="B111" s="49"/>
      <c r="C111" s="49"/>
      <c r="D111" s="49"/>
      <c r="E111" s="49"/>
      <c r="F111" s="49"/>
      <c r="G111" s="55">
        <v>123.73965237887573</v>
      </c>
      <c r="H111" s="54">
        <v>146.01807810136793</v>
      </c>
      <c r="I111" s="51">
        <v>0.83707201603790282</v>
      </c>
      <c r="J111" s="45">
        <v>1.680865717896223</v>
      </c>
      <c r="K111" s="45">
        <v>4.928752255616188</v>
      </c>
      <c r="L111" s="53">
        <v>4.9287524223327637</v>
      </c>
      <c r="M111" s="43"/>
      <c r="N111" s="43"/>
      <c r="O111" s="43"/>
      <c r="P111" s="43"/>
    </row>
    <row r="112" spans="1:16" ht="18" x14ac:dyDescent="0.4">
      <c r="A112" s="49"/>
      <c r="B112" s="49"/>
      <c r="C112" s="49"/>
      <c r="D112" s="49"/>
      <c r="E112" s="49"/>
      <c r="F112" s="49"/>
      <c r="G112" s="49"/>
      <c r="H112" s="49"/>
      <c r="I112" s="40" t="s">
        <v>192</v>
      </c>
      <c r="J112" s="41" t="s">
        <v>157</v>
      </c>
      <c r="K112" s="41" t="s">
        <v>144</v>
      </c>
      <c r="L112" s="42" t="s">
        <v>145</v>
      </c>
      <c r="M112" s="43"/>
      <c r="N112" s="43"/>
      <c r="O112" s="43"/>
      <c r="P112" s="43"/>
    </row>
    <row r="113" spans="1:16" ht="18.5" thickBot="1" x14ac:dyDescent="0.45">
      <c r="A113" s="49"/>
      <c r="B113" s="49"/>
      <c r="C113" s="49"/>
      <c r="D113" s="49"/>
      <c r="E113" s="49"/>
      <c r="F113" s="49"/>
      <c r="G113" s="49"/>
      <c r="H113" s="49"/>
      <c r="I113" s="45">
        <v>2.7013345108032225</v>
      </c>
      <c r="J113" s="46">
        <v>1.7558674097061158</v>
      </c>
      <c r="K113" s="47">
        <v>0.36181693311649016</v>
      </c>
      <c r="L113" s="50">
        <v>0.11707849931329493</v>
      </c>
      <c r="M113" s="43"/>
      <c r="N113" s="43"/>
      <c r="O113" s="43"/>
      <c r="P113" s="43"/>
    </row>
    <row r="114" spans="1:16" ht="36" x14ac:dyDescent="0.4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2" t="s">
        <v>146</v>
      </c>
      <c r="M114" s="43"/>
      <c r="N114" s="43"/>
      <c r="O114" s="43"/>
      <c r="P114" s="43"/>
    </row>
    <row r="115" spans="1:16" ht="18.5" thickBot="1" x14ac:dyDescent="0.45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50">
        <v>0.36905327538639798</v>
      </c>
      <c r="M115" s="43"/>
      <c r="N115" s="43"/>
      <c r="O115" s="43"/>
      <c r="P115" s="43"/>
    </row>
    <row r="116" spans="1:16" ht="18" x14ac:dyDescent="0.4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1" t="s">
        <v>147</v>
      </c>
      <c r="L116" s="42" t="s">
        <v>148</v>
      </c>
      <c r="M116" s="43"/>
      <c r="N116" s="43"/>
      <c r="O116" s="43"/>
      <c r="P116" s="43"/>
    </row>
    <row r="117" spans="1:16" ht="18.5" thickBot="1" x14ac:dyDescent="0.45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7">
        <v>0.67530822913871935</v>
      </c>
      <c r="L117" s="50">
        <v>0.67530925976883416</v>
      </c>
      <c r="M117" s="43"/>
      <c r="N117" s="43"/>
      <c r="O117" s="43"/>
      <c r="P117" s="43"/>
    </row>
    <row r="118" spans="1:16" ht="18" x14ac:dyDescent="0.4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1" t="s">
        <v>149</v>
      </c>
      <c r="L118" s="42" t="s">
        <v>148</v>
      </c>
      <c r="M118" s="43"/>
      <c r="N118" s="43"/>
      <c r="O118" s="43"/>
      <c r="P118" s="43"/>
    </row>
    <row r="119" spans="1:16" ht="18.5" thickBot="1" x14ac:dyDescent="0.45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7">
        <v>0.29977883202816658</v>
      </c>
      <c r="L119" s="50">
        <v>0.29977927730547943</v>
      </c>
      <c r="M119" s="43"/>
      <c r="N119" s="43"/>
      <c r="O119" s="43"/>
      <c r="P119" s="43"/>
    </row>
    <row r="120" spans="1:16" ht="18" x14ac:dyDescent="0.4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0" t="s">
        <v>150</v>
      </c>
      <c r="L120" s="42" t="s">
        <v>151</v>
      </c>
      <c r="M120" s="43"/>
      <c r="N120" s="43"/>
      <c r="O120" s="43"/>
      <c r="P120" s="43"/>
    </row>
    <row r="121" spans="1:16" ht="18.5" thickBot="1" x14ac:dyDescent="0.45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51">
        <v>0.46820296077517409</v>
      </c>
      <c r="L121" s="50">
        <v>0.46820294857025146</v>
      </c>
      <c r="M121" s="43"/>
      <c r="N121" s="43"/>
      <c r="O121" s="43"/>
      <c r="P121" s="43"/>
    </row>
    <row r="122" spans="1:16" ht="36" x14ac:dyDescent="0.4">
      <c r="A122" s="49"/>
      <c r="B122" s="49"/>
      <c r="C122" s="49"/>
      <c r="D122" s="49"/>
      <c r="E122" s="49"/>
      <c r="F122" s="49"/>
      <c r="G122" s="49"/>
      <c r="H122" s="49"/>
      <c r="I122" s="49"/>
      <c r="J122" s="41" t="s">
        <v>155</v>
      </c>
      <c r="K122" s="40" t="s">
        <v>156</v>
      </c>
      <c r="L122" s="41" t="s">
        <v>157</v>
      </c>
      <c r="M122" s="41" t="s">
        <v>144</v>
      </c>
      <c r="N122" s="42" t="s">
        <v>145</v>
      </c>
      <c r="O122" s="43"/>
      <c r="P122" s="43"/>
    </row>
    <row r="123" spans="1:16" ht="18.5" thickBot="1" x14ac:dyDescent="0.45">
      <c r="A123" s="49"/>
      <c r="B123" s="49"/>
      <c r="C123" s="49"/>
      <c r="D123" s="49"/>
      <c r="E123" s="49"/>
      <c r="F123" s="49"/>
      <c r="G123" s="49"/>
      <c r="H123" s="49"/>
      <c r="I123" s="49"/>
      <c r="J123" s="47">
        <v>0.26743211317062376</v>
      </c>
      <c r="K123" s="51">
        <v>0.6050491242775492</v>
      </c>
      <c r="L123" s="47">
        <v>0.15537661743164063</v>
      </c>
      <c r="M123" s="64">
        <v>3.2017161922543544E-2</v>
      </c>
      <c r="N123" s="48">
        <v>1.0360269592200357E-2</v>
      </c>
      <c r="O123" s="43"/>
      <c r="P123" s="43"/>
    </row>
    <row r="124" spans="1:16" ht="36" x14ac:dyDescent="0.4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2" t="s">
        <v>146</v>
      </c>
      <c r="O124" s="43"/>
      <c r="P124" s="43"/>
    </row>
    <row r="125" spans="1:16" ht="18.5" thickBot="1" x14ac:dyDescent="0.45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8">
        <v>3.2657502866142933E-2</v>
      </c>
      <c r="O125" s="43"/>
      <c r="P125" s="43"/>
    </row>
    <row r="126" spans="1:16" ht="18" x14ac:dyDescent="0.4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1" t="s">
        <v>147</v>
      </c>
      <c r="N126" s="42" t="s">
        <v>148</v>
      </c>
      <c r="O126" s="43"/>
      <c r="P126" s="43"/>
    </row>
    <row r="127" spans="1:16" ht="18.5" thickBot="1" x14ac:dyDescent="0.45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64">
        <v>5.9757990688067933E-2</v>
      </c>
      <c r="N127" s="48">
        <v>5.975808024190344E-2</v>
      </c>
      <c r="O127" s="43"/>
      <c r="P127" s="43"/>
    </row>
    <row r="128" spans="1:16" ht="18" x14ac:dyDescent="0.4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1" t="s">
        <v>149</v>
      </c>
      <c r="N128" s="42" t="s">
        <v>148</v>
      </c>
      <c r="O128" s="43"/>
      <c r="P128" s="43"/>
    </row>
    <row r="129" spans="1:16" ht="18.5" thickBot="1" x14ac:dyDescent="0.45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64">
        <v>2.6527413527400085E-2</v>
      </c>
      <c r="N129" s="48">
        <v>2.6527454646365096E-2</v>
      </c>
      <c r="O129" s="43"/>
      <c r="P129" s="43"/>
    </row>
    <row r="130" spans="1:16" ht="18" x14ac:dyDescent="0.4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0" t="s">
        <v>150</v>
      </c>
      <c r="N130" s="42" t="s">
        <v>151</v>
      </c>
      <c r="O130" s="43"/>
      <c r="P130" s="43"/>
    </row>
    <row r="131" spans="1:16" ht="18.5" thickBot="1" x14ac:dyDescent="0.45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66">
        <v>4.1431256073708199E-2</v>
      </c>
      <c r="N131" s="48">
        <v>4.1431255638599396E-2</v>
      </c>
      <c r="O131" s="43"/>
      <c r="P131" s="43"/>
    </row>
    <row r="132" spans="1:16" ht="36" x14ac:dyDescent="0.4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1" t="s">
        <v>158</v>
      </c>
      <c r="M132" s="41" t="s">
        <v>159</v>
      </c>
      <c r="N132" s="42" t="s">
        <v>160</v>
      </c>
      <c r="O132" s="43"/>
      <c r="P132" s="43"/>
    </row>
    <row r="133" spans="1:16" ht="18.5" thickBot="1" x14ac:dyDescent="0.45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7">
        <v>0.44694979476928709</v>
      </c>
      <c r="M133" s="47">
        <v>0.96905976339152389</v>
      </c>
      <c r="N133" s="53">
        <v>3.3792526615633465</v>
      </c>
      <c r="O133" s="43"/>
      <c r="P133" s="43"/>
    </row>
    <row r="134" spans="1:16" ht="36" x14ac:dyDescent="0.4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0" t="s">
        <v>161</v>
      </c>
      <c r="N134" s="41" t="s">
        <v>162</v>
      </c>
      <c r="O134" s="41" t="s">
        <v>149</v>
      </c>
      <c r="P134" s="42" t="s">
        <v>148</v>
      </c>
    </row>
    <row r="135" spans="1:16" ht="18.5" thickBot="1" x14ac:dyDescent="0.45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51">
        <v>0.83062265433559201</v>
      </c>
      <c r="N135" s="47">
        <v>0.67431609842300422</v>
      </c>
      <c r="O135" s="47">
        <v>0.41880454806007766</v>
      </c>
      <c r="P135" s="50">
        <v>0.41880519628724094</v>
      </c>
    </row>
    <row r="136" spans="1:16" ht="36" x14ac:dyDescent="0.4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0" t="s">
        <v>163</v>
      </c>
      <c r="P136" s="42" t="s">
        <v>164</v>
      </c>
    </row>
    <row r="137" spans="1:16" ht="18.5" thickBot="1" x14ac:dyDescent="0.45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51">
        <v>0.29078452347757788</v>
      </c>
      <c r="P137" s="50">
        <v>0.29950807392597201</v>
      </c>
    </row>
    <row r="138" spans="1:16" ht="36" x14ac:dyDescent="0.4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0" t="s">
        <v>150</v>
      </c>
      <c r="P138" s="42" t="s">
        <v>151</v>
      </c>
    </row>
    <row r="139" spans="1:16" ht="18.5" thickBot="1" x14ac:dyDescent="0.45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66">
        <v>2.5390192766884097E-2</v>
      </c>
      <c r="P139" s="69">
        <v>2.5390192866325378E-2</v>
      </c>
    </row>
    <row r="140" spans="1:16" ht="36" x14ac:dyDescent="0.4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0" t="s">
        <v>150</v>
      </c>
      <c r="O140" s="42" t="s">
        <v>151</v>
      </c>
      <c r="P140" s="43"/>
    </row>
    <row r="141" spans="1:16" ht="18.5" thickBot="1" x14ac:dyDescent="0.45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51">
        <v>0.16865461126899717</v>
      </c>
      <c r="O141" s="52">
        <v>0.16865460574626923</v>
      </c>
      <c r="P141" s="43"/>
    </row>
    <row r="142" spans="1:16" ht="18" x14ac:dyDescent="0.4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0" t="s">
        <v>150</v>
      </c>
      <c r="N142" s="42" t="s">
        <v>151</v>
      </c>
      <c r="O142" s="43"/>
      <c r="P142" s="43"/>
    </row>
    <row r="143" spans="1:16" ht="18.5" thickBot="1" x14ac:dyDescent="0.45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51">
        <v>0.26223920069090706</v>
      </c>
      <c r="N143" s="52">
        <v>0.26223918795585632</v>
      </c>
      <c r="O143" s="43"/>
      <c r="P143" s="43"/>
    </row>
    <row r="144" spans="1:16" ht="18" x14ac:dyDescent="0.4">
      <c r="A144" s="49"/>
      <c r="B144" s="49"/>
      <c r="C144" s="49"/>
      <c r="D144" s="49"/>
      <c r="E144" s="49"/>
      <c r="F144" s="49"/>
      <c r="G144" s="49"/>
      <c r="H144" s="49"/>
      <c r="I144" s="49"/>
      <c r="J144" s="40" t="s">
        <v>166</v>
      </c>
      <c r="K144" s="41" t="s">
        <v>157</v>
      </c>
      <c r="L144" s="41" t="s">
        <v>144</v>
      </c>
      <c r="M144" s="42" t="s">
        <v>145</v>
      </c>
      <c r="N144" s="43"/>
      <c r="O144" s="43"/>
      <c r="P144" s="43"/>
    </row>
    <row r="145" spans="1:16" ht="18.5" thickBot="1" x14ac:dyDescent="0.45">
      <c r="A145" s="49"/>
      <c r="B145" s="49"/>
      <c r="C145" s="49"/>
      <c r="D145" s="49"/>
      <c r="E145" s="49"/>
      <c r="F145" s="49"/>
      <c r="G145" s="49"/>
      <c r="H145" s="49"/>
      <c r="I145" s="49"/>
      <c r="J145" s="45">
        <v>2.1556649122238158</v>
      </c>
      <c r="K145" s="46">
        <v>1.2205374781608582</v>
      </c>
      <c r="L145" s="47">
        <v>0.25150596058041841</v>
      </c>
      <c r="M145" s="48">
        <v>8.1383534526227028E-2</v>
      </c>
      <c r="N145" s="43"/>
      <c r="O145" s="43"/>
      <c r="P145" s="43"/>
    </row>
    <row r="146" spans="1:16" ht="36" x14ac:dyDescent="0.4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2" t="s">
        <v>146</v>
      </c>
      <c r="N146" s="43"/>
      <c r="O146" s="43"/>
      <c r="P146" s="43"/>
    </row>
    <row r="147" spans="1:16" ht="18.5" thickBot="1" x14ac:dyDescent="0.45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50">
        <v>0.25653608609258505</v>
      </c>
      <c r="N147" s="43"/>
      <c r="O147" s="43"/>
      <c r="P147" s="43"/>
    </row>
    <row r="148" spans="1:16" ht="18" x14ac:dyDescent="0.4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1" t="s">
        <v>147</v>
      </c>
      <c r="M148" s="42" t="s">
        <v>148</v>
      </c>
      <c r="N148" s="43"/>
      <c r="O148" s="43"/>
      <c r="P148" s="43"/>
    </row>
    <row r="149" spans="1:16" ht="18.5" thickBot="1" x14ac:dyDescent="0.45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7">
        <v>0.46941983448494967</v>
      </c>
      <c r="M149" s="50">
        <v>0.46942055452090564</v>
      </c>
      <c r="N149" s="43"/>
      <c r="O149" s="43"/>
      <c r="P149" s="43"/>
    </row>
    <row r="150" spans="1:16" ht="18" x14ac:dyDescent="0.4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1" t="s">
        <v>149</v>
      </c>
      <c r="M150" s="42" t="s">
        <v>148</v>
      </c>
      <c r="N150" s="43"/>
      <c r="O150" s="43"/>
      <c r="P150" s="43"/>
    </row>
    <row r="151" spans="1:16" ht="18.5" thickBot="1" x14ac:dyDescent="0.45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7">
        <v>0.20838207449689888</v>
      </c>
      <c r="M151" s="50">
        <v>0.20838238858306382</v>
      </c>
      <c r="N151" s="43"/>
      <c r="O151" s="43"/>
      <c r="P151" s="43"/>
    </row>
    <row r="152" spans="1:16" ht="18" x14ac:dyDescent="0.4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0" t="s">
        <v>150</v>
      </c>
      <c r="M152" s="42" t="s">
        <v>151</v>
      </c>
      <c r="N152" s="43"/>
      <c r="O152" s="43"/>
      <c r="P152" s="43"/>
    </row>
    <row r="153" spans="1:16" ht="18.5" thickBot="1" x14ac:dyDescent="0.45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51">
        <v>0.32545694968467276</v>
      </c>
      <c r="M153" s="50">
        <v>0.32545694708824158</v>
      </c>
      <c r="N153" s="43"/>
      <c r="O153" s="43"/>
      <c r="P153" s="43"/>
    </row>
    <row r="154" spans="1:16" ht="18" x14ac:dyDescent="0.4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1" t="s">
        <v>143</v>
      </c>
      <c r="L154" s="41" t="s">
        <v>144</v>
      </c>
      <c r="M154" s="42" t="s">
        <v>145</v>
      </c>
      <c r="N154" s="43"/>
      <c r="O154" s="43"/>
      <c r="P154" s="43"/>
    </row>
    <row r="155" spans="1:16" ht="18.5" thickBot="1" x14ac:dyDescent="0.45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6">
        <v>1.577084456062317</v>
      </c>
      <c r="L155" s="47">
        <v>0.32497662478158168</v>
      </c>
      <c r="M155" s="50">
        <v>0.10515752815914857</v>
      </c>
      <c r="N155" s="43"/>
      <c r="O155" s="43"/>
      <c r="P155" s="43"/>
    </row>
    <row r="156" spans="1:16" ht="36" x14ac:dyDescent="0.4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2" t="s">
        <v>146</v>
      </c>
      <c r="N156" s="43"/>
      <c r="O156" s="43"/>
      <c r="P156" s="43"/>
    </row>
    <row r="157" spans="1:16" ht="18.5" thickBot="1" x14ac:dyDescent="0.45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50">
        <v>0.33147614998738034</v>
      </c>
      <c r="N157" s="43"/>
      <c r="O157" s="43"/>
      <c r="P157" s="43"/>
    </row>
    <row r="158" spans="1:16" ht="18" x14ac:dyDescent="0.4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1" t="s">
        <v>147</v>
      </c>
      <c r="M158" s="42" t="s">
        <v>148</v>
      </c>
      <c r="N158" s="43"/>
      <c r="O158" s="43"/>
      <c r="P158" s="43"/>
    </row>
    <row r="159" spans="1:16" ht="18.5" thickBot="1" x14ac:dyDescent="0.45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7">
        <v>0.6065481432901072</v>
      </c>
      <c r="M159" s="50">
        <v>0.60654905764004785</v>
      </c>
      <c r="N159" s="43"/>
      <c r="O159" s="43"/>
      <c r="P159" s="43"/>
    </row>
    <row r="160" spans="1:16" ht="18" x14ac:dyDescent="0.4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1" t="s">
        <v>149</v>
      </c>
      <c r="M160" s="42" t="s">
        <v>148</v>
      </c>
      <c r="N160" s="43"/>
      <c r="O160" s="43"/>
      <c r="P160" s="43"/>
    </row>
    <row r="161" spans="1:16" ht="18.5" thickBot="1" x14ac:dyDescent="0.45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7">
        <v>0.2692552616991884</v>
      </c>
      <c r="M161" s="50">
        <v>0.2692556622574494</v>
      </c>
      <c r="N161" s="43"/>
      <c r="O161" s="43"/>
      <c r="P161" s="43"/>
    </row>
    <row r="162" spans="1:16" ht="18" x14ac:dyDescent="0.4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0" t="s">
        <v>150</v>
      </c>
      <c r="M162" s="42" t="s">
        <v>151</v>
      </c>
      <c r="N162" s="43"/>
      <c r="O162" s="43"/>
      <c r="P162" s="43"/>
    </row>
    <row r="163" spans="1:16" ht="18.5" thickBot="1" x14ac:dyDescent="0.45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51">
        <v>0.42053039528824854</v>
      </c>
      <c r="M163" s="50">
        <v>0.42053040862083435</v>
      </c>
      <c r="N163" s="43"/>
      <c r="O163" s="43"/>
      <c r="P163" s="43"/>
    </row>
    <row r="164" spans="1:16" ht="36" x14ac:dyDescent="0.4">
      <c r="A164" s="49"/>
      <c r="B164" s="49"/>
      <c r="C164" s="49"/>
      <c r="D164" s="49"/>
      <c r="E164" s="49"/>
      <c r="F164" s="49"/>
      <c r="G164" s="49"/>
      <c r="H164" s="49"/>
      <c r="I164" s="40" t="s">
        <v>193</v>
      </c>
      <c r="J164" s="41" t="s">
        <v>165</v>
      </c>
      <c r="K164" s="40" t="s">
        <v>156</v>
      </c>
      <c r="L164" s="41" t="s">
        <v>157</v>
      </c>
      <c r="M164" s="41" t="s">
        <v>144</v>
      </c>
      <c r="N164" s="42" t="s">
        <v>145</v>
      </c>
      <c r="O164" s="43"/>
      <c r="P164" s="43"/>
    </row>
    <row r="165" spans="1:16" ht="18.5" thickBot="1" x14ac:dyDescent="0.45">
      <c r="A165" s="49"/>
      <c r="B165" s="49"/>
      <c r="C165" s="49"/>
      <c r="D165" s="49"/>
      <c r="E165" s="49"/>
      <c r="F165" s="49"/>
      <c r="G165" s="49"/>
      <c r="H165" s="49"/>
      <c r="I165" s="51">
        <v>0.53488759603210456</v>
      </c>
      <c r="J165" s="47">
        <v>0.53488761186599731</v>
      </c>
      <c r="K165" s="45">
        <v>1.2101511105118588</v>
      </c>
      <c r="L165" s="47">
        <v>0.31076679639816285</v>
      </c>
      <c r="M165" s="64">
        <v>6.4037118052798492E-2</v>
      </c>
      <c r="N165" s="48">
        <v>2.0721443270167964E-2</v>
      </c>
      <c r="O165" s="43"/>
      <c r="P165" s="43"/>
    </row>
    <row r="166" spans="1:16" ht="36" x14ac:dyDescent="0.4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2" t="s">
        <v>146</v>
      </c>
      <c r="O166" s="43"/>
      <c r="P166" s="43"/>
    </row>
    <row r="167" spans="1:16" ht="18.5" thickBot="1" x14ac:dyDescent="0.45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8">
        <v>6.531785557931663E-2</v>
      </c>
      <c r="O167" s="43"/>
      <c r="P167" s="43"/>
    </row>
    <row r="168" spans="1:16" ht="18" x14ac:dyDescent="0.4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1" t="s">
        <v>147</v>
      </c>
      <c r="N168" s="42" t="s">
        <v>148</v>
      </c>
      <c r="O168" s="43"/>
      <c r="P168" s="43"/>
    </row>
    <row r="169" spans="1:16" ht="18.5" thickBot="1" x14ac:dyDescent="0.45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7">
        <v>0.11952119658661588</v>
      </c>
      <c r="N169" s="50">
        <v>0.11952137589819666</v>
      </c>
      <c r="O169" s="43"/>
      <c r="P169" s="43"/>
    </row>
    <row r="170" spans="1:16" ht="18" x14ac:dyDescent="0.4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1" t="s">
        <v>149</v>
      </c>
      <c r="N170" s="42" t="s">
        <v>148</v>
      </c>
      <c r="O170" s="43"/>
      <c r="P170" s="43"/>
    </row>
    <row r="171" spans="1:16" ht="18.5" thickBot="1" x14ac:dyDescent="0.45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64">
        <v>5.305714216016838E-2</v>
      </c>
      <c r="N171" s="48">
        <v>5.3057222701541652E-2</v>
      </c>
      <c r="O171" s="43"/>
      <c r="P171" s="43"/>
    </row>
    <row r="172" spans="1:16" ht="18" x14ac:dyDescent="0.4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0" t="s">
        <v>150</v>
      </c>
      <c r="N172" s="42" t="s">
        <v>151</v>
      </c>
      <c r="O172" s="43"/>
      <c r="P172" s="43"/>
    </row>
    <row r="173" spans="1:16" ht="18.5" thickBot="1" x14ac:dyDescent="0.45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66">
        <v>8.2866127943703849E-2</v>
      </c>
      <c r="N173" s="48">
        <v>8.28661248087883E-2</v>
      </c>
      <c r="O173" s="43"/>
      <c r="P173" s="43"/>
    </row>
    <row r="174" spans="1:16" ht="36" x14ac:dyDescent="0.4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1" t="s">
        <v>158</v>
      </c>
      <c r="M174" s="41" t="s">
        <v>159</v>
      </c>
      <c r="N174" s="42" t="s">
        <v>160</v>
      </c>
      <c r="O174" s="43"/>
      <c r="P174" s="43"/>
    </row>
    <row r="175" spans="1:16" ht="18.5" thickBot="1" x14ac:dyDescent="0.45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7">
        <v>0.89393860007524495</v>
      </c>
      <c r="M175" s="46">
        <v>1.9382041741079483</v>
      </c>
      <c r="N175" s="53">
        <v>6.7588004702472508</v>
      </c>
      <c r="O175" s="43"/>
      <c r="P175" s="43"/>
    </row>
    <row r="176" spans="1:16" ht="36" x14ac:dyDescent="0.4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0" t="s">
        <v>161</v>
      </c>
      <c r="N176" s="41" t="s">
        <v>162</v>
      </c>
      <c r="O176" s="41" t="s">
        <v>149</v>
      </c>
      <c r="P176" s="42" t="s">
        <v>148</v>
      </c>
    </row>
    <row r="177" spans="1:16" ht="18.5" thickBot="1" x14ac:dyDescent="0.45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5">
        <v>1.6613178635210986</v>
      </c>
      <c r="N177" s="46">
        <v>1.3486910369491576</v>
      </c>
      <c r="O177" s="47">
        <v>0.83764559712950204</v>
      </c>
      <c r="P177" s="50">
        <v>0.83764687067284227</v>
      </c>
    </row>
    <row r="178" spans="1:16" ht="36" x14ac:dyDescent="0.4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0" t="s">
        <v>163</v>
      </c>
      <c r="P178" s="42" t="s">
        <v>164</v>
      </c>
    </row>
    <row r="179" spans="1:16" ht="18.5" thickBot="1" x14ac:dyDescent="0.45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51">
        <v>0.58159439034900973</v>
      </c>
      <c r="P179" s="50">
        <v>0.59904223978519444</v>
      </c>
    </row>
    <row r="180" spans="1:16" ht="36" x14ac:dyDescent="0.4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0" t="s">
        <v>150</v>
      </c>
      <c r="P180" s="42" t="s">
        <v>151</v>
      </c>
    </row>
    <row r="181" spans="1:16" ht="18.5" thickBot="1" x14ac:dyDescent="0.45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66">
        <v>5.0782598422018307E-2</v>
      </c>
      <c r="P181" s="69">
        <v>5.0782598555088043E-2</v>
      </c>
    </row>
    <row r="182" spans="1:16" ht="36" x14ac:dyDescent="0.4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0" t="s">
        <v>150</v>
      </c>
      <c r="O182" s="42" t="s">
        <v>151</v>
      </c>
      <c r="P182" s="43"/>
    </row>
    <row r="183" spans="1:16" ht="18.5" thickBot="1" x14ac:dyDescent="0.45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51">
        <v>0.33732393915939329</v>
      </c>
      <c r="O183" s="52">
        <v>0.33732393383979797</v>
      </c>
      <c r="P183" s="43"/>
    </row>
    <row r="184" spans="1:16" ht="18" x14ac:dyDescent="0.4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0" t="s">
        <v>150</v>
      </c>
      <c r="N184" s="42" t="s">
        <v>151</v>
      </c>
      <c r="O184" s="43"/>
      <c r="P184" s="43"/>
    </row>
    <row r="185" spans="1:16" ht="18.5" thickBot="1" x14ac:dyDescent="0.45">
      <c r="A185" s="49"/>
      <c r="B185" s="49"/>
      <c r="C185" s="49"/>
      <c r="D185" s="49"/>
      <c r="E185" s="49"/>
      <c r="F185" s="49"/>
      <c r="G185" s="49"/>
      <c r="H185" s="49"/>
      <c r="I185" s="70"/>
      <c r="J185" s="70"/>
      <c r="K185" s="70"/>
      <c r="L185" s="70"/>
      <c r="M185" s="71">
        <v>0.52450130796370009</v>
      </c>
      <c r="N185" s="52">
        <v>0.52450132369995117</v>
      </c>
      <c r="O185" s="43"/>
      <c r="P185" s="43"/>
    </row>
    <row r="186" spans="1:16" ht="36" x14ac:dyDescent="0.4">
      <c r="A186" s="49"/>
      <c r="B186" s="49"/>
      <c r="C186" s="49"/>
      <c r="D186" s="49"/>
      <c r="E186" s="49"/>
      <c r="F186" s="49"/>
      <c r="G186" s="40" t="s">
        <v>150</v>
      </c>
      <c r="H186" s="42" t="s">
        <v>151</v>
      </c>
      <c r="I186" s="43"/>
      <c r="J186" s="43"/>
      <c r="K186" s="43"/>
      <c r="L186" s="43"/>
      <c r="M186" s="43"/>
      <c r="N186" s="43"/>
      <c r="O186" s="43"/>
      <c r="P186" s="43"/>
    </row>
    <row r="187" spans="1:16" ht="18.5" thickBot="1" x14ac:dyDescent="0.45">
      <c r="A187" s="49"/>
      <c r="B187" s="49"/>
      <c r="C187" s="49"/>
      <c r="D187" s="49"/>
      <c r="E187" s="49"/>
      <c r="F187" s="49"/>
      <c r="G187" s="61">
        <v>13.748848734835816</v>
      </c>
      <c r="H187" s="58">
        <v>13.748848915100098</v>
      </c>
      <c r="I187" s="43"/>
      <c r="J187" s="43"/>
      <c r="K187" s="43"/>
      <c r="L187" s="43"/>
      <c r="M187" s="43"/>
      <c r="N187" s="43"/>
      <c r="O187" s="43"/>
      <c r="P187" s="43"/>
    </row>
    <row r="188" spans="1:16" ht="36" x14ac:dyDescent="0.4">
      <c r="A188" s="49"/>
      <c r="B188" s="49"/>
      <c r="C188" s="49"/>
      <c r="D188" s="49"/>
      <c r="E188" s="40" t="s">
        <v>175</v>
      </c>
      <c r="F188" s="40" t="s">
        <v>176</v>
      </c>
      <c r="G188" s="41" t="s">
        <v>177</v>
      </c>
      <c r="H188" s="41" t="s">
        <v>144</v>
      </c>
      <c r="I188" s="42" t="s">
        <v>145</v>
      </c>
      <c r="J188" s="43"/>
      <c r="K188" s="43"/>
      <c r="L188" s="43"/>
      <c r="M188" s="43"/>
      <c r="N188" s="43"/>
      <c r="O188" s="43"/>
      <c r="P188" s="43"/>
    </row>
    <row r="189" spans="1:16" ht="18.5" thickBot="1" x14ac:dyDescent="0.45">
      <c r="A189" s="49"/>
      <c r="B189" s="49"/>
      <c r="C189" s="49"/>
      <c r="D189" s="49"/>
      <c r="E189" s="45">
        <v>1.7000810564735083</v>
      </c>
      <c r="F189" s="45">
        <v>1.7000811100006104</v>
      </c>
      <c r="G189" s="46">
        <v>3.5595448240637779</v>
      </c>
      <c r="H189" s="46">
        <v>3.6019130544604043</v>
      </c>
      <c r="I189" s="53">
        <v>1.1655246508611978</v>
      </c>
      <c r="J189" s="43"/>
      <c r="K189" s="43"/>
      <c r="L189" s="43"/>
      <c r="M189" s="43"/>
      <c r="N189" s="43"/>
      <c r="O189" s="43"/>
      <c r="P189" s="43"/>
    </row>
    <row r="190" spans="1:16" ht="36" x14ac:dyDescent="0.4">
      <c r="A190" s="49"/>
      <c r="B190" s="49"/>
      <c r="C190" s="49"/>
      <c r="D190" s="49"/>
      <c r="E190" s="49"/>
      <c r="F190" s="49"/>
      <c r="G190" s="49"/>
      <c r="H190" s="49"/>
      <c r="I190" s="42" t="s">
        <v>146</v>
      </c>
      <c r="J190" s="43"/>
      <c r="K190" s="43"/>
      <c r="L190" s="43"/>
      <c r="M190" s="43"/>
      <c r="N190" s="43"/>
      <c r="O190" s="43"/>
      <c r="P190" s="43"/>
    </row>
    <row r="191" spans="1:16" ht="18.5" thickBot="1" x14ac:dyDescent="0.45">
      <c r="A191" s="49"/>
      <c r="B191" s="49"/>
      <c r="C191" s="49"/>
      <c r="D191" s="49"/>
      <c r="E191" s="49"/>
      <c r="F191" s="49"/>
      <c r="G191" s="49"/>
      <c r="H191" s="49"/>
      <c r="I191" s="59">
        <v>3.6739511735018291</v>
      </c>
      <c r="J191" s="43"/>
      <c r="K191" s="43"/>
      <c r="L191" s="43"/>
      <c r="M191" s="43"/>
      <c r="N191" s="43"/>
      <c r="O191" s="43"/>
      <c r="P191" s="43"/>
    </row>
    <row r="192" spans="1:16" ht="36" x14ac:dyDescent="0.4">
      <c r="A192" s="49"/>
      <c r="B192" s="49"/>
      <c r="C192" s="49"/>
      <c r="D192" s="49"/>
      <c r="E192" s="49"/>
      <c r="F192" s="49"/>
      <c r="G192" s="41" t="s">
        <v>149</v>
      </c>
      <c r="H192" s="42" t="s">
        <v>148</v>
      </c>
      <c r="I192" s="43"/>
      <c r="J192" s="43"/>
      <c r="K192" s="43"/>
      <c r="L192" s="43"/>
      <c r="M192" s="43"/>
      <c r="N192" s="43"/>
      <c r="O192" s="43"/>
      <c r="P192" s="43"/>
    </row>
    <row r="193" spans="1:16" ht="18.5" thickBot="1" x14ac:dyDescent="0.45">
      <c r="A193" s="49"/>
      <c r="B193" s="49"/>
      <c r="C193" s="49"/>
      <c r="D193" s="49"/>
      <c r="E193" s="49"/>
      <c r="F193" s="49"/>
      <c r="G193" s="47">
        <v>0.6308439972445965</v>
      </c>
      <c r="H193" s="50">
        <v>0.63084496126645095</v>
      </c>
      <c r="I193" s="43"/>
      <c r="J193" s="43"/>
      <c r="K193" s="43"/>
      <c r="L193" s="43"/>
      <c r="M193" s="43"/>
      <c r="N193" s="43"/>
      <c r="O193" s="43"/>
      <c r="P193" s="43"/>
    </row>
    <row r="194" spans="1:16" ht="36" x14ac:dyDescent="0.4">
      <c r="A194" s="49"/>
      <c r="B194" s="49"/>
      <c r="C194" s="49"/>
      <c r="D194" s="49"/>
      <c r="E194" s="49"/>
      <c r="F194" s="49"/>
      <c r="G194" s="40" t="s">
        <v>150</v>
      </c>
      <c r="H194" s="42" t="s">
        <v>151</v>
      </c>
      <c r="I194" s="43"/>
      <c r="J194" s="43"/>
      <c r="K194" s="43"/>
      <c r="L194" s="43"/>
      <c r="M194" s="43"/>
      <c r="N194" s="43"/>
      <c r="O194" s="43"/>
      <c r="P194" s="43"/>
    </row>
    <row r="195" spans="1:16" ht="18.5" thickBot="1" x14ac:dyDescent="0.45">
      <c r="A195" s="49"/>
      <c r="B195" s="49"/>
      <c r="C195" s="49"/>
      <c r="D195" s="49"/>
      <c r="E195" s="49"/>
      <c r="F195" s="49"/>
      <c r="G195" s="60">
        <v>7.7551069921898836</v>
      </c>
      <c r="H195" s="59">
        <v>7.7551069259643555</v>
      </c>
      <c r="I195" s="43"/>
      <c r="J195" s="43"/>
      <c r="K195" s="43"/>
      <c r="L195" s="43"/>
      <c r="M195" s="43"/>
      <c r="N195" s="43"/>
      <c r="O195" s="43"/>
      <c r="P195" s="43"/>
    </row>
    <row r="196" spans="1:16" ht="18" x14ac:dyDescent="0.4">
      <c r="A196" s="49"/>
      <c r="B196" s="49"/>
      <c r="C196" s="40" t="s">
        <v>161</v>
      </c>
      <c r="D196" s="41" t="s">
        <v>162</v>
      </c>
      <c r="E196" s="41" t="s">
        <v>149</v>
      </c>
      <c r="F196" s="42" t="s">
        <v>148</v>
      </c>
      <c r="G196" s="43"/>
      <c r="H196" s="43"/>
      <c r="I196" s="43"/>
      <c r="J196" s="43"/>
      <c r="K196" s="43"/>
      <c r="L196" s="43"/>
      <c r="M196" s="43"/>
      <c r="N196" s="43"/>
      <c r="O196" s="43"/>
      <c r="P196" s="43"/>
    </row>
    <row r="197" spans="1:16" ht="18.5" thickBot="1" x14ac:dyDescent="0.45">
      <c r="A197" s="49"/>
      <c r="B197" s="49"/>
      <c r="C197" s="45">
        <v>6.0116397955810541</v>
      </c>
      <c r="D197" s="46">
        <v>4.8803692560386658</v>
      </c>
      <c r="E197" s="46">
        <v>3.0311018623772399</v>
      </c>
      <c r="F197" s="53">
        <v>3.0311065751966089</v>
      </c>
      <c r="G197" s="43"/>
      <c r="H197" s="43"/>
      <c r="I197" s="43"/>
      <c r="J197" s="43"/>
      <c r="K197" s="43"/>
      <c r="L197" s="43"/>
      <c r="M197" s="43"/>
      <c r="N197" s="43"/>
      <c r="O197" s="43"/>
      <c r="P197" s="43"/>
    </row>
    <row r="198" spans="1:16" ht="18" x14ac:dyDescent="0.4">
      <c r="A198" s="49"/>
      <c r="B198" s="49"/>
      <c r="C198" s="49"/>
      <c r="D198" s="49"/>
      <c r="E198" s="40" t="s">
        <v>163</v>
      </c>
      <c r="F198" s="42" t="s">
        <v>164</v>
      </c>
      <c r="G198" s="43"/>
      <c r="H198" s="43"/>
      <c r="I198" s="43"/>
      <c r="J198" s="43"/>
      <c r="K198" s="43"/>
      <c r="L198" s="43"/>
      <c r="M198" s="43"/>
      <c r="N198" s="43"/>
      <c r="O198" s="43"/>
      <c r="P198" s="43"/>
    </row>
    <row r="199" spans="1:16" ht="18.5" thickBot="1" x14ac:dyDescent="0.45">
      <c r="A199" s="49"/>
      <c r="B199" s="49"/>
      <c r="C199" s="49"/>
      <c r="D199" s="49"/>
      <c r="E199" s="45">
        <v>2.1045557283129783</v>
      </c>
      <c r="F199" s="53">
        <v>2.1676925206184388</v>
      </c>
      <c r="G199" s="43"/>
      <c r="H199" s="43"/>
      <c r="I199" s="43"/>
      <c r="J199" s="43"/>
      <c r="K199" s="43"/>
      <c r="L199" s="43"/>
      <c r="M199" s="43"/>
      <c r="N199" s="43"/>
      <c r="O199" s="43"/>
      <c r="P199" s="43"/>
    </row>
    <row r="200" spans="1:16" ht="18" x14ac:dyDescent="0.4">
      <c r="A200" s="49"/>
      <c r="B200" s="49"/>
      <c r="C200" s="49"/>
      <c r="D200" s="49"/>
      <c r="E200" s="40" t="s">
        <v>150</v>
      </c>
      <c r="F200" s="42" t="s">
        <v>151</v>
      </c>
      <c r="G200" s="43"/>
      <c r="H200" s="43"/>
      <c r="I200" s="43"/>
      <c r="J200" s="43"/>
      <c r="K200" s="43"/>
      <c r="L200" s="43"/>
      <c r="M200" s="43"/>
      <c r="N200" s="43"/>
      <c r="O200" s="43"/>
      <c r="P200" s="43"/>
    </row>
    <row r="201" spans="1:16" ht="18.5" thickBot="1" x14ac:dyDescent="0.45">
      <c r="A201" s="49"/>
      <c r="B201" s="49"/>
      <c r="C201" s="49"/>
      <c r="D201" s="49"/>
      <c r="E201" s="51">
        <v>0.18376175936556335</v>
      </c>
      <c r="F201" s="52">
        <v>0.18376176059246063</v>
      </c>
      <c r="G201" s="43"/>
      <c r="H201" s="43"/>
      <c r="I201" s="43"/>
      <c r="J201" s="43"/>
      <c r="K201" s="43"/>
      <c r="L201" s="43"/>
      <c r="M201" s="43"/>
      <c r="N201" s="43"/>
      <c r="O201" s="43"/>
      <c r="P201" s="43"/>
    </row>
    <row r="202" spans="1:16" ht="18" x14ac:dyDescent="0.4">
      <c r="A202" s="49"/>
      <c r="B202" s="49"/>
      <c r="C202" s="49"/>
      <c r="D202" s="40" t="s">
        <v>150</v>
      </c>
      <c r="E202" s="42" t="s">
        <v>151</v>
      </c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</row>
    <row r="203" spans="1:16" ht="18.5" thickBot="1" x14ac:dyDescent="0.45">
      <c r="A203" s="70"/>
      <c r="B203" s="70"/>
      <c r="C203" s="70"/>
      <c r="D203" s="60">
        <v>1.2206393732128142</v>
      </c>
      <c r="E203" s="59">
        <v>1.2206393480300903</v>
      </c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</row>
  </sheetData>
  <mergeCells count="1">
    <mergeCell ref="A1:D1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A167E-6123-4754-9F1F-26E74719FD77}">
  <sheetPr codeName="Sheet23"/>
  <dimension ref="A2:AI203"/>
  <sheetViews>
    <sheetView workbookViewId="0">
      <selection activeCell="D8" sqref="D8"/>
    </sheetView>
  </sheetViews>
  <sheetFormatPr defaultRowHeight="14.5" x14ac:dyDescent="0.35"/>
  <cols>
    <col min="1" max="1" width="25.6328125" customWidth="1"/>
    <col min="2" max="5" width="9.6328125" customWidth="1"/>
    <col min="6" max="7" width="8.6328125" customWidth="1"/>
    <col min="8" max="8" width="25.6328125" customWidth="1"/>
    <col min="9" max="12" width="9.6328125" customWidth="1"/>
    <col min="13" max="14" width="8.6328125" customWidth="1"/>
    <col min="15" max="15" width="25.6328125" customWidth="1"/>
    <col min="16" max="19" width="9.6328125" customWidth="1"/>
    <col min="20" max="21" width="8.6328125" customWidth="1"/>
    <col min="22" max="22" width="25.6328125" customWidth="1"/>
    <col min="23" max="26" width="9.6328125" customWidth="1"/>
    <col min="27" max="28" width="8.6328125" customWidth="1"/>
    <col min="29" max="29" width="25.6328125" customWidth="1"/>
    <col min="30" max="33" width="9.6328125" customWidth="1"/>
    <col min="34" max="35" width="8.6328125" customWidth="1"/>
  </cols>
  <sheetData>
    <row r="2" spans="1:35" ht="18" x14ac:dyDescent="0.4">
      <c r="A2" s="76" t="s">
        <v>203</v>
      </c>
      <c r="B2" s="266" t="s">
        <v>695</v>
      </c>
      <c r="C2" s="267"/>
      <c r="D2" s="267"/>
      <c r="E2" s="267"/>
      <c r="F2" s="26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 ht="18" x14ac:dyDescent="0.4">
      <c r="A3" s="76" t="s">
        <v>204</v>
      </c>
      <c r="B3" s="268" t="s">
        <v>433</v>
      </c>
      <c r="C3" s="269"/>
      <c r="D3" s="269"/>
      <c r="E3" s="269"/>
      <c r="F3" s="270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36" x14ac:dyDescent="0.4">
      <c r="A4" s="78" t="s">
        <v>1</v>
      </c>
      <c r="B4" s="77"/>
      <c r="C4" s="77"/>
      <c r="D4" s="77"/>
      <c r="E4" s="77"/>
      <c r="F4" s="77"/>
      <c r="G4" s="77"/>
      <c r="H4" s="78" t="s">
        <v>2</v>
      </c>
      <c r="I4" s="77"/>
      <c r="J4" s="77"/>
      <c r="K4" s="77"/>
      <c r="L4" s="77"/>
      <c r="M4" s="77"/>
      <c r="N4" s="77"/>
      <c r="O4" s="78" t="s">
        <v>3</v>
      </c>
      <c r="P4" s="77"/>
      <c r="Q4" s="77"/>
      <c r="R4" s="77"/>
      <c r="S4" s="77"/>
      <c r="T4" s="77"/>
      <c r="U4" s="77"/>
      <c r="V4" s="78" t="s">
        <v>206</v>
      </c>
      <c r="W4" s="77"/>
      <c r="X4" s="77"/>
      <c r="Y4" s="77"/>
      <c r="Z4" s="77"/>
      <c r="AA4" s="77"/>
      <c r="AB4" s="77"/>
      <c r="AC4" s="78" t="s">
        <v>5</v>
      </c>
      <c r="AD4" s="77"/>
      <c r="AE4" s="77"/>
      <c r="AF4" s="77"/>
      <c r="AG4" s="77"/>
      <c r="AH4" s="77"/>
      <c r="AI4" s="77"/>
    </row>
    <row r="5" spans="1:35" ht="90" x14ac:dyDescent="0.4">
      <c r="A5" s="76" t="s">
        <v>207</v>
      </c>
      <c r="B5" s="76" t="s">
        <v>208</v>
      </c>
      <c r="C5" s="76" t="s">
        <v>209</v>
      </c>
      <c r="D5" s="76" t="s">
        <v>210</v>
      </c>
      <c r="E5" s="76" t="s">
        <v>211</v>
      </c>
      <c r="F5" s="76" t="s">
        <v>212</v>
      </c>
      <c r="G5" s="76" t="s">
        <v>213</v>
      </c>
      <c r="H5" s="76" t="s">
        <v>207</v>
      </c>
      <c r="I5" s="76" t="s">
        <v>208</v>
      </c>
      <c r="J5" s="76" t="s">
        <v>209</v>
      </c>
      <c r="K5" s="76" t="s">
        <v>210</v>
      </c>
      <c r="L5" s="76" t="s">
        <v>211</v>
      </c>
      <c r="M5" s="76" t="s">
        <v>212</v>
      </c>
      <c r="N5" s="76" t="s">
        <v>213</v>
      </c>
      <c r="O5" s="76" t="s">
        <v>207</v>
      </c>
      <c r="P5" s="76" t="s">
        <v>208</v>
      </c>
      <c r="Q5" s="76" t="s">
        <v>209</v>
      </c>
      <c r="R5" s="76" t="s">
        <v>210</v>
      </c>
      <c r="S5" s="76" t="s">
        <v>211</v>
      </c>
      <c r="T5" s="76" t="s">
        <v>212</v>
      </c>
      <c r="U5" s="76" t="s">
        <v>213</v>
      </c>
      <c r="V5" s="76" t="s">
        <v>207</v>
      </c>
      <c r="W5" s="76" t="s">
        <v>208</v>
      </c>
      <c r="X5" s="76" t="s">
        <v>209</v>
      </c>
      <c r="Y5" s="76" t="s">
        <v>210</v>
      </c>
      <c r="Z5" s="76" t="s">
        <v>211</v>
      </c>
      <c r="AA5" s="76" t="s">
        <v>212</v>
      </c>
      <c r="AB5" s="76" t="s">
        <v>213</v>
      </c>
      <c r="AC5" s="76" t="s">
        <v>207</v>
      </c>
      <c r="AD5" s="76" t="s">
        <v>208</v>
      </c>
      <c r="AE5" s="76" t="s">
        <v>209</v>
      </c>
      <c r="AF5" s="76" t="s">
        <v>210</v>
      </c>
      <c r="AG5" s="76" t="s">
        <v>211</v>
      </c>
      <c r="AH5" s="76" t="s">
        <v>212</v>
      </c>
      <c r="AI5" s="76" t="s">
        <v>213</v>
      </c>
    </row>
    <row r="6" spans="1:35" ht="18" x14ac:dyDescent="0.4">
      <c r="A6" s="78" t="s">
        <v>214</v>
      </c>
      <c r="B6" s="79">
        <f>-778.794311643068+1624.725680041</f>
        <v>845.93136839793203</v>
      </c>
      <c r="C6" s="80">
        <v>962.14654761563486</v>
      </c>
      <c r="D6" s="80">
        <f>-778.794311643068+662.579132425369</f>
        <v>-116.21517921769896</v>
      </c>
      <c r="E6" s="81"/>
      <c r="F6" s="81"/>
      <c r="G6" s="85">
        <v>0.40780984788068791</v>
      </c>
      <c r="H6" s="78" t="s">
        <v>214</v>
      </c>
      <c r="I6" s="84">
        <v>9.6663410579826365</v>
      </c>
      <c r="J6" s="84">
        <v>6.2739413370993855</v>
      </c>
      <c r="K6" s="84">
        <v>3.3923997208832484</v>
      </c>
      <c r="L6" s="81"/>
      <c r="M6" s="81"/>
      <c r="N6" s="85">
        <v>0.35094972343043335</v>
      </c>
      <c r="O6" s="78" t="s">
        <v>214</v>
      </c>
      <c r="P6" s="84">
        <v>3.5284117627337053</v>
      </c>
      <c r="Q6" s="85">
        <v>0.18828748185764493</v>
      </c>
      <c r="R6" s="84">
        <v>3.3401242808760601</v>
      </c>
      <c r="S6" s="81"/>
      <c r="T6" s="81"/>
      <c r="U6" s="85">
        <v>0.94663676052599788</v>
      </c>
      <c r="V6" s="78" t="s">
        <v>214</v>
      </c>
      <c r="W6" s="86">
        <v>7.0642170471402362E-6</v>
      </c>
      <c r="X6" s="86">
        <v>7.0642170471402362E-6</v>
      </c>
      <c r="Y6" s="87">
        <v>0</v>
      </c>
      <c r="Z6" s="81"/>
      <c r="AA6" s="81"/>
      <c r="AB6" s="87">
        <v>0</v>
      </c>
      <c r="AC6" s="78" t="s">
        <v>214</v>
      </c>
      <c r="AD6" s="80">
        <v>194.11005283321538</v>
      </c>
      <c r="AE6" s="88">
        <v>100.47179833311276</v>
      </c>
      <c r="AF6" s="94">
        <v>93.638254500102576</v>
      </c>
      <c r="AG6" s="77"/>
      <c r="AH6" s="77"/>
      <c r="AI6" s="89">
        <v>0.48239775907206167</v>
      </c>
    </row>
    <row r="7" spans="1:35" ht="18" x14ac:dyDescent="0.4">
      <c r="A7" s="76" t="s">
        <v>215</v>
      </c>
      <c r="B7" s="91">
        <v>1165.601493282855</v>
      </c>
      <c r="C7" s="88">
        <v>897.08004037487558</v>
      </c>
      <c r="D7" s="88">
        <f>-778.794311643068+268.521452907979</f>
        <v>-510.27285873508902</v>
      </c>
      <c r="E7" s="89">
        <v>0.71741433498696106</v>
      </c>
      <c r="F7" s="89">
        <v>0.23037157592489252</v>
      </c>
      <c r="G7" s="89">
        <v>0.16527187094205498</v>
      </c>
      <c r="H7" s="76" t="s">
        <v>216</v>
      </c>
      <c r="I7" s="92">
        <v>3.4836860641040648</v>
      </c>
      <c r="J7" s="92">
        <v>3.4818419523526476</v>
      </c>
      <c r="K7" s="90">
        <v>1.844111751417028E-3</v>
      </c>
      <c r="L7" s="89">
        <v>0.36039345634583986</v>
      </c>
      <c r="M7" s="90">
        <v>5.293564682589437E-4</v>
      </c>
      <c r="N7" s="90">
        <v>1.9077660723486762E-4</v>
      </c>
      <c r="O7" s="76" t="s">
        <v>622</v>
      </c>
      <c r="P7" s="92">
        <v>2.6103507511408814</v>
      </c>
      <c r="Q7" s="95">
        <v>0</v>
      </c>
      <c r="R7" s="92">
        <v>2.6103507511408814</v>
      </c>
      <c r="S7" s="89">
        <v>0.7398089924511706</v>
      </c>
      <c r="T7" s="92">
        <v>1</v>
      </c>
      <c r="U7" s="89">
        <v>0.7398089924511706</v>
      </c>
      <c r="V7" s="76" t="s">
        <v>218</v>
      </c>
      <c r="W7" s="90">
        <v>5.1647076048912133E-6</v>
      </c>
      <c r="X7" s="90">
        <v>5.1647076048912133E-6</v>
      </c>
      <c r="Y7" s="95">
        <v>0</v>
      </c>
      <c r="Z7" s="89">
        <v>0.73110828424814756</v>
      </c>
      <c r="AA7" s="95">
        <v>0</v>
      </c>
      <c r="AB7" s="95">
        <v>0</v>
      </c>
      <c r="AC7" s="76" t="s">
        <v>219</v>
      </c>
      <c r="AD7" s="94">
        <v>96.21690696725031</v>
      </c>
      <c r="AE7" s="94">
        <v>93.225467949542008</v>
      </c>
      <c r="AF7" s="92">
        <v>2.9914390177082968</v>
      </c>
      <c r="AG7" s="89">
        <v>0.49568224603968597</v>
      </c>
      <c r="AH7" s="93">
        <v>3.109057557552233E-2</v>
      </c>
      <c r="AI7" s="93">
        <v>1.5411046331941512E-2</v>
      </c>
    </row>
    <row r="8" spans="1:35" ht="18" x14ac:dyDescent="0.4">
      <c r="A8" s="76" t="s">
        <v>223</v>
      </c>
      <c r="B8" s="88">
        <v>449.53595317371543</v>
      </c>
      <c r="C8" s="94">
        <v>65.138245293287071</v>
      </c>
      <c r="D8" s="88">
        <v>384.39770788042836</v>
      </c>
      <c r="E8" s="89">
        <v>0.99409855232657385</v>
      </c>
      <c r="F8" s="89">
        <v>0.85509891960050743</v>
      </c>
      <c r="G8" s="89">
        <v>0.2365923753176149</v>
      </c>
      <c r="H8" s="76" t="s">
        <v>232</v>
      </c>
      <c r="I8" s="92">
        <v>2.7453294636024794</v>
      </c>
      <c r="J8" s="93">
        <v>1.7405566012797836E-2</v>
      </c>
      <c r="K8" s="92">
        <v>2.7279238975896813</v>
      </c>
      <c r="L8" s="89">
        <v>0.64440262249618352</v>
      </c>
      <c r="M8" s="89">
        <v>0.99365993544907427</v>
      </c>
      <c r="N8" s="89">
        <v>0.28220852970389587</v>
      </c>
      <c r="O8" s="76" t="s">
        <v>627</v>
      </c>
      <c r="P8" s="89">
        <v>0.4319229585277764</v>
      </c>
      <c r="Q8" s="95">
        <v>0</v>
      </c>
      <c r="R8" s="89">
        <v>0.4319229585277764</v>
      </c>
      <c r="S8" s="89">
        <v>0.86222184774477606</v>
      </c>
      <c r="T8" s="92">
        <v>1</v>
      </c>
      <c r="U8" s="89">
        <v>0.12241285529360545</v>
      </c>
      <c r="V8" s="76" t="s">
        <v>224</v>
      </c>
      <c r="W8" s="90">
        <v>6.9598322181266194E-7</v>
      </c>
      <c r="X8" s="90">
        <v>6.9598322181266194E-7</v>
      </c>
      <c r="Y8" s="95">
        <v>0</v>
      </c>
      <c r="Z8" s="89">
        <v>0.82963062822035216</v>
      </c>
      <c r="AA8" s="95">
        <v>0</v>
      </c>
      <c r="AB8" s="95">
        <v>0</v>
      </c>
      <c r="AC8" s="76" t="s">
        <v>284</v>
      </c>
      <c r="AD8" s="94">
        <v>39.40907928285889</v>
      </c>
      <c r="AE8" s="95">
        <v>0</v>
      </c>
      <c r="AF8" s="94">
        <v>39.40907928285889</v>
      </c>
      <c r="AG8" s="89">
        <v>0.69870665774658636</v>
      </c>
      <c r="AH8" s="92">
        <v>1</v>
      </c>
      <c r="AI8" s="89">
        <v>0.2030244117069003</v>
      </c>
    </row>
    <row r="9" spans="1:35" ht="18" x14ac:dyDescent="0.4">
      <c r="A9" s="96" t="s">
        <v>231</v>
      </c>
      <c r="B9" s="97">
        <v>9.5725862773592567</v>
      </c>
      <c r="C9" s="100">
        <v>-8.7385359602155377E-2</v>
      </c>
      <c r="D9" s="97">
        <v>9.6599716369614121</v>
      </c>
      <c r="E9" s="98">
        <v>0.99999036926216733</v>
      </c>
      <c r="F9" s="97">
        <v>1.0091287095326407</v>
      </c>
      <c r="G9" s="99">
        <v>5.9456016210180278E-3</v>
      </c>
      <c r="H9" s="76" t="s">
        <v>219</v>
      </c>
      <c r="I9" s="92">
        <v>2.7165019496415925</v>
      </c>
      <c r="J9" s="92">
        <v>2.6320443404752067</v>
      </c>
      <c r="K9" s="93">
        <v>8.4457609166385686E-2</v>
      </c>
      <c r="L9" s="89">
        <v>0.92542953157655961</v>
      </c>
      <c r="M9" s="93">
        <v>3.109057557552233E-2</v>
      </c>
      <c r="N9" s="90">
        <v>8.7372883555188741E-3</v>
      </c>
      <c r="O9" s="76" t="s">
        <v>232</v>
      </c>
      <c r="P9" s="89">
        <v>0.17318940126768834</v>
      </c>
      <c r="Q9" s="90">
        <v>1.0980319835733104E-3</v>
      </c>
      <c r="R9" s="89">
        <v>0.172091369284115</v>
      </c>
      <c r="S9" s="89">
        <v>0.91130608533203161</v>
      </c>
      <c r="T9" s="89">
        <v>0.99365993544907416</v>
      </c>
      <c r="U9" s="93">
        <v>4.8773040352519371E-2</v>
      </c>
      <c r="V9" s="76" t="s">
        <v>234</v>
      </c>
      <c r="W9" s="90">
        <v>3.5848123550935167E-7</v>
      </c>
      <c r="X9" s="90">
        <v>3.5848123550935167E-7</v>
      </c>
      <c r="Y9" s="95">
        <v>0</v>
      </c>
      <c r="Z9" s="89">
        <v>0.88037669577704947</v>
      </c>
      <c r="AA9" s="95">
        <v>0</v>
      </c>
      <c r="AB9" s="95">
        <v>0</v>
      </c>
      <c r="AC9" s="76" t="s">
        <v>235</v>
      </c>
      <c r="AD9" s="94">
        <v>19.383618920153232</v>
      </c>
      <c r="AE9" s="95">
        <v>0</v>
      </c>
      <c r="AF9" s="94">
        <v>19.383618920153232</v>
      </c>
      <c r="AG9" s="89">
        <v>0.79856557096221537</v>
      </c>
      <c r="AH9" s="92">
        <v>1</v>
      </c>
      <c r="AI9" s="93">
        <v>9.9858913215629092E-2</v>
      </c>
    </row>
    <row r="10" spans="1:35" ht="36" x14ac:dyDescent="0.4">
      <c r="A10" s="96" t="s">
        <v>239</v>
      </c>
      <c r="B10" s="100">
        <v>1.2739453816297793E-2</v>
      </c>
      <c r="C10" s="100">
        <v>1.2739453816297793E-2</v>
      </c>
      <c r="D10" s="101">
        <v>0</v>
      </c>
      <c r="E10" s="98">
        <v>0.99999821024970925</v>
      </c>
      <c r="F10" s="101">
        <v>0</v>
      </c>
      <c r="G10" s="101">
        <v>0</v>
      </c>
      <c r="H10" s="76" t="s">
        <v>240</v>
      </c>
      <c r="I10" s="89">
        <v>0.36841544889671524</v>
      </c>
      <c r="J10" s="90">
        <v>8.3502234826990374E-3</v>
      </c>
      <c r="K10" s="89">
        <v>0.3600652254140162</v>
      </c>
      <c r="L10" s="89">
        <v>0.96354275835873193</v>
      </c>
      <c r="M10" s="89">
        <v>0.97733476294844512</v>
      </c>
      <c r="N10" s="93">
        <v>3.7249381462354667E-2</v>
      </c>
      <c r="O10" s="76" t="s">
        <v>219</v>
      </c>
      <c r="P10" s="89">
        <v>0.17187695907089451</v>
      </c>
      <c r="Q10" s="89">
        <v>0.16653320548520989</v>
      </c>
      <c r="R10" s="90">
        <v>5.3437535856846038E-3</v>
      </c>
      <c r="S10" s="89">
        <v>0.96001835890685083</v>
      </c>
      <c r="T10" s="93">
        <v>3.109057557552233E-2</v>
      </c>
      <c r="U10" s="90">
        <v>1.5144926230334374E-3</v>
      </c>
      <c r="V10" s="76" t="s">
        <v>239</v>
      </c>
      <c r="W10" s="90">
        <v>3.519186137098838E-7</v>
      </c>
      <c r="X10" s="90">
        <v>3.519186137098838E-7</v>
      </c>
      <c r="Y10" s="95">
        <v>0</v>
      </c>
      <c r="Z10" s="89">
        <v>0.93019376840682499</v>
      </c>
      <c r="AA10" s="95">
        <v>0</v>
      </c>
      <c r="AB10" s="95">
        <v>0</v>
      </c>
      <c r="AC10" s="76" t="s">
        <v>266</v>
      </c>
      <c r="AD10" s="94">
        <v>12.208795826768316</v>
      </c>
      <c r="AE10" s="95">
        <v>0</v>
      </c>
      <c r="AF10" s="94">
        <v>12.208795826768316</v>
      </c>
      <c r="AG10" s="89">
        <v>0.86146182825837125</v>
      </c>
      <c r="AH10" s="92">
        <v>1</v>
      </c>
      <c r="AI10" s="93">
        <v>6.2896257296155833E-2</v>
      </c>
    </row>
    <row r="11" spans="1:35" ht="18" x14ac:dyDescent="0.4">
      <c r="A11" s="96" t="s">
        <v>245</v>
      </c>
      <c r="B11" s="99">
        <v>7.8069912149328336E-4</v>
      </c>
      <c r="C11" s="99">
        <v>7.8069912149328336E-4</v>
      </c>
      <c r="D11" s="101">
        <v>0</v>
      </c>
      <c r="E11" s="98">
        <v>0.99999869076105419</v>
      </c>
      <c r="F11" s="101">
        <v>0</v>
      </c>
      <c r="G11" s="101">
        <v>0</v>
      </c>
      <c r="H11" s="76" t="s">
        <v>246</v>
      </c>
      <c r="I11" s="89">
        <v>0.16137754197331622</v>
      </c>
      <c r="J11" s="89">
        <v>0.12471287713231925</v>
      </c>
      <c r="K11" s="93">
        <v>3.6664664840996973E-2</v>
      </c>
      <c r="L11" s="89">
        <v>0.98023754918033734</v>
      </c>
      <c r="M11" s="89">
        <v>0.22719806233670034</v>
      </c>
      <c r="N11" s="90">
        <v>3.7930241257852827E-3</v>
      </c>
      <c r="O11" s="76" t="s">
        <v>258</v>
      </c>
      <c r="P11" s="93">
        <v>6.6348869571914812E-2</v>
      </c>
      <c r="Q11" s="95">
        <v>0</v>
      </c>
      <c r="R11" s="93">
        <v>6.6348869571914812E-2</v>
      </c>
      <c r="S11" s="89">
        <v>0.9788225331454351</v>
      </c>
      <c r="T11" s="92">
        <v>1</v>
      </c>
      <c r="U11" s="93">
        <v>1.8804174238584256E-2</v>
      </c>
      <c r="V11" s="76" t="s">
        <v>247</v>
      </c>
      <c r="W11" s="90">
        <v>2.7710485818777435E-7</v>
      </c>
      <c r="X11" s="90">
        <v>2.7710485818777435E-7</v>
      </c>
      <c r="Y11" s="95">
        <v>0</v>
      </c>
      <c r="Z11" s="89">
        <v>0.9694203176958156</v>
      </c>
      <c r="AA11" s="95">
        <v>0</v>
      </c>
      <c r="AB11" s="95">
        <v>0</v>
      </c>
      <c r="AC11" s="76" t="s">
        <v>300</v>
      </c>
      <c r="AD11" s="94">
        <v>12.105692228343047</v>
      </c>
      <c r="AE11" s="95">
        <v>0</v>
      </c>
      <c r="AF11" s="94">
        <v>12.105692228343047</v>
      </c>
      <c r="AG11" s="89">
        <v>0.92382692502512453</v>
      </c>
      <c r="AH11" s="92">
        <v>1</v>
      </c>
      <c r="AI11" s="93">
        <v>6.236509676675317E-2</v>
      </c>
    </row>
    <row r="12" spans="1:35" ht="18" x14ac:dyDescent="0.4">
      <c r="A12" s="96" t="s">
        <v>247</v>
      </c>
      <c r="B12" s="99">
        <v>5.3143397460669048E-4</v>
      </c>
      <c r="C12" s="99">
        <v>5.3143397460669048E-4</v>
      </c>
      <c r="D12" s="101">
        <v>0</v>
      </c>
      <c r="E12" s="98">
        <v>0.99999901785256329</v>
      </c>
      <c r="F12" s="101">
        <v>0</v>
      </c>
      <c r="G12" s="101">
        <v>0</v>
      </c>
      <c r="H12" s="76" t="s">
        <v>252</v>
      </c>
      <c r="I12" s="89">
        <v>0.10368073142905428</v>
      </c>
      <c r="J12" s="90">
        <v>9.5863776437153953E-3</v>
      </c>
      <c r="K12" s="93">
        <v>9.4094353785338883E-2</v>
      </c>
      <c r="L12" s="89">
        <v>0.99096350337615302</v>
      </c>
      <c r="M12" s="89">
        <v>0.90753944815411458</v>
      </c>
      <c r="N12" s="90">
        <v>9.7342265517968759E-3</v>
      </c>
      <c r="O12" s="76" t="s">
        <v>288</v>
      </c>
      <c r="P12" s="93">
        <v>3.4304988805098434E-2</v>
      </c>
      <c r="Q12" s="95">
        <v>0</v>
      </c>
      <c r="R12" s="93">
        <v>3.4304988805098434E-2</v>
      </c>
      <c r="S12" s="89">
        <v>0.98854503468774946</v>
      </c>
      <c r="T12" s="92">
        <v>1</v>
      </c>
      <c r="U12" s="90">
        <v>9.7225015423143182E-3</v>
      </c>
      <c r="V12" s="76" t="s">
        <v>245</v>
      </c>
      <c r="W12" s="90">
        <v>1.2735711606741979E-7</v>
      </c>
      <c r="X12" s="90">
        <v>1.2735711606741979E-7</v>
      </c>
      <c r="Y12" s="95">
        <v>0</v>
      </c>
      <c r="Z12" s="89">
        <v>0.98744880057191542</v>
      </c>
      <c r="AA12" s="95">
        <v>0</v>
      </c>
      <c r="AB12" s="95">
        <v>0</v>
      </c>
      <c r="AC12" s="76" t="s">
        <v>274</v>
      </c>
      <c r="AD12" s="92">
        <v>3.8625852361971131</v>
      </c>
      <c r="AE12" s="92">
        <v>3.5979074173376429</v>
      </c>
      <c r="AF12" s="89">
        <v>0.26467781885947028</v>
      </c>
      <c r="AG12" s="89">
        <v>0.94372586987532214</v>
      </c>
      <c r="AH12" s="93">
        <v>6.8523489495873849E-2</v>
      </c>
      <c r="AI12" s="90">
        <v>1.3635451384214946E-3</v>
      </c>
    </row>
    <row r="13" spans="1:35" ht="18" x14ac:dyDescent="0.4">
      <c r="A13" s="96" t="s">
        <v>224</v>
      </c>
      <c r="B13" s="99">
        <v>4.523890941782303E-4</v>
      </c>
      <c r="C13" s="99">
        <v>4.523890941782303E-4</v>
      </c>
      <c r="D13" s="101">
        <v>0</v>
      </c>
      <c r="E13" s="98">
        <v>0.99999929629285611</v>
      </c>
      <c r="F13" s="101">
        <v>0</v>
      </c>
      <c r="G13" s="101">
        <v>0</v>
      </c>
      <c r="H13" s="76" t="s">
        <v>263</v>
      </c>
      <c r="I13" s="93">
        <v>8.7348186771387282E-2</v>
      </c>
      <c r="J13" s="95">
        <v>0</v>
      </c>
      <c r="K13" s="93">
        <v>8.7348186771387282E-2</v>
      </c>
      <c r="L13" s="89">
        <v>0.99999982707375878</v>
      </c>
      <c r="M13" s="92">
        <v>1</v>
      </c>
      <c r="N13" s="90">
        <v>9.0363236976056822E-3</v>
      </c>
      <c r="O13" s="96" t="s">
        <v>291</v>
      </c>
      <c r="P13" s="100">
        <v>1.1379370739708364E-2</v>
      </c>
      <c r="Q13" s="99">
        <v>2.7271444702148446E-7</v>
      </c>
      <c r="R13" s="100">
        <v>1.1379098025261342E-2</v>
      </c>
      <c r="S13" s="98">
        <v>0.99177010350196637</v>
      </c>
      <c r="T13" s="98">
        <v>0.99997603431215487</v>
      </c>
      <c r="U13" s="99">
        <v>3.2249915232243661E-3</v>
      </c>
      <c r="V13" s="96" t="s">
        <v>259</v>
      </c>
      <c r="W13" s="99">
        <v>4.483592837931553E-8</v>
      </c>
      <c r="X13" s="99">
        <v>4.483592837931553E-8</v>
      </c>
      <c r="Y13" s="101">
        <v>0</v>
      </c>
      <c r="Z13" s="98">
        <v>0.9937957075369932</v>
      </c>
      <c r="AA13" s="101">
        <v>0</v>
      </c>
      <c r="AB13" s="101">
        <v>0</v>
      </c>
      <c r="AC13" s="76" t="s">
        <v>246</v>
      </c>
      <c r="AD13" s="92">
        <v>3.7393724948741394</v>
      </c>
      <c r="AE13" s="92">
        <v>2.8897943096835821</v>
      </c>
      <c r="AF13" s="89">
        <v>0.84957818519055728</v>
      </c>
      <c r="AG13" s="89">
        <v>0.96299005758891321</v>
      </c>
      <c r="AH13" s="89">
        <v>0.22719806233670031</v>
      </c>
      <c r="AI13" s="90">
        <v>4.3767861210183582E-3</v>
      </c>
    </row>
    <row r="14" spans="1:35" ht="18" x14ac:dyDescent="0.4">
      <c r="A14" s="96" t="s">
        <v>259</v>
      </c>
      <c r="B14" s="99">
        <v>4.4835928379315532E-4</v>
      </c>
      <c r="C14" s="99">
        <v>4.4835928379315532E-4</v>
      </c>
      <c r="D14" s="101">
        <v>0</v>
      </c>
      <c r="E14" s="98">
        <v>0.99999957225284697</v>
      </c>
      <c r="F14" s="101">
        <v>0</v>
      </c>
      <c r="G14" s="101">
        <v>0</v>
      </c>
      <c r="H14" s="96" t="s">
        <v>272</v>
      </c>
      <c r="I14" s="99">
        <v>1.6715640245787608E-6</v>
      </c>
      <c r="J14" s="101">
        <v>0</v>
      </c>
      <c r="K14" s="99">
        <v>1.6715640245787608E-6</v>
      </c>
      <c r="L14" s="97">
        <v>1</v>
      </c>
      <c r="M14" s="97">
        <v>1</v>
      </c>
      <c r="N14" s="99">
        <v>1.7292624112392078E-7</v>
      </c>
      <c r="O14" s="96" t="s">
        <v>246</v>
      </c>
      <c r="P14" s="100">
        <v>1.0343244699560772E-2</v>
      </c>
      <c r="Q14" s="99">
        <v>7.9932795455462183E-3</v>
      </c>
      <c r="R14" s="99">
        <v>2.3499651540145536E-3</v>
      </c>
      <c r="S14" s="98">
        <v>0.99470152006984081</v>
      </c>
      <c r="T14" s="98">
        <v>0.22719806233670034</v>
      </c>
      <c r="U14" s="99">
        <v>6.6601216412278156E-4</v>
      </c>
      <c r="V14" s="96" t="s">
        <v>265</v>
      </c>
      <c r="W14" s="99">
        <v>4.3828468582615973E-8</v>
      </c>
      <c r="X14" s="99">
        <v>4.3828468582615973E-8</v>
      </c>
      <c r="Y14" s="101">
        <v>0</v>
      </c>
      <c r="Z14" s="97">
        <v>1</v>
      </c>
      <c r="AA14" s="101">
        <v>0</v>
      </c>
      <c r="AB14" s="101">
        <v>0</v>
      </c>
      <c r="AC14" s="76" t="s">
        <v>252</v>
      </c>
      <c r="AD14" s="92">
        <v>2.4950521159517511</v>
      </c>
      <c r="AE14" s="89">
        <v>0.23069389552514299</v>
      </c>
      <c r="AF14" s="92">
        <v>2.2643582204266082</v>
      </c>
      <c r="AG14" s="89">
        <v>0.97584385923150807</v>
      </c>
      <c r="AH14" s="89">
        <v>0.90753944815411458</v>
      </c>
      <c r="AI14" s="93">
        <v>1.1665332049402954E-2</v>
      </c>
    </row>
    <row r="15" spans="1:35" ht="36" x14ac:dyDescent="0.4">
      <c r="A15" s="96" t="s">
        <v>234</v>
      </c>
      <c r="B15" s="99">
        <v>4.3615216986971121E-4</v>
      </c>
      <c r="C15" s="99">
        <v>4.3615216986971121E-4</v>
      </c>
      <c r="D15" s="101">
        <v>0</v>
      </c>
      <c r="E15" s="98">
        <v>0.99999984069949943</v>
      </c>
      <c r="F15" s="101">
        <v>0</v>
      </c>
      <c r="G15" s="101">
        <v>0</v>
      </c>
      <c r="H15" s="96" t="s">
        <v>242</v>
      </c>
      <c r="I15" s="101">
        <v>0</v>
      </c>
      <c r="J15" s="101">
        <v>0</v>
      </c>
      <c r="K15" s="101">
        <v>0</v>
      </c>
      <c r="L15" s="97">
        <v>1</v>
      </c>
      <c r="M15" s="101">
        <v>0</v>
      </c>
      <c r="N15" s="101">
        <v>0</v>
      </c>
      <c r="O15" s="96" t="s">
        <v>252</v>
      </c>
      <c r="P15" s="99">
        <v>6.560027992846878E-3</v>
      </c>
      <c r="Q15" s="99">
        <v>6.0654380834307842E-4</v>
      </c>
      <c r="R15" s="99">
        <v>5.9534841845037996E-3</v>
      </c>
      <c r="S15" s="98">
        <v>0.99656072144257535</v>
      </c>
      <c r="T15" s="98">
        <v>0.90753944815411458</v>
      </c>
      <c r="U15" s="99">
        <v>1.6872985878187933E-3</v>
      </c>
      <c r="V15" s="96" t="s">
        <v>242</v>
      </c>
      <c r="W15" s="101">
        <v>0</v>
      </c>
      <c r="X15" s="101">
        <v>0</v>
      </c>
      <c r="Y15" s="101">
        <v>0</v>
      </c>
      <c r="Z15" s="97">
        <v>1</v>
      </c>
      <c r="AA15" s="101">
        <v>0</v>
      </c>
      <c r="AB15" s="101">
        <v>0</v>
      </c>
      <c r="AC15" s="76" t="s">
        <v>309</v>
      </c>
      <c r="AD15" s="92">
        <v>1.6912523042330474</v>
      </c>
      <c r="AE15" s="95">
        <v>0</v>
      </c>
      <c r="AF15" s="92">
        <v>1.6912523042330474</v>
      </c>
      <c r="AG15" s="89">
        <v>0.98455671196400518</v>
      </c>
      <c r="AH15" s="92">
        <v>1</v>
      </c>
      <c r="AI15" s="90">
        <v>8.7128527324971533E-3</v>
      </c>
    </row>
    <row r="16" spans="1:35" ht="36" x14ac:dyDescent="0.4">
      <c r="A16" s="96" t="s">
        <v>265</v>
      </c>
      <c r="B16" s="99">
        <v>2.0818522576742589E-4</v>
      </c>
      <c r="C16" s="99">
        <v>2.0818522576742589E-4</v>
      </c>
      <c r="D16" s="101">
        <v>0</v>
      </c>
      <c r="E16" s="98">
        <v>0.99999996883511544</v>
      </c>
      <c r="F16" s="101">
        <v>0</v>
      </c>
      <c r="G16" s="101">
        <v>0</v>
      </c>
      <c r="H16" s="96" t="s">
        <v>248</v>
      </c>
      <c r="I16" s="101">
        <v>0</v>
      </c>
      <c r="J16" s="101">
        <v>0</v>
      </c>
      <c r="K16" s="101">
        <v>0</v>
      </c>
      <c r="L16" s="97">
        <v>1</v>
      </c>
      <c r="M16" s="101">
        <v>0</v>
      </c>
      <c r="N16" s="101">
        <v>0</v>
      </c>
      <c r="O16" s="96" t="s">
        <v>264</v>
      </c>
      <c r="P16" s="99">
        <v>4.8181198174898536E-3</v>
      </c>
      <c r="Q16" s="99">
        <v>4.8181198174898536E-3</v>
      </c>
      <c r="R16" s="101">
        <v>0</v>
      </c>
      <c r="S16" s="98">
        <v>0.99792624228920035</v>
      </c>
      <c r="T16" s="101">
        <v>0</v>
      </c>
      <c r="U16" s="101">
        <v>0</v>
      </c>
      <c r="V16" s="96" t="s">
        <v>248</v>
      </c>
      <c r="W16" s="101">
        <v>0</v>
      </c>
      <c r="X16" s="101">
        <v>0</v>
      </c>
      <c r="Y16" s="101">
        <v>0</v>
      </c>
      <c r="Z16" s="97">
        <v>1</v>
      </c>
      <c r="AA16" s="101">
        <v>0</v>
      </c>
      <c r="AB16" s="101">
        <v>0</v>
      </c>
      <c r="AC16" s="90" t="s">
        <v>308</v>
      </c>
      <c r="AD16" s="92">
        <v>1.2660492675150534</v>
      </c>
      <c r="AE16" s="95">
        <v>0</v>
      </c>
      <c r="AF16" s="92">
        <v>1.2660492675150534</v>
      </c>
      <c r="AG16" s="89">
        <v>0.9910790391131451</v>
      </c>
      <c r="AH16" s="92">
        <v>1</v>
      </c>
      <c r="AI16" s="90">
        <v>6.5223271491398607E-3</v>
      </c>
    </row>
    <row r="17" spans="1:35" ht="18" x14ac:dyDescent="0.4">
      <c r="A17" s="96" t="s">
        <v>218</v>
      </c>
      <c r="B17" s="99">
        <v>5.0634388283247192E-5</v>
      </c>
      <c r="C17" s="99">
        <v>5.0634388283247192E-5</v>
      </c>
      <c r="D17" s="101">
        <v>0</v>
      </c>
      <c r="E17" s="97">
        <v>1</v>
      </c>
      <c r="F17" s="101">
        <v>0</v>
      </c>
      <c r="G17" s="101">
        <v>0</v>
      </c>
      <c r="H17" s="96" t="s">
        <v>255</v>
      </c>
      <c r="I17" s="101">
        <v>0</v>
      </c>
      <c r="J17" s="101">
        <v>0</v>
      </c>
      <c r="K17" s="101">
        <v>0</v>
      </c>
      <c r="L17" s="97">
        <v>1</v>
      </c>
      <c r="M17" s="101">
        <v>0</v>
      </c>
      <c r="N17" s="101">
        <v>0</v>
      </c>
      <c r="O17" s="96" t="s">
        <v>273</v>
      </c>
      <c r="P17" s="99">
        <v>3.9851570178303826E-3</v>
      </c>
      <c r="Q17" s="99">
        <v>3.9851570178303826E-3</v>
      </c>
      <c r="R17" s="101">
        <v>0</v>
      </c>
      <c r="S17" s="98">
        <v>0.99905569012176931</v>
      </c>
      <c r="T17" s="101">
        <v>0</v>
      </c>
      <c r="U17" s="101">
        <v>0</v>
      </c>
      <c r="V17" s="96" t="s">
        <v>255</v>
      </c>
      <c r="W17" s="101">
        <v>0</v>
      </c>
      <c r="X17" s="101">
        <v>0</v>
      </c>
      <c r="Y17" s="101">
        <v>0</v>
      </c>
      <c r="Z17" s="97">
        <v>1</v>
      </c>
      <c r="AA17" s="101">
        <v>0</v>
      </c>
      <c r="AB17" s="101">
        <v>0</v>
      </c>
      <c r="AC17" s="96" t="s">
        <v>495</v>
      </c>
      <c r="AD17" s="98">
        <v>0.45898401975896641</v>
      </c>
      <c r="AE17" s="101">
        <v>0</v>
      </c>
      <c r="AF17" s="98">
        <v>0.45898401975896641</v>
      </c>
      <c r="AG17" s="98">
        <v>0.99344359475083444</v>
      </c>
      <c r="AH17" s="97">
        <v>1</v>
      </c>
      <c r="AI17" s="99">
        <v>2.3645556376893986E-3</v>
      </c>
    </row>
    <row r="18" spans="1:35" ht="36" x14ac:dyDescent="0.4">
      <c r="A18" s="96" t="s">
        <v>242</v>
      </c>
      <c r="B18" s="101">
        <v>0</v>
      </c>
      <c r="C18" s="101">
        <v>0</v>
      </c>
      <c r="D18" s="101">
        <v>0</v>
      </c>
      <c r="E18" s="97">
        <v>1</v>
      </c>
      <c r="F18" s="101">
        <v>0</v>
      </c>
      <c r="G18" s="101">
        <v>0</v>
      </c>
      <c r="H18" s="96" t="s">
        <v>237</v>
      </c>
      <c r="I18" s="101">
        <v>0</v>
      </c>
      <c r="J18" s="101">
        <v>0</v>
      </c>
      <c r="K18" s="101">
        <v>0</v>
      </c>
      <c r="L18" s="97">
        <v>1</v>
      </c>
      <c r="M18" s="101">
        <v>0</v>
      </c>
      <c r="N18" s="101">
        <v>0</v>
      </c>
      <c r="O18" s="96" t="s">
        <v>283</v>
      </c>
      <c r="P18" s="99">
        <v>2.6356229578729049E-3</v>
      </c>
      <c r="Q18" s="99">
        <v>2.6356229578729049E-3</v>
      </c>
      <c r="R18" s="101">
        <v>0</v>
      </c>
      <c r="S18" s="98">
        <v>0.99980266160217024</v>
      </c>
      <c r="T18" s="101">
        <v>0</v>
      </c>
      <c r="U18" s="101">
        <v>0</v>
      </c>
      <c r="V18" s="96" t="s">
        <v>237</v>
      </c>
      <c r="W18" s="101">
        <v>0</v>
      </c>
      <c r="X18" s="101">
        <v>0</v>
      </c>
      <c r="Y18" s="101">
        <v>0</v>
      </c>
      <c r="Z18" s="97">
        <v>1</v>
      </c>
      <c r="AA18" s="101">
        <v>0</v>
      </c>
      <c r="AB18" s="101">
        <v>0</v>
      </c>
      <c r="AC18" s="96" t="s">
        <v>249</v>
      </c>
      <c r="AD18" s="98">
        <v>0.42982417634966236</v>
      </c>
      <c r="AE18" s="98">
        <v>0.42974429175254802</v>
      </c>
      <c r="AF18" s="99">
        <v>7.9884597114341339E-5</v>
      </c>
      <c r="AG18" s="98">
        <v>0.99565792713638568</v>
      </c>
      <c r="AH18" s="99">
        <v>1.8585412712884524E-4</v>
      </c>
      <c r="AI18" s="99">
        <v>4.1154281268977014E-7</v>
      </c>
    </row>
    <row r="19" spans="1:35" ht="36" x14ac:dyDescent="0.4">
      <c r="A19" s="96" t="s">
        <v>248</v>
      </c>
      <c r="B19" s="101">
        <v>0</v>
      </c>
      <c r="C19" s="101">
        <v>0</v>
      </c>
      <c r="D19" s="101">
        <v>0</v>
      </c>
      <c r="E19" s="97">
        <v>1</v>
      </c>
      <c r="F19" s="101">
        <v>0</v>
      </c>
      <c r="G19" s="101">
        <v>0</v>
      </c>
      <c r="H19" s="96" t="s">
        <v>626</v>
      </c>
      <c r="I19" s="101">
        <v>0</v>
      </c>
      <c r="J19" s="101">
        <v>0</v>
      </c>
      <c r="K19" s="101">
        <v>0</v>
      </c>
      <c r="L19" s="97">
        <v>1</v>
      </c>
      <c r="M19" s="101">
        <v>0</v>
      </c>
      <c r="N19" s="101">
        <v>0</v>
      </c>
      <c r="O19" s="96" t="s">
        <v>217</v>
      </c>
      <c r="P19" s="99">
        <v>6.172485273322699E-4</v>
      </c>
      <c r="Q19" s="99">
        <v>6.172485273322699E-4</v>
      </c>
      <c r="R19" s="101">
        <v>0</v>
      </c>
      <c r="S19" s="98">
        <v>0.99997759825039567</v>
      </c>
      <c r="T19" s="101">
        <v>0</v>
      </c>
      <c r="U19" s="101">
        <v>0</v>
      </c>
      <c r="V19" s="96" t="s">
        <v>626</v>
      </c>
      <c r="W19" s="101">
        <v>0</v>
      </c>
      <c r="X19" s="101">
        <v>0</v>
      </c>
      <c r="Y19" s="101">
        <v>0</v>
      </c>
      <c r="Z19" s="97">
        <v>1</v>
      </c>
      <c r="AA19" s="101">
        <v>0</v>
      </c>
      <c r="AB19" s="101">
        <v>0</v>
      </c>
      <c r="AC19" s="96" t="s">
        <v>223</v>
      </c>
      <c r="AD19" s="98">
        <v>0.25856385901519996</v>
      </c>
      <c r="AE19" s="100">
        <v>3.7466182523564547E-2</v>
      </c>
      <c r="AF19" s="98">
        <v>0.22109767649163542</v>
      </c>
      <c r="AG19" s="98">
        <v>0.9969899748858001</v>
      </c>
      <c r="AH19" s="98">
        <v>0.85509891960050743</v>
      </c>
      <c r="AI19" s="99">
        <v>1.1390325913805636E-3</v>
      </c>
    </row>
    <row r="20" spans="1:35" ht="36" x14ac:dyDescent="0.4">
      <c r="A20" s="96" t="s">
        <v>255</v>
      </c>
      <c r="B20" s="101">
        <v>0</v>
      </c>
      <c r="C20" s="101">
        <v>0</v>
      </c>
      <c r="D20" s="101">
        <v>0</v>
      </c>
      <c r="E20" s="97">
        <v>1</v>
      </c>
      <c r="F20" s="101">
        <v>0</v>
      </c>
      <c r="G20" s="101">
        <v>0</v>
      </c>
      <c r="H20" s="96" t="s">
        <v>268</v>
      </c>
      <c r="I20" s="101">
        <v>0</v>
      </c>
      <c r="J20" s="101">
        <v>0</v>
      </c>
      <c r="K20" s="101">
        <v>0</v>
      </c>
      <c r="L20" s="97">
        <v>1</v>
      </c>
      <c r="M20" s="101">
        <v>0</v>
      </c>
      <c r="N20" s="101">
        <v>0</v>
      </c>
      <c r="O20" s="96" t="s">
        <v>277</v>
      </c>
      <c r="P20" s="99">
        <v>7.9042596809697548E-5</v>
      </c>
      <c r="Q20" s="101">
        <v>0</v>
      </c>
      <c r="R20" s="99">
        <v>7.9042596809697548E-5</v>
      </c>
      <c r="S20" s="97">
        <v>1</v>
      </c>
      <c r="T20" s="97">
        <v>1</v>
      </c>
      <c r="U20" s="99">
        <v>2.2401749604319925E-5</v>
      </c>
      <c r="V20" s="96" t="s">
        <v>268</v>
      </c>
      <c r="W20" s="101">
        <v>0</v>
      </c>
      <c r="X20" s="101">
        <v>0</v>
      </c>
      <c r="Y20" s="101">
        <v>0</v>
      </c>
      <c r="Z20" s="97">
        <v>1</v>
      </c>
      <c r="AA20" s="101">
        <v>0</v>
      </c>
      <c r="AB20" s="101">
        <v>0</v>
      </c>
      <c r="AC20" s="96" t="s">
        <v>225</v>
      </c>
      <c r="AD20" s="98">
        <v>0.15614025704013804</v>
      </c>
      <c r="AE20" s="101">
        <v>0</v>
      </c>
      <c r="AF20" s="98">
        <v>0.15614025704013804</v>
      </c>
      <c r="AG20" s="98">
        <v>0.99779436525487752</v>
      </c>
      <c r="AH20" s="97">
        <v>1</v>
      </c>
      <c r="AI20" s="99">
        <v>8.0439036907737065E-4</v>
      </c>
    </row>
    <row r="21" spans="1:35" ht="54" x14ac:dyDescent="0.4">
      <c r="A21" s="96" t="s">
        <v>237</v>
      </c>
      <c r="B21" s="101">
        <v>0</v>
      </c>
      <c r="C21" s="101">
        <v>0</v>
      </c>
      <c r="D21" s="101">
        <v>0</v>
      </c>
      <c r="E21" s="97">
        <v>1</v>
      </c>
      <c r="F21" s="101">
        <v>0</v>
      </c>
      <c r="G21" s="101">
        <v>0</v>
      </c>
      <c r="H21" s="96" t="s">
        <v>221</v>
      </c>
      <c r="I21" s="101">
        <v>0</v>
      </c>
      <c r="J21" s="101">
        <v>0</v>
      </c>
      <c r="K21" s="101">
        <v>0</v>
      </c>
      <c r="L21" s="97">
        <v>1</v>
      </c>
      <c r="M21" s="101">
        <v>0</v>
      </c>
      <c r="N21" s="101">
        <v>0</v>
      </c>
      <c r="O21" s="96" t="s">
        <v>242</v>
      </c>
      <c r="P21" s="101">
        <v>0</v>
      </c>
      <c r="Q21" s="101">
        <v>0</v>
      </c>
      <c r="R21" s="101">
        <v>0</v>
      </c>
      <c r="S21" s="97">
        <v>1</v>
      </c>
      <c r="T21" s="101">
        <v>0</v>
      </c>
      <c r="U21" s="101">
        <v>0</v>
      </c>
      <c r="V21" s="96" t="s">
        <v>221</v>
      </c>
      <c r="W21" s="101">
        <v>0</v>
      </c>
      <c r="X21" s="101">
        <v>0</v>
      </c>
      <c r="Y21" s="101">
        <v>0</v>
      </c>
      <c r="Z21" s="97">
        <v>1</v>
      </c>
      <c r="AA21" s="101">
        <v>0</v>
      </c>
      <c r="AB21" s="101">
        <v>0</v>
      </c>
      <c r="AC21" s="96" t="s">
        <v>278</v>
      </c>
      <c r="AD21" s="98">
        <v>0.10262598384615386</v>
      </c>
      <c r="AE21" s="101">
        <v>0</v>
      </c>
      <c r="AF21" s="98">
        <v>0.10262598384615386</v>
      </c>
      <c r="AG21" s="98">
        <v>0.99832306524927883</v>
      </c>
      <c r="AH21" s="97">
        <v>1</v>
      </c>
      <c r="AI21" s="99">
        <v>5.2869999440128374E-4</v>
      </c>
    </row>
    <row r="22" spans="1:35" ht="36" x14ac:dyDescent="0.4">
      <c r="A22" s="96" t="s">
        <v>626</v>
      </c>
      <c r="B22" s="101">
        <v>0</v>
      </c>
      <c r="C22" s="101">
        <v>0</v>
      </c>
      <c r="D22" s="101">
        <v>0</v>
      </c>
      <c r="E22" s="97">
        <v>1</v>
      </c>
      <c r="F22" s="101">
        <v>0</v>
      </c>
      <c r="G22" s="101">
        <v>0</v>
      </c>
      <c r="H22" s="96" t="s">
        <v>227</v>
      </c>
      <c r="I22" s="101">
        <v>0</v>
      </c>
      <c r="J22" s="101">
        <v>0</v>
      </c>
      <c r="K22" s="101">
        <v>0</v>
      </c>
      <c r="L22" s="97">
        <v>1</v>
      </c>
      <c r="M22" s="101">
        <v>0</v>
      </c>
      <c r="N22" s="101">
        <v>0</v>
      </c>
      <c r="O22" s="96" t="s">
        <v>248</v>
      </c>
      <c r="P22" s="101">
        <v>0</v>
      </c>
      <c r="Q22" s="101">
        <v>0</v>
      </c>
      <c r="R22" s="101">
        <v>0</v>
      </c>
      <c r="S22" s="97">
        <v>1</v>
      </c>
      <c r="T22" s="101">
        <v>0</v>
      </c>
      <c r="U22" s="101">
        <v>0</v>
      </c>
      <c r="V22" s="96" t="s">
        <v>227</v>
      </c>
      <c r="W22" s="101">
        <v>0</v>
      </c>
      <c r="X22" s="101">
        <v>0</v>
      </c>
      <c r="Y22" s="101">
        <v>0</v>
      </c>
      <c r="Z22" s="97">
        <v>1</v>
      </c>
      <c r="AA22" s="101">
        <v>0</v>
      </c>
      <c r="AB22" s="101">
        <v>0</v>
      </c>
      <c r="AC22" s="96" t="s">
        <v>323</v>
      </c>
      <c r="AD22" s="100">
        <v>8.0971311437985555E-2</v>
      </c>
      <c r="AE22" s="101">
        <v>0</v>
      </c>
      <c r="AF22" s="100">
        <v>8.0971311437985555E-2</v>
      </c>
      <c r="AG22" s="98">
        <v>0.99874020650629325</v>
      </c>
      <c r="AH22" s="97">
        <v>1</v>
      </c>
      <c r="AI22" s="99">
        <v>4.1714125701443344E-4</v>
      </c>
    </row>
    <row r="23" spans="1:35" ht="36" x14ac:dyDescent="0.4">
      <c r="A23" s="96" t="s">
        <v>268</v>
      </c>
      <c r="B23" s="101">
        <v>0</v>
      </c>
      <c r="C23" s="101">
        <v>0</v>
      </c>
      <c r="D23" s="101">
        <v>0</v>
      </c>
      <c r="E23" s="97">
        <v>1</v>
      </c>
      <c r="F23" s="101">
        <v>0</v>
      </c>
      <c r="G23" s="101">
        <v>0</v>
      </c>
      <c r="H23" s="96" t="s">
        <v>276</v>
      </c>
      <c r="I23" s="101">
        <v>0</v>
      </c>
      <c r="J23" s="101">
        <v>0</v>
      </c>
      <c r="K23" s="101">
        <v>0</v>
      </c>
      <c r="L23" s="97">
        <v>1</v>
      </c>
      <c r="M23" s="101">
        <v>0</v>
      </c>
      <c r="N23" s="101">
        <v>0</v>
      </c>
      <c r="O23" s="96" t="s">
        <v>255</v>
      </c>
      <c r="P23" s="101">
        <v>0</v>
      </c>
      <c r="Q23" s="101">
        <v>0</v>
      </c>
      <c r="R23" s="101">
        <v>0</v>
      </c>
      <c r="S23" s="97">
        <v>1</v>
      </c>
      <c r="T23" s="101">
        <v>0</v>
      </c>
      <c r="U23" s="101">
        <v>0</v>
      </c>
      <c r="V23" s="96" t="s">
        <v>276</v>
      </c>
      <c r="W23" s="101">
        <v>0</v>
      </c>
      <c r="X23" s="101">
        <v>0</v>
      </c>
      <c r="Y23" s="101">
        <v>0</v>
      </c>
      <c r="Z23" s="97">
        <v>1</v>
      </c>
      <c r="AA23" s="101">
        <v>0</v>
      </c>
      <c r="AB23" s="101">
        <v>0</v>
      </c>
      <c r="AC23" s="96" t="s">
        <v>326</v>
      </c>
      <c r="AD23" s="100">
        <v>6.7421200795087094E-2</v>
      </c>
      <c r="AE23" s="101">
        <v>0</v>
      </c>
      <c r="AF23" s="100">
        <v>6.7421200795087094E-2</v>
      </c>
      <c r="AG23" s="98">
        <v>0.99908754143207901</v>
      </c>
      <c r="AH23" s="97">
        <v>1</v>
      </c>
      <c r="AI23" s="99">
        <v>3.473349257857202E-4</v>
      </c>
    </row>
    <row r="24" spans="1:35" ht="54" x14ac:dyDescent="0.4">
      <c r="A24" s="96" t="s">
        <v>221</v>
      </c>
      <c r="B24" s="101">
        <v>0</v>
      </c>
      <c r="C24" s="101">
        <v>0</v>
      </c>
      <c r="D24" s="101">
        <v>0</v>
      </c>
      <c r="E24" s="97">
        <v>1</v>
      </c>
      <c r="F24" s="101">
        <v>0</v>
      </c>
      <c r="G24" s="101">
        <v>0</v>
      </c>
      <c r="H24" s="96" t="s">
        <v>280</v>
      </c>
      <c r="I24" s="101">
        <v>0</v>
      </c>
      <c r="J24" s="101">
        <v>0</v>
      </c>
      <c r="K24" s="101">
        <v>0</v>
      </c>
      <c r="L24" s="97">
        <v>1</v>
      </c>
      <c r="M24" s="101">
        <v>0</v>
      </c>
      <c r="N24" s="101">
        <v>0</v>
      </c>
      <c r="O24" s="96" t="s">
        <v>237</v>
      </c>
      <c r="P24" s="101">
        <v>0</v>
      </c>
      <c r="Q24" s="101">
        <v>0</v>
      </c>
      <c r="R24" s="101">
        <v>0</v>
      </c>
      <c r="S24" s="97">
        <v>1</v>
      </c>
      <c r="T24" s="101">
        <v>0</v>
      </c>
      <c r="U24" s="101">
        <v>0</v>
      </c>
      <c r="V24" s="96" t="s">
        <v>280</v>
      </c>
      <c r="W24" s="101">
        <v>0</v>
      </c>
      <c r="X24" s="101">
        <v>0</v>
      </c>
      <c r="Y24" s="101">
        <v>0</v>
      </c>
      <c r="Z24" s="97">
        <v>1</v>
      </c>
      <c r="AA24" s="101">
        <v>0</v>
      </c>
      <c r="AB24" s="101">
        <v>0</v>
      </c>
      <c r="AC24" s="96" t="s">
        <v>312</v>
      </c>
      <c r="AD24" s="100">
        <v>4.8644733818082118E-2</v>
      </c>
      <c r="AE24" s="101">
        <v>0</v>
      </c>
      <c r="AF24" s="100">
        <v>4.8644733818082118E-2</v>
      </c>
      <c r="AG24" s="98">
        <v>0.99933814531945153</v>
      </c>
      <c r="AH24" s="97">
        <v>1</v>
      </c>
      <c r="AI24" s="99">
        <v>2.5060388737248448E-4</v>
      </c>
    </row>
    <row r="25" spans="1:35" ht="36" x14ac:dyDescent="0.4">
      <c r="A25" s="96" t="s">
        <v>227</v>
      </c>
      <c r="B25" s="101">
        <v>0</v>
      </c>
      <c r="C25" s="101">
        <v>0</v>
      </c>
      <c r="D25" s="101">
        <v>0</v>
      </c>
      <c r="E25" s="97">
        <v>1</v>
      </c>
      <c r="F25" s="101">
        <v>0</v>
      </c>
      <c r="G25" s="101">
        <v>0</v>
      </c>
      <c r="H25" s="96" t="s">
        <v>285</v>
      </c>
      <c r="I25" s="101">
        <v>0</v>
      </c>
      <c r="J25" s="101">
        <v>0</v>
      </c>
      <c r="K25" s="101">
        <v>0</v>
      </c>
      <c r="L25" s="97">
        <v>1</v>
      </c>
      <c r="M25" s="101">
        <v>0</v>
      </c>
      <c r="N25" s="101">
        <v>0</v>
      </c>
      <c r="O25" s="96" t="s">
        <v>626</v>
      </c>
      <c r="P25" s="101">
        <v>0</v>
      </c>
      <c r="Q25" s="101">
        <v>0</v>
      </c>
      <c r="R25" s="101">
        <v>0</v>
      </c>
      <c r="S25" s="97">
        <v>1</v>
      </c>
      <c r="T25" s="101">
        <v>0</v>
      </c>
      <c r="U25" s="101">
        <v>0</v>
      </c>
      <c r="V25" s="96" t="s">
        <v>285</v>
      </c>
      <c r="W25" s="101">
        <v>0</v>
      </c>
      <c r="X25" s="101">
        <v>0</v>
      </c>
      <c r="Y25" s="101">
        <v>0</v>
      </c>
      <c r="Z25" s="97">
        <v>1</v>
      </c>
      <c r="AA25" s="101">
        <v>0</v>
      </c>
      <c r="AB25" s="101">
        <v>0</v>
      </c>
      <c r="AC25" s="96" t="s">
        <v>269</v>
      </c>
      <c r="AD25" s="100">
        <v>4.7967017757315163E-2</v>
      </c>
      <c r="AE25" s="100">
        <v>4.5585573825990669E-2</v>
      </c>
      <c r="AF25" s="99">
        <v>2.3814439313244854E-3</v>
      </c>
      <c r="AG25" s="98">
        <v>0.99958525780567875</v>
      </c>
      <c r="AH25" s="100">
        <v>4.9647529545680497E-2</v>
      </c>
      <c r="AI25" s="99">
        <v>1.2268524461073052E-5</v>
      </c>
    </row>
    <row r="26" spans="1:35" ht="36" x14ac:dyDescent="0.4">
      <c r="A26" s="96" t="s">
        <v>276</v>
      </c>
      <c r="B26" s="101">
        <v>0</v>
      </c>
      <c r="C26" s="101">
        <v>0</v>
      </c>
      <c r="D26" s="101">
        <v>0</v>
      </c>
      <c r="E26" s="97">
        <v>1</v>
      </c>
      <c r="F26" s="101">
        <v>0</v>
      </c>
      <c r="G26" s="101">
        <v>0</v>
      </c>
      <c r="H26" s="96" t="s">
        <v>289</v>
      </c>
      <c r="I26" s="101">
        <v>0</v>
      </c>
      <c r="J26" s="101">
        <v>0</v>
      </c>
      <c r="K26" s="101">
        <v>0</v>
      </c>
      <c r="L26" s="97">
        <v>1</v>
      </c>
      <c r="M26" s="101">
        <v>0</v>
      </c>
      <c r="N26" s="101">
        <v>0</v>
      </c>
      <c r="O26" s="96" t="s">
        <v>268</v>
      </c>
      <c r="P26" s="101">
        <v>0</v>
      </c>
      <c r="Q26" s="101">
        <v>0</v>
      </c>
      <c r="R26" s="101">
        <v>0</v>
      </c>
      <c r="S26" s="97">
        <v>1</v>
      </c>
      <c r="T26" s="101">
        <v>0</v>
      </c>
      <c r="U26" s="101">
        <v>0</v>
      </c>
      <c r="V26" s="96" t="s">
        <v>289</v>
      </c>
      <c r="W26" s="101">
        <v>0</v>
      </c>
      <c r="X26" s="101">
        <v>0</v>
      </c>
      <c r="Y26" s="101">
        <v>0</v>
      </c>
      <c r="Z26" s="97">
        <v>1</v>
      </c>
      <c r="AA26" s="101">
        <v>0</v>
      </c>
      <c r="AB26" s="101">
        <v>0</v>
      </c>
      <c r="AC26" s="96" t="s">
        <v>305</v>
      </c>
      <c r="AD26" s="100">
        <v>1.4049151457636558E-2</v>
      </c>
      <c r="AE26" s="100">
        <v>1.4049151457636558E-2</v>
      </c>
      <c r="AF26" s="101">
        <v>0</v>
      </c>
      <c r="AG26" s="98">
        <v>0.99965763505380467</v>
      </c>
      <c r="AH26" s="101">
        <v>0</v>
      </c>
      <c r="AI26" s="101">
        <v>0</v>
      </c>
    </row>
    <row r="27" spans="1:35" ht="54" x14ac:dyDescent="0.4">
      <c r="A27" s="96" t="s">
        <v>280</v>
      </c>
      <c r="B27" s="101">
        <v>0</v>
      </c>
      <c r="C27" s="101">
        <v>0</v>
      </c>
      <c r="D27" s="101">
        <v>0</v>
      </c>
      <c r="E27" s="97">
        <v>1</v>
      </c>
      <c r="F27" s="101">
        <v>0</v>
      </c>
      <c r="G27" s="101">
        <v>0</v>
      </c>
      <c r="H27" s="96" t="s">
        <v>294</v>
      </c>
      <c r="I27" s="101">
        <v>0</v>
      </c>
      <c r="J27" s="101">
        <v>0</v>
      </c>
      <c r="K27" s="101">
        <v>0</v>
      </c>
      <c r="L27" s="97">
        <v>1</v>
      </c>
      <c r="M27" s="101">
        <v>0</v>
      </c>
      <c r="N27" s="101">
        <v>0</v>
      </c>
      <c r="O27" s="96" t="s">
        <v>221</v>
      </c>
      <c r="P27" s="101">
        <v>0</v>
      </c>
      <c r="Q27" s="101">
        <v>0</v>
      </c>
      <c r="R27" s="101">
        <v>0</v>
      </c>
      <c r="S27" s="97">
        <v>1</v>
      </c>
      <c r="T27" s="101">
        <v>0</v>
      </c>
      <c r="U27" s="101">
        <v>0</v>
      </c>
      <c r="V27" s="96" t="s">
        <v>294</v>
      </c>
      <c r="W27" s="101">
        <v>0</v>
      </c>
      <c r="X27" s="101">
        <v>0</v>
      </c>
      <c r="Y27" s="101">
        <v>0</v>
      </c>
      <c r="Z27" s="97">
        <v>1</v>
      </c>
      <c r="AA27" s="101">
        <v>0</v>
      </c>
      <c r="AB27" s="101">
        <v>0</v>
      </c>
      <c r="AC27" s="96" t="s">
        <v>328</v>
      </c>
      <c r="AD27" s="100">
        <v>1.3814032752306847E-2</v>
      </c>
      <c r="AE27" s="101">
        <v>0</v>
      </c>
      <c r="AF27" s="100">
        <v>1.3814032752306847E-2</v>
      </c>
      <c r="AG27" s="98">
        <v>0.9997288010369707</v>
      </c>
      <c r="AH27" s="97">
        <v>1</v>
      </c>
      <c r="AI27" s="99">
        <v>7.1165983166138427E-5</v>
      </c>
    </row>
    <row r="28" spans="1:35" ht="36" x14ac:dyDescent="0.4">
      <c r="A28" s="96" t="s">
        <v>285</v>
      </c>
      <c r="B28" s="101">
        <v>0</v>
      </c>
      <c r="C28" s="101">
        <v>0</v>
      </c>
      <c r="D28" s="101">
        <v>0</v>
      </c>
      <c r="E28" s="97">
        <v>1</v>
      </c>
      <c r="F28" s="101">
        <v>0</v>
      </c>
      <c r="G28" s="101">
        <v>0</v>
      </c>
      <c r="H28" s="96" t="s">
        <v>297</v>
      </c>
      <c r="I28" s="101">
        <v>0</v>
      </c>
      <c r="J28" s="101">
        <v>0</v>
      </c>
      <c r="K28" s="101">
        <v>0</v>
      </c>
      <c r="L28" s="97">
        <v>1</v>
      </c>
      <c r="M28" s="101">
        <v>0</v>
      </c>
      <c r="N28" s="101">
        <v>0</v>
      </c>
      <c r="O28" s="96" t="s">
        <v>227</v>
      </c>
      <c r="P28" s="101">
        <v>0</v>
      </c>
      <c r="Q28" s="101">
        <v>0</v>
      </c>
      <c r="R28" s="101">
        <v>0</v>
      </c>
      <c r="S28" s="97">
        <v>1</v>
      </c>
      <c r="T28" s="101">
        <v>0</v>
      </c>
      <c r="U28" s="101">
        <v>0</v>
      </c>
      <c r="V28" s="96" t="s">
        <v>297</v>
      </c>
      <c r="W28" s="101">
        <v>0</v>
      </c>
      <c r="X28" s="101">
        <v>0</v>
      </c>
      <c r="Y28" s="101">
        <v>0</v>
      </c>
      <c r="Z28" s="97">
        <v>1</v>
      </c>
      <c r="AA28" s="101">
        <v>0</v>
      </c>
      <c r="AB28" s="101">
        <v>0</v>
      </c>
      <c r="AC28" s="96" t="s">
        <v>316</v>
      </c>
      <c r="AD28" s="100">
        <v>1.3648873561712108E-2</v>
      </c>
      <c r="AE28" s="101">
        <v>0</v>
      </c>
      <c r="AF28" s="100">
        <v>1.3648873561712108E-2</v>
      </c>
      <c r="AG28" s="98">
        <v>0.9997991161667773</v>
      </c>
      <c r="AH28" s="97">
        <v>1</v>
      </c>
      <c r="AI28" s="99">
        <v>7.0315129806489674E-5</v>
      </c>
    </row>
    <row r="29" spans="1:35" ht="36" x14ac:dyDescent="0.4">
      <c r="A29" s="96" t="s">
        <v>289</v>
      </c>
      <c r="B29" s="101">
        <v>0</v>
      </c>
      <c r="C29" s="101">
        <v>0</v>
      </c>
      <c r="D29" s="101">
        <v>0</v>
      </c>
      <c r="E29" s="97">
        <v>1</v>
      </c>
      <c r="F29" s="101">
        <v>0</v>
      </c>
      <c r="G29" s="101">
        <v>0</v>
      </c>
      <c r="H29" s="101">
        <v>0</v>
      </c>
      <c r="I29" s="101">
        <v>0</v>
      </c>
      <c r="J29" s="101">
        <v>0</v>
      </c>
      <c r="K29" s="101">
        <v>0</v>
      </c>
      <c r="L29" s="97">
        <v>1</v>
      </c>
      <c r="M29" s="101">
        <v>0</v>
      </c>
      <c r="N29" s="101">
        <v>0</v>
      </c>
      <c r="O29" s="96" t="s">
        <v>276</v>
      </c>
      <c r="P29" s="101">
        <v>0</v>
      </c>
      <c r="Q29" s="101">
        <v>0</v>
      </c>
      <c r="R29" s="101">
        <v>0</v>
      </c>
      <c r="S29" s="97">
        <v>1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97">
        <v>1</v>
      </c>
      <c r="AA29" s="101">
        <v>0</v>
      </c>
      <c r="AB29" s="101">
        <v>0</v>
      </c>
      <c r="AC29" s="96" t="s">
        <v>330</v>
      </c>
      <c r="AD29" s="100">
        <v>1.2831391042735202E-2</v>
      </c>
      <c r="AE29" s="101">
        <v>0</v>
      </c>
      <c r="AF29" s="100">
        <v>1.2831391042735202E-2</v>
      </c>
      <c r="AG29" s="98">
        <v>0.99986521985824228</v>
      </c>
      <c r="AH29" s="97">
        <v>1</v>
      </c>
      <c r="AI29" s="99">
        <v>6.6103691464966435E-5</v>
      </c>
    </row>
    <row r="30" spans="1:35" ht="36" x14ac:dyDescent="0.4">
      <c r="A30" s="96" t="s">
        <v>294</v>
      </c>
      <c r="B30" s="101">
        <v>0</v>
      </c>
      <c r="C30" s="101">
        <v>0</v>
      </c>
      <c r="D30" s="101">
        <v>0</v>
      </c>
      <c r="E30" s="97">
        <v>1</v>
      </c>
      <c r="F30" s="101">
        <v>0</v>
      </c>
      <c r="G30" s="101">
        <v>0</v>
      </c>
      <c r="H30" s="101">
        <v>0</v>
      </c>
      <c r="I30" s="101">
        <v>0</v>
      </c>
      <c r="J30" s="101">
        <v>0</v>
      </c>
      <c r="K30" s="101">
        <v>0</v>
      </c>
      <c r="L30" s="97">
        <v>1</v>
      </c>
      <c r="M30" s="101">
        <v>0</v>
      </c>
      <c r="N30" s="101">
        <v>0</v>
      </c>
      <c r="O30" s="96" t="s">
        <v>280</v>
      </c>
      <c r="P30" s="101">
        <v>0</v>
      </c>
      <c r="Q30" s="101">
        <v>0</v>
      </c>
      <c r="R30" s="101">
        <v>0</v>
      </c>
      <c r="S30" s="97">
        <v>1</v>
      </c>
      <c r="T30" s="101">
        <v>0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97">
        <v>1</v>
      </c>
      <c r="AA30" s="101">
        <v>0</v>
      </c>
      <c r="AB30" s="101">
        <v>0</v>
      </c>
      <c r="AC30" s="96" t="s">
        <v>332</v>
      </c>
      <c r="AD30" s="99">
        <v>8.6685082964871544E-3</v>
      </c>
      <c r="AE30" s="101">
        <v>0</v>
      </c>
      <c r="AF30" s="99">
        <v>8.6685082964871544E-3</v>
      </c>
      <c r="AG30" s="98">
        <v>0.99990987755716076</v>
      </c>
      <c r="AH30" s="97">
        <v>1</v>
      </c>
      <c r="AI30" s="99">
        <v>4.4657698918537577E-5</v>
      </c>
    </row>
    <row r="31" spans="1:35" ht="36" x14ac:dyDescent="0.4">
      <c r="A31" s="96" t="s">
        <v>297</v>
      </c>
      <c r="B31" s="101">
        <v>0</v>
      </c>
      <c r="C31" s="101">
        <v>0</v>
      </c>
      <c r="D31" s="101">
        <v>0</v>
      </c>
      <c r="E31" s="97">
        <v>1</v>
      </c>
      <c r="F31" s="101">
        <v>0</v>
      </c>
      <c r="G31" s="101">
        <v>0</v>
      </c>
      <c r="H31" s="101">
        <v>0</v>
      </c>
      <c r="I31" s="101">
        <v>0</v>
      </c>
      <c r="J31" s="101">
        <v>0</v>
      </c>
      <c r="K31" s="101">
        <v>0</v>
      </c>
      <c r="L31" s="97">
        <v>1</v>
      </c>
      <c r="M31" s="101">
        <v>0</v>
      </c>
      <c r="N31" s="101">
        <v>0</v>
      </c>
      <c r="O31" s="96" t="s">
        <v>285</v>
      </c>
      <c r="P31" s="101">
        <v>0</v>
      </c>
      <c r="Q31" s="101">
        <v>0</v>
      </c>
      <c r="R31" s="101">
        <v>0</v>
      </c>
      <c r="S31" s="97">
        <v>1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97">
        <v>1</v>
      </c>
      <c r="AA31" s="101">
        <v>0</v>
      </c>
      <c r="AB31" s="101">
        <v>0</v>
      </c>
      <c r="AC31" s="96" t="s">
        <v>331</v>
      </c>
      <c r="AD31" s="99">
        <v>8.2679763796252095E-3</v>
      </c>
      <c r="AE31" s="101">
        <v>0</v>
      </c>
      <c r="AF31" s="99">
        <v>8.2679763796252095E-3</v>
      </c>
      <c r="AG31" s="98">
        <v>0.99995247182911595</v>
      </c>
      <c r="AH31" s="97">
        <v>1</v>
      </c>
      <c r="AI31" s="99">
        <v>4.2594271955246333E-5</v>
      </c>
    </row>
    <row r="32" spans="1:35" ht="36" x14ac:dyDescent="0.4">
      <c r="A32" s="101">
        <v>0</v>
      </c>
      <c r="B32" s="101">
        <v>0</v>
      </c>
      <c r="C32" s="101">
        <v>0</v>
      </c>
      <c r="D32" s="101">
        <v>0</v>
      </c>
      <c r="E32" s="97">
        <v>1</v>
      </c>
      <c r="F32" s="101">
        <v>0</v>
      </c>
      <c r="G32" s="101">
        <v>0</v>
      </c>
      <c r="H32" s="101">
        <v>0</v>
      </c>
      <c r="I32" s="101">
        <v>0</v>
      </c>
      <c r="J32" s="101">
        <v>0</v>
      </c>
      <c r="K32" s="101">
        <v>0</v>
      </c>
      <c r="L32" s="97">
        <v>1</v>
      </c>
      <c r="M32" s="101">
        <v>0</v>
      </c>
      <c r="N32" s="101">
        <v>0</v>
      </c>
      <c r="O32" s="96" t="s">
        <v>289</v>
      </c>
      <c r="P32" s="101">
        <v>0</v>
      </c>
      <c r="Q32" s="101">
        <v>0</v>
      </c>
      <c r="R32" s="101">
        <v>0</v>
      </c>
      <c r="S32" s="97">
        <v>1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97">
        <v>1</v>
      </c>
      <c r="AA32" s="101">
        <v>0</v>
      </c>
      <c r="AB32" s="101">
        <v>0</v>
      </c>
      <c r="AC32" s="96" t="s">
        <v>315</v>
      </c>
      <c r="AD32" s="99">
        <v>7.5908015725864378E-3</v>
      </c>
      <c r="AE32" s="101">
        <v>0</v>
      </c>
      <c r="AF32" s="99">
        <v>7.5908015725864378E-3</v>
      </c>
      <c r="AG32" s="98">
        <v>0.9999915774883118</v>
      </c>
      <c r="AH32" s="97">
        <v>1</v>
      </c>
      <c r="AI32" s="99">
        <v>3.9105659195861741E-5</v>
      </c>
    </row>
    <row r="33" spans="1:35" ht="18" x14ac:dyDescent="0.4">
      <c r="A33" s="101">
        <v>0</v>
      </c>
      <c r="B33" s="101">
        <v>0</v>
      </c>
      <c r="C33" s="101">
        <v>0</v>
      </c>
      <c r="D33" s="101">
        <v>0</v>
      </c>
      <c r="E33" s="97">
        <v>1</v>
      </c>
      <c r="F33" s="101">
        <v>0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97">
        <v>1</v>
      </c>
      <c r="M33" s="101">
        <v>0</v>
      </c>
      <c r="N33" s="101">
        <v>0</v>
      </c>
      <c r="O33" s="96" t="s">
        <v>294</v>
      </c>
      <c r="P33" s="101">
        <v>0</v>
      </c>
      <c r="Q33" s="101">
        <v>0</v>
      </c>
      <c r="R33" s="101">
        <v>0</v>
      </c>
      <c r="S33" s="97">
        <v>1</v>
      </c>
      <c r="T33" s="101">
        <v>0</v>
      </c>
      <c r="U33" s="101">
        <v>0</v>
      </c>
      <c r="V33" s="101">
        <v>0</v>
      </c>
      <c r="W33" s="101">
        <v>0</v>
      </c>
      <c r="X33" s="101">
        <v>0</v>
      </c>
      <c r="Y33" s="101">
        <v>0</v>
      </c>
      <c r="Z33" s="97">
        <v>1</v>
      </c>
      <c r="AA33" s="101">
        <v>0</v>
      </c>
      <c r="AB33" s="101">
        <v>0</v>
      </c>
      <c r="AC33" s="96" t="s">
        <v>301</v>
      </c>
      <c r="AD33" s="99">
        <v>1.0880238255586694E-3</v>
      </c>
      <c r="AE33" s="99">
        <v>1.0880238255586694E-3</v>
      </c>
      <c r="AF33" s="101">
        <v>0</v>
      </c>
      <c r="AG33" s="98">
        <v>0.99999718267881932</v>
      </c>
      <c r="AH33" s="101">
        <v>0</v>
      </c>
      <c r="AI33" s="101">
        <v>0</v>
      </c>
    </row>
    <row r="34" spans="1:35" ht="36" x14ac:dyDescent="0.4">
      <c r="A34" s="101">
        <v>0</v>
      </c>
      <c r="B34" s="101">
        <v>0</v>
      </c>
      <c r="C34" s="101">
        <v>0</v>
      </c>
      <c r="D34" s="101">
        <v>0</v>
      </c>
      <c r="E34" s="97">
        <v>1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97">
        <v>1</v>
      </c>
      <c r="M34" s="101">
        <v>0</v>
      </c>
      <c r="N34" s="101">
        <v>0</v>
      </c>
      <c r="O34" s="96" t="s">
        <v>297</v>
      </c>
      <c r="P34" s="101">
        <v>0</v>
      </c>
      <c r="Q34" s="101">
        <v>0</v>
      </c>
      <c r="R34" s="101">
        <v>0</v>
      </c>
      <c r="S34" s="97">
        <v>1</v>
      </c>
      <c r="T34" s="101">
        <v>0</v>
      </c>
      <c r="U34" s="101">
        <v>0</v>
      </c>
      <c r="V34" s="101">
        <v>0</v>
      </c>
      <c r="W34" s="101">
        <v>0</v>
      </c>
      <c r="X34" s="101">
        <v>0</v>
      </c>
      <c r="Y34" s="101">
        <v>0</v>
      </c>
      <c r="Z34" s="97">
        <v>1</v>
      </c>
      <c r="AA34" s="101">
        <v>0</v>
      </c>
      <c r="AB34" s="101">
        <v>0</v>
      </c>
      <c r="AC34" s="96" t="s">
        <v>334</v>
      </c>
      <c r="AD34" s="99">
        <v>5.4533272413260505E-4</v>
      </c>
      <c r="AE34" s="101">
        <v>0</v>
      </c>
      <c r="AF34" s="99">
        <v>5.4533272413260505E-4</v>
      </c>
      <c r="AG34" s="98">
        <v>0.99999999207851897</v>
      </c>
      <c r="AH34" s="97">
        <v>1</v>
      </c>
      <c r="AI34" s="99">
        <v>2.8093996996702161E-6</v>
      </c>
    </row>
    <row r="35" spans="1:35" ht="18" x14ac:dyDescent="0.4">
      <c r="A35" s="101">
        <v>0</v>
      </c>
      <c r="B35" s="101">
        <v>0</v>
      </c>
      <c r="C35" s="101">
        <v>0</v>
      </c>
      <c r="D35" s="101">
        <v>0</v>
      </c>
      <c r="E35" s="97">
        <v>1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97">
        <v>1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97">
        <v>1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0</v>
      </c>
      <c r="Z35" s="97">
        <v>1</v>
      </c>
      <c r="AA35" s="101">
        <v>0</v>
      </c>
      <c r="AB35" s="101">
        <v>0</v>
      </c>
      <c r="AC35" s="96" t="s">
        <v>224</v>
      </c>
      <c r="AD35" s="99">
        <v>1.3335306215785136E-6</v>
      </c>
      <c r="AE35" s="99">
        <v>1.3335306215785136E-6</v>
      </c>
      <c r="AF35" s="101">
        <v>0</v>
      </c>
      <c r="AG35" s="98">
        <v>0.99999999894849101</v>
      </c>
      <c r="AH35" s="101">
        <v>0</v>
      </c>
      <c r="AI35" s="101">
        <v>0</v>
      </c>
    </row>
    <row r="36" spans="1:35" ht="18" x14ac:dyDescent="0.4">
      <c r="A36" s="101">
        <v>0</v>
      </c>
      <c r="B36" s="101">
        <v>0</v>
      </c>
      <c r="C36" s="101">
        <v>0</v>
      </c>
      <c r="D36" s="101">
        <v>0</v>
      </c>
      <c r="E36" s="97">
        <v>1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97">
        <v>1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97">
        <v>1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0</v>
      </c>
      <c r="Z36" s="97">
        <v>1</v>
      </c>
      <c r="AA36" s="101">
        <v>0</v>
      </c>
      <c r="AB36" s="101">
        <v>0</v>
      </c>
      <c r="AC36" s="96" t="s">
        <v>218</v>
      </c>
      <c r="AD36" s="99">
        <v>1.8953100693243541E-7</v>
      </c>
      <c r="AE36" s="99">
        <v>1.8953100693243541E-7</v>
      </c>
      <c r="AF36" s="101">
        <v>0</v>
      </c>
      <c r="AG36" s="98">
        <v>0.99999999992490107</v>
      </c>
      <c r="AH36" s="101">
        <v>0</v>
      </c>
      <c r="AI36" s="101">
        <v>0</v>
      </c>
    </row>
    <row r="37" spans="1:35" ht="18" x14ac:dyDescent="0.4">
      <c r="A37" s="101">
        <v>0</v>
      </c>
      <c r="B37" s="101">
        <v>0</v>
      </c>
      <c r="C37" s="101">
        <v>0</v>
      </c>
      <c r="D37" s="101">
        <v>0</v>
      </c>
      <c r="E37" s="97">
        <v>1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97">
        <v>1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97">
        <v>1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0</v>
      </c>
      <c r="Z37" s="97">
        <v>1</v>
      </c>
      <c r="AA37" s="101">
        <v>0</v>
      </c>
      <c r="AB37" s="101">
        <v>0</v>
      </c>
      <c r="AC37" s="96" t="s">
        <v>234</v>
      </c>
      <c r="AD37" s="99">
        <v>1.4577470925167673E-8</v>
      </c>
      <c r="AE37" s="99">
        <v>1.4577470925167673E-8</v>
      </c>
      <c r="AF37" s="101">
        <v>0</v>
      </c>
      <c r="AG37" s="97">
        <v>1</v>
      </c>
      <c r="AH37" s="101">
        <v>0</v>
      </c>
      <c r="AI37" s="101">
        <v>0</v>
      </c>
    </row>
    <row r="38" spans="1:35" ht="36" x14ac:dyDescent="0.4">
      <c r="A38" s="101">
        <v>0</v>
      </c>
      <c r="B38" s="101">
        <v>0</v>
      </c>
      <c r="C38" s="101">
        <v>0</v>
      </c>
      <c r="D38" s="101">
        <v>0</v>
      </c>
      <c r="E38" s="97">
        <v>1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97">
        <v>1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97">
        <v>1</v>
      </c>
      <c r="T38" s="101">
        <v>0</v>
      </c>
      <c r="U38" s="101">
        <v>0</v>
      </c>
      <c r="V38" s="101">
        <v>0</v>
      </c>
      <c r="W38" s="101">
        <v>0</v>
      </c>
      <c r="X38" s="101">
        <v>0</v>
      </c>
      <c r="Y38" s="101">
        <v>0</v>
      </c>
      <c r="Z38" s="97">
        <v>1</v>
      </c>
      <c r="AA38" s="101">
        <v>0</v>
      </c>
      <c r="AB38" s="101">
        <v>0</v>
      </c>
      <c r="AC38" s="96" t="s">
        <v>242</v>
      </c>
      <c r="AD38" s="101">
        <v>0</v>
      </c>
      <c r="AE38" s="101">
        <v>0</v>
      </c>
      <c r="AF38" s="101">
        <v>0</v>
      </c>
      <c r="AG38" s="97">
        <v>1</v>
      </c>
      <c r="AH38" s="101">
        <v>0</v>
      </c>
      <c r="AI38" s="101">
        <v>0</v>
      </c>
    </row>
    <row r="39" spans="1:35" ht="36" x14ac:dyDescent="0.4">
      <c r="A39" s="101">
        <v>0</v>
      </c>
      <c r="B39" s="101">
        <v>0</v>
      </c>
      <c r="C39" s="101">
        <v>0</v>
      </c>
      <c r="D39" s="101">
        <v>0</v>
      </c>
      <c r="E39" s="97">
        <v>1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97">
        <v>1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97">
        <v>1</v>
      </c>
      <c r="T39" s="101">
        <v>0</v>
      </c>
      <c r="U39" s="101">
        <v>0</v>
      </c>
      <c r="V39" s="101">
        <v>0</v>
      </c>
      <c r="W39" s="101">
        <v>0</v>
      </c>
      <c r="X39" s="101">
        <v>0</v>
      </c>
      <c r="Y39" s="101">
        <v>0</v>
      </c>
      <c r="Z39" s="97">
        <v>1</v>
      </c>
      <c r="AA39" s="101">
        <v>0</v>
      </c>
      <c r="AB39" s="101">
        <v>0</v>
      </c>
      <c r="AC39" s="96" t="s">
        <v>248</v>
      </c>
      <c r="AD39" s="101">
        <v>0</v>
      </c>
      <c r="AE39" s="101">
        <v>0</v>
      </c>
      <c r="AF39" s="101">
        <v>0</v>
      </c>
      <c r="AG39" s="97">
        <v>1</v>
      </c>
      <c r="AH39" s="101">
        <v>0</v>
      </c>
      <c r="AI39" s="101">
        <v>0</v>
      </c>
    </row>
    <row r="40" spans="1:35" ht="18" x14ac:dyDescent="0.4">
      <c r="A40" s="101">
        <v>0</v>
      </c>
      <c r="B40" s="101">
        <v>0</v>
      </c>
      <c r="C40" s="101">
        <v>0</v>
      </c>
      <c r="D40" s="101">
        <v>0</v>
      </c>
      <c r="E40" s="97">
        <v>1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97">
        <v>1</v>
      </c>
      <c r="M40" s="101">
        <v>0</v>
      </c>
      <c r="N40" s="101">
        <v>0</v>
      </c>
      <c r="O40" s="101">
        <v>0</v>
      </c>
      <c r="P40" s="101">
        <v>0</v>
      </c>
      <c r="Q40" s="101">
        <v>0</v>
      </c>
      <c r="R40" s="101">
        <v>0</v>
      </c>
      <c r="S40" s="97">
        <v>1</v>
      </c>
      <c r="T40" s="101">
        <v>0</v>
      </c>
      <c r="U40" s="101">
        <v>0</v>
      </c>
      <c r="V40" s="101">
        <v>0</v>
      </c>
      <c r="W40" s="101">
        <v>0</v>
      </c>
      <c r="X40" s="101">
        <v>0</v>
      </c>
      <c r="Y40" s="101">
        <v>0</v>
      </c>
      <c r="Z40" s="97">
        <v>1</v>
      </c>
      <c r="AA40" s="101">
        <v>0</v>
      </c>
      <c r="AB40" s="101">
        <v>0</v>
      </c>
      <c r="AC40" s="96" t="s">
        <v>255</v>
      </c>
      <c r="AD40" s="101">
        <v>0</v>
      </c>
      <c r="AE40" s="101">
        <v>0</v>
      </c>
      <c r="AF40" s="101">
        <v>0</v>
      </c>
      <c r="AG40" s="97">
        <v>1</v>
      </c>
      <c r="AH40" s="101">
        <v>0</v>
      </c>
      <c r="AI40" s="101">
        <v>0</v>
      </c>
    </row>
    <row r="41" spans="1:35" ht="36" x14ac:dyDescent="0.4">
      <c r="A41" s="101">
        <v>0</v>
      </c>
      <c r="B41" s="101">
        <v>0</v>
      </c>
      <c r="C41" s="101">
        <v>0</v>
      </c>
      <c r="D41" s="101">
        <v>0</v>
      </c>
      <c r="E41" s="97">
        <v>1</v>
      </c>
      <c r="F41" s="101">
        <v>0</v>
      </c>
      <c r="G41" s="101">
        <v>0</v>
      </c>
      <c r="H41" s="101">
        <v>0</v>
      </c>
      <c r="I41" s="101">
        <v>0</v>
      </c>
      <c r="J41" s="101">
        <v>0</v>
      </c>
      <c r="K41" s="101">
        <v>0</v>
      </c>
      <c r="L41" s="97">
        <v>1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97">
        <v>1</v>
      </c>
      <c r="T41" s="101">
        <v>0</v>
      </c>
      <c r="U41" s="101">
        <v>0</v>
      </c>
      <c r="V41" s="101">
        <v>0</v>
      </c>
      <c r="W41" s="101">
        <v>0</v>
      </c>
      <c r="X41" s="101">
        <v>0</v>
      </c>
      <c r="Y41" s="101">
        <v>0</v>
      </c>
      <c r="Z41" s="97">
        <v>1</v>
      </c>
      <c r="AA41" s="101">
        <v>0</v>
      </c>
      <c r="AB41" s="101">
        <v>0</v>
      </c>
      <c r="AC41" s="96" t="s">
        <v>237</v>
      </c>
      <c r="AD41" s="101">
        <v>0</v>
      </c>
      <c r="AE41" s="101">
        <v>0</v>
      </c>
      <c r="AF41" s="101">
        <v>0</v>
      </c>
      <c r="AG41" s="97">
        <v>1</v>
      </c>
      <c r="AH41" s="101">
        <v>0</v>
      </c>
      <c r="AI41" s="101">
        <v>0</v>
      </c>
    </row>
    <row r="42" spans="1:35" ht="36" x14ac:dyDescent="0.4">
      <c r="A42" s="101">
        <v>0</v>
      </c>
      <c r="B42" s="101">
        <v>0</v>
      </c>
      <c r="C42" s="101">
        <v>0</v>
      </c>
      <c r="D42" s="101">
        <v>0</v>
      </c>
      <c r="E42" s="97">
        <v>1</v>
      </c>
      <c r="F42" s="101">
        <v>0</v>
      </c>
      <c r="G42" s="101">
        <v>0</v>
      </c>
      <c r="H42" s="101">
        <v>0</v>
      </c>
      <c r="I42" s="101">
        <v>0</v>
      </c>
      <c r="J42" s="101">
        <v>0</v>
      </c>
      <c r="K42" s="101">
        <v>0</v>
      </c>
      <c r="L42" s="97">
        <v>1</v>
      </c>
      <c r="M42" s="101">
        <v>0</v>
      </c>
      <c r="N42" s="101">
        <v>0</v>
      </c>
      <c r="O42" s="101">
        <v>0</v>
      </c>
      <c r="P42" s="101">
        <v>0</v>
      </c>
      <c r="Q42" s="101">
        <v>0</v>
      </c>
      <c r="R42" s="101">
        <v>0</v>
      </c>
      <c r="S42" s="97">
        <v>1</v>
      </c>
      <c r="T42" s="101">
        <v>0</v>
      </c>
      <c r="U42" s="101">
        <v>0</v>
      </c>
      <c r="V42" s="101">
        <v>0</v>
      </c>
      <c r="W42" s="101">
        <v>0</v>
      </c>
      <c r="X42" s="101">
        <v>0</v>
      </c>
      <c r="Y42" s="101">
        <v>0</v>
      </c>
      <c r="Z42" s="97">
        <v>1</v>
      </c>
      <c r="AA42" s="101">
        <v>0</v>
      </c>
      <c r="AB42" s="101">
        <v>0</v>
      </c>
      <c r="AC42" s="96" t="s">
        <v>626</v>
      </c>
      <c r="AD42" s="101">
        <v>0</v>
      </c>
      <c r="AE42" s="101">
        <v>0</v>
      </c>
      <c r="AF42" s="101">
        <v>0</v>
      </c>
      <c r="AG42" s="97">
        <v>1</v>
      </c>
      <c r="AH42" s="101">
        <v>0</v>
      </c>
      <c r="AI42" s="101">
        <v>0</v>
      </c>
    </row>
    <row r="43" spans="1:35" ht="36" x14ac:dyDescent="0.4">
      <c r="A43" s="101">
        <v>0</v>
      </c>
      <c r="B43" s="101">
        <v>0</v>
      </c>
      <c r="C43" s="101">
        <v>0</v>
      </c>
      <c r="D43" s="101">
        <v>0</v>
      </c>
      <c r="E43" s="97">
        <v>1</v>
      </c>
      <c r="F43" s="101">
        <v>0</v>
      </c>
      <c r="G43" s="101">
        <v>0</v>
      </c>
      <c r="H43" s="101">
        <v>0</v>
      </c>
      <c r="I43" s="101">
        <v>0</v>
      </c>
      <c r="J43" s="101">
        <v>0</v>
      </c>
      <c r="K43" s="101">
        <v>0</v>
      </c>
      <c r="L43" s="97">
        <v>1</v>
      </c>
      <c r="M43" s="101">
        <v>0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97">
        <v>1</v>
      </c>
      <c r="T43" s="101">
        <v>0</v>
      </c>
      <c r="U43" s="101">
        <v>0</v>
      </c>
      <c r="V43" s="101">
        <v>0</v>
      </c>
      <c r="W43" s="101">
        <v>0</v>
      </c>
      <c r="X43" s="101">
        <v>0</v>
      </c>
      <c r="Y43" s="101">
        <v>0</v>
      </c>
      <c r="Z43" s="97">
        <v>1</v>
      </c>
      <c r="AA43" s="101">
        <v>0</v>
      </c>
      <c r="AB43" s="101">
        <v>0</v>
      </c>
      <c r="AC43" s="96" t="s">
        <v>268</v>
      </c>
      <c r="AD43" s="101">
        <v>0</v>
      </c>
      <c r="AE43" s="101">
        <v>0</v>
      </c>
      <c r="AF43" s="101">
        <v>0</v>
      </c>
      <c r="AG43" s="97">
        <v>1</v>
      </c>
      <c r="AH43" s="101">
        <v>0</v>
      </c>
      <c r="AI43" s="101">
        <v>0</v>
      </c>
    </row>
    <row r="44" spans="1:35" ht="54" x14ac:dyDescent="0.4">
      <c r="A44" s="101">
        <v>0</v>
      </c>
      <c r="B44" s="101">
        <v>0</v>
      </c>
      <c r="C44" s="101">
        <v>0</v>
      </c>
      <c r="D44" s="101">
        <v>0</v>
      </c>
      <c r="E44" s="97">
        <v>1</v>
      </c>
      <c r="F44" s="101">
        <v>0</v>
      </c>
      <c r="G44" s="101">
        <v>0</v>
      </c>
      <c r="H44" s="101">
        <v>0</v>
      </c>
      <c r="I44" s="101">
        <v>0</v>
      </c>
      <c r="J44" s="101">
        <v>0</v>
      </c>
      <c r="K44" s="101">
        <v>0</v>
      </c>
      <c r="L44" s="97">
        <v>1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97">
        <v>1</v>
      </c>
      <c r="T44" s="101">
        <v>0</v>
      </c>
      <c r="U44" s="101">
        <v>0</v>
      </c>
      <c r="V44" s="101">
        <v>0</v>
      </c>
      <c r="W44" s="101">
        <v>0</v>
      </c>
      <c r="X44" s="101">
        <v>0</v>
      </c>
      <c r="Y44" s="101">
        <v>0</v>
      </c>
      <c r="Z44" s="97">
        <v>1</v>
      </c>
      <c r="AA44" s="101">
        <v>0</v>
      </c>
      <c r="AB44" s="101">
        <v>0</v>
      </c>
      <c r="AC44" s="96" t="s">
        <v>221</v>
      </c>
      <c r="AD44" s="101">
        <v>0</v>
      </c>
      <c r="AE44" s="101">
        <v>0</v>
      </c>
      <c r="AF44" s="101">
        <v>0</v>
      </c>
      <c r="AG44" s="97">
        <v>1</v>
      </c>
      <c r="AH44" s="101">
        <v>0</v>
      </c>
      <c r="AI44" s="101">
        <v>0</v>
      </c>
    </row>
    <row r="45" spans="1:35" ht="36" x14ac:dyDescent="0.4">
      <c r="A45" s="101">
        <v>0</v>
      </c>
      <c r="B45" s="101">
        <v>0</v>
      </c>
      <c r="C45" s="101">
        <v>0</v>
      </c>
      <c r="D45" s="101">
        <v>0</v>
      </c>
      <c r="E45" s="97">
        <v>1</v>
      </c>
      <c r="F45" s="101">
        <v>0</v>
      </c>
      <c r="G45" s="101">
        <v>0</v>
      </c>
      <c r="H45" s="101">
        <v>0</v>
      </c>
      <c r="I45" s="101">
        <v>0</v>
      </c>
      <c r="J45" s="101">
        <v>0</v>
      </c>
      <c r="K45" s="101">
        <v>0</v>
      </c>
      <c r="L45" s="97">
        <v>1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97">
        <v>1</v>
      </c>
      <c r="T45" s="101">
        <v>0</v>
      </c>
      <c r="U45" s="101">
        <v>0</v>
      </c>
      <c r="V45" s="101">
        <v>0</v>
      </c>
      <c r="W45" s="101">
        <v>0</v>
      </c>
      <c r="X45" s="101">
        <v>0</v>
      </c>
      <c r="Y45" s="101">
        <v>0</v>
      </c>
      <c r="Z45" s="97">
        <v>1</v>
      </c>
      <c r="AA45" s="101">
        <v>0</v>
      </c>
      <c r="AB45" s="101">
        <v>0</v>
      </c>
      <c r="AC45" s="96" t="s">
        <v>227</v>
      </c>
      <c r="AD45" s="101">
        <v>0</v>
      </c>
      <c r="AE45" s="101">
        <v>0</v>
      </c>
      <c r="AF45" s="101">
        <v>0</v>
      </c>
      <c r="AG45" s="97">
        <v>1</v>
      </c>
      <c r="AH45" s="101">
        <v>0</v>
      </c>
      <c r="AI45" s="101">
        <v>0</v>
      </c>
    </row>
    <row r="46" spans="1:35" ht="36" x14ac:dyDescent="0.4">
      <c r="A46" s="101">
        <v>0</v>
      </c>
      <c r="B46" s="101">
        <v>0</v>
      </c>
      <c r="C46" s="101">
        <v>0</v>
      </c>
      <c r="D46" s="101">
        <v>0</v>
      </c>
      <c r="E46" s="97">
        <v>1</v>
      </c>
      <c r="F46" s="101">
        <v>0</v>
      </c>
      <c r="G46" s="101">
        <v>0</v>
      </c>
      <c r="H46" s="101">
        <v>0</v>
      </c>
      <c r="I46" s="101">
        <v>0</v>
      </c>
      <c r="J46" s="101">
        <v>0</v>
      </c>
      <c r="K46" s="101">
        <v>0</v>
      </c>
      <c r="L46" s="97">
        <v>1</v>
      </c>
      <c r="M46" s="101">
        <v>0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97">
        <v>1</v>
      </c>
      <c r="T46" s="101">
        <v>0</v>
      </c>
      <c r="U46" s="101">
        <v>0</v>
      </c>
      <c r="V46" s="101">
        <v>0</v>
      </c>
      <c r="W46" s="101">
        <v>0</v>
      </c>
      <c r="X46" s="101">
        <v>0</v>
      </c>
      <c r="Y46" s="101">
        <v>0</v>
      </c>
      <c r="Z46" s="97">
        <v>1</v>
      </c>
      <c r="AA46" s="101">
        <v>0</v>
      </c>
      <c r="AB46" s="101">
        <v>0</v>
      </c>
      <c r="AC46" s="96" t="s">
        <v>276</v>
      </c>
      <c r="AD46" s="101">
        <v>0</v>
      </c>
      <c r="AE46" s="101">
        <v>0</v>
      </c>
      <c r="AF46" s="101">
        <v>0</v>
      </c>
      <c r="AG46" s="97">
        <v>1</v>
      </c>
      <c r="AH46" s="101">
        <v>0</v>
      </c>
      <c r="AI46" s="101">
        <v>0</v>
      </c>
    </row>
    <row r="47" spans="1:35" ht="36" x14ac:dyDescent="0.4">
      <c r="A47" s="101">
        <v>0</v>
      </c>
      <c r="B47" s="101">
        <v>0</v>
      </c>
      <c r="C47" s="101">
        <v>0</v>
      </c>
      <c r="D47" s="101">
        <v>0</v>
      </c>
      <c r="E47" s="97">
        <v>1</v>
      </c>
      <c r="F47" s="101">
        <v>0</v>
      </c>
      <c r="G47" s="101">
        <v>0</v>
      </c>
      <c r="H47" s="99" t="s">
        <v>308</v>
      </c>
      <c r="I47" s="101">
        <v>0</v>
      </c>
      <c r="J47" s="101">
        <v>0</v>
      </c>
      <c r="K47" s="101">
        <v>0</v>
      </c>
      <c r="L47" s="97">
        <v>1</v>
      </c>
      <c r="M47" s="101">
        <v>0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97">
        <v>1</v>
      </c>
      <c r="T47" s="101">
        <v>0</v>
      </c>
      <c r="U47" s="101">
        <v>0</v>
      </c>
      <c r="V47" s="99" t="s">
        <v>308</v>
      </c>
      <c r="W47" s="101">
        <v>0</v>
      </c>
      <c r="X47" s="101">
        <v>0</v>
      </c>
      <c r="Y47" s="101">
        <v>0</v>
      </c>
      <c r="Z47" s="97">
        <v>1</v>
      </c>
      <c r="AA47" s="101">
        <v>0</v>
      </c>
      <c r="AB47" s="101">
        <v>0</v>
      </c>
      <c r="AC47" s="96" t="s">
        <v>280</v>
      </c>
      <c r="AD47" s="101">
        <v>0</v>
      </c>
      <c r="AE47" s="101">
        <v>0</v>
      </c>
      <c r="AF47" s="101">
        <v>0</v>
      </c>
      <c r="AG47" s="97">
        <v>1</v>
      </c>
      <c r="AH47" s="101">
        <v>0</v>
      </c>
      <c r="AI47" s="101">
        <v>0</v>
      </c>
    </row>
    <row r="48" spans="1:35" ht="36" x14ac:dyDescent="0.4">
      <c r="A48" s="101">
        <v>0</v>
      </c>
      <c r="B48" s="101">
        <v>0</v>
      </c>
      <c r="C48" s="101">
        <v>0</v>
      </c>
      <c r="D48" s="101">
        <v>0</v>
      </c>
      <c r="E48" s="97">
        <v>1</v>
      </c>
      <c r="F48" s="101">
        <v>0</v>
      </c>
      <c r="G48" s="101">
        <v>0</v>
      </c>
      <c r="H48" s="96" t="s">
        <v>278</v>
      </c>
      <c r="I48" s="101">
        <v>0</v>
      </c>
      <c r="J48" s="101">
        <v>0</v>
      </c>
      <c r="K48" s="101">
        <v>0</v>
      </c>
      <c r="L48" s="97">
        <v>1</v>
      </c>
      <c r="M48" s="101">
        <v>0</v>
      </c>
      <c r="N48" s="101">
        <v>0</v>
      </c>
      <c r="O48" s="101">
        <v>0</v>
      </c>
      <c r="P48" s="101">
        <v>0</v>
      </c>
      <c r="Q48" s="101">
        <v>0</v>
      </c>
      <c r="R48" s="101">
        <v>0</v>
      </c>
      <c r="S48" s="97">
        <v>1</v>
      </c>
      <c r="T48" s="101">
        <v>0</v>
      </c>
      <c r="U48" s="101">
        <v>0</v>
      </c>
      <c r="V48" s="96" t="s">
        <v>278</v>
      </c>
      <c r="W48" s="101">
        <v>0</v>
      </c>
      <c r="X48" s="101">
        <v>0</v>
      </c>
      <c r="Y48" s="101">
        <v>0</v>
      </c>
      <c r="Z48" s="97">
        <v>1</v>
      </c>
      <c r="AA48" s="101">
        <v>0</v>
      </c>
      <c r="AB48" s="101">
        <v>0</v>
      </c>
      <c r="AC48" s="96" t="s">
        <v>285</v>
      </c>
      <c r="AD48" s="101">
        <v>0</v>
      </c>
      <c r="AE48" s="101">
        <v>0</v>
      </c>
      <c r="AF48" s="101">
        <v>0</v>
      </c>
      <c r="AG48" s="97">
        <v>1</v>
      </c>
      <c r="AH48" s="101">
        <v>0</v>
      </c>
      <c r="AI48" s="101">
        <v>0</v>
      </c>
    </row>
    <row r="49" spans="1:35" ht="36" x14ac:dyDescent="0.4">
      <c r="A49" s="101">
        <v>0</v>
      </c>
      <c r="B49" s="101">
        <v>0</v>
      </c>
      <c r="C49" s="101">
        <v>0</v>
      </c>
      <c r="D49" s="101">
        <v>0</v>
      </c>
      <c r="E49" s="97">
        <v>1</v>
      </c>
      <c r="F49" s="101">
        <v>0</v>
      </c>
      <c r="G49" s="101">
        <v>0</v>
      </c>
      <c r="H49" s="96" t="s">
        <v>330</v>
      </c>
      <c r="I49" s="101">
        <v>0</v>
      </c>
      <c r="J49" s="101">
        <v>0</v>
      </c>
      <c r="K49" s="101">
        <v>0</v>
      </c>
      <c r="L49" s="97">
        <v>1</v>
      </c>
      <c r="M49" s="101">
        <v>0</v>
      </c>
      <c r="N49" s="101">
        <v>0</v>
      </c>
      <c r="O49" s="101">
        <v>0</v>
      </c>
      <c r="P49" s="101">
        <v>0</v>
      </c>
      <c r="Q49" s="101">
        <v>0</v>
      </c>
      <c r="R49" s="101">
        <v>0</v>
      </c>
      <c r="S49" s="97">
        <v>1</v>
      </c>
      <c r="T49" s="101">
        <v>0</v>
      </c>
      <c r="U49" s="101">
        <v>0</v>
      </c>
      <c r="V49" s="96" t="s">
        <v>330</v>
      </c>
      <c r="W49" s="101">
        <v>0</v>
      </c>
      <c r="X49" s="101">
        <v>0</v>
      </c>
      <c r="Y49" s="101">
        <v>0</v>
      </c>
      <c r="Z49" s="97">
        <v>1</v>
      </c>
      <c r="AA49" s="101">
        <v>0</v>
      </c>
      <c r="AB49" s="101">
        <v>0</v>
      </c>
      <c r="AC49" s="96" t="s">
        <v>289</v>
      </c>
      <c r="AD49" s="101">
        <v>0</v>
      </c>
      <c r="AE49" s="101">
        <v>0</v>
      </c>
      <c r="AF49" s="101">
        <v>0</v>
      </c>
      <c r="AG49" s="97">
        <v>1</v>
      </c>
      <c r="AH49" s="101">
        <v>0</v>
      </c>
      <c r="AI49" s="101">
        <v>0</v>
      </c>
    </row>
    <row r="50" spans="1:35" ht="18" x14ac:dyDescent="0.4">
      <c r="A50" s="99" t="s">
        <v>308</v>
      </c>
      <c r="B50" s="101">
        <v>0</v>
      </c>
      <c r="C50" s="101">
        <v>0</v>
      </c>
      <c r="D50" s="101">
        <v>0</v>
      </c>
      <c r="E50" s="97">
        <v>1</v>
      </c>
      <c r="F50" s="101">
        <v>0</v>
      </c>
      <c r="G50" s="101">
        <v>0</v>
      </c>
      <c r="H50" s="96" t="s">
        <v>335</v>
      </c>
      <c r="I50" s="101">
        <v>0</v>
      </c>
      <c r="J50" s="101">
        <v>0</v>
      </c>
      <c r="K50" s="101">
        <v>0</v>
      </c>
      <c r="L50" s="97">
        <v>1</v>
      </c>
      <c r="M50" s="101">
        <v>0</v>
      </c>
      <c r="N50" s="101">
        <v>0</v>
      </c>
      <c r="O50" s="101">
        <v>0</v>
      </c>
      <c r="P50" s="101">
        <v>0</v>
      </c>
      <c r="Q50" s="101">
        <v>0</v>
      </c>
      <c r="R50" s="101">
        <v>0</v>
      </c>
      <c r="S50" s="97">
        <v>1</v>
      </c>
      <c r="T50" s="101">
        <v>0</v>
      </c>
      <c r="U50" s="101">
        <v>0</v>
      </c>
      <c r="V50" s="96" t="s">
        <v>232</v>
      </c>
      <c r="W50" s="101">
        <v>0</v>
      </c>
      <c r="X50" s="101">
        <v>0</v>
      </c>
      <c r="Y50" s="101">
        <v>0</v>
      </c>
      <c r="Z50" s="97">
        <v>1</v>
      </c>
      <c r="AA50" s="101">
        <v>0</v>
      </c>
      <c r="AB50" s="101">
        <v>0</v>
      </c>
      <c r="AC50" s="96" t="s">
        <v>294</v>
      </c>
      <c r="AD50" s="101">
        <v>0</v>
      </c>
      <c r="AE50" s="101">
        <v>0</v>
      </c>
      <c r="AF50" s="101">
        <v>0</v>
      </c>
      <c r="AG50" s="97">
        <v>1</v>
      </c>
      <c r="AH50" s="101">
        <v>0</v>
      </c>
      <c r="AI50" s="101">
        <v>0</v>
      </c>
    </row>
    <row r="51" spans="1:35" ht="36" x14ac:dyDescent="0.4">
      <c r="A51" s="96" t="s">
        <v>278</v>
      </c>
      <c r="B51" s="101">
        <v>0</v>
      </c>
      <c r="C51" s="101">
        <v>0</v>
      </c>
      <c r="D51" s="101">
        <v>0</v>
      </c>
      <c r="E51" s="97">
        <v>1</v>
      </c>
      <c r="F51" s="101">
        <v>0</v>
      </c>
      <c r="G51" s="101">
        <v>0</v>
      </c>
      <c r="H51" s="96" t="s">
        <v>287</v>
      </c>
      <c r="I51" s="101">
        <v>0</v>
      </c>
      <c r="J51" s="101">
        <v>0</v>
      </c>
      <c r="K51" s="101">
        <v>0</v>
      </c>
      <c r="L51" s="97">
        <v>1</v>
      </c>
      <c r="M51" s="101">
        <v>0</v>
      </c>
      <c r="N51" s="101">
        <v>0</v>
      </c>
      <c r="O51" s="101">
        <v>0</v>
      </c>
      <c r="P51" s="101">
        <v>0</v>
      </c>
      <c r="Q51" s="101">
        <v>0</v>
      </c>
      <c r="R51" s="101">
        <v>0</v>
      </c>
      <c r="S51" s="97">
        <v>1</v>
      </c>
      <c r="T51" s="101">
        <v>0</v>
      </c>
      <c r="U51" s="101">
        <v>0</v>
      </c>
      <c r="V51" s="96" t="s">
        <v>335</v>
      </c>
      <c r="W51" s="101">
        <v>0</v>
      </c>
      <c r="X51" s="101">
        <v>0</v>
      </c>
      <c r="Y51" s="101">
        <v>0</v>
      </c>
      <c r="Z51" s="97">
        <v>1</v>
      </c>
      <c r="AA51" s="101">
        <v>0</v>
      </c>
      <c r="AB51" s="101">
        <v>0</v>
      </c>
      <c r="AC51" s="96" t="s">
        <v>297</v>
      </c>
      <c r="AD51" s="101">
        <v>0</v>
      </c>
      <c r="AE51" s="101">
        <v>0</v>
      </c>
      <c r="AF51" s="101">
        <v>0</v>
      </c>
      <c r="AG51" s="97">
        <v>1</v>
      </c>
      <c r="AH51" s="101">
        <v>0</v>
      </c>
      <c r="AI51" s="101">
        <v>0</v>
      </c>
    </row>
    <row r="52" spans="1:35" ht="18" x14ac:dyDescent="0.4">
      <c r="A52" s="96" t="s">
        <v>330</v>
      </c>
      <c r="B52" s="101">
        <v>0</v>
      </c>
      <c r="C52" s="101">
        <v>0</v>
      </c>
      <c r="D52" s="101">
        <v>0</v>
      </c>
      <c r="E52" s="97">
        <v>1</v>
      </c>
      <c r="F52" s="101">
        <v>0</v>
      </c>
      <c r="G52" s="101">
        <v>0</v>
      </c>
      <c r="H52" s="96" t="s">
        <v>249</v>
      </c>
      <c r="I52" s="101">
        <v>0</v>
      </c>
      <c r="J52" s="101">
        <v>0</v>
      </c>
      <c r="K52" s="101">
        <v>0</v>
      </c>
      <c r="L52" s="97">
        <v>1</v>
      </c>
      <c r="M52" s="101">
        <v>0</v>
      </c>
      <c r="N52" s="101">
        <v>0</v>
      </c>
      <c r="O52" s="101">
        <v>0</v>
      </c>
      <c r="P52" s="101">
        <v>0</v>
      </c>
      <c r="Q52" s="101">
        <v>0</v>
      </c>
      <c r="R52" s="101">
        <v>0</v>
      </c>
      <c r="S52" s="97">
        <v>1</v>
      </c>
      <c r="T52" s="101">
        <v>0</v>
      </c>
      <c r="U52" s="101">
        <v>0</v>
      </c>
      <c r="V52" s="96" t="s">
        <v>287</v>
      </c>
      <c r="W52" s="101">
        <v>0</v>
      </c>
      <c r="X52" s="101">
        <v>0</v>
      </c>
      <c r="Y52" s="101">
        <v>0</v>
      </c>
      <c r="Z52" s="97">
        <v>1</v>
      </c>
      <c r="AA52" s="101">
        <v>0</v>
      </c>
      <c r="AB52" s="101">
        <v>0</v>
      </c>
      <c r="AC52" s="101">
        <v>0</v>
      </c>
      <c r="AD52" s="101">
        <v>0</v>
      </c>
      <c r="AE52" s="101">
        <v>0</v>
      </c>
      <c r="AF52" s="101">
        <v>0</v>
      </c>
      <c r="AG52" s="97">
        <v>1</v>
      </c>
      <c r="AH52" s="101">
        <v>0</v>
      </c>
      <c r="AI52" s="101">
        <v>0</v>
      </c>
    </row>
    <row r="53" spans="1:35" ht="18" x14ac:dyDescent="0.4">
      <c r="A53" s="96" t="s">
        <v>232</v>
      </c>
      <c r="B53" s="101">
        <v>0</v>
      </c>
      <c r="C53" s="101">
        <v>0</v>
      </c>
      <c r="D53" s="101">
        <v>0</v>
      </c>
      <c r="E53" s="97">
        <v>1</v>
      </c>
      <c r="F53" s="101">
        <v>0</v>
      </c>
      <c r="G53" s="101">
        <v>0</v>
      </c>
      <c r="H53" s="96" t="s">
        <v>302</v>
      </c>
      <c r="I53" s="101">
        <v>0</v>
      </c>
      <c r="J53" s="101">
        <v>0</v>
      </c>
      <c r="K53" s="101">
        <v>0</v>
      </c>
      <c r="L53" s="97">
        <v>1</v>
      </c>
      <c r="M53" s="101">
        <v>0</v>
      </c>
      <c r="N53" s="101">
        <v>0</v>
      </c>
      <c r="O53" s="99" t="s">
        <v>308</v>
      </c>
      <c r="P53" s="101">
        <v>0</v>
      </c>
      <c r="Q53" s="101">
        <v>0</v>
      </c>
      <c r="R53" s="101">
        <v>0</v>
      </c>
      <c r="S53" s="97">
        <v>1</v>
      </c>
      <c r="T53" s="101">
        <v>0</v>
      </c>
      <c r="U53" s="101">
        <v>0</v>
      </c>
      <c r="V53" s="96" t="s">
        <v>249</v>
      </c>
      <c r="W53" s="101">
        <v>0</v>
      </c>
      <c r="X53" s="101">
        <v>0</v>
      </c>
      <c r="Y53" s="101">
        <v>0</v>
      </c>
      <c r="Z53" s="97">
        <v>1</v>
      </c>
      <c r="AA53" s="101">
        <v>0</v>
      </c>
      <c r="AB53" s="101">
        <v>0</v>
      </c>
      <c r="AC53" s="101">
        <v>0</v>
      </c>
      <c r="AD53" s="101">
        <v>0</v>
      </c>
      <c r="AE53" s="101">
        <v>0</v>
      </c>
      <c r="AF53" s="101">
        <v>0</v>
      </c>
      <c r="AG53" s="97">
        <v>1</v>
      </c>
      <c r="AH53" s="101">
        <v>0</v>
      </c>
      <c r="AI53" s="101">
        <v>0</v>
      </c>
    </row>
    <row r="54" spans="1:35" ht="18" x14ac:dyDescent="0.4">
      <c r="A54" s="96" t="s">
        <v>335</v>
      </c>
      <c r="B54" s="101">
        <v>0</v>
      </c>
      <c r="C54" s="101">
        <v>0</v>
      </c>
      <c r="D54" s="101">
        <v>0</v>
      </c>
      <c r="E54" s="97">
        <v>1</v>
      </c>
      <c r="F54" s="101">
        <v>0</v>
      </c>
      <c r="G54" s="101">
        <v>0</v>
      </c>
      <c r="H54" s="96" t="s">
        <v>326</v>
      </c>
      <c r="I54" s="101">
        <v>0</v>
      </c>
      <c r="J54" s="101">
        <v>0</v>
      </c>
      <c r="K54" s="101">
        <v>0</v>
      </c>
      <c r="L54" s="97">
        <v>1</v>
      </c>
      <c r="M54" s="101">
        <v>0</v>
      </c>
      <c r="N54" s="101">
        <v>0</v>
      </c>
      <c r="O54" s="96" t="s">
        <v>278</v>
      </c>
      <c r="P54" s="101">
        <v>0</v>
      </c>
      <c r="Q54" s="101">
        <v>0</v>
      </c>
      <c r="R54" s="101">
        <v>0</v>
      </c>
      <c r="S54" s="97">
        <v>1</v>
      </c>
      <c r="T54" s="101">
        <v>0</v>
      </c>
      <c r="U54" s="101">
        <v>0</v>
      </c>
      <c r="V54" s="96" t="s">
        <v>302</v>
      </c>
      <c r="W54" s="101">
        <v>0</v>
      </c>
      <c r="X54" s="101">
        <v>0</v>
      </c>
      <c r="Y54" s="101">
        <v>0</v>
      </c>
      <c r="Z54" s="97">
        <v>1</v>
      </c>
      <c r="AA54" s="101">
        <v>0</v>
      </c>
      <c r="AB54" s="101">
        <v>0</v>
      </c>
      <c r="AC54" s="101">
        <v>0</v>
      </c>
      <c r="AD54" s="101">
        <v>0</v>
      </c>
      <c r="AE54" s="101">
        <v>0</v>
      </c>
      <c r="AF54" s="101">
        <v>0</v>
      </c>
      <c r="AG54" s="97">
        <v>1</v>
      </c>
      <c r="AH54" s="101">
        <v>0</v>
      </c>
      <c r="AI54" s="101">
        <v>0</v>
      </c>
    </row>
    <row r="55" spans="1:35" ht="18" x14ac:dyDescent="0.4">
      <c r="A55" s="96" t="s">
        <v>287</v>
      </c>
      <c r="B55" s="101">
        <v>0</v>
      </c>
      <c r="C55" s="101">
        <v>0</v>
      </c>
      <c r="D55" s="101">
        <v>0</v>
      </c>
      <c r="E55" s="97">
        <v>1</v>
      </c>
      <c r="F55" s="101">
        <v>0</v>
      </c>
      <c r="G55" s="101">
        <v>0</v>
      </c>
      <c r="H55" s="96" t="s">
        <v>309</v>
      </c>
      <c r="I55" s="101">
        <v>0</v>
      </c>
      <c r="J55" s="101">
        <v>0</v>
      </c>
      <c r="K55" s="101">
        <v>0</v>
      </c>
      <c r="L55" s="97">
        <v>1</v>
      </c>
      <c r="M55" s="101">
        <v>0</v>
      </c>
      <c r="N55" s="101">
        <v>0</v>
      </c>
      <c r="O55" s="96" t="s">
        <v>330</v>
      </c>
      <c r="P55" s="101">
        <v>0</v>
      </c>
      <c r="Q55" s="101">
        <v>0</v>
      </c>
      <c r="R55" s="101">
        <v>0</v>
      </c>
      <c r="S55" s="97">
        <v>1</v>
      </c>
      <c r="T55" s="101">
        <v>0</v>
      </c>
      <c r="U55" s="101">
        <v>0</v>
      </c>
      <c r="V55" s="96" t="s">
        <v>326</v>
      </c>
      <c r="W55" s="101">
        <v>0</v>
      </c>
      <c r="X55" s="101">
        <v>0</v>
      </c>
      <c r="Y55" s="101">
        <v>0</v>
      </c>
      <c r="Z55" s="97">
        <v>1</v>
      </c>
      <c r="AA55" s="101">
        <v>0</v>
      </c>
      <c r="AB55" s="101">
        <v>0</v>
      </c>
      <c r="AC55" s="101">
        <v>0</v>
      </c>
      <c r="AD55" s="101">
        <v>0</v>
      </c>
      <c r="AE55" s="101">
        <v>0</v>
      </c>
      <c r="AF55" s="101">
        <v>0</v>
      </c>
      <c r="AG55" s="97">
        <v>1</v>
      </c>
      <c r="AH55" s="101">
        <v>0</v>
      </c>
      <c r="AI55" s="101">
        <v>0</v>
      </c>
    </row>
    <row r="56" spans="1:35" ht="18" x14ac:dyDescent="0.4">
      <c r="A56" s="96" t="s">
        <v>249</v>
      </c>
      <c r="B56" s="101">
        <v>0</v>
      </c>
      <c r="C56" s="101">
        <v>0</v>
      </c>
      <c r="D56" s="101">
        <v>0</v>
      </c>
      <c r="E56" s="97">
        <v>1</v>
      </c>
      <c r="F56" s="101">
        <v>0</v>
      </c>
      <c r="G56" s="101">
        <v>0</v>
      </c>
      <c r="H56" s="96" t="s">
        <v>282</v>
      </c>
      <c r="I56" s="101">
        <v>0</v>
      </c>
      <c r="J56" s="101">
        <v>0</v>
      </c>
      <c r="K56" s="101">
        <v>0</v>
      </c>
      <c r="L56" s="97">
        <v>1</v>
      </c>
      <c r="M56" s="101">
        <v>0</v>
      </c>
      <c r="N56" s="101">
        <v>0</v>
      </c>
      <c r="O56" s="96" t="s">
        <v>335</v>
      </c>
      <c r="P56" s="101">
        <v>0</v>
      </c>
      <c r="Q56" s="101">
        <v>0</v>
      </c>
      <c r="R56" s="101">
        <v>0</v>
      </c>
      <c r="S56" s="97">
        <v>1</v>
      </c>
      <c r="T56" s="101">
        <v>0</v>
      </c>
      <c r="U56" s="101">
        <v>0</v>
      </c>
      <c r="V56" s="96" t="s">
        <v>309</v>
      </c>
      <c r="W56" s="101">
        <v>0</v>
      </c>
      <c r="X56" s="101">
        <v>0</v>
      </c>
      <c r="Y56" s="101">
        <v>0</v>
      </c>
      <c r="Z56" s="97">
        <v>1</v>
      </c>
      <c r="AA56" s="101">
        <v>0</v>
      </c>
      <c r="AB56" s="101">
        <v>0</v>
      </c>
      <c r="AC56" s="101">
        <v>0</v>
      </c>
      <c r="AD56" s="101">
        <v>0</v>
      </c>
      <c r="AE56" s="101">
        <v>0</v>
      </c>
      <c r="AF56" s="101">
        <v>0</v>
      </c>
      <c r="AG56" s="97">
        <v>1</v>
      </c>
      <c r="AH56" s="101">
        <v>0</v>
      </c>
      <c r="AI56" s="101">
        <v>0</v>
      </c>
    </row>
    <row r="57" spans="1:35" ht="18" x14ac:dyDescent="0.4">
      <c r="A57" s="96" t="s">
        <v>302</v>
      </c>
      <c r="B57" s="101">
        <v>0</v>
      </c>
      <c r="C57" s="101">
        <v>0</v>
      </c>
      <c r="D57" s="101">
        <v>0</v>
      </c>
      <c r="E57" s="97">
        <v>1</v>
      </c>
      <c r="F57" s="101">
        <v>0</v>
      </c>
      <c r="G57" s="101">
        <v>0</v>
      </c>
      <c r="H57" s="96" t="s">
        <v>215</v>
      </c>
      <c r="I57" s="101">
        <v>0</v>
      </c>
      <c r="J57" s="101">
        <v>0</v>
      </c>
      <c r="K57" s="101">
        <v>0</v>
      </c>
      <c r="L57" s="97">
        <v>1</v>
      </c>
      <c r="M57" s="101">
        <v>0</v>
      </c>
      <c r="N57" s="101">
        <v>0</v>
      </c>
      <c r="O57" s="96" t="s">
        <v>287</v>
      </c>
      <c r="P57" s="101">
        <v>0</v>
      </c>
      <c r="Q57" s="101">
        <v>0</v>
      </c>
      <c r="R57" s="101">
        <v>0</v>
      </c>
      <c r="S57" s="97">
        <v>1</v>
      </c>
      <c r="T57" s="101">
        <v>0</v>
      </c>
      <c r="U57" s="101">
        <v>0</v>
      </c>
      <c r="V57" s="96" t="s">
        <v>282</v>
      </c>
      <c r="W57" s="101">
        <v>0</v>
      </c>
      <c r="X57" s="101">
        <v>0</v>
      </c>
      <c r="Y57" s="101">
        <v>0</v>
      </c>
      <c r="Z57" s="97">
        <v>1</v>
      </c>
      <c r="AA57" s="101">
        <v>0</v>
      </c>
      <c r="AB57" s="101">
        <v>0</v>
      </c>
      <c r="AC57" s="101">
        <v>0</v>
      </c>
      <c r="AD57" s="101">
        <v>0</v>
      </c>
      <c r="AE57" s="101">
        <v>0</v>
      </c>
      <c r="AF57" s="101">
        <v>0</v>
      </c>
      <c r="AG57" s="97">
        <v>1</v>
      </c>
      <c r="AH57" s="101">
        <v>0</v>
      </c>
      <c r="AI57" s="101">
        <v>0</v>
      </c>
    </row>
    <row r="58" spans="1:35" ht="36" x14ac:dyDescent="0.4">
      <c r="A58" s="96" t="s">
        <v>326</v>
      </c>
      <c r="B58" s="101">
        <v>0</v>
      </c>
      <c r="C58" s="101">
        <v>0</v>
      </c>
      <c r="D58" s="101">
        <v>0</v>
      </c>
      <c r="E58" s="97">
        <v>1</v>
      </c>
      <c r="F58" s="101">
        <v>0</v>
      </c>
      <c r="G58" s="101">
        <v>0</v>
      </c>
      <c r="H58" s="96" t="s">
        <v>339</v>
      </c>
      <c r="I58" s="101">
        <v>0</v>
      </c>
      <c r="J58" s="101">
        <v>0</v>
      </c>
      <c r="K58" s="101">
        <v>0</v>
      </c>
      <c r="L58" s="97">
        <v>1</v>
      </c>
      <c r="M58" s="101">
        <v>0</v>
      </c>
      <c r="N58" s="101">
        <v>0</v>
      </c>
      <c r="O58" s="96" t="s">
        <v>249</v>
      </c>
      <c r="P58" s="101">
        <v>0</v>
      </c>
      <c r="Q58" s="101">
        <v>0</v>
      </c>
      <c r="R58" s="101">
        <v>0</v>
      </c>
      <c r="S58" s="97">
        <v>1</v>
      </c>
      <c r="T58" s="101">
        <v>0</v>
      </c>
      <c r="U58" s="101">
        <v>0</v>
      </c>
      <c r="V58" s="96" t="s">
        <v>215</v>
      </c>
      <c r="W58" s="101">
        <v>0</v>
      </c>
      <c r="X58" s="101">
        <v>0</v>
      </c>
      <c r="Y58" s="101">
        <v>0</v>
      </c>
      <c r="Z58" s="97">
        <v>1</v>
      </c>
      <c r="AA58" s="101">
        <v>0</v>
      </c>
      <c r="AB58" s="101">
        <v>0</v>
      </c>
      <c r="AC58" s="101">
        <v>0</v>
      </c>
      <c r="AD58" s="101">
        <v>0</v>
      </c>
      <c r="AE58" s="101">
        <v>0</v>
      </c>
      <c r="AF58" s="101">
        <v>0</v>
      </c>
      <c r="AG58" s="97">
        <v>1</v>
      </c>
      <c r="AH58" s="101">
        <v>0</v>
      </c>
      <c r="AI58" s="101">
        <v>0</v>
      </c>
    </row>
    <row r="59" spans="1:35" ht="36" x14ac:dyDescent="0.4">
      <c r="A59" s="96" t="s">
        <v>309</v>
      </c>
      <c r="B59" s="101">
        <v>0</v>
      </c>
      <c r="C59" s="101">
        <v>0</v>
      </c>
      <c r="D59" s="101">
        <v>0</v>
      </c>
      <c r="E59" s="97">
        <v>1</v>
      </c>
      <c r="F59" s="101">
        <v>0</v>
      </c>
      <c r="G59" s="101">
        <v>0</v>
      </c>
      <c r="H59" s="96" t="s">
        <v>269</v>
      </c>
      <c r="I59" s="101">
        <v>0</v>
      </c>
      <c r="J59" s="101">
        <v>0</v>
      </c>
      <c r="K59" s="101">
        <v>0</v>
      </c>
      <c r="L59" s="97">
        <v>1</v>
      </c>
      <c r="M59" s="101">
        <v>0</v>
      </c>
      <c r="N59" s="101">
        <v>0</v>
      </c>
      <c r="O59" s="96" t="s">
        <v>302</v>
      </c>
      <c r="P59" s="101">
        <v>0</v>
      </c>
      <c r="Q59" s="101">
        <v>0</v>
      </c>
      <c r="R59" s="101">
        <v>0</v>
      </c>
      <c r="S59" s="97">
        <v>1</v>
      </c>
      <c r="T59" s="101">
        <v>0</v>
      </c>
      <c r="U59" s="101">
        <v>0</v>
      </c>
      <c r="V59" s="96" t="s">
        <v>339</v>
      </c>
      <c r="W59" s="101">
        <v>0</v>
      </c>
      <c r="X59" s="101">
        <v>0</v>
      </c>
      <c r="Y59" s="101">
        <v>0</v>
      </c>
      <c r="Z59" s="97">
        <v>1</v>
      </c>
      <c r="AA59" s="101">
        <v>0</v>
      </c>
      <c r="AB59" s="101">
        <v>0</v>
      </c>
      <c r="AC59" s="101">
        <v>0</v>
      </c>
      <c r="AD59" s="101">
        <v>0</v>
      </c>
      <c r="AE59" s="101">
        <v>0</v>
      </c>
      <c r="AF59" s="101">
        <v>0</v>
      </c>
      <c r="AG59" s="97">
        <v>1</v>
      </c>
      <c r="AH59" s="101">
        <v>0</v>
      </c>
      <c r="AI59" s="101">
        <v>0</v>
      </c>
    </row>
    <row r="60" spans="1:35" ht="18" x14ac:dyDescent="0.4">
      <c r="A60" s="96" t="s">
        <v>282</v>
      </c>
      <c r="B60" s="101">
        <v>0</v>
      </c>
      <c r="C60" s="101">
        <v>0</v>
      </c>
      <c r="D60" s="101">
        <v>0</v>
      </c>
      <c r="E60" s="97">
        <v>1</v>
      </c>
      <c r="F60" s="101">
        <v>0</v>
      </c>
      <c r="G60" s="101">
        <v>0</v>
      </c>
      <c r="H60" s="96" t="s">
        <v>247</v>
      </c>
      <c r="I60" s="101">
        <v>0</v>
      </c>
      <c r="J60" s="101">
        <v>0</v>
      </c>
      <c r="K60" s="101">
        <v>0</v>
      </c>
      <c r="L60" s="97">
        <v>1</v>
      </c>
      <c r="M60" s="101">
        <v>0</v>
      </c>
      <c r="N60" s="101">
        <v>0</v>
      </c>
      <c r="O60" s="96" t="s">
        <v>326</v>
      </c>
      <c r="P60" s="101">
        <v>0</v>
      </c>
      <c r="Q60" s="101">
        <v>0</v>
      </c>
      <c r="R60" s="101">
        <v>0</v>
      </c>
      <c r="S60" s="97">
        <v>1</v>
      </c>
      <c r="T60" s="101">
        <v>0</v>
      </c>
      <c r="U60" s="101">
        <v>0</v>
      </c>
      <c r="V60" s="96" t="s">
        <v>269</v>
      </c>
      <c r="W60" s="101">
        <v>0</v>
      </c>
      <c r="X60" s="101">
        <v>0</v>
      </c>
      <c r="Y60" s="101">
        <v>0</v>
      </c>
      <c r="Z60" s="97">
        <v>1</v>
      </c>
      <c r="AA60" s="101">
        <v>0</v>
      </c>
      <c r="AB60" s="101">
        <v>0</v>
      </c>
      <c r="AC60" s="101">
        <v>0</v>
      </c>
      <c r="AD60" s="101">
        <v>0</v>
      </c>
      <c r="AE60" s="101">
        <v>0</v>
      </c>
      <c r="AF60" s="101">
        <v>0</v>
      </c>
      <c r="AG60" s="97">
        <v>1</v>
      </c>
      <c r="AH60" s="101">
        <v>0</v>
      </c>
      <c r="AI60" s="101">
        <v>0</v>
      </c>
    </row>
    <row r="61" spans="1:35" ht="36" x14ac:dyDescent="0.4">
      <c r="A61" s="96" t="s">
        <v>339</v>
      </c>
      <c r="B61" s="101">
        <v>0</v>
      </c>
      <c r="C61" s="101">
        <v>0</v>
      </c>
      <c r="D61" s="101">
        <v>0</v>
      </c>
      <c r="E61" s="97">
        <v>1</v>
      </c>
      <c r="F61" s="101">
        <v>0</v>
      </c>
      <c r="G61" s="101">
        <v>0</v>
      </c>
      <c r="H61" s="96" t="s">
        <v>340</v>
      </c>
      <c r="I61" s="101">
        <v>0</v>
      </c>
      <c r="J61" s="101">
        <v>0</v>
      </c>
      <c r="K61" s="101">
        <v>0</v>
      </c>
      <c r="L61" s="97">
        <v>1</v>
      </c>
      <c r="M61" s="101">
        <v>0</v>
      </c>
      <c r="N61" s="101">
        <v>0</v>
      </c>
      <c r="O61" s="96" t="s">
        <v>309</v>
      </c>
      <c r="P61" s="101">
        <v>0</v>
      </c>
      <c r="Q61" s="101">
        <v>0</v>
      </c>
      <c r="R61" s="101">
        <v>0</v>
      </c>
      <c r="S61" s="97">
        <v>1</v>
      </c>
      <c r="T61" s="101">
        <v>0</v>
      </c>
      <c r="U61" s="101">
        <v>0</v>
      </c>
      <c r="V61" s="96" t="s">
        <v>340</v>
      </c>
      <c r="W61" s="101">
        <v>0</v>
      </c>
      <c r="X61" s="101">
        <v>0</v>
      </c>
      <c r="Y61" s="101">
        <v>0</v>
      </c>
      <c r="Z61" s="97">
        <v>1</v>
      </c>
      <c r="AA61" s="101">
        <v>0</v>
      </c>
      <c r="AB61" s="101">
        <v>0</v>
      </c>
      <c r="AC61" s="101">
        <v>0</v>
      </c>
      <c r="AD61" s="101">
        <v>0</v>
      </c>
      <c r="AE61" s="101">
        <v>0</v>
      </c>
      <c r="AF61" s="101">
        <v>0</v>
      </c>
      <c r="AG61" s="97">
        <v>1</v>
      </c>
      <c r="AH61" s="101">
        <v>0</v>
      </c>
      <c r="AI61" s="101">
        <v>0</v>
      </c>
    </row>
    <row r="62" spans="1:35" ht="18" x14ac:dyDescent="0.4">
      <c r="A62" s="96" t="s">
        <v>269</v>
      </c>
      <c r="B62" s="101">
        <v>0</v>
      </c>
      <c r="C62" s="101">
        <v>0</v>
      </c>
      <c r="D62" s="101">
        <v>0</v>
      </c>
      <c r="E62" s="97">
        <v>1</v>
      </c>
      <c r="F62" s="101">
        <v>0</v>
      </c>
      <c r="G62" s="101">
        <v>0</v>
      </c>
      <c r="H62" s="96" t="s">
        <v>265</v>
      </c>
      <c r="I62" s="101">
        <v>0</v>
      </c>
      <c r="J62" s="101">
        <v>0</v>
      </c>
      <c r="K62" s="101">
        <v>0</v>
      </c>
      <c r="L62" s="97">
        <v>1</v>
      </c>
      <c r="M62" s="101">
        <v>0</v>
      </c>
      <c r="N62" s="101">
        <v>0</v>
      </c>
      <c r="O62" s="96" t="s">
        <v>282</v>
      </c>
      <c r="P62" s="101">
        <v>0</v>
      </c>
      <c r="Q62" s="101">
        <v>0</v>
      </c>
      <c r="R62" s="101">
        <v>0</v>
      </c>
      <c r="S62" s="97">
        <v>1</v>
      </c>
      <c r="T62" s="101">
        <v>0</v>
      </c>
      <c r="U62" s="101">
        <v>0</v>
      </c>
      <c r="V62" s="96" t="s">
        <v>225</v>
      </c>
      <c r="W62" s="101">
        <v>0</v>
      </c>
      <c r="X62" s="101">
        <v>0</v>
      </c>
      <c r="Y62" s="101">
        <v>0</v>
      </c>
      <c r="Z62" s="97">
        <v>1</v>
      </c>
      <c r="AA62" s="101">
        <v>0</v>
      </c>
      <c r="AB62" s="101">
        <v>0</v>
      </c>
      <c r="AC62" s="101">
        <v>0</v>
      </c>
      <c r="AD62" s="101">
        <v>0</v>
      </c>
      <c r="AE62" s="101">
        <v>0</v>
      </c>
      <c r="AF62" s="101">
        <v>0</v>
      </c>
      <c r="AG62" s="97">
        <v>1</v>
      </c>
      <c r="AH62" s="101">
        <v>0</v>
      </c>
      <c r="AI62" s="101">
        <v>0</v>
      </c>
    </row>
    <row r="63" spans="1:35" ht="18" x14ac:dyDescent="0.4">
      <c r="A63" s="96" t="s">
        <v>340</v>
      </c>
      <c r="B63" s="101">
        <v>0</v>
      </c>
      <c r="C63" s="101">
        <v>0</v>
      </c>
      <c r="D63" s="101">
        <v>0</v>
      </c>
      <c r="E63" s="97">
        <v>1</v>
      </c>
      <c r="F63" s="101">
        <v>0</v>
      </c>
      <c r="G63" s="101">
        <v>0</v>
      </c>
      <c r="H63" s="96" t="s">
        <v>245</v>
      </c>
      <c r="I63" s="101">
        <v>0</v>
      </c>
      <c r="J63" s="101">
        <v>0</v>
      </c>
      <c r="K63" s="101">
        <v>0</v>
      </c>
      <c r="L63" s="97">
        <v>1</v>
      </c>
      <c r="M63" s="101">
        <v>0</v>
      </c>
      <c r="N63" s="101">
        <v>0</v>
      </c>
      <c r="O63" s="96" t="s">
        <v>215</v>
      </c>
      <c r="P63" s="101">
        <v>0</v>
      </c>
      <c r="Q63" s="101">
        <v>0</v>
      </c>
      <c r="R63" s="101">
        <v>0</v>
      </c>
      <c r="S63" s="97">
        <v>1</v>
      </c>
      <c r="T63" s="101">
        <v>0</v>
      </c>
      <c r="U63" s="101">
        <v>0</v>
      </c>
      <c r="V63" s="96" t="s">
        <v>281</v>
      </c>
      <c r="W63" s="101">
        <v>0</v>
      </c>
      <c r="X63" s="101">
        <v>0</v>
      </c>
      <c r="Y63" s="101">
        <v>0</v>
      </c>
      <c r="Z63" s="97">
        <v>1</v>
      </c>
      <c r="AA63" s="101">
        <v>0</v>
      </c>
      <c r="AB63" s="101">
        <v>0</v>
      </c>
      <c r="AC63" s="101">
        <v>0</v>
      </c>
      <c r="AD63" s="101">
        <v>0</v>
      </c>
      <c r="AE63" s="101">
        <v>0</v>
      </c>
      <c r="AF63" s="101">
        <v>0</v>
      </c>
      <c r="AG63" s="97">
        <v>1</v>
      </c>
      <c r="AH63" s="101">
        <v>0</v>
      </c>
      <c r="AI63" s="101">
        <v>0</v>
      </c>
    </row>
    <row r="64" spans="1:35" ht="36" x14ac:dyDescent="0.4">
      <c r="A64" s="96" t="s">
        <v>225</v>
      </c>
      <c r="B64" s="101">
        <v>0</v>
      </c>
      <c r="C64" s="101">
        <v>0</v>
      </c>
      <c r="D64" s="101">
        <v>0</v>
      </c>
      <c r="E64" s="97">
        <v>1</v>
      </c>
      <c r="F64" s="101">
        <v>0</v>
      </c>
      <c r="G64" s="101">
        <v>0</v>
      </c>
      <c r="H64" s="96" t="s">
        <v>259</v>
      </c>
      <c r="I64" s="101">
        <v>0</v>
      </c>
      <c r="J64" s="101">
        <v>0</v>
      </c>
      <c r="K64" s="101">
        <v>0</v>
      </c>
      <c r="L64" s="97">
        <v>1</v>
      </c>
      <c r="M64" s="101">
        <v>0</v>
      </c>
      <c r="N64" s="101">
        <v>0</v>
      </c>
      <c r="O64" s="96" t="s">
        <v>339</v>
      </c>
      <c r="P64" s="101">
        <v>0</v>
      </c>
      <c r="Q64" s="101">
        <v>0</v>
      </c>
      <c r="R64" s="101">
        <v>0</v>
      </c>
      <c r="S64" s="97">
        <v>1</v>
      </c>
      <c r="T64" s="101">
        <v>0</v>
      </c>
      <c r="U64" s="101">
        <v>0</v>
      </c>
      <c r="V64" s="96" t="s">
        <v>307</v>
      </c>
      <c r="W64" s="101">
        <v>0</v>
      </c>
      <c r="X64" s="101">
        <v>0</v>
      </c>
      <c r="Y64" s="101">
        <v>0</v>
      </c>
      <c r="Z64" s="97">
        <v>1</v>
      </c>
      <c r="AA64" s="101">
        <v>0</v>
      </c>
      <c r="AB64" s="101">
        <v>0</v>
      </c>
      <c r="AC64" s="101">
        <v>0</v>
      </c>
      <c r="AD64" s="101">
        <v>0</v>
      </c>
      <c r="AE64" s="101">
        <v>0</v>
      </c>
      <c r="AF64" s="101">
        <v>0</v>
      </c>
      <c r="AG64" s="97">
        <v>1</v>
      </c>
      <c r="AH64" s="101">
        <v>0</v>
      </c>
      <c r="AI64" s="101">
        <v>0</v>
      </c>
    </row>
    <row r="65" spans="1:35" ht="18" x14ac:dyDescent="0.4">
      <c r="A65" s="96" t="s">
        <v>281</v>
      </c>
      <c r="B65" s="101">
        <v>0</v>
      </c>
      <c r="C65" s="101">
        <v>0</v>
      </c>
      <c r="D65" s="101">
        <v>0</v>
      </c>
      <c r="E65" s="97">
        <v>1</v>
      </c>
      <c r="F65" s="101">
        <v>0</v>
      </c>
      <c r="G65" s="101">
        <v>0</v>
      </c>
      <c r="H65" s="96" t="s">
        <v>225</v>
      </c>
      <c r="I65" s="101">
        <v>0</v>
      </c>
      <c r="J65" s="101">
        <v>0</v>
      </c>
      <c r="K65" s="101">
        <v>0</v>
      </c>
      <c r="L65" s="97">
        <v>1</v>
      </c>
      <c r="M65" s="101">
        <v>0</v>
      </c>
      <c r="N65" s="101">
        <v>0</v>
      </c>
      <c r="O65" s="96" t="s">
        <v>269</v>
      </c>
      <c r="P65" s="101">
        <v>0</v>
      </c>
      <c r="Q65" s="101">
        <v>0</v>
      </c>
      <c r="R65" s="101">
        <v>0</v>
      </c>
      <c r="S65" s="97">
        <v>1</v>
      </c>
      <c r="T65" s="101">
        <v>0</v>
      </c>
      <c r="U65" s="101">
        <v>0</v>
      </c>
      <c r="V65" s="96" t="s">
        <v>312</v>
      </c>
      <c r="W65" s="101">
        <v>0</v>
      </c>
      <c r="X65" s="101">
        <v>0</v>
      </c>
      <c r="Y65" s="101">
        <v>0</v>
      </c>
      <c r="Z65" s="97">
        <v>1</v>
      </c>
      <c r="AA65" s="101">
        <v>0</v>
      </c>
      <c r="AB65" s="101">
        <v>0</v>
      </c>
      <c r="AC65" s="101">
        <v>0</v>
      </c>
      <c r="AD65" s="101">
        <v>0</v>
      </c>
      <c r="AE65" s="101">
        <v>0</v>
      </c>
      <c r="AF65" s="101">
        <v>0</v>
      </c>
      <c r="AG65" s="97">
        <v>1</v>
      </c>
      <c r="AH65" s="101">
        <v>0</v>
      </c>
      <c r="AI65" s="101">
        <v>0</v>
      </c>
    </row>
    <row r="66" spans="1:35" ht="36" x14ac:dyDescent="0.4">
      <c r="A66" s="96" t="s">
        <v>307</v>
      </c>
      <c r="B66" s="101">
        <v>0</v>
      </c>
      <c r="C66" s="101">
        <v>0</v>
      </c>
      <c r="D66" s="101">
        <v>0</v>
      </c>
      <c r="E66" s="97">
        <v>1</v>
      </c>
      <c r="F66" s="101">
        <v>0</v>
      </c>
      <c r="G66" s="101">
        <v>0</v>
      </c>
      <c r="H66" s="96" t="s">
        <v>239</v>
      </c>
      <c r="I66" s="101">
        <v>0</v>
      </c>
      <c r="J66" s="101">
        <v>0</v>
      </c>
      <c r="K66" s="101">
        <v>0</v>
      </c>
      <c r="L66" s="97">
        <v>1</v>
      </c>
      <c r="M66" s="101">
        <v>0</v>
      </c>
      <c r="N66" s="101">
        <v>0</v>
      </c>
      <c r="O66" s="96" t="s">
        <v>247</v>
      </c>
      <c r="P66" s="101">
        <v>0</v>
      </c>
      <c r="Q66" s="101">
        <v>0</v>
      </c>
      <c r="R66" s="101">
        <v>0</v>
      </c>
      <c r="S66" s="97">
        <v>1</v>
      </c>
      <c r="T66" s="101">
        <v>0</v>
      </c>
      <c r="U66" s="101">
        <v>0</v>
      </c>
      <c r="V66" s="96" t="s">
        <v>266</v>
      </c>
      <c r="W66" s="101">
        <v>0</v>
      </c>
      <c r="X66" s="101">
        <v>0</v>
      </c>
      <c r="Y66" s="101">
        <v>0</v>
      </c>
      <c r="Z66" s="97">
        <v>1</v>
      </c>
      <c r="AA66" s="101">
        <v>0</v>
      </c>
      <c r="AB66" s="101">
        <v>0</v>
      </c>
      <c r="AC66" s="101">
        <v>0</v>
      </c>
      <c r="AD66" s="101">
        <v>0</v>
      </c>
      <c r="AE66" s="101">
        <v>0</v>
      </c>
      <c r="AF66" s="101">
        <v>0</v>
      </c>
      <c r="AG66" s="97">
        <v>1</v>
      </c>
      <c r="AH66" s="101">
        <v>0</v>
      </c>
      <c r="AI66" s="101">
        <v>0</v>
      </c>
    </row>
    <row r="67" spans="1:35" ht="18" x14ac:dyDescent="0.4">
      <c r="A67" s="96" t="s">
        <v>312</v>
      </c>
      <c r="B67" s="101">
        <v>0</v>
      </c>
      <c r="C67" s="101">
        <v>0</v>
      </c>
      <c r="D67" s="101">
        <v>0</v>
      </c>
      <c r="E67" s="97">
        <v>1</v>
      </c>
      <c r="F67" s="101">
        <v>0</v>
      </c>
      <c r="G67" s="101">
        <v>0</v>
      </c>
      <c r="H67" s="96" t="s">
        <v>281</v>
      </c>
      <c r="I67" s="101">
        <v>0</v>
      </c>
      <c r="J67" s="101">
        <v>0</v>
      </c>
      <c r="K67" s="101">
        <v>0</v>
      </c>
      <c r="L67" s="97">
        <v>1</v>
      </c>
      <c r="M67" s="101">
        <v>0</v>
      </c>
      <c r="N67" s="101">
        <v>0</v>
      </c>
      <c r="O67" s="96" t="s">
        <v>340</v>
      </c>
      <c r="P67" s="101">
        <v>0</v>
      </c>
      <c r="Q67" s="101">
        <v>0</v>
      </c>
      <c r="R67" s="101">
        <v>0</v>
      </c>
      <c r="S67" s="97">
        <v>1</v>
      </c>
      <c r="T67" s="101">
        <v>0</v>
      </c>
      <c r="U67" s="101">
        <v>0</v>
      </c>
      <c r="V67" s="96" t="s">
        <v>495</v>
      </c>
      <c r="W67" s="101">
        <v>0</v>
      </c>
      <c r="X67" s="101">
        <v>0</v>
      </c>
      <c r="Y67" s="101">
        <v>0</v>
      </c>
      <c r="Z67" s="97">
        <v>1</v>
      </c>
      <c r="AA67" s="101">
        <v>0</v>
      </c>
      <c r="AB67" s="101">
        <v>0</v>
      </c>
      <c r="AC67" s="101">
        <v>0</v>
      </c>
      <c r="AD67" s="101">
        <v>0</v>
      </c>
      <c r="AE67" s="101">
        <v>0</v>
      </c>
      <c r="AF67" s="101">
        <v>0</v>
      </c>
      <c r="AG67" s="97">
        <v>1</v>
      </c>
      <c r="AH67" s="101">
        <v>0</v>
      </c>
      <c r="AI67" s="101">
        <v>0</v>
      </c>
    </row>
    <row r="68" spans="1:35" ht="18" x14ac:dyDescent="0.4">
      <c r="A68" s="96" t="s">
        <v>266</v>
      </c>
      <c r="B68" s="101">
        <v>0</v>
      </c>
      <c r="C68" s="101">
        <v>0</v>
      </c>
      <c r="D68" s="101">
        <v>0</v>
      </c>
      <c r="E68" s="97">
        <v>1</v>
      </c>
      <c r="F68" s="101">
        <v>0</v>
      </c>
      <c r="G68" s="101">
        <v>0</v>
      </c>
      <c r="H68" s="96" t="s">
        <v>307</v>
      </c>
      <c r="I68" s="101">
        <v>0</v>
      </c>
      <c r="J68" s="101">
        <v>0</v>
      </c>
      <c r="K68" s="101">
        <v>0</v>
      </c>
      <c r="L68" s="97">
        <v>1</v>
      </c>
      <c r="M68" s="101">
        <v>0</v>
      </c>
      <c r="N68" s="101">
        <v>0</v>
      </c>
      <c r="O68" s="96" t="s">
        <v>265</v>
      </c>
      <c r="P68" s="101">
        <v>0</v>
      </c>
      <c r="Q68" s="101">
        <v>0</v>
      </c>
      <c r="R68" s="101">
        <v>0</v>
      </c>
      <c r="S68" s="97">
        <v>1</v>
      </c>
      <c r="T68" s="101">
        <v>0</v>
      </c>
      <c r="U68" s="101">
        <v>0</v>
      </c>
      <c r="V68" s="96" t="s">
        <v>301</v>
      </c>
      <c r="W68" s="101">
        <v>0</v>
      </c>
      <c r="X68" s="101">
        <v>0</v>
      </c>
      <c r="Y68" s="101">
        <v>0</v>
      </c>
      <c r="Z68" s="97">
        <v>1</v>
      </c>
      <c r="AA68" s="101">
        <v>0</v>
      </c>
      <c r="AB68" s="101">
        <v>0</v>
      </c>
      <c r="AC68" s="101">
        <v>0</v>
      </c>
      <c r="AD68" s="101">
        <v>0</v>
      </c>
      <c r="AE68" s="101">
        <v>0</v>
      </c>
      <c r="AF68" s="101">
        <v>0</v>
      </c>
      <c r="AG68" s="97">
        <v>1</v>
      </c>
      <c r="AH68" s="101">
        <v>0</v>
      </c>
      <c r="AI68" s="101">
        <v>0</v>
      </c>
    </row>
    <row r="69" spans="1:35" ht="18" x14ac:dyDescent="0.4">
      <c r="A69" s="96" t="s">
        <v>495</v>
      </c>
      <c r="B69" s="101">
        <v>0</v>
      </c>
      <c r="C69" s="101">
        <v>0</v>
      </c>
      <c r="D69" s="101">
        <v>0</v>
      </c>
      <c r="E69" s="97">
        <v>1</v>
      </c>
      <c r="F69" s="101">
        <v>0</v>
      </c>
      <c r="G69" s="101">
        <v>0</v>
      </c>
      <c r="H69" s="96" t="s">
        <v>312</v>
      </c>
      <c r="I69" s="101">
        <v>0</v>
      </c>
      <c r="J69" s="101">
        <v>0</v>
      </c>
      <c r="K69" s="101">
        <v>0</v>
      </c>
      <c r="L69" s="97">
        <v>1</v>
      </c>
      <c r="M69" s="101">
        <v>0</v>
      </c>
      <c r="N69" s="101">
        <v>0</v>
      </c>
      <c r="O69" s="96" t="s">
        <v>245</v>
      </c>
      <c r="P69" s="101">
        <v>0</v>
      </c>
      <c r="Q69" s="101">
        <v>0</v>
      </c>
      <c r="R69" s="101">
        <v>0</v>
      </c>
      <c r="S69" s="97">
        <v>1</v>
      </c>
      <c r="T69" s="101">
        <v>0</v>
      </c>
      <c r="U69" s="101">
        <v>0</v>
      </c>
      <c r="V69" s="96" t="s">
        <v>328</v>
      </c>
      <c r="W69" s="101">
        <v>0</v>
      </c>
      <c r="X69" s="101">
        <v>0</v>
      </c>
      <c r="Y69" s="101">
        <v>0</v>
      </c>
      <c r="Z69" s="97">
        <v>1</v>
      </c>
      <c r="AA69" s="101">
        <v>0</v>
      </c>
      <c r="AB69" s="101">
        <v>0</v>
      </c>
      <c r="AC69" s="101">
        <v>0</v>
      </c>
      <c r="AD69" s="101">
        <v>0</v>
      </c>
      <c r="AE69" s="101">
        <v>0</v>
      </c>
      <c r="AF69" s="101">
        <v>0</v>
      </c>
      <c r="AG69" s="97">
        <v>1</v>
      </c>
      <c r="AH69" s="101">
        <v>0</v>
      </c>
      <c r="AI69" s="101">
        <v>0</v>
      </c>
    </row>
    <row r="70" spans="1:35" ht="18" x14ac:dyDescent="0.4">
      <c r="A70" s="96" t="s">
        <v>301</v>
      </c>
      <c r="B70" s="101">
        <v>0</v>
      </c>
      <c r="C70" s="101">
        <v>0</v>
      </c>
      <c r="D70" s="101">
        <v>0</v>
      </c>
      <c r="E70" s="97">
        <v>1</v>
      </c>
      <c r="F70" s="101">
        <v>0</v>
      </c>
      <c r="G70" s="101">
        <v>0</v>
      </c>
      <c r="H70" s="96" t="s">
        <v>266</v>
      </c>
      <c r="I70" s="101">
        <v>0</v>
      </c>
      <c r="J70" s="101">
        <v>0</v>
      </c>
      <c r="K70" s="101">
        <v>0</v>
      </c>
      <c r="L70" s="97">
        <v>1</v>
      </c>
      <c r="M70" s="101">
        <v>0</v>
      </c>
      <c r="N70" s="101">
        <v>0</v>
      </c>
      <c r="O70" s="96" t="s">
        <v>259</v>
      </c>
      <c r="P70" s="101">
        <v>0</v>
      </c>
      <c r="Q70" s="101">
        <v>0</v>
      </c>
      <c r="R70" s="101">
        <v>0</v>
      </c>
      <c r="S70" s="97">
        <v>1</v>
      </c>
      <c r="T70" s="101">
        <v>0</v>
      </c>
      <c r="U70" s="101">
        <v>0</v>
      </c>
      <c r="V70" s="96" t="s">
        <v>343</v>
      </c>
      <c r="W70" s="101">
        <v>0</v>
      </c>
      <c r="X70" s="101">
        <v>0</v>
      </c>
      <c r="Y70" s="101">
        <v>0</v>
      </c>
      <c r="Z70" s="97">
        <v>1</v>
      </c>
      <c r="AA70" s="101">
        <v>0</v>
      </c>
      <c r="AB70" s="101">
        <v>0</v>
      </c>
      <c r="AC70" s="96" t="s">
        <v>232</v>
      </c>
      <c r="AD70" s="101">
        <v>0</v>
      </c>
      <c r="AE70" s="101">
        <v>0</v>
      </c>
      <c r="AF70" s="101">
        <v>0</v>
      </c>
      <c r="AG70" s="97">
        <v>1</v>
      </c>
      <c r="AH70" s="101">
        <v>0</v>
      </c>
      <c r="AI70" s="101">
        <v>0</v>
      </c>
    </row>
    <row r="71" spans="1:35" ht="18" x14ac:dyDescent="0.4">
      <c r="A71" s="96" t="s">
        <v>328</v>
      </c>
      <c r="B71" s="101">
        <v>0</v>
      </c>
      <c r="C71" s="101">
        <v>0</v>
      </c>
      <c r="D71" s="101">
        <v>0</v>
      </c>
      <c r="E71" s="97">
        <v>1</v>
      </c>
      <c r="F71" s="101">
        <v>0</v>
      </c>
      <c r="G71" s="101">
        <v>0</v>
      </c>
      <c r="H71" s="96" t="s">
        <v>495</v>
      </c>
      <c r="I71" s="101">
        <v>0</v>
      </c>
      <c r="J71" s="101">
        <v>0</v>
      </c>
      <c r="K71" s="101">
        <v>0</v>
      </c>
      <c r="L71" s="97">
        <v>1</v>
      </c>
      <c r="M71" s="101">
        <v>0</v>
      </c>
      <c r="N71" s="101">
        <v>0</v>
      </c>
      <c r="O71" s="96" t="s">
        <v>225</v>
      </c>
      <c r="P71" s="101">
        <v>0</v>
      </c>
      <c r="Q71" s="101">
        <v>0</v>
      </c>
      <c r="R71" s="101">
        <v>0</v>
      </c>
      <c r="S71" s="97">
        <v>1</v>
      </c>
      <c r="T71" s="101">
        <v>0</v>
      </c>
      <c r="U71" s="101">
        <v>0</v>
      </c>
      <c r="V71" s="96" t="s">
        <v>344</v>
      </c>
      <c r="W71" s="101">
        <v>0</v>
      </c>
      <c r="X71" s="101">
        <v>0</v>
      </c>
      <c r="Y71" s="101">
        <v>0</v>
      </c>
      <c r="Z71" s="97">
        <v>1</v>
      </c>
      <c r="AA71" s="101">
        <v>0</v>
      </c>
      <c r="AB71" s="101">
        <v>0</v>
      </c>
      <c r="AC71" s="96" t="s">
        <v>335</v>
      </c>
      <c r="AD71" s="101">
        <v>0</v>
      </c>
      <c r="AE71" s="101">
        <v>0</v>
      </c>
      <c r="AF71" s="101">
        <v>0</v>
      </c>
      <c r="AG71" s="97">
        <v>1</v>
      </c>
      <c r="AH71" s="101">
        <v>0</v>
      </c>
      <c r="AI71" s="101">
        <v>0</v>
      </c>
    </row>
    <row r="72" spans="1:35" ht="36" x14ac:dyDescent="0.4">
      <c r="A72" s="96" t="s">
        <v>343</v>
      </c>
      <c r="B72" s="101">
        <v>0</v>
      </c>
      <c r="C72" s="101">
        <v>0</v>
      </c>
      <c r="D72" s="101">
        <v>0</v>
      </c>
      <c r="E72" s="97">
        <v>1</v>
      </c>
      <c r="F72" s="101">
        <v>0</v>
      </c>
      <c r="G72" s="101">
        <v>0</v>
      </c>
      <c r="H72" s="96" t="s">
        <v>301</v>
      </c>
      <c r="I72" s="101">
        <v>0</v>
      </c>
      <c r="J72" s="101">
        <v>0</v>
      </c>
      <c r="K72" s="101">
        <v>0</v>
      </c>
      <c r="L72" s="97">
        <v>1</v>
      </c>
      <c r="M72" s="101">
        <v>0</v>
      </c>
      <c r="N72" s="101">
        <v>0</v>
      </c>
      <c r="O72" s="96" t="s">
        <v>239</v>
      </c>
      <c r="P72" s="101">
        <v>0</v>
      </c>
      <c r="Q72" s="101">
        <v>0</v>
      </c>
      <c r="R72" s="101">
        <v>0</v>
      </c>
      <c r="S72" s="97">
        <v>1</v>
      </c>
      <c r="T72" s="101">
        <v>0</v>
      </c>
      <c r="U72" s="101">
        <v>0</v>
      </c>
      <c r="V72" s="96" t="s">
        <v>272</v>
      </c>
      <c r="W72" s="101">
        <v>0</v>
      </c>
      <c r="X72" s="101">
        <v>0</v>
      </c>
      <c r="Y72" s="101">
        <v>0</v>
      </c>
      <c r="Z72" s="97">
        <v>1</v>
      </c>
      <c r="AA72" s="101">
        <v>0</v>
      </c>
      <c r="AB72" s="101">
        <v>0</v>
      </c>
      <c r="AC72" s="96" t="s">
        <v>287</v>
      </c>
      <c r="AD72" s="101">
        <v>0</v>
      </c>
      <c r="AE72" s="101">
        <v>0</v>
      </c>
      <c r="AF72" s="101">
        <v>0</v>
      </c>
      <c r="AG72" s="97">
        <v>1</v>
      </c>
      <c r="AH72" s="101">
        <v>0</v>
      </c>
      <c r="AI72" s="101">
        <v>0</v>
      </c>
    </row>
    <row r="73" spans="1:35" ht="18" x14ac:dyDescent="0.4">
      <c r="A73" s="96" t="s">
        <v>344</v>
      </c>
      <c r="B73" s="101">
        <v>0</v>
      </c>
      <c r="C73" s="101">
        <v>0</v>
      </c>
      <c r="D73" s="101">
        <v>0</v>
      </c>
      <c r="E73" s="97">
        <v>1</v>
      </c>
      <c r="F73" s="101">
        <v>0</v>
      </c>
      <c r="G73" s="101">
        <v>0</v>
      </c>
      <c r="H73" s="96" t="s">
        <v>328</v>
      </c>
      <c r="I73" s="101">
        <v>0</v>
      </c>
      <c r="J73" s="101">
        <v>0</v>
      </c>
      <c r="K73" s="101">
        <v>0</v>
      </c>
      <c r="L73" s="97">
        <v>1</v>
      </c>
      <c r="M73" s="101">
        <v>0</v>
      </c>
      <c r="N73" s="101">
        <v>0</v>
      </c>
      <c r="O73" s="96" t="s">
        <v>281</v>
      </c>
      <c r="P73" s="101">
        <v>0</v>
      </c>
      <c r="Q73" s="101">
        <v>0</v>
      </c>
      <c r="R73" s="101">
        <v>0</v>
      </c>
      <c r="S73" s="97">
        <v>1</v>
      </c>
      <c r="T73" s="101">
        <v>0</v>
      </c>
      <c r="U73" s="101">
        <v>0</v>
      </c>
      <c r="V73" s="96" t="s">
        <v>345</v>
      </c>
      <c r="W73" s="101">
        <v>0</v>
      </c>
      <c r="X73" s="101">
        <v>0</v>
      </c>
      <c r="Y73" s="101">
        <v>0</v>
      </c>
      <c r="Z73" s="97">
        <v>1</v>
      </c>
      <c r="AA73" s="101">
        <v>0</v>
      </c>
      <c r="AB73" s="101">
        <v>0</v>
      </c>
      <c r="AC73" s="96" t="s">
        <v>302</v>
      </c>
      <c r="AD73" s="101">
        <v>0</v>
      </c>
      <c r="AE73" s="101">
        <v>0</v>
      </c>
      <c r="AF73" s="101">
        <v>0</v>
      </c>
      <c r="AG73" s="97">
        <v>1</v>
      </c>
      <c r="AH73" s="101">
        <v>0</v>
      </c>
      <c r="AI73" s="101">
        <v>0</v>
      </c>
    </row>
    <row r="74" spans="1:35" ht="18" x14ac:dyDescent="0.4">
      <c r="A74" s="96" t="s">
        <v>272</v>
      </c>
      <c r="B74" s="101">
        <v>0</v>
      </c>
      <c r="C74" s="101">
        <v>0</v>
      </c>
      <c r="D74" s="101">
        <v>0</v>
      </c>
      <c r="E74" s="97">
        <v>1</v>
      </c>
      <c r="F74" s="101">
        <v>0</v>
      </c>
      <c r="G74" s="101">
        <v>0</v>
      </c>
      <c r="H74" s="96" t="s">
        <v>343</v>
      </c>
      <c r="I74" s="101">
        <v>0</v>
      </c>
      <c r="J74" s="101">
        <v>0</v>
      </c>
      <c r="K74" s="101">
        <v>0</v>
      </c>
      <c r="L74" s="97">
        <v>1</v>
      </c>
      <c r="M74" s="101">
        <v>0</v>
      </c>
      <c r="N74" s="101">
        <v>0</v>
      </c>
      <c r="O74" s="96" t="s">
        <v>307</v>
      </c>
      <c r="P74" s="101">
        <v>0</v>
      </c>
      <c r="Q74" s="101">
        <v>0</v>
      </c>
      <c r="R74" s="101">
        <v>0</v>
      </c>
      <c r="S74" s="97">
        <v>1</v>
      </c>
      <c r="T74" s="101">
        <v>0</v>
      </c>
      <c r="U74" s="101">
        <v>0</v>
      </c>
      <c r="V74" s="96" t="s">
        <v>334</v>
      </c>
      <c r="W74" s="101">
        <v>0</v>
      </c>
      <c r="X74" s="101">
        <v>0</v>
      </c>
      <c r="Y74" s="101">
        <v>0</v>
      </c>
      <c r="Z74" s="97">
        <v>1</v>
      </c>
      <c r="AA74" s="101">
        <v>0</v>
      </c>
      <c r="AB74" s="101">
        <v>0</v>
      </c>
      <c r="AC74" s="96" t="s">
        <v>282</v>
      </c>
      <c r="AD74" s="101">
        <v>0</v>
      </c>
      <c r="AE74" s="101">
        <v>0</v>
      </c>
      <c r="AF74" s="101">
        <v>0</v>
      </c>
      <c r="AG74" s="97">
        <v>1</v>
      </c>
      <c r="AH74" s="101">
        <v>0</v>
      </c>
      <c r="AI74" s="101">
        <v>0</v>
      </c>
    </row>
    <row r="75" spans="1:35" ht="18" x14ac:dyDescent="0.4">
      <c r="A75" s="96" t="s">
        <v>345</v>
      </c>
      <c r="B75" s="101">
        <v>0</v>
      </c>
      <c r="C75" s="101">
        <v>0</v>
      </c>
      <c r="D75" s="101">
        <v>0</v>
      </c>
      <c r="E75" s="97">
        <v>1</v>
      </c>
      <c r="F75" s="101">
        <v>0</v>
      </c>
      <c r="G75" s="101">
        <v>0</v>
      </c>
      <c r="H75" s="96" t="s">
        <v>344</v>
      </c>
      <c r="I75" s="101">
        <v>0</v>
      </c>
      <c r="J75" s="101">
        <v>0</v>
      </c>
      <c r="K75" s="101">
        <v>0</v>
      </c>
      <c r="L75" s="97">
        <v>1</v>
      </c>
      <c r="M75" s="101">
        <v>0</v>
      </c>
      <c r="N75" s="101">
        <v>0</v>
      </c>
      <c r="O75" s="96" t="s">
        <v>312</v>
      </c>
      <c r="P75" s="101">
        <v>0</v>
      </c>
      <c r="Q75" s="101">
        <v>0</v>
      </c>
      <c r="R75" s="101">
        <v>0</v>
      </c>
      <c r="S75" s="97">
        <v>1</v>
      </c>
      <c r="T75" s="101">
        <v>0</v>
      </c>
      <c r="U75" s="101">
        <v>0</v>
      </c>
      <c r="V75" s="96" t="s">
        <v>305</v>
      </c>
      <c r="W75" s="101">
        <v>0</v>
      </c>
      <c r="X75" s="101">
        <v>0</v>
      </c>
      <c r="Y75" s="101">
        <v>0</v>
      </c>
      <c r="Z75" s="97">
        <v>1</v>
      </c>
      <c r="AA75" s="101">
        <v>0</v>
      </c>
      <c r="AB75" s="101">
        <v>0</v>
      </c>
      <c r="AC75" s="96" t="s">
        <v>215</v>
      </c>
      <c r="AD75" s="101">
        <v>0</v>
      </c>
      <c r="AE75" s="101">
        <v>0</v>
      </c>
      <c r="AF75" s="101">
        <v>0</v>
      </c>
      <c r="AG75" s="97">
        <v>1</v>
      </c>
      <c r="AH75" s="101">
        <v>0</v>
      </c>
      <c r="AI75" s="101">
        <v>0</v>
      </c>
    </row>
    <row r="76" spans="1:35" ht="36" x14ac:dyDescent="0.4">
      <c r="A76" s="96" t="s">
        <v>334</v>
      </c>
      <c r="B76" s="101">
        <v>0</v>
      </c>
      <c r="C76" s="101">
        <v>0</v>
      </c>
      <c r="D76" s="101">
        <v>0</v>
      </c>
      <c r="E76" s="97">
        <v>1</v>
      </c>
      <c r="F76" s="101">
        <v>0</v>
      </c>
      <c r="G76" s="101">
        <v>0</v>
      </c>
      <c r="H76" s="96" t="s">
        <v>345</v>
      </c>
      <c r="I76" s="101">
        <v>0</v>
      </c>
      <c r="J76" s="101">
        <v>0</v>
      </c>
      <c r="K76" s="101">
        <v>0</v>
      </c>
      <c r="L76" s="97">
        <v>1</v>
      </c>
      <c r="M76" s="101">
        <v>0</v>
      </c>
      <c r="N76" s="101">
        <v>0</v>
      </c>
      <c r="O76" s="96" t="s">
        <v>266</v>
      </c>
      <c r="P76" s="101">
        <v>0</v>
      </c>
      <c r="Q76" s="101">
        <v>0</v>
      </c>
      <c r="R76" s="101">
        <v>0</v>
      </c>
      <c r="S76" s="97">
        <v>1</v>
      </c>
      <c r="T76" s="101">
        <v>0</v>
      </c>
      <c r="U76" s="101">
        <v>0</v>
      </c>
      <c r="V76" s="96" t="s">
        <v>290</v>
      </c>
      <c r="W76" s="101">
        <v>0</v>
      </c>
      <c r="X76" s="101">
        <v>0</v>
      </c>
      <c r="Y76" s="101">
        <v>0</v>
      </c>
      <c r="Z76" s="97">
        <v>1</v>
      </c>
      <c r="AA76" s="101">
        <v>0</v>
      </c>
      <c r="AB76" s="101">
        <v>0</v>
      </c>
      <c r="AC76" s="96" t="s">
        <v>339</v>
      </c>
      <c r="AD76" s="101">
        <v>0</v>
      </c>
      <c r="AE76" s="101">
        <v>0</v>
      </c>
      <c r="AF76" s="101">
        <v>0</v>
      </c>
      <c r="AG76" s="97">
        <v>1</v>
      </c>
      <c r="AH76" s="101">
        <v>0</v>
      </c>
      <c r="AI76" s="101">
        <v>0</v>
      </c>
    </row>
    <row r="77" spans="1:35" ht="18" x14ac:dyDescent="0.4">
      <c r="A77" s="96" t="s">
        <v>305</v>
      </c>
      <c r="B77" s="101">
        <v>0</v>
      </c>
      <c r="C77" s="101">
        <v>0</v>
      </c>
      <c r="D77" s="101">
        <v>0</v>
      </c>
      <c r="E77" s="97">
        <v>1</v>
      </c>
      <c r="F77" s="101">
        <v>0</v>
      </c>
      <c r="G77" s="101">
        <v>0</v>
      </c>
      <c r="H77" s="96" t="s">
        <v>334</v>
      </c>
      <c r="I77" s="101">
        <v>0</v>
      </c>
      <c r="J77" s="101">
        <v>0</v>
      </c>
      <c r="K77" s="101">
        <v>0</v>
      </c>
      <c r="L77" s="97">
        <v>1</v>
      </c>
      <c r="M77" s="101">
        <v>0</v>
      </c>
      <c r="N77" s="101">
        <v>0</v>
      </c>
      <c r="O77" s="96" t="s">
        <v>495</v>
      </c>
      <c r="P77" s="101">
        <v>0</v>
      </c>
      <c r="Q77" s="101">
        <v>0</v>
      </c>
      <c r="R77" s="101">
        <v>0</v>
      </c>
      <c r="S77" s="97">
        <v>1</v>
      </c>
      <c r="T77" s="101">
        <v>0</v>
      </c>
      <c r="U77" s="101">
        <v>0</v>
      </c>
      <c r="V77" s="96" t="s">
        <v>262</v>
      </c>
      <c r="W77" s="101">
        <v>0</v>
      </c>
      <c r="X77" s="101">
        <v>0</v>
      </c>
      <c r="Y77" s="101">
        <v>0</v>
      </c>
      <c r="Z77" s="97">
        <v>1</v>
      </c>
      <c r="AA77" s="101">
        <v>0</v>
      </c>
      <c r="AB77" s="101">
        <v>0</v>
      </c>
      <c r="AC77" s="96" t="s">
        <v>247</v>
      </c>
      <c r="AD77" s="101">
        <v>0</v>
      </c>
      <c r="AE77" s="101">
        <v>0</v>
      </c>
      <c r="AF77" s="101">
        <v>0</v>
      </c>
      <c r="AG77" s="97">
        <v>1</v>
      </c>
      <c r="AH77" s="101">
        <v>0</v>
      </c>
      <c r="AI77" s="101">
        <v>0</v>
      </c>
    </row>
    <row r="78" spans="1:35" ht="18" x14ac:dyDescent="0.4">
      <c r="A78" s="96" t="s">
        <v>290</v>
      </c>
      <c r="B78" s="101">
        <v>0</v>
      </c>
      <c r="C78" s="101">
        <v>0</v>
      </c>
      <c r="D78" s="101">
        <v>0</v>
      </c>
      <c r="E78" s="97">
        <v>1</v>
      </c>
      <c r="F78" s="101">
        <v>0</v>
      </c>
      <c r="G78" s="101">
        <v>0</v>
      </c>
      <c r="H78" s="96" t="s">
        <v>305</v>
      </c>
      <c r="I78" s="101">
        <v>0</v>
      </c>
      <c r="J78" s="101">
        <v>0</v>
      </c>
      <c r="K78" s="101">
        <v>0</v>
      </c>
      <c r="L78" s="97">
        <v>1</v>
      </c>
      <c r="M78" s="101">
        <v>0</v>
      </c>
      <c r="N78" s="101">
        <v>0</v>
      </c>
      <c r="O78" s="96" t="s">
        <v>301</v>
      </c>
      <c r="P78" s="101">
        <v>0</v>
      </c>
      <c r="Q78" s="101">
        <v>0</v>
      </c>
      <c r="R78" s="101">
        <v>0</v>
      </c>
      <c r="S78" s="97">
        <v>1</v>
      </c>
      <c r="T78" s="101">
        <v>0</v>
      </c>
      <c r="U78" s="101">
        <v>0</v>
      </c>
      <c r="V78" s="96" t="s">
        <v>347</v>
      </c>
      <c r="W78" s="101">
        <v>0</v>
      </c>
      <c r="X78" s="101">
        <v>0</v>
      </c>
      <c r="Y78" s="101">
        <v>0</v>
      </c>
      <c r="Z78" s="97">
        <v>1</v>
      </c>
      <c r="AA78" s="101">
        <v>0</v>
      </c>
      <c r="AB78" s="101">
        <v>0</v>
      </c>
      <c r="AC78" s="96" t="s">
        <v>340</v>
      </c>
      <c r="AD78" s="101">
        <v>0</v>
      </c>
      <c r="AE78" s="101">
        <v>0</v>
      </c>
      <c r="AF78" s="101">
        <v>0</v>
      </c>
      <c r="AG78" s="97">
        <v>1</v>
      </c>
      <c r="AH78" s="101">
        <v>0</v>
      </c>
      <c r="AI78" s="101">
        <v>0</v>
      </c>
    </row>
    <row r="79" spans="1:35" ht="18" x14ac:dyDescent="0.4">
      <c r="A79" s="96" t="s">
        <v>262</v>
      </c>
      <c r="B79" s="101">
        <v>0</v>
      </c>
      <c r="C79" s="101">
        <v>0</v>
      </c>
      <c r="D79" s="101">
        <v>0</v>
      </c>
      <c r="E79" s="97">
        <v>1</v>
      </c>
      <c r="F79" s="101">
        <v>0</v>
      </c>
      <c r="G79" s="101">
        <v>0</v>
      </c>
      <c r="H79" s="96" t="s">
        <v>290</v>
      </c>
      <c r="I79" s="101">
        <v>0</v>
      </c>
      <c r="J79" s="101">
        <v>0</v>
      </c>
      <c r="K79" s="101">
        <v>0</v>
      </c>
      <c r="L79" s="97">
        <v>1</v>
      </c>
      <c r="M79" s="101">
        <v>0</v>
      </c>
      <c r="N79" s="101">
        <v>0</v>
      </c>
      <c r="O79" s="96" t="s">
        <v>328</v>
      </c>
      <c r="P79" s="101">
        <v>0</v>
      </c>
      <c r="Q79" s="101">
        <v>0</v>
      </c>
      <c r="R79" s="101">
        <v>0</v>
      </c>
      <c r="S79" s="97">
        <v>1</v>
      </c>
      <c r="T79" s="101">
        <v>0</v>
      </c>
      <c r="U79" s="101">
        <v>0</v>
      </c>
      <c r="V79" s="96" t="s">
        <v>223</v>
      </c>
      <c r="W79" s="101">
        <v>0</v>
      </c>
      <c r="X79" s="101">
        <v>0</v>
      </c>
      <c r="Y79" s="101">
        <v>0</v>
      </c>
      <c r="Z79" s="97">
        <v>1</v>
      </c>
      <c r="AA79" s="101">
        <v>0</v>
      </c>
      <c r="AB79" s="101">
        <v>0</v>
      </c>
      <c r="AC79" s="96" t="s">
        <v>265</v>
      </c>
      <c r="AD79" s="101">
        <v>0</v>
      </c>
      <c r="AE79" s="101">
        <v>0</v>
      </c>
      <c r="AF79" s="101">
        <v>0</v>
      </c>
      <c r="AG79" s="97">
        <v>1</v>
      </c>
      <c r="AH79" s="101">
        <v>0</v>
      </c>
      <c r="AI79" s="101">
        <v>0</v>
      </c>
    </row>
    <row r="80" spans="1:35" ht="18" x14ac:dyDescent="0.4">
      <c r="A80" s="96" t="s">
        <v>347</v>
      </c>
      <c r="B80" s="101">
        <v>0</v>
      </c>
      <c r="C80" s="101">
        <v>0</v>
      </c>
      <c r="D80" s="101">
        <v>0</v>
      </c>
      <c r="E80" s="97">
        <v>1</v>
      </c>
      <c r="F80" s="101">
        <v>0</v>
      </c>
      <c r="G80" s="101">
        <v>0</v>
      </c>
      <c r="H80" s="96" t="s">
        <v>262</v>
      </c>
      <c r="I80" s="101">
        <v>0</v>
      </c>
      <c r="J80" s="101">
        <v>0</v>
      </c>
      <c r="K80" s="101">
        <v>0</v>
      </c>
      <c r="L80" s="97">
        <v>1</v>
      </c>
      <c r="M80" s="101">
        <v>0</v>
      </c>
      <c r="N80" s="101">
        <v>0</v>
      </c>
      <c r="O80" s="96" t="s">
        <v>343</v>
      </c>
      <c r="P80" s="101">
        <v>0</v>
      </c>
      <c r="Q80" s="101">
        <v>0</v>
      </c>
      <c r="R80" s="101">
        <v>0</v>
      </c>
      <c r="S80" s="97">
        <v>1</v>
      </c>
      <c r="T80" s="101">
        <v>0</v>
      </c>
      <c r="U80" s="101">
        <v>0</v>
      </c>
      <c r="V80" s="96" t="s">
        <v>284</v>
      </c>
      <c r="W80" s="101">
        <v>0</v>
      </c>
      <c r="X80" s="101">
        <v>0</v>
      </c>
      <c r="Y80" s="101">
        <v>0</v>
      </c>
      <c r="Z80" s="97">
        <v>1</v>
      </c>
      <c r="AA80" s="101">
        <v>0</v>
      </c>
      <c r="AB80" s="101">
        <v>0</v>
      </c>
      <c r="AC80" s="96" t="s">
        <v>245</v>
      </c>
      <c r="AD80" s="101">
        <v>0</v>
      </c>
      <c r="AE80" s="101">
        <v>0</v>
      </c>
      <c r="AF80" s="101">
        <v>0</v>
      </c>
      <c r="AG80" s="97">
        <v>1</v>
      </c>
      <c r="AH80" s="101">
        <v>0</v>
      </c>
      <c r="AI80" s="101">
        <v>0</v>
      </c>
    </row>
    <row r="81" spans="1:35" ht="18" x14ac:dyDescent="0.4">
      <c r="A81" s="96" t="s">
        <v>284</v>
      </c>
      <c r="B81" s="101">
        <v>0</v>
      </c>
      <c r="C81" s="101">
        <v>0</v>
      </c>
      <c r="D81" s="101">
        <v>0</v>
      </c>
      <c r="E81" s="97">
        <v>1</v>
      </c>
      <c r="F81" s="101">
        <v>0</v>
      </c>
      <c r="G81" s="101">
        <v>0</v>
      </c>
      <c r="H81" s="96" t="s">
        <v>347</v>
      </c>
      <c r="I81" s="101">
        <v>0</v>
      </c>
      <c r="J81" s="101">
        <v>0</v>
      </c>
      <c r="K81" s="101">
        <v>0</v>
      </c>
      <c r="L81" s="97">
        <v>1</v>
      </c>
      <c r="M81" s="101">
        <v>0</v>
      </c>
      <c r="N81" s="101">
        <v>0</v>
      </c>
      <c r="O81" s="96" t="s">
        <v>344</v>
      </c>
      <c r="P81" s="101">
        <v>0</v>
      </c>
      <c r="Q81" s="101">
        <v>0</v>
      </c>
      <c r="R81" s="101">
        <v>0</v>
      </c>
      <c r="S81" s="97">
        <v>1</v>
      </c>
      <c r="T81" s="101">
        <v>0</v>
      </c>
      <c r="U81" s="101">
        <v>0</v>
      </c>
      <c r="V81" s="96" t="s">
        <v>316</v>
      </c>
      <c r="W81" s="101">
        <v>0</v>
      </c>
      <c r="X81" s="101">
        <v>0</v>
      </c>
      <c r="Y81" s="101">
        <v>0</v>
      </c>
      <c r="Z81" s="97">
        <v>1</v>
      </c>
      <c r="AA81" s="101">
        <v>0</v>
      </c>
      <c r="AB81" s="101">
        <v>0</v>
      </c>
      <c r="AC81" s="96" t="s">
        <v>259</v>
      </c>
      <c r="AD81" s="101">
        <v>0</v>
      </c>
      <c r="AE81" s="101">
        <v>0</v>
      </c>
      <c r="AF81" s="101">
        <v>0</v>
      </c>
      <c r="AG81" s="97">
        <v>1</v>
      </c>
      <c r="AH81" s="101">
        <v>0</v>
      </c>
      <c r="AI81" s="101">
        <v>0</v>
      </c>
    </row>
    <row r="82" spans="1:35" ht="36" x14ac:dyDescent="0.4">
      <c r="A82" s="96" t="s">
        <v>316</v>
      </c>
      <c r="B82" s="101">
        <v>0</v>
      </c>
      <c r="C82" s="101">
        <v>0</v>
      </c>
      <c r="D82" s="101">
        <v>0</v>
      </c>
      <c r="E82" s="97">
        <v>1</v>
      </c>
      <c r="F82" s="101">
        <v>0</v>
      </c>
      <c r="G82" s="101">
        <v>0</v>
      </c>
      <c r="H82" s="96" t="s">
        <v>223</v>
      </c>
      <c r="I82" s="101">
        <v>0</v>
      </c>
      <c r="J82" s="101">
        <v>0</v>
      </c>
      <c r="K82" s="101">
        <v>0</v>
      </c>
      <c r="L82" s="97">
        <v>1</v>
      </c>
      <c r="M82" s="101">
        <v>0</v>
      </c>
      <c r="N82" s="101">
        <v>0</v>
      </c>
      <c r="O82" s="96" t="s">
        <v>272</v>
      </c>
      <c r="P82" s="101">
        <v>0</v>
      </c>
      <c r="Q82" s="101">
        <v>0</v>
      </c>
      <c r="R82" s="101">
        <v>0</v>
      </c>
      <c r="S82" s="97">
        <v>1</v>
      </c>
      <c r="T82" s="101">
        <v>0</v>
      </c>
      <c r="U82" s="101">
        <v>0</v>
      </c>
      <c r="V82" s="96" t="s">
        <v>270</v>
      </c>
      <c r="W82" s="101">
        <v>0</v>
      </c>
      <c r="X82" s="101">
        <v>0</v>
      </c>
      <c r="Y82" s="101">
        <v>0</v>
      </c>
      <c r="Z82" s="97">
        <v>1</v>
      </c>
      <c r="AA82" s="101">
        <v>0</v>
      </c>
      <c r="AB82" s="101">
        <v>0</v>
      </c>
      <c r="AC82" s="96" t="s">
        <v>239</v>
      </c>
      <c r="AD82" s="101">
        <v>0</v>
      </c>
      <c r="AE82" s="101">
        <v>0</v>
      </c>
      <c r="AF82" s="101">
        <v>0</v>
      </c>
      <c r="AG82" s="97">
        <v>1</v>
      </c>
      <c r="AH82" s="101">
        <v>0</v>
      </c>
      <c r="AI82" s="101">
        <v>0</v>
      </c>
    </row>
    <row r="83" spans="1:35" ht="18" x14ac:dyDescent="0.4">
      <c r="A83" s="96" t="s">
        <v>270</v>
      </c>
      <c r="B83" s="101">
        <v>0</v>
      </c>
      <c r="C83" s="101">
        <v>0</v>
      </c>
      <c r="D83" s="101">
        <v>0</v>
      </c>
      <c r="E83" s="97">
        <v>1</v>
      </c>
      <c r="F83" s="101">
        <v>0</v>
      </c>
      <c r="G83" s="101">
        <v>0</v>
      </c>
      <c r="H83" s="96" t="s">
        <v>218</v>
      </c>
      <c r="I83" s="101">
        <v>0</v>
      </c>
      <c r="J83" s="101">
        <v>0</v>
      </c>
      <c r="K83" s="101">
        <v>0</v>
      </c>
      <c r="L83" s="97">
        <v>1</v>
      </c>
      <c r="M83" s="101">
        <v>0</v>
      </c>
      <c r="N83" s="101">
        <v>0</v>
      </c>
      <c r="O83" s="96" t="s">
        <v>345</v>
      </c>
      <c r="P83" s="101">
        <v>0</v>
      </c>
      <c r="Q83" s="101">
        <v>0</v>
      </c>
      <c r="R83" s="101">
        <v>0</v>
      </c>
      <c r="S83" s="97">
        <v>1</v>
      </c>
      <c r="T83" s="101">
        <v>0</v>
      </c>
      <c r="U83" s="101">
        <v>0</v>
      </c>
      <c r="V83" s="96" t="s">
        <v>246</v>
      </c>
      <c r="W83" s="101">
        <v>0</v>
      </c>
      <c r="X83" s="101">
        <v>0</v>
      </c>
      <c r="Y83" s="101">
        <v>0</v>
      </c>
      <c r="Z83" s="97">
        <v>1</v>
      </c>
      <c r="AA83" s="101">
        <v>0</v>
      </c>
      <c r="AB83" s="101">
        <v>0</v>
      </c>
      <c r="AC83" s="96" t="s">
        <v>281</v>
      </c>
      <c r="AD83" s="101">
        <v>0</v>
      </c>
      <c r="AE83" s="101">
        <v>0</v>
      </c>
      <c r="AF83" s="101">
        <v>0</v>
      </c>
      <c r="AG83" s="97">
        <v>1</v>
      </c>
      <c r="AH83" s="101">
        <v>0</v>
      </c>
      <c r="AI83" s="101">
        <v>0</v>
      </c>
    </row>
    <row r="84" spans="1:35" ht="18" x14ac:dyDescent="0.4">
      <c r="A84" s="96" t="s">
        <v>246</v>
      </c>
      <c r="B84" s="101">
        <v>0</v>
      </c>
      <c r="C84" s="101">
        <v>0</v>
      </c>
      <c r="D84" s="101">
        <v>0</v>
      </c>
      <c r="E84" s="97">
        <v>1</v>
      </c>
      <c r="F84" s="101">
        <v>0</v>
      </c>
      <c r="G84" s="101">
        <v>0</v>
      </c>
      <c r="H84" s="96" t="s">
        <v>224</v>
      </c>
      <c r="I84" s="101">
        <v>0</v>
      </c>
      <c r="J84" s="101">
        <v>0</v>
      </c>
      <c r="K84" s="101">
        <v>0</v>
      </c>
      <c r="L84" s="97">
        <v>1</v>
      </c>
      <c r="M84" s="101">
        <v>0</v>
      </c>
      <c r="N84" s="101">
        <v>0</v>
      </c>
      <c r="O84" s="96" t="s">
        <v>334</v>
      </c>
      <c r="P84" s="101">
        <v>0</v>
      </c>
      <c r="Q84" s="101">
        <v>0</v>
      </c>
      <c r="R84" s="101">
        <v>0</v>
      </c>
      <c r="S84" s="97">
        <v>1</v>
      </c>
      <c r="T84" s="101">
        <v>0</v>
      </c>
      <c r="U84" s="101">
        <v>0</v>
      </c>
      <c r="V84" s="96" t="s">
        <v>252</v>
      </c>
      <c r="W84" s="101">
        <v>0</v>
      </c>
      <c r="X84" s="101">
        <v>0</v>
      </c>
      <c r="Y84" s="101">
        <v>0</v>
      </c>
      <c r="Z84" s="97">
        <v>1</v>
      </c>
      <c r="AA84" s="101">
        <v>0</v>
      </c>
      <c r="AB84" s="101">
        <v>0</v>
      </c>
      <c r="AC84" s="96" t="s">
        <v>307</v>
      </c>
      <c r="AD84" s="101">
        <v>0</v>
      </c>
      <c r="AE84" s="101">
        <v>0</v>
      </c>
      <c r="AF84" s="101">
        <v>0</v>
      </c>
      <c r="AG84" s="97">
        <v>1</v>
      </c>
      <c r="AH84" s="101">
        <v>0</v>
      </c>
      <c r="AI84" s="101">
        <v>0</v>
      </c>
    </row>
    <row r="85" spans="1:35" ht="18" x14ac:dyDescent="0.4">
      <c r="A85" s="96" t="s">
        <v>252</v>
      </c>
      <c r="B85" s="101">
        <v>0</v>
      </c>
      <c r="C85" s="101">
        <v>0</v>
      </c>
      <c r="D85" s="101">
        <v>0</v>
      </c>
      <c r="E85" s="97">
        <v>1</v>
      </c>
      <c r="F85" s="101">
        <v>0</v>
      </c>
      <c r="G85" s="101">
        <v>0</v>
      </c>
      <c r="H85" s="96" t="s">
        <v>234</v>
      </c>
      <c r="I85" s="101">
        <v>0</v>
      </c>
      <c r="J85" s="101">
        <v>0</v>
      </c>
      <c r="K85" s="101">
        <v>0</v>
      </c>
      <c r="L85" s="97">
        <v>1</v>
      </c>
      <c r="M85" s="101">
        <v>0</v>
      </c>
      <c r="N85" s="101">
        <v>0</v>
      </c>
      <c r="O85" s="96" t="s">
        <v>305</v>
      </c>
      <c r="P85" s="101">
        <v>0</v>
      </c>
      <c r="Q85" s="101">
        <v>0</v>
      </c>
      <c r="R85" s="101">
        <v>0</v>
      </c>
      <c r="S85" s="97">
        <v>1</v>
      </c>
      <c r="T85" s="101">
        <v>0</v>
      </c>
      <c r="U85" s="101">
        <v>0</v>
      </c>
      <c r="V85" s="96" t="s">
        <v>283</v>
      </c>
      <c r="W85" s="101">
        <v>0</v>
      </c>
      <c r="X85" s="101">
        <v>0</v>
      </c>
      <c r="Y85" s="101">
        <v>0</v>
      </c>
      <c r="Z85" s="97">
        <v>1</v>
      </c>
      <c r="AA85" s="101">
        <v>0</v>
      </c>
      <c r="AB85" s="101">
        <v>0</v>
      </c>
      <c r="AC85" s="96" t="s">
        <v>343</v>
      </c>
      <c r="AD85" s="101">
        <v>0</v>
      </c>
      <c r="AE85" s="101">
        <v>0</v>
      </c>
      <c r="AF85" s="101">
        <v>0</v>
      </c>
      <c r="AG85" s="97">
        <v>1</v>
      </c>
      <c r="AH85" s="101">
        <v>0</v>
      </c>
      <c r="AI85" s="101">
        <v>0</v>
      </c>
    </row>
    <row r="86" spans="1:35" ht="18" x14ac:dyDescent="0.4">
      <c r="A86" s="96" t="s">
        <v>283</v>
      </c>
      <c r="B86" s="101">
        <v>0</v>
      </c>
      <c r="C86" s="101">
        <v>0</v>
      </c>
      <c r="D86" s="101">
        <v>0</v>
      </c>
      <c r="E86" s="97">
        <v>1</v>
      </c>
      <c r="F86" s="101">
        <v>0</v>
      </c>
      <c r="G86" s="101">
        <v>0</v>
      </c>
      <c r="H86" s="96" t="s">
        <v>284</v>
      </c>
      <c r="I86" s="101">
        <v>0</v>
      </c>
      <c r="J86" s="101">
        <v>0</v>
      </c>
      <c r="K86" s="101">
        <v>0</v>
      </c>
      <c r="L86" s="97">
        <v>1</v>
      </c>
      <c r="M86" s="101">
        <v>0</v>
      </c>
      <c r="N86" s="101">
        <v>0</v>
      </c>
      <c r="O86" s="96" t="s">
        <v>290</v>
      </c>
      <c r="P86" s="101">
        <v>0</v>
      </c>
      <c r="Q86" s="101">
        <v>0</v>
      </c>
      <c r="R86" s="101">
        <v>0</v>
      </c>
      <c r="S86" s="97">
        <v>1</v>
      </c>
      <c r="T86" s="101">
        <v>0</v>
      </c>
      <c r="U86" s="101">
        <v>0</v>
      </c>
      <c r="V86" s="96" t="s">
        <v>231</v>
      </c>
      <c r="W86" s="101">
        <v>0</v>
      </c>
      <c r="X86" s="101">
        <v>0</v>
      </c>
      <c r="Y86" s="101">
        <v>0</v>
      </c>
      <c r="Z86" s="97">
        <v>1</v>
      </c>
      <c r="AA86" s="101">
        <v>0</v>
      </c>
      <c r="AB86" s="101">
        <v>0</v>
      </c>
      <c r="AC86" s="96" t="s">
        <v>344</v>
      </c>
      <c r="AD86" s="101">
        <v>0</v>
      </c>
      <c r="AE86" s="101">
        <v>0</v>
      </c>
      <c r="AF86" s="101">
        <v>0</v>
      </c>
      <c r="AG86" s="97">
        <v>1</v>
      </c>
      <c r="AH86" s="101">
        <v>0</v>
      </c>
      <c r="AI86" s="101">
        <v>0</v>
      </c>
    </row>
    <row r="87" spans="1:35" ht="18" x14ac:dyDescent="0.4">
      <c r="A87" s="96" t="s">
        <v>274</v>
      </c>
      <c r="B87" s="101">
        <v>0</v>
      </c>
      <c r="C87" s="101">
        <v>0</v>
      </c>
      <c r="D87" s="101">
        <v>0</v>
      </c>
      <c r="E87" s="97">
        <v>1</v>
      </c>
      <c r="F87" s="101">
        <v>0</v>
      </c>
      <c r="G87" s="101">
        <v>0</v>
      </c>
      <c r="H87" s="96" t="s">
        <v>316</v>
      </c>
      <c r="I87" s="101">
        <v>0</v>
      </c>
      <c r="J87" s="101">
        <v>0</v>
      </c>
      <c r="K87" s="101">
        <v>0</v>
      </c>
      <c r="L87" s="97">
        <v>1</v>
      </c>
      <c r="M87" s="101">
        <v>0</v>
      </c>
      <c r="N87" s="101">
        <v>0</v>
      </c>
      <c r="O87" s="96" t="s">
        <v>262</v>
      </c>
      <c r="P87" s="101">
        <v>0</v>
      </c>
      <c r="Q87" s="101">
        <v>0</v>
      </c>
      <c r="R87" s="101">
        <v>0</v>
      </c>
      <c r="S87" s="97">
        <v>1</v>
      </c>
      <c r="T87" s="101">
        <v>0</v>
      </c>
      <c r="U87" s="101">
        <v>0</v>
      </c>
      <c r="V87" s="96" t="s">
        <v>274</v>
      </c>
      <c r="W87" s="101">
        <v>0</v>
      </c>
      <c r="X87" s="101">
        <v>0</v>
      </c>
      <c r="Y87" s="101">
        <v>0</v>
      </c>
      <c r="Z87" s="97">
        <v>1</v>
      </c>
      <c r="AA87" s="101">
        <v>0</v>
      </c>
      <c r="AB87" s="101">
        <v>0</v>
      </c>
      <c r="AC87" s="96" t="s">
        <v>272</v>
      </c>
      <c r="AD87" s="101">
        <v>0</v>
      </c>
      <c r="AE87" s="101">
        <v>0</v>
      </c>
      <c r="AF87" s="101">
        <v>0</v>
      </c>
      <c r="AG87" s="97">
        <v>1</v>
      </c>
      <c r="AH87" s="101">
        <v>0</v>
      </c>
      <c r="AI87" s="101">
        <v>0</v>
      </c>
    </row>
    <row r="88" spans="1:35" ht="18" x14ac:dyDescent="0.4">
      <c r="A88" s="96" t="s">
        <v>219</v>
      </c>
      <c r="B88" s="101">
        <v>0</v>
      </c>
      <c r="C88" s="101">
        <v>0</v>
      </c>
      <c r="D88" s="101">
        <v>0</v>
      </c>
      <c r="E88" s="97">
        <v>1</v>
      </c>
      <c r="F88" s="101">
        <v>0</v>
      </c>
      <c r="G88" s="101">
        <v>0</v>
      </c>
      <c r="H88" s="96" t="s">
        <v>270</v>
      </c>
      <c r="I88" s="101">
        <v>0</v>
      </c>
      <c r="J88" s="101">
        <v>0</v>
      </c>
      <c r="K88" s="101">
        <v>0</v>
      </c>
      <c r="L88" s="97">
        <v>1</v>
      </c>
      <c r="M88" s="101">
        <v>0</v>
      </c>
      <c r="N88" s="101">
        <v>0</v>
      </c>
      <c r="O88" s="96" t="s">
        <v>347</v>
      </c>
      <c r="P88" s="101">
        <v>0</v>
      </c>
      <c r="Q88" s="101">
        <v>0</v>
      </c>
      <c r="R88" s="101">
        <v>0</v>
      </c>
      <c r="S88" s="97">
        <v>1</v>
      </c>
      <c r="T88" s="101">
        <v>0</v>
      </c>
      <c r="U88" s="101">
        <v>0</v>
      </c>
      <c r="V88" s="96" t="s">
        <v>219</v>
      </c>
      <c r="W88" s="101">
        <v>0</v>
      </c>
      <c r="X88" s="101">
        <v>0</v>
      </c>
      <c r="Y88" s="101">
        <v>0</v>
      </c>
      <c r="Z88" s="97">
        <v>1</v>
      </c>
      <c r="AA88" s="101">
        <v>0</v>
      </c>
      <c r="AB88" s="101">
        <v>0</v>
      </c>
      <c r="AC88" s="96" t="s">
        <v>345</v>
      </c>
      <c r="AD88" s="101">
        <v>0</v>
      </c>
      <c r="AE88" s="101">
        <v>0</v>
      </c>
      <c r="AF88" s="101">
        <v>0</v>
      </c>
      <c r="AG88" s="97">
        <v>1</v>
      </c>
      <c r="AH88" s="101">
        <v>0</v>
      </c>
      <c r="AI88" s="101">
        <v>0</v>
      </c>
    </row>
    <row r="89" spans="1:35" ht="18" x14ac:dyDescent="0.4">
      <c r="A89" s="96" t="s">
        <v>331</v>
      </c>
      <c r="B89" s="101">
        <v>0</v>
      </c>
      <c r="C89" s="101">
        <v>0</v>
      </c>
      <c r="D89" s="101">
        <v>0</v>
      </c>
      <c r="E89" s="97">
        <v>1</v>
      </c>
      <c r="F89" s="101">
        <v>0</v>
      </c>
      <c r="G89" s="101">
        <v>0</v>
      </c>
      <c r="H89" s="96" t="s">
        <v>283</v>
      </c>
      <c r="I89" s="101">
        <v>0</v>
      </c>
      <c r="J89" s="101">
        <v>0</v>
      </c>
      <c r="K89" s="101">
        <v>0</v>
      </c>
      <c r="L89" s="97">
        <v>1</v>
      </c>
      <c r="M89" s="101">
        <v>0</v>
      </c>
      <c r="N89" s="101">
        <v>0</v>
      </c>
      <c r="O89" s="96" t="s">
        <v>223</v>
      </c>
      <c r="P89" s="101">
        <v>0</v>
      </c>
      <c r="Q89" s="101">
        <v>0</v>
      </c>
      <c r="R89" s="101">
        <v>0</v>
      </c>
      <c r="S89" s="97">
        <v>1</v>
      </c>
      <c r="T89" s="101">
        <v>0</v>
      </c>
      <c r="U89" s="101">
        <v>0</v>
      </c>
      <c r="V89" s="96" t="s">
        <v>331</v>
      </c>
      <c r="W89" s="101">
        <v>0</v>
      </c>
      <c r="X89" s="101">
        <v>0</v>
      </c>
      <c r="Y89" s="101">
        <v>0</v>
      </c>
      <c r="Z89" s="97">
        <v>1</v>
      </c>
      <c r="AA89" s="101">
        <v>0</v>
      </c>
      <c r="AB89" s="101">
        <v>0</v>
      </c>
      <c r="AC89" s="96" t="s">
        <v>290</v>
      </c>
      <c r="AD89" s="101">
        <v>0</v>
      </c>
      <c r="AE89" s="101">
        <v>0</v>
      </c>
      <c r="AF89" s="101">
        <v>0</v>
      </c>
      <c r="AG89" s="97">
        <v>1</v>
      </c>
      <c r="AH89" s="101">
        <v>0</v>
      </c>
      <c r="AI89" s="101">
        <v>0</v>
      </c>
    </row>
    <row r="90" spans="1:35" ht="18" x14ac:dyDescent="0.4">
      <c r="A90" s="96" t="s">
        <v>332</v>
      </c>
      <c r="B90" s="101">
        <v>0</v>
      </c>
      <c r="C90" s="101">
        <v>0</v>
      </c>
      <c r="D90" s="101">
        <v>0</v>
      </c>
      <c r="E90" s="97">
        <v>1</v>
      </c>
      <c r="F90" s="101">
        <v>0</v>
      </c>
      <c r="G90" s="101">
        <v>0</v>
      </c>
      <c r="H90" s="96" t="s">
        <v>231</v>
      </c>
      <c r="I90" s="101">
        <v>0</v>
      </c>
      <c r="J90" s="101">
        <v>0</v>
      </c>
      <c r="K90" s="101">
        <v>0</v>
      </c>
      <c r="L90" s="97">
        <v>1</v>
      </c>
      <c r="M90" s="101">
        <v>0</v>
      </c>
      <c r="N90" s="101">
        <v>0</v>
      </c>
      <c r="O90" s="96" t="s">
        <v>218</v>
      </c>
      <c r="P90" s="101">
        <v>0</v>
      </c>
      <c r="Q90" s="101">
        <v>0</v>
      </c>
      <c r="R90" s="101">
        <v>0</v>
      </c>
      <c r="S90" s="97">
        <v>1</v>
      </c>
      <c r="T90" s="101">
        <v>0</v>
      </c>
      <c r="U90" s="101">
        <v>0</v>
      </c>
      <c r="V90" s="96" t="s">
        <v>332</v>
      </c>
      <c r="W90" s="101">
        <v>0</v>
      </c>
      <c r="X90" s="101">
        <v>0</v>
      </c>
      <c r="Y90" s="101">
        <v>0</v>
      </c>
      <c r="Z90" s="97">
        <v>1</v>
      </c>
      <c r="AA90" s="101">
        <v>0</v>
      </c>
      <c r="AB90" s="101">
        <v>0</v>
      </c>
      <c r="AC90" s="96" t="s">
        <v>262</v>
      </c>
      <c r="AD90" s="101">
        <v>0</v>
      </c>
      <c r="AE90" s="101">
        <v>0</v>
      </c>
      <c r="AF90" s="101">
        <v>0</v>
      </c>
      <c r="AG90" s="97">
        <v>1</v>
      </c>
      <c r="AH90" s="101">
        <v>0</v>
      </c>
      <c r="AI90" s="101">
        <v>0</v>
      </c>
    </row>
    <row r="91" spans="1:35" ht="36" x14ac:dyDescent="0.4">
      <c r="A91" s="96" t="s">
        <v>348</v>
      </c>
      <c r="B91" s="101">
        <v>0</v>
      </c>
      <c r="C91" s="101">
        <v>0</v>
      </c>
      <c r="D91" s="101">
        <v>0</v>
      </c>
      <c r="E91" s="97">
        <v>1</v>
      </c>
      <c r="F91" s="101">
        <v>0</v>
      </c>
      <c r="G91" s="101">
        <v>0</v>
      </c>
      <c r="H91" s="96" t="s">
        <v>274</v>
      </c>
      <c r="I91" s="101">
        <v>0</v>
      </c>
      <c r="J91" s="101">
        <v>0</v>
      </c>
      <c r="K91" s="101">
        <v>0</v>
      </c>
      <c r="L91" s="97">
        <v>1</v>
      </c>
      <c r="M91" s="101">
        <v>0</v>
      </c>
      <c r="N91" s="101">
        <v>0</v>
      </c>
      <c r="O91" s="96" t="s">
        <v>224</v>
      </c>
      <c r="P91" s="101">
        <v>0</v>
      </c>
      <c r="Q91" s="101">
        <v>0</v>
      </c>
      <c r="R91" s="101">
        <v>0</v>
      </c>
      <c r="S91" s="97">
        <v>1</v>
      </c>
      <c r="T91" s="101">
        <v>0</v>
      </c>
      <c r="U91" s="101">
        <v>0</v>
      </c>
      <c r="V91" s="96" t="s">
        <v>348</v>
      </c>
      <c r="W91" s="101">
        <v>0</v>
      </c>
      <c r="X91" s="101">
        <v>0</v>
      </c>
      <c r="Y91" s="101">
        <v>0</v>
      </c>
      <c r="Z91" s="97">
        <v>1</v>
      </c>
      <c r="AA91" s="101">
        <v>0</v>
      </c>
      <c r="AB91" s="101">
        <v>0</v>
      </c>
      <c r="AC91" s="96" t="s">
        <v>347</v>
      </c>
      <c r="AD91" s="101">
        <v>0</v>
      </c>
      <c r="AE91" s="101">
        <v>0</v>
      </c>
      <c r="AF91" s="101">
        <v>0</v>
      </c>
      <c r="AG91" s="97">
        <v>1</v>
      </c>
      <c r="AH91" s="101">
        <v>0</v>
      </c>
      <c r="AI91" s="101">
        <v>0</v>
      </c>
    </row>
    <row r="92" spans="1:35" ht="18" x14ac:dyDescent="0.4">
      <c r="A92" s="96" t="s">
        <v>349</v>
      </c>
      <c r="B92" s="101">
        <v>0</v>
      </c>
      <c r="C92" s="101">
        <v>0</v>
      </c>
      <c r="D92" s="101">
        <v>0</v>
      </c>
      <c r="E92" s="97">
        <v>1</v>
      </c>
      <c r="F92" s="101">
        <v>0</v>
      </c>
      <c r="G92" s="101">
        <v>0</v>
      </c>
      <c r="H92" s="96" t="s">
        <v>331</v>
      </c>
      <c r="I92" s="101">
        <v>0</v>
      </c>
      <c r="J92" s="101">
        <v>0</v>
      </c>
      <c r="K92" s="101">
        <v>0</v>
      </c>
      <c r="L92" s="97">
        <v>1</v>
      </c>
      <c r="M92" s="101">
        <v>0</v>
      </c>
      <c r="N92" s="101">
        <v>0</v>
      </c>
      <c r="O92" s="96" t="s">
        <v>234</v>
      </c>
      <c r="P92" s="101">
        <v>0</v>
      </c>
      <c r="Q92" s="101">
        <v>0</v>
      </c>
      <c r="R92" s="101">
        <v>0</v>
      </c>
      <c r="S92" s="97">
        <v>1</v>
      </c>
      <c r="T92" s="101">
        <v>0</v>
      </c>
      <c r="U92" s="101">
        <v>0</v>
      </c>
      <c r="V92" s="96" t="s">
        <v>349</v>
      </c>
      <c r="W92" s="101">
        <v>0</v>
      </c>
      <c r="X92" s="101">
        <v>0</v>
      </c>
      <c r="Y92" s="101">
        <v>0</v>
      </c>
      <c r="Z92" s="97">
        <v>1</v>
      </c>
      <c r="AA92" s="101">
        <v>0</v>
      </c>
      <c r="AB92" s="101">
        <v>0</v>
      </c>
      <c r="AC92" s="96" t="s">
        <v>270</v>
      </c>
      <c r="AD92" s="101">
        <v>0</v>
      </c>
      <c r="AE92" s="101">
        <v>0</v>
      </c>
      <c r="AF92" s="101">
        <v>0</v>
      </c>
      <c r="AG92" s="97">
        <v>1</v>
      </c>
      <c r="AH92" s="101">
        <v>0</v>
      </c>
      <c r="AI92" s="101">
        <v>0</v>
      </c>
    </row>
    <row r="93" spans="1:35" ht="18" x14ac:dyDescent="0.4">
      <c r="A93" s="96" t="s">
        <v>228</v>
      </c>
      <c r="B93" s="101">
        <v>0</v>
      </c>
      <c r="C93" s="101">
        <v>0</v>
      </c>
      <c r="D93" s="101">
        <v>0</v>
      </c>
      <c r="E93" s="97">
        <v>1</v>
      </c>
      <c r="F93" s="101">
        <v>0</v>
      </c>
      <c r="G93" s="101">
        <v>0</v>
      </c>
      <c r="H93" s="96" t="s">
        <v>332</v>
      </c>
      <c r="I93" s="101">
        <v>0</v>
      </c>
      <c r="J93" s="101">
        <v>0</v>
      </c>
      <c r="K93" s="101">
        <v>0</v>
      </c>
      <c r="L93" s="97">
        <v>1</v>
      </c>
      <c r="M93" s="101">
        <v>0</v>
      </c>
      <c r="N93" s="101">
        <v>0</v>
      </c>
      <c r="O93" s="96" t="s">
        <v>284</v>
      </c>
      <c r="P93" s="101">
        <v>0</v>
      </c>
      <c r="Q93" s="101">
        <v>0</v>
      </c>
      <c r="R93" s="101">
        <v>0</v>
      </c>
      <c r="S93" s="97">
        <v>1</v>
      </c>
      <c r="T93" s="101">
        <v>0</v>
      </c>
      <c r="U93" s="101">
        <v>0</v>
      </c>
      <c r="V93" s="96" t="s">
        <v>228</v>
      </c>
      <c r="W93" s="101">
        <v>0</v>
      </c>
      <c r="X93" s="101">
        <v>0</v>
      </c>
      <c r="Y93" s="101">
        <v>0</v>
      </c>
      <c r="Z93" s="97">
        <v>1</v>
      </c>
      <c r="AA93" s="101">
        <v>0</v>
      </c>
      <c r="AB93" s="101">
        <v>0</v>
      </c>
      <c r="AC93" s="96" t="s">
        <v>283</v>
      </c>
      <c r="AD93" s="101">
        <v>0</v>
      </c>
      <c r="AE93" s="101">
        <v>0</v>
      </c>
      <c r="AF93" s="101">
        <v>0</v>
      </c>
      <c r="AG93" s="97">
        <v>1</v>
      </c>
      <c r="AH93" s="101">
        <v>0</v>
      </c>
      <c r="AI93" s="101">
        <v>0</v>
      </c>
    </row>
    <row r="94" spans="1:35" ht="36" x14ac:dyDescent="0.4">
      <c r="A94" s="96" t="s">
        <v>350</v>
      </c>
      <c r="B94" s="101">
        <v>0</v>
      </c>
      <c r="C94" s="101">
        <v>0</v>
      </c>
      <c r="D94" s="101">
        <v>0</v>
      </c>
      <c r="E94" s="97">
        <v>1</v>
      </c>
      <c r="F94" s="101">
        <v>0</v>
      </c>
      <c r="G94" s="101">
        <v>0</v>
      </c>
      <c r="H94" s="96" t="s">
        <v>348</v>
      </c>
      <c r="I94" s="101">
        <v>0</v>
      </c>
      <c r="J94" s="101">
        <v>0</v>
      </c>
      <c r="K94" s="101">
        <v>0</v>
      </c>
      <c r="L94" s="97">
        <v>1</v>
      </c>
      <c r="M94" s="101">
        <v>0</v>
      </c>
      <c r="N94" s="101">
        <v>0</v>
      </c>
      <c r="O94" s="96" t="s">
        <v>316</v>
      </c>
      <c r="P94" s="101">
        <v>0</v>
      </c>
      <c r="Q94" s="101">
        <v>0</v>
      </c>
      <c r="R94" s="101">
        <v>0</v>
      </c>
      <c r="S94" s="97">
        <v>1</v>
      </c>
      <c r="T94" s="101">
        <v>0</v>
      </c>
      <c r="U94" s="101">
        <v>0</v>
      </c>
      <c r="V94" s="96" t="s">
        <v>350</v>
      </c>
      <c r="W94" s="101">
        <v>0</v>
      </c>
      <c r="X94" s="101">
        <v>0</v>
      </c>
      <c r="Y94" s="101">
        <v>0</v>
      </c>
      <c r="Z94" s="97">
        <v>1</v>
      </c>
      <c r="AA94" s="101">
        <v>0</v>
      </c>
      <c r="AB94" s="101">
        <v>0</v>
      </c>
      <c r="AC94" s="96" t="s">
        <v>231</v>
      </c>
      <c r="AD94" s="101">
        <v>0</v>
      </c>
      <c r="AE94" s="101">
        <v>0</v>
      </c>
      <c r="AF94" s="101">
        <v>0</v>
      </c>
      <c r="AG94" s="97">
        <v>1</v>
      </c>
      <c r="AH94" s="101">
        <v>0</v>
      </c>
      <c r="AI94" s="101">
        <v>0</v>
      </c>
    </row>
    <row r="95" spans="1:35" ht="36" x14ac:dyDescent="0.4">
      <c r="A95" s="96" t="s">
        <v>256</v>
      </c>
      <c r="B95" s="101">
        <v>0</v>
      </c>
      <c r="C95" s="101">
        <v>0</v>
      </c>
      <c r="D95" s="101">
        <v>0</v>
      </c>
      <c r="E95" s="97">
        <v>1</v>
      </c>
      <c r="F95" s="101">
        <v>0</v>
      </c>
      <c r="G95" s="101">
        <v>0</v>
      </c>
      <c r="H95" s="96" t="s">
        <v>349</v>
      </c>
      <c r="I95" s="101">
        <v>0</v>
      </c>
      <c r="J95" s="101">
        <v>0</v>
      </c>
      <c r="K95" s="101">
        <v>0</v>
      </c>
      <c r="L95" s="97">
        <v>1</v>
      </c>
      <c r="M95" s="101">
        <v>0</v>
      </c>
      <c r="N95" s="101">
        <v>0</v>
      </c>
      <c r="O95" s="96" t="s">
        <v>270</v>
      </c>
      <c r="P95" s="101">
        <v>0</v>
      </c>
      <c r="Q95" s="101">
        <v>0</v>
      </c>
      <c r="R95" s="101">
        <v>0</v>
      </c>
      <c r="S95" s="97">
        <v>1</v>
      </c>
      <c r="T95" s="101">
        <v>0</v>
      </c>
      <c r="U95" s="101">
        <v>0</v>
      </c>
      <c r="V95" s="96" t="s">
        <v>256</v>
      </c>
      <c r="W95" s="101">
        <v>0</v>
      </c>
      <c r="X95" s="101">
        <v>0</v>
      </c>
      <c r="Y95" s="101">
        <v>0</v>
      </c>
      <c r="Z95" s="97">
        <v>1</v>
      </c>
      <c r="AA95" s="101">
        <v>0</v>
      </c>
      <c r="AB95" s="101">
        <v>0</v>
      </c>
      <c r="AC95" s="96" t="s">
        <v>348</v>
      </c>
      <c r="AD95" s="101">
        <v>0</v>
      </c>
      <c r="AE95" s="101">
        <v>0</v>
      </c>
      <c r="AF95" s="101">
        <v>0</v>
      </c>
      <c r="AG95" s="97">
        <v>1</v>
      </c>
      <c r="AH95" s="101">
        <v>0</v>
      </c>
      <c r="AI95" s="101">
        <v>0</v>
      </c>
    </row>
    <row r="96" spans="1:35" ht="18" x14ac:dyDescent="0.4">
      <c r="A96" s="96" t="s">
        <v>315</v>
      </c>
      <c r="B96" s="101">
        <v>0</v>
      </c>
      <c r="C96" s="101">
        <v>0</v>
      </c>
      <c r="D96" s="101">
        <v>0</v>
      </c>
      <c r="E96" s="97">
        <v>1</v>
      </c>
      <c r="F96" s="101">
        <v>0</v>
      </c>
      <c r="G96" s="101">
        <v>0</v>
      </c>
      <c r="H96" s="96" t="s">
        <v>228</v>
      </c>
      <c r="I96" s="101">
        <v>0</v>
      </c>
      <c r="J96" s="101">
        <v>0</v>
      </c>
      <c r="K96" s="101">
        <v>0</v>
      </c>
      <c r="L96" s="97">
        <v>1</v>
      </c>
      <c r="M96" s="101">
        <v>0</v>
      </c>
      <c r="N96" s="101">
        <v>0</v>
      </c>
      <c r="O96" s="96" t="s">
        <v>231</v>
      </c>
      <c r="P96" s="101">
        <v>0</v>
      </c>
      <c r="Q96" s="101">
        <v>0</v>
      </c>
      <c r="R96" s="101">
        <v>0</v>
      </c>
      <c r="S96" s="97">
        <v>1</v>
      </c>
      <c r="T96" s="101">
        <v>0</v>
      </c>
      <c r="U96" s="101">
        <v>0</v>
      </c>
      <c r="V96" s="96" t="s">
        <v>315</v>
      </c>
      <c r="W96" s="101">
        <v>0</v>
      </c>
      <c r="X96" s="101">
        <v>0</v>
      </c>
      <c r="Y96" s="101">
        <v>0</v>
      </c>
      <c r="Z96" s="97">
        <v>1</v>
      </c>
      <c r="AA96" s="101">
        <v>0</v>
      </c>
      <c r="AB96" s="101">
        <v>0</v>
      </c>
      <c r="AC96" s="96" t="s">
        <v>349</v>
      </c>
      <c r="AD96" s="101">
        <v>0</v>
      </c>
      <c r="AE96" s="101">
        <v>0</v>
      </c>
      <c r="AF96" s="101">
        <v>0</v>
      </c>
      <c r="AG96" s="97">
        <v>1</v>
      </c>
      <c r="AH96" s="101">
        <v>0</v>
      </c>
      <c r="AI96" s="101">
        <v>0</v>
      </c>
    </row>
    <row r="97" spans="1:35" ht="18" x14ac:dyDescent="0.4">
      <c r="A97" s="96" t="s">
        <v>235</v>
      </c>
      <c r="B97" s="101">
        <v>0</v>
      </c>
      <c r="C97" s="101">
        <v>0</v>
      </c>
      <c r="D97" s="101">
        <v>0</v>
      </c>
      <c r="E97" s="97">
        <v>1</v>
      </c>
      <c r="F97" s="101">
        <v>0</v>
      </c>
      <c r="G97" s="101">
        <v>0</v>
      </c>
      <c r="H97" s="96" t="s">
        <v>350</v>
      </c>
      <c r="I97" s="101">
        <v>0</v>
      </c>
      <c r="J97" s="101">
        <v>0</v>
      </c>
      <c r="K97" s="101">
        <v>0</v>
      </c>
      <c r="L97" s="97">
        <v>1</v>
      </c>
      <c r="M97" s="101">
        <v>0</v>
      </c>
      <c r="N97" s="101">
        <v>0</v>
      </c>
      <c r="O97" s="96" t="s">
        <v>274</v>
      </c>
      <c r="P97" s="101">
        <v>0</v>
      </c>
      <c r="Q97" s="101">
        <v>0</v>
      </c>
      <c r="R97" s="101">
        <v>0</v>
      </c>
      <c r="S97" s="97">
        <v>1</v>
      </c>
      <c r="T97" s="101">
        <v>0</v>
      </c>
      <c r="U97" s="101">
        <v>0</v>
      </c>
      <c r="V97" s="96" t="s">
        <v>235</v>
      </c>
      <c r="W97" s="101">
        <v>0</v>
      </c>
      <c r="X97" s="101">
        <v>0</v>
      </c>
      <c r="Y97" s="101">
        <v>0</v>
      </c>
      <c r="Z97" s="97">
        <v>1</v>
      </c>
      <c r="AA97" s="101">
        <v>0</v>
      </c>
      <c r="AB97" s="101">
        <v>0</v>
      </c>
      <c r="AC97" s="96" t="s">
        <v>228</v>
      </c>
      <c r="AD97" s="101">
        <v>0</v>
      </c>
      <c r="AE97" s="101">
        <v>0</v>
      </c>
      <c r="AF97" s="101">
        <v>0</v>
      </c>
      <c r="AG97" s="97">
        <v>1</v>
      </c>
      <c r="AH97" s="101">
        <v>0</v>
      </c>
      <c r="AI97" s="101">
        <v>0</v>
      </c>
    </row>
    <row r="98" spans="1:35" ht="18" x14ac:dyDescent="0.4">
      <c r="A98" s="96" t="s">
        <v>323</v>
      </c>
      <c r="B98" s="101">
        <v>0</v>
      </c>
      <c r="C98" s="101">
        <v>0</v>
      </c>
      <c r="D98" s="101">
        <v>0</v>
      </c>
      <c r="E98" s="97">
        <v>1</v>
      </c>
      <c r="F98" s="101">
        <v>0</v>
      </c>
      <c r="G98" s="101">
        <v>0</v>
      </c>
      <c r="H98" s="96" t="s">
        <v>256</v>
      </c>
      <c r="I98" s="101">
        <v>0</v>
      </c>
      <c r="J98" s="101">
        <v>0</v>
      </c>
      <c r="K98" s="101">
        <v>0</v>
      </c>
      <c r="L98" s="97">
        <v>1</v>
      </c>
      <c r="M98" s="101">
        <v>0</v>
      </c>
      <c r="N98" s="101">
        <v>0</v>
      </c>
      <c r="O98" s="96" t="s">
        <v>331</v>
      </c>
      <c r="P98" s="101">
        <v>0</v>
      </c>
      <c r="Q98" s="101">
        <v>0</v>
      </c>
      <c r="R98" s="101">
        <v>0</v>
      </c>
      <c r="S98" s="97">
        <v>1</v>
      </c>
      <c r="T98" s="101">
        <v>0</v>
      </c>
      <c r="U98" s="101">
        <v>0</v>
      </c>
      <c r="V98" s="96" t="s">
        <v>323</v>
      </c>
      <c r="W98" s="101">
        <v>0</v>
      </c>
      <c r="X98" s="101">
        <v>0</v>
      </c>
      <c r="Y98" s="101">
        <v>0</v>
      </c>
      <c r="Z98" s="97">
        <v>1</v>
      </c>
      <c r="AA98" s="101">
        <v>0</v>
      </c>
      <c r="AB98" s="101">
        <v>0</v>
      </c>
      <c r="AC98" s="96" t="s">
        <v>350</v>
      </c>
      <c r="AD98" s="101">
        <v>0</v>
      </c>
      <c r="AE98" s="101">
        <v>0</v>
      </c>
      <c r="AF98" s="101">
        <v>0</v>
      </c>
      <c r="AG98" s="97">
        <v>1</v>
      </c>
      <c r="AH98" s="101">
        <v>0</v>
      </c>
      <c r="AI98" s="101">
        <v>0</v>
      </c>
    </row>
    <row r="99" spans="1:35" ht="18" x14ac:dyDescent="0.4">
      <c r="A99" s="96" t="s">
        <v>300</v>
      </c>
      <c r="B99" s="101">
        <v>0</v>
      </c>
      <c r="C99" s="101">
        <v>0</v>
      </c>
      <c r="D99" s="101">
        <v>0</v>
      </c>
      <c r="E99" s="97">
        <v>1</v>
      </c>
      <c r="F99" s="101">
        <v>0</v>
      </c>
      <c r="G99" s="101">
        <v>0</v>
      </c>
      <c r="H99" s="96" t="s">
        <v>315</v>
      </c>
      <c r="I99" s="101">
        <v>0</v>
      </c>
      <c r="J99" s="101">
        <v>0</v>
      </c>
      <c r="K99" s="101">
        <v>0</v>
      </c>
      <c r="L99" s="97">
        <v>1</v>
      </c>
      <c r="M99" s="101">
        <v>0</v>
      </c>
      <c r="N99" s="101">
        <v>0</v>
      </c>
      <c r="O99" s="96" t="s">
        <v>332</v>
      </c>
      <c r="P99" s="101">
        <v>0</v>
      </c>
      <c r="Q99" s="101">
        <v>0</v>
      </c>
      <c r="R99" s="101">
        <v>0</v>
      </c>
      <c r="S99" s="97">
        <v>1</v>
      </c>
      <c r="T99" s="101">
        <v>0</v>
      </c>
      <c r="U99" s="101">
        <v>0</v>
      </c>
      <c r="V99" s="96" t="s">
        <v>300</v>
      </c>
      <c r="W99" s="101">
        <v>0</v>
      </c>
      <c r="X99" s="101">
        <v>0</v>
      </c>
      <c r="Y99" s="101">
        <v>0</v>
      </c>
      <c r="Z99" s="97">
        <v>1</v>
      </c>
      <c r="AA99" s="101">
        <v>0</v>
      </c>
      <c r="AB99" s="101">
        <v>0</v>
      </c>
      <c r="AC99" s="96" t="s">
        <v>256</v>
      </c>
      <c r="AD99" s="101">
        <v>0</v>
      </c>
      <c r="AE99" s="101">
        <v>0</v>
      </c>
      <c r="AF99" s="101">
        <v>0</v>
      </c>
      <c r="AG99" s="97">
        <v>1</v>
      </c>
      <c r="AH99" s="101">
        <v>0</v>
      </c>
      <c r="AI99" s="101">
        <v>0</v>
      </c>
    </row>
    <row r="100" spans="1:35" ht="36" x14ac:dyDescent="0.4">
      <c r="A100" s="96" t="s">
        <v>351</v>
      </c>
      <c r="B100" s="101">
        <v>0</v>
      </c>
      <c r="C100" s="101">
        <v>0</v>
      </c>
      <c r="D100" s="101">
        <v>0</v>
      </c>
      <c r="E100" s="97">
        <v>1</v>
      </c>
      <c r="F100" s="101">
        <v>0</v>
      </c>
      <c r="G100" s="101">
        <v>0</v>
      </c>
      <c r="H100" s="96" t="s">
        <v>235</v>
      </c>
      <c r="I100" s="101">
        <v>0</v>
      </c>
      <c r="J100" s="101">
        <v>0</v>
      </c>
      <c r="K100" s="101">
        <v>0</v>
      </c>
      <c r="L100" s="97">
        <v>1</v>
      </c>
      <c r="M100" s="101">
        <v>0</v>
      </c>
      <c r="N100" s="101">
        <v>0</v>
      </c>
      <c r="O100" s="96" t="s">
        <v>348</v>
      </c>
      <c r="P100" s="101">
        <v>0</v>
      </c>
      <c r="Q100" s="101">
        <v>0</v>
      </c>
      <c r="R100" s="101">
        <v>0</v>
      </c>
      <c r="S100" s="97">
        <v>1</v>
      </c>
      <c r="T100" s="101">
        <v>0</v>
      </c>
      <c r="U100" s="101">
        <v>0</v>
      </c>
      <c r="V100" s="96" t="s">
        <v>351</v>
      </c>
      <c r="W100" s="101">
        <v>0</v>
      </c>
      <c r="X100" s="101">
        <v>0</v>
      </c>
      <c r="Y100" s="101">
        <v>0</v>
      </c>
      <c r="Z100" s="97">
        <v>1</v>
      </c>
      <c r="AA100" s="101">
        <v>0</v>
      </c>
      <c r="AB100" s="101">
        <v>0</v>
      </c>
      <c r="AC100" s="96" t="s">
        <v>351</v>
      </c>
      <c r="AD100" s="101">
        <v>0</v>
      </c>
      <c r="AE100" s="101">
        <v>0</v>
      </c>
      <c r="AF100" s="101">
        <v>0</v>
      </c>
      <c r="AG100" s="97">
        <v>1</v>
      </c>
      <c r="AH100" s="101">
        <v>0</v>
      </c>
      <c r="AI100" s="101">
        <v>0</v>
      </c>
    </row>
    <row r="101" spans="1:35" ht="18" x14ac:dyDescent="0.4">
      <c r="A101" s="96" t="s">
        <v>240</v>
      </c>
      <c r="B101" s="101">
        <v>0</v>
      </c>
      <c r="C101" s="101">
        <v>0</v>
      </c>
      <c r="D101" s="101">
        <v>0</v>
      </c>
      <c r="E101" s="97">
        <v>1</v>
      </c>
      <c r="F101" s="101">
        <v>0</v>
      </c>
      <c r="G101" s="101">
        <v>0</v>
      </c>
      <c r="H101" s="96" t="s">
        <v>323</v>
      </c>
      <c r="I101" s="101">
        <v>0</v>
      </c>
      <c r="J101" s="101">
        <v>0</v>
      </c>
      <c r="K101" s="101">
        <v>0</v>
      </c>
      <c r="L101" s="97">
        <v>1</v>
      </c>
      <c r="M101" s="101">
        <v>0</v>
      </c>
      <c r="N101" s="101">
        <v>0</v>
      </c>
      <c r="O101" s="96" t="s">
        <v>349</v>
      </c>
      <c r="P101" s="101">
        <v>0</v>
      </c>
      <c r="Q101" s="101">
        <v>0</v>
      </c>
      <c r="R101" s="101">
        <v>0</v>
      </c>
      <c r="S101" s="97">
        <v>1</v>
      </c>
      <c r="T101" s="101">
        <v>0</v>
      </c>
      <c r="U101" s="101">
        <v>0</v>
      </c>
      <c r="V101" s="96" t="s">
        <v>240</v>
      </c>
      <c r="W101" s="101">
        <v>0</v>
      </c>
      <c r="X101" s="101">
        <v>0</v>
      </c>
      <c r="Y101" s="101">
        <v>0</v>
      </c>
      <c r="Z101" s="97">
        <v>1</v>
      </c>
      <c r="AA101" s="101">
        <v>0</v>
      </c>
      <c r="AB101" s="101">
        <v>0</v>
      </c>
      <c r="AC101" s="96" t="s">
        <v>240</v>
      </c>
      <c r="AD101" s="101">
        <v>0</v>
      </c>
      <c r="AE101" s="101">
        <v>0</v>
      </c>
      <c r="AF101" s="101">
        <v>0</v>
      </c>
      <c r="AG101" s="97">
        <v>1</v>
      </c>
      <c r="AH101" s="101">
        <v>0</v>
      </c>
      <c r="AI101" s="101">
        <v>0</v>
      </c>
    </row>
    <row r="102" spans="1:35" ht="18" x14ac:dyDescent="0.4">
      <c r="A102" s="96" t="s">
        <v>354</v>
      </c>
      <c r="B102" s="101">
        <v>0</v>
      </c>
      <c r="C102" s="101">
        <v>0</v>
      </c>
      <c r="D102" s="101">
        <v>0</v>
      </c>
      <c r="E102" s="97">
        <v>1</v>
      </c>
      <c r="F102" s="101">
        <v>0</v>
      </c>
      <c r="G102" s="101">
        <v>0</v>
      </c>
      <c r="H102" s="96" t="s">
        <v>300</v>
      </c>
      <c r="I102" s="101">
        <v>0</v>
      </c>
      <c r="J102" s="101">
        <v>0</v>
      </c>
      <c r="K102" s="101">
        <v>0</v>
      </c>
      <c r="L102" s="97">
        <v>1</v>
      </c>
      <c r="M102" s="101">
        <v>0</v>
      </c>
      <c r="N102" s="101">
        <v>0</v>
      </c>
      <c r="O102" s="96" t="s">
        <v>228</v>
      </c>
      <c r="P102" s="101">
        <v>0</v>
      </c>
      <c r="Q102" s="101">
        <v>0</v>
      </c>
      <c r="R102" s="101">
        <v>0</v>
      </c>
      <c r="S102" s="97">
        <v>1</v>
      </c>
      <c r="T102" s="101">
        <v>0</v>
      </c>
      <c r="U102" s="101">
        <v>0</v>
      </c>
      <c r="V102" s="96" t="s">
        <v>354</v>
      </c>
      <c r="W102" s="101">
        <v>0</v>
      </c>
      <c r="X102" s="101">
        <v>0</v>
      </c>
      <c r="Y102" s="101">
        <v>0</v>
      </c>
      <c r="Z102" s="97">
        <v>1</v>
      </c>
      <c r="AA102" s="101">
        <v>0</v>
      </c>
      <c r="AB102" s="101">
        <v>0</v>
      </c>
      <c r="AC102" s="96" t="s">
        <v>354</v>
      </c>
      <c r="AD102" s="101">
        <v>0</v>
      </c>
      <c r="AE102" s="101">
        <v>0</v>
      </c>
      <c r="AF102" s="101">
        <v>0</v>
      </c>
      <c r="AG102" s="97">
        <v>1</v>
      </c>
      <c r="AH102" s="101">
        <v>0</v>
      </c>
      <c r="AI102" s="101">
        <v>0</v>
      </c>
    </row>
    <row r="103" spans="1:35" ht="18" x14ac:dyDescent="0.4">
      <c r="A103" s="96" t="s">
        <v>216</v>
      </c>
      <c r="B103" s="101">
        <v>0</v>
      </c>
      <c r="C103" s="101">
        <v>0</v>
      </c>
      <c r="D103" s="101">
        <v>0</v>
      </c>
      <c r="E103" s="97">
        <v>1</v>
      </c>
      <c r="F103" s="101">
        <v>0</v>
      </c>
      <c r="G103" s="101">
        <v>0</v>
      </c>
      <c r="H103" s="96" t="s">
        <v>351</v>
      </c>
      <c r="I103" s="101">
        <v>0</v>
      </c>
      <c r="J103" s="101">
        <v>0</v>
      </c>
      <c r="K103" s="101">
        <v>0</v>
      </c>
      <c r="L103" s="97">
        <v>1</v>
      </c>
      <c r="M103" s="101">
        <v>0</v>
      </c>
      <c r="N103" s="101">
        <v>0</v>
      </c>
      <c r="O103" s="96" t="s">
        <v>350</v>
      </c>
      <c r="P103" s="101">
        <v>0</v>
      </c>
      <c r="Q103" s="101">
        <v>0</v>
      </c>
      <c r="R103" s="101">
        <v>0</v>
      </c>
      <c r="S103" s="97">
        <v>1</v>
      </c>
      <c r="T103" s="101">
        <v>0</v>
      </c>
      <c r="U103" s="101">
        <v>0</v>
      </c>
      <c r="V103" s="96" t="s">
        <v>216</v>
      </c>
      <c r="W103" s="101">
        <v>0</v>
      </c>
      <c r="X103" s="101">
        <v>0</v>
      </c>
      <c r="Y103" s="101">
        <v>0</v>
      </c>
      <c r="Z103" s="97">
        <v>1</v>
      </c>
      <c r="AA103" s="101">
        <v>0</v>
      </c>
      <c r="AB103" s="101">
        <v>0</v>
      </c>
      <c r="AC103" s="96" t="s">
        <v>216</v>
      </c>
      <c r="AD103" s="101">
        <v>0</v>
      </c>
      <c r="AE103" s="101">
        <v>0</v>
      </c>
      <c r="AF103" s="101">
        <v>0</v>
      </c>
      <c r="AG103" s="97">
        <v>1</v>
      </c>
      <c r="AH103" s="101">
        <v>0</v>
      </c>
      <c r="AI103" s="101">
        <v>0</v>
      </c>
    </row>
    <row r="104" spans="1:35" ht="18" x14ac:dyDescent="0.4">
      <c r="A104" s="96" t="s">
        <v>355</v>
      </c>
      <c r="B104" s="101">
        <v>0</v>
      </c>
      <c r="C104" s="101">
        <v>0</v>
      </c>
      <c r="D104" s="101">
        <v>0</v>
      </c>
      <c r="E104" s="97">
        <v>1</v>
      </c>
      <c r="F104" s="101">
        <v>0</v>
      </c>
      <c r="G104" s="101">
        <v>0</v>
      </c>
      <c r="H104" s="96" t="s">
        <v>354</v>
      </c>
      <c r="I104" s="101">
        <v>0</v>
      </c>
      <c r="J104" s="101">
        <v>0</v>
      </c>
      <c r="K104" s="101">
        <v>0</v>
      </c>
      <c r="L104" s="97">
        <v>1</v>
      </c>
      <c r="M104" s="101">
        <v>0</v>
      </c>
      <c r="N104" s="101">
        <v>0</v>
      </c>
      <c r="O104" s="96" t="s">
        <v>256</v>
      </c>
      <c r="P104" s="101">
        <v>0</v>
      </c>
      <c r="Q104" s="101">
        <v>0</v>
      </c>
      <c r="R104" s="101">
        <v>0</v>
      </c>
      <c r="S104" s="97">
        <v>1</v>
      </c>
      <c r="T104" s="101">
        <v>0</v>
      </c>
      <c r="U104" s="101">
        <v>0</v>
      </c>
      <c r="V104" s="96" t="s">
        <v>355</v>
      </c>
      <c r="W104" s="101">
        <v>0</v>
      </c>
      <c r="X104" s="101">
        <v>0</v>
      </c>
      <c r="Y104" s="101">
        <v>0</v>
      </c>
      <c r="Z104" s="97">
        <v>1</v>
      </c>
      <c r="AA104" s="101">
        <v>0</v>
      </c>
      <c r="AB104" s="101">
        <v>0</v>
      </c>
      <c r="AC104" s="96" t="s">
        <v>355</v>
      </c>
      <c r="AD104" s="101">
        <v>0</v>
      </c>
      <c r="AE104" s="101">
        <v>0</v>
      </c>
      <c r="AF104" s="101">
        <v>0</v>
      </c>
      <c r="AG104" s="97">
        <v>1</v>
      </c>
      <c r="AH104" s="101">
        <v>0</v>
      </c>
      <c r="AI104" s="101">
        <v>0</v>
      </c>
    </row>
    <row r="105" spans="1:35" ht="18" x14ac:dyDescent="0.4">
      <c r="A105" s="96" t="s">
        <v>263</v>
      </c>
      <c r="B105" s="101">
        <v>0</v>
      </c>
      <c r="C105" s="101">
        <v>0</v>
      </c>
      <c r="D105" s="101">
        <v>0</v>
      </c>
      <c r="E105" s="97">
        <v>1</v>
      </c>
      <c r="F105" s="101">
        <v>0</v>
      </c>
      <c r="G105" s="101">
        <v>0</v>
      </c>
      <c r="H105" s="96" t="s">
        <v>355</v>
      </c>
      <c r="I105" s="101">
        <v>0</v>
      </c>
      <c r="J105" s="101">
        <v>0</v>
      </c>
      <c r="K105" s="101">
        <v>0</v>
      </c>
      <c r="L105" s="97">
        <v>1</v>
      </c>
      <c r="M105" s="101">
        <v>0</v>
      </c>
      <c r="N105" s="101">
        <v>0</v>
      </c>
      <c r="O105" s="96" t="s">
        <v>315</v>
      </c>
      <c r="P105" s="101">
        <v>0</v>
      </c>
      <c r="Q105" s="101">
        <v>0</v>
      </c>
      <c r="R105" s="101">
        <v>0</v>
      </c>
      <c r="S105" s="97">
        <v>1</v>
      </c>
      <c r="T105" s="101">
        <v>0</v>
      </c>
      <c r="U105" s="101">
        <v>0</v>
      </c>
      <c r="V105" s="96" t="s">
        <v>263</v>
      </c>
      <c r="W105" s="101">
        <v>0</v>
      </c>
      <c r="X105" s="101">
        <v>0</v>
      </c>
      <c r="Y105" s="101">
        <v>0</v>
      </c>
      <c r="Z105" s="97">
        <v>1</v>
      </c>
      <c r="AA105" s="101">
        <v>0</v>
      </c>
      <c r="AB105" s="101">
        <v>0</v>
      </c>
      <c r="AC105" s="96" t="s">
        <v>263</v>
      </c>
      <c r="AD105" s="101">
        <v>0</v>
      </c>
      <c r="AE105" s="101">
        <v>0</v>
      </c>
      <c r="AF105" s="101">
        <v>0</v>
      </c>
      <c r="AG105" s="97">
        <v>1</v>
      </c>
      <c r="AH105" s="101">
        <v>0</v>
      </c>
      <c r="AI105" s="101">
        <v>0</v>
      </c>
    </row>
    <row r="106" spans="1:35" ht="18" x14ac:dyDescent="0.4">
      <c r="A106" s="96" t="s">
        <v>337</v>
      </c>
      <c r="B106" s="101">
        <v>0</v>
      </c>
      <c r="C106" s="101">
        <v>0</v>
      </c>
      <c r="D106" s="101">
        <v>0</v>
      </c>
      <c r="E106" s="97">
        <v>1</v>
      </c>
      <c r="F106" s="101">
        <v>0</v>
      </c>
      <c r="G106" s="101">
        <v>0</v>
      </c>
      <c r="H106" s="96" t="s">
        <v>337</v>
      </c>
      <c r="I106" s="101">
        <v>0</v>
      </c>
      <c r="J106" s="101">
        <v>0</v>
      </c>
      <c r="K106" s="101">
        <v>0</v>
      </c>
      <c r="L106" s="97">
        <v>1</v>
      </c>
      <c r="M106" s="101">
        <v>0</v>
      </c>
      <c r="N106" s="101">
        <v>0</v>
      </c>
      <c r="O106" s="96" t="s">
        <v>235</v>
      </c>
      <c r="P106" s="101">
        <v>0</v>
      </c>
      <c r="Q106" s="101">
        <v>0</v>
      </c>
      <c r="R106" s="101">
        <v>0</v>
      </c>
      <c r="S106" s="97">
        <v>1</v>
      </c>
      <c r="T106" s="101">
        <v>0</v>
      </c>
      <c r="U106" s="101">
        <v>0</v>
      </c>
      <c r="V106" s="96" t="s">
        <v>337</v>
      </c>
      <c r="W106" s="101">
        <v>0</v>
      </c>
      <c r="X106" s="101">
        <v>0</v>
      </c>
      <c r="Y106" s="101">
        <v>0</v>
      </c>
      <c r="Z106" s="97">
        <v>1</v>
      </c>
      <c r="AA106" s="101">
        <v>0</v>
      </c>
      <c r="AB106" s="101">
        <v>0</v>
      </c>
      <c r="AC106" s="96" t="s">
        <v>337</v>
      </c>
      <c r="AD106" s="101">
        <v>0</v>
      </c>
      <c r="AE106" s="101">
        <v>0</v>
      </c>
      <c r="AF106" s="101">
        <v>0</v>
      </c>
      <c r="AG106" s="97">
        <v>1</v>
      </c>
      <c r="AH106" s="101">
        <v>0</v>
      </c>
      <c r="AI106" s="101">
        <v>0</v>
      </c>
    </row>
    <row r="107" spans="1:35" ht="18" x14ac:dyDescent="0.4">
      <c r="A107" s="96" t="s">
        <v>356</v>
      </c>
      <c r="B107" s="101">
        <v>0</v>
      </c>
      <c r="C107" s="101">
        <v>0</v>
      </c>
      <c r="D107" s="101">
        <v>0</v>
      </c>
      <c r="E107" s="97">
        <v>1</v>
      </c>
      <c r="F107" s="101">
        <v>0</v>
      </c>
      <c r="G107" s="101">
        <v>0</v>
      </c>
      <c r="H107" s="96" t="s">
        <v>356</v>
      </c>
      <c r="I107" s="101">
        <v>0</v>
      </c>
      <c r="J107" s="101">
        <v>0</v>
      </c>
      <c r="K107" s="101">
        <v>0</v>
      </c>
      <c r="L107" s="97">
        <v>1</v>
      </c>
      <c r="M107" s="101">
        <v>0</v>
      </c>
      <c r="N107" s="101">
        <v>0</v>
      </c>
      <c r="O107" s="96" t="s">
        <v>323</v>
      </c>
      <c r="P107" s="101">
        <v>0</v>
      </c>
      <c r="Q107" s="101">
        <v>0</v>
      </c>
      <c r="R107" s="101">
        <v>0</v>
      </c>
      <c r="S107" s="97">
        <v>1</v>
      </c>
      <c r="T107" s="101">
        <v>0</v>
      </c>
      <c r="U107" s="101">
        <v>0</v>
      </c>
      <c r="V107" s="96" t="s">
        <v>356</v>
      </c>
      <c r="W107" s="101">
        <v>0</v>
      </c>
      <c r="X107" s="101">
        <v>0</v>
      </c>
      <c r="Y107" s="101">
        <v>0</v>
      </c>
      <c r="Z107" s="97">
        <v>1</v>
      </c>
      <c r="AA107" s="101">
        <v>0</v>
      </c>
      <c r="AB107" s="101">
        <v>0</v>
      </c>
      <c r="AC107" s="96" t="s">
        <v>356</v>
      </c>
      <c r="AD107" s="101">
        <v>0</v>
      </c>
      <c r="AE107" s="101">
        <v>0</v>
      </c>
      <c r="AF107" s="101">
        <v>0</v>
      </c>
      <c r="AG107" s="97">
        <v>1</v>
      </c>
      <c r="AH107" s="101">
        <v>0</v>
      </c>
      <c r="AI107" s="101">
        <v>0</v>
      </c>
    </row>
    <row r="108" spans="1:35" ht="18" x14ac:dyDescent="0.4">
      <c r="A108" s="96" t="s">
        <v>314</v>
      </c>
      <c r="B108" s="101">
        <v>0</v>
      </c>
      <c r="C108" s="101">
        <v>0</v>
      </c>
      <c r="D108" s="101">
        <v>0</v>
      </c>
      <c r="E108" s="97">
        <v>1</v>
      </c>
      <c r="F108" s="101">
        <v>0</v>
      </c>
      <c r="G108" s="101">
        <v>0</v>
      </c>
      <c r="H108" s="96" t="s">
        <v>314</v>
      </c>
      <c r="I108" s="101">
        <v>0</v>
      </c>
      <c r="J108" s="101">
        <v>0</v>
      </c>
      <c r="K108" s="101">
        <v>0</v>
      </c>
      <c r="L108" s="97">
        <v>1</v>
      </c>
      <c r="M108" s="101">
        <v>0</v>
      </c>
      <c r="N108" s="101">
        <v>0</v>
      </c>
      <c r="O108" s="96" t="s">
        <v>300</v>
      </c>
      <c r="P108" s="101">
        <v>0</v>
      </c>
      <c r="Q108" s="101">
        <v>0</v>
      </c>
      <c r="R108" s="101">
        <v>0</v>
      </c>
      <c r="S108" s="97">
        <v>1</v>
      </c>
      <c r="T108" s="101">
        <v>0</v>
      </c>
      <c r="U108" s="101">
        <v>0</v>
      </c>
      <c r="V108" s="96" t="s">
        <v>314</v>
      </c>
      <c r="W108" s="101">
        <v>0</v>
      </c>
      <c r="X108" s="101">
        <v>0</v>
      </c>
      <c r="Y108" s="101">
        <v>0</v>
      </c>
      <c r="Z108" s="97">
        <v>1</v>
      </c>
      <c r="AA108" s="101">
        <v>0</v>
      </c>
      <c r="AB108" s="101">
        <v>0</v>
      </c>
      <c r="AC108" s="96" t="s">
        <v>314</v>
      </c>
      <c r="AD108" s="101">
        <v>0</v>
      </c>
      <c r="AE108" s="101">
        <v>0</v>
      </c>
      <c r="AF108" s="101">
        <v>0</v>
      </c>
      <c r="AG108" s="97">
        <v>1</v>
      </c>
      <c r="AH108" s="101">
        <v>0</v>
      </c>
      <c r="AI108" s="101">
        <v>0</v>
      </c>
    </row>
    <row r="109" spans="1:35" ht="18" x14ac:dyDescent="0.4">
      <c r="A109" s="96" t="s">
        <v>217</v>
      </c>
      <c r="B109" s="101">
        <v>0</v>
      </c>
      <c r="C109" s="101">
        <v>0</v>
      </c>
      <c r="D109" s="101">
        <v>0</v>
      </c>
      <c r="E109" s="97">
        <v>1</v>
      </c>
      <c r="F109" s="101">
        <v>0</v>
      </c>
      <c r="G109" s="101">
        <v>0</v>
      </c>
      <c r="H109" s="96" t="s">
        <v>217</v>
      </c>
      <c r="I109" s="101">
        <v>0</v>
      </c>
      <c r="J109" s="101">
        <v>0</v>
      </c>
      <c r="K109" s="101">
        <v>0</v>
      </c>
      <c r="L109" s="97">
        <v>1</v>
      </c>
      <c r="M109" s="101">
        <v>0</v>
      </c>
      <c r="N109" s="101">
        <v>0</v>
      </c>
      <c r="O109" s="96" t="s">
        <v>351</v>
      </c>
      <c r="P109" s="101">
        <v>0</v>
      </c>
      <c r="Q109" s="101">
        <v>0</v>
      </c>
      <c r="R109" s="101">
        <v>0</v>
      </c>
      <c r="S109" s="97">
        <v>1</v>
      </c>
      <c r="T109" s="101">
        <v>0</v>
      </c>
      <c r="U109" s="101">
        <v>0</v>
      </c>
      <c r="V109" s="96" t="s">
        <v>217</v>
      </c>
      <c r="W109" s="101">
        <v>0</v>
      </c>
      <c r="X109" s="101">
        <v>0</v>
      </c>
      <c r="Y109" s="101">
        <v>0</v>
      </c>
      <c r="Z109" s="97">
        <v>1</v>
      </c>
      <c r="AA109" s="101">
        <v>0</v>
      </c>
      <c r="AB109" s="101">
        <v>0</v>
      </c>
      <c r="AC109" s="96" t="s">
        <v>217</v>
      </c>
      <c r="AD109" s="101">
        <v>0</v>
      </c>
      <c r="AE109" s="101">
        <v>0</v>
      </c>
      <c r="AF109" s="101">
        <v>0</v>
      </c>
      <c r="AG109" s="97">
        <v>1</v>
      </c>
      <c r="AH109" s="101">
        <v>0</v>
      </c>
      <c r="AI109" s="101">
        <v>0</v>
      </c>
    </row>
    <row r="110" spans="1:35" ht="18" x14ac:dyDescent="0.4">
      <c r="A110" s="96" t="s">
        <v>250</v>
      </c>
      <c r="B110" s="101">
        <v>0</v>
      </c>
      <c r="C110" s="101">
        <v>0</v>
      </c>
      <c r="D110" s="101">
        <v>0</v>
      </c>
      <c r="E110" s="97">
        <v>1</v>
      </c>
      <c r="F110" s="101">
        <v>0</v>
      </c>
      <c r="G110" s="101">
        <v>0</v>
      </c>
      <c r="H110" s="96" t="s">
        <v>250</v>
      </c>
      <c r="I110" s="101">
        <v>0</v>
      </c>
      <c r="J110" s="101">
        <v>0</v>
      </c>
      <c r="K110" s="101">
        <v>0</v>
      </c>
      <c r="L110" s="97">
        <v>1</v>
      </c>
      <c r="M110" s="101">
        <v>0</v>
      </c>
      <c r="N110" s="101">
        <v>0</v>
      </c>
      <c r="O110" s="96" t="s">
        <v>240</v>
      </c>
      <c r="P110" s="101">
        <v>0</v>
      </c>
      <c r="Q110" s="101">
        <v>0</v>
      </c>
      <c r="R110" s="101">
        <v>0</v>
      </c>
      <c r="S110" s="97">
        <v>1</v>
      </c>
      <c r="T110" s="101">
        <v>0</v>
      </c>
      <c r="U110" s="101">
        <v>0</v>
      </c>
      <c r="V110" s="96" t="s">
        <v>250</v>
      </c>
      <c r="W110" s="101">
        <v>0</v>
      </c>
      <c r="X110" s="101">
        <v>0</v>
      </c>
      <c r="Y110" s="101">
        <v>0</v>
      </c>
      <c r="Z110" s="97">
        <v>1</v>
      </c>
      <c r="AA110" s="101">
        <v>0</v>
      </c>
      <c r="AB110" s="101">
        <v>0</v>
      </c>
      <c r="AC110" s="96" t="s">
        <v>250</v>
      </c>
      <c r="AD110" s="101">
        <v>0</v>
      </c>
      <c r="AE110" s="101">
        <v>0</v>
      </c>
      <c r="AF110" s="101">
        <v>0</v>
      </c>
      <c r="AG110" s="97">
        <v>1</v>
      </c>
      <c r="AH110" s="101">
        <v>0</v>
      </c>
      <c r="AI110" s="101">
        <v>0</v>
      </c>
    </row>
    <row r="111" spans="1:35" ht="18" x14ac:dyDescent="0.4">
      <c r="A111" s="96" t="s">
        <v>313</v>
      </c>
      <c r="B111" s="101">
        <v>0</v>
      </c>
      <c r="C111" s="101">
        <v>0</v>
      </c>
      <c r="D111" s="101">
        <v>0</v>
      </c>
      <c r="E111" s="97">
        <v>1</v>
      </c>
      <c r="F111" s="101">
        <v>0</v>
      </c>
      <c r="G111" s="101">
        <v>0</v>
      </c>
      <c r="H111" s="96" t="s">
        <v>313</v>
      </c>
      <c r="I111" s="101">
        <v>0</v>
      </c>
      <c r="J111" s="101">
        <v>0</v>
      </c>
      <c r="K111" s="101">
        <v>0</v>
      </c>
      <c r="L111" s="97">
        <v>1</v>
      </c>
      <c r="M111" s="101">
        <v>0</v>
      </c>
      <c r="N111" s="101">
        <v>0</v>
      </c>
      <c r="O111" s="96" t="s">
        <v>354</v>
      </c>
      <c r="P111" s="101">
        <v>0</v>
      </c>
      <c r="Q111" s="101">
        <v>0</v>
      </c>
      <c r="R111" s="101">
        <v>0</v>
      </c>
      <c r="S111" s="97">
        <v>1</v>
      </c>
      <c r="T111" s="101">
        <v>0</v>
      </c>
      <c r="U111" s="101">
        <v>0</v>
      </c>
      <c r="V111" s="96" t="s">
        <v>313</v>
      </c>
      <c r="W111" s="101">
        <v>0</v>
      </c>
      <c r="X111" s="101">
        <v>0</v>
      </c>
      <c r="Y111" s="101">
        <v>0</v>
      </c>
      <c r="Z111" s="97">
        <v>1</v>
      </c>
      <c r="AA111" s="101">
        <v>0</v>
      </c>
      <c r="AB111" s="101">
        <v>0</v>
      </c>
      <c r="AC111" s="96" t="s">
        <v>313</v>
      </c>
      <c r="AD111" s="101">
        <v>0</v>
      </c>
      <c r="AE111" s="101">
        <v>0</v>
      </c>
      <c r="AF111" s="101">
        <v>0</v>
      </c>
      <c r="AG111" s="97">
        <v>1</v>
      </c>
      <c r="AH111" s="101">
        <v>0</v>
      </c>
      <c r="AI111" s="101">
        <v>0</v>
      </c>
    </row>
    <row r="112" spans="1:35" ht="18" x14ac:dyDescent="0.4">
      <c r="A112" s="96" t="s">
        <v>230</v>
      </c>
      <c r="B112" s="101">
        <v>0</v>
      </c>
      <c r="C112" s="101">
        <v>0</v>
      </c>
      <c r="D112" s="101">
        <v>0</v>
      </c>
      <c r="E112" s="97">
        <v>1</v>
      </c>
      <c r="F112" s="101">
        <v>0</v>
      </c>
      <c r="G112" s="101">
        <v>0</v>
      </c>
      <c r="H112" s="96" t="s">
        <v>230</v>
      </c>
      <c r="I112" s="101">
        <v>0</v>
      </c>
      <c r="J112" s="101">
        <v>0</v>
      </c>
      <c r="K112" s="101">
        <v>0</v>
      </c>
      <c r="L112" s="97">
        <v>1</v>
      </c>
      <c r="M112" s="101">
        <v>0</v>
      </c>
      <c r="N112" s="101">
        <v>0</v>
      </c>
      <c r="O112" s="96" t="s">
        <v>216</v>
      </c>
      <c r="P112" s="101">
        <v>0</v>
      </c>
      <c r="Q112" s="101">
        <v>0</v>
      </c>
      <c r="R112" s="101">
        <v>0</v>
      </c>
      <c r="S112" s="97">
        <v>1</v>
      </c>
      <c r="T112" s="101">
        <v>0</v>
      </c>
      <c r="U112" s="101">
        <v>0</v>
      </c>
      <c r="V112" s="96" t="s">
        <v>230</v>
      </c>
      <c r="W112" s="101">
        <v>0</v>
      </c>
      <c r="X112" s="101">
        <v>0</v>
      </c>
      <c r="Y112" s="101">
        <v>0</v>
      </c>
      <c r="Z112" s="97">
        <v>1</v>
      </c>
      <c r="AA112" s="101">
        <v>0</v>
      </c>
      <c r="AB112" s="101">
        <v>0</v>
      </c>
      <c r="AC112" s="96" t="s">
        <v>230</v>
      </c>
      <c r="AD112" s="101">
        <v>0</v>
      </c>
      <c r="AE112" s="101">
        <v>0</v>
      </c>
      <c r="AF112" s="101">
        <v>0</v>
      </c>
      <c r="AG112" s="97">
        <v>1</v>
      </c>
      <c r="AH112" s="101">
        <v>0</v>
      </c>
      <c r="AI112" s="101">
        <v>0</v>
      </c>
    </row>
    <row r="113" spans="1:35" ht="18" x14ac:dyDescent="0.4">
      <c r="A113" s="96" t="s">
        <v>325</v>
      </c>
      <c r="B113" s="101">
        <v>0</v>
      </c>
      <c r="C113" s="101">
        <v>0</v>
      </c>
      <c r="D113" s="101">
        <v>0</v>
      </c>
      <c r="E113" s="97">
        <v>1</v>
      </c>
      <c r="F113" s="101">
        <v>0</v>
      </c>
      <c r="G113" s="101">
        <v>0</v>
      </c>
      <c r="H113" s="96" t="s">
        <v>325</v>
      </c>
      <c r="I113" s="101">
        <v>0</v>
      </c>
      <c r="J113" s="101">
        <v>0</v>
      </c>
      <c r="K113" s="101">
        <v>0</v>
      </c>
      <c r="L113" s="97">
        <v>1</v>
      </c>
      <c r="M113" s="101">
        <v>0</v>
      </c>
      <c r="N113" s="101">
        <v>0</v>
      </c>
      <c r="O113" s="96" t="s">
        <v>355</v>
      </c>
      <c r="P113" s="101">
        <v>0</v>
      </c>
      <c r="Q113" s="101">
        <v>0</v>
      </c>
      <c r="R113" s="101">
        <v>0</v>
      </c>
      <c r="S113" s="97">
        <v>1</v>
      </c>
      <c r="T113" s="101">
        <v>0</v>
      </c>
      <c r="U113" s="101">
        <v>0</v>
      </c>
      <c r="V113" s="96" t="s">
        <v>325</v>
      </c>
      <c r="W113" s="101">
        <v>0</v>
      </c>
      <c r="X113" s="101">
        <v>0</v>
      </c>
      <c r="Y113" s="101">
        <v>0</v>
      </c>
      <c r="Z113" s="97">
        <v>1</v>
      </c>
      <c r="AA113" s="101">
        <v>0</v>
      </c>
      <c r="AB113" s="101">
        <v>0</v>
      </c>
      <c r="AC113" s="96" t="s">
        <v>325</v>
      </c>
      <c r="AD113" s="101">
        <v>0</v>
      </c>
      <c r="AE113" s="101">
        <v>0</v>
      </c>
      <c r="AF113" s="101">
        <v>0</v>
      </c>
      <c r="AG113" s="97">
        <v>1</v>
      </c>
      <c r="AH113" s="101">
        <v>0</v>
      </c>
      <c r="AI113" s="101">
        <v>0</v>
      </c>
    </row>
    <row r="114" spans="1:35" ht="18" x14ac:dyDescent="0.4">
      <c r="A114" s="96" t="s">
        <v>291</v>
      </c>
      <c r="B114" s="101">
        <v>0</v>
      </c>
      <c r="C114" s="101">
        <v>0</v>
      </c>
      <c r="D114" s="101">
        <v>0</v>
      </c>
      <c r="E114" s="97">
        <v>1</v>
      </c>
      <c r="F114" s="101">
        <v>0</v>
      </c>
      <c r="G114" s="101">
        <v>0</v>
      </c>
      <c r="H114" s="96" t="s">
        <v>291</v>
      </c>
      <c r="I114" s="101">
        <v>0</v>
      </c>
      <c r="J114" s="101">
        <v>0</v>
      </c>
      <c r="K114" s="101">
        <v>0</v>
      </c>
      <c r="L114" s="97">
        <v>1</v>
      </c>
      <c r="M114" s="101">
        <v>0</v>
      </c>
      <c r="N114" s="101">
        <v>0</v>
      </c>
      <c r="O114" s="96" t="s">
        <v>263</v>
      </c>
      <c r="P114" s="101">
        <v>0</v>
      </c>
      <c r="Q114" s="101">
        <v>0</v>
      </c>
      <c r="R114" s="101">
        <v>0</v>
      </c>
      <c r="S114" s="97">
        <v>1</v>
      </c>
      <c r="T114" s="101">
        <v>0</v>
      </c>
      <c r="U114" s="101">
        <v>0</v>
      </c>
      <c r="V114" s="96" t="s">
        <v>291</v>
      </c>
      <c r="W114" s="101">
        <v>0</v>
      </c>
      <c r="X114" s="101">
        <v>0</v>
      </c>
      <c r="Y114" s="101">
        <v>0</v>
      </c>
      <c r="Z114" s="97">
        <v>1</v>
      </c>
      <c r="AA114" s="101">
        <v>0</v>
      </c>
      <c r="AB114" s="101">
        <v>0</v>
      </c>
      <c r="AC114" s="96" t="s">
        <v>291</v>
      </c>
      <c r="AD114" s="101">
        <v>0</v>
      </c>
      <c r="AE114" s="101">
        <v>0</v>
      </c>
      <c r="AF114" s="101">
        <v>0</v>
      </c>
      <c r="AG114" s="97">
        <v>1</v>
      </c>
      <c r="AH114" s="101">
        <v>0</v>
      </c>
      <c r="AI114" s="101">
        <v>0</v>
      </c>
    </row>
    <row r="115" spans="1:35" ht="18" x14ac:dyDescent="0.4">
      <c r="A115" s="96" t="s">
        <v>277</v>
      </c>
      <c r="B115" s="101">
        <v>0</v>
      </c>
      <c r="C115" s="101">
        <v>0</v>
      </c>
      <c r="D115" s="101">
        <v>0</v>
      </c>
      <c r="E115" s="97">
        <v>1</v>
      </c>
      <c r="F115" s="101">
        <v>0</v>
      </c>
      <c r="G115" s="101">
        <v>0</v>
      </c>
      <c r="H115" s="96" t="s">
        <v>277</v>
      </c>
      <c r="I115" s="101">
        <v>0</v>
      </c>
      <c r="J115" s="101">
        <v>0</v>
      </c>
      <c r="K115" s="101">
        <v>0</v>
      </c>
      <c r="L115" s="97">
        <v>1</v>
      </c>
      <c r="M115" s="101">
        <v>0</v>
      </c>
      <c r="N115" s="101">
        <v>0</v>
      </c>
      <c r="O115" s="96" t="s">
        <v>337</v>
      </c>
      <c r="P115" s="101">
        <v>0</v>
      </c>
      <c r="Q115" s="101">
        <v>0</v>
      </c>
      <c r="R115" s="101">
        <v>0</v>
      </c>
      <c r="S115" s="97">
        <v>1</v>
      </c>
      <c r="T115" s="101">
        <v>0</v>
      </c>
      <c r="U115" s="101">
        <v>0</v>
      </c>
      <c r="V115" s="96" t="s">
        <v>277</v>
      </c>
      <c r="W115" s="101">
        <v>0</v>
      </c>
      <c r="X115" s="101">
        <v>0</v>
      </c>
      <c r="Y115" s="101">
        <v>0</v>
      </c>
      <c r="Z115" s="97">
        <v>1</v>
      </c>
      <c r="AA115" s="101">
        <v>0</v>
      </c>
      <c r="AB115" s="101">
        <v>0</v>
      </c>
      <c r="AC115" s="96" t="s">
        <v>277</v>
      </c>
      <c r="AD115" s="101">
        <v>0</v>
      </c>
      <c r="AE115" s="101">
        <v>0</v>
      </c>
      <c r="AF115" s="101">
        <v>0</v>
      </c>
      <c r="AG115" s="97">
        <v>1</v>
      </c>
      <c r="AH115" s="101">
        <v>0</v>
      </c>
      <c r="AI115" s="101">
        <v>0</v>
      </c>
    </row>
    <row r="116" spans="1:35" ht="18" x14ac:dyDescent="0.4">
      <c r="A116" s="96" t="s">
        <v>357</v>
      </c>
      <c r="B116" s="101">
        <v>0</v>
      </c>
      <c r="C116" s="101">
        <v>0</v>
      </c>
      <c r="D116" s="101">
        <v>0</v>
      </c>
      <c r="E116" s="97">
        <v>1</v>
      </c>
      <c r="F116" s="101">
        <v>0</v>
      </c>
      <c r="G116" s="101">
        <v>0</v>
      </c>
      <c r="H116" s="96" t="s">
        <v>357</v>
      </c>
      <c r="I116" s="101">
        <v>0</v>
      </c>
      <c r="J116" s="101">
        <v>0</v>
      </c>
      <c r="K116" s="101">
        <v>0</v>
      </c>
      <c r="L116" s="97">
        <v>1</v>
      </c>
      <c r="M116" s="101">
        <v>0</v>
      </c>
      <c r="N116" s="101">
        <v>0</v>
      </c>
      <c r="O116" s="96" t="s">
        <v>356</v>
      </c>
      <c r="P116" s="101">
        <v>0</v>
      </c>
      <c r="Q116" s="101">
        <v>0</v>
      </c>
      <c r="R116" s="101">
        <v>0</v>
      </c>
      <c r="S116" s="97">
        <v>1</v>
      </c>
      <c r="T116" s="101">
        <v>0</v>
      </c>
      <c r="U116" s="101">
        <v>0</v>
      </c>
      <c r="V116" s="96" t="s">
        <v>357</v>
      </c>
      <c r="W116" s="101">
        <v>0</v>
      </c>
      <c r="X116" s="101">
        <v>0</v>
      </c>
      <c r="Y116" s="101">
        <v>0</v>
      </c>
      <c r="Z116" s="97">
        <v>1</v>
      </c>
      <c r="AA116" s="101">
        <v>0</v>
      </c>
      <c r="AB116" s="101">
        <v>0</v>
      </c>
      <c r="AC116" s="96" t="s">
        <v>357</v>
      </c>
      <c r="AD116" s="101">
        <v>0</v>
      </c>
      <c r="AE116" s="101">
        <v>0</v>
      </c>
      <c r="AF116" s="101">
        <v>0</v>
      </c>
      <c r="AG116" s="97">
        <v>1</v>
      </c>
      <c r="AH116" s="101">
        <v>0</v>
      </c>
      <c r="AI116" s="101">
        <v>0</v>
      </c>
    </row>
    <row r="117" spans="1:35" ht="18" x14ac:dyDescent="0.4">
      <c r="A117" s="96" t="s">
        <v>361</v>
      </c>
      <c r="B117" s="101">
        <v>0</v>
      </c>
      <c r="C117" s="101">
        <v>0</v>
      </c>
      <c r="D117" s="101">
        <v>0</v>
      </c>
      <c r="E117" s="97">
        <v>1</v>
      </c>
      <c r="F117" s="101">
        <v>0</v>
      </c>
      <c r="G117" s="101">
        <v>0</v>
      </c>
      <c r="H117" s="96" t="s">
        <v>361</v>
      </c>
      <c r="I117" s="101">
        <v>0</v>
      </c>
      <c r="J117" s="101">
        <v>0</v>
      </c>
      <c r="K117" s="101">
        <v>0</v>
      </c>
      <c r="L117" s="97">
        <v>1</v>
      </c>
      <c r="M117" s="101">
        <v>0</v>
      </c>
      <c r="N117" s="101">
        <v>0</v>
      </c>
      <c r="O117" s="96" t="s">
        <v>314</v>
      </c>
      <c r="P117" s="101">
        <v>0</v>
      </c>
      <c r="Q117" s="101">
        <v>0</v>
      </c>
      <c r="R117" s="101">
        <v>0</v>
      </c>
      <c r="S117" s="97">
        <v>1</v>
      </c>
      <c r="T117" s="101">
        <v>0</v>
      </c>
      <c r="U117" s="101">
        <v>0</v>
      </c>
      <c r="V117" s="96" t="s">
        <v>361</v>
      </c>
      <c r="W117" s="101">
        <v>0</v>
      </c>
      <c r="X117" s="101">
        <v>0</v>
      </c>
      <c r="Y117" s="101">
        <v>0</v>
      </c>
      <c r="Z117" s="97">
        <v>1</v>
      </c>
      <c r="AA117" s="101">
        <v>0</v>
      </c>
      <c r="AB117" s="101">
        <v>0</v>
      </c>
      <c r="AC117" s="96" t="s">
        <v>361</v>
      </c>
      <c r="AD117" s="101">
        <v>0</v>
      </c>
      <c r="AE117" s="101">
        <v>0</v>
      </c>
      <c r="AF117" s="101">
        <v>0</v>
      </c>
      <c r="AG117" s="97">
        <v>1</v>
      </c>
      <c r="AH117" s="101">
        <v>0</v>
      </c>
      <c r="AI117" s="101">
        <v>0</v>
      </c>
    </row>
    <row r="118" spans="1:35" ht="18" x14ac:dyDescent="0.4">
      <c r="A118" s="96" t="s">
        <v>229</v>
      </c>
      <c r="B118" s="101">
        <v>0</v>
      </c>
      <c r="C118" s="101">
        <v>0</v>
      </c>
      <c r="D118" s="101">
        <v>0</v>
      </c>
      <c r="E118" s="97">
        <v>1</v>
      </c>
      <c r="F118" s="101">
        <v>0</v>
      </c>
      <c r="G118" s="101">
        <v>0</v>
      </c>
      <c r="H118" s="96" t="s">
        <v>229</v>
      </c>
      <c r="I118" s="101">
        <v>0</v>
      </c>
      <c r="J118" s="101">
        <v>0</v>
      </c>
      <c r="K118" s="101">
        <v>0</v>
      </c>
      <c r="L118" s="97">
        <v>1</v>
      </c>
      <c r="M118" s="101">
        <v>0</v>
      </c>
      <c r="N118" s="101">
        <v>0</v>
      </c>
      <c r="O118" s="96" t="s">
        <v>250</v>
      </c>
      <c r="P118" s="101">
        <v>0</v>
      </c>
      <c r="Q118" s="101">
        <v>0</v>
      </c>
      <c r="R118" s="101">
        <v>0</v>
      </c>
      <c r="S118" s="97">
        <v>1</v>
      </c>
      <c r="T118" s="101">
        <v>0</v>
      </c>
      <c r="U118" s="101">
        <v>0</v>
      </c>
      <c r="V118" s="96" t="s">
        <v>229</v>
      </c>
      <c r="W118" s="101">
        <v>0</v>
      </c>
      <c r="X118" s="101">
        <v>0</v>
      </c>
      <c r="Y118" s="101">
        <v>0</v>
      </c>
      <c r="Z118" s="97">
        <v>1</v>
      </c>
      <c r="AA118" s="101">
        <v>0</v>
      </c>
      <c r="AB118" s="101">
        <v>0</v>
      </c>
      <c r="AC118" s="96" t="s">
        <v>229</v>
      </c>
      <c r="AD118" s="101">
        <v>0</v>
      </c>
      <c r="AE118" s="101">
        <v>0</v>
      </c>
      <c r="AF118" s="101">
        <v>0</v>
      </c>
      <c r="AG118" s="97">
        <v>1</v>
      </c>
      <c r="AH118" s="101">
        <v>0</v>
      </c>
      <c r="AI118" s="101">
        <v>0</v>
      </c>
    </row>
    <row r="119" spans="1:35" ht="18" x14ac:dyDescent="0.4">
      <c r="A119" s="96" t="s">
        <v>238</v>
      </c>
      <c r="B119" s="101">
        <v>0</v>
      </c>
      <c r="C119" s="101">
        <v>0</v>
      </c>
      <c r="D119" s="101">
        <v>0</v>
      </c>
      <c r="E119" s="97">
        <v>1</v>
      </c>
      <c r="F119" s="101">
        <v>0</v>
      </c>
      <c r="G119" s="101">
        <v>0</v>
      </c>
      <c r="H119" s="96" t="s">
        <v>238</v>
      </c>
      <c r="I119" s="101">
        <v>0</v>
      </c>
      <c r="J119" s="101">
        <v>0</v>
      </c>
      <c r="K119" s="101">
        <v>0</v>
      </c>
      <c r="L119" s="97">
        <v>1</v>
      </c>
      <c r="M119" s="101">
        <v>0</v>
      </c>
      <c r="N119" s="101">
        <v>0</v>
      </c>
      <c r="O119" s="96" t="s">
        <v>313</v>
      </c>
      <c r="P119" s="101">
        <v>0</v>
      </c>
      <c r="Q119" s="101">
        <v>0</v>
      </c>
      <c r="R119" s="101">
        <v>0</v>
      </c>
      <c r="S119" s="97">
        <v>1</v>
      </c>
      <c r="T119" s="101">
        <v>0</v>
      </c>
      <c r="U119" s="101">
        <v>0</v>
      </c>
      <c r="V119" s="96" t="s">
        <v>238</v>
      </c>
      <c r="W119" s="101">
        <v>0</v>
      </c>
      <c r="X119" s="101">
        <v>0</v>
      </c>
      <c r="Y119" s="101">
        <v>0</v>
      </c>
      <c r="Z119" s="97">
        <v>1</v>
      </c>
      <c r="AA119" s="101">
        <v>0</v>
      </c>
      <c r="AB119" s="101">
        <v>0</v>
      </c>
      <c r="AC119" s="96" t="s">
        <v>238</v>
      </c>
      <c r="AD119" s="101">
        <v>0</v>
      </c>
      <c r="AE119" s="101">
        <v>0</v>
      </c>
      <c r="AF119" s="101">
        <v>0</v>
      </c>
      <c r="AG119" s="97">
        <v>1</v>
      </c>
      <c r="AH119" s="101">
        <v>0</v>
      </c>
      <c r="AI119" s="101">
        <v>0</v>
      </c>
    </row>
    <row r="120" spans="1:35" ht="18" x14ac:dyDescent="0.4">
      <c r="A120" s="96" t="s">
        <v>243</v>
      </c>
      <c r="B120" s="101">
        <v>0</v>
      </c>
      <c r="C120" s="101">
        <v>0</v>
      </c>
      <c r="D120" s="101">
        <v>0</v>
      </c>
      <c r="E120" s="97">
        <v>1</v>
      </c>
      <c r="F120" s="101">
        <v>0</v>
      </c>
      <c r="G120" s="101">
        <v>0</v>
      </c>
      <c r="H120" s="96" t="s">
        <v>243</v>
      </c>
      <c r="I120" s="101">
        <v>0</v>
      </c>
      <c r="J120" s="101">
        <v>0</v>
      </c>
      <c r="K120" s="101">
        <v>0</v>
      </c>
      <c r="L120" s="97">
        <v>1</v>
      </c>
      <c r="M120" s="101">
        <v>0</v>
      </c>
      <c r="N120" s="101">
        <v>0</v>
      </c>
      <c r="O120" s="96" t="s">
        <v>230</v>
      </c>
      <c r="P120" s="101">
        <v>0</v>
      </c>
      <c r="Q120" s="101">
        <v>0</v>
      </c>
      <c r="R120" s="101">
        <v>0</v>
      </c>
      <c r="S120" s="97">
        <v>1</v>
      </c>
      <c r="T120" s="101">
        <v>0</v>
      </c>
      <c r="U120" s="101">
        <v>0</v>
      </c>
      <c r="V120" s="96" t="s">
        <v>243</v>
      </c>
      <c r="W120" s="101">
        <v>0</v>
      </c>
      <c r="X120" s="101">
        <v>0</v>
      </c>
      <c r="Y120" s="101">
        <v>0</v>
      </c>
      <c r="Z120" s="97">
        <v>1</v>
      </c>
      <c r="AA120" s="101">
        <v>0</v>
      </c>
      <c r="AB120" s="101">
        <v>0</v>
      </c>
      <c r="AC120" s="96" t="s">
        <v>243</v>
      </c>
      <c r="AD120" s="101">
        <v>0</v>
      </c>
      <c r="AE120" s="101">
        <v>0</v>
      </c>
      <c r="AF120" s="101">
        <v>0</v>
      </c>
      <c r="AG120" s="97">
        <v>1</v>
      </c>
      <c r="AH120" s="101">
        <v>0</v>
      </c>
      <c r="AI120" s="101">
        <v>0</v>
      </c>
    </row>
    <row r="121" spans="1:35" ht="18" x14ac:dyDescent="0.4">
      <c r="A121" s="96" t="s">
        <v>288</v>
      </c>
      <c r="B121" s="101">
        <v>0</v>
      </c>
      <c r="C121" s="101">
        <v>0</v>
      </c>
      <c r="D121" s="101">
        <v>0</v>
      </c>
      <c r="E121" s="97">
        <v>1</v>
      </c>
      <c r="F121" s="101">
        <v>0</v>
      </c>
      <c r="G121" s="101">
        <v>0</v>
      </c>
      <c r="H121" s="96" t="s">
        <v>288</v>
      </c>
      <c r="I121" s="101">
        <v>0</v>
      </c>
      <c r="J121" s="101">
        <v>0</v>
      </c>
      <c r="K121" s="101">
        <v>0</v>
      </c>
      <c r="L121" s="97">
        <v>1</v>
      </c>
      <c r="M121" s="101">
        <v>0</v>
      </c>
      <c r="N121" s="101">
        <v>0</v>
      </c>
      <c r="O121" s="96" t="s">
        <v>325</v>
      </c>
      <c r="P121" s="101">
        <v>0</v>
      </c>
      <c r="Q121" s="101">
        <v>0</v>
      </c>
      <c r="R121" s="101">
        <v>0</v>
      </c>
      <c r="S121" s="97">
        <v>1</v>
      </c>
      <c r="T121" s="101">
        <v>0</v>
      </c>
      <c r="U121" s="101">
        <v>0</v>
      </c>
      <c r="V121" s="96" t="s">
        <v>288</v>
      </c>
      <c r="W121" s="101">
        <v>0</v>
      </c>
      <c r="X121" s="101">
        <v>0</v>
      </c>
      <c r="Y121" s="101">
        <v>0</v>
      </c>
      <c r="Z121" s="97">
        <v>1</v>
      </c>
      <c r="AA121" s="101">
        <v>0</v>
      </c>
      <c r="AB121" s="101">
        <v>0</v>
      </c>
      <c r="AC121" s="96" t="s">
        <v>288</v>
      </c>
      <c r="AD121" s="101">
        <v>0</v>
      </c>
      <c r="AE121" s="101">
        <v>0</v>
      </c>
      <c r="AF121" s="101">
        <v>0</v>
      </c>
      <c r="AG121" s="97">
        <v>1</v>
      </c>
      <c r="AH121" s="101">
        <v>0</v>
      </c>
      <c r="AI121" s="101">
        <v>0</v>
      </c>
    </row>
    <row r="122" spans="1:35" ht="36" x14ac:dyDescent="0.4">
      <c r="A122" s="96" t="s">
        <v>364</v>
      </c>
      <c r="B122" s="101">
        <v>0</v>
      </c>
      <c r="C122" s="101">
        <v>0</v>
      </c>
      <c r="D122" s="101">
        <v>0</v>
      </c>
      <c r="E122" s="97">
        <v>1</v>
      </c>
      <c r="F122" s="101">
        <v>0</v>
      </c>
      <c r="G122" s="101">
        <v>0</v>
      </c>
      <c r="H122" s="96" t="s">
        <v>364</v>
      </c>
      <c r="I122" s="101">
        <v>0</v>
      </c>
      <c r="J122" s="101">
        <v>0</v>
      </c>
      <c r="K122" s="101">
        <v>0</v>
      </c>
      <c r="L122" s="97">
        <v>1</v>
      </c>
      <c r="M122" s="101">
        <v>0</v>
      </c>
      <c r="N122" s="101">
        <v>0</v>
      </c>
      <c r="O122" s="96" t="s">
        <v>357</v>
      </c>
      <c r="P122" s="101">
        <v>0</v>
      </c>
      <c r="Q122" s="101">
        <v>0</v>
      </c>
      <c r="R122" s="101">
        <v>0</v>
      </c>
      <c r="S122" s="97">
        <v>1</v>
      </c>
      <c r="T122" s="101">
        <v>0</v>
      </c>
      <c r="U122" s="101">
        <v>0</v>
      </c>
      <c r="V122" s="96" t="s">
        <v>364</v>
      </c>
      <c r="W122" s="101">
        <v>0</v>
      </c>
      <c r="X122" s="101">
        <v>0</v>
      </c>
      <c r="Y122" s="101">
        <v>0</v>
      </c>
      <c r="Z122" s="97">
        <v>1</v>
      </c>
      <c r="AA122" s="101">
        <v>0</v>
      </c>
      <c r="AB122" s="101">
        <v>0</v>
      </c>
      <c r="AC122" s="96" t="s">
        <v>364</v>
      </c>
      <c r="AD122" s="101">
        <v>0</v>
      </c>
      <c r="AE122" s="101">
        <v>0</v>
      </c>
      <c r="AF122" s="101">
        <v>0</v>
      </c>
      <c r="AG122" s="97">
        <v>1</v>
      </c>
      <c r="AH122" s="101">
        <v>0</v>
      </c>
      <c r="AI122" s="101">
        <v>0</v>
      </c>
    </row>
    <row r="123" spans="1:35" ht="18" x14ac:dyDescent="0.4">
      <c r="A123" s="96" t="s">
        <v>367</v>
      </c>
      <c r="B123" s="101">
        <v>0</v>
      </c>
      <c r="C123" s="101">
        <v>0</v>
      </c>
      <c r="D123" s="101">
        <v>0</v>
      </c>
      <c r="E123" s="97">
        <v>1</v>
      </c>
      <c r="F123" s="101">
        <v>0</v>
      </c>
      <c r="G123" s="101">
        <v>0</v>
      </c>
      <c r="H123" s="96" t="s">
        <v>367</v>
      </c>
      <c r="I123" s="101">
        <v>0</v>
      </c>
      <c r="J123" s="101">
        <v>0</v>
      </c>
      <c r="K123" s="101">
        <v>0</v>
      </c>
      <c r="L123" s="97">
        <v>1</v>
      </c>
      <c r="M123" s="101">
        <v>0</v>
      </c>
      <c r="N123" s="101">
        <v>0</v>
      </c>
      <c r="O123" s="96" t="s">
        <v>361</v>
      </c>
      <c r="P123" s="101">
        <v>0</v>
      </c>
      <c r="Q123" s="101">
        <v>0</v>
      </c>
      <c r="R123" s="101">
        <v>0</v>
      </c>
      <c r="S123" s="97">
        <v>1</v>
      </c>
      <c r="T123" s="101">
        <v>0</v>
      </c>
      <c r="U123" s="101">
        <v>0</v>
      </c>
      <c r="V123" s="96" t="s">
        <v>367</v>
      </c>
      <c r="W123" s="101">
        <v>0</v>
      </c>
      <c r="X123" s="101">
        <v>0</v>
      </c>
      <c r="Y123" s="101">
        <v>0</v>
      </c>
      <c r="Z123" s="97">
        <v>1</v>
      </c>
      <c r="AA123" s="101">
        <v>0</v>
      </c>
      <c r="AB123" s="101">
        <v>0</v>
      </c>
      <c r="AC123" s="96" t="s">
        <v>367</v>
      </c>
      <c r="AD123" s="101">
        <v>0</v>
      </c>
      <c r="AE123" s="101">
        <v>0</v>
      </c>
      <c r="AF123" s="101">
        <v>0</v>
      </c>
      <c r="AG123" s="97">
        <v>1</v>
      </c>
      <c r="AH123" s="101">
        <v>0</v>
      </c>
      <c r="AI123" s="101">
        <v>0</v>
      </c>
    </row>
    <row r="124" spans="1:35" ht="18" x14ac:dyDescent="0.4">
      <c r="A124" s="96" t="s">
        <v>650</v>
      </c>
      <c r="B124" s="101">
        <v>0</v>
      </c>
      <c r="C124" s="101">
        <v>0</v>
      </c>
      <c r="D124" s="101">
        <v>0</v>
      </c>
      <c r="E124" s="97">
        <v>1</v>
      </c>
      <c r="F124" s="101">
        <v>0</v>
      </c>
      <c r="G124" s="101">
        <v>0</v>
      </c>
      <c r="H124" s="96" t="s">
        <v>650</v>
      </c>
      <c r="I124" s="101">
        <v>0</v>
      </c>
      <c r="J124" s="101">
        <v>0</v>
      </c>
      <c r="K124" s="101">
        <v>0</v>
      </c>
      <c r="L124" s="97">
        <v>1</v>
      </c>
      <c r="M124" s="101">
        <v>0</v>
      </c>
      <c r="N124" s="101">
        <v>0</v>
      </c>
      <c r="O124" s="96" t="s">
        <v>229</v>
      </c>
      <c r="P124" s="101">
        <v>0</v>
      </c>
      <c r="Q124" s="101">
        <v>0</v>
      </c>
      <c r="R124" s="101">
        <v>0</v>
      </c>
      <c r="S124" s="97">
        <v>1</v>
      </c>
      <c r="T124" s="101">
        <v>0</v>
      </c>
      <c r="U124" s="101">
        <v>0</v>
      </c>
      <c r="V124" s="96" t="s">
        <v>650</v>
      </c>
      <c r="W124" s="101">
        <v>0</v>
      </c>
      <c r="X124" s="101">
        <v>0</v>
      </c>
      <c r="Y124" s="101">
        <v>0</v>
      </c>
      <c r="Z124" s="97">
        <v>1</v>
      </c>
      <c r="AA124" s="101">
        <v>0</v>
      </c>
      <c r="AB124" s="101">
        <v>0</v>
      </c>
      <c r="AC124" s="96" t="s">
        <v>650</v>
      </c>
      <c r="AD124" s="101">
        <v>0</v>
      </c>
      <c r="AE124" s="101">
        <v>0</v>
      </c>
      <c r="AF124" s="101">
        <v>0</v>
      </c>
      <c r="AG124" s="97">
        <v>1</v>
      </c>
      <c r="AH124" s="101">
        <v>0</v>
      </c>
      <c r="AI124" s="101">
        <v>0</v>
      </c>
    </row>
    <row r="125" spans="1:35" ht="18" x14ac:dyDescent="0.4">
      <c r="A125" s="96" t="s">
        <v>299</v>
      </c>
      <c r="B125" s="101">
        <v>0</v>
      </c>
      <c r="C125" s="101">
        <v>0</v>
      </c>
      <c r="D125" s="101">
        <v>0</v>
      </c>
      <c r="E125" s="97">
        <v>1</v>
      </c>
      <c r="F125" s="101">
        <v>0</v>
      </c>
      <c r="G125" s="101">
        <v>0</v>
      </c>
      <c r="H125" s="96" t="s">
        <v>299</v>
      </c>
      <c r="I125" s="101">
        <v>0</v>
      </c>
      <c r="J125" s="101">
        <v>0</v>
      </c>
      <c r="K125" s="101">
        <v>0</v>
      </c>
      <c r="L125" s="97">
        <v>1</v>
      </c>
      <c r="M125" s="101">
        <v>0</v>
      </c>
      <c r="N125" s="101">
        <v>0</v>
      </c>
      <c r="O125" s="96" t="s">
        <v>238</v>
      </c>
      <c r="P125" s="101">
        <v>0</v>
      </c>
      <c r="Q125" s="101">
        <v>0</v>
      </c>
      <c r="R125" s="101">
        <v>0</v>
      </c>
      <c r="S125" s="97">
        <v>1</v>
      </c>
      <c r="T125" s="101">
        <v>0</v>
      </c>
      <c r="U125" s="101">
        <v>0</v>
      </c>
      <c r="V125" s="96" t="s">
        <v>299</v>
      </c>
      <c r="W125" s="101">
        <v>0</v>
      </c>
      <c r="X125" s="101">
        <v>0</v>
      </c>
      <c r="Y125" s="101">
        <v>0</v>
      </c>
      <c r="Z125" s="97">
        <v>1</v>
      </c>
      <c r="AA125" s="101">
        <v>0</v>
      </c>
      <c r="AB125" s="101">
        <v>0</v>
      </c>
      <c r="AC125" s="96" t="s">
        <v>299</v>
      </c>
      <c r="AD125" s="101">
        <v>0</v>
      </c>
      <c r="AE125" s="101">
        <v>0</v>
      </c>
      <c r="AF125" s="101">
        <v>0</v>
      </c>
      <c r="AG125" s="97">
        <v>1</v>
      </c>
      <c r="AH125" s="101">
        <v>0</v>
      </c>
      <c r="AI125" s="101">
        <v>0</v>
      </c>
    </row>
    <row r="126" spans="1:35" ht="18" x14ac:dyDescent="0.4">
      <c r="A126" s="96" t="s">
        <v>652</v>
      </c>
      <c r="B126" s="101">
        <v>0</v>
      </c>
      <c r="C126" s="101">
        <v>0</v>
      </c>
      <c r="D126" s="101">
        <v>0</v>
      </c>
      <c r="E126" s="97">
        <v>1</v>
      </c>
      <c r="F126" s="101">
        <v>0</v>
      </c>
      <c r="G126" s="101">
        <v>0</v>
      </c>
      <c r="H126" s="96" t="s">
        <v>652</v>
      </c>
      <c r="I126" s="101">
        <v>0</v>
      </c>
      <c r="J126" s="101">
        <v>0</v>
      </c>
      <c r="K126" s="101">
        <v>0</v>
      </c>
      <c r="L126" s="97">
        <v>1</v>
      </c>
      <c r="M126" s="101">
        <v>0</v>
      </c>
      <c r="N126" s="101">
        <v>0</v>
      </c>
      <c r="O126" s="96" t="s">
        <v>243</v>
      </c>
      <c r="P126" s="101">
        <v>0</v>
      </c>
      <c r="Q126" s="101">
        <v>0</v>
      </c>
      <c r="R126" s="101">
        <v>0</v>
      </c>
      <c r="S126" s="97">
        <v>1</v>
      </c>
      <c r="T126" s="101">
        <v>0</v>
      </c>
      <c r="U126" s="101">
        <v>0</v>
      </c>
      <c r="V126" s="96" t="s">
        <v>652</v>
      </c>
      <c r="W126" s="101">
        <v>0</v>
      </c>
      <c r="X126" s="101">
        <v>0</v>
      </c>
      <c r="Y126" s="101">
        <v>0</v>
      </c>
      <c r="Z126" s="97">
        <v>1</v>
      </c>
      <c r="AA126" s="101">
        <v>0</v>
      </c>
      <c r="AB126" s="101">
        <v>0</v>
      </c>
      <c r="AC126" s="96" t="s">
        <v>652</v>
      </c>
      <c r="AD126" s="101">
        <v>0</v>
      </c>
      <c r="AE126" s="101">
        <v>0</v>
      </c>
      <c r="AF126" s="101">
        <v>0</v>
      </c>
      <c r="AG126" s="97">
        <v>1</v>
      </c>
      <c r="AH126" s="101">
        <v>0</v>
      </c>
      <c r="AI126" s="101">
        <v>0</v>
      </c>
    </row>
    <row r="127" spans="1:35" ht="36" x14ac:dyDescent="0.4">
      <c r="A127" s="96" t="s">
        <v>653</v>
      </c>
      <c r="B127" s="101">
        <v>0</v>
      </c>
      <c r="C127" s="101">
        <v>0</v>
      </c>
      <c r="D127" s="101">
        <v>0</v>
      </c>
      <c r="E127" s="97">
        <v>1</v>
      </c>
      <c r="F127" s="101">
        <v>0</v>
      </c>
      <c r="G127" s="101">
        <v>0</v>
      </c>
      <c r="H127" s="96" t="s">
        <v>653</v>
      </c>
      <c r="I127" s="101">
        <v>0</v>
      </c>
      <c r="J127" s="101">
        <v>0</v>
      </c>
      <c r="K127" s="101">
        <v>0</v>
      </c>
      <c r="L127" s="97">
        <v>1</v>
      </c>
      <c r="M127" s="101">
        <v>0</v>
      </c>
      <c r="N127" s="101">
        <v>0</v>
      </c>
      <c r="O127" s="96" t="s">
        <v>364</v>
      </c>
      <c r="P127" s="101">
        <v>0</v>
      </c>
      <c r="Q127" s="101">
        <v>0</v>
      </c>
      <c r="R127" s="101">
        <v>0</v>
      </c>
      <c r="S127" s="97">
        <v>1</v>
      </c>
      <c r="T127" s="101">
        <v>0</v>
      </c>
      <c r="U127" s="101">
        <v>0</v>
      </c>
      <c r="V127" s="96" t="s">
        <v>653</v>
      </c>
      <c r="W127" s="101">
        <v>0</v>
      </c>
      <c r="X127" s="101">
        <v>0</v>
      </c>
      <c r="Y127" s="101">
        <v>0</v>
      </c>
      <c r="Z127" s="97">
        <v>1</v>
      </c>
      <c r="AA127" s="101">
        <v>0</v>
      </c>
      <c r="AB127" s="101">
        <v>0</v>
      </c>
      <c r="AC127" s="96" t="s">
        <v>653</v>
      </c>
      <c r="AD127" s="101">
        <v>0</v>
      </c>
      <c r="AE127" s="101">
        <v>0</v>
      </c>
      <c r="AF127" s="101">
        <v>0</v>
      </c>
      <c r="AG127" s="97">
        <v>1</v>
      </c>
      <c r="AH127" s="101">
        <v>0</v>
      </c>
      <c r="AI127" s="101">
        <v>0</v>
      </c>
    </row>
    <row r="128" spans="1:35" ht="18" x14ac:dyDescent="0.4">
      <c r="A128" s="96" t="s">
        <v>374</v>
      </c>
      <c r="B128" s="101">
        <v>0</v>
      </c>
      <c r="C128" s="101">
        <v>0</v>
      </c>
      <c r="D128" s="101">
        <v>0</v>
      </c>
      <c r="E128" s="97">
        <v>1</v>
      </c>
      <c r="F128" s="101">
        <v>0</v>
      </c>
      <c r="G128" s="101">
        <v>0</v>
      </c>
      <c r="H128" s="96" t="s">
        <v>374</v>
      </c>
      <c r="I128" s="101">
        <v>0</v>
      </c>
      <c r="J128" s="101">
        <v>0</v>
      </c>
      <c r="K128" s="101">
        <v>0</v>
      </c>
      <c r="L128" s="97">
        <v>1</v>
      </c>
      <c r="M128" s="101">
        <v>0</v>
      </c>
      <c r="N128" s="101">
        <v>0</v>
      </c>
      <c r="O128" s="96" t="s">
        <v>367</v>
      </c>
      <c r="P128" s="101">
        <v>0</v>
      </c>
      <c r="Q128" s="101">
        <v>0</v>
      </c>
      <c r="R128" s="101">
        <v>0</v>
      </c>
      <c r="S128" s="97">
        <v>1</v>
      </c>
      <c r="T128" s="101">
        <v>0</v>
      </c>
      <c r="U128" s="101">
        <v>0</v>
      </c>
      <c r="V128" s="96" t="s">
        <v>374</v>
      </c>
      <c r="W128" s="101">
        <v>0</v>
      </c>
      <c r="X128" s="101">
        <v>0</v>
      </c>
      <c r="Y128" s="101">
        <v>0</v>
      </c>
      <c r="Z128" s="97">
        <v>1</v>
      </c>
      <c r="AA128" s="101">
        <v>0</v>
      </c>
      <c r="AB128" s="101">
        <v>0</v>
      </c>
      <c r="AC128" s="96" t="s">
        <v>374</v>
      </c>
      <c r="AD128" s="101">
        <v>0</v>
      </c>
      <c r="AE128" s="101">
        <v>0</v>
      </c>
      <c r="AF128" s="101">
        <v>0</v>
      </c>
      <c r="AG128" s="97">
        <v>1</v>
      </c>
      <c r="AH128" s="101">
        <v>0</v>
      </c>
      <c r="AI128" s="101">
        <v>0</v>
      </c>
    </row>
    <row r="129" spans="1:35" ht="18" x14ac:dyDescent="0.4">
      <c r="A129" s="96" t="s">
        <v>298</v>
      </c>
      <c r="B129" s="101">
        <v>0</v>
      </c>
      <c r="C129" s="101">
        <v>0</v>
      </c>
      <c r="D129" s="101">
        <v>0</v>
      </c>
      <c r="E129" s="97">
        <v>1</v>
      </c>
      <c r="F129" s="101">
        <v>0</v>
      </c>
      <c r="G129" s="101">
        <v>0</v>
      </c>
      <c r="H129" s="96" t="s">
        <v>298</v>
      </c>
      <c r="I129" s="101">
        <v>0</v>
      </c>
      <c r="J129" s="101">
        <v>0</v>
      </c>
      <c r="K129" s="101">
        <v>0</v>
      </c>
      <c r="L129" s="97">
        <v>1</v>
      </c>
      <c r="M129" s="101">
        <v>0</v>
      </c>
      <c r="N129" s="101">
        <v>0</v>
      </c>
      <c r="O129" s="96" t="s">
        <v>650</v>
      </c>
      <c r="P129" s="101">
        <v>0</v>
      </c>
      <c r="Q129" s="101">
        <v>0</v>
      </c>
      <c r="R129" s="101">
        <v>0</v>
      </c>
      <c r="S129" s="97">
        <v>1</v>
      </c>
      <c r="T129" s="101">
        <v>0</v>
      </c>
      <c r="U129" s="101">
        <v>0</v>
      </c>
      <c r="V129" s="96" t="s">
        <v>298</v>
      </c>
      <c r="W129" s="101">
        <v>0</v>
      </c>
      <c r="X129" s="101">
        <v>0</v>
      </c>
      <c r="Y129" s="101">
        <v>0</v>
      </c>
      <c r="Z129" s="97">
        <v>1</v>
      </c>
      <c r="AA129" s="101">
        <v>0</v>
      </c>
      <c r="AB129" s="101">
        <v>0</v>
      </c>
      <c r="AC129" s="96" t="s">
        <v>298</v>
      </c>
      <c r="AD129" s="101">
        <v>0</v>
      </c>
      <c r="AE129" s="101">
        <v>0</v>
      </c>
      <c r="AF129" s="101">
        <v>0</v>
      </c>
      <c r="AG129" s="97">
        <v>1</v>
      </c>
      <c r="AH129" s="101">
        <v>0</v>
      </c>
      <c r="AI129" s="101">
        <v>0</v>
      </c>
    </row>
    <row r="130" spans="1:35" ht="18" x14ac:dyDescent="0.4">
      <c r="A130" s="96" t="s">
        <v>622</v>
      </c>
      <c r="B130" s="101">
        <v>0</v>
      </c>
      <c r="C130" s="101">
        <v>0</v>
      </c>
      <c r="D130" s="101">
        <v>0</v>
      </c>
      <c r="E130" s="97">
        <v>1</v>
      </c>
      <c r="F130" s="101">
        <v>0</v>
      </c>
      <c r="G130" s="101">
        <v>0</v>
      </c>
      <c r="H130" s="96" t="s">
        <v>622</v>
      </c>
      <c r="I130" s="101">
        <v>0</v>
      </c>
      <c r="J130" s="101">
        <v>0</v>
      </c>
      <c r="K130" s="101">
        <v>0</v>
      </c>
      <c r="L130" s="97">
        <v>1</v>
      </c>
      <c r="M130" s="101">
        <v>0</v>
      </c>
      <c r="N130" s="101">
        <v>0</v>
      </c>
      <c r="O130" s="96" t="s">
        <v>299</v>
      </c>
      <c r="P130" s="101">
        <v>0</v>
      </c>
      <c r="Q130" s="101">
        <v>0</v>
      </c>
      <c r="R130" s="101">
        <v>0</v>
      </c>
      <c r="S130" s="97">
        <v>1</v>
      </c>
      <c r="T130" s="101">
        <v>0</v>
      </c>
      <c r="U130" s="101">
        <v>0</v>
      </c>
      <c r="V130" s="96" t="s">
        <v>622</v>
      </c>
      <c r="W130" s="101">
        <v>0</v>
      </c>
      <c r="X130" s="101">
        <v>0</v>
      </c>
      <c r="Y130" s="101">
        <v>0</v>
      </c>
      <c r="Z130" s="97">
        <v>1</v>
      </c>
      <c r="AA130" s="101">
        <v>0</v>
      </c>
      <c r="AB130" s="101">
        <v>0</v>
      </c>
      <c r="AC130" s="96" t="s">
        <v>622</v>
      </c>
      <c r="AD130" s="101">
        <v>0</v>
      </c>
      <c r="AE130" s="101">
        <v>0</v>
      </c>
      <c r="AF130" s="101">
        <v>0</v>
      </c>
      <c r="AG130" s="97">
        <v>1</v>
      </c>
      <c r="AH130" s="101">
        <v>0</v>
      </c>
      <c r="AI130" s="101">
        <v>0</v>
      </c>
    </row>
    <row r="131" spans="1:35" ht="18" x14ac:dyDescent="0.4">
      <c r="A131" s="96" t="s">
        <v>375</v>
      </c>
      <c r="B131" s="101">
        <v>0</v>
      </c>
      <c r="C131" s="101">
        <v>0</v>
      </c>
      <c r="D131" s="101">
        <v>0</v>
      </c>
      <c r="E131" s="97">
        <v>1</v>
      </c>
      <c r="F131" s="101">
        <v>0</v>
      </c>
      <c r="G131" s="101">
        <v>0</v>
      </c>
      <c r="H131" s="96" t="s">
        <v>375</v>
      </c>
      <c r="I131" s="101">
        <v>0</v>
      </c>
      <c r="J131" s="101">
        <v>0</v>
      </c>
      <c r="K131" s="101">
        <v>0</v>
      </c>
      <c r="L131" s="97">
        <v>1</v>
      </c>
      <c r="M131" s="101">
        <v>0</v>
      </c>
      <c r="N131" s="101">
        <v>0</v>
      </c>
      <c r="O131" s="96" t="s">
        <v>652</v>
      </c>
      <c r="P131" s="101">
        <v>0</v>
      </c>
      <c r="Q131" s="101">
        <v>0</v>
      </c>
      <c r="R131" s="101">
        <v>0</v>
      </c>
      <c r="S131" s="97">
        <v>1</v>
      </c>
      <c r="T131" s="101">
        <v>0</v>
      </c>
      <c r="U131" s="101">
        <v>0</v>
      </c>
      <c r="V131" s="96" t="s">
        <v>375</v>
      </c>
      <c r="W131" s="101">
        <v>0</v>
      </c>
      <c r="X131" s="101">
        <v>0</v>
      </c>
      <c r="Y131" s="101">
        <v>0</v>
      </c>
      <c r="Z131" s="97">
        <v>1</v>
      </c>
      <c r="AA131" s="101">
        <v>0</v>
      </c>
      <c r="AB131" s="101">
        <v>0</v>
      </c>
      <c r="AC131" s="96" t="s">
        <v>375</v>
      </c>
      <c r="AD131" s="101">
        <v>0</v>
      </c>
      <c r="AE131" s="101">
        <v>0</v>
      </c>
      <c r="AF131" s="101">
        <v>0</v>
      </c>
      <c r="AG131" s="97">
        <v>1</v>
      </c>
      <c r="AH131" s="101">
        <v>0</v>
      </c>
      <c r="AI131" s="101">
        <v>0</v>
      </c>
    </row>
    <row r="132" spans="1:35" ht="18" x14ac:dyDescent="0.4">
      <c r="A132" s="96" t="s">
        <v>273</v>
      </c>
      <c r="B132" s="101">
        <v>0</v>
      </c>
      <c r="C132" s="101">
        <v>0</v>
      </c>
      <c r="D132" s="101">
        <v>0</v>
      </c>
      <c r="E132" s="97">
        <v>1</v>
      </c>
      <c r="F132" s="101">
        <v>0</v>
      </c>
      <c r="G132" s="101">
        <v>0</v>
      </c>
      <c r="H132" s="96" t="s">
        <v>273</v>
      </c>
      <c r="I132" s="101">
        <v>0</v>
      </c>
      <c r="J132" s="101">
        <v>0</v>
      </c>
      <c r="K132" s="101">
        <v>0</v>
      </c>
      <c r="L132" s="97">
        <v>1</v>
      </c>
      <c r="M132" s="101">
        <v>0</v>
      </c>
      <c r="N132" s="101">
        <v>0</v>
      </c>
      <c r="O132" s="96" t="s">
        <v>653</v>
      </c>
      <c r="P132" s="101">
        <v>0</v>
      </c>
      <c r="Q132" s="101">
        <v>0</v>
      </c>
      <c r="R132" s="101">
        <v>0</v>
      </c>
      <c r="S132" s="97">
        <v>1</v>
      </c>
      <c r="T132" s="101">
        <v>0</v>
      </c>
      <c r="U132" s="101">
        <v>0</v>
      </c>
      <c r="V132" s="96" t="s">
        <v>273</v>
      </c>
      <c r="W132" s="101">
        <v>0</v>
      </c>
      <c r="X132" s="101">
        <v>0</v>
      </c>
      <c r="Y132" s="101">
        <v>0</v>
      </c>
      <c r="Z132" s="97">
        <v>1</v>
      </c>
      <c r="AA132" s="101">
        <v>0</v>
      </c>
      <c r="AB132" s="101">
        <v>0</v>
      </c>
      <c r="AC132" s="96" t="s">
        <v>273</v>
      </c>
      <c r="AD132" s="101">
        <v>0</v>
      </c>
      <c r="AE132" s="101">
        <v>0</v>
      </c>
      <c r="AF132" s="101">
        <v>0</v>
      </c>
      <c r="AG132" s="97">
        <v>1</v>
      </c>
      <c r="AH132" s="101">
        <v>0</v>
      </c>
      <c r="AI132" s="101">
        <v>0</v>
      </c>
    </row>
    <row r="133" spans="1:35" ht="18" x14ac:dyDescent="0.4">
      <c r="A133" s="96" t="s">
        <v>635</v>
      </c>
      <c r="B133" s="101">
        <v>0</v>
      </c>
      <c r="C133" s="101">
        <v>0</v>
      </c>
      <c r="D133" s="101">
        <v>0</v>
      </c>
      <c r="E133" s="97">
        <v>1</v>
      </c>
      <c r="F133" s="101">
        <v>0</v>
      </c>
      <c r="G133" s="101">
        <v>0</v>
      </c>
      <c r="H133" s="96" t="s">
        <v>635</v>
      </c>
      <c r="I133" s="101">
        <v>0</v>
      </c>
      <c r="J133" s="101">
        <v>0</v>
      </c>
      <c r="K133" s="101">
        <v>0</v>
      </c>
      <c r="L133" s="97">
        <v>1</v>
      </c>
      <c r="M133" s="101">
        <v>0</v>
      </c>
      <c r="N133" s="101">
        <v>0</v>
      </c>
      <c r="O133" s="96" t="s">
        <v>374</v>
      </c>
      <c r="P133" s="101">
        <v>0</v>
      </c>
      <c r="Q133" s="101">
        <v>0</v>
      </c>
      <c r="R133" s="101">
        <v>0</v>
      </c>
      <c r="S133" s="97">
        <v>1</v>
      </c>
      <c r="T133" s="101">
        <v>0</v>
      </c>
      <c r="U133" s="101">
        <v>0</v>
      </c>
      <c r="V133" s="96" t="s">
        <v>635</v>
      </c>
      <c r="W133" s="101">
        <v>0</v>
      </c>
      <c r="X133" s="101">
        <v>0</v>
      </c>
      <c r="Y133" s="101">
        <v>0</v>
      </c>
      <c r="Z133" s="97">
        <v>1</v>
      </c>
      <c r="AA133" s="101">
        <v>0</v>
      </c>
      <c r="AB133" s="101">
        <v>0</v>
      </c>
      <c r="AC133" s="96" t="s">
        <v>635</v>
      </c>
      <c r="AD133" s="101">
        <v>0</v>
      </c>
      <c r="AE133" s="101">
        <v>0</v>
      </c>
      <c r="AF133" s="101">
        <v>0</v>
      </c>
      <c r="AG133" s="97">
        <v>1</v>
      </c>
      <c r="AH133" s="101">
        <v>0</v>
      </c>
      <c r="AI133" s="101">
        <v>0</v>
      </c>
    </row>
    <row r="134" spans="1:35" ht="18" x14ac:dyDescent="0.4">
      <c r="A134" s="96" t="s">
        <v>656</v>
      </c>
      <c r="B134" s="101">
        <v>0</v>
      </c>
      <c r="C134" s="101">
        <v>0</v>
      </c>
      <c r="D134" s="101">
        <v>0</v>
      </c>
      <c r="E134" s="97">
        <v>1</v>
      </c>
      <c r="F134" s="101">
        <v>0</v>
      </c>
      <c r="G134" s="101">
        <v>0</v>
      </c>
      <c r="H134" s="96" t="s">
        <v>656</v>
      </c>
      <c r="I134" s="101">
        <v>0</v>
      </c>
      <c r="J134" s="101">
        <v>0</v>
      </c>
      <c r="K134" s="101">
        <v>0</v>
      </c>
      <c r="L134" s="97">
        <v>1</v>
      </c>
      <c r="M134" s="101">
        <v>0</v>
      </c>
      <c r="N134" s="101">
        <v>0</v>
      </c>
      <c r="O134" s="96" t="s">
        <v>298</v>
      </c>
      <c r="P134" s="101">
        <v>0</v>
      </c>
      <c r="Q134" s="101">
        <v>0</v>
      </c>
      <c r="R134" s="101">
        <v>0</v>
      </c>
      <c r="S134" s="97">
        <v>1</v>
      </c>
      <c r="T134" s="101">
        <v>0</v>
      </c>
      <c r="U134" s="101">
        <v>0</v>
      </c>
      <c r="V134" s="96" t="s">
        <v>656</v>
      </c>
      <c r="W134" s="101">
        <v>0</v>
      </c>
      <c r="X134" s="101">
        <v>0</v>
      </c>
      <c r="Y134" s="101">
        <v>0</v>
      </c>
      <c r="Z134" s="97">
        <v>1</v>
      </c>
      <c r="AA134" s="101">
        <v>0</v>
      </c>
      <c r="AB134" s="101">
        <v>0</v>
      </c>
      <c r="AC134" s="96" t="s">
        <v>656</v>
      </c>
      <c r="AD134" s="101">
        <v>0</v>
      </c>
      <c r="AE134" s="101">
        <v>0</v>
      </c>
      <c r="AF134" s="101">
        <v>0</v>
      </c>
      <c r="AG134" s="97">
        <v>1</v>
      </c>
      <c r="AH134" s="101">
        <v>0</v>
      </c>
      <c r="AI134" s="101">
        <v>0</v>
      </c>
    </row>
    <row r="135" spans="1:35" ht="18" x14ac:dyDescent="0.4">
      <c r="A135" s="96" t="s">
        <v>258</v>
      </c>
      <c r="B135" s="101">
        <v>0</v>
      </c>
      <c r="C135" s="101">
        <v>0</v>
      </c>
      <c r="D135" s="101">
        <v>0</v>
      </c>
      <c r="E135" s="97">
        <v>1</v>
      </c>
      <c r="F135" s="101">
        <v>0</v>
      </c>
      <c r="G135" s="101">
        <v>0</v>
      </c>
      <c r="H135" s="96" t="s">
        <v>258</v>
      </c>
      <c r="I135" s="101">
        <v>0</v>
      </c>
      <c r="J135" s="101">
        <v>0</v>
      </c>
      <c r="K135" s="101">
        <v>0</v>
      </c>
      <c r="L135" s="97">
        <v>1</v>
      </c>
      <c r="M135" s="101">
        <v>0</v>
      </c>
      <c r="N135" s="101">
        <v>0</v>
      </c>
      <c r="O135" s="96" t="s">
        <v>375</v>
      </c>
      <c r="P135" s="101">
        <v>0</v>
      </c>
      <c r="Q135" s="101">
        <v>0</v>
      </c>
      <c r="R135" s="101">
        <v>0</v>
      </c>
      <c r="S135" s="97">
        <v>1</v>
      </c>
      <c r="T135" s="101">
        <v>0</v>
      </c>
      <c r="U135" s="101">
        <v>0</v>
      </c>
      <c r="V135" s="96" t="s">
        <v>258</v>
      </c>
      <c r="W135" s="101">
        <v>0</v>
      </c>
      <c r="X135" s="101">
        <v>0</v>
      </c>
      <c r="Y135" s="101">
        <v>0</v>
      </c>
      <c r="Z135" s="97">
        <v>1</v>
      </c>
      <c r="AA135" s="101">
        <v>0</v>
      </c>
      <c r="AB135" s="101">
        <v>0</v>
      </c>
      <c r="AC135" s="96" t="s">
        <v>258</v>
      </c>
      <c r="AD135" s="101">
        <v>0</v>
      </c>
      <c r="AE135" s="101">
        <v>0</v>
      </c>
      <c r="AF135" s="101">
        <v>0</v>
      </c>
      <c r="AG135" s="97">
        <v>1</v>
      </c>
      <c r="AH135" s="101">
        <v>0</v>
      </c>
      <c r="AI135" s="101">
        <v>0</v>
      </c>
    </row>
    <row r="136" spans="1:35" ht="18" x14ac:dyDescent="0.4">
      <c r="A136" s="96" t="s">
        <v>627</v>
      </c>
      <c r="B136" s="101">
        <v>0</v>
      </c>
      <c r="C136" s="101">
        <v>0</v>
      </c>
      <c r="D136" s="101">
        <v>0</v>
      </c>
      <c r="E136" s="97">
        <v>1</v>
      </c>
      <c r="F136" s="101">
        <v>0</v>
      </c>
      <c r="G136" s="101">
        <v>0</v>
      </c>
      <c r="H136" s="96" t="s">
        <v>627</v>
      </c>
      <c r="I136" s="101">
        <v>0</v>
      </c>
      <c r="J136" s="101">
        <v>0</v>
      </c>
      <c r="K136" s="101">
        <v>0</v>
      </c>
      <c r="L136" s="97">
        <v>1</v>
      </c>
      <c r="M136" s="101">
        <v>0</v>
      </c>
      <c r="N136" s="101">
        <v>0</v>
      </c>
      <c r="O136" s="96" t="s">
        <v>635</v>
      </c>
      <c r="P136" s="101">
        <v>0</v>
      </c>
      <c r="Q136" s="101">
        <v>0</v>
      </c>
      <c r="R136" s="101">
        <v>0</v>
      </c>
      <c r="S136" s="97">
        <v>1</v>
      </c>
      <c r="T136" s="101">
        <v>0</v>
      </c>
      <c r="U136" s="101">
        <v>0</v>
      </c>
      <c r="V136" s="96" t="s">
        <v>627</v>
      </c>
      <c r="W136" s="101">
        <v>0</v>
      </c>
      <c r="X136" s="101">
        <v>0</v>
      </c>
      <c r="Y136" s="101">
        <v>0</v>
      </c>
      <c r="Z136" s="97">
        <v>1</v>
      </c>
      <c r="AA136" s="101">
        <v>0</v>
      </c>
      <c r="AB136" s="101">
        <v>0</v>
      </c>
      <c r="AC136" s="96" t="s">
        <v>627</v>
      </c>
      <c r="AD136" s="101">
        <v>0</v>
      </c>
      <c r="AE136" s="101">
        <v>0</v>
      </c>
      <c r="AF136" s="101">
        <v>0</v>
      </c>
      <c r="AG136" s="97">
        <v>1</v>
      </c>
      <c r="AH136" s="101">
        <v>0</v>
      </c>
      <c r="AI136" s="101">
        <v>0</v>
      </c>
    </row>
    <row r="137" spans="1:35" ht="36" x14ac:dyDescent="0.4">
      <c r="A137" s="96" t="s">
        <v>264</v>
      </c>
      <c r="B137" s="101">
        <v>0</v>
      </c>
      <c r="C137" s="101">
        <v>0</v>
      </c>
      <c r="D137" s="101">
        <v>0</v>
      </c>
      <c r="E137" s="97">
        <v>1</v>
      </c>
      <c r="F137" s="101">
        <v>0</v>
      </c>
      <c r="G137" s="101">
        <v>0</v>
      </c>
      <c r="H137" s="96" t="s">
        <v>264</v>
      </c>
      <c r="I137" s="101">
        <v>0</v>
      </c>
      <c r="J137" s="101">
        <v>0</v>
      </c>
      <c r="K137" s="101">
        <v>0</v>
      </c>
      <c r="L137" s="97">
        <v>1</v>
      </c>
      <c r="M137" s="101">
        <v>0</v>
      </c>
      <c r="N137" s="101">
        <v>0</v>
      </c>
      <c r="O137" s="96" t="s">
        <v>656</v>
      </c>
      <c r="P137" s="101">
        <v>0</v>
      </c>
      <c r="Q137" s="101">
        <v>0</v>
      </c>
      <c r="R137" s="101">
        <v>0</v>
      </c>
      <c r="S137" s="97">
        <v>1</v>
      </c>
      <c r="T137" s="101">
        <v>0</v>
      </c>
      <c r="U137" s="101">
        <v>0</v>
      </c>
      <c r="V137" s="96" t="s">
        <v>264</v>
      </c>
      <c r="W137" s="101">
        <v>0</v>
      </c>
      <c r="X137" s="101">
        <v>0</v>
      </c>
      <c r="Y137" s="101">
        <v>0</v>
      </c>
      <c r="Z137" s="97">
        <v>1</v>
      </c>
      <c r="AA137" s="101">
        <v>0</v>
      </c>
      <c r="AB137" s="101">
        <v>0</v>
      </c>
      <c r="AC137" s="96" t="s">
        <v>264</v>
      </c>
      <c r="AD137" s="101">
        <v>0</v>
      </c>
      <c r="AE137" s="101">
        <v>0</v>
      </c>
      <c r="AF137" s="101">
        <v>0</v>
      </c>
      <c r="AG137" s="97">
        <v>1</v>
      </c>
      <c r="AH137" s="101">
        <v>0</v>
      </c>
      <c r="AI137" s="101">
        <v>0</v>
      </c>
    </row>
    <row r="138" spans="1:35" ht="18" x14ac:dyDescent="0.4">
      <c r="A138" s="96" t="s">
        <v>659</v>
      </c>
      <c r="B138" s="101">
        <v>0</v>
      </c>
      <c r="C138" s="101">
        <v>0</v>
      </c>
      <c r="D138" s="101">
        <v>0</v>
      </c>
      <c r="E138" s="97">
        <v>1</v>
      </c>
      <c r="F138" s="101">
        <v>0</v>
      </c>
      <c r="G138" s="101">
        <v>0</v>
      </c>
      <c r="H138" s="96" t="s">
        <v>659</v>
      </c>
      <c r="I138" s="101">
        <v>0</v>
      </c>
      <c r="J138" s="101">
        <v>0</v>
      </c>
      <c r="K138" s="101">
        <v>0</v>
      </c>
      <c r="L138" s="97">
        <v>1</v>
      </c>
      <c r="M138" s="101">
        <v>0</v>
      </c>
      <c r="N138" s="101">
        <v>0</v>
      </c>
      <c r="O138" s="96" t="s">
        <v>659</v>
      </c>
      <c r="P138" s="101">
        <v>0</v>
      </c>
      <c r="Q138" s="101">
        <v>0</v>
      </c>
      <c r="R138" s="101">
        <v>0</v>
      </c>
      <c r="S138" s="97">
        <v>1</v>
      </c>
      <c r="T138" s="101">
        <v>0</v>
      </c>
      <c r="U138" s="101">
        <v>0</v>
      </c>
      <c r="V138" s="96" t="s">
        <v>659</v>
      </c>
      <c r="W138" s="101">
        <v>0</v>
      </c>
      <c r="X138" s="101">
        <v>0</v>
      </c>
      <c r="Y138" s="101">
        <v>0</v>
      </c>
      <c r="Z138" s="97">
        <v>1</v>
      </c>
      <c r="AA138" s="101">
        <v>0</v>
      </c>
      <c r="AB138" s="101">
        <v>0</v>
      </c>
      <c r="AC138" s="96" t="s">
        <v>659</v>
      </c>
      <c r="AD138" s="101">
        <v>0</v>
      </c>
      <c r="AE138" s="101">
        <v>0</v>
      </c>
      <c r="AF138" s="101">
        <v>0</v>
      </c>
      <c r="AG138" s="97">
        <v>1</v>
      </c>
      <c r="AH138" s="101">
        <v>0</v>
      </c>
      <c r="AI138" s="101">
        <v>0</v>
      </c>
    </row>
    <row r="139" spans="1:35" ht="18" x14ac:dyDescent="0.4">
      <c r="A139" s="96" t="s">
        <v>376</v>
      </c>
      <c r="B139" s="101">
        <v>0</v>
      </c>
      <c r="C139" s="101">
        <v>0</v>
      </c>
      <c r="D139" s="101">
        <v>0</v>
      </c>
      <c r="E139" s="97">
        <v>1</v>
      </c>
      <c r="F139" s="101">
        <v>0</v>
      </c>
      <c r="G139" s="101">
        <v>0</v>
      </c>
      <c r="H139" s="96" t="s">
        <v>376</v>
      </c>
      <c r="I139" s="101">
        <v>0</v>
      </c>
      <c r="J139" s="101">
        <v>0</v>
      </c>
      <c r="K139" s="101">
        <v>0</v>
      </c>
      <c r="L139" s="97">
        <v>1</v>
      </c>
      <c r="M139" s="101">
        <v>0</v>
      </c>
      <c r="N139" s="101">
        <v>0</v>
      </c>
      <c r="O139" s="96" t="s">
        <v>376</v>
      </c>
      <c r="P139" s="101">
        <v>0</v>
      </c>
      <c r="Q139" s="101">
        <v>0</v>
      </c>
      <c r="R139" s="101">
        <v>0</v>
      </c>
      <c r="S139" s="97">
        <v>1</v>
      </c>
      <c r="T139" s="101">
        <v>0</v>
      </c>
      <c r="U139" s="101">
        <v>0</v>
      </c>
      <c r="V139" s="96" t="s">
        <v>376</v>
      </c>
      <c r="W139" s="101">
        <v>0</v>
      </c>
      <c r="X139" s="101">
        <v>0</v>
      </c>
      <c r="Y139" s="101">
        <v>0</v>
      </c>
      <c r="Z139" s="97">
        <v>1</v>
      </c>
      <c r="AA139" s="101">
        <v>0</v>
      </c>
      <c r="AB139" s="101">
        <v>0</v>
      </c>
      <c r="AC139" s="96" t="s">
        <v>376</v>
      </c>
      <c r="AD139" s="101">
        <v>0</v>
      </c>
      <c r="AE139" s="101">
        <v>0</v>
      </c>
      <c r="AF139" s="101">
        <v>0</v>
      </c>
      <c r="AG139" s="97">
        <v>1</v>
      </c>
      <c r="AH139" s="101">
        <v>0</v>
      </c>
      <c r="AI139" s="101">
        <v>0</v>
      </c>
    </row>
    <row r="140" spans="1:35" ht="18" x14ac:dyDescent="0.4">
      <c r="A140" s="96" t="s">
        <v>377</v>
      </c>
      <c r="B140" s="101">
        <v>0</v>
      </c>
      <c r="C140" s="101">
        <v>0</v>
      </c>
      <c r="D140" s="101">
        <v>0</v>
      </c>
      <c r="E140" s="97">
        <v>1</v>
      </c>
      <c r="F140" s="101">
        <v>0</v>
      </c>
      <c r="G140" s="101">
        <v>0</v>
      </c>
      <c r="H140" s="96" t="s">
        <v>377</v>
      </c>
      <c r="I140" s="101">
        <v>0</v>
      </c>
      <c r="J140" s="101">
        <v>0</v>
      </c>
      <c r="K140" s="101">
        <v>0</v>
      </c>
      <c r="L140" s="97">
        <v>1</v>
      </c>
      <c r="M140" s="101">
        <v>0</v>
      </c>
      <c r="N140" s="101">
        <v>0</v>
      </c>
      <c r="O140" s="96" t="s">
        <v>377</v>
      </c>
      <c r="P140" s="101">
        <v>0</v>
      </c>
      <c r="Q140" s="101">
        <v>0</v>
      </c>
      <c r="R140" s="101">
        <v>0</v>
      </c>
      <c r="S140" s="97">
        <v>1</v>
      </c>
      <c r="T140" s="101">
        <v>0</v>
      </c>
      <c r="U140" s="101">
        <v>0</v>
      </c>
      <c r="V140" s="96" t="s">
        <v>377</v>
      </c>
      <c r="W140" s="101">
        <v>0</v>
      </c>
      <c r="X140" s="101">
        <v>0</v>
      </c>
      <c r="Y140" s="101">
        <v>0</v>
      </c>
      <c r="Z140" s="97">
        <v>1</v>
      </c>
      <c r="AA140" s="101">
        <v>0</v>
      </c>
      <c r="AB140" s="101">
        <v>0</v>
      </c>
      <c r="AC140" s="96" t="s">
        <v>377</v>
      </c>
      <c r="AD140" s="101">
        <v>0</v>
      </c>
      <c r="AE140" s="101">
        <v>0</v>
      </c>
      <c r="AF140" s="101">
        <v>0</v>
      </c>
      <c r="AG140" s="97">
        <v>1</v>
      </c>
      <c r="AH140" s="101">
        <v>0</v>
      </c>
      <c r="AI140" s="101">
        <v>0</v>
      </c>
    </row>
    <row r="141" spans="1:35" ht="18" x14ac:dyDescent="0.4">
      <c r="A141" s="96" t="s">
        <v>260</v>
      </c>
      <c r="B141" s="101">
        <v>0</v>
      </c>
      <c r="C141" s="101">
        <v>0</v>
      </c>
      <c r="D141" s="101">
        <v>0</v>
      </c>
      <c r="E141" s="97">
        <v>1</v>
      </c>
      <c r="F141" s="101">
        <v>0</v>
      </c>
      <c r="G141" s="101">
        <v>0</v>
      </c>
      <c r="H141" s="96" t="s">
        <v>260</v>
      </c>
      <c r="I141" s="101">
        <v>0</v>
      </c>
      <c r="J141" s="101">
        <v>0</v>
      </c>
      <c r="K141" s="101">
        <v>0</v>
      </c>
      <c r="L141" s="97">
        <v>1</v>
      </c>
      <c r="M141" s="101">
        <v>0</v>
      </c>
      <c r="N141" s="101">
        <v>0</v>
      </c>
      <c r="O141" s="96" t="s">
        <v>260</v>
      </c>
      <c r="P141" s="101">
        <v>0</v>
      </c>
      <c r="Q141" s="101">
        <v>0</v>
      </c>
      <c r="R141" s="101">
        <v>0</v>
      </c>
      <c r="S141" s="97">
        <v>1</v>
      </c>
      <c r="T141" s="101">
        <v>0</v>
      </c>
      <c r="U141" s="101">
        <v>0</v>
      </c>
      <c r="V141" s="96" t="s">
        <v>260</v>
      </c>
      <c r="W141" s="101">
        <v>0</v>
      </c>
      <c r="X141" s="101">
        <v>0</v>
      </c>
      <c r="Y141" s="101">
        <v>0</v>
      </c>
      <c r="Z141" s="97">
        <v>1</v>
      </c>
      <c r="AA141" s="101">
        <v>0</v>
      </c>
      <c r="AB141" s="101">
        <v>0</v>
      </c>
      <c r="AC141" s="96" t="s">
        <v>260</v>
      </c>
      <c r="AD141" s="101">
        <v>0</v>
      </c>
      <c r="AE141" s="101">
        <v>0</v>
      </c>
      <c r="AF141" s="101">
        <v>0</v>
      </c>
      <c r="AG141" s="97">
        <v>1</v>
      </c>
      <c r="AH141" s="101">
        <v>0</v>
      </c>
      <c r="AI141" s="101">
        <v>0</v>
      </c>
    </row>
    <row r="142" spans="1:35" ht="18" x14ac:dyDescent="0.4">
      <c r="A142" s="96" t="s">
        <v>324</v>
      </c>
      <c r="B142" s="101">
        <v>0</v>
      </c>
      <c r="C142" s="101">
        <v>0</v>
      </c>
      <c r="D142" s="101">
        <v>0</v>
      </c>
      <c r="E142" s="97">
        <v>1</v>
      </c>
      <c r="F142" s="101">
        <v>0</v>
      </c>
      <c r="G142" s="101">
        <v>0</v>
      </c>
      <c r="H142" s="96" t="s">
        <v>324</v>
      </c>
      <c r="I142" s="101">
        <v>0</v>
      </c>
      <c r="J142" s="101">
        <v>0</v>
      </c>
      <c r="K142" s="101">
        <v>0</v>
      </c>
      <c r="L142" s="97">
        <v>1</v>
      </c>
      <c r="M142" s="101">
        <v>0</v>
      </c>
      <c r="N142" s="101">
        <v>0</v>
      </c>
      <c r="O142" s="96" t="s">
        <v>324</v>
      </c>
      <c r="P142" s="101">
        <v>0</v>
      </c>
      <c r="Q142" s="101">
        <v>0</v>
      </c>
      <c r="R142" s="101">
        <v>0</v>
      </c>
      <c r="S142" s="97">
        <v>1</v>
      </c>
      <c r="T142" s="101">
        <v>0</v>
      </c>
      <c r="U142" s="101">
        <v>0</v>
      </c>
      <c r="V142" s="96" t="s">
        <v>324</v>
      </c>
      <c r="W142" s="101">
        <v>0</v>
      </c>
      <c r="X142" s="101">
        <v>0</v>
      </c>
      <c r="Y142" s="101">
        <v>0</v>
      </c>
      <c r="Z142" s="97">
        <v>1</v>
      </c>
      <c r="AA142" s="101">
        <v>0</v>
      </c>
      <c r="AB142" s="101">
        <v>0</v>
      </c>
      <c r="AC142" s="96" t="s">
        <v>324</v>
      </c>
      <c r="AD142" s="101">
        <v>0</v>
      </c>
      <c r="AE142" s="101">
        <v>0</v>
      </c>
      <c r="AF142" s="101">
        <v>0</v>
      </c>
      <c r="AG142" s="97">
        <v>1</v>
      </c>
      <c r="AH142" s="101">
        <v>0</v>
      </c>
      <c r="AI142" s="101">
        <v>0</v>
      </c>
    </row>
    <row r="143" spans="1:35" ht="18" x14ac:dyDescent="0.4">
      <c r="A143" s="96" t="s">
        <v>380</v>
      </c>
      <c r="B143" s="101">
        <v>0</v>
      </c>
      <c r="C143" s="101">
        <v>0</v>
      </c>
      <c r="D143" s="101">
        <v>0</v>
      </c>
      <c r="E143" s="97">
        <v>1</v>
      </c>
      <c r="F143" s="101">
        <v>0</v>
      </c>
      <c r="G143" s="101">
        <v>0</v>
      </c>
      <c r="H143" s="96" t="s">
        <v>380</v>
      </c>
      <c r="I143" s="101">
        <v>0</v>
      </c>
      <c r="J143" s="101">
        <v>0</v>
      </c>
      <c r="K143" s="101">
        <v>0</v>
      </c>
      <c r="L143" s="97">
        <v>1</v>
      </c>
      <c r="M143" s="101">
        <v>0</v>
      </c>
      <c r="N143" s="101">
        <v>0</v>
      </c>
      <c r="O143" s="96" t="s">
        <v>380</v>
      </c>
      <c r="P143" s="101">
        <v>0</v>
      </c>
      <c r="Q143" s="101">
        <v>0</v>
      </c>
      <c r="R143" s="101">
        <v>0</v>
      </c>
      <c r="S143" s="97">
        <v>1</v>
      </c>
      <c r="T143" s="101">
        <v>0</v>
      </c>
      <c r="U143" s="101">
        <v>0</v>
      </c>
      <c r="V143" s="96" t="s">
        <v>380</v>
      </c>
      <c r="W143" s="101">
        <v>0</v>
      </c>
      <c r="X143" s="101">
        <v>0</v>
      </c>
      <c r="Y143" s="101">
        <v>0</v>
      </c>
      <c r="Z143" s="97">
        <v>1</v>
      </c>
      <c r="AA143" s="101">
        <v>0</v>
      </c>
      <c r="AB143" s="101">
        <v>0</v>
      </c>
      <c r="AC143" s="96" t="s">
        <v>380</v>
      </c>
      <c r="AD143" s="101">
        <v>0</v>
      </c>
      <c r="AE143" s="101">
        <v>0</v>
      </c>
      <c r="AF143" s="101">
        <v>0</v>
      </c>
      <c r="AG143" s="97">
        <v>1</v>
      </c>
      <c r="AH143" s="101">
        <v>0</v>
      </c>
      <c r="AI143" s="101">
        <v>0</v>
      </c>
    </row>
    <row r="144" spans="1:35" ht="18" x14ac:dyDescent="0.4">
      <c r="A144" s="96" t="s">
        <v>384</v>
      </c>
      <c r="B144" s="101">
        <v>0</v>
      </c>
      <c r="C144" s="101">
        <v>0</v>
      </c>
      <c r="D144" s="101">
        <v>0</v>
      </c>
      <c r="E144" s="97">
        <v>1</v>
      </c>
      <c r="F144" s="101">
        <v>0</v>
      </c>
      <c r="G144" s="101">
        <v>0</v>
      </c>
      <c r="H144" s="96" t="s">
        <v>384</v>
      </c>
      <c r="I144" s="101">
        <v>0</v>
      </c>
      <c r="J144" s="101">
        <v>0</v>
      </c>
      <c r="K144" s="101">
        <v>0</v>
      </c>
      <c r="L144" s="97">
        <v>1</v>
      </c>
      <c r="M144" s="101">
        <v>0</v>
      </c>
      <c r="N144" s="101">
        <v>0</v>
      </c>
      <c r="O144" s="96" t="s">
        <v>384</v>
      </c>
      <c r="P144" s="101">
        <v>0</v>
      </c>
      <c r="Q144" s="101">
        <v>0</v>
      </c>
      <c r="R144" s="101">
        <v>0</v>
      </c>
      <c r="S144" s="97">
        <v>1</v>
      </c>
      <c r="T144" s="101">
        <v>0</v>
      </c>
      <c r="U144" s="101">
        <v>0</v>
      </c>
      <c r="V144" s="96" t="s">
        <v>384</v>
      </c>
      <c r="W144" s="101">
        <v>0</v>
      </c>
      <c r="X144" s="101">
        <v>0</v>
      </c>
      <c r="Y144" s="101">
        <v>0</v>
      </c>
      <c r="Z144" s="97">
        <v>1</v>
      </c>
      <c r="AA144" s="101">
        <v>0</v>
      </c>
      <c r="AB144" s="101">
        <v>0</v>
      </c>
      <c r="AC144" s="96" t="s">
        <v>384</v>
      </c>
      <c r="AD144" s="101">
        <v>0</v>
      </c>
      <c r="AE144" s="101">
        <v>0</v>
      </c>
      <c r="AF144" s="101">
        <v>0</v>
      </c>
      <c r="AG144" s="97">
        <v>1</v>
      </c>
      <c r="AH144" s="101">
        <v>0</v>
      </c>
      <c r="AI144" s="101">
        <v>0</v>
      </c>
    </row>
    <row r="145" spans="1:35" ht="18" x14ac:dyDescent="0.4">
      <c r="A145" s="96" t="s">
        <v>385</v>
      </c>
      <c r="B145" s="101">
        <v>0</v>
      </c>
      <c r="C145" s="101">
        <v>0</v>
      </c>
      <c r="D145" s="101">
        <v>0</v>
      </c>
      <c r="E145" s="97">
        <v>1</v>
      </c>
      <c r="F145" s="101">
        <v>0</v>
      </c>
      <c r="G145" s="101">
        <v>0</v>
      </c>
      <c r="H145" s="96" t="s">
        <v>385</v>
      </c>
      <c r="I145" s="101">
        <v>0</v>
      </c>
      <c r="J145" s="101">
        <v>0</v>
      </c>
      <c r="K145" s="101">
        <v>0</v>
      </c>
      <c r="L145" s="97">
        <v>1</v>
      </c>
      <c r="M145" s="101">
        <v>0</v>
      </c>
      <c r="N145" s="101">
        <v>0</v>
      </c>
      <c r="O145" s="96" t="s">
        <v>385</v>
      </c>
      <c r="P145" s="101">
        <v>0</v>
      </c>
      <c r="Q145" s="101">
        <v>0</v>
      </c>
      <c r="R145" s="101">
        <v>0</v>
      </c>
      <c r="S145" s="97">
        <v>1</v>
      </c>
      <c r="T145" s="101">
        <v>0</v>
      </c>
      <c r="U145" s="101">
        <v>0</v>
      </c>
      <c r="V145" s="96" t="s">
        <v>385</v>
      </c>
      <c r="W145" s="101">
        <v>0</v>
      </c>
      <c r="X145" s="101">
        <v>0</v>
      </c>
      <c r="Y145" s="101">
        <v>0</v>
      </c>
      <c r="Z145" s="97">
        <v>1</v>
      </c>
      <c r="AA145" s="101">
        <v>0</v>
      </c>
      <c r="AB145" s="101">
        <v>0</v>
      </c>
      <c r="AC145" s="96" t="s">
        <v>385</v>
      </c>
      <c r="AD145" s="101">
        <v>0</v>
      </c>
      <c r="AE145" s="101">
        <v>0</v>
      </c>
      <c r="AF145" s="101">
        <v>0</v>
      </c>
      <c r="AG145" s="97">
        <v>1</v>
      </c>
      <c r="AH145" s="101">
        <v>0</v>
      </c>
      <c r="AI145" s="101">
        <v>0</v>
      </c>
    </row>
    <row r="146" spans="1:35" ht="18" x14ac:dyDescent="0.4">
      <c r="A146" s="96" t="s">
        <v>661</v>
      </c>
      <c r="B146" s="101">
        <v>0</v>
      </c>
      <c r="C146" s="101">
        <v>0</v>
      </c>
      <c r="D146" s="101">
        <v>0</v>
      </c>
      <c r="E146" s="97">
        <v>1</v>
      </c>
      <c r="F146" s="101">
        <v>0</v>
      </c>
      <c r="G146" s="101">
        <v>0</v>
      </c>
      <c r="H146" s="96" t="s">
        <v>661</v>
      </c>
      <c r="I146" s="101">
        <v>0</v>
      </c>
      <c r="J146" s="101">
        <v>0</v>
      </c>
      <c r="K146" s="101">
        <v>0</v>
      </c>
      <c r="L146" s="97">
        <v>1</v>
      </c>
      <c r="M146" s="101">
        <v>0</v>
      </c>
      <c r="N146" s="101">
        <v>0</v>
      </c>
      <c r="O146" s="96" t="s">
        <v>661</v>
      </c>
      <c r="P146" s="101">
        <v>0</v>
      </c>
      <c r="Q146" s="101">
        <v>0</v>
      </c>
      <c r="R146" s="101">
        <v>0</v>
      </c>
      <c r="S146" s="97">
        <v>1</v>
      </c>
      <c r="T146" s="101">
        <v>0</v>
      </c>
      <c r="U146" s="101">
        <v>0</v>
      </c>
      <c r="V146" s="96" t="s">
        <v>661</v>
      </c>
      <c r="W146" s="101">
        <v>0</v>
      </c>
      <c r="X146" s="101">
        <v>0</v>
      </c>
      <c r="Y146" s="101">
        <v>0</v>
      </c>
      <c r="Z146" s="97">
        <v>1</v>
      </c>
      <c r="AA146" s="101">
        <v>0</v>
      </c>
      <c r="AB146" s="101">
        <v>0</v>
      </c>
      <c r="AC146" s="96" t="s">
        <v>661</v>
      </c>
      <c r="AD146" s="101">
        <v>0</v>
      </c>
      <c r="AE146" s="101">
        <v>0</v>
      </c>
      <c r="AF146" s="101">
        <v>0</v>
      </c>
      <c r="AG146" s="97">
        <v>1</v>
      </c>
      <c r="AH146" s="101">
        <v>0</v>
      </c>
      <c r="AI146" s="101">
        <v>0</v>
      </c>
    </row>
    <row r="147" spans="1:35" ht="36" x14ac:dyDescent="0.4">
      <c r="A147" s="96" t="s">
        <v>662</v>
      </c>
      <c r="B147" s="101">
        <v>0</v>
      </c>
      <c r="C147" s="101">
        <v>0</v>
      </c>
      <c r="D147" s="101">
        <v>0</v>
      </c>
      <c r="E147" s="97">
        <v>1</v>
      </c>
      <c r="F147" s="101">
        <v>0</v>
      </c>
      <c r="G147" s="101">
        <v>0</v>
      </c>
      <c r="H147" s="96" t="s">
        <v>662</v>
      </c>
      <c r="I147" s="101">
        <v>0</v>
      </c>
      <c r="J147" s="101">
        <v>0</v>
      </c>
      <c r="K147" s="101">
        <v>0</v>
      </c>
      <c r="L147" s="97">
        <v>1</v>
      </c>
      <c r="M147" s="101">
        <v>0</v>
      </c>
      <c r="N147" s="101">
        <v>0</v>
      </c>
      <c r="O147" s="96" t="s">
        <v>662</v>
      </c>
      <c r="P147" s="101">
        <v>0</v>
      </c>
      <c r="Q147" s="101">
        <v>0</v>
      </c>
      <c r="R147" s="101">
        <v>0</v>
      </c>
      <c r="S147" s="97">
        <v>1</v>
      </c>
      <c r="T147" s="101">
        <v>0</v>
      </c>
      <c r="U147" s="101">
        <v>0</v>
      </c>
      <c r="V147" s="96" t="s">
        <v>662</v>
      </c>
      <c r="W147" s="101">
        <v>0</v>
      </c>
      <c r="X147" s="101">
        <v>0</v>
      </c>
      <c r="Y147" s="101">
        <v>0</v>
      </c>
      <c r="Z147" s="97">
        <v>1</v>
      </c>
      <c r="AA147" s="101">
        <v>0</v>
      </c>
      <c r="AB147" s="101">
        <v>0</v>
      </c>
      <c r="AC147" s="96" t="s">
        <v>662</v>
      </c>
      <c r="AD147" s="101">
        <v>0</v>
      </c>
      <c r="AE147" s="101">
        <v>0</v>
      </c>
      <c r="AF147" s="101">
        <v>0</v>
      </c>
      <c r="AG147" s="97">
        <v>1</v>
      </c>
      <c r="AH147" s="101">
        <v>0</v>
      </c>
      <c r="AI147" s="101">
        <v>0</v>
      </c>
    </row>
    <row r="148" spans="1:35" ht="18" x14ac:dyDescent="0.4">
      <c r="A148" s="96" t="s">
        <v>663</v>
      </c>
      <c r="B148" s="101">
        <v>0</v>
      </c>
      <c r="C148" s="101">
        <v>0</v>
      </c>
      <c r="D148" s="101">
        <v>0</v>
      </c>
      <c r="E148" s="97">
        <v>1</v>
      </c>
      <c r="F148" s="101">
        <v>0</v>
      </c>
      <c r="G148" s="101">
        <v>0</v>
      </c>
      <c r="H148" s="96" t="s">
        <v>663</v>
      </c>
      <c r="I148" s="101">
        <v>0</v>
      </c>
      <c r="J148" s="101">
        <v>0</v>
      </c>
      <c r="K148" s="101">
        <v>0</v>
      </c>
      <c r="L148" s="97">
        <v>1</v>
      </c>
      <c r="M148" s="101">
        <v>0</v>
      </c>
      <c r="N148" s="101">
        <v>0</v>
      </c>
      <c r="O148" s="96" t="s">
        <v>663</v>
      </c>
      <c r="P148" s="101">
        <v>0</v>
      </c>
      <c r="Q148" s="101">
        <v>0</v>
      </c>
      <c r="R148" s="101">
        <v>0</v>
      </c>
      <c r="S148" s="97">
        <v>1</v>
      </c>
      <c r="T148" s="101">
        <v>0</v>
      </c>
      <c r="U148" s="101">
        <v>0</v>
      </c>
      <c r="V148" s="96" t="s">
        <v>663</v>
      </c>
      <c r="W148" s="101">
        <v>0</v>
      </c>
      <c r="X148" s="101">
        <v>0</v>
      </c>
      <c r="Y148" s="101">
        <v>0</v>
      </c>
      <c r="Z148" s="97">
        <v>1</v>
      </c>
      <c r="AA148" s="101">
        <v>0</v>
      </c>
      <c r="AB148" s="101">
        <v>0</v>
      </c>
      <c r="AC148" s="96" t="s">
        <v>663</v>
      </c>
      <c r="AD148" s="101">
        <v>0</v>
      </c>
      <c r="AE148" s="101">
        <v>0</v>
      </c>
      <c r="AF148" s="101">
        <v>0</v>
      </c>
      <c r="AG148" s="97">
        <v>1</v>
      </c>
      <c r="AH148" s="101">
        <v>0</v>
      </c>
      <c r="AI148" s="101">
        <v>0</v>
      </c>
    </row>
    <row r="149" spans="1:35" ht="18" x14ac:dyDescent="0.4">
      <c r="A149" s="96" t="s">
        <v>236</v>
      </c>
      <c r="B149" s="101">
        <v>0</v>
      </c>
      <c r="C149" s="101">
        <v>0</v>
      </c>
      <c r="D149" s="101">
        <v>0</v>
      </c>
      <c r="E149" s="97">
        <v>1</v>
      </c>
      <c r="F149" s="101">
        <v>0</v>
      </c>
      <c r="G149" s="101">
        <v>0</v>
      </c>
      <c r="H149" s="96" t="s">
        <v>236</v>
      </c>
      <c r="I149" s="101">
        <v>0</v>
      </c>
      <c r="J149" s="101">
        <v>0</v>
      </c>
      <c r="K149" s="101">
        <v>0</v>
      </c>
      <c r="L149" s="97">
        <v>1</v>
      </c>
      <c r="M149" s="101">
        <v>0</v>
      </c>
      <c r="N149" s="101">
        <v>0</v>
      </c>
      <c r="O149" s="96" t="s">
        <v>236</v>
      </c>
      <c r="P149" s="101">
        <v>0</v>
      </c>
      <c r="Q149" s="101">
        <v>0</v>
      </c>
      <c r="R149" s="101">
        <v>0</v>
      </c>
      <c r="S149" s="97">
        <v>1</v>
      </c>
      <c r="T149" s="101">
        <v>0</v>
      </c>
      <c r="U149" s="101">
        <v>0</v>
      </c>
      <c r="V149" s="96" t="s">
        <v>236</v>
      </c>
      <c r="W149" s="101">
        <v>0</v>
      </c>
      <c r="X149" s="101">
        <v>0</v>
      </c>
      <c r="Y149" s="101">
        <v>0</v>
      </c>
      <c r="Z149" s="97">
        <v>1</v>
      </c>
      <c r="AA149" s="101">
        <v>0</v>
      </c>
      <c r="AB149" s="101">
        <v>0</v>
      </c>
      <c r="AC149" s="96" t="s">
        <v>236</v>
      </c>
      <c r="AD149" s="101">
        <v>0</v>
      </c>
      <c r="AE149" s="101">
        <v>0</v>
      </c>
      <c r="AF149" s="101">
        <v>0</v>
      </c>
      <c r="AG149" s="97">
        <v>1</v>
      </c>
      <c r="AH149" s="101">
        <v>0</v>
      </c>
      <c r="AI149" s="101">
        <v>0</v>
      </c>
    </row>
    <row r="150" spans="1:35" ht="18" x14ac:dyDescent="0.4">
      <c r="A150" s="96" t="s">
        <v>387</v>
      </c>
      <c r="B150" s="101">
        <v>0</v>
      </c>
      <c r="C150" s="101">
        <v>0</v>
      </c>
      <c r="D150" s="101">
        <v>0</v>
      </c>
      <c r="E150" s="97">
        <v>1</v>
      </c>
      <c r="F150" s="101">
        <v>0</v>
      </c>
      <c r="G150" s="101">
        <v>0</v>
      </c>
      <c r="H150" s="96" t="s">
        <v>387</v>
      </c>
      <c r="I150" s="101">
        <v>0</v>
      </c>
      <c r="J150" s="101">
        <v>0</v>
      </c>
      <c r="K150" s="101">
        <v>0</v>
      </c>
      <c r="L150" s="97">
        <v>1</v>
      </c>
      <c r="M150" s="101">
        <v>0</v>
      </c>
      <c r="N150" s="101">
        <v>0</v>
      </c>
      <c r="O150" s="96" t="s">
        <v>387</v>
      </c>
      <c r="P150" s="101">
        <v>0</v>
      </c>
      <c r="Q150" s="101">
        <v>0</v>
      </c>
      <c r="R150" s="101">
        <v>0</v>
      </c>
      <c r="S150" s="97">
        <v>1</v>
      </c>
      <c r="T150" s="101">
        <v>0</v>
      </c>
      <c r="U150" s="101">
        <v>0</v>
      </c>
      <c r="V150" s="96" t="s">
        <v>387</v>
      </c>
      <c r="W150" s="101">
        <v>0</v>
      </c>
      <c r="X150" s="101">
        <v>0</v>
      </c>
      <c r="Y150" s="101">
        <v>0</v>
      </c>
      <c r="Z150" s="97">
        <v>1</v>
      </c>
      <c r="AA150" s="101">
        <v>0</v>
      </c>
      <c r="AB150" s="101">
        <v>0</v>
      </c>
      <c r="AC150" s="96" t="s">
        <v>387</v>
      </c>
      <c r="AD150" s="101">
        <v>0</v>
      </c>
      <c r="AE150" s="101">
        <v>0</v>
      </c>
      <c r="AF150" s="101">
        <v>0</v>
      </c>
      <c r="AG150" s="97">
        <v>1</v>
      </c>
      <c r="AH150" s="101">
        <v>0</v>
      </c>
      <c r="AI150" s="101">
        <v>0</v>
      </c>
    </row>
    <row r="151" spans="1:35" ht="18" x14ac:dyDescent="0.4">
      <c r="A151" s="96" t="s">
        <v>271</v>
      </c>
      <c r="B151" s="101">
        <v>0</v>
      </c>
      <c r="C151" s="101">
        <v>0</v>
      </c>
      <c r="D151" s="101">
        <v>0</v>
      </c>
      <c r="E151" s="97">
        <v>1</v>
      </c>
      <c r="F151" s="101">
        <v>0</v>
      </c>
      <c r="G151" s="101">
        <v>0</v>
      </c>
      <c r="H151" s="96" t="s">
        <v>271</v>
      </c>
      <c r="I151" s="101">
        <v>0</v>
      </c>
      <c r="J151" s="101">
        <v>0</v>
      </c>
      <c r="K151" s="101">
        <v>0</v>
      </c>
      <c r="L151" s="97">
        <v>1</v>
      </c>
      <c r="M151" s="101">
        <v>0</v>
      </c>
      <c r="N151" s="101">
        <v>0</v>
      </c>
      <c r="O151" s="96" t="s">
        <v>271</v>
      </c>
      <c r="P151" s="101">
        <v>0</v>
      </c>
      <c r="Q151" s="101">
        <v>0</v>
      </c>
      <c r="R151" s="101">
        <v>0</v>
      </c>
      <c r="S151" s="97">
        <v>1</v>
      </c>
      <c r="T151" s="101">
        <v>0</v>
      </c>
      <c r="U151" s="101">
        <v>0</v>
      </c>
      <c r="V151" s="96" t="s">
        <v>271</v>
      </c>
      <c r="W151" s="101">
        <v>0</v>
      </c>
      <c r="X151" s="101">
        <v>0</v>
      </c>
      <c r="Y151" s="101">
        <v>0</v>
      </c>
      <c r="Z151" s="97">
        <v>1</v>
      </c>
      <c r="AA151" s="101">
        <v>0</v>
      </c>
      <c r="AB151" s="101">
        <v>0</v>
      </c>
      <c r="AC151" s="96" t="s">
        <v>271</v>
      </c>
      <c r="AD151" s="101">
        <v>0</v>
      </c>
      <c r="AE151" s="101">
        <v>0</v>
      </c>
      <c r="AF151" s="101">
        <v>0</v>
      </c>
      <c r="AG151" s="97">
        <v>1</v>
      </c>
      <c r="AH151" s="101">
        <v>0</v>
      </c>
      <c r="AI151" s="101">
        <v>0</v>
      </c>
    </row>
    <row r="152" spans="1:35" ht="18" x14ac:dyDescent="0.4">
      <c r="A152" s="96" t="s">
        <v>222</v>
      </c>
      <c r="B152" s="101">
        <v>0</v>
      </c>
      <c r="C152" s="101">
        <v>0</v>
      </c>
      <c r="D152" s="101">
        <v>0</v>
      </c>
      <c r="E152" s="97">
        <v>1</v>
      </c>
      <c r="F152" s="101">
        <v>0</v>
      </c>
      <c r="G152" s="101">
        <v>0</v>
      </c>
      <c r="H152" s="96" t="s">
        <v>222</v>
      </c>
      <c r="I152" s="101">
        <v>0</v>
      </c>
      <c r="J152" s="101">
        <v>0</v>
      </c>
      <c r="K152" s="101">
        <v>0</v>
      </c>
      <c r="L152" s="97">
        <v>1</v>
      </c>
      <c r="M152" s="101">
        <v>0</v>
      </c>
      <c r="N152" s="101">
        <v>0</v>
      </c>
      <c r="O152" s="96" t="s">
        <v>222</v>
      </c>
      <c r="P152" s="101">
        <v>0</v>
      </c>
      <c r="Q152" s="101">
        <v>0</v>
      </c>
      <c r="R152" s="101">
        <v>0</v>
      </c>
      <c r="S152" s="97">
        <v>1</v>
      </c>
      <c r="T152" s="101">
        <v>0</v>
      </c>
      <c r="U152" s="101">
        <v>0</v>
      </c>
      <c r="V152" s="96" t="s">
        <v>222</v>
      </c>
      <c r="W152" s="101">
        <v>0</v>
      </c>
      <c r="X152" s="101">
        <v>0</v>
      </c>
      <c r="Y152" s="101">
        <v>0</v>
      </c>
      <c r="Z152" s="97">
        <v>1</v>
      </c>
      <c r="AA152" s="101">
        <v>0</v>
      </c>
      <c r="AB152" s="101">
        <v>0</v>
      </c>
      <c r="AC152" s="96" t="s">
        <v>222</v>
      </c>
      <c r="AD152" s="101">
        <v>0</v>
      </c>
      <c r="AE152" s="101">
        <v>0</v>
      </c>
      <c r="AF152" s="101">
        <v>0</v>
      </c>
      <c r="AG152" s="97">
        <v>1</v>
      </c>
      <c r="AH152" s="101">
        <v>0</v>
      </c>
      <c r="AI152" s="101">
        <v>0</v>
      </c>
    </row>
    <row r="153" spans="1:35" ht="36" x14ac:dyDescent="0.4">
      <c r="A153" s="96" t="s">
        <v>668</v>
      </c>
      <c r="B153" s="101">
        <v>0</v>
      </c>
      <c r="C153" s="101">
        <v>0</v>
      </c>
      <c r="D153" s="101">
        <v>0</v>
      </c>
      <c r="E153" s="97">
        <v>1</v>
      </c>
      <c r="F153" s="101">
        <v>0</v>
      </c>
      <c r="G153" s="101">
        <v>0</v>
      </c>
      <c r="H153" s="96" t="s">
        <v>668</v>
      </c>
      <c r="I153" s="101">
        <v>0</v>
      </c>
      <c r="J153" s="101">
        <v>0</v>
      </c>
      <c r="K153" s="101">
        <v>0</v>
      </c>
      <c r="L153" s="97">
        <v>1</v>
      </c>
      <c r="M153" s="101">
        <v>0</v>
      </c>
      <c r="N153" s="101">
        <v>0</v>
      </c>
      <c r="O153" s="96" t="s">
        <v>668</v>
      </c>
      <c r="P153" s="101">
        <v>0</v>
      </c>
      <c r="Q153" s="101">
        <v>0</v>
      </c>
      <c r="R153" s="101">
        <v>0</v>
      </c>
      <c r="S153" s="97">
        <v>1</v>
      </c>
      <c r="T153" s="101">
        <v>0</v>
      </c>
      <c r="U153" s="101">
        <v>0</v>
      </c>
      <c r="V153" s="96" t="s">
        <v>668</v>
      </c>
      <c r="W153" s="101">
        <v>0</v>
      </c>
      <c r="X153" s="101">
        <v>0</v>
      </c>
      <c r="Y153" s="101">
        <v>0</v>
      </c>
      <c r="Z153" s="97">
        <v>1</v>
      </c>
      <c r="AA153" s="101">
        <v>0</v>
      </c>
      <c r="AB153" s="101">
        <v>0</v>
      </c>
      <c r="AC153" s="96" t="s">
        <v>668</v>
      </c>
      <c r="AD153" s="101">
        <v>0</v>
      </c>
      <c r="AE153" s="101">
        <v>0</v>
      </c>
      <c r="AF153" s="101">
        <v>0</v>
      </c>
      <c r="AG153" s="97">
        <v>1</v>
      </c>
      <c r="AH153" s="101">
        <v>0</v>
      </c>
      <c r="AI153" s="101">
        <v>0</v>
      </c>
    </row>
    <row r="154" spans="1:35" ht="18" x14ac:dyDescent="0.4">
      <c r="A154" s="96" t="s">
        <v>389</v>
      </c>
      <c r="B154" s="101">
        <v>0</v>
      </c>
      <c r="C154" s="101">
        <v>0</v>
      </c>
      <c r="D154" s="101">
        <v>0</v>
      </c>
      <c r="E154" s="97">
        <v>1</v>
      </c>
      <c r="F154" s="101">
        <v>0</v>
      </c>
      <c r="G154" s="101">
        <v>0</v>
      </c>
      <c r="H154" s="96" t="s">
        <v>389</v>
      </c>
      <c r="I154" s="101">
        <v>0</v>
      </c>
      <c r="J154" s="101">
        <v>0</v>
      </c>
      <c r="K154" s="101">
        <v>0</v>
      </c>
      <c r="L154" s="97">
        <v>1</v>
      </c>
      <c r="M154" s="101">
        <v>0</v>
      </c>
      <c r="N154" s="101">
        <v>0</v>
      </c>
      <c r="O154" s="96" t="s">
        <v>389</v>
      </c>
      <c r="P154" s="101">
        <v>0</v>
      </c>
      <c r="Q154" s="101">
        <v>0</v>
      </c>
      <c r="R154" s="101">
        <v>0</v>
      </c>
      <c r="S154" s="97">
        <v>1</v>
      </c>
      <c r="T154" s="101">
        <v>0</v>
      </c>
      <c r="U154" s="101">
        <v>0</v>
      </c>
      <c r="V154" s="96" t="s">
        <v>389</v>
      </c>
      <c r="W154" s="101">
        <v>0</v>
      </c>
      <c r="X154" s="101">
        <v>0</v>
      </c>
      <c r="Y154" s="101">
        <v>0</v>
      </c>
      <c r="Z154" s="97">
        <v>1</v>
      </c>
      <c r="AA154" s="101">
        <v>0</v>
      </c>
      <c r="AB154" s="101">
        <v>0</v>
      </c>
      <c r="AC154" s="96" t="s">
        <v>389</v>
      </c>
      <c r="AD154" s="101">
        <v>0</v>
      </c>
      <c r="AE154" s="101">
        <v>0</v>
      </c>
      <c r="AF154" s="101">
        <v>0</v>
      </c>
      <c r="AG154" s="97">
        <v>1</v>
      </c>
      <c r="AH154" s="101">
        <v>0</v>
      </c>
      <c r="AI154" s="101">
        <v>0</v>
      </c>
    </row>
    <row r="155" spans="1:35" ht="18" x14ac:dyDescent="0.4">
      <c r="A155" s="96" t="s">
        <v>669</v>
      </c>
      <c r="B155" s="101">
        <v>0</v>
      </c>
      <c r="C155" s="101">
        <v>0</v>
      </c>
      <c r="D155" s="101">
        <v>0</v>
      </c>
      <c r="E155" s="97">
        <v>1</v>
      </c>
      <c r="F155" s="101">
        <v>0</v>
      </c>
      <c r="G155" s="101">
        <v>0</v>
      </c>
      <c r="H155" s="96" t="s">
        <v>669</v>
      </c>
      <c r="I155" s="101">
        <v>0</v>
      </c>
      <c r="J155" s="101">
        <v>0</v>
      </c>
      <c r="K155" s="101">
        <v>0</v>
      </c>
      <c r="L155" s="97">
        <v>1</v>
      </c>
      <c r="M155" s="101">
        <v>0</v>
      </c>
      <c r="N155" s="101">
        <v>0</v>
      </c>
      <c r="O155" s="96" t="s">
        <v>669</v>
      </c>
      <c r="P155" s="101">
        <v>0</v>
      </c>
      <c r="Q155" s="101">
        <v>0</v>
      </c>
      <c r="R155" s="101">
        <v>0</v>
      </c>
      <c r="S155" s="97">
        <v>1</v>
      </c>
      <c r="T155" s="101">
        <v>0</v>
      </c>
      <c r="U155" s="101">
        <v>0</v>
      </c>
      <c r="V155" s="96" t="s">
        <v>669</v>
      </c>
      <c r="W155" s="101">
        <v>0</v>
      </c>
      <c r="X155" s="101">
        <v>0</v>
      </c>
      <c r="Y155" s="101">
        <v>0</v>
      </c>
      <c r="Z155" s="97">
        <v>1</v>
      </c>
      <c r="AA155" s="101">
        <v>0</v>
      </c>
      <c r="AB155" s="101">
        <v>0</v>
      </c>
      <c r="AC155" s="96" t="s">
        <v>669</v>
      </c>
      <c r="AD155" s="101">
        <v>0</v>
      </c>
      <c r="AE155" s="101">
        <v>0</v>
      </c>
      <c r="AF155" s="101">
        <v>0</v>
      </c>
      <c r="AG155" s="97">
        <v>1</v>
      </c>
      <c r="AH155" s="101">
        <v>0</v>
      </c>
      <c r="AI155" s="101">
        <v>0</v>
      </c>
    </row>
    <row r="156" spans="1:35" ht="18" x14ac:dyDescent="0.4">
      <c r="A156" s="96" t="s">
        <v>390</v>
      </c>
      <c r="B156" s="101">
        <v>0</v>
      </c>
      <c r="C156" s="101">
        <v>0</v>
      </c>
      <c r="D156" s="101">
        <v>0</v>
      </c>
      <c r="E156" s="97">
        <v>1</v>
      </c>
      <c r="F156" s="101">
        <v>0</v>
      </c>
      <c r="G156" s="101">
        <v>0</v>
      </c>
      <c r="H156" s="96" t="s">
        <v>390</v>
      </c>
      <c r="I156" s="101">
        <v>0</v>
      </c>
      <c r="J156" s="101">
        <v>0</v>
      </c>
      <c r="K156" s="101">
        <v>0</v>
      </c>
      <c r="L156" s="97">
        <v>1</v>
      </c>
      <c r="M156" s="101">
        <v>0</v>
      </c>
      <c r="N156" s="101">
        <v>0</v>
      </c>
      <c r="O156" s="96" t="s">
        <v>390</v>
      </c>
      <c r="P156" s="101">
        <v>0</v>
      </c>
      <c r="Q156" s="101">
        <v>0</v>
      </c>
      <c r="R156" s="101">
        <v>0</v>
      </c>
      <c r="S156" s="97">
        <v>1</v>
      </c>
      <c r="T156" s="101">
        <v>0</v>
      </c>
      <c r="U156" s="101">
        <v>0</v>
      </c>
      <c r="V156" s="96" t="s">
        <v>390</v>
      </c>
      <c r="W156" s="101">
        <v>0</v>
      </c>
      <c r="X156" s="101">
        <v>0</v>
      </c>
      <c r="Y156" s="101">
        <v>0</v>
      </c>
      <c r="Z156" s="97">
        <v>1</v>
      </c>
      <c r="AA156" s="101">
        <v>0</v>
      </c>
      <c r="AB156" s="101">
        <v>0</v>
      </c>
      <c r="AC156" s="96" t="s">
        <v>390</v>
      </c>
      <c r="AD156" s="101">
        <v>0</v>
      </c>
      <c r="AE156" s="101">
        <v>0</v>
      </c>
      <c r="AF156" s="101">
        <v>0</v>
      </c>
      <c r="AG156" s="97">
        <v>1</v>
      </c>
      <c r="AH156" s="101">
        <v>0</v>
      </c>
      <c r="AI156" s="101">
        <v>0</v>
      </c>
    </row>
    <row r="157" spans="1:35" ht="18" x14ac:dyDescent="0.4">
      <c r="A157" s="96" t="s">
        <v>391</v>
      </c>
      <c r="B157" s="101">
        <v>0</v>
      </c>
      <c r="C157" s="101">
        <v>0</v>
      </c>
      <c r="D157" s="101">
        <v>0</v>
      </c>
      <c r="E157" s="97">
        <v>1</v>
      </c>
      <c r="F157" s="101">
        <v>0</v>
      </c>
      <c r="G157" s="101">
        <v>0</v>
      </c>
      <c r="H157" s="96" t="s">
        <v>391</v>
      </c>
      <c r="I157" s="101">
        <v>0</v>
      </c>
      <c r="J157" s="101">
        <v>0</v>
      </c>
      <c r="K157" s="101">
        <v>0</v>
      </c>
      <c r="L157" s="97">
        <v>1</v>
      </c>
      <c r="M157" s="101">
        <v>0</v>
      </c>
      <c r="N157" s="101">
        <v>0</v>
      </c>
      <c r="O157" s="96" t="s">
        <v>391</v>
      </c>
      <c r="P157" s="101">
        <v>0</v>
      </c>
      <c r="Q157" s="101">
        <v>0</v>
      </c>
      <c r="R157" s="101">
        <v>0</v>
      </c>
      <c r="S157" s="97">
        <v>1</v>
      </c>
      <c r="T157" s="101">
        <v>0</v>
      </c>
      <c r="U157" s="101">
        <v>0</v>
      </c>
      <c r="V157" s="96" t="s">
        <v>391</v>
      </c>
      <c r="W157" s="101">
        <v>0</v>
      </c>
      <c r="X157" s="101">
        <v>0</v>
      </c>
      <c r="Y157" s="101">
        <v>0</v>
      </c>
      <c r="Z157" s="97">
        <v>1</v>
      </c>
      <c r="AA157" s="101">
        <v>0</v>
      </c>
      <c r="AB157" s="101">
        <v>0</v>
      </c>
      <c r="AC157" s="96" t="s">
        <v>391</v>
      </c>
      <c r="AD157" s="101">
        <v>0</v>
      </c>
      <c r="AE157" s="101">
        <v>0</v>
      </c>
      <c r="AF157" s="101">
        <v>0</v>
      </c>
      <c r="AG157" s="97">
        <v>1</v>
      </c>
      <c r="AH157" s="101">
        <v>0</v>
      </c>
      <c r="AI157" s="101">
        <v>0</v>
      </c>
    </row>
    <row r="158" spans="1:35" ht="18" x14ac:dyDescent="0.4">
      <c r="A158" s="96" t="s">
        <v>392</v>
      </c>
      <c r="B158" s="101">
        <v>0</v>
      </c>
      <c r="C158" s="101">
        <v>0</v>
      </c>
      <c r="D158" s="101">
        <v>0</v>
      </c>
      <c r="E158" s="97">
        <v>1</v>
      </c>
      <c r="F158" s="101">
        <v>0</v>
      </c>
      <c r="G158" s="101">
        <v>0</v>
      </c>
      <c r="H158" s="96" t="s">
        <v>392</v>
      </c>
      <c r="I158" s="101">
        <v>0</v>
      </c>
      <c r="J158" s="101">
        <v>0</v>
      </c>
      <c r="K158" s="101">
        <v>0</v>
      </c>
      <c r="L158" s="97">
        <v>1</v>
      </c>
      <c r="M158" s="101">
        <v>0</v>
      </c>
      <c r="N158" s="101">
        <v>0</v>
      </c>
      <c r="O158" s="96" t="s">
        <v>392</v>
      </c>
      <c r="P158" s="101">
        <v>0</v>
      </c>
      <c r="Q158" s="101">
        <v>0</v>
      </c>
      <c r="R158" s="101">
        <v>0</v>
      </c>
      <c r="S158" s="97">
        <v>1</v>
      </c>
      <c r="T158" s="101">
        <v>0</v>
      </c>
      <c r="U158" s="101">
        <v>0</v>
      </c>
      <c r="V158" s="96" t="s">
        <v>392</v>
      </c>
      <c r="W158" s="101">
        <v>0</v>
      </c>
      <c r="X158" s="101">
        <v>0</v>
      </c>
      <c r="Y158" s="101">
        <v>0</v>
      </c>
      <c r="Z158" s="97">
        <v>1</v>
      </c>
      <c r="AA158" s="101">
        <v>0</v>
      </c>
      <c r="AB158" s="101">
        <v>0</v>
      </c>
      <c r="AC158" s="96" t="s">
        <v>392</v>
      </c>
      <c r="AD158" s="101">
        <v>0</v>
      </c>
      <c r="AE158" s="101">
        <v>0</v>
      </c>
      <c r="AF158" s="101">
        <v>0</v>
      </c>
      <c r="AG158" s="97">
        <v>1</v>
      </c>
      <c r="AH158" s="101">
        <v>0</v>
      </c>
      <c r="AI158" s="101">
        <v>0</v>
      </c>
    </row>
    <row r="159" spans="1:35" ht="18" x14ac:dyDescent="0.4">
      <c r="A159" s="96" t="s">
        <v>670</v>
      </c>
      <c r="B159" s="101">
        <v>0</v>
      </c>
      <c r="C159" s="101">
        <v>0</v>
      </c>
      <c r="D159" s="101">
        <v>0</v>
      </c>
      <c r="E159" s="97">
        <v>1</v>
      </c>
      <c r="F159" s="101">
        <v>0</v>
      </c>
      <c r="G159" s="101">
        <v>0</v>
      </c>
      <c r="H159" s="96" t="s">
        <v>670</v>
      </c>
      <c r="I159" s="101">
        <v>0</v>
      </c>
      <c r="J159" s="101">
        <v>0</v>
      </c>
      <c r="K159" s="101">
        <v>0</v>
      </c>
      <c r="L159" s="97">
        <v>1</v>
      </c>
      <c r="M159" s="101">
        <v>0</v>
      </c>
      <c r="N159" s="101">
        <v>0</v>
      </c>
      <c r="O159" s="96" t="s">
        <v>670</v>
      </c>
      <c r="P159" s="101">
        <v>0</v>
      </c>
      <c r="Q159" s="101">
        <v>0</v>
      </c>
      <c r="R159" s="101">
        <v>0</v>
      </c>
      <c r="S159" s="97">
        <v>1</v>
      </c>
      <c r="T159" s="101">
        <v>0</v>
      </c>
      <c r="U159" s="101">
        <v>0</v>
      </c>
      <c r="V159" s="96" t="s">
        <v>670</v>
      </c>
      <c r="W159" s="101">
        <v>0</v>
      </c>
      <c r="X159" s="101">
        <v>0</v>
      </c>
      <c r="Y159" s="101">
        <v>0</v>
      </c>
      <c r="Z159" s="97">
        <v>1</v>
      </c>
      <c r="AA159" s="101">
        <v>0</v>
      </c>
      <c r="AB159" s="101">
        <v>0</v>
      </c>
      <c r="AC159" s="96" t="s">
        <v>670</v>
      </c>
      <c r="AD159" s="101">
        <v>0</v>
      </c>
      <c r="AE159" s="101">
        <v>0</v>
      </c>
      <c r="AF159" s="101">
        <v>0</v>
      </c>
      <c r="AG159" s="97">
        <v>1</v>
      </c>
      <c r="AH159" s="101">
        <v>0</v>
      </c>
      <c r="AI159" s="101">
        <v>0</v>
      </c>
    </row>
    <row r="160" spans="1:35" ht="18" x14ac:dyDescent="0.4">
      <c r="A160" s="96" t="s">
        <v>671</v>
      </c>
      <c r="B160" s="101">
        <v>0</v>
      </c>
      <c r="C160" s="101">
        <v>0</v>
      </c>
      <c r="D160" s="101">
        <v>0</v>
      </c>
      <c r="E160" s="97">
        <v>1</v>
      </c>
      <c r="F160" s="101">
        <v>0</v>
      </c>
      <c r="G160" s="101">
        <v>0</v>
      </c>
      <c r="H160" s="96" t="s">
        <v>671</v>
      </c>
      <c r="I160" s="101">
        <v>0</v>
      </c>
      <c r="J160" s="101">
        <v>0</v>
      </c>
      <c r="K160" s="101">
        <v>0</v>
      </c>
      <c r="L160" s="97">
        <v>1</v>
      </c>
      <c r="M160" s="101">
        <v>0</v>
      </c>
      <c r="N160" s="101">
        <v>0</v>
      </c>
      <c r="O160" s="96" t="s">
        <v>671</v>
      </c>
      <c r="P160" s="101">
        <v>0</v>
      </c>
      <c r="Q160" s="101">
        <v>0</v>
      </c>
      <c r="R160" s="101">
        <v>0</v>
      </c>
      <c r="S160" s="97">
        <v>1</v>
      </c>
      <c r="T160" s="101">
        <v>0</v>
      </c>
      <c r="U160" s="101">
        <v>0</v>
      </c>
      <c r="V160" s="96" t="s">
        <v>671</v>
      </c>
      <c r="W160" s="101">
        <v>0</v>
      </c>
      <c r="X160" s="101">
        <v>0</v>
      </c>
      <c r="Y160" s="101">
        <v>0</v>
      </c>
      <c r="Z160" s="97">
        <v>1</v>
      </c>
      <c r="AA160" s="101">
        <v>0</v>
      </c>
      <c r="AB160" s="101">
        <v>0</v>
      </c>
      <c r="AC160" s="96" t="s">
        <v>671</v>
      </c>
      <c r="AD160" s="101">
        <v>0</v>
      </c>
      <c r="AE160" s="101">
        <v>0</v>
      </c>
      <c r="AF160" s="101">
        <v>0</v>
      </c>
      <c r="AG160" s="97">
        <v>1</v>
      </c>
      <c r="AH160" s="101">
        <v>0</v>
      </c>
      <c r="AI160" s="101">
        <v>0</v>
      </c>
    </row>
    <row r="161" spans="1:35" ht="18" x14ac:dyDescent="0.4">
      <c r="A161" s="96" t="s">
        <v>672</v>
      </c>
      <c r="B161" s="101">
        <v>0</v>
      </c>
      <c r="C161" s="101">
        <v>0</v>
      </c>
      <c r="D161" s="101">
        <v>0</v>
      </c>
      <c r="E161" s="97">
        <v>1</v>
      </c>
      <c r="F161" s="101">
        <v>0</v>
      </c>
      <c r="G161" s="101">
        <v>0</v>
      </c>
      <c r="H161" s="96" t="s">
        <v>672</v>
      </c>
      <c r="I161" s="101">
        <v>0</v>
      </c>
      <c r="J161" s="101">
        <v>0</v>
      </c>
      <c r="K161" s="101">
        <v>0</v>
      </c>
      <c r="L161" s="97">
        <v>1</v>
      </c>
      <c r="M161" s="101">
        <v>0</v>
      </c>
      <c r="N161" s="101">
        <v>0</v>
      </c>
      <c r="O161" s="96" t="s">
        <v>672</v>
      </c>
      <c r="P161" s="101">
        <v>0</v>
      </c>
      <c r="Q161" s="101">
        <v>0</v>
      </c>
      <c r="R161" s="101">
        <v>0</v>
      </c>
      <c r="S161" s="97">
        <v>1</v>
      </c>
      <c r="T161" s="101">
        <v>0</v>
      </c>
      <c r="U161" s="101">
        <v>0</v>
      </c>
      <c r="V161" s="96" t="s">
        <v>672</v>
      </c>
      <c r="W161" s="101">
        <v>0</v>
      </c>
      <c r="X161" s="101">
        <v>0</v>
      </c>
      <c r="Y161" s="101">
        <v>0</v>
      </c>
      <c r="Z161" s="97">
        <v>1</v>
      </c>
      <c r="AA161" s="101">
        <v>0</v>
      </c>
      <c r="AB161" s="101">
        <v>0</v>
      </c>
      <c r="AC161" s="96" t="s">
        <v>672</v>
      </c>
      <c r="AD161" s="101">
        <v>0</v>
      </c>
      <c r="AE161" s="101">
        <v>0</v>
      </c>
      <c r="AF161" s="101">
        <v>0</v>
      </c>
      <c r="AG161" s="97">
        <v>1</v>
      </c>
      <c r="AH161" s="101">
        <v>0</v>
      </c>
      <c r="AI161" s="101">
        <v>0</v>
      </c>
    </row>
    <row r="162" spans="1:35" ht="36" x14ac:dyDescent="0.4">
      <c r="A162" s="96" t="s">
        <v>673</v>
      </c>
      <c r="B162" s="101">
        <v>0</v>
      </c>
      <c r="C162" s="101">
        <v>0</v>
      </c>
      <c r="D162" s="101">
        <v>0</v>
      </c>
      <c r="E162" s="97">
        <v>1</v>
      </c>
      <c r="F162" s="101">
        <v>0</v>
      </c>
      <c r="G162" s="101">
        <v>0</v>
      </c>
      <c r="H162" s="96" t="s">
        <v>673</v>
      </c>
      <c r="I162" s="101">
        <v>0</v>
      </c>
      <c r="J162" s="101">
        <v>0</v>
      </c>
      <c r="K162" s="101">
        <v>0</v>
      </c>
      <c r="L162" s="97">
        <v>1</v>
      </c>
      <c r="M162" s="101">
        <v>0</v>
      </c>
      <c r="N162" s="101">
        <v>0</v>
      </c>
      <c r="O162" s="96" t="s">
        <v>673</v>
      </c>
      <c r="P162" s="101">
        <v>0</v>
      </c>
      <c r="Q162" s="101">
        <v>0</v>
      </c>
      <c r="R162" s="101">
        <v>0</v>
      </c>
      <c r="S162" s="97">
        <v>1</v>
      </c>
      <c r="T162" s="101">
        <v>0</v>
      </c>
      <c r="U162" s="101">
        <v>0</v>
      </c>
      <c r="V162" s="96" t="s">
        <v>673</v>
      </c>
      <c r="W162" s="101">
        <v>0</v>
      </c>
      <c r="X162" s="101">
        <v>0</v>
      </c>
      <c r="Y162" s="101">
        <v>0</v>
      </c>
      <c r="Z162" s="97">
        <v>1</v>
      </c>
      <c r="AA162" s="101">
        <v>0</v>
      </c>
      <c r="AB162" s="101">
        <v>0</v>
      </c>
      <c r="AC162" s="96" t="s">
        <v>673</v>
      </c>
      <c r="AD162" s="101">
        <v>0</v>
      </c>
      <c r="AE162" s="101">
        <v>0</v>
      </c>
      <c r="AF162" s="101">
        <v>0</v>
      </c>
      <c r="AG162" s="97">
        <v>1</v>
      </c>
      <c r="AH162" s="101">
        <v>0</v>
      </c>
      <c r="AI162" s="101">
        <v>0</v>
      </c>
    </row>
    <row r="163" spans="1:35" ht="36" x14ac:dyDescent="0.4">
      <c r="A163" s="96" t="s">
        <v>674</v>
      </c>
      <c r="B163" s="101">
        <v>0</v>
      </c>
      <c r="C163" s="101">
        <v>0</v>
      </c>
      <c r="D163" s="101">
        <v>0</v>
      </c>
      <c r="E163" s="97">
        <v>1</v>
      </c>
      <c r="F163" s="101">
        <v>0</v>
      </c>
      <c r="G163" s="101">
        <v>0</v>
      </c>
      <c r="H163" s="96" t="s">
        <v>674</v>
      </c>
      <c r="I163" s="101">
        <v>0</v>
      </c>
      <c r="J163" s="101">
        <v>0</v>
      </c>
      <c r="K163" s="101">
        <v>0</v>
      </c>
      <c r="L163" s="97">
        <v>1</v>
      </c>
      <c r="M163" s="101">
        <v>0</v>
      </c>
      <c r="N163" s="101">
        <v>0</v>
      </c>
      <c r="O163" s="96" t="s">
        <v>674</v>
      </c>
      <c r="P163" s="101">
        <v>0</v>
      </c>
      <c r="Q163" s="101">
        <v>0</v>
      </c>
      <c r="R163" s="101">
        <v>0</v>
      </c>
      <c r="S163" s="97">
        <v>1</v>
      </c>
      <c r="T163" s="101">
        <v>0</v>
      </c>
      <c r="U163" s="101">
        <v>0</v>
      </c>
      <c r="V163" s="96" t="s">
        <v>674</v>
      </c>
      <c r="W163" s="101">
        <v>0</v>
      </c>
      <c r="X163" s="101">
        <v>0</v>
      </c>
      <c r="Y163" s="101">
        <v>0</v>
      </c>
      <c r="Z163" s="97">
        <v>1</v>
      </c>
      <c r="AA163" s="101">
        <v>0</v>
      </c>
      <c r="AB163" s="101">
        <v>0</v>
      </c>
      <c r="AC163" s="96" t="s">
        <v>674</v>
      </c>
      <c r="AD163" s="101">
        <v>0</v>
      </c>
      <c r="AE163" s="101">
        <v>0</v>
      </c>
      <c r="AF163" s="101">
        <v>0</v>
      </c>
      <c r="AG163" s="97">
        <v>1</v>
      </c>
      <c r="AH163" s="101">
        <v>0</v>
      </c>
      <c r="AI163" s="101">
        <v>0</v>
      </c>
    </row>
    <row r="164" spans="1:35" ht="18" x14ac:dyDescent="0.4">
      <c r="A164" s="96" t="s">
        <v>675</v>
      </c>
      <c r="B164" s="101">
        <v>0</v>
      </c>
      <c r="C164" s="101">
        <v>0</v>
      </c>
      <c r="D164" s="101">
        <v>0</v>
      </c>
      <c r="E164" s="97">
        <v>1</v>
      </c>
      <c r="F164" s="101">
        <v>0</v>
      </c>
      <c r="G164" s="101">
        <v>0</v>
      </c>
      <c r="H164" s="96" t="s">
        <v>675</v>
      </c>
      <c r="I164" s="101">
        <v>0</v>
      </c>
      <c r="J164" s="101">
        <v>0</v>
      </c>
      <c r="K164" s="101">
        <v>0</v>
      </c>
      <c r="L164" s="97">
        <v>1</v>
      </c>
      <c r="M164" s="101">
        <v>0</v>
      </c>
      <c r="N164" s="101">
        <v>0</v>
      </c>
      <c r="O164" s="96" t="s">
        <v>675</v>
      </c>
      <c r="P164" s="101">
        <v>0</v>
      </c>
      <c r="Q164" s="101">
        <v>0</v>
      </c>
      <c r="R164" s="101">
        <v>0</v>
      </c>
      <c r="S164" s="97">
        <v>1</v>
      </c>
      <c r="T164" s="101">
        <v>0</v>
      </c>
      <c r="U164" s="101">
        <v>0</v>
      </c>
      <c r="V164" s="96" t="s">
        <v>675</v>
      </c>
      <c r="W164" s="101">
        <v>0</v>
      </c>
      <c r="X164" s="101">
        <v>0</v>
      </c>
      <c r="Y164" s="101">
        <v>0</v>
      </c>
      <c r="Z164" s="97">
        <v>1</v>
      </c>
      <c r="AA164" s="101">
        <v>0</v>
      </c>
      <c r="AB164" s="101">
        <v>0</v>
      </c>
      <c r="AC164" s="96" t="s">
        <v>675</v>
      </c>
      <c r="AD164" s="101">
        <v>0</v>
      </c>
      <c r="AE164" s="101">
        <v>0</v>
      </c>
      <c r="AF164" s="101">
        <v>0</v>
      </c>
      <c r="AG164" s="97">
        <v>1</v>
      </c>
      <c r="AH164" s="101">
        <v>0</v>
      </c>
      <c r="AI164" s="101">
        <v>0</v>
      </c>
    </row>
    <row r="165" spans="1:35" ht="18" x14ac:dyDescent="0.4">
      <c r="A165" s="96" t="s">
        <v>393</v>
      </c>
      <c r="B165" s="101">
        <v>0</v>
      </c>
      <c r="C165" s="101">
        <v>0</v>
      </c>
      <c r="D165" s="101">
        <v>0</v>
      </c>
      <c r="E165" s="97">
        <v>1</v>
      </c>
      <c r="F165" s="101">
        <v>0</v>
      </c>
      <c r="G165" s="101">
        <v>0</v>
      </c>
      <c r="H165" s="96" t="s">
        <v>393</v>
      </c>
      <c r="I165" s="101">
        <v>0</v>
      </c>
      <c r="J165" s="101">
        <v>0</v>
      </c>
      <c r="K165" s="101">
        <v>0</v>
      </c>
      <c r="L165" s="97">
        <v>1</v>
      </c>
      <c r="M165" s="101">
        <v>0</v>
      </c>
      <c r="N165" s="101">
        <v>0</v>
      </c>
      <c r="O165" s="96" t="s">
        <v>393</v>
      </c>
      <c r="P165" s="101">
        <v>0</v>
      </c>
      <c r="Q165" s="101">
        <v>0</v>
      </c>
      <c r="R165" s="101">
        <v>0</v>
      </c>
      <c r="S165" s="97">
        <v>1</v>
      </c>
      <c r="T165" s="101">
        <v>0</v>
      </c>
      <c r="U165" s="101">
        <v>0</v>
      </c>
      <c r="V165" s="96" t="s">
        <v>393</v>
      </c>
      <c r="W165" s="101">
        <v>0</v>
      </c>
      <c r="X165" s="101">
        <v>0</v>
      </c>
      <c r="Y165" s="101">
        <v>0</v>
      </c>
      <c r="Z165" s="97">
        <v>1</v>
      </c>
      <c r="AA165" s="101">
        <v>0</v>
      </c>
      <c r="AB165" s="101">
        <v>0</v>
      </c>
      <c r="AC165" s="96" t="s">
        <v>393</v>
      </c>
      <c r="AD165" s="101">
        <v>0</v>
      </c>
      <c r="AE165" s="101">
        <v>0</v>
      </c>
      <c r="AF165" s="101">
        <v>0</v>
      </c>
      <c r="AG165" s="97">
        <v>1</v>
      </c>
      <c r="AH165" s="101">
        <v>0</v>
      </c>
      <c r="AI165" s="101">
        <v>0</v>
      </c>
    </row>
    <row r="166" spans="1:35" ht="18" x14ac:dyDescent="0.4">
      <c r="A166" s="96" t="s">
        <v>394</v>
      </c>
      <c r="B166" s="101">
        <v>0</v>
      </c>
      <c r="C166" s="101">
        <v>0</v>
      </c>
      <c r="D166" s="101">
        <v>0</v>
      </c>
      <c r="E166" s="97">
        <v>1</v>
      </c>
      <c r="F166" s="101">
        <v>0</v>
      </c>
      <c r="G166" s="101">
        <v>0</v>
      </c>
      <c r="H166" s="96" t="s">
        <v>394</v>
      </c>
      <c r="I166" s="101">
        <v>0</v>
      </c>
      <c r="J166" s="101">
        <v>0</v>
      </c>
      <c r="K166" s="101">
        <v>0</v>
      </c>
      <c r="L166" s="97">
        <v>1</v>
      </c>
      <c r="M166" s="101">
        <v>0</v>
      </c>
      <c r="N166" s="101">
        <v>0</v>
      </c>
      <c r="O166" s="96" t="s">
        <v>394</v>
      </c>
      <c r="P166" s="101">
        <v>0</v>
      </c>
      <c r="Q166" s="101">
        <v>0</v>
      </c>
      <c r="R166" s="101">
        <v>0</v>
      </c>
      <c r="S166" s="97">
        <v>1</v>
      </c>
      <c r="T166" s="101">
        <v>0</v>
      </c>
      <c r="U166" s="101">
        <v>0</v>
      </c>
      <c r="V166" s="96" t="s">
        <v>394</v>
      </c>
      <c r="W166" s="101">
        <v>0</v>
      </c>
      <c r="X166" s="101">
        <v>0</v>
      </c>
      <c r="Y166" s="101">
        <v>0</v>
      </c>
      <c r="Z166" s="97">
        <v>1</v>
      </c>
      <c r="AA166" s="101">
        <v>0</v>
      </c>
      <c r="AB166" s="101">
        <v>0</v>
      </c>
      <c r="AC166" s="96" t="s">
        <v>394</v>
      </c>
      <c r="AD166" s="101">
        <v>0</v>
      </c>
      <c r="AE166" s="101">
        <v>0</v>
      </c>
      <c r="AF166" s="101">
        <v>0</v>
      </c>
      <c r="AG166" s="97">
        <v>1</v>
      </c>
      <c r="AH166" s="101">
        <v>0</v>
      </c>
      <c r="AI166" s="101">
        <v>0</v>
      </c>
    </row>
    <row r="167" spans="1:35" ht="18" x14ac:dyDescent="0.4">
      <c r="A167" s="96" t="s">
        <v>395</v>
      </c>
      <c r="B167" s="101">
        <v>0</v>
      </c>
      <c r="C167" s="101">
        <v>0</v>
      </c>
      <c r="D167" s="101">
        <v>0</v>
      </c>
      <c r="E167" s="97">
        <v>1</v>
      </c>
      <c r="F167" s="101">
        <v>0</v>
      </c>
      <c r="G167" s="101">
        <v>0</v>
      </c>
      <c r="H167" s="96" t="s">
        <v>395</v>
      </c>
      <c r="I167" s="101">
        <v>0</v>
      </c>
      <c r="J167" s="101">
        <v>0</v>
      </c>
      <c r="K167" s="101">
        <v>0</v>
      </c>
      <c r="L167" s="97">
        <v>1</v>
      </c>
      <c r="M167" s="101">
        <v>0</v>
      </c>
      <c r="N167" s="101">
        <v>0</v>
      </c>
      <c r="O167" s="96" t="s">
        <v>395</v>
      </c>
      <c r="P167" s="101">
        <v>0</v>
      </c>
      <c r="Q167" s="101">
        <v>0</v>
      </c>
      <c r="R167" s="101">
        <v>0</v>
      </c>
      <c r="S167" s="97">
        <v>1</v>
      </c>
      <c r="T167" s="101">
        <v>0</v>
      </c>
      <c r="U167" s="101">
        <v>0</v>
      </c>
      <c r="V167" s="96" t="s">
        <v>395</v>
      </c>
      <c r="W167" s="101">
        <v>0</v>
      </c>
      <c r="X167" s="101">
        <v>0</v>
      </c>
      <c r="Y167" s="101">
        <v>0</v>
      </c>
      <c r="Z167" s="97">
        <v>1</v>
      </c>
      <c r="AA167" s="101">
        <v>0</v>
      </c>
      <c r="AB167" s="101">
        <v>0</v>
      </c>
      <c r="AC167" s="96" t="s">
        <v>395</v>
      </c>
      <c r="AD167" s="101">
        <v>0</v>
      </c>
      <c r="AE167" s="101">
        <v>0</v>
      </c>
      <c r="AF167" s="101">
        <v>0</v>
      </c>
      <c r="AG167" s="97">
        <v>1</v>
      </c>
      <c r="AH167" s="101">
        <v>0</v>
      </c>
      <c r="AI167" s="101">
        <v>0</v>
      </c>
    </row>
    <row r="168" spans="1:35" ht="18" x14ac:dyDescent="0.4">
      <c r="A168" s="96" t="s">
        <v>244</v>
      </c>
      <c r="B168" s="101">
        <v>0</v>
      </c>
      <c r="C168" s="101">
        <v>0</v>
      </c>
      <c r="D168" s="101">
        <v>0</v>
      </c>
      <c r="E168" s="97">
        <v>1</v>
      </c>
      <c r="F168" s="101">
        <v>0</v>
      </c>
      <c r="G168" s="101">
        <v>0</v>
      </c>
      <c r="H168" s="96" t="s">
        <v>244</v>
      </c>
      <c r="I168" s="101">
        <v>0</v>
      </c>
      <c r="J168" s="101">
        <v>0</v>
      </c>
      <c r="K168" s="101">
        <v>0</v>
      </c>
      <c r="L168" s="97">
        <v>1</v>
      </c>
      <c r="M168" s="101">
        <v>0</v>
      </c>
      <c r="N168" s="101">
        <v>0</v>
      </c>
      <c r="O168" s="96" t="s">
        <v>244</v>
      </c>
      <c r="P168" s="101">
        <v>0</v>
      </c>
      <c r="Q168" s="101">
        <v>0</v>
      </c>
      <c r="R168" s="101">
        <v>0</v>
      </c>
      <c r="S168" s="97">
        <v>1</v>
      </c>
      <c r="T168" s="101">
        <v>0</v>
      </c>
      <c r="U168" s="101">
        <v>0</v>
      </c>
      <c r="V168" s="96" t="s">
        <v>244</v>
      </c>
      <c r="W168" s="101">
        <v>0</v>
      </c>
      <c r="X168" s="101">
        <v>0</v>
      </c>
      <c r="Y168" s="101">
        <v>0</v>
      </c>
      <c r="Z168" s="97">
        <v>1</v>
      </c>
      <c r="AA168" s="101">
        <v>0</v>
      </c>
      <c r="AB168" s="101">
        <v>0</v>
      </c>
      <c r="AC168" s="96" t="s">
        <v>244</v>
      </c>
      <c r="AD168" s="101">
        <v>0</v>
      </c>
      <c r="AE168" s="101">
        <v>0</v>
      </c>
      <c r="AF168" s="101">
        <v>0</v>
      </c>
      <c r="AG168" s="97">
        <v>1</v>
      </c>
      <c r="AH168" s="101">
        <v>0</v>
      </c>
      <c r="AI168" s="101">
        <v>0</v>
      </c>
    </row>
    <row r="169" spans="1:35" ht="36" x14ac:dyDescent="0.4">
      <c r="A169" s="96" t="s">
        <v>396</v>
      </c>
      <c r="B169" s="101">
        <v>0</v>
      </c>
      <c r="C169" s="101">
        <v>0</v>
      </c>
      <c r="D169" s="101">
        <v>0</v>
      </c>
      <c r="E169" s="97">
        <v>1</v>
      </c>
      <c r="F169" s="101">
        <v>0</v>
      </c>
      <c r="G169" s="101">
        <v>0</v>
      </c>
      <c r="H169" s="96" t="s">
        <v>396</v>
      </c>
      <c r="I169" s="101">
        <v>0</v>
      </c>
      <c r="J169" s="101">
        <v>0</v>
      </c>
      <c r="K169" s="101">
        <v>0</v>
      </c>
      <c r="L169" s="97">
        <v>1</v>
      </c>
      <c r="M169" s="101">
        <v>0</v>
      </c>
      <c r="N169" s="101">
        <v>0</v>
      </c>
      <c r="O169" s="96" t="s">
        <v>396</v>
      </c>
      <c r="P169" s="101">
        <v>0</v>
      </c>
      <c r="Q169" s="101">
        <v>0</v>
      </c>
      <c r="R169" s="101">
        <v>0</v>
      </c>
      <c r="S169" s="97">
        <v>1</v>
      </c>
      <c r="T169" s="101">
        <v>0</v>
      </c>
      <c r="U169" s="101">
        <v>0</v>
      </c>
      <c r="V169" s="96" t="s">
        <v>396</v>
      </c>
      <c r="W169" s="101">
        <v>0</v>
      </c>
      <c r="X169" s="101">
        <v>0</v>
      </c>
      <c r="Y169" s="101">
        <v>0</v>
      </c>
      <c r="Z169" s="97">
        <v>1</v>
      </c>
      <c r="AA169" s="101">
        <v>0</v>
      </c>
      <c r="AB169" s="101">
        <v>0</v>
      </c>
      <c r="AC169" s="96" t="s">
        <v>396</v>
      </c>
      <c r="AD169" s="101">
        <v>0</v>
      </c>
      <c r="AE169" s="101">
        <v>0</v>
      </c>
      <c r="AF169" s="101">
        <v>0</v>
      </c>
      <c r="AG169" s="97">
        <v>1</v>
      </c>
      <c r="AH169" s="101">
        <v>0</v>
      </c>
      <c r="AI169" s="101">
        <v>0</v>
      </c>
    </row>
    <row r="170" spans="1:35" ht="18" x14ac:dyDescent="0.4">
      <c r="A170" s="96" t="s">
        <v>257</v>
      </c>
      <c r="B170" s="101">
        <v>0</v>
      </c>
      <c r="C170" s="101">
        <v>0</v>
      </c>
      <c r="D170" s="101">
        <v>0</v>
      </c>
      <c r="E170" s="97">
        <v>1</v>
      </c>
      <c r="F170" s="101">
        <v>0</v>
      </c>
      <c r="G170" s="101">
        <v>0</v>
      </c>
      <c r="H170" s="96" t="s">
        <v>257</v>
      </c>
      <c r="I170" s="101">
        <v>0</v>
      </c>
      <c r="J170" s="101">
        <v>0</v>
      </c>
      <c r="K170" s="101">
        <v>0</v>
      </c>
      <c r="L170" s="97">
        <v>1</v>
      </c>
      <c r="M170" s="101">
        <v>0</v>
      </c>
      <c r="N170" s="101">
        <v>0</v>
      </c>
      <c r="O170" s="96" t="s">
        <v>257</v>
      </c>
      <c r="P170" s="101">
        <v>0</v>
      </c>
      <c r="Q170" s="101">
        <v>0</v>
      </c>
      <c r="R170" s="101">
        <v>0</v>
      </c>
      <c r="S170" s="97">
        <v>1</v>
      </c>
      <c r="T170" s="101">
        <v>0</v>
      </c>
      <c r="U170" s="101">
        <v>0</v>
      </c>
      <c r="V170" s="96" t="s">
        <v>257</v>
      </c>
      <c r="W170" s="101">
        <v>0</v>
      </c>
      <c r="X170" s="101">
        <v>0</v>
      </c>
      <c r="Y170" s="101">
        <v>0</v>
      </c>
      <c r="Z170" s="97">
        <v>1</v>
      </c>
      <c r="AA170" s="101">
        <v>0</v>
      </c>
      <c r="AB170" s="101">
        <v>0</v>
      </c>
      <c r="AC170" s="96" t="s">
        <v>257</v>
      </c>
      <c r="AD170" s="101">
        <v>0</v>
      </c>
      <c r="AE170" s="101">
        <v>0</v>
      </c>
      <c r="AF170" s="101">
        <v>0</v>
      </c>
      <c r="AG170" s="97">
        <v>1</v>
      </c>
      <c r="AH170" s="101">
        <v>0</v>
      </c>
      <c r="AI170" s="101">
        <v>0</v>
      </c>
    </row>
    <row r="171" spans="1:35" ht="18" x14ac:dyDescent="0.4">
      <c r="A171" s="96" t="s">
        <v>676</v>
      </c>
      <c r="B171" s="101">
        <v>0</v>
      </c>
      <c r="C171" s="101">
        <v>0</v>
      </c>
      <c r="D171" s="101">
        <v>0</v>
      </c>
      <c r="E171" s="97">
        <v>1</v>
      </c>
      <c r="F171" s="101">
        <v>0</v>
      </c>
      <c r="G171" s="101">
        <v>0</v>
      </c>
      <c r="H171" s="96" t="s">
        <v>676</v>
      </c>
      <c r="I171" s="101">
        <v>0</v>
      </c>
      <c r="J171" s="101">
        <v>0</v>
      </c>
      <c r="K171" s="101">
        <v>0</v>
      </c>
      <c r="L171" s="97">
        <v>1</v>
      </c>
      <c r="M171" s="101">
        <v>0</v>
      </c>
      <c r="N171" s="101">
        <v>0</v>
      </c>
      <c r="O171" s="96" t="s">
        <v>676</v>
      </c>
      <c r="P171" s="101">
        <v>0</v>
      </c>
      <c r="Q171" s="101">
        <v>0</v>
      </c>
      <c r="R171" s="101">
        <v>0</v>
      </c>
      <c r="S171" s="97">
        <v>1</v>
      </c>
      <c r="T171" s="101">
        <v>0</v>
      </c>
      <c r="U171" s="101">
        <v>0</v>
      </c>
      <c r="V171" s="96" t="s">
        <v>676</v>
      </c>
      <c r="W171" s="101">
        <v>0</v>
      </c>
      <c r="X171" s="101">
        <v>0</v>
      </c>
      <c r="Y171" s="101">
        <v>0</v>
      </c>
      <c r="Z171" s="97">
        <v>1</v>
      </c>
      <c r="AA171" s="101">
        <v>0</v>
      </c>
      <c r="AB171" s="101">
        <v>0</v>
      </c>
      <c r="AC171" s="96" t="s">
        <v>676</v>
      </c>
      <c r="AD171" s="101">
        <v>0</v>
      </c>
      <c r="AE171" s="101">
        <v>0</v>
      </c>
      <c r="AF171" s="101">
        <v>0</v>
      </c>
      <c r="AG171" s="97">
        <v>1</v>
      </c>
      <c r="AH171" s="101">
        <v>0</v>
      </c>
      <c r="AI171" s="101">
        <v>0</v>
      </c>
    </row>
    <row r="172" spans="1:35" ht="18" x14ac:dyDescent="0.4">
      <c r="A172" s="96" t="s">
        <v>677</v>
      </c>
      <c r="B172" s="101">
        <v>0</v>
      </c>
      <c r="C172" s="101">
        <v>0</v>
      </c>
      <c r="D172" s="101">
        <v>0</v>
      </c>
      <c r="E172" s="97">
        <v>1</v>
      </c>
      <c r="F172" s="101">
        <v>0</v>
      </c>
      <c r="G172" s="101">
        <v>0</v>
      </c>
      <c r="H172" s="96" t="s">
        <v>677</v>
      </c>
      <c r="I172" s="101">
        <v>0</v>
      </c>
      <c r="J172" s="101">
        <v>0</v>
      </c>
      <c r="K172" s="101">
        <v>0</v>
      </c>
      <c r="L172" s="97">
        <v>1</v>
      </c>
      <c r="M172" s="101">
        <v>0</v>
      </c>
      <c r="N172" s="101">
        <v>0</v>
      </c>
      <c r="O172" s="96" t="s">
        <v>677</v>
      </c>
      <c r="P172" s="101">
        <v>0</v>
      </c>
      <c r="Q172" s="101">
        <v>0</v>
      </c>
      <c r="R172" s="101">
        <v>0</v>
      </c>
      <c r="S172" s="97">
        <v>1</v>
      </c>
      <c r="T172" s="101">
        <v>0</v>
      </c>
      <c r="U172" s="101">
        <v>0</v>
      </c>
      <c r="V172" s="96" t="s">
        <v>677</v>
      </c>
      <c r="W172" s="101">
        <v>0</v>
      </c>
      <c r="X172" s="101">
        <v>0</v>
      </c>
      <c r="Y172" s="101">
        <v>0</v>
      </c>
      <c r="Z172" s="97">
        <v>1</v>
      </c>
      <c r="AA172" s="101">
        <v>0</v>
      </c>
      <c r="AB172" s="101">
        <v>0</v>
      </c>
      <c r="AC172" s="96" t="s">
        <v>677</v>
      </c>
      <c r="AD172" s="101">
        <v>0</v>
      </c>
      <c r="AE172" s="101">
        <v>0</v>
      </c>
      <c r="AF172" s="101">
        <v>0</v>
      </c>
      <c r="AG172" s="97">
        <v>1</v>
      </c>
      <c r="AH172" s="101">
        <v>0</v>
      </c>
      <c r="AI172" s="101">
        <v>0</v>
      </c>
    </row>
    <row r="173" spans="1:35" ht="36" x14ac:dyDescent="0.4">
      <c r="A173" s="96" t="s">
        <v>399</v>
      </c>
      <c r="B173" s="101">
        <v>0</v>
      </c>
      <c r="C173" s="101">
        <v>0</v>
      </c>
      <c r="D173" s="101">
        <v>0</v>
      </c>
      <c r="E173" s="97">
        <v>1</v>
      </c>
      <c r="F173" s="101">
        <v>0</v>
      </c>
      <c r="G173" s="101">
        <v>0</v>
      </c>
      <c r="H173" s="96" t="s">
        <v>399</v>
      </c>
      <c r="I173" s="101">
        <v>0</v>
      </c>
      <c r="J173" s="101">
        <v>0</v>
      </c>
      <c r="K173" s="101">
        <v>0</v>
      </c>
      <c r="L173" s="97">
        <v>1</v>
      </c>
      <c r="M173" s="101">
        <v>0</v>
      </c>
      <c r="N173" s="101">
        <v>0</v>
      </c>
      <c r="O173" s="96" t="s">
        <v>399</v>
      </c>
      <c r="P173" s="101">
        <v>0</v>
      </c>
      <c r="Q173" s="101">
        <v>0</v>
      </c>
      <c r="R173" s="101">
        <v>0</v>
      </c>
      <c r="S173" s="97">
        <v>1</v>
      </c>
      <c r="T173" s="101">
        <v>0</v>
      </c>
      <c r="U173" s="101">
        <v>0</v>
      </c>
      <c r="V173" s="96" t="s">
        <v>399</v>
      </c>
      <c r="W173" s="101">
        <v>0</v>
      </c>
      <c r="X173" s="101">
        <v>0</v>
      </c>
      <c r="Y173" s="101">
        <v>0</v>
      </c>
      <c r="Z173" s="97">
        <v>1</v>
      </c>
      <c r="AA173" s="101">
        <v>0</v>
      </c>
      <c r="AB173" s="101">
        <v>0</v>
      </c>
      <c r="AC173" s="96" t="s">
        <v>399</v>
      </c>
      <c r="AD173" s="101">
        <v>0</v>
      </c>
      <c r="AE173" s="101">
        <v>0</v>
      </c>
      <c r="AF173" s="101">
        <v>0</v>
      </c>
      <c r="AG173" s="97">
        <v>1</v>
      </c>
      <c r="AH173" s="101">
        <v>0</v>
      </c>
      <c r="AI173" s="101">
        <v>0</v>
      </c>
    </row>
    <row r="174" spans="1:35" ht="36" x14ac:dyDescent="0.4">
      <c r="A174" s="96" t="s">
        <v>400</v>
      </c>
      <c r="B174" s="101">
        <v>0</v>
      </c>
      <c r="C174" s="101">
        <v>0</v>
      </c>
      <c r="D174" s="101">
        <v>0</v>
      </c>
      <c r="E174" s="97">
        <v>1</v>
      </c>
      <c r="F174" s="101">
        <v>0</v>
      </c>
      <c r="G174" s="101">
        <v>0</v>
      </c>
      <c r="H174" s="96" t="s">
        <v>400</v>
      </c>
      <c r="I174" s="101">
        <v>0</v>
      </c>
      <c r="J174" s="101">
        <v>0</v>
      </c>
      <c r="K174" s="101">
        <v>0</v>
      </c>
      <c r="L174" s="97">
        <v>1</v>
      </c>
      <c r="M174" s="101">
        <v>0</v>
      </c>
      <c r="N174" s="101">
        <v>0</v>
      </c>
      <c r="O174" s="96" t="s">
        <v>400</v>
      </c>
      <c r="P174" s="101">
        <v>0</v>
      </c>
      <c r="Q174" s="101">
        <v>0</v>
      </c>
      <c r="R174" s="101">
        <v>0</v>
      </c>
      <c r="S174" s="97">
        <v>1</v>
      </c>
      <c r="T174" s="101">
        <v>0</v>
      </c>
      <c r="U174" s="101">
        <v>0</v>
      </c>
      <c r="V174" s="96" t="s">
        <v>400</v>
      </c>
      <c r="W174" s="101">
        <v>0</v>
      </c>
      <c r="X174" s="101">
        <v>0</v>
      </c>
      <c r="Y174" s="101">
        <v>0</v>
      </c>
      <c r="Z174" s="97">
        <v>1</v>
      </c>
      <c r="AA174" s="101">
        <v>0</v>
      </c>
      <c r="AB174" s="101">
        <v>0</v>
      </c>
      <c r="AC174" s="96" t="s">
        <v>400</v>
      </c>
      <c r="AD174" s="101">
        <v>0</v>
      </c>
      <c r="AE174" s="101">
        <v>0</v>
      </c>
      <c r="AF174" s="101">
        <v>0</v>
      </c>
      <c r="AG174" s="97">
        <v>1</v>
      </c>
      <c r="AH174" s="101">
        <v>0</v>
      </c>
      <c r="AI174" s="101">
        <v>0</v>
      </c>
    </row>
    <row r="175" spans="1:35" ht="18" x14ac:dyDescent="0.4">
      <c r="A175" s="96" t="s">
        <v>401</v>
      </c>
      <c r="B175" s="101">
        <v>0</v>
      </c>
      <c r="C175" s="101">
        <v>0</v>
      </c>
      <c r="D175" s="101">
        <v>0</v>
      </c>
      <c r="E175" s="97">
        <v>1</v>
      </c>
      <c r="F175" s="101">
        <v>0</v>
      </c>
      <c r="G175" s="101">
        <v>0</v>
      </c>
      <c r="H175" s="96" t="s">
        <v>401</v>
      </c>
      <c r="I175" s="101">
        <v>0</v>
      </c>
      <c r="J175" s="101">
        <v>0</v>
      </c>
      <c r="K175" s="101">
        <v>0</v>
      </c>
      <c r="L175" s="97">
        <v>1</v>
      </c>
      <c r="M175" s="101">
        <v>0</v>
      </c>
      <c r="N175" s="101">
        <v>0</v>
      </c>
      <c r="O175" s="96" t="s">
        <v>401</v>
      </c>
      <c r="P175" s="101">
        <v>0</v>
      </c>
      <c r="Q175" s="101">
        <v>0</v>
      </c>
      <c r="R175" s="101">
        <v>0</v>
      </c>
      <c r="S175" s="97">
        <v>1</v>
      </c>
      <c r="T175" s="101">
        <v>0</v>
      </c>
      <c r="U175" s="101">
        <v>0</v>
      </c>
      <c r="V175" s="96" t="s">
        <v>401</v>
      </c>
      <c r="W175" s="101">
        <v>0</v>
      </c>
      <c r="X175" s="101">
        <v>0</v>
      </c>
      <c r="Y175" s="101">
        <v>0</v>
      </c>
      <c r="Z175" s="97">
        <v>1</v>
      </c>
      <c r="AA175" s="101">
        <v>0</v>
      </c>
      <c r="AB175" s="101">
        <v>0</v>
      </c>
      <c r="AC175" s="96" t="s">
        <v>401</v>
      </c>
      <c r="AD175" s="101">
        <v>0</v>
      </c>
      <c r="AE175" s="101">
        <v>0</v>
      </c>
      <c r="AF175" s="101">
        <v>0</v>
      </c>
      <c r="AG175" s="97">
        <v>1</v>
      </c>
      <c r="AH175" s="101">
        <v>0</v>
      </c>
      <c r="AI175" s="101">
        <v>0</v>
      </c>
    </row>
    <row r="176" spans="1:35" ht="18" x14ac:dyDescent="0.4">
      <c r="A176" s="96" t="s">
        <v>402</v>
      </c>
      <c r="B176" s="101">
        <v>0</v>
      </c>
      <c r="C176" s="101">
        <v>0</v>
      </c>
      <c r="D176" s="101">
        <v>0</v>
      </c>
      <c r="E176" s="97">
        <v>1</v>
      </c>
      <c r="F176" s="101">
        <v>0</v>
      </c>
      <c r="G176" s="101">
        <v>0</v>
      </c>
      <c r="H176" s="96" t="s">
        <v>402</v>
      </c>
      <c r="I176" s="101">
        <v>0</v>
      </c>
      <c r="J176" s="101">
        <v>0</v>
      </c>
      <c r="K176" s="101">
        <v>0</v>
      </c>
      <c r="L176" s="97">
        <v>1</v>
      </c>
      <c r="M176" s="101">
        <v>0</v>
      </c>
      <c r="N176" s="101">
        <v>0</v>
      </c>
      <c r="O176" s="96" t="s">
        <v>402</v>
      </c>
      <c r="P176" s="101">
        <v>0</v>
      </c>
      <c r="Q176" s="101">
        <v>0</v>
      </c>
      <c r="R176" s="101">
        <v>0</v>
      </c>
      <c r="S176" s="97">
        <v>1</v>
      </c>
      <c r="T176" s="101">
        <v>0</v>
      </c>
      <c r="U176" s="101">
        <v>0</v>
      </c>
      <c r="V176" s="96" t="s">
        <v>402</v>
      </c>
      <c r="W176" s="101">
        <v>0</v>
      </c>
      <c r="X176" s="101">
        <v>0</v>
      </c>
      <c r="Y176" s="101">
        <v>0</v>
      </c>
      <c r="Z176" s="97">
        <v>1</v>
      </c>
      <c r="AA176" s="101">
        <v>0</v>
      </c>
      <c r="AB176" s="101">
        <v>0</v>
      </c>
      <c r="AC176" s="96" t="s">
        <v>402</v>
      </c>
      <c r="AD176" s="101">
        <v>0</v>
      </c>
      <c r="AE176" s="101">
        <v>0</v>
      </c>
      <c r="AF176" s="101">
        <v>0</v>
      </c>
      <c r="AG176" s="97">
        <v>1</v>
      </c>
      <c r="AH176" s="101">
        <v>0</v>
      </c>
      <c r="AI176" s="101">
        <v>0</v>
      </c>
    </row>
    <row r="177" spans="1:35" ht="18" x14ac:dyDescent="0.4">
      <c r="A177" s="96" t="s">
        <v>403</v>
      </c>
      <c r="B177" s="101">
        <v>0</v>
      </c>
      <c r="C177" s="101">
        <v>0</v>
      </c>
      <c r="D177" s="101">
        <v>0</v>
      </c>
      <c r="E177" s="97">
        <v>1</v>
      </c>
      <c r="F177" s="101">
        <v>0</v>
      </c>
      <c r="G177" s="101">
        <v>0</v>
      </c>
      <c r="H177" s="96" t="s">
        <v>403</v>
      </c>
      <c r="I177" s="101">
        <v>0</v>
      </c>
      <c r="J177" s="101">
        <v>0</v>
      </c>
      <c r="K177" s="101">
        <v>0</v>
      </c>
      <c r="L177" s="97">
        <v>1</v>
      </c>
      <c r="M177" s="101">
        <v>0</v>
      </c>
      <c r="N177" s="101">
        <v>0</v>
      </c>
      <c r="O177" s="96" t="s">
        <v>403</v>
      </c>
      <c r="P177" s="101">
        <v>0</v>
      </c>
      <c r="Q177" s="101">
        <v>0</v>
      </c>
      <c r="R177" s="101">
        <v>0</v>
      </c>
      <c r="S177" s="97">
        <v>1</v>
      </c>
      <c r="T177" s="101">
        <v>0</v>
      </c>
      <c r="U177" s="101">
        <v>0</v>
      </c>
      <c r="V177" s="96" t="s">
        <v>403</v>
      </c>
      <c r="W177" s="101">
        <v>0</v>
      </c>
      <c r="X177" s="101">
        <v>0</v>
      </c>
      <c r="Y177" s="101">
        <v>0</v>
      </c>
      <c r="Z177" s="97">
        <v>1</v>
      </c>
      <c r="AA177" s="101">
        <v>0</v>
      </c>
      <c r="AB177" s="101">
        <v>0</v>
      </c>
      <c r="AC177" s="96" t="s">
        <v>403</v>
      </c>
      <c r="AD177" s="101">
        <v>0</v>
      </c>
      <c r="AE177" s="101">
        <v>0</v>
      </c>
      <c r="AF177" s="101">
        <v>0</v>
      </c>
      <c r="AG177" s="97">
        <v>1</v>
      </c>
      <c r="AH177" s="101">
        <v>0</v>
      </c>
      <c r="AI177" s="101">
        <v>0</v>
      </c>
    </row>
    <row r="178" spans="1:35" ht="18" x14ac:dyDescent="0.4">
      <c r="A178" s="96" t="s">
        <v>679</v>
      </c>
      <c r="B178" s="101">
        <v>0</v>
      </c>
      <c r="C178" s="101">
        <v>0</v>
      </c>
      <c r="D178" s="101">
        <v>0</v>
      </c>
      <c r="E178" s="97">
        <v>1</v>
      </c>
      <c r="F178" s="101">
        <v>0</v>
      </c>
      <c r="G178" s="101">
        <v>0</v>
      </c>
      <c r="H178" s="96" t="s">
        <v>679</v>
      </c>
      <c r="I178" s="101">
        <v>0</v>
      </c>
      <c r="J178" s="101">
        <v>0</v>
      </c>
      <c r="K178" s="101">
        <v>0</v>
      </c>
      <c r="L178" s="97">
        <v>1</v>
      </c>
      <c r="M178" s="101">
        <v>0</v>
      </c>
      <c r="N178" s="101">
        <v>0</v>
      </c>
      <c r="O178" s="96" t="s">
        <v>679</v>
      </c>
      <c r="P178" s="101">
        <v>0</v>
      </c>
      <c r="Q178" s="101">
        <v>0</v>
      </c>
      <c r="R178" s="101">
        <v>0</v>
      </c>
      <c r="S178" s="97">
        <v>1</v>
      </c>
      <c r="T178" s="101">
        <v>0</v>
      </c>
      <c r="U178" s="101">
        <v>0</v>
      </c>
      <c r="V178" s="96" t="s">
        <v>679</v>
      </c>
      <c r="W178" s="101">
        <v>0</v>
      </c>
      <c r="X178" s="101">
        <v>0</v>
      </c>
      <c r="Y178" s="101">
        <v>0</v>
      </c>
      <c r="Z178" s="97">
        <v>1</v>
      </c>
      <c r="AA178" s="101">
        <v>0</v>
      </c>
      <c r="AB178" s="101">
        <v>0</v>
      </c>
      <c r="AC178" s="96" t="s">
        <v>679</v>
      </c>
      <c r="AD178" s="101">
        <v>0</v>
      </c>
      <c r="AE178" s="101">
        <v>0</v>
      </c>
      <c r="AF178" s="101">
        <v>0</v>
      </c>
      <c r="AG178" s="97">
        <v>1</v>
      </c>
      <c r="AH178" s="101">
        <v>0</v>
      </c>
      <c r="AI178" s="101">
        <v>0</v>
      </c>
    </row>
    <row r="179" spans="1:35" ht="18" x14ac:dyDescent="0.4">
      <c r="A179" s="96" t="s">
        <v>404</v>
      </c>
      <c r="B179" s="101">
        <v>0</v>
      </c>
      <c r="C179" s="101">
        <v>0</v>
      </c>
      <c r="D179" s="101">
        <v>0</v>
      </c>
      <c r="E179" s="97">
        <v>1</v>
      </c>
      <c r="F179" s="101">
        <v>0</v>
      </c>
      <c r="G179" s="101">
        <v>0</v>
      </c>
      <c r="H179" s="96" t="s">
        <v>404</v>
      </c>
      <c r="I179" s="101">
        <v>0</v>
      </c>
      <c r="J179" s="101">
        <v>0</v>
      </c>
      <c r="K179" s="101">
        <v>0</v>
      </c>
      <c r="L179" s="97">
        <v>1</v>
      </c>
      <c r="M179" s="101">
        <v>0</v>
      </c>
      <c r="N179" s="101">
        <v>0</v>
      </c>
      <c r="O179" s="96" t="s">
        <v>404</v>
      </c>
      <c r="P179" s="101">
        <v>0</v>
      </c>
      <c r="Q179" s="101">
        <v>0</v>
      </c>
      <c r="R179" s="101">
        <v>0</v>
      </c>
      <c r="S179" s="97">
        <v>1</v>
      </c>
      <c r="T179" s="101">
        <v>0</v>
      </c>
      <c r="U179" s="101">
        <v>0</v>
      </c>
      <c r="V179" s="96" t="s">
        <v>404</v>
      </c>
      <c r="W179" s="101">
        <v>0</v>
      </c>
      <c r="X179" s="101">
        <v>0</v>
      </c>
      <c r="Y179" s="101">
        <v>0</v>
      </c>
      <c r="Z179" s="97">
        <v>1</v>
      </c>
      <c r="AA179" s="101">
        <v>0</v>
      </c>
      <c r="AB179" s="101">
        <v>0</v>
      </c>
      <c r="AC179" s="96" t="s">
        <v>404</v>
      </c>
      <c r="AD179" s="101">
        <v>0</v>
      </c>
      <c r="AE179" s="101">
        <v>0</v>
      </c>
      <c r="AF179" s="101">
        <v>0</v>
      </c>
      <c r="AG179" s="97">
        <v>1</v>
      </c>
      <c r="AH179" s="101">
        <v>0</v>
      </c>
      <c r="AI179" s="101">
        <v>0</v>
      </c>
    </row>
    <row r="180" spans="1:35" ht="18" x14ac:dyDescent="0.4">
      <c r="A180" s="96" t="s">
        <v>405</v>
      </c>
      <c r="B180" s="101">
        <v>0</v>
      </c>
      <c r="C180" s="101">
        <v>0</v>
      </c>
      <c r="D180" s="101">
        <v>0</v>
      </c>
      <c r="E180" s="97">
        <v>1</v>
      </c>
      <c r="F180" s="101">
        <v>0</v>
      </c>
      <c r="G180" s="101">
        <v>0</v>
      </c>
      <c r="H180" s="96" t="s">
        <v>405</v>
      </c>
      <c r="I180" s="101">
        <v>0</v>
      </c>
      <c r="J180" s="101">
        <v>0</v>
      </c>
      <c r="K180" s="101">
        <v>0</v>
      </c>
      <c r="L180" s="97">
        <v>1</v>
      </c>
      <c r="M180" s="101">
        <v>0</v>
      </c>
      <c r="N180" s="101">
        <v>0</v>
      </c>
      <c r="O180" s="96" t="s">
        <v>405</v>
      </c>
      <c r="P180" s="101">
        <v>0</v>
      </c>
      <c r="Q180" s="101">
        <v>0</v>
      </c>
      <c r="R180" s="101">
        <v>0</v>
      </c>
      <c r="S180" s="97">
        <v>1</v>
      </c>
      <c r="T180" s="101">
        <v>0</v>
      </c>
      <c r="U180" s="101">
        <v>0</v>
      </c>
      <c r="V180" s="96" t="s">
        <v>405</v>
      </c>
      <c r="W180" s="101">
        <v>0</v>
      </c>
      <c r="X180" s="101">
        <v>0</v>
      </c>
      <c r="Y180" s="101">
        <v>0</v>
      </c>
      <c r="Z180" s="97">
        <v>1</v>
      </c>
      <c r="AA180" s="101">
        <v>0</v>
      </c>
      <c r="AB180" s="101">
        <v>0</v>
      </c>
      <c r="AC180" s="96" t="s">
        <v>405</v>
      </c>
      <c r="AD180" s="101">
        <v>0</v>
      </c>
      <c r="AE180" s="101">
        <v>0</v>
      </c>
      <c r="AF180" s="101">
        <v>0</v>
      </c>
      <c r="AG180" s="97">
        <v>1</v>
      </c>
      <c r="AH180" s="101">
        <v>0</v>
      </c>
      <c r="AI180" s="101">
        <v>0</v>
      </c>
    </row>
    <row r="181" spans="1:35" ht="18" x14ac:dyDescent="0.4">
      <c r="A181" s="96" t="s">
        <v>680</v>
      </c>
      <c r="B181" s="101">
        <v>0</v>
      </c>
      <c r="C181" s="101">
        <v>0</v>
      </c>
      <c r="D181" s="101">
        <v>0</v>
      </c>
      <c r="E181" s="97">
        <v>1</v>
      </c>
      <c r="F181" s="101">
        <v>0</v>
      </c>
      <c r="G181" s="101">
        <v>0</v>
      </c>
      <c r="H181" s="96" t="s">
        <v>680</v>
      </c>
      <c r="I181" s="101">
        <v>0</v>
      </c>
      <c r="J181" s="101">
        <v>0</v>
      </c>
      <c r="K181" s="101">
        <v>0</v>
      </c>
      <c r="L181" s="97">
        <v>1</v>
      </c>
      <c r="M181" s="101">
        <v>0</v>
      </c>
      <c r="N181" s="101">
        <v>0</v>
      </c>
      <c r="O181" s="96" t="s">
        <v>680</v>
      </c>
      <c r="P181" s="101">
        <v>0</v>
      </c>
      <c r="Q181" s="101">
        <v>0</v>
      </c>
      <c r="R181" s="101">
        <v>0</v>
      </c>
      <c r="S181" s="97">
        <v>1</v>
      </c>
      <c r="T181" s="101">
        <v>0</v>
      </c>
      <c r="U181" s="101">
        <v>0</v>
      </c>
      <c r="V181" s="96" t="s">
        <v>680</v>
      </c>
      <c r="W181" s="101">
        <v>0</v>
      </c>
      <c r="X181" s="101">
        <v>0</v>
      </c>
      <c r="Y181" s="101">
        <v>0</v>
      </c>
      <c r="Z181" s="97">
        <v>1</v>
      </c>
      <c r="AA181" s="101">
        <v>0</v>
      </c>
      <c r="AB181" s="101">
        <v>0</v>
      </c>
      <c r="AC181" s="96" t="s">
        <v>680</v>
      </c>
      <c r="AD181" s="101">
        <v>0</v>
      </c>
      <c r="AE181" s="101">
        <v>0</v>
      </c>
      <c r="AF181" s="101">
        <v>0</v>
      </c>
      <c r="AG181" s="97">
        <v>1</v>
      </c>
      <c r="AH181" s="101">
        <v>0</v>
      </c>
      <c r="AI181" s="101">
        <v>0</v>
      </c>
    </row>
    <row r="182" spans="1:35" ht="18" x14ac:dyDescent="0.4">
      <c r="A182" s="96" t="s">
        <v>406</v>
      </c>
      <c r="B182" s="101">
        <v>0</v>
      </c>
      <c r="C182" s="101">
        <v>0</v>
      </c>
      <c r="D182" s="101">
        <v>0</v>
      </c>
      <c r="E182" s="97">
        <v>1</v>
      </c>
      <c r="F182" s="101">
        <v>0</v>
      </c>
      <c r="G182" s="101">
        <v>0</v>
      </c>
      <c r="H182" s="96" t="s">
        <v>406</v>
      </c>
      <c r="I182" s="101">
        <v>0</v>
      </c>
      <c r="J182" s="101">
        <v>0</v>
      </c>
      <c r="K182" s="101">
        <v>0</v>
      </c>
      <c r="L182" s="97">
        <v>1</v>
      </c>
      <c r="M182" s="101">
        <v>0</v>
      </c>
      <c r="N182" s="101">
        <v>0</v>
      </c>
      <c r="O182" s="96" t="s">
        <v>406</v>
      </c>
      <c r="P182" s="101">
        <v>0</v>
      </c>
      <c r="Q182" s="101">
        <v>0</v>
      </c>
      <c r="R182" s="101">
        <v>0</v>
      </c>
      <c r="S182" s="97">
        <v>1</v>
      </c>
      <c r="T182" s="101">
        <v>0</v>
      </c>
      <c r="U182" s="101">
        <v>0</v>
      </c>
      <c r="V182" s="96" t="s">
        <v>406</v>
      </c>
      <c r="W182" s="101">
        <v>0</v>
      </c>
      <c r="X182" s="101">
        <v>0</v>
      </c>
      <c r="Y182" s="101">
        <v>0</v>
      </c>
      <c r="Z182" s="97">
        <v>1</v>
      </c>
      <c r="AA182" s="101">
        <v>0</v>
      </c>
      <c r="AB182" s="101">
        <v>0</v>
      </c>
      <c r="AC182" s="96" t="s">
        <v>406</v>
      </c>
      <c r="AD182" s="101">
        <v>0</v>
      </c>
      <c r="AE182" s="101">
        <v>0</v>
      </c>
      <c r="AF182" s="101">
        <v>0</v>
      </c>
      <c r="AG182" s="97">
        <v>1</v>
      </c>
      <c r="AH182" s="101">
        <v>0</v>
      </c>
      <c r="AI182" s="101">
        <v>0</v>
      </c>
    </row>
    <row r="183" spans="1:35" ht="18" x14ac:dyDescent="0.4">
      <c r="A183" s="96" t="s">
        <v>407</v>
      </c>
      <c r="B183" s="101">
        <v>0</v>
      </c>
      <c r="C183" s="101">
        <v>0</v>
      </c>
      <c r="D183" s="101">
        <v>0</v>
      </c>
      <c r="E183" s="97">
        <v>1</v>
      </c>
      <c r="F183" s="101">
        <v>0</v>
      </c>
      <c r="G183" s="101">
        <v>0</v>
      </c>
      <c r="H183" s="96" t="s">
        <v>407</v>
      </c>
      <c r="I183" s="101">
        <v>0</v>
      </c>
      <c r="J183" s="101">
        <v>0</v>
      </c>
      <c r="K183" s="101">
        <v>0</v>
      </c>
      <c r="L183" s="97">
        <v>1</v>
      </c>
      <c r="M183" s="101">
        <v>0</v>
      </c>
      <c r="N183" s="101">
        <v>0</v>
      </c>
      <c r="O183" s="96" t="s">
        <v>407</v>
      </c>
      <c r="P183" s="101">
        <v>0</v>
      </c>
      <c r="Q183" s="101">
        <v>0</v>
      </c>
      <c r="R183" s="101">
        <v>0</v>
      </c>
      <c r="S183" s="97">
        <v>1</v>
      </c>
      <c r="T183" s="101">
        <v>0</v>
      </c>
      <c r="U183" s="101">
        <v>0</v>
      </c>
      <c r="V183" s="96" t="s">
        <v>407</v>
      </c>
      <c r="W183" s="101">
        <v>0</v>
      </c>
      <c r="X183" s="101">
        <v>0</v>
      </c>
      <c r="Y183" s="101">
        <v>0</v>
      </c>
      <c r="Z183" s="97">
        <v>1</v>
      </c>
      <c r="AA183" s="101">
        <v>0</v>
      </c>
      <c r="AB183" s="101">
        <v>0</v>
      </c>
      <c r="AC183" s="96" t="s">
        <v>407</v>
      </c>
      <c r="AD183" s="101">
        <v>0</v>
      </c>
      <c r="AE183" s="101">
        <v>0</v>
      </c>
      <c r="AF183" s="101">
        <v>0</v>
      </c>
      <c r="AG183" s="97">
        <v>1</v>
      </c>
      <c r="AH183" s="101">
        <v>0</v>
      </c>
      <c r="AI183" s="101">
        <v>0</v>
      </c>
    </row>
    <row r="184" spans="1:35" ht="18" x14ac:dyDescent="0.4">
      <c r="A184" s="96" t="s">
        <v>311</v>
      </c>
      <c r="B184" s="101">
        <v>0</v>
      </c>
      <c r="C184" s="101">
        <v>0</v>
      </c>
      <c r="D184" s="101">
        <v>0</v>
      </c>
      <c r="E184" s="97">
        <v>1</v>
      </c>
      <c r="F184" s="101">
        <v>0</v>
      </c>
      <c r="G184" s="101">
        <v>0</v>
      </c>
      <c r="H184" s="96" t="s">
        <v>311</v>
      </c>
      <c r="I184" s="101">
        <v>0</v>
      </c>
      <c r="J184" s="101">
        <v>0</v>
      </c>
      <c r="K184" s="101">
        <v>0</v>
      </c>
      <c r="L184" s="97">
        <v>1</v>
      </c>
      <c r="M184" s="101">
        <v>0</v>
      </c>
      <c r="N184" s="101">
        <v>0</v>
      </c>
      <c r="O184" s="96" t="s">
        <v>311</v>
      </c>
      <c r="P184" s="101">
        <v>0</v>
      </c>
      <c r="Q184" s="101">
        <v>0</v>
      </c>
      <c r="R184" s="101">
        <v>0</v>
      </c>
      <c r="S184" s="97">
        <v>1</v>
      </c>
      <c r="T184" s="101">
        <v>0</v>
      </c>
      <c r="U184" s="101">
        <v>0</v>
      </c>
      <c r="V184" s="96" t="s">
        <v>311</v>
      </c>
      <c r="W184" s="101">
        <v>0</v>
      </c>
      <c r="X184" s="101">
        <v>0</v>
      </c>
      <c r="Y184" s="101">
        <v>0</v>
      </c>
      <c r="Z184" s="97">
        <v>1</v>
      </c>
      <c r="AA184" s="101">
        <v>0</v>
      </c>
      <c r="AB184" s="101">
        <v>0</v>
      </c>
      <c r="AC184" s="96" t="s">
        <v>311</v>
      </c>
      <c r="AD184" s="101">
        <v>0</v>
      </c>
      <c r="AE184" s="101">
        <v>0</v>
      </c>
      <c r="AF184" s="101">
        <v>0</v>
      </c>
      <c r="AG184" s="97">
        <v>1</v>
      </c>
      <c r="AH184" s="101">
        <v>0</v>
      </c>
      <c r="AI184" s="101">
        <v>0</v>
      </c>
    </row>
    <row r="185" spans="1:35" ht="18" x14ac:dyDescent="0.4">
      <c r="A185" s="96" t="s">
        <v>267</v>
      </c>
      <c r="B185" s="101">
        <v>0</v>
      </c>
      <c r="C185" s="101">
        <v>0</v>
      </c>
      <c r="D185" s="101">
        <v>0</v>
      </c>
      <c r="E185" s="97">
        <v>1</v>
      </c>
      <c r="F185" s="101">
        <v>0</v>
      </c>
      <c r="G185" s="101">
        <v>0</v>
      </c>
      <c r="H185" s="96" t="s">
        <v>267</v>
      </c>
      <c r="I185" s="101">
        <v>0</v>
      </c>
      <c r="J185" s="101">
        <v>0</v>
      </c>
      <c r="K185" s="101">
        <v>0</v>
      </c>
      <c r="L185" s="97">
        <v>1</v>
      </c>
      <c r="M185" s="101">
        <v>0</v>
      </c>
      <c r="N185" s="101">
        <v>0</v>
      </c>
      <c r="O185" s="96" t="s">
        <v>267</v>
      </c>
      <c r="P185" s="101">
        <v>0</v>
      </c>
      <c r="Q185" s="101">
        <v>0</v>
      </c>
      <c r="R185" s="101">
        <v>0</v>
      </c>
      <c r="S185" s="97">
        <v>1</v>
      </c>
      <c r="T185" s="101">
        <v>0</v>
      </c>
      <c r="U185" s="101">
        <v>0</v>
      </c>
      <c r="V185" s="96" t="s">
        <v>267</v>
      </c>
      <c r="W185" s="101">
        <v>0</v>
      </c>
      <c r="X185" s="101">
        <v>0</v>
      </c>
      <c r="Y185" s="101">
        <v>0</v>
      </c>
      <c r="Z185" s="97">
        <v>1</v>
      </c>
      <c r="AA185" s="101">
        <v>0</v>
      </c>
      <c r="AB185" s="101">
        <v>0</v>
      </c>
      <c r="AC185" s="96" t="s">
        <v>267</v>
      </c>
      <c r="AD185" s="101">
        <v>0</v>
      </c>
      <c r="AE185" s="101">
        <v>0</v>
      </c>
      <c r="AF185" s="101">
        <v>0</v>
      </c>
      <c r="AG185" s="97">
        <v>1</v>
      </c>
      <c r="AH185" s="101">
        <v>0</v>
      </c>
      <c r="AI185" s="101">
        <v>0</v>
      </c>
    </row>
    <row r="186" spans="1:35" ht="18" x14ac:dyDescent="0.4">
      <c r="A186" s="96" t="s">
        <v>226</v>
      </c>
      <c r="B186" s="101">
        <v>0</v>
      </c>
      <c r="C186" s="101">
        <v>0</v>
      </c>
      <c r="D186" s="101">
        <v>0</v>
      </c>
      <c r="E186" s="97">
        <v>1</v>
      </c>
      <c r="F186" s="101">
        <v>0</v>
      </c>
      <c r="G186" s="101">
        <v>0</v>
      </c>
      <c r="H186" s="96" t="s">
        <v>226</v>
      </c>
      <c r="I186" s="101">
        <v>0</v>
      </c>
      <c r="J186" s="101">
        <v>0</v>
      </c>
      <c r="K186" s="101">
        <v>0</v>
      </c>
      <c r="L186" s="97">
        <v>1</v>
      </c>
      <c r="M186" s="101">
        <v>0</v>
      </c>
      <c r="N186" s="101">
        <v>0</v>
      </c>
      <c r="O186" s="96" t="s">
        <v>226</v>
      </c>
      <c r="P186" s="101">
        <v>0</v>
      </c>
      <c r="Q186" s="101">
        <v>0</v>
      </c>
      <c r="R186" s="101">
        <v>0</v>
      </c>
      <c r="S186" s="97">
        <v>1</v>
      </c>
      <c r="T186" s="101">
        <v>0</v>
      </c>
      <c r="U186" s="101">
        <v>0</v>
      </c>
      <c r="V186" s="96" t="s">
        <v>226</v>
      </c>
      <c r="W186" s="101">
        <v>0</v>
      </c>
      <c r="X186" s="101">
        <v>0</v>
      </c>
      <c r="Y186" s="101">
        <v>0</v>
      </c>
      <c r="Z186" s="97">
        <v>1</v>
      </c>
      <c r="AA186" s="101">
        <v>0</v>
      </c>
      <c r="AB186" s="101">
        <v>0</v>
      </c>
      <c r="AC186" s="96" t="s">
        <v>226</v>
      </c>
      <c r="AD186" s="101">
        <v>0</v>
      </c>
      <c r="AE186" s="101">
        <v>0</v>
      </c>
      <c r="AF186" s="101">
        <v>0</v>
      </c>
      <c r="AG186" s="97">
        <v>1</v>
      </c>
      <c r="AH186" s="101">
        <v>0</v>
      </c>
      <c r="AI186" s="101">
        <v>0</v>
      </c>
    </row>
    <row r="187" spans="1:35" ht="36" x14ac:dyDescent="0.4">
      <c r="A187" s="96" t="s">
        <v>410</v>
      </c>
      <c r="B187" s="101">
        <v>0</v>
      </c>
      <c r="C187" s="101">
        <v>0</v>
      </c>
      <c r="D187" s="101">
        <v>0</v>
      </c>
      <c r="E187" s="97">
        <v>1</v>
      </c>
      <c r="F187" s="101">
        <v>0</v>
      </c>
      <c r="G187" s="101">
        <v>0</v>
      </c>
      <c r="H187" s="96" t="s">
        <v>410</v>
      </c>
      <c r="I187" s="101">
        <v>0</v>
      </c>
      <c r="J187" s="101">
        <v>0</v>
      </c>
      <c r="K187" s="101">
        <v>0</v>
      </c>
      <c r="L187" s="97">
        <v>1</v>
      </c>
      <c r="M187" s="101">
        <v>0</v>
      </c>
      <c r="N187" s="101">
        <v>0</v>
      </c>
      <c r="O187" s="96" t="s">
        <v>410</v>
      </c>
      <c r="P187" s="101">
        <v>0</v>
      </c>
      <c r="Q187" s="101">
        <v>0</v>
      </c>
      <c r="R187" s="101">
        <v>0</v>
      </c>
      <c r="S187" s="97">
        <v>1</v>
      </c>
      <c r="T187" s="101">
        <v>0</v>
      </c>
      <c r="U187" s="101">
        <v>0</v>
      </c>
      <c r="V187" s="96" t="s">
        <v>410</v>
      </c>
      <c r="W187" s="101">
        <v>0</v>
      </c>
      <c r="X187" s="101">
        <v>0</v>
      </c>
      <c r="Y187" s="101">
        <v>0</v>
      </c>
      <c r="Z187" s="97">
        <v>1</v>
      </c>
      <c r="AA187" s="101">
        <v>0</v>
      </c>
      <c r="AB187" s="101">
        <v>0</v>
      </c>
      <c r="AC187" s="96" t="s">
        <v>410</v>
      </c>
      <c r="AD187" s="101">
        <v>0</v>
      </c>
      <c r="AE187" s="101">
        <v>0</v>
      </c>
      <c r="AF187" s="101">
        <v>0</v>
      </c>
      <c r="AG187" s="97">
        <v>1</v>
      </c>
      <c r="AH187" s="101">
        <v>0</v>
      </c>
      <c r="AI187" s="101">
        <v>0</v>
      </c>
    </row>
    <row r="188" spans="1:35" ht="18" x14ac:dyDescent="0.4">
      <c r="A188" s="101">
        <v>0</v>
      </c>
      <c r="B188" s="101">
        <v>0</v>
      </c>
      <c r="C188" s="101">
        <v>0</v>
      </c>
      <c r="D188" s="101">
        <v>0</v>
      </c>
      <c r="E188" s="97">
        <v>1</v>
      </c>
      <c r="F188" s="101">
        <v>0</v>
      </c>
      <c r="G188" s="101">
        <v>0</v>
      </c>
      <c r="H188" s="101">
        <v>0</v>
      </c>
      <c r="I188" s="101">
        <v>0</v>
      </c>
      <c r="J188" s="101">
        <v>0</v>
      </c>
      <c r="K188" s="101">
        <v>0</v>
      </c>
      <c r="L188" s="97">
        <v>1</v>
      </c>
      <c r="M188" s="101">
        <v>0</v>
      </c>
      <c r="N188" s="101">
        <v>0</v>
      </c>
      <c r="O188" s="101">
        <v>0</v>
      </c>
      <c r="P188" s="101">
        <v>0</v>
      </c>
      <c r="Q188" s="101">
        <v>0</v>
      </c>
      <c r="R188" s="101">
        <v>0</v>
      </c>
      <c r="S188" s="97">
        <v>1</v>
      </c>
      <c r="T188" s="101">
        <v>0</v>
      </c>
      <c r="U188" s="101">
        <v>0</v>
      </c>
      <c r="V188" s="101">
        <v>0</v>
      </c>
      <c r="W188" s="101">
        <v>0</v>
      </c>
      <c r="X188" s="101">
        <v>0</v>
      </c>
      <c r="Y188" s="101">
        <v>0</v>
      </c>
      <c r="Z188" s="97">
        <v>1</v>
      </c>
      <c r="AA188" s="101">
        <v>0</v>
      </c>
      <c r="AB188" s="101">
        <v>0</v>
      </c>
      <c r="AC188" s="101">
        <v>0</v>
      </c>
      <c r="AD188" s="101">
        <v>0</v>
      </c>
      <c r="AE188" s="101">
        <v>0</v>
      </c>
      <c r="AF188" s="101">
        <v>0</v>
      </c>
      <c r="AG188" s="97">
        <v>1</v>
      </c>
      <c r="AH188" s="101">
        <v>0</v>
      </c>
      <c r="AI188" s="101">
        <v>0</v>
      </c>
    </row>
    <row r="189" spans="1:35" ht="18" x14ac:dyDescent="0.4">
      <c r="A189" s="101">
        <v>0</v>
      </c>
      <c r="B189" s="101">
        <v>0</v>
      </c>
      <c r="C189" s="101">
        <v>0</v>
      </c>
      <c r="D189" s="101">
        <v>0</v>
      </c>
      <c r="E189" s="97">
        <v>1</v>
      </c>
      <c r="F189" s="101">
        <v>0</v>
      </c>
      <c r="G189" s="101">
        <v>0</v>
      </c>
      <c r="H189" s="101">
        <v>0</v>
      </c>
      <c r="I189" s="101">
        <v>0</v>
      </c>
      <c r="J189" s="101">
        <v>0</v>
      </c>
      <c r="K189" s="101">
        <v>0</v>
      </c>
      <c r="L189" s="97">
        <v>1</v>
      </c>
      <c r="M189" s="101">
        <v>0</v>
      </c>
      <c r="N189" s="101">
        <v>0</v>
      </c>
      <c r="O189" s="101">
        <v>0</v>
      </c>
      <c r="P189" s="101">
        <v>0</v>
      </c>
      <c r="Q189" s="101">
        <v>0</v>
      </c>
      <c r="R189" s="101">
        <v>0</v>
      </c>
      <c r="S189" s="97">
        <v>1</v>
      </c>
      <c r="T189" s="101">
        <v>0</v>
      </c>
      <c r="U189" s="101">
        <v>0</v>
      </c>
      <c r="V189" s="101">
        <v>0</v>
      </c>
      <c r="W189" s="101">
        <v>0</v>
      </c>
      <c r="X189" s="101">
        <v>0</v>
      </c>
      <c r="Y189" s="101">
        <v>0</v>
      </c>
      <c r="Z189" s="97">
        <v>1</v>
      </c>
      <c r="AA189" s="101">
        <v>0</v>
      </c>
      <c r="AB189" s="101">
        <v>0</v>
      </c>
      <c r="AC189" s="101">
        <v>0</v>
      </c>
      <c r="AD189" s="101">
        <v>0</v>
      </c>
      <c r="AE189" s="101">
        <v>0</v>
      </c>
      <c r="AF189" s="101">
        <v>0</v>
      </c>
      <c r="AG189" s="97">
        <v>1</v>
      </c>
      <c r="AH189" s="101">
        <v>0</v>
      </c>
      <c r="AI189" s="101">
        <v>0</v>
      </c>
    </row>
    <row r="190" spans="1:35" ht="18" x14ac:dyDescent="0.4">
      <c r="A190" s="101">
        <v>0</v>
      </c>
      <c r="B190" s="101">
        <v>0</v>
      </c>
      <c r="C190" s="101">
        <v>0</v>
      </c>
      <c r="D190" s="101">
        <v>0</v>
      </c>
      <c r="E190" s="97">
        <v>1</v>
      </c>
      <c r="F190" s="101">
        <v>0</v>
      </c>
      <c r="G190" s="101">
        <v>0</v>
      </c>
      <c r="H190" s="101">
        <v>0</v>
      </c>
      <c r="I190" s="101">
        <v>0</v>
      </c>
      <c r="J190" s="101">
        <v>0</v>
      </c>
      <c r="K190" s="101">
        <v>0</v>
      </c>
      <c r="L190" s="97">
        <v>1</v>
      </c>
      <c r="M190" s="101">
        <v>0</v>
      </c>
      <c r="N190" s="101">
        <v>0</v>
      </c>
      <c r="O190" s="101">
        <v>0</v>
      </c>
      <c r="P190" s="101">
        <v>0</v>
      </c>
      <c r="Q190" s="101">
        <v>0</v>
      </c>
      <c r="R190" s="101">
        <v>0</v>
      </c>
      <c r="S190" s="97">
        <v>1</v>
      </c>
      <c r="T190" s="101">
        <v>0</v>
      </c>
      <c r="U190" s="101">
        <v>0</v>
      </c>
      <c r="V190" s="101">
        <v>0</v>
      </c>
      <c r="W190" s="101">
        <v>0</v>
      </c>
      <c r="X190" s="101">
        <v>0</v>
      </c>
      <c r="Y190" s="101">
        <v>0</v>
      </c>
      <c r="Z190" s="97">
        <v>1</v>
      </c>
      <c r="AA190" s="101">
        <v>0</v>
      </c>
      <c r="AB190" s="101">
        <v>0</v>
      </c>
      <c r="AC190" s="101">
        <v>0</v>
      </c>
      <c r="AD190" s="101">
        <v>0</v>
      </c>
      <c r="AE190" s="101">
        <v>0</v>
      </c>
      <c r="AF190" s="101">
        <v>0</v>
      </c>
      <c r="AG190" s="97">
        <v>1</v>
      </c>
      <c r="AH190" s="101">
        <v>0</v>
      </c>
      <c r="AI190" s="101">
        <v>0</v>
      </c>
    </row>
    <row r="191" spans="1:35" ht="18" x14ac:dyDescent="0.4">
      <c r="A191" s="101">
        <v>0</v>
      </c>
      <c r="B191" s="101">
        <v>0</v>
      </c>
      <c r="C191" s="101">
        <v>0</v>
      </c>
      <c r="D191" s="101">
        <v>0</v>
      </c>
      <c r="E191" s="97">
        <v>1</v>
      </c>
      <c r="F191" s="101">
        <v>0</v>
      </c>
      <c r="G191" s="101">
        <v>0</v>
      </c>
      <c r="H191" s="101">
        <v>0</v>
      </c>
      <c r="I191" s="101">
        <v>0</v>
      </c>
      <c r="J191" s="101">
        <v>0</v>
      </c>
      <c r="K191" s="101">
        <v>0</v>
      </c>
      <c r="L191" s="97">
        <v>1</v>
      </c>
      <c r="M191" s="101">
        <v>0</v>
      </c>
      <c r="N191" s="101">
        <v>0</v>
      </c>
      <c r="O191" s="101">
        <v>0</v>
      </c>
      <c r="P191" s="101">
        <v>0</v>
      </c>
      <c r="Q191" s="101">
        <v>0</v>
      </c>
      <c r="R191" s="101">
        <v>0</v>
      </c>
      <c r="S191" s="97">
        <v>1</v>
      </c>
      <c r="T191" s="101">
        <v>0</v>
      </c>
      <c r="U191" s="101">
        <v>0</v>
      </c>
      <c r="V191" s="101">
        <v>0</v>
      </c>
      <c r="W191" s="101">
        <v>0</v>
      </c>
      <c r="X191" s="101">
        <v>0</v>
      </c>
      <c r="Y191" s="101">
        <v>0</v>
      </c>
      <c r="Z191" s="97">
        <v>1</v>
      </c>
      <c r="AA191" s="101">
        <v>0</v>
      </c>
      <c r="AB191" s="101">
        <v>0</v>
      </c>
      <c r="AC191" s="101">
        <v>0</v>
      </c>
      <c r="AD191" s="101">
        <v>0</v>
      </c>
      <c r="AE191" s="101">
        <v>0</v>
      </c>
      <c r="AF191" s="101">
        <v>0</v>
      </c>
      <c r="AG191" s="97">
        <v>1</v>
      </c>
      <c r="AH191" s="101">
        <v>0</v>
      </c>
      <c r="AI191" s="101">
        <v>0</v>
      </c>
    </row>
    <row r="192" spans="1:35" ht="18" x14ac:dyDescent="0.4">
      <c r="A192" s="101">
        <v>0</v>
      </c>
      <c r="B192" s="101">
        <v>0</v>
      </c>
      <c r="C192" s="101">
        <v>0</v>
      </c>
      <c r="D192" s="101">
        <v>0</v>
      </c>
      <c r="E192" s="97">
        <v>1</v>
      </c>
      <c r="F192" s="101">
        <v>0</v>
      </c>
      <c r="G192" s="101">
        <v>0</v>
      </c>
      <c r="H192" s="101">
        <v>0</v>
      </c>
      <c r="I192" s="101">
        <v>0</v>
      </c>
      <c r="J192" s="101">
        <v>0</v>
      </c>
      <c r="K192" s="101">
        <v>0</v>
      </c>
      <c r="L192" s="97">
        <v>1</v>
      </c>
      <c r="M192" s="101">
        <v>0</v>
      </c>
      <c r="N192" s="101">
        <v>0</v>
      </c>
      <c r="O192" s="101">
        <v>0</v>
      </c>
      <c r="P192" s="101">
        <v>0</v>
      </c>
      <c r="Q192" s="101">
        <v>0</v>
      </c>
      <c r="R192" s="101">
        <v>0</v>
      </c>
      <c r="S192" s="97">
        <v>1</v>
      </c>
      <c r="T192" s="101">
        <v>0</v>
      </c>
      <c r="U192" s="101">
        <v>0</v>
      </c>
      <c r="V192" s="101">
        <v>0</v>
      </c>
      <c r="W192" s="101">
        <v>0</v>
      </c>
      <c r="X192" s="101">
        <v>0</v>
      </c>
      <c r="Y192" s="101">
        <v>0</v>
      </c>
      <c r="Z192" s="97">
        <v>1</v>
      </c>
      <c r="AA192" s="101">
        <v>0</v>
      </c>
      <c r="AB192" s="101">
        <v>0</v>
      </c>
      <c r="AC192" s="101">
        <v>0</v>
      </c>
      <c r="AD192" s="101">
        <v>0</v>
      </c>
      <c r="AE192" s="101">
        <v>0</v>
      </c>
      <c r="AF192" s="101">
        <v>0</v>
      </c>
      <c r="AG192" s="97">
        <v>1</v>
      </c>
      <c r="AH192" s="101">
        <v>0</v>
      </c>
      <c r="AI192" s="101">
        <v>0</v>
      </c>
    </row>
    <row r="193" spans="1:35" ht="18" x14ac:dyDescent="0.4">
      <c r="A193" s="101">
        <v>0</v>
      </c>
      <c r="B193" s="101">
        <v>0</v>
      </c>
      <c r="C193" s="101">
        <v>0</v>
      </c>
      <c r="D193" s="101">
        <v>0</v>
      </c>
      <c r="E193" s="97">
        <v>1</v>
      </c>
      <c r="F193" s="101">
        <v>0</v>
      </c>
      <c r="G193" s="101">
        <v>0</v>
      </c>
      <c r="H193" s="101">
        <v>0</v>
      </c>
      <c r="I193" s="101">
        <v>0</v>
      </c>
      <c r="J193" s="101">
        <v>0</v>
      </c>
      <c r="K193" s="101">
        <v>0</v>
      </c>
      <c r="L193" s="97">
        <v>1</v>
      </c>
      <c r="M193" s="101">
        <v>0</v>
      </c>
      <c r="N193" s="101">
        <v>0</v>
      </c>
      <c r="O193" s="101">
        <v>0</v>
      </c>
      <c r="P193" s="101">
        <v>0</v>
      </c>
      <c r="Q193" s="101">
        <v>0</v>
      </c>
      <c r="R193" s="101">
        <v>0</v>
      </c>
      <c r="S193" s="97">
        <v>1</v>
      </c>
      <c r="T193" s="101">
        <v>0</v>
      </c>
      <c r="U193" s="101">
        <v>0</v>
      </c>
      <c r="V193" s="101">
        <v>0</v>
      </c>
      <c r="W193" s="101">
        <v>0</v>
      </c>
      <c r="X193" s="101">
        <v>0</v>
      </c>
      <c r="Y193" s="101">
        <v>0</v>
      </c>
      <c r="Z193" s="97">
        <v>1</v>
      </c>
      <c r="AA193" s="101">
        <v>0</v>
      </c>
      <c r="AB193" s="101">
        <v>0</v>
      </c>
      <c r="AC193" s="101">
        <v>0</v>
      </c>
      <c r="AD193" s="101">
        <v>0</v>
      </c>
      <c r="AE193" s="101">
        <v>0</v>
      </c>
      <c r="AF193" s="101">
        <v>0</v>
      </c>
      <c r="AG193" s="97">
        <v>1</v>
      </c>
      <c r="AH193" s="101">
        <v>0</v>
      </c>
      <c r="AI193" s="101">
        <v>0</v>
      </c>
    </row>
    <row r="194" spans="1:35" ht="18" x14ac:dyDescent="0.4">
      <c r="A194" s="96" t="s">
        <v>411</v>
      </c>
      <c r="B194" s="101">
        <v>0</v>
      </c>
      <c r="C194" s="101">
        <v>0</v>
      </c>
      <c r="D194" s="101">
        <v>0</v>
      </c>
      <c r="E194" s="97">
        <v>1</v>
      </c>
      <c r="F194" s="101">
        <v>0</v>
      </c>
      <c r="G194" s="101">
        <v>0</v>
      </c>
      <c r="H194" s="96" t="s">
        <v>411</v>
      </c>
      <c r="I194" s="101">
        <v>0</v>
      </c>
      <c r="J194" s="101">
        <v>0</v>
      </c>
      <c r="K194" s="101">
        <v>0</v>
      </c>
      <c r="L194" s="97">
        <v>1</v>
      </c>
      <c r="M194" s="101">
        <v>0</v>
      </c>
      <c r="N194" s="101">
        <v>0</v>
      </c>
      <c r="O194" s="96" t="s">
        <v>411</v>
      </c>
      <c r="P194" s="101">
        <v>0</v>
      </c>
      <c r="Q194" s="101">
        <v>0</v>
      </c>
      <c r="R194" s="101">
        <v>0</v>
      </c>
      <c r="S194" s="97">
        <v>1</v>
      </c>
      <c r="T194" s="101">
        <v>0</v>
      </c>
      <c r="U194" s="101">
        <v>0</v>
      </c>
      <c r="V194" s="96" t="s">
        <v>411</v>
      </c>
      <c r="W194" s="101">
        <v>0</v>
      </c>
      <c r="X194" s="101">
        <v>0</v>
      </c>
      <c r="Y194" s="101">
        <v>0</v>
      </c>
      <c r="Z194" s="97">
        <v>1</v>
      </c>
      <c r="AA194" s="101">
        <v>0</v>
      </c>
      <c r="AB194" s="101">
        <v>0</v>
      </c>
      <c r="AC194" s="96" t="s">
        <v>411</v>
      </c>
      <c r="AD194" s="101">
        <v>0</v>
      </c>
      <c r="AE194" s="101">
        <v>0</v>
      </c>
      <c r="AF194" s="101">
        <v>0</v>
      </c>
      <c r="AG194" s="97">
        <v>1</v>
      </c>
      <c r="AH194" s="101">
        <v>0</v>
      </c>
      <c r="AI194" s="101">
        <v>0</v>
      </c>
    </row>
    <row r="195" spans="1:35" ht="18" x14ac:dyDescent="0.4">
      <c r="A195" s="96" t="s">
        <v>412</v>
      </c>
      <c r="B195" s="101">
        <v>0</v>
      </c>
      <c r="C195" s="101">
        <v>0</v>
      </c>
      <c r="D195" s="101">
        <v>0</v>
      </c>
      <c r="E195" s="97">
        <v>1</v>
      </c>
      <c r="F195" s="101">
        <v>0</v>
      </c>
      <c r="G195" s="101">
        <v>0</v>
      </c>
      <c r="H195" s="96" t="s">
        <v>412</v>
      </c>
      <c r="I195" s="101">
        <v>0</v>
      </c>
      <c r="J195" s="101">
        <v>0</v>
      </c>
      <c r="K195" s="101">
        <v>0</v>
      </c>
      <c r="L195" s="97">
        <v>1</v>
      </c>
      <c r="M195" s="101">
        <v>0</v>
      </c>
      <c r="N195" s="101">
        <v>0</v>
      </c>
      <c r="O195" s="96" t="s">
        <v>412</v>
      </c>
      <c r="P195" s="101">
        <v>0</v>
      </c>
      <c r="Q195" s="101">
        <v>0</v>
      </c>
      <c r="R195" s="101">
        <v>0</v>
      </c>
      <c r="S195" s="97">
        <v>1</v>
      </c>
      <c r="T195" s="101">
        <v>0</v>
      </c>
      <c r="U195" s="101">
        <v>0</v>
      </c>
      <c r="V195" s="96" t="s">
        <v>412</v>
      </c>
      <c r="W195" s="101">
        <v>0</v>
      </c>
      <c r="X195" s="101">
        <v>0</v>
      </c>
      <c r="Y195" s="101">
        <v>0</v>
      </c>
      <c r="Z195" s="97">
        <v>1</v>
      </c>
      <c r="AA195" s="101">
        <v>0</v>
      </c>
      <c r="AB195" s="101">
        <v>0</v>
      </c>
      <c r="AC195" s="96" t="s">
        <v>412</v>
      </c>
      <c r="AD195" s="101">
        <v>0</v>
      </c>
      <c r="AE195" s="101">
        <v>0</v>
      </c>
      <c r="AF195" s="101">
        <v>0</v>
      </c>
      <c r="AG195" s="97">
        <v>1</v>
      </c>
      <c r="AH195" s="101">
        <v>0</v>
      </c>
      <c r="AI195" s="101">
        <v>0</v>
      </c>
    </row>
    <row r="196" spans="1:35" ht="18" x14ac:dyDescent="0.4">
      <c r="A196" s="101">
        <v>0</v>
      </c>
      <c r="B196" s="101">
        <v>0</v>
      </c>
      <c r="C196" s="101">
        <v>0</v>
      </c>
      <c r="D196" s="101">
        <v>0</v>
      </c>
      <c r="E196" s="97">
        <v>1</v>
      </c>
      <c r="F196" s="101">
        <v>0</v>
      </c>
      <c r="G196" s="101">
        <v>0</v>
      </c>
      <c r="H196" s="101">
        <v>0</v>
      </c>
      <c r="I196" s="101">
        <v>0</v>
      </c>
      <c r="J196" s="101">
        <v>0</v>
      </c>
      <c r="K196" s="101">
        <v>0</v>
      </c>
      <c r="L196" s="97">
        <v>1</v>
      </c>
      <c r="M196" s="101">
        <v>0</v>
      </c>
      <c r="N196" s="101">
        <v>0</v>
      </c>
      <c r="O196" s="101">
        <v>0</v>
      </c>
      <c r="P196" s="101">
        <v>0</v>
      </c>
      <c r="Q196" s="101">
        <v>0</v>
      </c>
      <c r="R196" s="101">
        <v>0</v>
      </c>
      <c r="S196" s="97">
        <v>1</v>
      </c>
      <c r="T196" s="101">
        <v>0</v>
      </c>
      <c r="U196" s="101">
        <v>0</v>
      </c>
      <c r="V196" s="101">
        <v>0</v>
      </c>
      <c r="W196" s="101">
        <v>0</v>
      </c>
      <c r="X196" s="101">
        <v>0</v>
      </c>
      <c r="Y196" s="101">
        <v>0</v>
      </c>
      <c r="Z196" s="97">
        <v>1</v>
      </c>
      <c r="AA196" s="101">
        <v>0</v>
      </c>
      <c r="AB196" s="101">
        <v>0</v>
      </c>
      <c r="AC196" s="101">
        <v>0</v>
      </c>
      <c r="AD196" s="101">
        <v>0</v>
      </c>
      <c r="AE196" s="101">
        <v>0</v>
      </c>
      <c r="AF196" s="101">
        <v>0</v>
      </c>
      <c r="AG196" s="97">
        <v>1</v>
      </c>
      <c r="AH196" s="101">
        <v>0</v>
      </c>
      <c r="AI196" s="101">
        <v>0</v>
      </c>
    </row>
    <row r="197" spans="1:35" ht="18" x14ac:dyDescent="0.4">
      <c r="A197" s="101">
        <v>0</v>
      </c>
      <c r="B197" s="101">
        <v>0</v>
      </c>
      <c r="C197" s="101">
        <v>0</v>
      </c>
      <c r="D197" s="101">
        <v>0</v>
      </c>
      <c r="E197" s="97">
        <v>1</v>
      </c>
      <c r="F197" s="101">
        <v>0</v>
      </c>
      <c r="G197" s="101">
        <v>0</v>
      </c>
      <c r="H197" s="101">
        <v>0</v>
      </c>
      <c r="I197" s="101">
        <v>0</v>
      </c>
      <c r="J197" s="101">
        <v>0</v>
      </c>
      <c r="K197" s="101">
        <v>0</v>
      </c>
      <c r="L197" s="97">
        <v>1</v>
      </c>
      <c r="M197" s="101">
        <v>0</v>
      </c>
      <c r="N197" s="101">
        <v>0</v>
      </c>
      <c r="O197" s="101">
        <v>0</v>
      </c>
      <c r="P197" s="101">
        <v>0</v>
      </c>
      <c r="Q197" s="101">
        <v>0</v>
      </c>
      <c r="R197" s="101">
        <v>0</v>
      </c>
      <c r="S197" s="97">
        <v>1</v>
      </c>
      <c r="T197" s="101">
        <v>0</v>
      </c>
      <c r="U197" s="101">
        <v>0</v>
      </c>
      <c r="V197" s="101">
        <v>0</v>
      </c>
      <c r="W197" s="101">
        <v>0</v>
      </c>
      <c r="X197" s="101">
        <v>0</v>
      </c>
      <c r="Y197" s="101">
        <v>0</v>
      </c>
      <c r="Z197" s="97">
        <v>1</v>
      </c>
      <c r="AA197" s="101">
        <v>0</v>
      </c>
      <c r="AB197" s="101">
        <v>0</v>
      </c>
      <c r="AC197" s="101">
        <v>0</v>
      </c>
      <c r="AD197" s="101">
        <v>0</v>
      </c>
      <c r="AE197" s="101">
        <v>0</v>
      </c>
      <c r="AF197" s="101">
        <v>0</v>
      </c>
      <c r="AG197" s="97">
        <v>1</v>
      </c>
      <c r="AH197" s="101">
        <v>0</v>
      </c>
      <c r="AI197" s="101">
        <v>0</v>
      </c>
    </row>
    <row r="198" spans="1:35" ht="18" x14ac:dyDescent="0.4">
      <c r="A198" s="96" t="s">
        <v>413</v>
      </c>
      <c r="B198" s="101">
        <v>0</v>
      </c>
      <c r="C198" s="101">
        <v>0</v>
      </c>
      <c r="D198" s="101">
        <v>0</v>
      </c>
      <c r="E198" s="97">
        <v>1</v>
      </c>
      <c r="F198" s="101">
        <v>0</v>
      </c>
      <c r="G198" s="101">
        <v>0</v>
      </c>
      <c r="H198" s="96" t="s">
        <v>413</v>
      </c>
      <c r="I198" s="101">
        <v>0</v>
      </c>
      <c r="J198" s="101">
        <v>0</v>
      </c>
      <c r="K198" s="101">
        <v>0</v>
      </c>
      <c r="L198" s="97">
        <v>1</v>
      </c>
      <c r="M198" s="101">
        <v>0</v>
      </c>
      <c r="N198" s="101">
        <v>0</v>
      </c>
      <c r="O198" s="96" t="s">
        <v>413</v>
      </c>
      <c r="P198" s="101">
        <v>0</v>
      </c>
      <c r="Q198" s="101">
        <v>0</v>
      </c>
      <c r="R198" s="101">
        <v>0</v>
      </c>
      <c r="S198" s="97">
        <v>1</v>
      </c>
      <c r="T198" s="101">
        <v>0</v>
      </c>
      <c r="U198" s="101">
        <v>0</v>
      </c>
      <c r="V198" s="96" t="s">
        <v>413</v>
      </c>
      <c r="W198" s="101">
        <v>0</v>
      </c>
      <c r="X198" s="101">
        <v>0</v>
      </c>
      <c r="Y198" s="101">
        <v>0</v>
      </c>
      <c r="Z198" s="97">
        <v>1</v>
      </c>
      <c r="AA198" s="101">
        <v>0</v>
      </c>
      <c r="AB198" s="101">
        <v>0</v>
      </c>
      <c r="AC198" s="96" t="s">
        <v>413</v>
      </c>
      <c r="AD198" s="101">
        <v>0</v>
      </c>
      <c r="AE198" s="101">
        <v>0</v>
      </c>
      <c r="AF198" s="101">
        <v>0</v>
      </c>
      <c r="AG198" s="97">
        <v>1</v>
      </c>
      <c r="AH198" s="101">
        <v>0</v>
      </c>
      <c r="AI198" s="101">
        <v>0</v>
      </c>
    </row>
    <row r="199" spans="1:35" ht="36" x14ac:dyDescent="0.4">
      <c r="A199" s="96" t="s">
        <v>414</v>
      </c>
      <c r="B199" s="101">
        <v>0</v>
      </c>
      <c r="C199" s="101">
        <v>0</v>
      </c>
      <c r="D199" s="101">
        <v>0</v>
      </c>
      <c r="E199" s="97">
        <v>1</v>
      </c>
      <c r="F199" s="101">
        <v>0</v>
      </c>
      <c r="G199" s="101">
        <v>0</v>
      </c>
      <c r="H199" s="96" t="s">
        <v>414</v>
      </c>
      <c r="I199" s="101">
        <v>0</v>
      </c>
      <c r="J199" s="101">
        <v>0</v>
      </c>
      <c r="K199" s="101">
        <v>0</v>
      </c>
      <c r="L199" s="97">
        <v>1</v>
      </c>
      <c r="M199" s="101">
        <v>0</v>
      </c>
      <c r="N199" s="101">
        <v>0</v>
      </c>
      <c r="O199" s="96" t="s">
        <v>414</v>
      </c>
      <c r="P199" s="101">
        <v>0</v>
      </c>
      <c r="Q199" s="101">
        <v>0</v>
      </c>
      <c r="R199" s="101">
        <v>0</v>
      </c>
      <c r="S199" s="97">
        <v>1</v>
      </c>
      <c r="T199" s="101">
        <v>0</v>
      </c>
      <c r="U199" s="101">
        <v>0</v>
      </c>
      <c r="V199" s="96" t="s">
        <v>414</v>
      </c>
      <c r="W199" s="101">
        <v>0</v>
      </c>
      <c r="X199" s="101">
        <v>0</v>
      </c>
      <c r="Y199" s="101">
        <v>0</v>
      </c>
      <c r="Z199" s="97">
        <v>1</v>
      </c>
      <c r="AA199" s="101">
        <v>0</v>
      </c>
      <c r="AB199" s="101">
        <v>0</v>
      </c>
      <c r="AC199" s="96" t="s">
        <v>414</v>
      </c>
      <c r="AD199" s="101">
        <v>0</v>
      </c>
      <c r="AE199" s="101">
        <v>0</v>
      </c>
      <c r="AF199" s="101">
        <v>0</v>
      </c>
      <c r="AG199" s="97">
        <v>1</v>
      </c>
      <c r="AH199" s="101">
        <v>0</v>
      </c>
      <c r="AI199" s="101">
        <v>0</v>
      </c>
    </row>
    <row r="200" spans="1:35" ht="18" x14ac:dyDescent="0.4">
      <c r="A200" s="101">
        <v>0</v>
      </c>
      <c r="B200" s="101">
        <v>0</v>
      </c>
      <c r="C200" s="101">
        <v>0</v>
      </c>
      <c r="D200" s="101">
        <v>0</v>
      </c>
      <c r="E200" s="97">
        <v>1</v>
      </c>
      <c r="F200" s="101">
        <v>0</v>
      </c>
      <c r="G200" s="101">
        <v>0</v>
      </c>
      <c r="H200" s="101">
        <v>0</v>
      </c>
      <c r="I200" s="101">
        <v>0</v>
      </c>
      <c r="J200" s="101">
        <v>0</v>
      </c>
      <c r="K200" s="101">
        <v>0</v>
      </c>
      <c r="L200" s="97">
        <v>1</v>
      </c>
      <c r="M200" s="101">
        <v>0</v>
      </c>
      <c r="N200" s="101">
        <v>0</v>
      </c>
      <c r="O200" s="101">
        <v>0</v>
      </c>
      <c r="P200" s="101">
        <v>0</v>
      </c>
      <c r="Q200" s="101">
        <v>0</v>
      </c>
      <c r="R200" s="101">
        <v>0</v>
      </c>
      <c r="S200" s="97">
        <v>1</v>
      </c>
      <c r="T200" s="101">
        <v>0</v>
      </c>
      <c r="U200" s="101">
        <v>0</v>
      </c>
      <c r="V200" s="101">
        <v>0</v>
      </c>
      <c r="W200" s="101">
        <v>0</v>
      </c>
      <c r="X200" s="101">
        <v>0</v>
      </c>
      <c r="Y200" s="101">
        <v>0</v>
      </c>
      <c r="Z200" s="97">
        <v>1</v>
      </c>
      <c r="AA200" s="101">
        <v>0</v>
      </c>
      <c r="AB200" s="101">
        <v>0</v>
      </c>
      <c r="AC200" s="101">
        <v>0</v>
      </c>
      <c r="AD200" s="101">
        <v>0</v>
      </c>
      <c r="AE200" s="101">
        <v>0</v>
      </c>
      <c r="AF200" s="101">
        <v>0</v>
      </c>
      <c r="AG200" s="97">
        <v>1</v>
      </c>
      <c r="AH200" s="101">
        <v>0</v>
      </c>
      <c r="AI200" s="101">
        <v>0</v>
      </c>
    </row>
    <row r="201" spans="1:35" ht="18" x14ac:dyDescent="0.4">
      <c r="A201" s="101">
        <v>0</v>
      </c>
      <c r="B201" s="101">
        <v>0</v>
      </c>
      <c r="C201" s="101">
        <v>0</v>
      </c>
      <c r="D201" s="101">
        <v>0</v>
      </c>
      <c r="E201" s="97">
        <v>1</v>
      </c>
      <c r="F201" s="101">
        <v>0</v>
      </c>
      <c r="G201" s="101">
        <v>0</v>
      </c>
      <c r="H201" s="101">
        <v>0</v>
      </c>
      <c r="I201" s="101">
        <v>0</v>
      </c>
      <c r="J201" s="101">
        <v>0</v>
      </c>
      <c r="K201" s="101">
        <v>0</v>
      </c>
      <c r="L201" s="97">
        <v>1</v>
      </c>
      <c r="M201" s="101">
        <v>0</v>
      </c>
      <c r="N201" s="101">
        <v>0</v>
      </c>
      <c r="O201" s="101">
        <v>0</v>
      </c>
      <c r="P201" s="101">
        <v>0</v>
      </c>
      <c r="Q201" s="101">
        <v>0</v>
      </c>
      <c r="R201" s="101">
        <v>0</v>
      </c>
      <c r="S201" s="97">
        <v>1</v>
      </c>
      <c r="T201" s="101">
        <v>0</v>
      </c>
      <c r="U201" s="101">
        <v>0</v>
      </c>
      <c r="V201" s="101">
        <v>0</v>
      </c>
      <c r="W201" s="101">
        <v>0</v>
      </c>
      <c r="X201" s="101">
        <v>0</v>
      </c>
      <c r="Y201" s="101">
        <v>0</v>
      </c>
      <c r="Z201" s="97">
        <v>1</v>
      </c>
      <c r="AA201" s="101">
        <v>0</v>
      </c>
      <c r="AB201" s="101">
        <v>0</v>
      </c>
      <c r="AC201" s="101">
        <v>0</v>
      </c>
      <c r="AD201" s="101">
        <v>0</v>
      </c>
      <c r="AE201" s="101">
        <v>0</v>
      </c>
      <c r="AF201" s="101">
        <v>0</v>
      </c>
      <c r="AG201" s="97">
        <v>1</v>
      </c>
      <c r="AH201" s="101">
        <v>0</v>
      </c>
      <c r="AI201" s="101">
        <v>0</v>
      </c>
    </row>
    <row r="202" spans="1:35" ht="18" x14ac:dyDescent="0.4">
      <c r="A202" s="96" t="s">
        <v>415</v>
      </c>
      <c r="B202" s="101">
        <v>0</v>
      </c>
      <c r="C202" s="101">
        <v>0</v>
      </c>
      <c r="D202" s="101">
        <v>0</v>
      </c>
      <c r="E202" s="97">
        <v>1</v>
      </c>
      <c r="F202" s="101">
        <v>0</v>
      </c>
      <c r="G202" s="101">
        <v>0</v>
      </c>
      <c r="H202" s="96" t="s">
        <v>415</v>
      </c>
      <c r="I202" s="101">
        <v>0</v>
      </c>
      <c r="J202" s="101">
        <v>0</v>
      </c>
      <c r="K202" s="101">
        <v>0</v>
      </c>
      <c r="L202" s="97">
        <v>1</v>
      </c>
      <c r="M202" s="101">
        <v>0</v>
      </c>
      <c r="N202" s="101">
        <v>0</v>
      </c>
      <c r="O202" s="96" t="s">
        <v>415</v>
      </c>
      <c r="P202" s="101">
        <v>0</v>
      </c>
      <c r="Q202" s="101">
        <v>0</v>
      </c>
      <c r="R202" s="101">
        <v>0</v>
      </c>
      <c r="S202" s="97">
        <v>1</v>
      </c>
      <c r="T202" s="101">
        <v>0</v>
      </c>
      <c r="U202" s="101">
        <v>0</v>
      </c>
      <c r="V202" s="96" t="s">
        <v>415</v>
      </c>
      <c r="W202" s="101">
        <v>0</v>
      </c>
      <c r="X202" s="101">
        <v>0</v>
      </c>
      <c r="Y202" s="101">
        <v>0</v>
      </c>
      <c r="Z202" s="97">
        <v>1</v>
      </c>
      <c r="AA202" s="101">
        <v>0</v>
      </c>
      <c r="AB202" s="101">
        <v>0</v>
      </c>
      <c r="AC202" s="96" t="s">
        <v>415</v>
      </c>
      <c r="AD202" s="101">
        <v>0</v>
      </c>
      <c r="AE202" s="101">
        <v>0</v>
      </c>
      <c r="AF202" s="101">
        <v>0</v>
      </c>
      <c r="AG202" s="97">
        <v>1</v>
      </c>
      <c r="AH202" s="101">
        <v>0</v>
      </c>
      <c r="AI202" s="101">
        <v>0</v>
      </c>
    </row>
    <row r="203" spans="1:35" ht="36" x14ac:dyDescent="0.4">
      <c r="A203" s="96" t="s">
        <v>416</v>
      </c>
      <c r="B203" s="101">
        <v>0</v>
      </c>
      <c r="C203" s="101">
        <v>0</v>
      </c>
      <c r="D203" s="101">
        <v>0</v>
      </c>
      <c r="E203" s="97">
        <v>1</v>
      </c>
      <c r="F203" s="101">
        <v>0</v>
      </c>
      <c r="G203" s="101">
        <v>0</v>
      </c>
      <c r="H203" s="96" t="s">
        <v>416</v>
      </c>
      <c r="I203" s="101">
        <v>0</v>
      </c>
      <c r="J203" s="101">
        <v>0</v>
      </c>
      <c r="K203" s="101">
        <v>0</v>
      </c>
      <c r="L203" s="97">
        <v>1</v>
      </c>
      <c r="M203" s="101">
        <v>0</v>
      </c>
      <c r="N203" s="101">
        <v>0</v>
      </c>
      <c r="O203" s="96" t="s">
        <v>416</v>
      </c>
      <c r="P203" s="101">
        <v>0</v>
      </c>
      <c r="Q203" s="101">
        <v>0</v>
      </c>
      <c r="R203" s="101">
        <v>0</v>
      </c>
      <c r="S203" s="97">
        <v>1</v>
      </c>
      <c r="T203" s="101">
        <v>0</v>
      </c>
      <c r="U203" s="101">
        <v>0</v>
      </c>
      <c r="V203" s="96" t="s">
        <v>416</v>
      </c>
      <c r="W203" s="101">
        <v>0</v>
      </c>
      <c r="X203" s="101">
        <v>0</v>
      </c>
      <c r="Y203" s="101">
        <v>0</v>
      </c>
      <c r="Z203" s="97">
        <v>1</v>
      </c>
      <c r="AA203" s="101">
        <v>0</v>
      </c>
      <c r="AB203" s="101">
        <v>0</v>
      </c>
      <c r="AC203" s="96" t="s">
        <v>416</v>
      </c>
      <c r="AD203" s="101">
        <v>0</v>
      </c>
      <c r="AE203" s="101">
        <v>0</v>
      </c>
      <c r="AF203" s="101">
        <v>0</v>
      </c>
      <c r="AG203" s="97">
        <v>1</v>
      </c>
      <c r="AH203" s="101">
        <v>0</v>
      </c>
      <c r="AI203" s="101">
        <v>0</v>
      </c>
    </row>
  </sheetData>
  <mergeCells count="2">
    <mergeCell ref="B2:F2"/>
    <mergeCell ref="B3:F3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CBA76-47EC-49CD-A627-35CD91C8838C}">
  <sheetPr codeName="Sheet21"/>
  <dimension ref="A1:G17"/>
  <sheetViews>
    <sheetView workbookViewId="0">
      <selection activeCell="A2" sqref="A2"/>
    </sheetView>
  </sheetViews>
  <sheetFormatPr defaultRowHeight="12.5" x14ac:dyDescent="0.25"/>
  <cols>
    <col min="1" max="1" width="18.453125" style="32" bestFit="1" customWidth="1"/>
    <col min="2" max="2" width="14.54296875" style="32" bestFit="1" customWidth="1"/>
    <col min="3" max="3" width="9.7265625" style="32" bestFit="1" customWidth="1"/>
    <col min="4" max="4" width="11.26953125" style="32" bestFit="1" customWidth="1"/>
    <col min="5" max="5" width="9.36328125" style="32" bestFit="1" customWidth="1"/>
    <col min="6" max="6" width="8.26953125" style="32" bestFit="1" customWidth="1"/>
    <col min="7" max="16384" width="8.7265625" style="32"/>
  </cols>
  <sheetData>
    <row r="1" spans="1:7" ht="35" customHeight="1" x14ac:dyDescent="0.35">
      <c r="A1" s="263" t="s">
        <v>692</v>
      </c>
      <c r="B1" s="264"/>
      <c r="C1" s="264"/>
      <c r="D1" s="265"/>
      <c r="E1" s="31"/>
      <c r="F1" s="31"/>
    </row>
    <row r="2" spans="1:7" ht="36.5" thickBot="1" x14ac:dyDescent="0.45">
      <c r="A2" s="33" t="s">
        <v>126</v>
      </c>
      <c r="B2" s="34" t="s">
        <v>127</v>
      </c>
      <c r="C2" s="33" t="s">
        <v>128</v>
      </c>
      <c r="D2" s="35" t="s">
        <v>129</v>
      </c>
      <c r="E2" s="31"/>
      <c r="F2" s="31"/>
    </row>
    <row r="3" spans="1:7" ht="36.5" thickBot="1" x14ac:dyDescent="0.45">
      <c r="A3" s="36" t="s">
        <v>130</v>
      </c>
      <c r="B3" s="36" t="s">
        <v>131</v>
      </c>
      <c r="C3" s="36" t="s">
        <v>132</v>
      </c>
      <c r="D3" s="36" t="s">
        <v>133</v>
      </c>
      <c r="E3" s="36" t="s">
        <v>134</v>
      </c>
      <c r="F3" s="110" t="s">
        <v>135</v>
      </c>
      <c r="G3" s="39"/>
    </row>
    <row r="4" spans="1:7" ht="36" x14ac:dyDescent="0.4">
      <c r="A4" s="40" t="s">
        <v>29</v>
      </c>
      <c r="B4" s="41" t="s">
        <v>689</v>
      </c>
      <c r="C4" s="40" t="s">
        <v>488</v>
      </c>
      <c r="D4" s="41" t="s">
        <v>431</v>
      </c>
      <c r="E4" s="40" t="s">
        <v>173</v>
      </c>
      <c r="F4" s="42" t="s">
        <v>145</v>
      </c>
    </row>
    <row r="5" spans="1:7" ht="18.5" thickBot="1" x14ac:dyDescent="0.45">
      <c r="A5" s="44">
        <v>1000</v>
      </c>
      <c r="B5" s="62">
        <v>17.640700000000002</v>
      </c>
      <c r="C5" s="61">
        <v>12.764071821667134</v>
      </c>
      <c r="D5" s="46">
        <v>9.5819629202861787</v>
      </c>
      <c r="E5" s="45">
        <v>9.7695622269507574</v>
      </c>
      <c r="F5" s="58">
        <v>27.393851196289063</v>
      </c>
    </row>
    <row r="6" spans="1:7" ht="36" x14ac:dyDescent="0.4">
      <c r="A6" s="49"/>
      <c r="B6" s="49"/>
      <c r="C6" s="49"/>
      <c r="D6" s="49"/>
      <c r="E6" s="49"/>
      <c r="F6" s="42" t="s">
        <v>164</v>
      </c>
    </row>
    <row r="7" spans="1:7" ht="18.5" thickBot="1" x14ac:dyDescent="0.45">
      <c r="A7" s="49"/>
      <c r="B7" s="49"/>
      <c r="C7" s="49"/>
      <c r="D7" s="49"/>
      <c r="E7" s="49"/>
      <c r="F7" s="59">
        <v>9.8965660705566414</v>
      </c>
    </row>
    <row r="8" spans="1:7" ht="54" x14ac:dyDescent="0.4">
      <c r="A8" s="49"/>
      <c r="B8" s="49"/>
      <c r="C8" s="49"/>
      <c r="D8" s="41" t="s">
        <v>426</v>
      </c>
      <c r="E8" s="42" t="s">
        <v>148</v>
      </c>
      <c r="F8" s="43"/>
    </row>
    <row r="9" spans="1:7" ht="18.5" thickBot="1" x14ac:dyDescent="0.45">
      <c r="A9" s="49"/>
      <c r="B9" s="49"/>
      <c r="C9" s="49"/>
      <c r="D9" s="46">
        <v>9.3695815351877201</v>
      </c>
      <c r="E9" s="59">
        <v>9.3775641737815079</v>
      </c>
      <c r="F9" s="43"/>
    </row>
    <row r="10" spans="1:7" ht="36" x14ac:dyDescent="0.4">
      <c r="A10" s="49"/>
      <c r="B10" s="49"/>
      <c r="C10" s="40" t="s">
        <v>150</v>
      </c>
      <c r="D10" s="42" t="s">
        <v>151</v>
      </c>
      <c r="E10" s="43"/>
      <c r="F10" s="43"/>
    </row>
    <row r="11" spans="1:7" ht="18.5" thickBot="1" x14ac:dyDescent="0.45">
      <c r="A11" s="49"/>
      <c r="B11" s="49"/>
      <c r="C11" s="45">
        <v>4.9524231230223865</v>
      </c>
      <c r="D11" s="53">
        <v>4.952423095703125</v>
      </c>
      <c r="E11" s="43"/>
      <c r="F11" s="43"/>
    </row>
    <row r="12" spans="1:7" ht="36" x14ac:dyDescent="0.4">
      <c r="A12" s="49"/>
      <c r="B12" s="40" t="s">
        <v>488</v>
      </c>
      <c r="C12" s="41" t="s">
        <v>431</v>
      </c>
      <c r="D12" s="40" t="s">
        <v>173</v>
      </c>
      <c r="E12" s="42" t="s">
        <v>145</v>
      </c>
      <c r="F12" s="43"/>
    </row>
    <row r="13" spans="1:7" ht="18.5" thickBot="1" x14ac:dyDescent="0.45">
      <c r="A13" s="49"/>
      <c r="B13" s="44">
        <v>1048.94</v>
      </c>
      <c r="C13" s="55">
        <v>787.43711613378912</v>
      </c>
      <c r="D13" s="54">
        <v>802.8539049031715</v>
      </c>
      <c r="E13" s="57">
        <v>2251.2022846679688</v>
      </c>
      <c r="F13" s="43"/>
    </row>
    <row r="14" spans="1:7" ht="36" x14ac:dyDescent="0.4">
      <c r="A14" s="49"/>
      <c r="B14" s="49"/>
      <c r="C14" s="49"/>
      <c r="D14" s="49"/>
      <c r="E14" s="42" t="s">
        <v>164</v>
      </c>
      <c r="F14" s="43"/>
    </row>
    <row r="15" spans="1:7" ht="18.5" thickBot="1" x14ac:dyDescent="0.45">
      <c r="A15" s="49"/>
      <c r="B15" s="49"/>
      <c r="C15" s="49"/>
      <c r="D15" s="49"/>
      <c r="E15" s="75">
        <v>813.29098229980468</v>
      </c>
      <c r="F15" s="43"/>
    </row>
    <row r="16" spans="1:7" ht="36" x14ac:dyDescent="0.4">
      <c r="A16" s="49"/>
      <c r="B16" s="49"/>
      <c r="C16" s="41" t="s">
        <v>426</v>
      </c>
      <c r="D16" s="42" t="s">
        <v>148</v>
      </c>
      <c r="E16" s="43"/>
      <c r="F16" s="43"/>
    </row>
    <row r="17" spans="1:6" ht="18.5" thickBot="1" x14ac:dyDescent="0.45">
      <c r="A17" s="70"/>
      <c r="B17" s="70"/>
      <c r="C17" s="111">
        <v>769.98380444873044</v>
      </c>
      <c r="D17" s="75">
        <v>770.63985749501342</v>
      </c>
      <c r="E17" s="43"/>
      <c r="F17" s="43"/>
    </row>
  </sheetData>
  <mergeCells count="1">
    <mergeCell ref="A1:D1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42A77-3CED-4C2B-A625-D61B33ECDE05}">
  <sheetPr codeName="Sheet15"/>
  <dimension ref="A2:AI236"/>
  <sheetViews>
    <sheetView workbookViewId="0">
      <selection activeCell="B6" sqref="B6"/>
    </sheetView>
  </sheetViews>
  <sheetFormatPr defaultRowHeight="14.5" x14ac:dyDescent="0.35"/>
  <cols>
    <col min="1" max="1" width="25.6328125" customWidth="1"/>
    <col min="2" max="5" width="9.6328125" customWidth="1"/>
    <col min="6" max="7" width="9.54296875" bestFit="1" customWidth="1"/>
    <col min="8" max="8" width="25.6328125" customWidth="1"/>
    <col min="9" max="12" width="9.6328125" customWidth="1"/>
    <col min="13" max="14" width="8.6328125" customWidth="1"/>
    <col min="15" max="15" width="25.6328125" customWidth="1"/>
    <col min="16" max="19" width="9.6328125" customWidth="1"/>
    <col min="20" max="21" width="8.6328125" customWidth="1"/>
    <col min="22" max="22" width="25.6328125" customWidth="1"/>
    <col min="23" max="26" width="9.6328125" customWidth="1"/>
    <col min="27" max="28" width="8.6328125" customWidth="1"/>
    <col min="29" max="29" width="25.6328125" customWidth="1"/>
    <col min="30" max="33" width="9.6328125" customWidth="1"/>
    <col min="34" max="35" width="8.6328125" customWidth="1"/>
  </cols>
  <sheetData>
    <row r="2" spans="1:35" ht="18" x14ac:dyDescent="0.4">
      <c r="A2" s="76" t="s">
        <v>203</v>
      </c>
      <c r="B2" s="266" t="s">
        <v>8</v>
      </c>
      <c r="C2" s="267"/>
      <c r="D2" s="267"/>
      <c r="E2" s="267"/>
      <c r="F2" s="26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 ht="18" x14ac:dyDescent="0.4">
      <c r="A3" s="76" t="s">
        <v>204</v>
      </c>
      <c r="B3" s="268" t="s">
        <v>433</v>
      </c>
      <c r="C3" s="269"/>
      <c r="D3" s="269"/>
      <c r="E3" s="269"/>
      <c r="F3" s="270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36" x14ac:dyDescent="0.4">
      <c r="A4" s="78" t="s">
        <v>1</v>
      </c>
      <c r="B4" s="77"/>
      <c r="C4" s="77"/>
      <c r="D4" s="77"/>
      <c r="E4" s="77"/>
      <c r="F4" s="77"/>
      <c r="G4" s="77"/>
      <c r="H4" s="78" t="s">
        <v>2</v>
      </c>
      <c r="I4" s="77"/>
      <c r="J4" s="77"/>
      <c r="K4" s="77"/>
      <c r="L4" s="77"/>
      <c r="M4" s="77"/>
      <c r="N4" s="77"/>
      <c r="O4" s="78" t="s">
        <v>3</v>
      </c>
      <c r="P4" s="77"/>
      <c r="Q4" s="77"/>
      <c r="R4" s="77"/>
      <c r="S4" s="77"/>
      <c r="T4" s="77"/>
      <c r="U4" s="77"/>
      <c r="V4" s="78" t="s">
        <v>206</v>
      </c>
      <c r="W4" s="77"/>
      <c r="X4" s="77"/>
      <c r="Y4" s="77"/>
      <c r="Z4" s="77"/>
      <c r="AA4" s="77"/>
      <c r="AB4" s="77"/>
      <c r="AC4" s="78" t="s">
        <v>5</v>
      </c>
      <c r="AD4" s="77"/>
      <c r="AE4" s="77"/>
      <c r="AF4" s="77"/>
      <c r="AG4" s="77"/>
      <c r="AH4" s="77"/>
      <c r="AI4" s="77"/>
    </row>
    <row r="5" spans="1:35" ht="90" x14ac:dyDescent="0.4">
      <c r="A5" s="76" t="s">
        <v>207</v>
      </c>
      <c r="B5" s="76" t="s">
        <v>208</v>
      </c>
      <c r="C5" s="76" t="s">
        <v>209</v>
      </c>
      <c r="D5" s="76" t="s">
        <v>210</v>
      </c>
      <c r="E5" s="76" t="s">
        <v>211</v>
      </c>
      <c r="F5" s="76" t="s">
        <v>212</v>
      </c>
      <c r="G5" s="76" t="s">
        <v>213</v>
      </c>
      <c r="H5" s="76" t="s">
        <v>207</v>
      </c>
      <c r="I5" s="76" t="s">
        <v>208</v>
      </c>
      <c r="J5" s="76" t="s">
        <v>209</v>
      </c>
      <c r="K5" s="76" t="s">
        <v>210</v>
      </c>
      <c r="L5" s="76" t="s">
        <v>211</v>
      </c>
      <c r="M5" s="76" t="s">
        <v>212</v>
      </c>
      <c r="N5" s="76" t="s">
        <v>213</v>
      </c>
      <c r="O5" s="76" t="s">
        <v>207</v>
      </c>
      <c r="P5" s="76" t="s">
        <v>208</v>
      </c>
      <c r="Q5" s="76" t="s">
        <v>209</v>
      </c>
      <c r="R5" s="76" t="s">
        <v>210</v>
      </c>
      <c r="S5" s="76" t="s">
        <v>211</v>
      </c>
      <c r="T5" s="76" t="s">
        <v>212</v>
      </c>
      <c r="U5" s="76" t="s">
        <v>213</v>
      </c>
      <c r="V5" s="76" t="s">
        <v>207</v>
      </c>
      <c r="W5" s="76" t="s">
        <v>208</v>
      </c>
      <c r="X5" s="76" t="s">
        <v>209</v>
      </c>
      <c r="Y5" s="76" t="s">
        <v>210</v>
      </c>
      <c r="Z5" s="76" t="s">
        <v>211</v>
      </c>
      <c r="AA5" s="76" t="s">
        <v>212</v>
      </c>
      <c r="AB5" s="76" t="s">
        <v>213</v>
      </c>
      <c r="AC5" s="76" t="s">
        <v>207</v>
      </c>
      <c r="AD5" s="76" t="s">
        <v>208</v>
      </c>
      <c r="AE5" s="76" t="s">
        <v>209</v>
      </c>
      <c r="AF5" s="76" t="s">
        <v>210</v>
      </c>
      <c r="AG5" s="76" t="s">
        <v>211</v>
      </c>
      <c r="AH5" s="76" t="s">
        <v>212</v>
      </c>
      <c r="AI5" s="76" t="s">
        <v>213</v>
      </c>
    </row>
    <row r="6" spans="1:35" ht="18" x14ac:dyDescent="0.4">
      <c r="A6" s="78" t="s">
        <v>214</v>
      </c>
      <c r="B6" s="79">
        <f>-749.782092+5565.7128996137</f>
        <v>4815.9308076136995</v>
      </c>
      <c r="C6" s="79">
        <v>5400.2062362440338</v>
      </c>
      <c r="D6" s="80">
        <f>-749.782092+165.506663369664</f>
        <v>-584.27542863033602</v>
      </c>
      <c r="E6" s="81"/>
      <c r="F6" s="81"/>
      <c r="G6" s="82">
        <v>2.9736830906450792E-2</v>
      </c>
      <c r="H6" s="78" t="s">
        <v>214</v>
      </c>
      <c r="I6" s="83">
        <v>28.007012469761193</v>
      </c>
      <c r="J6" s="83">
        <v>26.436217892560688</v>
      </c>
      <c r="K6" s="84">
        <v>1.5707945772005065</v>
      </c>
      <c r="L6" s="81"/>
      <c r="M6" s="81"/>
      <c r="N6" s="82">
        <v>5.6085759910896357E-2</v>
      </c>
      <c r="O6" s="78" t="s">
        <v>214</v>
      </c>
      <c r="P6" s="84">
        <v>1.0241805118902592</v>
      </c>
      <c r="Q6" s="85">
        <v>0.65453146582486299</v>
      </c>
      <c r="R6" s="85">
        <v>0.3696490460653965</v>
      </c>
      <c r="S6" s="81"/>
      <c r="T6" s="81"/>
      <c r="U6" s="85">
        <v>0.36092177284564897</v>
      </c>
      <c r="V6" s="78" t="s">
        <v>214</v>
      </c>
      <c r="W6" s="86">
        <v>2.4970304559620999E-5</v>
      </c>
      <c r="X6" s="86">
        <v>2.4970304559620999E-5</v>
      </c>
      <c r="Y6" s="87">
        <v>0</v>
      </c>
      <c r="Z6" s="81"/>
      <c r="AA6" s="81"/>
      <c r="AB6" s="87">
        <v>0</v>
      </c>
      <c r="AC6" s="78" t="s">
        <v>214</v>
      </c>
      <c r="AD6" s="79">
        <v>2158.6934270277184</v>
      </c>
      <c r="AE6" s="88">
        <v>343.47818247576521</v>
      </c>
      <c r="AF6" s="91">
        <v>1815.2152445519532</v>
      </c>
      <c r="AG6" s="77"/>
      <c r="AH6" s="77"/>
      <c r="AI6" s="89">
        <v>0.84088607572743812</v>
      </c>
    </row>
    <row r="7" spans="1:35" ht="18" x14ac:dyDescent="0.4">
      <c r="A7" s="76" t="s">
        <v>215</v>
      </c>
      <c r="B7" s="91">
        <v>5139.8564553397928</v>
      </c>
      <c r="C7" s="91">
        <v>5040.2939591556978</v>
      </c>
      <c r="D7" s="94">
        <f>-749.782092+99.5624961840946</f>
        <v>-650.21959581590545</v>
      </c>
      <c r="E7" s="89">
        <v>0.92348573274351564</v>
      </c>
      <c r="F7" s="93">
        <v>1.9370676408805004E-2</v>
      </c>
      <c r="G7" s="93">
        <v>1.7888543297122823E-2</v>
      </c>
      <c r="H7" s="76" t="s">
        <v>216</v>
      </c>
      <c r="I7" s="94">
        <v>16.997694672765807</v>
      </c>
      <c r="J7" s="94">
        <v>16.740853871196549</v>
      </c>
      <c r="K7" s="89">
        <v>0.25684080156925682</v>
      </c>
      <c r="L7" s="89">
        <v>0.60690852660982664</v>
      </c>
      <c r="M7" s="93">
        <v>1.5110331519295644E-2</v>
      </c>
      <c r="N7" s="90">
        <v>9.1705890389617416E-3</v>
      </c>
      <c r="O7" s="76" t="s">
        <v>219</v>
      </c>
      <c r="P7" s="89">
        <v>0.58045183611059281</v>
      </c>
      <c r="Q7" s="89">
        <v>0.57676313610468155</v>
      </c>
      <c r="R7" s="90">
        <v>3.6887000059112629E-3</v>
      </c>
      <c r="S7" s="89">
        <v>0.56674758928901414</v>
      </c>
      <c r="T7" s="90">
        <v>6.3548769707198567E-3</v>
      </c>
      <c r="U7" s="90">
        <v>3.6016112033837515E-3</v>
      </c>
      <c r="V7" s="76" t="s">
        <v>218</v>
      </c>
      <c r="W7" s="90">
        <v>1.825402788960099E-5</v>
      </c>
      <c r="X7" s="90">
        <v>1.825402788960099E-5</v>
      </c>
      <c r="Y7" s="95">
        <v>0</v>
      </c>
      <c r="Z7" s="89">
        <v>0.73102944523629199</v>
      </c>
      <c r="AA7" s="95">
        <v>0</v>
      </c>
      <c r="AB7" s="95">
        <v>0</v>
      </c>
      <c r="AC7" s="76" t="s">
        <v>225</v>
      </c>
      <c r="AD7" s="91">
        <v>1571.4882664465013</v>
      </c>
      <c r="AE7" s="95">
        <v>0</v>
      </c>
      <c r="AF7" s="91">
        <v>1571.4882664465013</v>
      </c>
      <c r="AG7" s="89">
        <v>0.72798121621663825</v>
      </c>
      <c r="AH7" s="92">
        <v>1</v>
      </c>
      <c r="AI7" s="89">
        <v>0.72798121621663825</v>
      </c>
    </row>
    <row r="8" spans="1:35" ht="18" x14ac:dyDescent="0.4">
      <c r="A8" s="76" t="s">
        <v>223</v>
      </c>
      <c r="B8" s="88">
        <v>424.29705591694835</v>
      </c>
      <c r="C8" s="88">
        <v>358.35407639867134</v>
      </c>
      <c r="D8" s="94">
        <v>65.942979518277028</v>
      </c>
      <c r="E8" s="89">
        <v>0.99971982235068835</v>
      </c>
      <c r="F8" s="89">
        <v>0.15541700937746941</v>
      </c>
      <c r="G8" s="93">
        <v>1.1848074219360823E-2</v>
      </c>
      <c r="H8" s="76" t="s">
        <v>219</v>
      </c>
      <c r="I8" s="92">
        <v>9.1739960550330757</v>
      </c>
      <c r="J8" s="92">
        <v>9.1156964387734725</v>
      </c>
      <c r="K8" s="93">
        <v>5.8299616259604503E-2</v>
      </c>
      <c r="L8" s="89">
        <v>0.93446920681226231</v>
      </c>
      <c r="M8" s="90">
        <v>6.3548769707198558E-3</v>
      </c>
      <c r="N8" s="90">
        <v>2.0816078231317902E-3</v>
      </c>
      <c r="O8" s="76" t="s">
        <v>233</v>
      </c>
      <c r="P8" s="89">
        <v>0.33108241776193914</v>
      </c>
      <c r="Q8" s="95">
        <v>0</v>
      </c>
      <c r="R8" s="89">
        <v>0.33108241776193914</v>
      </c>
      <c r="S8" s="89">
        <v>0.89001327723974766</v>
      </c>
      <c r="T8" s="92">
        <v>1</v>
      </c>
      <c r="U8" s="89">
        <v>0.32326568795073363</v>
      </c>
      <c r="V8" s="76" t="s">
        <v>224</v>
      </c>
      <c r="W8" s="90">
        <v>2.4598676466468195E-6</v>
      </c>
      <c r="X8" s="90">
        <v>2.4598676466468195E-6</v>
      </c>
      <c r="Y8" s="95">
        <v>0</v>
      </c>
      <c r="Z8" s="89">
        <v>0.82954116505826891</v>
      </c>
      <c r="AA8" s="95">
        <v>0</v>
      </c>
      <c r="AB8" s="95">
        <v>0</v>
      </c>
      <c r="AC8" s="76" t="s">
        <v>219</v>
      </c>
      <c r="AD8" s="88">
        <v>324.93756356828635</v>
      </c>
      <c r="AE8" s="88">
        <v>322.87262532864446</v>
      </c>
      <c r="AF8" s="92">
        <v>2.0649382396419225</v>
      </c>
      <c r="AG8" s="89">
        <v>0.8785063252941645</v>
      </c>
      <c r="AH8" s="90">
        <v>6.3548769707198567E-3</v>
      </c>
      <c r="AI8" s="90">
        <v>9.5656854919186633E-4</v>
      </c>
    </row>
    <row r="9" spans="1:35" ht="18" x14ac:dyDescent="0.4">
      <c r="A9" s="96" t="s">
        <v>231</v>
      </c>
      <c r="B9" s="97">
        <v>1.50398738754979</v>
      </c>
      <c r="C9" s="97">
        <v>1.5027997202570162</v>
      </c>
      <c r="D9" s="99">
        <v>1.1876672927737012E-3</v>
      </c>
      <c r="E9" s="98">
        <v>0.99999004602457819</v>
      </c>
      <c r="F9" s="99">
        <v>7.8967902430922689E-4</v>
      </c>
      <c r="G9" s="99">
        <v>2.1338996714259807E-7</v>
      </c>
      <c r="H9" s="76" t="s">
        <v>240</v>
      </c>
      <c r="I9" s="89">
        <v>0.60905613263569958</v>
      </c>
      <c r="J9" s="93">
        <v>2.9512844481890066E-2</v>
      </c>
      <c r="K9" s="89">
        <v>0.57954328815380951</v>
      </c>
      <c r="L9" s="89">
        <v>0.95621576522484886</v>
      </c>
      <c r="M9" s="89">
        <v>0.9515433095564233</v>
      </c>
      <c r="N9" s="93">
        <v>2.0692792163374614E-2</v>
      </c>
      <c r="O9" s="76" t="s">
        <v>232</v>
      </c>
      <c r="P9" s="93">
        <v>3.2817317166626156E-2</v>
      </c>
      <c r="Q9" s="90">
        <v>4.7623220471649441E-3</v>
      </c>
      <c r="R9" s="93">
        <v>2.8054995119461214E-2</v>
      </c>
      <c r="S9" s="89">
        <v>0.92205579004450466</v>
      </c>
      <c r="T9" s="89">
        <v>0.85488387051918968</v>
      </c>
      <c r="U9" s="93">
        <v>2.7392627367691318E-2</v>
      </c>
      <c r="V9" s="76" t="s">
        <v>234</v>
      </c>
      <c r="W9" s="90">
        <v>1.2670081196250333E-6</v>
      </c>
      <c r="X9" s="90">
        <v>1.2670081196250333E-6</v>
      </c>
      <c r="Y9" s="95">
        <v>0</v>
      </c>
      <c r="Z9" s="89">
        <v>0.88028176041624018</v>
      </c>
      <c r="AA9" s="95">
        <v>0</v>
      </c>
      <c r="AB9" s="95">
        <v>0</v>
      </c>
      <c r="AC9" s="76" t="s">
        <v>235</v>
      </c>
      <c r="AD9" s="94">
        <v>70.336193964917115</v>
      </c>
      <c r="AE9" s="95">
        <v>0</v>
      </c>
      <c r="AF9" s="94">
        <v>70.336193964917115</v>
      </c>
      <c r="AG9" s="89">
        <v>0.91108908720202941</v>
      </c>
      <c r="AH9" s="92">
        <v>1</v>
      </c>
      <c r="AI9" s="93">
        <v>3.2582761907864917E-2</v>
      </c>
    </row>
    <row r="10" spans="1:35" ht="36" x14ac:dyDescent="0.4">
      <c r="A10" s="96" t="s">
        <v>239</v>
      </c>
      <c r="B10" s="100">
        <v>4.5123517414612652E-2</v>
      </c>
      <c r="C10" s="100">
        <v>4.5123517414612652E-2</v>
      </c>
      <c r="D10" s="101">
        <v>0</v>
      </c>
      <c r="E10" s="98">
        <v>0.99999815343475706</v>
      </c>
      <c r="F10" s="101">
        <v>0</v>
      </c>
      <c r="G10" s="101">
        <v>0</v>
      </c>
      <c r="H10" s="76" t="s">
        <v>232</v>
      </c>
      <c r="I10" s="89">
        <v>0.520207051207902</v>
      </c>
      <c r="J10" s="93">
        <v>7.5490433799916476E-2</v>
      </c>
      <c r="K10" s="89">
        <v>0.44471661740798551</v>
      </c>
      <c r="L10" s="89">
        <v>0.97478993666743174</v>
      </c>
      <c r="M10" s="89">
        <v>0.85488387051918957</v>
      </c>
      <c r="N10" s="93">
        <v>1.5878759574522283E-2</v>
      </c>
      <c r="O10" s="76" t="s">
        <v>246</v>
      </c>
      <c r="P10" s="93">
        <v>3.148690858446803E-2</v>
      </c>
      <c r="Q10" s="93">
        <v>2.8251269755444588E-2</v>
      </c>
      <c r="R10" s="90">
        <v>3.2356388290234422E-3</v>
      </c>
      <c r="S10" s="89">
        <v>0.95279930470712482</v>
      </c>
      <c r="T10" s="89">
        <v>0.10276140067366059</v>
      </c>
      <c r="U10" s="90">
        <v>3.1592466283620721E-3</v>
      </c>
      <c r="V10" s="76" t="s">
        <v>239</v>
      </c>
      <c r="W10" s="90">
        <v>1.2465060059285263E-6</v>
      </c>
      <c r="X10" s="90">
        <v>1.2465060059285263E-6</v>
      </c>
      <c r="Y10" s="95">
        <v>0</v>
      </c>
      <c r="Z10" s="89">
        <v>0.93020129595703727</v>
      </c>
      <c r="AA10" s="95">
        <v>0</v>
      </c>
      <c r="AB10" s="95">
        <v>0</v>
      </c>
      <c r="AC10" s="76" t="s">
        <v>284</v>
      </c>
      <c r="AD10" s="94">
        <v>62.541716492782868</v>
      </c>
      <c r="AE10" s="95">
        <v>0</v>
      </c>
      <c r="AF10" s="94">
        <v>62.541716492782868</v>
      </c>
      <c r="AG10" s="89">
        <v>0.94006111060736119</v>
      </c>
      <c r="AH10" s="92">
        <v>1</v>
      </c>
      <c r="AI10" s="93">
        <v>2.8972023405331754E-2</v>
      </c>
    </row>
    <row r="11" spans="1:35" ht="36" x14ac:dyDescent="0.4">
      <c r="A11" s="96" t="s">
        <v>245</v>
      </c>
      <c r="B11" s="99">
        <v>2.7592856415780695E-3</v>
      </c>
      <c r="C11" s="99">
        <v>2.7592856415780695E-3</v>
      </c>
      <c r="D11" s="101">
        <v>0</v>
      </c>
      <c r="E11" s="98">
        <v>0.99999864919975445</v>
      </c>
      <c r="F11" s="101">
        <v>0</v>
      </c>
      <c r="G11" s="101">
        <v>0</v>
      </c>
      <c r="H11" s="76" t="s">
        <v>246</v>
      </c>
      <c r="I11" s="89">
        <v>0.49126556117498965</v>
      </c>
      <c r="J11" s="89">
        <v>0.44078242400591588</v>
      </c>
      <c r="K11" s="93">
        <v>5.0483137169073829E-2</v>
      </c>
      <c r="L11" s="89">
        <v>0.99233074226765072</v>
      </c>
      <c r="M11" s="89">
        <v>0.10276140067366059</v>
      </c>
      <c r="N11" s="90">
        <v>1.8025177524228911E-3</v>
      </c>
      <c r="O11" s="76" t="s">
        <v>264</v>
      </c>
      <c r="P11" s="93">
        <v>1.7029055708905241E-2</v>
      </c>
      <c r="Q11" s="93">
        <v>1.7029055708905241E-2</v>
      </c>
      <c r="R11" s="95">
        <v>0</v>
      </c>
      <c r="S11" s="89">
        <v>0.96942631089519993</v>
      </c>
      <c r="T11" s="95">
        <v>0</v>
      </c>
      <c r="U11" s="95">
        <v>0</v>
      </c>
      <c r="V11" s="76" t="s">
        <v>247</v>
      </c>
      <c r="W11" s="90">
        <v>9.7939325837403429E-7</v>
      </c>
      <c r="X11" s="90">
        <v>9.7939325837403429E-7</v>
      </c>
      <c r="Y11" s="95">
        <v>0</v>
      </c>
      <c r="Z11" s="89">
        <v>0.96942361525376675</v>
      </c>
      <c r="AA11" s="95">
        <v>0</v>
      </c>
      <c r="AB11" s="95">
        <v>0</v>
      </c>
      <c r="AC11" s="76" t="s">
        <v>500</v>
      </c>
      <c r="AD11" s="94">
        <v>19.997090558205112</v>
      </c>
      <c r="AE11" s="95">
        <v>0</v>
      </c>
      <c r="AF11" s="94">
        <v>19.997090558205112</v>
      </c>
      <c r="AG11" s="89">
        <v>0.94932462635620884</v>
      </c>
      <c r="AH11" s="92">
        <v>1</v>
      </c>
      <c r="AI11" s="90">
        <v>9.263515748847621E-3</v>
      </c>
    </row>
    <row r="12" spans="1:35" ht="18" x14ac:dyDescent="0.4">
      <c r="A12" s="96" t="s">
        <v>247</v>
      </c>
      <c r="B12" s="99">
        <v>1.8782884407173262E-3</v>
      </c>
      <c r="C12" s="99">
        <v>1.8782884407173262E-3</v>
      </c>
      <c r="D12" s="101">
        <v>0</v>
      </c>
      <c r="E12" s="98">
        <v>0.99999898667466103</v>
      </c>
      <c r="F12" s="101">
        <v>0</v>
      </c>
      <c r="G12" s="101">
        <v>0</v>
      </c>
      <c r="H12" s="96" t="s">
        <v>263</v>
      </c>
      <c r="I12" s="98">
        <v>0.1300858687714273</v>
      </c>
      <c r="J12" s="101">
        <v>0</v>
      </c>
      <c r="K12" s="98">
        <v>0.1300858687714273</v>
      </c>
      <c r="L12" s="98">
        <v>0.99697550289365033</v>
      </c>
      <c r="M12" s="97">
        <v>1</v>
      </c>
      <c r="N12" s="99">
        <v>4.6447606259996249E-3</v>
      </c>
      <c r="O12" s="76" t="s">
        <v>273</v>
      </c>
      <c r="P12" s="93">
        <v>1.4085050483597936E-2</v>
      </c>
      <c r="Q12" s="93">
        <v>1.4085050483597936E-2</v>
      </c>
      <c r="R12" s="95">
        <v>0</v>
      </c>
      <c r="S12" s="89">
        <v>0.98317881870029578</v>
      </c>
      <c r="T12" s="95">
        <v>0</v>
      </c>
      <c r="U12" s="95">
        <v>0</v>
      </c>
      <c r="V12" s="76" t="s">
        <v>245</v>
      </c>
      <c r="W12" s="90">
        <v>4.5012816338957086E-7</v>
      </c>
      <c r="X12" s="90">
        <v>4.5012816338957086E-7</v>
      </c>
      <c r="Y12" s="95">
        <v>0</v>
      </c>
      <c r="Z12" s="89">
        <v>0.98745015402964786</v>
      </c>
      <c r="AA12" s="95">
        <v>0</v>
      </c>
      <c r="AB12" s="95">
        <v>0</v>
      </c>
      <c r="AC12" s="76" t="s">
        <v>300</v>
      </c>
      <c r="AD12" s="94">
        <v>19.21158233258252</v>
      </c>
      <c r="AE12" s="95">
        <v>0</v>
      </c>
      <c r="AF12" s="94">
        <v>19.21158233258252</v>
      </c>
      <c r="AG12" s="89">
        <v>0.95822426077953449</v>
      </c>
      <c r="AH12" s="92">
        <v>1</v>
      </c>
      <c r="AI12" s="90">
        <v>8.8996344233255673E-3</v>
      </c>
    </row>
    <row r="13" spans="1:35" ht="18" x14ac:dyDescent="0.4">
      <c r="A13" s="96" t="s">
        <v>224</v>
      </c>
      <c r="B13" s="99">
        <v>1.5989139703204327E-3</v>
      </c>
      <c r="C13" s="99">
        <v>1.5989139703204327E-3</v>
      </c>
      <c r="D13" s="101">
        <v>0</v>
      </c>
      <c r="E13" s="98">
        <v>0.99999927395393662</v>
      </c>
      <c r="F13" s="101">
        <v>0</v>
      </c>
      <c r="G13" s="101">
        <v>0</v>
      </c>
      <c r="H13" s="96" t="s">
        <v>252</v>
      </c>
      <c r="I13" s="100">
        <v>8.4706338916370541E-2</v>
      </c>
      <c r="J13" s="100">
        <v>3.3881880302943909E-2</v>
      </c>
      <c r="K13" s="100">
        <v>5.0824458613426632E-2</v>
      </c>
      <c r="L13" s="98">
        <v>0.9999999718193463</v>
      </c>
      <c r="M13" s="98">
        <v>0.60000773570918886</v>
      </c>
      <c r="N13" s="99">
        <v>1.8147047518296047E-3</v>
      </c>
      <c r="O13" s="76" t="s">
        <v>283</v>
      </c>
      <c r="P13" s="90">
        <v>9.3152872650373447E-3</v>
      </c>
      <c r="Q13" s="90">
        <v>9.3152872650373447E-3</v>
      </c>
      <c r="R13" s="95">
        <v>0</v>
      </c>
      <c r="S13" s="89">
        <v>0.99227417558015352</v>
      </c>
      <c r="T13" s="95">
        <v>0</v>
      </c>
      <c r="U13" s="95">
        <v>0</v>
      </c>
      <c r="V13" s="96" t="s">
        <v>259</v>
      </c>
      <c r="W13" s="99">
        <v>1.5846710979670597E-7</v>
      </c>
      <c r="X13" s="99">
        <v>1.5846710979670597E-7</v>
      </c>
      <c r="Y13" s="101">
        <v>0</v>
      </c>
      <c r="Z13" s="98">
        <v>0.99379637657644682</v>
      </c>
      <c r="AA13" s="101">
        <v>0</v>
      </c>
      <c r="AB13" s="101">
        <v>0</v>
      </c>
      <c r="AC13" s="76" t="s">
        <v>496</v>
      </c>
      <c r="AD13" s="94">
        <v>17.068950850135963</v>
      </c>
      <c r="AE13" s="95">
        <v>0</v>
      </c>
      <c r="AF13" s="94">
        <v>17.068950850135963</v>
      </c>
      <c r="AG13" s="89">
        <v>0.96613133578908683</v>
      </c>
      <c r="AH13" s="92">
        <v>1</v>
      </c>
      <c r="AI13" s="90">
        <v>7.9070750095524295E-3</v>
      </c>
    </row>
    <row r="14" spans="1:35" ht="18" x14ac:dyDescent="0.4">
      <c r="A14" s="96" t="s">
        <v>259</v>
      </c>
      <c r="B14" s="99">
        <v>1.5846710979670598E-3</v>
      </c>
      <c r="C14" s="99">
        <v>1.5846710979670598E-3</v>
      </c>
      <c r="D14" s="101">
        <v>0</v>
      </c>
      <c r="E14" s="98">
        <v>0.99999955867417401</v>
      </c>
      <c r="F14" s="101">
        <v>0</v>
      </c>
      <c r="G14" s="101">
        <v>0</v>
      </c>
      <c r="H14" s="96" t="s">
        <v>272</v>
      </c>
      <c r="I14" s="99">
        <v>7.8925592246573862E-7</v>
      </c>
      <c r="J14" s="101">
        <v>0</v>
      </c>
      <c r="K14" s="99">
        <v>7.8925592246573862E-7</v>
      </c>
      <c r="L14" s="97">
        <v>1</v>
      </c>
      <c r="M14" s="97">
        <v>1</v>
      </c>
      <c r="N14" s="99">
        <v>2.8180653802967667E-8</v>
      </c>
      <c r="O14" s="96" t="s">
        <v>252</v>
      </c>
      <c r="P14" s="99">
        <v>5.3594910722943598E-3</v>
      </c>
      <c r="Q14" s="99">
        <v>2.1437549694534085E-3</v>
      </c>
      <c r="R14" s="99">
        <v>3.2157361028409513E-3</v>
      </c>
      <c r="S14" s="98">
        <v>0.99750713110905986</v>
      </c>
      <c r="T14" s="98">
        <v>0.60000773570918886</v>
      </c>
      <c r="U14" s="99">
        <v>3.1398137979660339E-3</v>
      </c>
      <c r="V14" s="96" t="s">
        <v>265</v>
      </c>
      <c r="W14" s="99">
        <v>1.5490636625931985E-7</v>
      </c>
      <c r="X14" s="99">
        <v>1.5490636625931985E-7</v>
      </c>
      <c r="Y14" s="101">
        <v>0</v>
      </c>
      <c r="Z14" s="97">
        <v>1</v>
      </c>
      <c r="AA14" s="101">
        <v>0</v>
      </c>
      <c r="AB14" s="101">
        <v>0</v>
      </c>
      <c r="AC14" s="96" t="s">
        <v>520</v>
      </c>
      <c r="AD14" s="102">
        <v>11.963408975675094</v>
      </c>
      <c r="AE14" s="101">
        <v>0</v>
      </c>
      <c r="AF14" s="102">
        <v>11.963408975675094</v>
      </c>
      <c r="AG14" s="98">
        <v>0.97167330336349478</v>
      </c>
      <c r="AH14" s="97">
        <v>1</v>
      </c>
      <c r="AI14" s="99">
        <v>5.5419675744079059E-3</v>
      </c>
    </row>
    <row r="15" spans="1:35" ht="36" x14ac:dyDescent="0.4">
      <c r="A15" s="96" t="s">
        <v>234</v>
      </c>
      <c r="B15" s="99">
        <v>1.5415265455437906E-3</v>
      </c>
      <c r="C15" s="99">
        <v>1.5415265455437906E-3</v>
      </c>
      <c r="D15" s="101">
        <v>0</v>
      </c>
      <c r="E15" s="98">
        <v>0.99999983564256467</v>
      </c>
      <c r="F15" s="101">
        <v>0</v>
      </c>
      <c r="G15" s="101">
        <v>0</v>
      </c>
      <c r="H15" s="96" t="s">
        <v>242</v>
      </c>
      <c r="I15" s="101">
        <v>0</v>
      </c>
      <c r="J15" s="101">
        <v>0</v>
      </c>
      <c r="K15" s="101">
        <v>0</v>
      </c>
      <c r="L15" s="97">
        <v>1</v>
      </c>
      <c r="M15" s="101">
        <v>0</v>
      </c>
      <c r="N15" s="101">
        <v>0</v>
      </c>
      <c r="O15" s="96" t="s">
        <v>217</v>
      </c>
      <c r="P15" s="99">
        <v>2.1815894905778932E-3</v>
      </c>
      <c r="Q15" s="99">
        <v>2.1815894905778932E-3</v>
      </c>
      <c r="R15" s="101">
        <v>0</v>
      </c>
      <c r="S15" s="98">
        <v>0.99963721410248796</v>
      </c>
      <c r="T15" s="101">
        <v>0</v>
      </c>
      <c r="U15" s="101">
        <v>0</v>
      </c>
      <c r="V15" s="96" t="s">
        <v>242</v>
      </c>
      <c r="W15" s="101">
        <v>0</v>
      </c>
      <c r="X15" s="101">
        <v>0</v>
      </c>
      <c r="Y15" s="101">
        <v>0</v>
      </c>
      <c r="Z15" s="97">
        <v>1</v>
      </c>
      <c r="AA15" s="101">
        <v>0</v>
      </c>
      <c r="AB15" s="101">
        <v>0</v>
      </c>
      <c r="AC15" s="96" t="s">
        <v>246</v>
      </c>
      <c r="AD15" s="102">
        <v>11.383398858810338</v>
      </c>
      <c r="AE15" s="102">
        <v>10.213624847652039</v>
      </c>
      <c r="AF15" s="97">
        <v>1.1697740111582997</v>
      </c>
      <c r="AG15" s="98">
        <v>0.97694658520902478</v>
      </c>
      <c r="AH15" s="98">
        <v>0.10276140067366057</v>
      </c>
      <c r="AI15" s="99">
        <v>5.4188982859365489E-4</v>
      </c>
    </row>
    <row r="16" spans="1:35" ht="36" x14ac:dyDescent="0.4">
      <c r="A16" s="96" t="s">
        <v>265</v>
      </c>
      <c r="B16" s="99">
        <v>7.3580523973176934E-4</v>
      </c>
      <c r="C16" s="99">
        <v>7.3580523973176934E-4</v>
      </c>
      <c r="D16" s="101">
        <v>0</v>
      </c>
      <c r="E16" s="98">
        <v>0.99999996784579781</v>
      </c>
      <c r="F16" s="101">
        <v>0</v>
      </c>
      <c r="G16" s="101">
        <v>0</v>
      </c>
      <c r="H16" s="96" t="s">
        <v>248</v>
      </c>
      <c r="I16" s="101">
        <v>0</v>
      </c>
      <c r="J16" s="101">
        <v>0</v>
      </c>
      <c r="K16" s="101">
        <v>0</v>
      </c>
      <c r="L16" s="97">
        <v>1</v>
      </c>
      <c r="M16" s="101">
        <v>0</v>
      </c>
      <c r="N16" s="101">
        <v>0</v>
      </c>
      <c r="O16" s="96" t="s">
        <v>288</v>
      </c>
      <c r="P16" s="99">
        <v>2.535084100512731E-4</v>
      </c>
      <c r="Q16" s="101">
        <v>0</v>
      </c>
      <c r="R16" s="99">
        <v>2.535084100512731E-4</v>
      </c>
      <c r="S16" s="98">
        <v>0.99988473727551075</v>
      </c>
      <c r="T16" s="97">
        <v>1</v>
      </c>
      <c r="U16" s="99">
        <v>2.4752317302287872E-4</v>
      </c>
      <c r="V16" s="96" t="s">
        <v>248</v>
      </c>
      <c r="W16" s="101">
        <v>0</v>
      </c>
      <c r="X16" s="101">
        <v>0</v>
      </c>
      <c r="Y16" s="101">
        <v>0</v>
      </c>
      <c r="Z16" s="97">
        <v>1</v>
      </c>
      <c r="AA16" s="101">
        <v>0</v>
      </c>
      <c r="AB16" s="101">
        <v>0</v>
      </c>
      <c r="AC16" s="96" t="s">
        <v>266</v>
      </c>
      <c r="AD16" s="102">
        <v>10.492144775559861</v>
      </c>
      <c r="AE16" s="101">
        <v>0</v>
      </c>
      <c r="AF16" s="102">
        <v>10.492144775559861</v>
      </c>
      <c r="AG16" s="98">
        <v>0.98180699968205476</v>
      </c>
      <c r="AH16" s="97">
        <v>1</v>
      </c>
      <c r="AI16" s="99">
        <v>4.8604144730298188E-3</v>
      </c>
    </row>
    <row r="17" spans="1:35" ht="18" x14ac:dyDescent="0.4">
      <c r="A17" s="96" t="s">
        <v>218</v>
      </c>
      <c r="B17" s="99">
        <v>1.7896105774118618E-4</v>
      </c>
      <c r="C17" s="99">
        <v>1.7896105774118618E-4</v>
      </c>
      <c r="D17" s="101">
        <v>0</v>
      </c>
      <c r="E17" s="97">
        <v>1</v>
      </c>
      <c r="F17" s="101">
        <v>0</v>
      </c>
      <c r="G17" s="101">
        <v>0</v>
      </c>
      <c r="H17" s="96" t="s">
        <v>255</v>
      </c>
      <c r="I17" s="101">
        <v>0</v>
      </c>
      <c r="J17" s="101">
        <v>0</v>
      </c>
      <c r="K17" s="101">
        <v>0</v>
      </c>
      <c r="L17" s="97">
        <v>1</v>
      </c>
      <c r="M17" s="101">
        <v>0</v>
      </c>
      <c r="N17" s="101">
        <v>0</v>
      </c>
      <c r="O17" s="96" t="s">
        <v>277</v>
      </c>
      <c r="P17" s="99">
        <v>1.1771652344485008E-4</v>
      </c>
      <c r="Q17" s="101">
        <v>0</v>
      </c>
      <c r="R17" s="99">
        <v>1.1771652344485008E-4</v>
      </c>
      <c r="S17" s="98">
        <v>0.99999967455666217</v>
      </c>
      <c r="T17" s="97">
        <v>1</v>
      </c>
      <c r="U17" s="99">
        <v>1.1493728115133614E-4</v>
      </c>
      <c r="V17" s="96" t="s">
        <v>255</v>
      </c>
      <c r="W17" s="101">
        <v>0</v>
      </c>
      <c r="X17" s="101">
        <v>0</v>
      </c>
      <c r="Y17" s="101">
        <v>0</v>
      </c>
      <c r="Z17" s="97">
        <v>1</v>
      </c>
      <c r="AA17" s="101">
        <v>0</v>
      </c>
      <c r="AB17" s="101">
        <v>0</v>
      </c>
      <c r="AC17" s="96" t="s">
        <v>501</v>
      </c>
      <c r="AD17" s="97">
        <v>7.7453820271212344</v>
      </c>
      <c r="AE17" s="101">
        <v>0</v>
      </c>
      <c r="AF17" s="97">
        <v>7.7453820271212344</v>
      </c>
      <c r="AG17" s="98">
        <v>0.98539499505469352</v>
      </c>
      <c r="AH17" s="97">
        <v>1</v>
      </c>
      <c r="AI17" s="99">
        <v>3.5879953726387945E-3</v>
      </c>
    </row>
    <row r="18" spans="1:35" ht="36" x14ac:dyDescent="0.4">
      <c r="A18" s="96" t="s">
        <v>242</v>
      </c>
      <c r="B18" s="101">
        <v>0</v>
      </c>
      <c r="C18" s="101">
        <v>0</v>
      </c>
      <c r="D18" s="101">
        <v>0</v>
      </c>
      <c r="E18" s="97">
        <v>1</v>
      </c>
      <c r="F18" s="101">
        <v>0</v>
      </c>
      <c r="G18" s="101">
        <v>0</v>
      </c>
      <c r="H18" s="96" t="s">
        <v>261</v>
      </c>
      <c r="I18" s="101">
        <v>0</v>
      </c>
      <c r="J18" s="101">
        <v>0</v>
      </c>
      <c r="K18" s="101">
        <v>0</v>
      </c>
      <c r="L18" s="97">
        <v>1</v>
      </c>
      <c r="M18" s="101">
        <v>0</v>
      </c>
      <c r="N18" s="101">
        <v>0</v>
      </c>
      <c r="O18" s="96" t="s">
        <v>291</v>
      </c>
      <c r="P18" s="99">
        <v>3.3331272441121771E-7</v>
      </c>
      <c r="Q18" s="101">
        <v>0</v>
      </c>
      <c r="R18" s="99">
        <v>3.3331272441121771E-7</v>
      </c>
      <c r="S18" s="97">
        <v>1</v>
      </c>
      <c r="T18" s="97">
        <v>1</v>
      </c>
      <c r="U18" s="99">
        <v>3.2544333790929634E-7</v>
      </c>
      <c r="V18" s="96" t="s">
        <v>261</v>
      </c>
      <c r="W18" s="101">
        <v>0</v>
      </c>
      <c r="X18" s="101">
        <v>0</v>
      </c>
      <c r="Y18" s="101">
        <v>0</v>
      </c>
      <c r="Z18" s="97">
        <v>1</v>
      </c>
      <c r="AA18" s="101">
        <v>0</v>
      </c>
      <c r="AB18" s="101">
        <v>0</v>
      </c>
      <c r="AC18" s="96" t="s">
        <v>274</v>
      </c>
      <c r="AD18" s="97">
        <v>7.580976012832461</v>
      </c>
      <c r="AE18" s="97">
        <v>7.1239286722378568</v>
      </c>
      <c r="AF18" s="98">
        <v>0.45704734059460428</v>
      </c>
      <c r="AG18" s="98">
        <v>0.98890683046305461</v>
      </c>
      <c r="AH18" s="100">
        <v>6.0288720056751482E-2</v>
      </c>
      <c r="AI18" s="99">
        <v>2.1172406182007412E-4</v>
      </c>
    </row>
    <row r="19" spans="1:35" ht="36" x14ac:dyDescent="0.4">
      <c r="A19" s="96" t="s">
        <v>248</v>
      </c>
      <c r="B19" s="101">
        <v>0</v>
      </c>
      <c r="C19" s="101">
        <v>0</v>
      </c>
      <c r="D19" s="101">
        <v>0</v>
      </c>
      <c r="E19" s="97">
        <v>1</v>
      </c>
      <c r="F19" s="101">
        <v>0</v>
      </c>
      <c r="G19" s="101">
        <v>0</v>
      </c>
      <c r="H19" s="96" t="s">
        <v>237</v>
      </c>
      <c r="I19" s="101">
        <v>0</v>
      </c>
      <c r="J19" s="101">
        <v>0</v>
      </c>
      <c r="K19" s="101">
        <v>0</v>
      </c>
      <c r="L19" s="97">
        <v>1</v>
      </c>
      <c r="M19" s="101">
        <v>0</v>
      </c>
      <c r="N19" s="101">
        <v>0</v>
      </c>
      <c r="O19" s="96" t="s">
        <v>242</v>
      </c>
      <c r="P19" s="101">
        <v>0</v>
      </c>
      <c r="Q19" s="101">
        <v>0</v>
      </c>
      <c r="R19" s="101">
        <v>0</v>
      </c>
      <c r="S19" s="97">
        <v>1</v>
      </c>
      <c r="T19" s="101">
        <v>0</v>
      </c>
      <c r="U19" s="101">
        <v>0</v>
      </c>
      <c r="V19" s="96" t="s">
        <v>237</v>
      </c>
      <c r="W19" s="101">
        <v>0</v>
      </c>
      <c r="X19" s="101">
        <v>0</v>
      </c>
      <c r="Y19" s="101">
        <v>0</v>
      </c>
      <c r="Z19" s="97">
        <v>1</v>
      </c>
      <c r="AA19" s="101">
        <v>0</v>
      </c>
      <c r="AB19" s="101">
        <v>0</v>
      </c>
      <c r="AC19" s="99" t="s">
        <v>308</v>
      </c>
      <c r="AD19" s="97">
        <v>5.9095849529069193</v>
      </c>
      <c r="AE19" s="101">
        <v>0</v>
      </c>
      <c r="AF19" s="97">
        <v>5.9095849529069193</v>
      </c>
      <c r="AG19" s="98">
        <v>0.99164440536781695</v>
      </c>
      <c r="AH19" s="97">
        <v>1</v>
      </c>
      <c r="AI19" s="99">
        <v>2.7375749047625362E-3</v>
      </c>
    </row>
    <row r="20" spans="1:35" ht="36" x14ac:dyDescent="0.4">
      <c r="A20" s="96" t="s">
        <v>255</v>
      </c>
      <c r="B20" s="101">
        <v>0</v>
      </c>
      <c r="C20" s="101">
        <v>0</v>
      </c>
      <c r="D20" s="101">
        <v>0</v>
      </c>
      <c r="E20" s="97">
        <v>1</v>
      </c>
      <c r="F20" s="101">
        <v>0</v>
      </c>
      <c r="G20" s="101">
        <v>0</v>
      </c>
      <c r="H20" s="96" t="s">
        <v>268</v>
      </c>
      <c r="I20" s="101">
        <v>0</v>
      </c>
      <c r="J20" s="101">
        <v>0</v>
      </c>
      <c r="K20" s="101">
        <v>0</v>
      </c>
      <c r="L20" s="97">
        <v>1</v>
      </c>
      <c r="M20" s="101">
        <v>0</v>
      </c>
      <c r="N20" s="101">
        <v>0</v>
      </c>
      <c r="O20" s="96" t="s">
        <v>248</v>
      </c>
      <c r="P20" s="101">
        <v>0</v>
      </c>
      <c r="Q20" s="101">
        <v>0</v>
      </c>
      <c r="R20" s="101">
        <v>0</v>
      </c>
      <c r="S20" s="97">
        <v>1</v>
      </c>
      <c r="T20" s="101">
        <v>0</v>
      </c>
      <c r="U20" s="101">
        <v>0</v>
      </c>
      <c r="V20" s="96" t="s">
        <v>268</v>
      </c>
      <c r="W20" s="101">
        <v>0</v>
      </c>
      <c r="X20" s="101">
        <v>0</v>
      </c>
      <c r="Y20" s="101">
        <v>0</v>
      </c>
      <c r="Z20" s="97">
        <v>1</v>
      </c>
      <c r="AA20" s="101">
        <v>0</v>
      </c>
      <c r="AB20" s="101">
        <v>0</v>
      </c>
      <c r="AC20" s="96" t="s">
        <v>524</v>
      </c>
      <c r="AD20" s="97">
        <v>4.9856095356700632</v>
      </c>
      <c r="AE20" s="101">
        <v>0</v>
      </c>
      <c r="AF20" s="97">
        <v>4.9856095356700632</v>
      </c>
      <c r="AG20" s="98">
        <v>0.99395395496538752</v>
      </c>
      <c r="AH20" s="97">
        <v>1</v>
      </c>
      <c r="AI20" s="99">
        <v>2.3095495975705522E-3</v>
      </c>
    </row>
    <row r="21" spans="1:35" ht="54" x14ac:dyDescent="0.4">
      <c r="A21" s="96" t="s">
        <v>261</v>
      </c>
      <c r="B21" s="101">
        <v>0</v>
      </c>
      <c r="C21" s="101">
        <v>0</v>
      </c>
      <c r="D21" s="101">
        <v>0</v>
      </c>
      <c r="E21" s="97">
        <v>1</v>
      </c>
      <c r="F21" s="101">
        <v>0</v>
      </c>
      <c r="G21" s="101">
        <v>0</v>
      </c>
      <c r="H21" s="96" t="s">
        <v>221</v>
      </c>
      <c r="I21" s="101">
        <v>0</v>
      </c>
      <c r="J21" s="101">
        <v>0</v>
      </c>
      <c r="K21" s="101">
        <v>0</v>
      </c>
      <c r="L21" s="97">
        <v>1</v>
      </c>
      <c r="M21" s="101">
        <v>0</v>
      </c>
      <c r="N21" s="101">
        <v>0</v>
      </c>
      <c r="O21" s="96" t="s">
        <v>255</v>
      </c>
      <c r="P21" s="101">
        <v>0</v>
      </c>
      <c r="Q21" s="101">
        <v>0</v>
      </c>
      <c r="R21" s="101">
        <v>0</v>
      </c>
      <c r="S21" s="97">
        <v>1</v>
      </c>
      <c r="T21" s="101">
        <v>0</v>
      </c>
      <c r="U21" s="101">
        <v>0</v>
      </c>
      <c r="V21" s="96" t="s">
        <v>221</v>
      </c>
      <c r="W21" s="101">
        <v>0</v>
      </c>
      <c r="X21" s="101">
        <v>0</v>
      </c>
      <c r="Y21" s="101">
        <v>0</v>
      </c>
      <c r="Z21" s="97">
        <v>1</v>
      </c>
      <c r="AA21" s="101">
        <v>0</v>
      </c>
      <c r="AB21" s="101">
        <v>0</v>
      </c>
      <c r="AC21" s="96" t="s">
        <v>309</v>
      </c>
      <c r="AD21" s="97">
        <v>2.6839962783681592</v>
      </c>
      <c r="AE21" s="101">
        <v>0</v>
      </c>
      <c r="AF21" s="97">
        <v>2.6839962783681592</v>
      </c>
      <c r="AG21" s="98">
        <v>0.995197297926812</v>
      </c>
      <c r="AH21" s="97">
        <v>1</v>
      </c>
      <c r="AI21" s="99">
        <v>1.2433429614244597E-3</v>
      </c>
    </row>
    <row r="22" spans="1:35" ht="36" x14ac:dyDescent="0.4">
      <c r="A22" s="96" t="s">
        <v>237</v>
      </c>
      <c r="B22" s="101">
        <v>0</v>
      </c>
      <c r="C22" s="101">
        <v>0</v>
      </c>
      <c r="D22" s="101">
        <v>0</v>
      </c>
      <c r="E22" s="97">
        <v>1</v>
      </c>
      <c r="F22" s="101">
        <v>0</v>
      </c>
      <c r="G22" s="101">
        <v>0</v>
      </c>
      <c r="H22" s="96" t="s">
        <v>227</v>
      </c>
      <c r="I22" s="101">
        <v>0</v>
      </c>
      <c r="J22" s="101">
        <v>0</v>
      </c>
      <c r="K22" s="101">
        <v>0</v>
      </c>
      <c r="L22" s="97">
        <v>1</v>
      </c>
      <c r="M22" s="101">
        <v>0</v>
      </c>
      <c r="N22" s="101">
        <v>0</v>
      </c>
      <c r="O22" s="96" t="s">
        <v>261</v>
      </c>
      <c r="P22" s="101">
        <v>0</v>
      </c>
      <c r="Q22" s="101">
        <v>0</v>
      </c>
      <c r="R22" s="101">
        <v>0</v>
      </c>
      <c r="S22" s="97">
        <v>1</v>
      </c>
      <c r="T22" s="101">
        <v>0</v>
      </c>
      <c r="U22" s="101">
        <v>0</v>
      </c>
      <c r="V22" s="96" t="s">
        <v>227</v>
      </c>
      <c r="W22" s="101">
        <v>0</v>
      </c>
      <c r="X22" s="101">
        <v>0</v>
      </c>
      <c r="Y22" s="101">
        <v>0</v>
      </c>
      <c r="Z22" s="97">
        <v>1</v>
      </c>
      <c r="AA22" s="101">
        <v>0</v>
      </c>
      <c r="AB22" s="101">
        <v>0</v>
      </c>
      <c r="AC22" s="96" t="s">
        <v>249</v>
      </c>
      <c r="AD22" s="97">
        <v>2.2557106583622293</v>
      </c>
      <c r="AE22" s="97">
        <v>1.5188786833970378</v>
      </c>
      <c r="AF22" s="98">
        <v>0.73683197496519126</v>
      </c>
      <c r="AG22" s="98">
        <v>0.99624224049722054</v>
      </c>
      <c r="AH22" s="98">
        <v>0.32665181247145059</v>
      </c>
      <c r="AI22" s="99">
        <v>3.4133238455250558E-4</v>
      </c>
    </row>
    <row r="23" spans="1:35" ht="36" x14ac:dyDescent="0.4">
      <c r="A23" s="96" t="s">
        <v>268</v>
      </c>
      <c r="B23" s="101">
        <v>0</v>
      </c>
      <c r="C23" s="101">
        <v>0</v>
      </c>
      <c r="D23" s="101">
        <v>0</v>
      </c>
      <c r="E23" s="97">
        <v>1</v>
      </c>
      <c r="F23" s="101">
        <v>0</v>
      </c>
      <c r="G23" s="101">
        <v>0</v>
      </c>
      <c r="H23" s="96" t="s">
        <v>276</v>
      </c>
      <c r="I23" s="101">
        <v>0</v>
      </c>
      <c r="J23" s="101">
        <v>0</v>
      </c>
      <c r="K23" s="101">
        <v>0</v>
      </c>
      <c r="L23" s="97">
        <v>1</v>
      </c>
      <c r="M23" s="101">
        <v>0</v>
      </c>
      <c r="N23" s="101">
        <v>0</v>
      </c>
      <c r="O23" s="96" t="s">
        <v>237</v>
      </c>
      <c r="P23" s="101">
        <v>0</v>
      </c>
      <c r="Q23" s="101">
        <v>0</v>
      </c>
      <c r="R23" s="101">
        <v>0</v>
      </c>
      <c r="S23" s="97">
        <v>1</v>
      </c>
      <c r="T23" s="101">
        <v>0</v>
      </c>
      <c r="U23" s="101">
        <v>0</v>
      </c>
      <c r="V23" s="96" t="s">
        <v>276</v>
      </c>
      <c r="W23" s="101">
        <v>0</v>
      </c>
      <c r="X23" s="101">
        <v>0</v>
      </c>
      <c r="Y23" s="101">
        <v>0</v>
      </c>
      <c r="Z23" s="97">
        <v>1</v>
      </c>
      <c r="AA23" s="101">
        <v>0</v>
      </c>
      <c r="AB23" s="101">
        <v>0</v>
      </c>
      <c r="AC23" s="96" t="s">
        <v>252</v>
      </c>
      <c r="AD23" s="97">
        <v>2.0384378778465209</v>
      </c>
      <c r="AE23" s="98">
        <v>0.81535938237598582</v>
      </c>
      <c r="AF23" s="97">
        <v>1.2230784954705349</v>
      </c>
      <c r="AG23" s="98">
        <v>0.99718653293463877</v>
      </c>
      <c r="AH23" s="98">
        <v>0.60000773570918875</v>
      </c>
      <c r="AI23" s="99">
        <v>5.6658276722256872E-4</v>
      </c>
    </row>
    <row r="24" spans="1:35" ht="54" x14ac:dyDescent="0.4">
      <c r="A24" s="96" t="s">
        <v>221</v>
      </c>
      <c r="B24" s="101">
        <v>0</v>
      </c>
      <c r="C24" s="101">
        <v>0</v>
      </c>
      <c r="D24" s="101">
        <v>0</v>
      </c>
      <c r="E24" s="97">
        <v>1</v>
      </c>
      <c r="F24" s="101">
        <v>0</v>
      </c>
      <c r="G24" s="101">
        <v>0</v>
      </c>
      <c r="H24" s="96" t="s">
        <v>280</v>
      </c>
      <c r="I24" s="101">
        <v>0</v>
      </c>
      <c r="J24" s="101">
        <v>0</v>
      </c>
      <c r="K24" s="101">
        <v>0</v>
      </c>
      <c r="L24" s="97">
        <v>1</v>
      </c>
      <c r="M24" s="101">
        <v>0</v>
      </c>
      <c r="N24" s="101">
        <v>0</v>
      </c>
      <c r="O24" s="96" t="s">
        <v>268</v>
      </c>
      <c r="P24" s="101">
        <v>0</v>
      </c>
      <c r="Q24" s="101">
        <v>0</v>
      </c>
      <c r="R24" s="101">
        <v>0</v>
      </c>
      <c r="S24" s="97">
        <v>1</v>
      </c>
      <c r="T24" s="101">
        <v>0</v>
      </c>
      <c r="U24" s="101">
        <v>0</v>
      </c>
      <c r="V24" s="96" t="s">
        <v>280</v>
      </c>
      <c r="W24" s="101">
        <v>0</v>
      </c>
      <c r="X24" s="101">
        <v>0</v>
      </c>
      <c r="Y24" s="101">
        <v>0</v>
      </c>
      <c r="Z24" s="97">
        <v>1</v>
      </c>
      <c r="AA24" s="101">
        <v>0</v>
      </c>
      <c r="AB24" s="101">
        <v>0</v>
      </c>
      <c r="AC24" s="96" t="s">
        <v>278</v>
      </c>
      <c r="AD24" s="97">
        <v>1.231343435039113</v>
      </c>
      <c r="AE24" s="101">
        <v>0</v>
      </c>
      <c r="AF24" s="97">
        <v>1.231343435039113</v>
      </c>
      <c r="AG24" s="98">
        <v>0.99775694437871965</v>
      </c>
      <c r="AH24" s="97">
        <v>1</v>
      </c>
      <c r="AI24" s="99">
        <v>5.704114440810322E-4</v>
      </c>
    </row>
    <row r="25" spans="1:35" ht="54" x14ac:dyDescent="0.4">
      <c r="A25" s="96" t="s">
        <v>227</v>
      </c>
      <c r="B25" s="101">
        <v>0</v>
      </c>
      <c r="C25" s="101">
        <v>0</v>
      </c>
      <c r="D25" s="101">
        <v>0</v>
      </c>
      <c r="E25" s="97">
        <v>1</v>
      </c>
      <c r="F25" s="101">
        <v>0</v>
      </c>
      <c r="G25" s="101">
        <v>0</v>
      </c>
      <c r="H25" s="96" t="s">
        <v>285</v>
      </c>
      <c r="I25" s="101">
        <v>0</v>
      </c>
      <c r="J25" s="101">
        <v>0</v>
      </c>
      <c r="K25" s="101">
        <v>0</v>
      </c>
      <c r="L25" s="97">
        <v>1</v>
      </c>
      <c r="M25" s="101">
        <v>0</v>
      </c>
      <c r="N25" s="101">
        <v>0</v>
      </c>
      <c r="O25" s="96" t="s">
        <v>221</v>
      </c>
      <c r="P25" s="101">
        <v>0</v>
      </c>
      <c r="Q25" s="101">
        <v>0</v>
      </c>
      <c r="R25" s="101">
        <v>0</v>
      </c>
      <c r="S25" s="97">
        <v>1</v>
      </c>
      <c r="T25" s="101">
        <v>0</v>
      </c>
      <c r="U25" s="101">
        <v>0</v>
      </c>
      <c r="V25" s="96" t="s">
        <v>285</v>
      </c>
      <c r="W25" s="101">
        <v>0</v>
      </c>
      <c r="X25" s="101">
        <v>0</v>
      </c>
      <c r="Y25" s="101">
        <v>0</v>
      </c>
      <c r="Z25" s="97">
        <v>1</v>
      </c>
      <c r="AA25" s="101">
        <v>0</v>
      </c>
      <c r="AB25" s="101">
        <v>0</v>
      </c>
      <c r="AC25" s="96" t="s">
        <v>504</v>
      </c>
      <c r="AD25" s="97">
        <v>1.1786895272815825</v>
      </c>
      <c r="AE25" s="101">
        <v>0</v>
      </c>
      <c r="AF25" s="97">
        <v>1.1786895272815825</v>
      </c>
      <c r="AG25" s="98">
        <v>0.99830296425932152</v>
      </c>
      <c r="AH25" s="97">
        <v>1</v>
      </c>
      <c r="AI25" s="99">
        <v>5.4601988060180796E-4</v>
      </c>
    </row>
    <row r="26" spans="1:35" ht="36" x14ac:dyDescent="0.4">
      <c r="A26" s="96" t="s">
        <v>276</v>
      </c>
      <c r="B26" s="101">
        <v>0</v>
      </c>
      <c r="C26" s="101">
        <v>0</v>
      </c>
      <c r="D26" s="101">
        <v>0</v>
      </c>
      <c r="E26" s="97">
        <v>1</v>
      </c>
      <c r="F26" s="101">
        <v>0</v>
      </c>
      <c r="G26" s="101">
        <v>0</v>
      </c>
      <c r="H26" s="96" t="s">
        <v>294</v>
      </c>
      <c r="I26" s="101">
        <v>0</v>
      </c>
      <c r="J26" s="101">
        <v>0</v>
      </c>
      <c r="K26" s="101">
        <v>0</v>
      </c>
      <c r="L26" s="97">
        <v>1</v>
      </c>
      <c r="M26" s="101">
        <v>0</v>
      </c>
      <c r="N26" s="101">
        <v>0</v>
      </c>
      <c r="O26" s="96" t="s">
        <v>227</v>
      </c>
      <c r="P26" s="101">
        <v>0</v>
      </c>
      <c r="Q26" s="101">
        <v>0</v>
      </c>
      <c r="R26" s="101">
        <v>0</v>
      </c>
      <c r="S26" s="97">
        <v>1</v>
      </c>
      <c r="T26" s="101">
        <v>0</v>
      </c>
      <c r="U26" s="101">
        <v>0</v>
      </c>
      <c r="V26" s="96" t="s">
        <v>294</v>
      </c>
      <c r="W26" s="101">
        <v>0</v>
      </c>
      <c r="X26" s="101">
        <v>0</v>
      </c>
      <c r="Y26" s="101">
        <v>0</v>
      </c>
      <c r="Z26" s="97">
        <v>1</v>
      </c>
      <c r="AA26" s="101">
        <v>0</v>
      </c>
      <c r="AB26" s="101">
        <v>0</v>
      </c>
      <c r="AC26" s="99" t="s">
        <v>506</v>
      </c>
      <c r="AD26" s="97">
        <v>1.1453237464318289</v>
      </c>
      <c r="AE26" s="101">
        <v>0</v>
      </c>
      <c r="AF26" s="97">
        <v>1.1453237464318289</v>
      </c>
      <c r="AG26" s="98">
        <v>0.99883352766961975</v>
      </c>
      <c r="AH26" s="97">
        <v>1</v>
      </c>
      <c r="AI26" s="99">
        <v>5.3056341029805829E-4</v>
      </c>
    </row>
    <row r="27" spans="1:35" ht="36" x14ac:dyDescent="0.4">
      <c r="A27" s="96" t="s">
        <v>280</v>
      </c>
      <c r="B27" s="101">
        <v>0</v>
      </c>
      <c r="C27" s="101">
        <v>0</v>
      </c>
      <c r="D27" s="101">
        <v>0</v>
      </c>
      <c r="E27" s="97">
        <v>1</v>
      </c>
      <c r="F27" s="101">
        <v>0</v>
      </c>
      <c r="G27" s="101">
        <v>0</v>
      </c>
      <c r="H27" s="96" t="s">
        <v>297</v>
      </c>
      <c r="I27" s="101">
        <v>0</v>
      </c>
      <c r="J27" s="101">
        <v>0</v>
      </c>
      <c r="K27" s="101">
        <v>0</v>
      </c>
      <c r="L27" s="97">
        <v>1</v>
      </c>
      <c r="M27" s="101">
        <v>0</v>
      </c>
      <c r="N27" s="101">
        <v>0</v>
      </c>
      <c r="O27" s="96" t="s">
        <v>276</v>
      </c>
      <c r="P27" s="101">
        <v>0</v>
      </c>
      <c r="Q27" s="101">
        <v>0</v>
      </c>
      <c r="R27" s="101">
        <v>0</v>
      </c>
      <c r="S27" s="97">
        <v>1</v>
      </c>
      <c r="T27" s="101">
        <v>0</v>
      </c>
      <c r="U27" s="101">
        <v>0</v>
      </c>
      <c r="V27" s="96" t="s">
        <v>297</v>
      </c>
      <c r="W27" s="101">
        <v>0</v>
      </c>
      <c r="X27" s="101">
        <v>0</v>
      </c>
      <c r="Y27" s="101">
        <v>0</v>
      </c>
      <c r="Z27" s="97">
        <v>1</v>
      </c>
      <c r="AA27" s="101">
        <v>0</v>
      </c>
      <c r="AB27" s="101">
        <v>0</v>
      </c>
      <c r="AC27" s="96" t="s">
        <v>269</v>
      </c>
      <c r="AD27" s="98">
        <v>0.44443369484652578</v>
      </c>
      <c r="AE27" s="98">
        <v>0.39791313034476261</v>
      </c>
      <c r="AF27" s="100">
        <v>4.6520564501763131E-2</v>
      </c>
      <c r="AG27" s="98">
        <v>0.99903940854611739</v>
      </c>
      <c r="AH27" s="98">
        <v>0.10467380183185224</v>
      </c>
      <c r="AI27" s="99">
        <v>2.1550334067499706E-5</v>
      </c>
    </row>
    <row r="28" spans="1:35" ht="36" x14ac:dyDescent="0.4">
      <c r="A28" s="96" t="s">
        <v>285</v>
      </c>
      <c r="B28" s="101">
        <v>0</v>
      </c>
      <c r="C28" s="101">
        <v>0</v>
      </c>
      <c r="D28" s="101">
        <v>0</v>
      </c>
      <c r="E28" s="97">
        <v>1</v>
      </c>
      <c r="F28" s="101">
        <v>0</v>
      </c>
      <c r="G28" s="101">
        <v>0</v>
      </c>
      <c r="H28" s="101">
        <v>0</v>
      </c>
      <c r="I28" s="101">
        <v>0</v>
      </c>
      <c r="J28" s="101">
        <v>0</v>
      </c>
      <c r="K28" s="101">
        <v>0</v>
      </c>
      <c r="L28" s="97">
        <v>1</v>
      </c>
      <c r="M28" s="101">
        <v>0</v>
      </c>
      <c r="N28" s="101">
        <v>0</v>
      </c>
      <c r="O28" s="96" t="s">
        <v>280</v>
      </c>
      <c r="P28" s="101">
        <v>0</v>
      </c>
      <c r="Q28" s="101">
        <v>0</v>
      </c>
      <c r="R28" s="101">
        <v>0</v>
      </c>
      <c r="S28" s="97">
        <v>1</v>
      </c>
      <c r="T28" s="101">
        <v>0</v>
      </c>
      <c r="U28" s="101">
        <v>0</v>
      </c>
      <c r="V28" s="101">
        <v>0</v>
      </c>
      <c r="W28" s="101">
        <v>0</v>
      </c>
      <c r="X28" s="101">
        <v>0</v>
      </c>
      <c r="Y28" s="101">
        <v>0</v>
      </c>
      <c r="Z28" s="97">
        <v>1</v>
      </c>
      <c r="AA28" s="101">
        <v>0</v>
      </c>
      <c r="AB28" s="101">
        <v>0</v>
      </c>
      <c r="AC28" s="96" t="s">
        <v>295</v>
      </c>
      <c r="AD28" s="98">
        <v>0.37469100954037371</v>
      </c>
      <c r="AE28" s="101">
        <v>0</v>
      </c>
      <c r="AF28" s="98">
        <v>0.37469100954037371</v>
      </c>
      <c r="AG28" s="98">
        <v>0.99921298159954375</v>
      </c>
      <c r="AH28" s="97">
        <v>1</v>
      </c>
      <c r="AI28" s="99">
        <v>1.7357305342624853E-4</v>
      </c>
    </row>
    <row r="29" spans="1:35" ht="36" x14ac:dyDescent="0.4">
      <c r="A29" s="96" t="s">
        <v>294</v>
      </c>
      <c r="B29" s="101">
        <v>0</v>
      </c>
      <c r="C29" s="101">
        <v>0</v>
      </c>
      <c r="D29" s="101">
        <v>0</v>
      </c>
      <c r="E29" s="97">
        <v>1</v>
      </c>
      <c r="F29" s="101">
        <v>0</v>
      </c>
      <c r="G29" s="101">
        <v>0</v>
      </c>
      <c r="H29" s="101">
        <v>0</v>
      </c>
      <c r="I29" s="101">
        <v>0</v>
      </c>
      <c r="J29" s="101">
        <v>0</v>
      </c>
      <c r="K29" s="101">
        <v>0</v>
      </c>
      <c r="L29" s="97">
        <v>1</v>
      </c>
      <c r="M29" s="101">
        <v>0</v>
      </c>
      <c r="N29" s="101">
        <v>0</v>
      </c>
      <c r="O29" s="96" t="s">
        <v>285</v>
      </c>
      <c r="P29" s="101">
        <v>0</v>
      </c>
      <c r="Q29" s="101">
        <v>0</v>
      </c>
      <c r="R29" s="101">
        <v>0</v>
      </c>
      <c r="S29" s="97">
        <v>1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97">
        <v>1</v>
      </c>
      <c r="AA29" s="101">
        <v>0</v>
      </c>
      <c r="AB29" s="101">
        <v>0</v>
      </c>
      <c r="AC29" s="96" t="s">
        <v>305</v>
      </c>
      <c r="AD29" s="98">
        <v>0.30984832068712403</v>
      </c>
      <c r="AE29" s="98">
        <v>0.30984832068712403</v>
      </c>
      <c r="AF29" s="101">
        <v>0</v>
      </c>
      <c r="AG29" s="98">
        <v>0.99935651671981973</v>
      </c>
      <c r="AH29" s="101">
        <v>0</v>
      </c>
      <c r="AI29" s="101">
        <v>0</v>
      </c>
    </row>
    <row r="30" spans="1:35" ht="36" x14ac:dyDescent="0.4">
      <c r="A30" s="96" t="s">
        <v>297</v>
      </c>
      <c r="B30" s="101">
        <v>0</v>
      </c>
      <c r="C30" s="101">
        <v>0</v>
      </c>
      <c r="D30" s="101">
        <v>0</v>
      </c>
      <c r="E30" s="97">
        <v>1</v>
      </c>
      <c r="F30" s="101">
        <v>0</v>
      </c>
      <c r="G30" s="101">
        <v>0</v>
      </c>
      <c r="H30" s="101">
        <v>0</v>
      </c>
      <c r="I30" s="101">
        <v>0</v>
      </c>
      <c r="J30" s="101">
        <v>0</v>
      </c>
      <c r="K30" s="101">
        <v>0</v>
      </c>
      <c r="L30" s="97">
        <v>1</v>
      </c>
      <c r="M30" s="101">
        <v>0</v>
      </c>
      <c r="N30" s="101">
        <v>0</v>
      </c>
      <c r="O30" s="96" t="s">
        <v>294</v>
      </c>
      <c r="P30" s="101">
        <v>0</v>
      </c>
      <c r="Q30" s="101">
        <v>0</v>
      </c>
      <c r="R30" s="101">
        <v>0</v>
      </c>
      <c r="S30" s="97">
        <v>1</v>
      </c>
      <c r="T30" s="101">
        <v>0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97">
        <v>1</v>
      </c>
      <c r="AA30" s="101">
        <v>0</v>
      </c>
      <c r="AB30" s="101">
        <v>0</v>
      </c>
      <c r="AC30" s="96" t="s">
        <v>223</v>
      </c>
      <c r="AD30" s="98">
        <v>0.24404696303407689</v>
      </c>
      <c r="AE30" s="98">
        <v>0.20611791389166684</v>
      </c>
      <c r="AF30" s="100">
        <v>3.7929049142410055E-2</v>
      </c>
      <c r="AG30" s="98">
        <v>0.99946956981016533</v>
      </c>
      <c r="AH30" s="98">
        <v>0.15541700937746941</v>
      </c>
      <c r="AI30" s="99">
        <v>1.7570373202383886E-5</v>
      </c>
    </row>
    <row r="31" spans="1:35" ht="36" x14ac:dyDescent="0.4">
      <c r="A31" s="101">
        <v>0</v>
      </c>
      <c r="B31" s="101">
        <v>0</v>
      </c>
      <c r="C31" s="101">
        <v>0</v>
      </c>
      <c r="D31" s="101">
        <v>0</v>
      </c>
      <c r="E31" s="97">
        <v>1</v>
      </c>
      <c r="F31" s="101">
        <v>0</v>
      </c>
      <c r="G31" s="101">
        <v>0</v>
      </c>
      <c r="H31" s="101">
        <v>0</v>
      </c>
      <c r="I31" s="101">
        <v>0</v>
      </c>
      <c r="J31" s="101">
        <v>0</v>
      </c>
      <c r="K31" s="101">
        <v>0</v>
      </c>
      <c r="L31" s="97">
        <v>1</v>
      </c>
      <c r="M31" s="101">
        <v>0</v>
      </c>
      <c r="N31" s="101">
        <v>0</v>
      </c>
      <c r="O31" s="96" t="s">
        <v>297</v>
      </c>
      <c r="P31" s="101">
        <v>0</v>
      </c>
      <c r="Q31" s="101">
        <v>0</v>
      </c>
      <c r="R31" s="101">
        <v>0</v>
      </c>
      <c r="S31" s="97">
        <v>1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97">
        <v>1</v>
      </c>
      <c r="AA31" s="101">
        <v>0</v>
      </c>
      <c r="AB31" s="101">
        <v>0</v>
      </c>
      <c r="AC31" s="96" t="s">
        <v>326</v>
      </c>
      <c r="AD31" s="98">
        <v>0.16669710377186964</v>
      </c>
      <c r="AE31" s="101">
        <v>0</v>
      </c>
      <c r="AF31" s="98">
        <v>0.16669710377186964</v>
      </c>
      <c r="AG31" s="98">
        <v>0.99954679110601252</v>
      </c>
      <c r="AH31" s="97">
        <v>1</v>
      </c>
      <c r="AI31" s="99">
        <v>7.7221295847179692E-5</v>
      </c>
    </row>
    <row r="32" spans="1:35" ht="18" x14ac:dyDescent="0.4">
      <c r="A32" s="101">
        <v>0</v>
      </c>
      <c r="B32" s="101">
        <v>0</v>
      </c>
      <c r="C32" s="101">
        <v>0</v>
      </c>
      <c r="D32" s="101">
        <v>0</v>
      </c>
      <c r="E32" s="97">
        <v>1</v>
      </c>
      <c r="F32" s="101">
        <v>0</v>
      </c>
      <c r="G32" s="101">
        <v>0</v>
      </c>
      <c r="H32" s="101">
        <v>0</v>
      </c>
      <c r="I32" s="101">
        <v>0</v>
      </c>
      <c r="J32" s="101">
        <v>0</v>
      </c>
      <c r="K32" s="101">
        <v>0</v>
      </c>
      <c r="L32" s="97">
        <v>1</v>
      </c>
      <c r="M32" s="101">
        <v>0</v>
      </c>
      <c r="N32" s="101">
        <v>0</v>
      </c>
      <c r="O32" s="101">
        <v>0</v>
      </c>
      <c r="P32" s="101">
        <v>0</v>
      </c>
      <c r="Q32" s="101">
        <v>0</v>
      </c>
      <c r="R32" s="101">
        <v>0</v>
      </c>
      <c r="S32" s="97">
        <v>1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97">
        <v>1</v>
      </c>
      <c r="AA32" s="101">
        <v>0</v>
      </c>
      <c r="AB32" s="101">
        <v>0</v>
      </c>
      <c r="AC32" s="96" t="s">
        <v>303</v>
      </c>
      <c r="AD32" s="98">
        <v>0.16116781354612258</v>
      </c>
      <c r="AE32" s="101">
        <v>0</v>
      </c>
      <c r="AF32" s="98">
        <v>0.16116781354612258</v>
      </c>
      <c r="AG32" s="98">
        <v>0.99962145099589228</v>
      </c>
      <c r="AH32" s="97">
        <v>1</v>
      </c>
      <c r="AI32" s="99">
        <v>7.4659889879793081E-5</v>
      </c>
    </row>
    <row r="33" spans="1:35" ht="18" x14ac:dyDescent="0.4">
      <c r="A33" s="101">
        <v>0</v>
      </c>
      <c r="B33" s="101">
        <v>0</v>
      </c>
      <c r="C33" s="101">
        <v>0</v>
      </c>
      <c r="D33" s="101">
        <v>0</v>
      </c>
      <c r="E33" s="97">
        <v>1</v>
      </c>
      <c r="F33" s="101">
        <v>0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97">
        <v>1</v>
      </c>
      <c r="M33" s="101">
        <v>0</v>
      </c>
      <c r="N33" s="101">
        <v>0</v>
      </c>
      <c r="O33" s="101">
        <v>0</v>
      </c>
      <c r="P33" s="101">
        <v>0</v>
      </c>
      <c r="Q33" s="101">
        <v>0</v>
      </c>
      <c r="R33" s="101">
        <v>0</v>
      </c>
      <c r="S33" s="97">
        <v>1</v>
      </c>
      <c r="T33" s="101">
        <v>0</v>
      </c>
      <c r="U33" s="101">
        <v>0</v>
      </c>
      <c r="V33" s="101">
        <v>0</v>
      </c>
      <c r="W33" s="101">
        <v>0</v>
      </c>
      <c r="X33" s="101">
        <v>0</v>
      </c>
      <c r="Y33" s="101">
        <v>0</v>
      </c>
      <c r="Z33" s="97">
        <v>1</v>
      </c>
      <c r="AA33" s="101">
        <v>0</v>
      </c>
      <c r="AB33" s="101">
        <v>0</v>
      </c>
      <c r="AC33" s="96" t="s">
        <v>323</v>
      </c>
      <c r="AD33" s="98">
        <v>0.12850045969498097</v>
      </c>
      <c r="AE33" s="101">
        <v>0</v>
      </c>
      <c r="AF33" s="98">
        <v>0.12850045969498097</v>
      </c>
      <c r="AG33" s="98">
        <v>0.9996809779570095</v>
      </c>
      <c r="AH33" s="97">
        <v>1</v>
      </c>
      <c r="AI33" s="99">
        <v>5.9526961117360638E-5</v>
      </c>
    </row>
    <row r="34" spans="1:35" ht="18" x14ac:dyDescent="0.4">
      <c r="A34" s="101">
        <v>0</v>
      </c>
      <c r="B34" s="101">
        <v>0</v>
      </c>
      <c r="C34" s="101">
        <v>0</v>
      </c>
      <c r="D34" s="101">
        <v>0</v>
      </c>
      <c r="E34" s="97">
        <v>1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97">
        <v>1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97">
        <v>1</v>
      </c>
      <c r="T34" s="101">
        <v>0</v>
      </c>
      <c r="U34" s="101">
        <v>0</v>
      </c>
      <c r="V34" s="101">
        <v>0</v>
      </c>
      <c r="W34" s="101">
        <v>0</v>
      </c>
      <c r="X34" s="101">
        <v>0</v>
      </c>
      <c r="Y34" s="101">
        <v>0</v>
      </c>
      <c r="Z34" s="97">
        <v>1</v>
      </c>
      <c r="AA34" s="101">
        <v>0</v>
      </c>
      <c r="AB34" s="101">
        <v>0</v>
      </c>
      <c r="AC34" s="96" t="s">
        <v>527</v>
      </c>
      <c r="AD34" s="98">
        <v>0.1009185688516924</v>
      </c>
      <c r="AE34" s="101">
        <v>0</v>
      </c>
      <c r="AF34" s="98">
        <v>0.1009185688516924</v>
      </c>
      <c r="AG34" s="98">
        <v>0.99972772779540164</v>
      </c>
      <c r="AH34" s="97">
        <v>1</v>
      </c>
      <c r="AI34" s="99">
        <v>4.6749838392126891E-5</v>
      </c>
    </row>
    <row r="35" spans="1:35" ht="18" x14ac:dyDescent="0.4">
      <c r="A35" s="101">
        <v>0</v>
      </c>
      <c r="B35" s="101">
        <v>0</v>
      </c>
      <c r="C35" s="101">
        <v>0</v>
      </c>
      <c r="D35" s="101">
        <v>0</v>
      </c>
      <c r="E35" s="97">
        <v>1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97">
        <v>1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97">
        <v>1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0</v>
      </c>
      <c r="Z35" s="97">
        <v>1</v>
      </c>
      <c r="AA35" s="101">
        <v>0</v>
      </c>
      <c r="AB35" s="101">
        <v>0</v>
      </c>
      <c r="AC35" s="96" t="s">
        <v>312</v>
      </c>
      <c r="AD35" s="100">
        <v>9.5809531080303753E-2</v>
      </c>
      <c r="AE35" s="101">
        <v>0</v>
      </c>
      <c r="AF35" s="100">
        <v>9.5809531080303753E-2</v>
      </c>
      <c r="AG35" s="98">
        <v>0.99977211090690821</v>
      </c>
      <c r="AH35" s="97">
        <v>1</v>
      </c>
      <c r="AI35" s="99">
        <v>4.4383111506585193E-5</v>
      </c>
    </row>
    <row r="36" spans="1:35" ht="18" x14ac:dyDescent="0.4">
      <c r="A36" s="101">
        <v>0</v>
      </c>
      <c r="B36" s="101">
        <v>0</v>
      </c>
      <c r="C36" s="101">
        <v>0</v>
      </c>
      <c r="D36" s="101">
        <v>0</v>
      </c>
      <c r="E36" s="97">
        <v>1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97">
        <v>1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97">
        <v>1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0</v>
      </c>
      <c r="Z36" s="97">
        <v>1</v>
      </c>
      <c r="AA36" s="101">
        <v>0</v>
      </c>
      <c r="AB36" s="101">
        <v>0</v>
      </c>
      <c r="AC36" s="96" t="s">
        <v>495</v>
      </c>
      <c r="AD36" s="100">
        <v>8.0661440053441946E-2</v>
      </c>
      <c r="AE36" s="101">
        <v>0</v>
      </c>
      <c r="AF36" s="100">
        <v>8.0661440053441946E-2</v>
      </c>
      <c r="AG36" s="98">
        <v>0.99980947676861132</v>
      </c>
      <c r="AH36" s="97">
        <v>1</v>
      </c>
      <c r="AI36" s="99">
        <v>3.7365861702976422E-5</v>
      </c>
    </row>
    <row r="37" spans="1:35" ht="18" x14ac:dyDescent="0.4">
      <c r="A37" s="101">
        <v>0</v>
      </c>
      <c r="B37" s="101">
        <v>0</v>
      </c>
      <c r="C37" s="101">
        <v>0</v>
      </c>
      <c r="D37" s="101">
        <v>0</v>
      </c>
      <c r="E37" s="97">
        <v>1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97">
        <v>1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97">
        <v>1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0</v>
      </c>
      <c r="Z37" s="97">
        <v>1</v>
      </c>
      <c r="AA37" s="101">
        <v>0</v>
      </c>
      <c r="AB37" s="101">
        <v>0</v>
      </c>
      <c r="AC37" s="96" t="s">
        <v>508</v>
      </c>
      <c r="AD37" s="100">
        <v>7.6079199506948775E-2</v>
      </c>
      <c r="AE37" s="101">
        <v>0</v>
      </c>
      <c r="AF37" s="100">
        <v>7.6079199506948775E-2</v>
      </c>
      <c r="AG37" s="98">
        <v>0.99984471993864854</v>
      </c>
      <c r="AH37" s="97">
        <v>1</v>
      </c>
      <c r="AI37" s="99">
        <v>3.5243170037211539E-5</v>
      </c>
    </row>
    <row r="38" spans="1:35" ht="18" x14ac:dyDescent="0.4">
      <c r="A38" s="101">
        <v>0</v>
      </c>
      <c r="B38" s="101">
        <v>0</v>
      </c>
      <c r="C38" s="101">
        <v>0</v>
      </c>
      <c r="D38" s="101">
        <v>0</v>
      </c>
      <c r="E38" s="97">
        <v>1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97">
        <v>1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97">
        <v>1</v>
      </c>
      <c r="T38" s="101">
        <v>0</v>
      </c>
      <c r="U38" s="101">
        <v>0</v>
      </c>
      <c r="V38" s="101">
        <v>0</v>
      </c>
      <c r="W38" s="101">
        <v>0</v>
      </c>
      <c r="X38" s="101">
        <v>0</v>
      </c>
      <c r="Y38" s="101">
        <v>0</v>
      </c>
      <c r="Z38" s="97">
        <v>1</v>
      </c>
      <c r="AA38" s="101">
        <v>0</v>
      </c>
      <c r="AB38" s="101">
        <v>0</v>
      </c>
      <c r="AC38" s="99" t="s">
        <v>528</v>
      </c>
      <c r="AD38" s="100">
        <v>7.094538621538464E-2</v>
      </c>
      <c r="AE38" s="101">
        <v>0</v>
      </c>
      <c r="AF38" s="100">
        <v>7.094538621538464E-2</v>
      </c>
      <c r="AG38" s="98">
        <v>0.99987758490470968</v>
      </c>
      <c r="AH38" s="97">
        <v>1</v>
      </c>
      <c r="AI38" s="99">
        <v>3.2864966061006903E-5</v>
      </c>
    </row>
    <row r="39" spans="1:35" ht="18" x14ac:dyDescent="0.4">
      <c r="A39" s="101">
        <v>0</v>
      </c>
      <c r="B39" s="101">
        <v>0</v>
      </c>
      <c r="C39" s="101">
        <v>0</v>
      </c>
      <c r="D39" s="101">
        <v>0</v>
      </c>
      <c r="E39" s="97">
        <v>1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97">
        <v>1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97">
        <v>1</v>
      </c>
      <c r="T39" s="101">
        <v>0</v>
      </c>
      <c r="U39" s="101">
        <v>0</v>
      </c>
      <c r="V39" s="101">
        <v>0</v>
      </c>
      <c r="W39" s="101">
        <v>0</v>
      </c>
      <c r="X39" s="101">
        <v>0</v>
      </c>
      <c r="Y39" s="101">
        <v>0</v>
      </c>
      <c r="Z39" s="97">
        <v>1</v>
      </c>
      <c r="AA39" s="101">
        <v>0</v>
      </c>
      <c r="AB39" s="101">
        <v>0</v>
      </c>
      <c r="AC39" s="96" t="s">
        <v>316</v>
      </c>
      <c r="AD39" s="100">
        <v>4.8453354827214835E-2</v>
      </c>
      <c r="AE39" s="101">
        <v>0</v>
      </c>
      <c r="AF39" s="100">
        <v>4.8453354827214835E-2</v>
      </c>
      <c r="AG39" s="98">
        <v>0.99990003059070687</v>
      </c>
      <c r="AH39" s="97">
        <v>1</v>
      </c>
      <c r="AI39" s="99">
        <v>2.244568599716808E-5</v>
      </c>
    </row>
    <row r="40" spans="1:35" ht="18" x14ac:dyDescent="0.4">
      <c r="A40" s="101">
        <v>0</v>
      </c>
      <c r="B40" s="101">
        <v>0</v>
      </c>
      <c r="C40" s="101">
        <v>0</v>
      </c>
      <c r="D40" s="101">
        <v>0</v>
      </c>
      <c r="E40" s="97">
        <v>1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97">
        <v>1</v>
      </c>
      <c r="M40" s="101">
        <v>0</v>
      </c>
      <c r="N40" s="101">
        <v>0</v>
      </c>
      <c r="O40" s="101">
        <v>0</v>
      </c>
      <c r="P40" s="101">
        <v>0</v>
      </c>
      <c r="Q40" s="101">
        <v>0</v>
      </c>
      <c r="R40" s="101">
        <v>0</v>
      </c>
      <c r="S40" s="97">
        <v>1</v>
      </c>
      <c r="T40" s="101">
        <v>0</v>
      </c>
      <c r="U40" s="101">
        <v>0</v>
      </c>
      <c r="V40" s="101">
        <v>0</v>
      </c>
      <c r="W40" s="101">
        <v>0</v>
      </c>
      <c r="X40" s="101">
        <v>0</v>
      </c>
      <c r="Y40" s="101">
        <v>0</v>
      </c>
      <c r="Z40" s="97">
        <v>1</v>
      </c>
      <c r="AA40" s="101">
        <v>0</v>
      </c>
      <c r="AB40" s="101">
        <v>0</v>
      </c>
      <c r="AC40" s="96" t="s">
        <v>310</v>
      </c>
      <c r="AD40" s="100">
        <v>2.8949881352359014E-2</v>
      </c>
      <c r="AE40" s="101">
        <v>0</v>
      </c>
      <c r="AF40" s="100">
        <v>2.8949881352359014E-2</v>
      </c>
      <c r="AG40" s="98">
        <v>0.99991344142570071</v>
      </c>
      <c r="AH40" s="97">
        <v>1</v>
      </c>
      <c r="AI40" s="99">
        <v>1.3410834993934175E-5</v>
      </c>
    </row>
    <row r="41" spans="1:35" ht="18" x14ac:dyDescent="0.4">
      <c r="A41" s="101">
        <v>0</v>
      </c>
      <c r="B41" s="101">
        <v>0</v>
      </c>
      <c r="C41" s="101">
        <v>0</v>
      </c>
      <c r="D41" s="101">
        <v>0</v>
      </c>
      <c r="E41" s="97">
        <v>1</v>
      </c>
      <c r="F41" s="101">
        <v>0</v>
      </c>
      <c r="G41" s="101">
        <v>0</v>
      </c>
      <c r="H41" s="101">
        <v>0</v>
      </c>
      <c r="I41" s="101">
        <v>0</v>
      </c>
      <c r="J41" s="101">
        <v>0</v>
      </c>
      <c r="K41" s="101">
        <v>0</v>
      </c>
      <c r="L41" s="97">
        <v>1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97">
        <v>1</v>
      </c>
      <c r="T41" s="101">
        <v>0</v>
      </c>
      <c r="U41" s="101">
        <v>0</v>
      </c>
      <c r="V41" s="101">
        <v>0</v>
      </c>
      <c r="W41" s="101">
        <v>0</v>
      </c>
      <c r="X41" s="101">
        <v>0</v>
      </c>
      <c r="Y41" s="101">
        <v>0</v>
      </c>
      <c r="Z41" s="97">
        <v>1</v>
      </c>
      <c r="AA41" s="101">
        <v>0</v>
      </c>
      <c r="AB41" s="101">
        <v>0</v>
      </c>
      <c r="AC41" s="99" t="s">
        <v>509</v>
      </c>
      <c r="AD41" s="100">
        <v>2.8906962341123454E-2</v>
      </c>
      <c r="AE41" s="101">
        <v>0</v>
      </c>
      <c r="AF41" s="100">
        <v>2.8906962341123454E-2</v>
      </c>
      <c r="AG41" s="98">
        <v>0.99992683237875546</v>
      </c>
      <c r="AH41" s="97">
        <v>1</v>
      </c>
      <c r="AI41" s="99">
        <v>1.3390953054841667E-5</v>
      </c>
    </row>
    <row r="42" spans="1:35" ht="18" x14ac:dyDescent="0.4">
      <c r="A42" s="101">
        <v>0</v>
      </c>
      <c r="B42" s="101">
        <v>0</v>
      </c>
      <c r="C42" s="101">
        <v>0</v>
      </c>
      <c r="D42" s="101">
        <v>0</v>
      </c>
      <c r="E42" s="97">
        <v>1</v>
      </c>
      <c r="F42" s="101">
        <v>0</v>
      </c>
      <c r="G42" s="101">
        <v>0</v>
      </c>
      <c r="H42" s="101">
        <v>0</v>
      </c>
      <c r="I42" s="101">
        <v>0</v>
      </c>
      <c r="J42" s="101">
        <v>0</v>
      </c>
      <c r="K42" s="101">
        <v>0</v>
      </c>
      <c r="L42" s="97">
        <v>1</v>
      </c>
      <c r="M42" s="101">
        <v>0</v>
      </c>
      <c r="N42" s="101">
        <v>0</v>
      </c>
      <c r="O42" s="101">
        <v>0</v>
      </c>
      <c r="P42" s="101">
        <v>0</v>
      </c>
      <c r="Q42" s="101">
        <v>0</v>
      </c>
      <c r="R42" s="101">
        <v>0</v>
      </c>
      <c r="S42" s="97">
        <v>1</v>
      </c>
      <c r="T42" s="101">
        <v>0</v>
      </c>
      <c r="U42" s="101">
        <v>0</v>
      </c>
      <c r="V42" s="101">
        <v>0</v>
      </c>
      <c r="W42" s="101">
        <v>0</v>
      </c>
      <c r="X42" s="101">
        <v>0</v>
      </c>
      <c r="Y42" s="101">
        <v>0</v>
      </c>
      <c r="Z42" s="97">
        <v>1</v>
      </c>
      <c r="AA42" s="101">
        <v>0</v>
      </c>
      <c r="AB42" s="101">
        <v>0</v>
      </c>
      <c r="AC42" s="96" t="s">
        <v>315</v>
      </c>
      <c r="AD42" s="100">
        <v>2.7430555743547635E-2</v>
      </c>
      <c r="AE42" s="101">
        <v>0</v>
      </c>
      <c r="AF42" s="100">
        <v>2.7430555743547635E-2</v>
      </c>
      <c r="AG42" s="98">
        <v>0.99993953939652847</v>
      </c>
      <c r="AH42" s="97">
        <v>1</v>
      </c>
      <c r="AI42" s="99">
        <v>1.2707017772929652E-5</v>
      </c>
    </row>
    <row r="43" spans="1:35" ht="18" x14ac:dyDescent="0.4">
      <c r="A43" s="101">
        <v>0</v>
      </c>
      <c r="B43" s="101">
        <v>0</v>
      </c>
      <c r="C43" s="101">
        <v>0</v>
      </c>
      <c r="D43" s="101">
        <v>0</v>
      </c>
      <c r="E43" s="97">
        <v>1</v>
      </c>
      <c r="F43" s="101">
        <v>0</v>
      </c>
      <c r="G43" s="101">
        <v>0</v>
      </c>
      <c r="H43" s="101">
        <v>0</v>
      </c>
      <c r="I43" s="101">
        <v>0</v>
      </c>
      <c r="J43" s="101">
        <v>0</v>
      </c>
      <c r="K43" s="101">
        <v>0</v>
      </c>
      <c r="L43" s="97">
        <v>1</v>
      </c>
      <c r="M43" s="101">
        <v>0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97">
        <v>1</v>
      </c>
      <c r="T43" s="101">
        <v>0</v>
      </c>
      <c r="U43" s="101">
        <v>0</v>
      </c>
      <c r="V43" s="101">
        <v>0</v>
      </c>
      <c r="W43" s="101">
        <v>0</v>
      </c>
      <c r="X43" s="101">
        <v>0</v>
      </c>
      <c r="Y43" s="101">
        <v>0</v>
      </c>
      <c r="Z43" s="97">
        <v>1</v>
      </c>
      <c r="AA43" s="101">
        <v>0</v>
      </c>
      <c r="AB43" s="101">
        <v>0</v>
      </c>
      <c r="AC43" s="96" t="s">
        <v>334</v>
      </c>
      <c r="AD43" s="100">
        <v>2.2159874834523367E-2</v>
      </c>
      <c r="AE43" s="101">
        <v>0</v>
      </c>
      <c r="AF43" s="100">
        <v>2.2159874834523367E-2</v>
      </c>
      <c r="AG43" s="98">
        <v>0.99994980480733531</v>
      </c>
      <c r="AH43" s="97">
        <v>1</v>
      </c>
      <c r="AI43" s="99">
        <v>1.0265410806867123E-5</v>
      </c>
    </row>
    <row r="44" spans="1:35" ht="18" x14ac:dyDescent="0.4">
      <c r="A44" s="101">
        <v>0</v>
      </c>
      <c r="B44" s="101">
        <v>0</v>
      </c>
      <c r="C44" s="101">
        <v>0</v>
      </c>
      <c r="D44" s="101">
        <v>0</v>
      </c>
      <c r="E44" s="97">
        <v>1</v>
      </c>
      <c r="F44" s="101">
        <v>0</v>
      </c>
      <c r="G44" s="101">
        <v>0</v>
      </c>
      <c r="H44" s="101">
        <v>0</v>
      </c>
      <c r="I44" s="101">
        <v>0</v>
      </c>
      <c r="J44" s="101">
        <v>0</v>
      </c>
      <c r="K44" s="101">
        <v>0</v>
      </c>
      <c r="L44" s="97">
        <v>1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97">
        <v>1</v>
      </c>
      <c r="T44" s="101">
        <v>0</v>
      </c>
      <c r="U44" s="101">
        <v>0</v>
      </c>
      <c r="V44" s="101">
        <v>0</v>
      </c>
      <c r="W44" s="101">
        <v>0</v>
      </c>
      <c r="X44" s="101">
        <v>0</v>
      </c>
      <c r="Y44" s="101">
        <v>0</v>
      </c>
      <c r="Z44" s="97">
        <v>1</v>
      </c>
      <c r="AA44" s="101">
        <v>0</v>
      </c>
      <c r="AB44" s="101">
        <v>0</v>
      </c>
      <c r="AC44" s="96" t="s">
        <v>328</v>
      </c>
      <c r="AD44" s="100">
        <v>2.1942327675547529E-2</v>
      </c>
      <c r="AE44" s="101">
        <v>0</v>
      </c>
      <c r="AF44" s="100">
        <v>2.1942327675547529E-2</v>
      </c>
      <c r="AG44" s="98">
        <v>0.99995996944090515</v>
      </c>
      <c r="AH44" s="97">
        <v>1</v>
      </c>
      <c r="AI44" s="99">
        <v>1.016463356992738E-5</v>
      </c>
    </row>
    <row r="45" spans="1:35" ht="18" x14ac:dyDescent="0.4">
      <c r="A45" s="101">
        <v>0</v>
      </c>
      <c r="B45" s="101">
        <v>0</v>
      </c>
      <c r="C45" s="101">
        <v>0</v>
      </c>
      <c r="D45" s="101">
        <v>0</v>
      </c>
      <c r="E45" s="97">
        <v>1</v>
      </c>
      <c r="F45" s="101">
        <v>0</v>
      </c>
      <c r="G45" s="101">
        <v>0</v>
      </c>
      <c r="H45" s="99" t="s">
        <v>509</v>
      </c>
      <c r="I45" s="101">
        <v>0</v>
      </c>
      <c r="J45" s="101">
        <v>0</v>
      </c>
      <c r="K45" s="101">
        <v>0</v>
      </c>
      <c r="L45" s="97">
        <v>1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97">
        <v>1</v>
      </c>
      <c r="T45" s="101">
        <v>0</v>
      </c>
      <c r="U45" s="101">
        <v>0</v>
      </c>
      <c r="V45" s="99" t="s">
        <v>509</v>
      </c>
      <c r="W45" s="101">
        <v>0</v>
      </c>
      <c r="X45" s="101">
        <v>0</v>
      </c>
      <c r="Y45" s="101">
        <v>0</v>
      </c>
      <c r="Z45" s="97">
        <v>1</v>
      </c>
      <c r="AA45" s="101">
        <v>0</v>
      </c>
      <c r="AB45" s="101">
        <v>0</v>
      </c>
      <c r="AC45" s="96" t="s">
        <v>330</v>
      </c>
      <c r="AD45" s="100">
        <v>2.0363257285024347E-2</v>
      </c>
      <c r="AE45" s="101">
        <v>0</v>
      </c>
      <c r="AF45" s="100">
        <v>2.0363257285024347E-2</v>
      </c>
      <c r="AG45" s="98">
        <v>0.99996940258089173</v>
      </c>
      <c r="AH45" s="97">
        <v>1</v>
      </c>
      <c r="AI45" s="99">
        <v>9.4331399864696369E-6</v>
      </c>
    </row>
    <row r="46" spans="1:35" ht="18" x14ac:dyDescent="0.4">
      <c r="A46" s="101">
        <v>0</v>
      </c>
      <c r="B46" s="101">
        <v>0</v>
      </c>
      <c r="C46" s="101">
        <v>0</v>
      </c>
      <c r="D46" s="101">
        <v>0</v>
      </c>
      <c r="E46" s="97">
        <v>1</v>
      </c>
      <c r="F46" s="101">
        <v>0</v>
      </c>
      <c r="G46" s="101">
        <v>0</v>
      </c>
      <c r="H46" s="99" t="s">
        <v>308</v>
      </c>
      <c r="I46" s="101">
        <v>0</v>
      </c>
      <c r="J46" s="101">
        <v>0</v>
      </c>
      <c r="K46" s="101">
        <v>0</v>
      </c>
      <c r="L46" s="97">
        <v>1</v>
      </c>
      <c r="M46" s="101">
        <v>0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97">
        <v>1</v>
      </c>
      <c r="T46" s="101">
        <v>0</v>
      </c>
      <c r="U46" s="101">
        <v>0</v>
      </c>
      <c r="V46" s="99" t="s">
        <v>308</v>
      </c>
      <c r="W46" s="101">
        <v>0</v>
      </c>
      <c r="X46" s="101">
        <v>0</v>
      </c>
      <c r="Y46" s="101">
        <v>0</v>
      </c>
      <c r="Z46" s="97">
        <v>1</v>
      </c>
      <c r="AA46" s="101">
        <v>0</v>
      </c>
      <c r="AB46" s="101">
        <v>0</v>
      </c>
      <c r="AC46" s="96" t="s">
        <v>301</v>
      </c>
      <c r="AD46" s="100">
        <v>1.9880761936810327E-2</v>
      </c>
      <c r="AE46" s="100">
        <v>1.9880761936810327E-2</v>
      </c>
      <c r="AF46" s="101">
        <v>0</v>
      </c>
      <c r="AG46" s="98">
        <v>0.99997861220820039</v>
      </c>
      <c r="AH46" s="101">
        <v>0</v>
      </c>
      <c r="AI46" s="101">
        <v>0</v>
      </c>
    </row>
    <row r="47" spans="1:35" ht="18" x14ac:dyDescent="0.4">
      <c r="A47" s="101">
        <v>0</v>
      </c>
      <c r="B47" s="101">
        <v>0</v>
      </c>
      <c r="C47" s="101">
        <v>0</v>
      </c>
      <c r="D47" s="101">
        <v>0</v>
      </c>
      <c r="E47" s="97">
        <v>1</v>
      </c>
      <c r="F47" s="101">
        <v>0</v>
      </c>
      <c r="G47" s="101">
        <v>0</v>
      </c>
      <c r="H47" s="99" t="s">
        <v>528</v>
      </c>
      <c r="I47" s="101">
        <v>0</v>
      </c>
      <c r="J47" s="101">
        <v>0</v>
      </c>
      <c r="K47" s="101">
        <v>0</v>
      </c>
      <c r="L47" s="97">
        <v>1</v>
      </c>
      <c r="M47" s="101">
        <v>0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97">
        <v>1</v>
      </c>
      <c r="T47" s="101">
        <v>0</v>
      </c>
      <c r="U47" s="101">
        <v>0</v>
      </c>
      <c r="V47" s="99" t="s">
        <v>528</v>
      </c>
      <c r="W47" s="101">
        <v>0</v>
      </c>
      <c r="X47" s="101">
        <v>0</v>
      </c>
      <c r="Y47" s="101">
        <v>0</v>
      </c>
      <c r="Z47" s="97">
        <v>1</v>
      </c>
      <c r="AA47" s="101">
        <v>0</v>
      </c>
      <c r="AB47" s="101">
        <v>0</v>
      </c>
      <c r="AC47" s="96" t="s">
        <v>331</v>
      </c>
      <c r="AD47" s="100">
        <v>1.7560465667862502E-2</v>
      </c>
      <c r="AE47" s="101">
        <v>0</v>
      </c>
      <c r="AF47" s="100">
        <v>1.7560465667862502E-2</v>
      </c>
      <c r="AG47" s="98">
        <v>0.9999867469740954</v>
      </c>
      <c r="AH47" s="97">
        <v>1</v>
      </c>
      <c r="AI47" s="99">
        <v>8.1347658949614338E-6</v>
      </c>
    </row>
    <row r="48" spans="1:35" ht="18" x14ac:dyDescent="0.4">
      <c r="A48" s="99" t="s">
        <v>509</v>
      </c>
      <c r="B48" s="101">
        <v>0</v>
      </c>
      <c r="C48" s="101">
        <v>0</v>
      </c>
      <c r="D48" s="101">
        <v>0</v>
      </c>
      <c r="E48" s="97">
        <v>1</v>
      </c>
      <c r="F48" s="101">
        <v>0</v>
      </c>
      <c r="G48" s="101">
        <v>0</v>
      </c>
      <c r="H48" s="99" t="s">
        <v>506</v>
      </c>
      <c r="I48" s="101">
        <v>0</v>
      </c>
      <c r="J48" s="101">
        <v>0</v>
      </c>
      <c r="K48" s="101">
        <v>0</v>
      </c>
      <c r="L48" s="97">
        <v>1</v>
      </c>
      <c r="M48" s="101">
        <v>0</v>
      </c>
      <c r="N48" s="101">
        <v>0</v>
      </c>
      <c r="O48" s="101">
        <v>0</v>
      </c>
      <c r="P48" s="101">
        <v>0</v>
      </c>
      <c r="Q48" s="101">
        <v>0</v>
      </c>
      <c r="R48" s="101">
        <v>0</v>
      </c>
      <c r="S48" s="97">
        <v>1</v>
      </c>
      <c r="T48" s="101">
        <v>0</v>
      </c>
      <c r="U48" s="101">
        <v>0</v>
      </c>
      <c r="V48" s="99" t="s">
        <v>506</v>
      </c>
      <c r="W48" s="101">
        <v>0</v>
      </c>
      <c r="X48" s="101">
        <v>0</v>
      </c>
      <c r="Y48" s="101">
        <v>0</v>
      </c>
      <c r="Z48" s="97">
        <v>1</v>
      </c>
      <c r="AA48" s="101">
        <v>0</v>
      </c>
      <c r="AB48" s="101">
        <v>0</v>
      </c>
      <c r="AC48" s="96" t="s">
        <v>332</v>
      </c>
      <c r="AD48" s="100">
        <v>1.3769132657366847E-2</v>
      </c>
      <c r="AE48" s="101">
        <v>0</v>
      </c>
      <c r="AF48" s="100">
        <v>1.3769132657366847E-2</v>
      </c>
      <c r="AG48" s="98">
        <v>0.99999312543084373</v>
      </c>
      <c r="AH48" s="97">
        <v>1</v>
      </c>
      <c r="AI48" s="99">
        <v>6.3784567484070292E-6</v>
      </c>
    </row>
    <row r="49" spans="1:35" ht="18" x14ac:dyDescent="0.4">
      <c r="A49" s="99" t="s">
        <v>308</v>
      </c>
      <c r="B49" s="101">
        <v>0</v>
      </c>
      <c r="C49" s="101">
        <v>0</v>
      </c>
      <c r="D49" s="101">
        <v>0</v>
      </c>
      <c r="E49" s="97">
        <v>1</v>
      </c>
      <c r="F49" s="101">
        <v>0</v>
      </c>
      <c r="G49" s="101">
        <v>0</v>
      </c>
      <c r="H49" s="96" t="s">
        <v>318</v>
      </c>
      <c r="I49" s="101">
        <v>0</v>
      </c>
      <c r="J49" s="101">
        <v>0</v>
      </c>
      <c r="K49" s="101">
        <v>0</v>
      </c>
      <c r="L49" s="97">
        <v>1</v>
      </c>
      <c r="M49" s="101">
        <v>0</v>
      </c>
      <c r="N49" s="101">
        <v>0</v>
      </c>
      <c r="O49" s="99" t="s">
        <v>509</v>
      </c>
      <c r="P49" s="101">
        <v>0</v>
      </c>
      <c r="Q49" s="101">
        <v>0</v>
      </c>
      <c r="R49" s="101">
        <v>0</v>
      </c>
      <c r="S49" s="97">
        <v>1</v>
      </c>
      <c r="T49" s="101">
        <v>0</v>
      </c>
      <c r="U49" s="101">
        <v>0</v>
      </c>
      <c r="V49" s="96" t="s">
        <v>318</v>
      </c>
      <c r="W49" s="101">
        <v>0</v>
      </c>
      <c r="X49" s="101">
        <v>0</v>
      </c>
      <c r="Y49" s="101">
        <v>0</v>
      </c>
      <c r="Z49" s="97">
        <v>1</v>
      </c>
      <c r="AA49" s="101">
        <v>0</v>
      </c>
      <c r="AB49" s="101">
        <v>0</v>
      </c>
      <c r="AC49" s="96" t="s">
        <v>319</v>
      </c>
      <c r="AD49" s="99">
        <v>8.0540391430681414E-3</v>
      </c>
      <c r="AE49" s="101">
        <v>0</v>
      </c>
      <c r="AF49" s="99">
        <v>8.0540391430681414E-3</v>
      </c>
      <c r="AG49" s="98">
        <v>0.99999685640951919</v>
      </c>
      <c r="AH49" s="97">
        <v>1</v>
      </c>
      <c r="AI49" s="99">
        <v>3.7309786754470553E-6</v>
      </c>
    </row>
    <row r="50" spans="1:35" ht="18" x14ac:dyDescent="0.4">
      <c r="A50" s="99" t="s">
        <v>528</v>
      </c>
      <c r="B50" s="101">
        <v>0</v>
      </c>
      <c r="C50" s="101">
        <v>0</v>
      </c>
      <c r="D50" s="101">
        <v>0</v>
      </c>
      <c r="E50" s="97">
        <v>1</v>
      </c>
      <c r="F50" s="101">
        <v>0</v>
      </c>
      <c r="G50" s="101">
        <v>0</v>
      </c>
      <c r="H50" s="96" t="s">
        <v>278</v>
      </c>
      <c r="I50" s="101">
        <v>0</v>
      </c>
      <c r="J50" s="101">
        <v>0</v>
      </c>
      <c r="K50" s="101">
        <v>0</v>
      </c>
      <c r="L50" s="97">
        <v>1</v>
      </c>
      <c r="M50" s="101">
        <v>0</v>
      </c>
      <c r="N50" s="101">
        <v>0</v>
      </c>
      <c r="O50" s="99" t="s">
        <v>308</v>
      </c>
      <c r="P50" s="101">
        <v>0</v>
      </c>
      <c r="Q50" s="101">
        <v>0</v>
      </c>
      <c r="R50" s="101">
        <v>0</v>
      </c>
      <c r="S50" s="97">
        <v>1</v>
      </c>
      <c r="T50" s="101">
        <v>0</v>
      </c>
      <c r="U50" s="101">
        <v>0</v>
      </c>
      <c r="V50" s="96" t="s">
        <v>278</v>
      </c>
      <c r="W50" s="101">
        <v>0</v>
      </c>
      <c r="X50" s="101">
        <v>0</v>
      </c>
      <c r="Y50" s="101">
        <v>0</v>
      </c>
      <c r="Z50" s="97">
        <v>1</v>
      </c>
      <c r="AA50" s="101">
        <v>0</v>
      </c>
      <c r="AB50" s="101">
        <v>0</v>
      </c>
      <c r="AC50" s="96" t="s">
        <v>327</v>
      </c>
      <c r="AD50" s="99">
        <v>3.4370562097808611E-3</v>
      </c>
      <c r="AE50" s="101">
        <v>0</v>
      </c>
      <c r="AF50" s="99">
        <v>3.4370562097808611E-3</v>
      </c>
      <c r="AG50" s="98">
        <v>0.99999844860235532</v>
      </c>
      <c r="AH50" s="97">
        <v>1</v>
      </c>
      <c r="AI50" s="99">
        <v>1.5921928360681148E-6</v>
      </c>
    </row>
    <row r="51" spans="1:35" ht="18" x14ac:dyDescent="0.4">
      <c r="A51" s="99" t="s">
        <v>506</v>
      </c>
      <c r="B51" s="101">
        <v>0</v>
      </c>
      <c r="C51" s="101">
        <v>0</v>
      </c>
      <c r="D51" s="101">
        <v>0</v>
      </c>
      <c r="E51" s="97">
        <v>1</v>
      </c>
      <c r="F51" s="101">
        <v>0</v>
      </c>
      <c r="G51" s="101">
        <v>0</v>
      </c>
      <c r="H51" s="96" t="s">
        <v>330</v>
      </c>
      <c r="I51" s="101">
        <v>0</v>
      </c>
      <c r="J51" s="101">
        <v>0</v>
      </c>
      <c r="K51" s="101">
        <v>0</v>
      </c>
      <c r="L51" s="97">
        <v>1</v>
      </c>
      <c r="M51" s="101">
        <v>0</v>
      </c>
      <c r="N51" s="101">
        <v>0</v>
      </c>
      <c r="O51" s="99" t="s">
        <v>528</v>
      </c>
      <c r="P51" s="101">
        <v>0</v>
      </c>
      <c r="Q51" s="101">
        <v>0</v>
      </c>
      <c r="R51" s="101">
        <v>0</v>
      </c>
      <c r="S51" s="97">
        <v>1</v>
      </c>
      <c r="T51" s="101">
        <v>0</v>
      </c>
      <c r="U51" s="101">
        <v>0</v>
      </c>
      <c r="V51" s="96" t="s">
        <v>330</v>
      </c>
      <c r="W51" s="101">
        <v>0</v>
      </c>
      <c r="X51" s="101">
        <v>0</v>
      </c>
      <c r="Y51" s="101">
        <v>0</v>
      </c>
      <c r="Z51" s="97">
        <v>1</v>
      </c>
      <c r="AA51" s="101">
        <v>0</v>
      </c>
      <c r="AB51" s="101">
        <v>0</v>
      </c>
      <c r="AC51" s="96" t="s">
        <v>320</v>
      </c>
      <c r="AD51" s="99">
        <v>1.8002004270847595E-3</v>
      </c>
      <c r="AE51" s="101">
        <v>0</v>
      </c>
      <c r="AF51" s="99">
        <v>1.8002004270847595E-3</v>
      </c>
      <c r="AG51" s="98">
        <v>0.99999928253291936</v>
      </c>
      <c r="AH51" s="97">
        <v>1</v>
      </c>
      <c r="AI51" s="99">
        <v>8.339305639909397E-7</v>
      </c>
    </row>
    <row r="52" spans="1:35" ht="18" x14ac:dyDescent="0.4">
      <c r="A52" s="96" t="s">
        <v>318</v>
      </c>
      <c r="B52" s="101">
        <v>0</v>
      </c>
      <c r="C52" s="101">
        <v>0</v>
      </c>
      <c r="D52" s="101">
        <v>0</v>
      </c>
      <c r="E52" s="97">
        <v>1</v>
      </c>
      <c r="F52" s="101">
        <v>0</v>
      </c>
      <c r="G52" s="101">
        <v>0</v>
      </c>
      <c r="H52" s="96" t="s">
        <v>335</v>
      </c>
      <c r="I52" s="101">
        <v>0</v>
      </c>
      <c r="J52" s="101">
        <v>0</v>
      </c>
      <c r="K52" s="101">
        <v>0</v>
      </c>
      <c r="L52" s="97">
        <v>1</v>
      </c>
      <c r="M52" s="101">
        <v>0</v>
      </c>
      <c r="N52" s="101">
        <v>0</v>
      </c>
      <c r="O52" s="99" t="s">
        <v>506</v>
      </c>
      <c r="P52" s="101">
        <v>0</v>
      </c>
      <c r="Q52" s="101">
        <v>0</v>
      </c>
      <c r="R52" s="101">
        <v>0</v>
      </c>
      <c r="S52" s="97">
        <v>1</v>
      </c>
      <c r="T52" s="101">
        <v>0</v>
      </c>
      <c r="U52" s="101">
        <v>0</v>
      </c>
      <c r="V52" s="96" t="s">
        <v>232</v>
      </c>
      <c r="W52" s="101">
        <v>0</v>
      </c>
      <c r="X52" s="101">
        <v>0</v>
      </c>
      <c r="Y52" s="101">
        <v>0</v>
      </c>
      <c r="Z52" s="97">
        <v>1</v>
      </c>
      <c r="AA52" s="101">
        <v>0</v>
      </c>
      <c r="AB52" s="101">
        <v>0</v>
      </c>
      <c r="AC52" s="96" t="s">
        <v>241</v>
      </c>
      <c r="AD52" s="99">
        <v>9.4623609322959086E-4</v>
      </c>
      <c r="AE52" s="101">
        <v>0</v>
      </c>
      <c r="AF52" s="99">
        <v>9.4623609322959086E-4</v>
      </c>
      <c r="AG52" s="98">
        <v>0.99999972087033273</v>
      </c>
      <c r="AH52" s="97">
        <v>1</v>
      </c>
      <c r="AI52" s="99">
        <v>4.3833741344756541E-7</v>
      </c>
    </row>
    <row r="53" spans="1:35" ht="18" x14ac:dyDescent="0.4">
      <c r="A53" s="96" t="s">
        <v>278</v>
      </c>
      <c r="B53" s="101">
        <v>0</v>
      </c>
      <c r="C53" s="101">
        <v>0</v>
      </c>
      <c r="D53" s="101">
        <v>0</v>
      </c>
      <c r="E53" s="97">
        <v>1</v>
      </c>
      <c r="F53" s="101">
        <v>0</v>
      </c>
      <c r="G53" s="101">
        <v>0</v>
      </c>
      <c r="H53" s="96" t="s">
        <v>287</v>
      </c>
      <c r="I53" s="101">
        <v>0</v>
      </c>
      <c r="J53" s="101">
        <v>0</v>
      </c>
      <c r="K53" s="101">
        <v>0</v>
      </c>
      <c r="L53" s="97">
        <v>1</v>
      </c>
      <c r="M53" s="101">
        <v>0</v>
      </c>
      <c r="N53" s="101">
        <v>0</v>
      </c>
      <c r="O53" s="96" t="s">
        <v>318</v>
      </c>
      <c r="P53" s="101">
        <v>0</v>
      </c>
      <c r="Q53" s="101">
        <v>0</v>
      </c>
      <c r="R53" s="101">
        <v>0</v>
      </c>
      <c r="S53" s="97">
        <v>1</v>
      </c>
      <c r="T53" s="101">
        <v>0</v>
      </c>
      <c r="U53" s="101">
        <v>0</v>
      </c>
      <c r="V53" s="96" t="s">
        <v>335</v>
      </c>
      <c r="W53" s="101">
        <v>0</v>
      </c>
      <c r="X53" s="101">
        <v>0</v>
      </c>
      <c r="Y53" s="101">
        <v>0</v>
      </c>
      <c r="Z53" s="97">
        <v>1</v>
      </c>
      <c r="AA53" s="101">
        <v>0</v>
      </c>
      <c r="AB53" s="101">
        <v>0</v>
      </c>
      <c r="AC53" s="96" t="s">
        <v>318</v>
      </c>
      <c r="AD53" s="99">
        <v>5.9712078036374327E-4</v>
      </c>
      <c r="AE53" s="101">
        <v>0</v>
      </c>
      <c r="AF53" s="99">
        <v>5.9712078036374327E-4</v>
      </c>
      <c r="AG53" s="98">
        <v>0.9999999974824596</v>
      </c>
      <c r="AH53" s="97">
        <v>1</v>
      </c>
      <c r="AI53" s="99">
        <v>2.7661212698734737E-7</v>
      </c>
    </row>
    <row r="54" spans="1:35" ht="18" x14ac:dyDescent="0.4">
      <c r="A54" s="96" t="s">
        <v>330</v>
      </c>
      <c r="B54" s="101">
        <v>0</v>
      </c>
      <c r="C54" s="101">
        <v>0</v>
      </c>
      <c r="D54" s="101">
        <v>0</v>
      </c>
      <c r="E54" s="97">
        <v>1</v>
      </c>
      <c r="F54" s="101">
        <v>0</v>
      </c>
      <c r="G54" s="101">
        <v>0</v>
      </c>
      <c r="H54" s="96" t="s">
        <v>249</v>
      </c>
      <c r="I54" s="101">
        <v>0</v>
      </c>
      <c r="J54" s="101">
        <v>0</v>
      </c>
      <c r="K54" s="101">
        <v>0</v>
      </c>
      <c r="L54" s="97">
        <v>1</v>
      </c>
      <c r="M54" s="101">
        <v>0</v>
      </c>
      <c r="N54" s="101">
        <v>0</v>
      </c>
      <c r="O54" s="96" t="s">
        <v>278</v>
      </c>
      <c r="P54" s="101">
        <v>0</v>
      </c>
      <c r="Q54" s="101">
        <v>0</v>
      </c>
      <c r="R54" s="101">
        <v>0</v>
      </c>
      <c r="S54" s="97">
        <v>1</v>
      </c>
      <c r="T54" s="101">
        <v>0</v>
      </c>
      <c r="U54" s="101">
        <v>0</v>
      </c>
      <c r="V54" s="96" t="s">
        <v>287</v>
      </c>
      <c r="W54" s="101">
        <v>0</v>
      </c>
      <c r="X54" s="101">
        <v>0</v>
      </c>
      <c r="Y54" s="101">
        <v>0</v>
      </c>
      <c r="Z54" s="97">
        <v>1</v>
      </c>
      <c r="AA54" s="101">
        <v>0</v>
      </c>
      <c r="AB54" s="101">
        <v>0</v>
      </c>
      <c r="AC54" s="96" t="s">
        <v>224</v>
      </c>
      <c r="AD54" s="99">
        <v>4.7132010212694042E-6</v>
      </c>
      <c r="AE54" s="99">
        <v>4.7132010212694042E-6</v>
      </c>
      <c r="AF54" s="101">
        <v>0</v>
      </c>
      <c r="AG54" s="98">
        <v>0.99999999966581787</v>
      </c>
      <c r="AH54" s="101">
        <v>0</v>
      </c>
      <c r="AI54" s="101">
        <v>0</v>
      </c>
    </row>
    <row r="55" spans="1:35" ht="18" x14ac:dyDescent="0.4">
      <c r="A55" s="96" t="s">
        <v>232</v>
      </c>
      <c r="B55" s="101">
        <v>0</v>
      </c>
      <c r="C55" s="101">
        <v>0</v>
      </c>
      <c r="D55" s="101">
        <v>0</v>
      </c>
      <c r="E55" s="97">
        <v>1</v>
      </c>
      <c r="F55" s="101">
        <v>0</v>
      </c>
      <c r="G55" s="101">
        <v>0</v>
      </c>
      <c r="H55" s="96" t="s">
        <v>302</v>
      </c>
      <c r="I55" s="101">
        <v>0</v>
      </c>
      <c r="J55" s="101">
        <v>0</v>
      </c>
      <c r="K55" s="101">
        <v>0</v>
      </c>
      <c r="L55" s="97">
        <v>1</v>
      </c>
      <c r="M55" s="101">
        <v>0</v>
      </c>
      <c r="N55" s="101">
        <v>0</v>
      </c>
      <c r="O55" s="96" t="s">
        <v>330</v>
      </c>
      <c r="P55" s="101">
        <v>0</v>
      </c>
      <c r="Q55" s="101">
        <v>0</v>
      </c>
      <c r="R55" s="101">
        <v>0</v>
      </c>
      <c r="S55" s="97">
        <v>1</v>
      </c>
      <c r="T55" s="101">
        <v>0</v>
      </c>
      <c r="U55" s="101">
        <v>0</v>
      </c>
      <c r="V55" s="96" t="s">
        <v>249</v>
      </c>
      <c r="W55" s="101">
        <v>0</v>
      </c>
      <c r="X55" s="101">
        <v>0</v>
      </c>
      <c r="Y55" s="101">
        <v>0</v>
      </c>
      <c r="Z55" s="97">
        <v>1</v>
      </c>
      <c r="AA55" s="101">
        <v>0</v>
      </c>
      <c r="AB55" s="101">
        <v>0</v>
      </c>
      <c r="AC55" s="96" t="s">
        <v>218</v>
      </c>
      <c r="AD55" s="99">
        <v>6.6987418285061037E-7</v>
      </c>
      <c r="AE55" s="99">
        <v>6.6987418285061037E-7</v>
      </c>
      <c r="AF55" s="101">
        <v>0</v>
      </c>
      <c r="AG55" s="98">
        <v>0.99999999997613254</v>
      </c>
      <c r="AH55" s="101">
        <v>0</v>
      </c>
      <c r="AI55" s="101">
        <v>0</v>
      </c>
    </row>
    <row r="56" spans="1:35" ht="18" x14ac:dyDescent="0.4">
      <c r="A56" s="96" t="s">
        <v>335</v>
      </c>
      <c r="B56" s="101">
        <v>0</v>
      </c>
      <c r="C56" s="101">
        <v>0</v>
      </c>
      <c r="D56" s="101">
        <v>0</v>
      </c>
      <c r="E56" s="97">
        <v>1</v>
      </c>
      <c r="F56" s="101">
        <v>0</v>
      </c>
      <c r="G56" s="101">
        <v>0</v>
      </c>
      <c r="H56" s="96" t="s">
        <v>336</v>
      </c>
      <c r="I56" s="101">
        <v>0</v>
      </c>
      <c r="J56" s="101">
        <v>0</v>
      </c>
      <c r="K56" s="101">
        <v>0</v>
      </c>
      <c r="L56" s="97">
        <v>1</v>
      </c>
      <c r="M56" s="101">
        <v>0</v>
      </c>
      <c r="N56" s="101">
        <v>0</v>
      </c>
      <c r="O56" s="96" t="s">
        <v>335</v>
      </c>
      <c r="P56" s="101">
        <v>0</v>
      </c>
      <c r="Q56" s="101">
        <v>0</v>
      </c>
      <c r="R56" s="101">
        <v>0</v>
      </c>
      <c r="S56" s="97">
        <v>1</v>
      </c>
      <c r="T56" s="101">
        <v>0</v>
      </c>
      <c r="U56" s="101">
        <v>0</v>
      </c>
      <c r="V56" s="96" t="s">
        <v>302</v>
      </c>
      <c r="W56" s="101">
        <v>0</v>
      </c>
      <c r="X56" s="101">
        <v>0</v>
      </c>
      <c r="Y56" s="101">
        <v>0</v>
      </c>
      <c r="Z56" s="97">
        <v>1</v>
      </c>
      <c r="AA56" s="101">
        <v>0</v>
      </c>
      <c r="AB56" s="101">
        <v>0</v>
      </c>
      <c r="AC56" s="96" t="s">
        <v>234</v>
      </c>
      <c r="AD56" s="99">
        <v>5.1522289582444464E-8</v>
      </c>
      <c r="AE56" s="99">
        <v>5.1522289582444464E-8</v>
      </c>
      <c r="AF56" s="101">
        <v>0</v>
      </c>
      <c r="AG56" s="97">
        <v>1</v>
      </c>
      <c r="AH56" s="101">
        <v>0</v>
      </c>
      <c r="AI56" s="101">
        <v>0</v>
      </c>
    </row>
    <row r="57" spans="1:35" ht="36" x14ac:dyDescent="0.4">
      <c r="A57" s="96" t="s">
        <v>287</v>
      </c>
      <c r="B57" s="101">
        <v>0</v>
      </c>
      <c r="C57" s="101">
        <v>0</v>
      </c>
      <c r="D57" s="101">
        <v>0</v>
      </c>
      <c r="E57" s="97">
        <v>1</v>
      </c>
      <c r="F57" s="101">
        <v>0</v>
      </c>
      <c r="G57" s="101">
        <v>0</v>
      </c>
      <c r="H57" s="96" t="s">
        <v>326</v>
      </c>
      <c r="I57" s="101">
        <v>0</v>
      </c>
      <c r="J57" s="101">
        <v>0</v>
      </c>
      <c r="K57" s="101">
        <v>0</v>
      </c>
      <c r="L57" s="97">
        <v>1</v>
      </c>
      <c r="M57" s="101">
        <v>0</v>
      </c>
      <c r="N57" s="101">
        <v>0</v>
      </c>
      <c r="O57" s="96" t="s">
        <v>287</v>
      </c>
      <c r="P57" s="101">
        <v>0</v>
      </c>
      <c r="Q57" s="101">
        <v>0</v>
      </c>
      <c r="R57" s="101">
        <v>0</v>
      </c>
      <c r="S57" s="97">
        <v>1</v>
      </c>
      <c r="T57" s="101">
        <v>0</v>
      </c>
      <c r="U57" s="101">
        <v>0</v>
      </c>
      <c r="V57" s="96" t="s">
        <v>336</v>
      </c>
      <c r="W57" s="101">
        <v>0</v>
      </c>
      <c r="X57" s="101">
        <v>0</v>
      </c>
      <c r="Y57" s="101">
        <v>0</v>
      </c>
      <c r="Z57" s="97">
        <v>1</v>
      </c>
      <c r="AA57" s="101">
        <v>0</v>
      </c>
      <c r="AB57" s="101">
        <v>0</v>
      </c>
      <c r="AC57" s="96" t="s">
        <v>242</v>
      </c>
      <c r="AD57" s="101">
        <v>0</v>
      </c>
      <c r="AE57" s="101">
        <v>0</v>
      </c>
      <c r="AF57" s="101">
        <v>0</v>
      </c>
      <c r="AG57" s="97">
        <v>1</v>
      </c>
      <c r="AH57" s="101">
        <v>0</v>
      </c>
      <c r="AI57" s="101">
        <v>0</v>
      </c>
    </row>
    <row r="58" spans="1:35" ht="36" x14ac:dyDescent="0.4">
      <c r="A58" s="96" t="s">
        <v>249</v>
      </c>
      <c r="B58" s="101">
        <v>0</v>
      </c>
      <c r="C58" s="101">
        <v>0</v>
      </c>
      <c r="D58" s="101">
        <v>0</v>
      </c>
      <c r="E58" s="97">
        <v>1</v>
      </c>
      <c r="F58" s="101">
        <v>0</v>
      </c>
      <c r="G58" s="101">
        <v>0</v>
      </c>
      <c r="H58" s="96" t="s">
        <v>309</v>
      </c>
      <c r="I58" s="101">
        <v>0</v>
      </c>
      <c r="J58" s="101">
        <v>0</v>
      </c>
      <c r="K58" s="101">
        <v>0</v>
      </c>
      <c r="L58" s="97">
        <v>1</v>
      </c>
      <c r="M58" s="101">
        <v>0</v>
      </c>
      <c r="N58" s="101">
        <v>0</v>
      </c>
      <c r="O58" s="96" t="s">
        <v>249</v>
      </c>
      <c r="P58" s="101">
        <v>0</v>
      </c>
      <c r="Q58" s="101">
        <v>0</v>
      </c>
      <c r="R58" s="101">
        <v>0</v>
      </c>
      <c r="S58" s="97">
        <v>1</v>
      </c>
      <c r="T58" s="101">
        <v>0</v>
      </c>
      <c r="U58" s="101">
        <v>0</v>
      </c>
      <c r="V58" s="96" t="s">
        <v>326</v>
      </c>
      <c r="W58" s="101">
        <v>0</v>
      </c>
      <c r="X58" s="101">
        <v>0</v>
      </c>
      <c r="Y58" s="101">
        <v>0</v>
      </c>
      <c r="Z58" s="97">
        <v>1</v>
      </c>
      <c r="AA58" s="101">
        <v>0</v>
      </c>
      <c r="AB58" s="101">
        <v>0</v>
      </c>
      <c r="AC58" s="96" t="s">
        <v>248</v>
      </c>
      <c r="AD58" s="101">
        <v>0</v>
      </c>
      <c r="AE58" s="101">
        <v>0</v>
      </c>
      <c r="AF58" s="101">
        <v>0</v>
      </c>
      <c r="AG58" s="97">
        <v>1</v>
      </c>
      <c r="AH58" s="101">
        <v>0</v>
      </c>
      <c r="AI58" s="101">
        <v>0</v>
      </c>
    </row>
    <row r="59" spans="1:35" ht="18" x14ac:dyDescent="0.4">
      <c r="A59" s="96" t="s">
        <v>302</v>
      </c>
      <c r="B59" s="101">
        <v>0</v>
      </c>
      <c r="C59" s="101">
        <v>0</v>
      </c>
      <c r="D59" s="101">
        <v>0</v>
      </c>
      <c r="E59" s="97">
        <v>1</v>
      </c>
      <c r="F59" s="101">
        <v>0</v>
      </c>
      <c r="G59" s="101">
        <v>0</v>
      </c>
      <c r="H59" s="96" t="s">
        <v>504</v>
      </c>
      <c r="I59" s="101">
        <v>0</v>
      </c>
      <c r="J59" s="101">
        <v>0</v>
      </c>
      <c r="K59" s="101">
        <v>0</v>
      </c>
      <c r="L59" s="97">
        <v>1</v>
      </c>
      <c r="M59" s="101">
        <v>0</v>
      </c>
      <c r="N59" s="101">
        <v>0</v>
      </c>
      <c r="O59" s="96" t="s">
        <v>302</v>
      </c>
      <c r="P59" s="101">
        <v>0</v>
      </c>
      <c r="Q59" s="101">
        <v>0</v>
      </c>
      <c r="R59" s="101">
        <v>0</v>
      </c>
      <c r="S59" s="97">
        <v>1</v>
      </c>
      <c r="T59" s="101">
        <v>0</v>
      </c>
      <c r="U59" s="101">
        <v>0</v>
      </c>
      <c r="V59" s="96" t="s">
        <v>309</v>
      </c>
      <c r="W59" s="101">
        <v>0</v>
      </c>
      <c r="X59" s="101">
        <v>0</v>
      </c>
      <c r="Y59" s="101">
        <v>0</v>
      </c>
      <c r="Z59" s="97">
        <v>1</v>
      </c>
      <c r="AA59" s="101">
        <v>0</v>
      </c>
      <c r="AB59" s="101">
        <v>0</v>
      </c>
      <c r="AC59" s="96" t="s">
        <v>255</v>
      </c>
      <c r="AD59" s="101">
        <v>0</v>
      </c>
      <c r="AE59" s="101">
        <v>0</v>
      </c>
      <c r="AF59" s="101">
        <v>0</v>
      </c>
      <c r="AG59" s="97">
        <v>1</v>
      </c>
      <c r="AH59" s="101">
        <v>0</v>
      </c>
      <c r="AI59" s="101">
        <v>0</v>
      </c>
    </row>
    <row r="60" spans="1:35" ht="36" x14ac:dyDescent="0.4">
      <c r="A60" s="96" t="s">
        <v>336</v>
      </c>
      <c r="B60" s="101">
        <v>0</v>
      </c>
      <c r="C60" s="101">
        <v>0</v>
      </c>
      <c r="D60" s="101">
        <v>0</v>
      </c>
      <c r="E60" s="97">
        <v>1</v>
      </c>
      <c r="F60" s="101">
        <v>0</v>
      </c>
      <c r="G60" s="101">
        <v>0</v>
      </c>
      <c r="H60" s="96" t="s">
        <v>501</v>
      </c>
      <c r="I60" s="101">
        <v>0</v>
      </c>
      <c r="J60" s="101">
        <v>0</v>
      </c>
      <c r="K60" s="101">
        <v>0</v>
      </c>
      <c r="L60" s="97">
        <v>1</v>
      </c>
      <c r="M60" s="101">
        <v>0</v>
      </c>
      <c r="N60" s="101">
        <v>0</v>
      </c>
      <c r="O60" s="96" t="s">
        <v>336</v>
      </c>
      <c r="P60" s="101">
        <v>0</v>
      </c>
      <c r="Q60" s="101">
        <v>0</v>
      </c>
      <c r="R60" s="101">
        <v>0</v>
      </c>
      <c r="S60" s="97">
        <v>1</v>
      </c>
      <c r="T60" s="101">
        <v>0</v>
      </c>
      <c r="U60" s="101">
        <v>0</v>
      </c>
      <c r="V60" s="96" t="s">
        <v>504</v>
      </c>
      <c r="W60" s="101">
        <v>0</v>
      </c>
      <c r="X60" s="101">
        <v>0</v>
      </c>
      <c r="Y60" s="101">
        <v>0</v>
      </c>
      <c r="Z60" s="97">
        <v>1</v>
      </c>
      <c r="AA60" s="101">
        <v>0</v>
      </c>
      <c r="AB60" s="101">
        <v>0</v>
      </c>
      <c r="AC60" s="96" t="s">
        <v>261</v>
      </c>
      <c r="AD60" s="101">
        <v>0</v>
      </c>
      <c r="AE60" s="101">
        <v>0</v>
      </c>
      <c r="AF60" s="101">
        <v>0</v>
      </c>
      <c r="AG60" s="97">
        <v>1</v>
      </c>
      <c r="AH60" s="101">
        <v>0</v>
      </c>
      <c r="AI60" s="101">
        <v>0</v>
      </c>
    </row>
    <row r="61" spans="1:35" ht="36" x14ac:dyDescent="0.4">
      <c r="A61" s="96" t="s">
        <v>326</v>
      </c>
      <c r="B61" s="101">
        <v>0</v>
      </c>
      <c r="C61" s="101">
        <v>0</v>
      </c>
      <c r="D61" s="101">
        <v>0</v>
      </c>
      <c r="E61" s="97">
        <v>1</v>
      </c>
      <c r="F61" s="101">
        <v>0</v>
      </c>
      <c r="G61" s="101">
        <v>0</v>
      </c>
      <c r="H61" s="96" t="s">
        <v>282</v>
      </c>
      <c r="I61" s="101">
        <v>0</v>
      </c>
      <c r="J61" s="101">
        <v>0</v>
      </c>
      <c r="K61" s="101">
        <v>0</v>
      </c>
      <c r="L61" s="97">
        <v>1</v>
      </c>
      <c r="M61" s="101">
        <v>0</v>
      </c>
      <c r="N61" s="101">
        <v>0</v>
      </c>
      <c r="O61" s="96" t="s">
        <v>326</v>
      </c>
      <c r="P61" s="101">
        <v>0</v>
      </c>
      <c r="Q61" s="101">
        <v>0</v>
      </c>
      <c r="R61" s="101">
        <v>0</v>
      </c>
      <c r="S61" s="97">
        <v>1</v>
      </c>
      <c r="T61" s="101">
        <v>0</v>
      </c>
      <c r="U61" s="101">
        <v>0</v>
      </c>
      <c r="V61" s="96" t="s">
        <v>501</v>
      </c>
      <c r="W61" s="101">
        <v>0</v>
      </c>
      <c r="X61" s="101">
        <v>0</v>
      </c>
      <c r="Y61" s="101">
        <v>0</v>
      </c>
      <c r="Z61" s="97">
        <v>1</v>
      </c>
      <c r="AA61" s="101">
        <v>0</v>
      </c>
      <c r="AB61" s="101">
        <v>0</v>
      </c>
      <c r="AC61" s="96" t="s">
        <v>237</v>
      </c>
      <c r="AD61" s="101">
        <v>0</v>
      </c>
      <c r="AE61" s="101">
        <v>0</v>
      </c>
      <c r="AF61" s="101">
        <v>0</v>
      </c>
      <c r="AG61" s="97">
        <v>1</v>
      </c>
      <c r="AH61" s="101">
        <v>0</v>
      </c>
      <c r="AI61" s="101">
        <v>0</v>
      </c>
    </row>
    <row r="62" spans="1:35" ht="36" x14ac:dyDescent="0.4">
      <c r="A62" s="96" t="s">
        <v>309</v>
      </c>
      <c r="B62" s="101">
        <v>0</v>
      </c>
      <c r="C62" s="101">
        <v>0</v>
      </c>
      <c r="D62" s="101">
        <v>0</v>
      </c>
      <c r="E62" s="97">
        <v>1</v>
      </c>
      <c r="F62" s="101">
        <v>0</v>
      </c>
      <c r="G62" s="101">
        <v>0</v>
      </c>
      <c r="H62" s="96" t="s">
        <v>215</v>
      </c>
      <c r="I62" s="101">
        <v>0</v>
      </c>
      <c r="J62" s="101">
        <v>0</v>
      </c>
      <c r="K62" s="101">
        <v>0</v>
      </c>
      <c r="L62" s="97">
        <v>1</v>
      </c>
      <c r="M62" s="101">
        <v>0</v>
      </c>
      <c r="N62" s="101">
        <v>0</v>
      </c>
      <c r="O62" s="96" t="s">
        <v>309</v>
      </c>
      <c r="P62" s="101">
        <v>0</v>
      </c>
      <c r="Q62" s="101">
        <v>0</v>
      </c>
      <c r="R62" s="101">
        <v>0</v>
      </c>
      <c r="S62" s="97">
        <v>1</v>
      </c>
      <c r="T62" s="101">
        <v>0</v>
      </c>
      <c r="U62" s="101">
        <v>0</v>
      </c>
      <c r="V62" s="96" t="s">
        <v>282</v>
      </c>
      <c r="W62" s="101">
        <v>0</v>
      </c>
      <c r="X62" s="101">
        <v>0</v>
      </c>
      <c r="Y62" s="101">
        <v>0</v>
      </c>
      <c r="Z62" s="97">
        <v>1</v>
      </c>
      <c r="AA62" s="101">
        <v>0</v>
      </c>
      <c r="AB62" s="101">
        <v>0</v>
      </c>
      <c r="AC62" s="96" t="s">
        <v>268</v>
      </c>
      <c r="AD62" s="101">
        <v>0</v>
      </c>
      <c r="AE62" s="101">
        <v>0</v>
      </c>
      <c r="AF62" s="101">
        <v>0</v>
      </c>
      <c r="AG62" s="97">
        <v>1</v>
      </c>
      <c r="AH62" s="101">
        <v>0</v>
      </c>
      <c r="AI62" s="101">
        <v>0</v>
      </c>
    </row>
    <row r="63" spans="1:35" ht="54" x14ac:dyDescent="0.4">
      <c r="A63" s="96" t="s">
        <v>504</v>
      </c>
      <c r="B63" s="101">
        <v>0</v>
      </c>
      <c r="C63" s="101">
        <v>0</v>
      </c>
      <c r="D63" s="101">
        <v>0</v>
      </c>
      <c r="E63" s="97">
        <v>1</v>
      </c>
      <c r="F63" s="101">
        <v>0</v>
      </c>
      <c r="G63" s="101">
        <v>0</v>
      </c>
      <c r="H63" s="96" t="s">
        <v>339</v>
      </c>
      <c r="I63" s="101">
        <v>0</v>
      </c>
      <c r="J63" s="101">
        <v>0</v>
      </c>
      <c r="K63" s="101">
        <v>0</v>
      </c>
      <c r="L63" s="97">
        <v>1</v>
      </c>
      <c r="M63" s="101">
        <v>0</v>
      </c>
      <c r="N63" s="101">
        <v>0</v>
      </c>
      <c r="O63" s="96" t="s">
        <v>504</v>
      </c>
      <c r="P63" s="101">
        <v>0</v>
      </c>
      <c r="Q63" s="101">
        <v>0</v>
      </c>
      <c r="R63" s="101">
        <v>0</v>
      </c>
      <c r="S63" s="97">
        <v>1</v>
      </c>
      <c r="T63" s="101">
        <v>0</v>
      </c>
      <c r="U63" s="101">
        <v>0</v>
      </c>
      <c r="V63" s="96" t="s">
        <v>215</v>
      </c>
      <c r="W63" s="101">
        <v>0</v>
      </c>
      <c r="X63" s="101">
        <v>0</v>
      </c>
      <c r="Y63" s="101">
        <v>0</v>
      </c>
      <c r="Z63" s="97">
        <v>1</v>
      </c>
      <c r="AA63" s="101">
        <v>0</v>
      </c>
      <c r="AB63" s="101">
        <v>0</v>
      </c>
      <c r="AC63" s="96" t="s">
        <v>221</v>
      </c>
      <c r="AD63" s="101">
        <v>0</v>
      </c>
      <c r="AE63" s="101">
        <v>0</v>
      </c>
      <c r="AF63" s="101">
        <v>0</v>
      </c>
      <c r="AG63" s="97">
        <v>1</v>
      </c>
      <c r="AH63" s="101">
        <v>0</v>
      </c>
      <c r="AI63" s="101">
        <v>0</v>
      </c>
    </row>
    <row r="64" spans="1:35" ht="36" x14ac:dyDescent="0.4">
      <c r="A64" s="96" t="s">
        <v>501</v>
      </c>
      <c r="B64" s="101">
        <v>0</v>
      </c>
      <c r="C64" s="101">
        <v>0</v>
      </c>
      <c r="D64" s="101">
        <v>0</v>
      </c>
      <c r="E64" s="97">
        <v>1</v>
      </c>
      <c r="F64" s="101">
        <v>0</v>
      </c>
      <c r="G64" s="101">
        <v>0</v>
      </c>
      <c r="H64" s="96" t="s">
        <v>269</v>
      </c>
      <c r="I64" s="101">
        <v>0</v>
      </c>
      <c r="J64" s="101">
        <v>0</v>
      </c>
      <c r="K64" s="101">
        <v>0</v>
      </c>
      <c r="L64" s="97">
        <v>1</v>
      </c>
      <c r="M64" s="101">
        <v>0</v>
      </c>
      <c r="N64" s="101">
        <v>0</v>
      </c>
      <c r="O64" s="96" t="s">
        <v>501</v>
      </c>
      <c r="P64" s="101">
        <v>0</v>
      </c>
      <c r="Q64" s="101">
        <v>0</v>
      </c>
      <c r="R64" s="101">
        <v>0</v>
      </c>
      <c r="S64" s="97">
        <v>1</v>
      </c>
      <c r="T64" s="101">
        <v>0</v>
      </c>
      <c r="U64" s="101">
        <v>0</v>
      </c>
      <c r="V64" s="96" t="s">
        <v>339</v>
      </c>
      <c r="W64" s="101">
        <v>0</v>
      </c>
      <c r="X64" s="101">
        <v>0</v>
      </c>
      <c r="Y64" s="101">
        <v>0</v>
      </c>
      <c r="Z64" s="97">
        <v>1</v>
      </c>
      <c r="AA64" s="101">
        <v>0</v>
      </c>
      <c r="AB64" s="101">
        <v>0</v>
      </c>
      <c r="AC64" s="96" t="s">
        <v>227</v>
      </c>
      <c r="AD64" s="101">
        <v>0</v>
      </c>
      <c r="AE64" s="101">
        <v>0</v>
      </c>
      <c r="AF64" s="101">
        <v>0</v>
      </c>
      <c r="AG64" s="97">
        <v>1</v>
      </c>
      <c r="AH64" s="101">
        <v>0</v>
      </c>
      <c r="AI64" s="101">
        <v>0</v>
      </c>
    </row>
    <row r="65" spans="1:35" ht="36" x14ac:dyDescent="0.4">
      <c r="A65" s="96" t="s">
        <v>282</v>
      </c>
      <c r="B65" s="101">
        <v>0</v>
      </c>
      <c r="C65" s="101">
        <v>0</v>
      </c>
      <c r="D65" s="101">
        <v>0</v>
      </c>
      <c r="E65" s="97">
        <v>1</v>
      </c>
      <c r="F65" s="101">
        <v>0</v>
      </c>
      <c r="G65" s="101">
        <v>0</v>
      </c>
      <c r="H65" s="96" t="s">
        <v>247</v>
      </c>
      <c r="I65" s="101">
        <v>0</v>
      </c>
      <c r="J65" s="101">
        <v>0</v>
      </c>
      <c r="K65" s="101">
        <v>0</v>
      </c>
      <c r="L65" s="97">
        <v>1</v>
      </c>
      <c r="M65" s="101">
        <v>0</v>
      </c>
      <c r="N65" s="101">
        <v>0</v>
      </c>
      <c r="O65" s="96" t="s">
        <v>282</v>
      </c>
      <c r="P65" s="101">
        <v>0</v>
      </c>
      <c r="Q65" s="101">
        <v>0</v>
      </c>
      <c r="R65" s="101">
        <v>0</v>
      </c>
      <c r="S65" s="97">
        <v>1</v>
      </c>
      <c r="T65" s="101">
        <v>0</v>
      </c>
      <c r="U65" s="101">
        <v>0</v>
      </c>
      <c r="V65" s="96" t="s">
        <v>269</v>
      </c>
      <c r="W65" s="101">
        <v>0</v>
      </c>
      <c r="X65" s="101">
        <v>0</v>
      </c>
      <c r="Y65" s="101">
        <v>0</v>
      </c>
      <c r="Z65" s="97">
        <v>1</v>
      </c>
      <c r="AA65" s="101">
        <v>0</v>
      </c>
      <c r="AB65" s="101">
        <v>0</v>
      </c>
      <c r="AC65" s="96" t="s">
        <v>276</v>
      </c>
      <c r="AD65" s="101">
        <v>0</v>
      </c>
      <c r="AE65" s="101">
        <v>0</v>
      </c>
      <c r="AF65" s="101">
        <v>0</v>
      </c>
      <c r="AG65" s="97">
        <v>1</v>
      </c>
      <c r="AH65" s="101">
        <v>0</v>
      </c>
      <c r="AI65" s="101">
        <v>0</v>
      </c>
    </row>
    <row r="66" spans="1:35" ht="36" x14ac:dyDescent="0.4">
      <c r="A66" s="96" t="s">
        <v>339</v>
      </c>
      <c r="B66" s="101">
        <v>0</v>
      </c>
      <c r="C66" s="101">
        <v>0</v>
      </c>
      <c r="D66" s="101">
        <v>0</v>
      </c>
      <c r="E66" s="97">
        <v>1</v>
      </c>
      <c r="F66" s="101">
        <v>0</v>
      </c>
      <c r="G66" s="101">
        <v>0</v>
      </c>
      <c r="H66" s="96" t="s">
        <v>340</v>
      </c>
      <c r="I66" s="101">
        <v>0</v>
      </c>
      <c r="J66" s="101">
        <v>0</v>
      </c>
      <c r="K66" s="101">
        <v>0</v>
      </c>
      <c r="L66" s="97">
        <v>1</v>
      </c>
      <c r="M66" s="101">
        <v>0</v>
      </c>
      <c r="N66" s="101">
        <v>0</v>
      </c>
      <c r="O66" s="96" t="s">
        <v>215</v>
      </c>
      <c r="P66" s="101">
        <v>0</v>
      </c>
      <c r="Q66" s="101">
        <v>0</v>
      </c>
      <c r="R66" s="101">
        <v>0</v>
      </c>
      <c r="S66" s="97">
        <v>1</v>
      </c>
      <c r="T66" s="101">
        <v>0</v>
      </c>
      <c r="U66" s="101">
        <v>0</v>
      </c>
      <c r="V66" s="96" t="s">
        <v>340</v>
      </c>
      <c r="W66" s="101">
        <v>0</v>
      </c>
      <c r="X66" s="101">
        <v>0</v>
      </c>
      <c r="Y66" s="101">
        <v>0</v>
      </c>
      <c r="Z66" s="97">
        <v>1</v>
      </c>
      <c r="AA66" s="101">
        <v>0</v>
      </c>
      <c r="AB66" s="101">
        <v>0</v>
      </c>
      <c r="AC66" s="96" t="s">
        <v>280</v>
      </c>
      <c r="AD66" s="101">
        <v>0</v>
      </c>
      <c r="AE66" s="101">
        <v>0</v>
      </c>
      <c r="AF66" s="101">
        <v>0</v>
      </c>
      <c r="AG66" s="97">
        <v>1</v>
      </c>
      <c r="AH66" s="101">
        <v>0</v>
      </c>
      <c r="AI66" s="101">
        <v>0</v>
      </c>
    </row>
    <row r="67" spans="1:35" ht="36" x14ac:dyDescent="0.4">
      <c r="A67" s="96" t="s">
        <v>269</v>
      </c>
      <c r="B67" s="101">
        <v>0</v>
      </c>
      <c r="C67" s="101">
        <v>0</v>
      </c>
      <c r="D67" s="101">
        <v>0</v>
      </c>
      <c r="E67" s="97">
        <v>1</v>
      </c>
      <c r="F67" s="101">
        <v>0</v>
      </c>
      <c r="G67" s="101">
        <v>0</v>
      </c>
      <c r="H67" s="96" t="s">
        <v>265</v>
      </c>
      <c r="I67" s="101">
        <v>0</v>
      </c>
      <c r="J67" s="101">
        <v>0</v>
      </c>
      <c r="K67" s="101">
        <v>0</v>
      </c>
      <c r="L67" s="97">
        <v>1</v>
      </c>
      <c r="M67" s="101">
        <v>0</v>
      </c>
      <c r="N67" s="101">
        <v>0</v>
      </c>
      <c r="O67" s="96" t="s">
        <v>339</v>
      </c>
      <c r="P67" s="101">
        <v>0</v>
      </c>
      <c r="Q67" s="101">
        <v>0</v>
      </c>
      <c r="R67" s="101">
        <v>0</v>
      </c>
      <c r="S67" s="97">
        <v>1</v>
      </c>
      <c r="T67" s="101">
        <v>0</v>
      </c>
      <c r="U67" s="101">
        <v>0</v>
      </c>
      <c r="V67" s="96" t="s">
        <v>225</v>
      </c>
      <c r="W67" s="101">
        <v>0</v>
      </c>
      <c r="X67" s="101">
        <v>0</v>
      </c>
      <c r="Y67" s="101">
        <v>0</v>
      </c>
      <c r="Z67" s="97">
        <v>1</v>
      </c>
      <c r="AA67" s="101">
        <v>0</v>
      </c>
      <c r="AB67" s="101">
        <v>0</v>
      </c>
      <c r="AC67" s="96" t="s">
        <v>285</v>
      </c>
      <c r="AD67" s="101">
        <v>0</v>
      </c>
      <c r="AE67" s="101">
        <v>0</v>
      </c>
      <c r="AF67" s="101">
        <v>0</v>
      </c>
      <c r="AG67" s="97">
        <v>1</v>
      </c>
      <c r="AH67" s="101">
        <v>0</v>
      </c>
      <c r="AI67" s="101">
        <v>0</v>
      </c>
    </row>
    <row r="68" spans="1:35" ht="18" x14ac:dyDescent="0.4">
      <c r="A68" s="96" t="s">
        <v>340</v>
      </c>
      <c r="B68" s="101">
        <v>0</v>
      </c>
      <c r="C68" s="101">
        <v>0</v>
      </c>
      <c r="D68" s="101">
        <v>0</v>
      </c>
      <c r="E68" s="97">
        <v>1</v>
      </c>
      <c r="F68" s="101">
        <v>0</v>
      </c>
      <c r="G68" s="101">
        <v>0</v>
      </c>
      <c r="H68" s="96" t="s">
        <v>245</v>
      </c>
      <c r="I68" s="101">
        <v>0</v>
      </c>
      <c r="J68" s="101">
        <v>0</v>
      </c>
      <c r="K68" s="101">
        <v>0</v>
      </c>
      <c r="L68" s="97">
        <v>1</v>
      </c>
      <c r="M68" s="101">
        <v>0</v>
      </c>
      <c r="N68" s="101">
        <v>0</v>
      </c>
      <c r="O68" s="96" t="s">
        <v>269</v>
      </c>
      <c r="P68" s="101">
        <v>0</v>
      </c>
      <c r="Q68" s="101">
        <v>0</v>
      </c>
      <c r="R68" s="101">
        <v>0</v>
      </c>
      <c r="S68" s="97">
        <v>1</v>
      </c>
      <c r="T68" s="101">
        <v>0</v>
      </c>
      <c r="U68" s="101">
        <v>0</v>
      </c>
      <c r="V68" s="96" t="s">
        <v>281</v>
      </c>
      <c r="W68" s="101">
        <v>0</v>
      </c>
      <c r="X68" s="101">
        <v>0</v>
      </c>
      <c r="Y68" s="101">
        <v>0</v>
      </c>
      <c r="Z68" s="97">
        <v>1</v>
      </c>
      <c r="AA68" s="101">
        <v>0</v>
      </c>
      <c r="AB68" s="101">
        <v>0</v>
      </c>
      <c r="AC68" s="96" t="s">
        <v>294</v>
      </c>
      <c r="AD68" s="101">
        <v>0</v>
      </c>
      <c r="AE68" s="101">
        <v>0</v>
      </c>
      <c r="AF68" s="101">
        <v>0</v>
      </c>
      <c r="AG68" s="97">
        <v>1</v>
      </c>
      <c r="AH68" s="101">
        <v>0</v>
      </c>
      <c r="AI68" s="101">
        <v>0</v>
      </c>
    </row>
    <row r="69" spans="1:35" ht="36" x14ac:dyDescent="0.4">
      <c r="A69" s="96" t="s">
        <v>225</v>
      </c>
      <c r="B69" s="101">
        <v>0</v>
      </c>
      <c r="C69" s="101">
        <v>0</v>
      </c>
      <c r="D69" s="101">
        <v>0</v>
      </c>
      <c r="E69" s="97">
        <v>1</v>
      </c>
      <c r="F69" s="101">
        <v>0</v>
      </c>
      <c r="G69" s="101">
        <v>0</v>
      </c>
      <c r="H69" s="96" t="s">
        <v>259</v>
      </c>
      <c r="I69" s="101">
        <v>0</v>
      </c>
      <c r="J69" s="101">
        <v>0</v>
      </c>
      <c r="K69" s="101">
        <v>0</v>
      </c>
      <c r="L69" s="97">
        <v>1</v>
      </c>
      <c r="M69" s="101">
        <v>0</v>
      </c>
      <c r="N69" s="101">
        <v>0</v>
      </c>
      <c r="O69" s="96" t="s">
        <v>247</v>
      </c>
      <c r="P69" s="101">
        <v>0</v>
      </c>
      <c r="Q69" s="101">
        <v>0</v>
      </c>
      <c r="R69" s="101">
        <v>0</v>
      </c>
      <c r="S69" s="97">
        <v>1</v>
      </c>
      <c r="T69" s="101">
        <v>0</v>
      </c>
      <c r="U69" s="101">
        <v>0</v>
      </c>
      <c r="V69" s="96" t="s">
        <v>307</v>
      </c>
      <c r="W69" s="101">
        <v>0</v>
      </c>
      <c r="X69" s="101">
        <v>0</v>
      </c>
      <c r="Y69" s="101">
        <v>0</v>
      </c>
      <c r="Z69" s="97">
        <v>1</v>
      </c>
      <c r="AA69" s="101">
        <v>0</v>
      </c>
      <c r="AB69" s="101">
        <v>0</v>
      </c>
      <c r="AC69" s="96" t="s">
        <v>297</v>
      </c>
      <c r="AD69" s="101">
        <v>0</v>
      </c>
      <c r="AE69" s="101">
        <v>0</v>
      </c>
      <c r="AF69" s="101">
        <v>0</v>
      </c>
      <c r="AG69" s="97">
        <v>1</v>
      </c>
      <c r="AH69" s="101">
        <v>0</v>
      </c>
      <c r="AI69" s="101">
        <v>0</v>
      </c>
    </row>
    <row r="70" spans="1:35" ht="18" x14ac:dyDescent="0.4">
      <c r="A70" s="96" t="s">
        <v>281</v>
      </c>
      <c r="B70" s="101">
        <v>0</v>
      </c>
      <c r="C70" s="101">
        <v>0</v>
      </c>
      <c r="D70" s="101">
        <v>0</v>
      </c>
      <c r="E70" s="97">
        <v>1</v>
      </c>
      <c r="F70" s="101">
        <v>0</v>
      </c>
      <c r="G70" s="101">
        <v>0</v>
      </c>
      <c r="H70" s="96" t="s">
        <v>225</v>
      </c>
      <c r="I70" s="101">
        <v>0</v>
      </c>
      <c r="J70" s="101">
        <v>0</v>
      </c>
      <c r="K70" s="101">
        <v>0</v>
      </c>
      <c r="L70" s="97">
        <v>1</v>
      </c>
      <c r="M70" s="101">
        <v>0</v>
      </c>
      <c r="N70" s="101">
        <v>0</v>
      </c>
      <c r="O70" s="96" t="s">
        <v>340</v>
      </c>
      <c r="P70" s="101">
        <v>0</v>
      </c>
      <c r="Q70" s="101">
        <v>0</v>
      </c>
      <c r="R70" s="101">
        <v>0</v>
      </c>
      <c r="S70" s="97">
        <v>1</v>
      </c>
      <c r="T70" s="101">
        <v>0</v>
      </c>
      <c r="U70" s="101">
        <v>0</v>
      </c>
      <c r="V70" s="96" t="s">
        <v>341</v>
      </c>
      <c r="W70" s="101">
        <v>0</v>
      </c>
      <c r="X70" s="101">
        <v>0</v>
      </c>
      <c r="Y70" s="101">
        <v>0</v>
      </c>
      <c r="Z70" s="97">
        <v>1</v>
      </c>
      <c r="AA70" s="101">
        <v>0</v>
      </c>
      <c r="AB70" s="101">
        <v>0</v>
      </c>
      <c r="AC70" s="101">
        <v>0</v>
      </c>
      <c r="AD70" s="101">
        <v>0</v>
      </c>
      <c r="AE70" s="101">
        <v>0</v>
      </c>
      <c r="AF70" s="101">
        <v>0</v>
      </c>
      <c r="AG70" s="97">
        <v>1</v>
      </c>
      <c r="AH70" s="101">
        <v>0</v>
      </c>
      <c r="AI70" s="101">
        <v>0</v>
      </c>
    </row>
    <row r="71" spans="1:35" ht="36" x14ac:dyDescent="0.4">
      <c r="A71" s="96" t="s">
        <v>307</v>
      </c>
      <c r="B71" s="101">
        <v>0</v>
      </c>
      <c r="C71" s="101">
        <v>0</v>
      </c>
      <c r="D71" s="101">
        <v>0</v>
      </c>
      <c r="E71" s="97">
        <v>1</v>
      </c>
      <c r="F71" s="101">
        <v>0</v>
      </c>
      <c r="G71" s="101">
        <v>0</v>
      </c>
      <c r="H71" s="96" t="s">
        <v>239</v>
      </c>
      <c r="I71" s="101">
        <v>0</v>
      </c>
      <c r="J71" s="101">
        <v>0</v>
      </c>
      <c r="K71" s="101">
        <v>0</v>
      </c>
      <c r="L71" s="97">
        <v>1</v>
      </c>
      <c r="M71" s="101">
        <v>0</v>
      </c>
      <c r="N71" s="101">
        <v>0</v>
      </c>
      <c r="O71" s="96" t="s">
        <v>265</v>
      </c>
      <c r="P71" s="101">
        <v>0</v>
      </c>
      <c r="Q71" s="101">
        <v>0</v>
      </c>
      <c r="R71" s="101">
        <v>0</v>
      </c>
      <c r="S71" s="97">
        <v>1</v>
      </c>
      <c r="T71" s="101">
        <v>0</v>
      </c>
      <c r="U71" s="101">
        <v>0</v>
      </c>
      <c r="V71" s="96" t="s">
        <v>327</v>
      </c>
      <c r="W71" s="101">
        <v>0</v>
      </c>
      <c r="X71" s="101">
        <v>0</v>
      </c>
      <c r="Y71" s="101">
        <v>0</v>
      </c>
      <c r="Z71" s="97">
        <v>1</v>
      </c>
      <c r="AA71" s="101">
        <v>0</v>
      </c>
      <c r="AB71" s="101">
        <v>0</v>
      </c>
      <c r="AC71" s="101">
        <v>0</v>
      </c>
      <c r="AD71" s="101">
        <v>0</v>
      </c>
      <c r="AE71" s="101">
        <v>0</v>
      </c>
      <c r="AF71" s="101">
        <v>0</v>
      </c>
      <c r="AG71" s="97">
        <v>1</v>
      </c>
      <c r="AH71" s="101">
        <v>0</v>
      </c>
      <c r="AI71" s="101">
        <v>0</v>
      </c>
    </row>
    <row r="72" spans="1:35" ht="18" x14ac:dyDescent="0.4">
      <c r="A72" s="96" t="s">
        <v>341</v>
      </c>
      <c r="B72" s="101">
        <v>0</v>
      </c>
      <c r="C72" s="101">
        <v>0</v>
      </c>
      <c r="D72" s="101">
        <v>0</v>
      </c>
      <c r="E72" s="97">
        <v>1</v>
      </c>
      <c r="F72" s="101">
        <v>0</v>
      </c>
      <c r="G72" s="101">
        <v>0</v>
      </c>
      <c r="H72" s="96" t="s">
        <v>281</v>
      </c>
      <c r="I72" s="101">
        <v>0</v>
      </c>
      <c r="J72" s="101">
        <v>0</v>
      </c>
      <c r="K72" s="101">
        <v>0</v>
      </c>
      <c r="L72" s="97">
        <v>1</v>
      </c>
      <c r="M72" s="101">
        <v>0</v>
      </c>
      <c r="N72" s="101">
        <v>0</v>
      </c>
      <c r="O72" s="96" t="s">
        <v>245</v>
      </c>
      <c r="P72" s="101">
        <v>0</v>
      </c>
      <c r="Q72" s="101">
        <v>0</v>
      </c>
      <c r="R72" s="101">
        <v>0</v>
      </c>
      <c r="S72" s="97">
        <v>1</v>
      </c>
      <c r="T72" s="101">
        <v>0</v>
      </c>
      <c r="U72" s="101">
        <v>0</v>
      </c>
      <c r="V72" s="96" t="s">
        <v>530</v>
      </c>
      <c r="W72" s="101">
        <v>0</v>
      </c>
      <c r="X72" s="101">
        <v>0</v>
      </c>
      <c r="Y72" s="101">
        <v>0</v>
      </c>
      <c r="Z72" s="97">
        <v>1</v>
      </c>
      <c r="AA72" s="101">
        <v>0</v>
      </c>
      <c r="AB72" s="101">
        <v>0</v>
      </c>
      <c r="AC72" s="101">
        <v>0</v>
      </c>
      <c r="AD72" s="101">
        <v>0</v>
      </c>
      <c r="AE72" s="101">
        <v>0</v>
      </c>
      <c r="AF72" s="101">
        <v>0</v>
      </c>
      <c r="AG72" s="97">
        <v>1</v>
      </c>
      <c r="AH72" s="101">
        <v>0</v>
      </c>
      <c r="AI72" s="101">
        <v>0</v>
      </c>
    </row>
    <row r="73" spans="1:35" ht="18" x14ac:dyDescent="0.4">
      <c r="A73" s="96" t="s">
        <v>327</v>
      </c>
      <c r="B73" s="101">
        <v>0</v>
      </c>
      <c r="C73" s="101">
        <v>0</v>
      </c>
      <c r="D73" s="101">
        <v>0</v>
      </c>
      <c r="E73" s="97">
        <v>1</v>
      </c>
      <c r="F73" s="101">
        <v>0</v>
      </c>
      <c r="G73" s="101">
        <v>0</v>
      </c>
      <c r="H73" s="96" t="s">
        <v>307</v>
      </c>
      <c r="I73" s="101">
        <v>0</v>
      </c>
      <c r="J73" s="101">
        <v>0</v>
      </c>
      <c r="K73" s="101">
        <v>0</v>
      </c>
      <c r="L73" s="97">
        <v>1</v>
      </c>
      <c r="M73" s="101">
        <v>0</v>
      </c>
      <c r="N73" s="101">
        <v>0</v>
      </c>
      <c r="O73" s="96" t="s">
        <v>259</v>
      </c>
      <c r="P73" s="101">
        <v>0</v>
      </c>
      <c r="Q73" s="101">
        <v>0</v>
      </c>
      <c r="R73" s="101">
        <v>0</v>
      </c>
      <c r="S73" s="97">
        <v>1</v>
      </c>
      <c r="T73" s="101">
        <v>0</v>
      </c>
      <c r="U73" s="101">
        <v>0</v>
      </c>
      <c r="V73" s="96" t="s">
        <v>312</v>
      </c>
      <c r="W73" s="101">
        <v>0</v>
      </c>
      <c r="X73" s="101">
        <v>0</v>
      </c>
      <c r="Y73" s="101">
        <v>0</v>
      </c>
      <c r="Z73" s="97">
        <v>1</v>
      </c>
      <c r="AA73" s="101">
        <v>0</v>
      </c>
      <c r="AB73" s="101">
        <v>0</v>
      </c>
      <c r="AC73" s="101">
        <v>0</v>
      </c>
      <c r="AD73" s="101">
        <v>0</v>
      </c>
      <c r="AE73" s="101">
        <v>0</v>
      </c>
      <c r="AF73" s="101">
        <v>0</v>
      </c>
      <c r="AG73" s="97">
        <v>1</v>
      </c>
      <c r="AH73" s="101">
        <v>0</v>
      </c>
      <c r="AI73" s="101">
        <v>0</v>
      </c>
    </row>
    <row r="74" spans="1:35" ht="18" x14ac:dyDescent="0.4">
      <c r="A74" s="96" t="s">
        <v>530</v>
      </c>
      <c r="B74" s="101">
        <v>0</v>
      </c>
      <c r="C74" s="101">
        <v>0</v>
      </c>
      <c r="D74" s="101">
        <v>0</v>
      </c>
      <c r="E74" s="97">
        <v>1</v>
      </c>
      <c r="F74" s="101">
        <v>0</v>
      </c>
      <c r="G74" s="101">
        <v>0</v>
      </c>
      <c r="H74" s="96" t="s">
        <v>341</v>
      </c>
      <c r="I74" s="101">
        <v>0</v>
      </c>
      <c r="J74" s="101">
        <v>0</v>
      </c>
      <c r="K74" s="101">
        <v>0</v>
      </c>
      <c r="L74" s="97">
        <v>1</v>
      </c>
      <c r="M74" s="101">
        <v>0</v>
      </c>
      <c r="N74" s="101">
        <v>0</v>
      </c>
      <c r="O74" s="96" t="s">
        <v>225</v>
      </c>
      <c r="P74" s="101">
        <v>0</v>
      </c>
      <c r="Q74" s="101">
        <v>0</v>
      </c>
      <c r="R74" s="101">
        <v>0</v>
      </c>
      <c r="S74" s="97">
        <v>1</v>
      </c>
      <c r="T74" s="101">
        <v>0</v>
      </c>
      <c r="U74" s="101">
        <v>0</v>
      </c>
      <c r="V74" s="96" t="s">
        <v>241</v>
      </c>
      <c r="W74" s="101">
        <v>0</v>
      </c>
      <c r="X74" s="101">
        <v>0</v>
      </c>
      <c r="Y74" s="101">
        <v>0</v>
      </c>
      <c r="Z74" s="97">
        <v>1</v>
      </c>
      <c r="AA74" s="101">
        <v>0</v>
      </c>
      <c r="AB74" s="101">
        <v>0</v>
      </c>
      <c r="AC74" s="101">
        <v>0</v>
      </c>
      <c r="AD74" s="101">
        <v>0</v>
      </c>
      <c r="AE74" s="101">
        <v>0</v>
      </c>
      <c r="AF74" s="101">
        <v>0</v>
      </c>
      <c r="AG74" s="97">
        <v>1</v>
      </c>
      <c r="AH74" s="101">
        <v>0</v>
      </c>
      <c r="AI74" s="101">
        <v>0</v>
      </c>
    </row>
    <row r="75" spans="1:35" ht="36" x14ac:dyDescent="0.4">
      <c r="A75" s="96" t="s">
        <v>312</v>
      </c>
      <c r="B75" s="101">
        <v>0</v>
      </c>
      <c r="C75" s="101">
        <v>0</v>
      </c>
      <c r="D75" s="101">
        <v>0</v>
      </c>
      <c r="E75" s="97">
        <v>1</v>
      </c>
      <c r="F75" s="101">
        <v>0</v>
      </c>
      <c r="G75" s="101">
        <v>0</v>
      </c>
      <c r="H75" s="96" t="s">
        <v>327</v>
      </c>
      <c r="I75" s="101">
        <v>0</v>
      </c>
      <c r="J75" s="101">
        <v>0</v>
      </c>
      <c r="K75" s="101">
        <v>0</v>
      </c>
      <c r="L75" s="97">
        <v>1</v>
      </c>
      <c r="M75" s="101">
        <v>0</v>
      </c>
      <c r="N75" s="101">
        <v>0</v>
      </c>
      <c r="O75" s="96" t="s">
        <v>239</v>
      </c>
      <c r="P75" s="101">
        <v>0</v>
      </c>
      <c r="Q75" s="101">
        <v>0</v>
      </c>
      <c r="R75" s="101">
        <v>0</v>
      </c>
      <c r="S75" s="97">
        <v>1</v>
      </c>
      <c r="T75" s="101">
        <v>0</v>
      </c>
      <c r="U75" s="101">
        <v>0</v>
      </c>
      <c r="V75" s="96" t="s">
        <v>266</v>
      </c>
      <c r="W75" s="101">
        <v>0</v>
      </c>
      <c r="X75" s="101">
        <v>0</v>
      </c>
      <c r="Y75" s="101">
        <v>0</v>
      </c>
      <c r="Z75" s="97">
        <v>1</v>
      </c>
      <c r="AA75" s="101">
        <v>0</v>
      </c>
      <c r="AB75" s="101">
        <v>0</v>
      </c>
      <c r="AC75" s="101">
        <v>0</v>
      </c>
      <c r="AD75" s="101">
        <v>0</v>
      </c>
      <c r="AE75" s="101">
        <v>0</v>
      </c>
      <c r="AF75" s="101">
        <v>0</v>
      </c>
      <c r="AG75" s="97">
        <v>1</v>
      </c>
      <c r="AH75" s="101">
        <v>0</v>
      </c>
      <c r="AI75" s="101">
        <v>0</v>
      </c>
    </row>
    <row r="76" spans="1:35" ht="18" x14ac:dyDescent="0.4">
      <c r="A76" s="96" t="s">
        <v>241</v>
      </c>
      <c r="B76" s="101">
        <v>0</v>
      </c>
      <c r="C76" s="101">
        <v>0</v>
      </c>
      <c r="D76" s="101">
        <v>0</v>
      </c>
      <c r="E76" s="97">
        <v>1</v>
      </c>
      <c r="F76" s="101">
        <v>0</v>
      </c>
      <c r="G76" s="101">
        <v>0</v>
      </c>
      <c r="H76" s="96" t="s">
        <v>530</v>
      </c>
      <c r="I76" s="101">
        <v>0</v>
      </c>
      <c r="J76" s="101">
        <v>0</v>
      </c>
      <c r="K76" s="101">
        <v>0</v>
      </c>
      <c r="L76" s="97">
        <v>1</v>
      </c>
      <c r="M76" s="101">
        <v>0</v>
      </c>
      <c r="N76" s="101">
        <v>0</v>
      </c>
      <c r="O76" s="96" t="s">
        <v>281</v>
      </c>
      <c r="P76" s="101">
        <v>0</v>
      </c>
      <c r="Q76" s="101">
        <v>0</v>
      </c>
      <c r="R76" s="101">
        <v>0</v>
      </c>
      <c r="S76" s="97">
        <v>1</v>
      </c>
      <c r="T76" s="101">
        <v>0</v>
      </c>
      <c r="U76" s="101">
        <v>0</v>
      </c>
      <c r="V76" s="96" t="s">
        <v>303</v>
      </c>
      <c r="W76" s="101">
        <v>0</v>
      </c>
      <c r="X76" s="101">
        <v>0</v>
      </c>
      <c r="Y76" s="101">
        <v>0</v>
      </c>
      <c r="Z76" s="97">
        <v>1</v>
      </c>
      <c r="AA76" s="101">
        <v>0</v>
      </c>
      <c r="AB76" s="101">
        <v>0</v>
      </c>
      <c r="AC76" s="101">
        <v>0</v>
      </c>
      <c r="AD76" s="101">
        <v>0</v>
      </c>
      <c r="AE76" s="101">
        <v>0</v>
      </c>
      <c r="AF76" s="101">
        <v>0</v>
      </c>
      <c r="AG76" s="97">
        <v>1</v>
      </c>
      <c r="AH76" s="101">
        <v>0</v>
      </c>
      <c r="AI76" s="101">
        <v>0</v>
      </c>
    </row>
    <row r="77" spans="1:35" ht="18" x14ac:dyDescent="0.4">
      <c r="A77" s="96" t="s">
        <v>266</v>
      </c>
      <c r="B77" s="101">
        <v>0</v>
      </c>
      <c r="C77" s="101">
        <v>0</v>
      </c>
      <c r="D77" s="101">
        <v>0</v>
      </c>
      <c r="E77" s="97">
        <v>1</v>
      </c>
      <c r="F77" s="101">
        <v>0</v>
      </c>
      <c r="G77" s="101">
        <v>0</v>
      </c>
      <c r="H77" s="96" t="s">
        <v>312</v>
      </c>
      <c r="I77" s="101">
        <v>0</v>
      </c>
      <c r="J77" s="101">
        <v>0</v>
      </c>
      <c r="K77" s="101">
        <v>0</v>
      </c>
      <c r="L77" s="97">
        <v>1</v>
      </c>
      <c r="M77" s="101">
        <v>0</v>
      </c>
      <c r="N77" s="101">
        <v>0</v>
      </c>
      <c r="O77" s="96" t="s">
        <v>307</v>
      </c>
      <c r="P77" s="101">
        <v>0</v>
      </c>
      <c r="Q77" s="101">
        <v>0</v>
      </c>
      <c r="R77" s="101">
        <v>0</v>
      </c>
      <c r="S77" s="97">
        <v>1</v>
      </c>
      <c r="T77" s="101">
        <v>0</v>
      </c>
      <c r="U77" s="101">
        <v>0</v>
      </c>
      <c r="V77" s="96" t="s">
        <v>495</v>
      </c>
      <c r="W77" s="101">
        <v>0</v>
      </c>
      <c r="X77" s="101">
        <v>0</v>
      </c>
      <c r="Y77" s="101">
        <v>0</v>
      </c>
      <c r="Z77" s="97">
        <v>1</v>
      </c>
      <c r="AA77" s="101">
        <v>0</v>
      </c>
      <c r="AB77" s="101">
        <v>0</v>
      </c>
      <c r="AC77" s="101">
        <v>0</v>
      </c>
      <c r="AD77" s="101">
        <v>0</v>
      </c>
      <c r="AE77" s="101">
        <v>0</v>
      </c>
      <c r="AF77" s="101">
        <v>0</v>
      </c>
      <c r="AG77" s="97">
        <v>1</v>
      </c>
      <c r="AH77" s="101">
        <v>0</v>
      </c>
      <c r="AI77" s="101">
        <v>0</v>
      </c>
    </row>
    <row r="78" spans="1:35" ht="18" x14ac:dyDescent="0.4">
      <c r="A78" s="96" t="s">
        <v>303</v>
      </c>
      <c r="B78" s="101">
        <v>0</v>
      </c>
      <c r="C78" s="101">
        <v>0</v>
      </c>
      <c r="D78" s="101">
        <v>0</v>
      </c>
      <c r="E78" s="97">
        <v>1</v>
      </c>
      <c r="F78" s="101">
        <v>0</v>
      </c>
      <c r="G78" s="101">
        <v>0</v>
      </c>
      <c r="H78" s="96" t="s">
        <v>241</v>
      </c>
      <c r="I78" s="101">
        <v>0</v>
      </c>
      <c r="J78" s="101">
        <v>0</v>
      </c>
      <c r="K78" s="101">
        <v>0</v>
      </c>
      <c r="L78" s="97">
        <v>1</v>
      </c>
      <c r="M78" s="101">
        <v>0</v>
      </c>
      <c r="N78" s="101">
        <v>0</v>
      </c>
      <c r="O78" s="96" t="s">
        <v>341</v>
      </c>
      <c r="P78" s="101">
        <v>0</v>
      </c>
      <c r="Q78" s="101">
        <v>0</v>
      </c>
      <c r="R78" s="101">
        <v>0</v>
      </c>
      <c r="S78" s="97">
        <v>1</v>
      </c>
      <c r="T78" s="101">
        <v>0</v>
      </c>
      <c r="U78" s="101">
        <v>0</v>
      </c>
      <c r="V78" s="96" t="s">
        <v>301</v>
      </c>
      <c r="W78" s="101">
        <v>0</v>
      </c>
      <c r="X78" s="101">
        <v>0</v>
      </c>
      <c r="Y78" s="101">
        <v>0</v>
      </c>
      <c r="Z78" s="97">
        <v>1</v>
      </c>
      <c r="AA78" s="101">
        <v>0</v>
      </c>
      <c r="AB78" s="101">
        <v>0</v>
      </c>
      <c r="AC78" s="101">
        <v>0</v>
      </c>
      <c r="AD78" s="101">
        <v>0</v>
      </c>
      <c r="AE78" s="101">
        <v>0</v>
      </c>
      <c r="AF78" s="101">
        <v>0</v>
      </c>
      <c r="AG78" s="97">
        <v>1</v>
      </c>
      <c r="AH78" s="101">
        <v>0</v>
      </c>
      <c r="AI78" s="101">
        <v>0</v>
      </c>
    </row>
    <row r="79" spans="1:35" ht="18" x14ac:dyDescent="0.4">
      <c r="A79" s="96" t="s">
        <v>495</v>
      </c>
      <c r="B79" s="101">
        <v>0</v>
      </c>
      <c r="C79" s="101">
        <v>0</v>
      </c>
      <c r="D79" s="101">
        <v>0</v>
      </c>
      <c r="E79" s="97">
        <v>1</v>
      </c>
      <c r="F79" s="101">
        <v>0</v>
      </c>
      <c r="G79" s="101">
        <v>0</v>
      </c>
      <c r="H79" s="96" t="s">
        <v>266</v>
      </c>
      <c r="I79" s="101">
        <v>0</v>
      </c>
      <c r="J79" s="101">
        <v>0</v>
      </c>
      <c r="K79" s="101">
        <v>0</v>
      </c>
      <c r="L79" s="97">
        <v>1</v>
      </c>
      <c r="M79" s="101">
        <v>0</v>
      </c>
      <c r="N79" s="101">
        <v>0</v>
      </c>
      <c r="O79" s="96" t="s">
        <v>327</v>
      </c>
      <c r="P79" s="101">
        <v>0</v>
      </c>
      <c r="Q79" s="101">
        <v>0</v>
      </c>
      <c r="R79" s="101">
        <v>0</v>
      </c>
      <c r="S79" s="97">
        <v>1</v>
      </c>
      <c r="T79" s="101">
        <v>0</v>
      </c>
      <c r="U79" s="101">
        <v>0</v>
      </c>
      <c r="V79" s="96" t="s">
        <v>342</v>
      </c>
      <c r="W79" s="101">
        <v>0</v>
      </c>
      <c r="X79" s="101">
        <v>0</v>
      </c>
      <c r="Y79" s="101">
        <v>0</v>
      </c>
      <c r="Z79" s="97">
        <v>1</v>
      </c>
      <c r="AA79" s="101">
        <v>0</v>
      </c>
      <c r="AB79" s="101">
        <v>0</v>
      </c>
      <c r="AC79" s="101">
        <v>0</v>
      </c>
      <c r="AD79" s="101">
        <v>0</v>
      </c>
      <c r="AE79" s="101">
        <v>0</v>
      </c>
      <c r="AF79" s="101">
        <v>0</v>
      </c>
      <c r="AG79" s="97">
        <v>1</v>
      </c>
      <c r="AH79" s="101">
        <v>0</v>
      </c>
      <c r="AI79" s="101">
        <v>0</v>
      </c>
    </row>
    <row r="80" spans="1:35" ht="18" x14ac:dyDescent="0.4">
      <c r="A80" s="96" t="s">
        <v>301</v>
      </c>
      <c r="B80" s="101">
        <v>0</v>
      </c>
      <c r="C80" s="101">
        <v>0</v>
      </c>
      <c r="D80" s="101">
        <v>0</v>
      </c>
      <c r="E80" s="97">
        <v>1</v>
      </c>
      <c r="F80" s="101">
        <v>0</v>
      </c>
      <c r="G80" s="101">
        <v>0</v>
      </c>
      <c r="H80" s="96" t="s">
        <v>303</v>
      </c>
      <c r="I80" s="101">
        <v>0</v>
      </c>
      <c r="J80" s="101">
        <v>0</v>
      </c>
      <c r="K80" s="101">
        <v>0</v>
      </c>
      <c r="L80" s="97">
        <v>1</v>
      </c>
      <c r="M80" s="101">
        <v>0</v>
      </c>
      <c r="N80" s="101">
        <v>0</v>
      </c>
      <c r="O80" s="96" t="s">
        <v>530</v>
      </c>
      <c r="P80" s="101">
        <v>0</v>
      </c>
      <c r="Q80" s="101">
        <v>0</v>
      </c>
      <c r="R80" s="101">
        <v>0</v>
      </c>
      <c r="S80" s="97">
        <v>1</v>
      </c>
      <c r="T80" s="101">
        <v>0</v>
      </c>
      <c r="U80" s="101">
        <v>0</v>
      </c>
      <c r="V80" s="96" t="s">
        <v>328</v>
      </c>
      <c r="W80" s="101">
        <v>0</v>
      </c>
      <c r="X80" s="101">
        <v>0</v>
      </c>
      <c r="Y80" s="101">
        <v>0</v>
      </c>
      <c r="Z80" s="97">
        <v>1</v>
      </c>
      <c r="AA80" s="101">
        <v>0</v>
      </c>
      <c r="AB80" s="101">
        <v>0</v>
      </c>
      <c r="AC80" s="101">
        <v>0</v>
      </c>
      <c r="AD80" s="101">
        <v>0</v>
      </c>
      <c r="AE80" s="101">
        <v>0</v>
      </c>
      <c r="AF80" s="101">
        <v>0</v>
      </c>
      <c r="AG80" s="97">
        <v>1</v>
      </c>
      <c r="AH80" s="101">
        <v>0</v>
      </c>
      <c r="AI80" s="101">
        <v>0</v>
      </c>
    </row>
    <row r="81" spans="1:35" ht="18" x14ac:dyDescent="0.4">
      <c r="A81" s="96" t="s">
        <v>342</v>
      </c>
      <c r="B81" s="101">
        <v>0</v>
      </c>
      <c r="C81" s="101">
        <v>0</v>
      </c>
      <c r="D81" s="101">
        <v>0</v>
      </c>
      <c r="E81" s="97">
        <v>1</v>
      </c>
      <c r="F81" s="101">
        <v>0</v>
      </c>
      <c r="G81" s="101">
        <v>0</v>
      </c>
      <c r="H81" s="96" t="s">
        <v>495</v>
      </c>
      <c r="I81" s="101">
        <v>0</v>
      </c>
      <c r="J81" s="101">
        <v>0</v>
      </c>
      <c r="K81" s="101">
        <v>0</v>
      </c>
      <c r="L81" s="97">
        <v>1</v>
      </c>
      <c r="M81" s="101">
        <v>0</v>
      </c>
      <c r="N81" s="101">
        <v>0</v>
      </c>
      <c r="O81" s="96" t="s">
        <v>312</v>
      </c>
      <c r="P81" s="101">
        <v>0</v>
      </c>
      <c r="Q81" s="101">
        <v>0</v>
      </c>
      <c r="R81" s="101">
        <v>0</v>
      </c>
      <c r="S81" s="97">
        <v>1</v>
      </c>
      <c r="T81" s="101">
        <v>0</v>
      </c>
      <c r="U81" s="101">
        <v>0</v>
      </c>
      <c r="V81" s="96" t="s">
        <v>527</v>
      </c>
      <c r="W81" s="101">
        <v>0</v>
      </c>
      <c r="X81" s="101">
        <v>0</v>
      </c>
      <c r="Y81" s="101">
        <v>0</v>
      </c>
      <c r="Z81" s="97">
        <v>1</v>
      </c>
      <c r="AA81" s="101">
        <v>0</v>
      </c>
      <c r="AB81" s="101">
        <v>0</v>
      </c>
      <c r="AC81" s="101">
        <v>0</v>
      </c>
      <c r="AD81" s="101">
        <v>0</v>
      </c>
      <c r="AE81" s="101">
        <v>0</v>
      </c>
      <c r="AF81" s="101">
        <v>0</v>
      </c>
      <c r="AG81" s="97">
        <v>1</v>
      </c>
      <c r="AH81" s="101">
        <v>0</v>
      </c>
      <c r="AI81" s="101">
        <v>0</v>
      </c>
    </row>
    <row r="82" spans="1:35" ht="18" x14ac:dyDescent="0.4">
      <c r="A82" s="96" t="s">
        <v>328</v>
      </c>
      <c r="B82" s="101">
        <v>0</v>
      </c>
      <c r="C82" s="101">
        <v>0</v>
      </c>
      <c r="D82" s="101">
        <v>0</v>
      </c>
      <c r="E82" s="97">
        <v>1</v>
      </c>
      <c r="F82" s="101">
        <v>0</v>
      </c>
      <c r="G82" s="101">
        <v>0</v>
      </c>
      <c r="H82" s="96" t="s">
        <v>301</v>
      </c>
      <c r="I82" s="101">
        <v>0</v>
      </c>
      <c r="J82" s="101">
        <v>0</v>
      </c>
      <c r="K82" s="101">
        <v>0</v>
      </c>
      <c r="L82" s="97">
        <v>1</v>
      </c>
      <c r="M82" s="101">
        <v>0</v>
      </c>
      <c r="N82" s="101">
        <v>0</v>
      </c>
      <c r="O82" s="96" t="s">
        <v>241</v>
      </c>
      <c r="P82" s="101">
        <v>0</v>
      </c>
      <c r="Q82" s="101">
        <v>0</v>
      </c>
      <c r="R82" s="101">
        <v>0</v>
      </c>
      <c r="S82" s="97">
        <v>1</v>
      </c>
      <c r="T82" s="101">
        <v>0</v>
      </c>
      <c r="U82" s="101">
        <v>0</v>
      </c>
      <c r="V82" s="96" t="s">
        <v>343</v>
      </c>
      <c r="W82" s="101">
        <v>0</v>
      </c>
      <c r="X82" s="101">
        <v>0</v>
      </c>
      <c r="Y82" s="101">
        <v>0</v>
      </c>
      <c r="Z82" s="97">
        <v>1</v>
      </c>
      <c r="AA82" s="101">
        <v>0</v>
      </c>
      <c r="AB82" s="101">
        <v>0</v>
      </c>
      <c r="AC82" s="101">
        <v>0</v>
      </c>
      <c r="AD82" s="101">
        <v>0</v>
      </c>
      <c r="AE82" s="101">
        <v>0</v>
      </c>
      <c r="AF82" s="101">
        <v>0</v>
      </c>
      <c r="AG82" s="97">
        <v>1</v>
      </c>
      <c r="AH82" s="101">
        <v>0</v>
      </c>
      <c r="AI82" s="101">
        <v>0</v>
      </c>
    </row>
    <row r="83" spans="1:35" ht="18" x14ac:dyDescent="0.4">
      <c r="A83" s="96" t="s">
        <v>527</v>
      </c>
      <c r="B83" s="101">
        <v>0</v>
      </c>
      <c r="C83" s="101">
        <v>0</v>
      </c>
      <c r="D83" s="101">
        <v>0</v>
      </c>
      <c r="E83" s="97">
        <v>1</v>
      </c>
      <c r="F83" s="101">
        <v>0</v>
      </c>
      <c r="G83" s="101">
        <v>0</v>
      </c>
      <c r="H83" s="96" t="s">
        <v>342</v>
      </c>
      <c r="I83" s="101">
        <v>0</v>
      </c>
      <c r="J83" s="101">
        <v>0</v>
      </c>
      <c r="K83" s="101">
        <v>0</v>
      </c>
      <c r="L83" s="97">
        <v>1</v>
      </c>
      <c r="M83" s="101">
        <v>0</v>
      </c>
      <c r="N83" s="101">
        <v>0</v>
      </c>
      <c r="O83" s="96" t="s">
        <v>266</v>
      </c>
      <c r="P83" s="101">
        <v>0</v>
      </c>
      <c r="Q83" s="101">
        <v>0</v>
      </c>
      <c r="R83" s="101">
        <v>0</v>
      </c>
      <c r="S83" s="97">
        <v>1</v>
      </c>
      <c r="T83" s="101">
        <v>0</v>
      </c>
      <c r="U83" s="101">
        <v>0</v>
      </c>
      <c r="V83" s="96" t="s">
        <v>320</v>
      </c>
      <c r="W83" s="101">
        <v>0</v>
      </c>
      <c r="X83" s="101">
        <v>0</v>
      </c>
      <c r="Y83" s="101">
        <v>0</v>
      </c>
      <c r="Z83" s="97">
        <v>1</v>
      </c>
      <c r="AA83" s="101">
        <v>0</v>
      </c>
      <c r="AB83" s="101">
        <v>0</v>
      </c>
      <c r="AC83" s="101">
        <v>0</v>
      </c>
      <c r="AD83" s="101">
        <v>0</v>
      </c>
      <c r="AE83" s="101">
        <v>0</v>
      </c>
      <c r="AF83" s="101">
        <v>0</v>
      </c>
      <c r="AG83" s="97">
        <v>1</v>
      </c>
      <c r="AH83" s="101">
        <v>0</v>
      </c>
      <c r="AI83" s="101">
        <v>0</v>
      </c>
    </row>
    <row r="84" spans="1:35" ht="18" x14ac:dyDescent="0.4">
      <c r="A84" s="96" t="s">
        <v>343</v>
      </c>
      <c r="B84" s="101">
        <v>0</v>
      </c>
      <c r="C84" s="101">
        <v>0</v>
      </c>
      <c r="D84" s="101">
        <v>0</v>
      </c>
      <c r="E84" s="97">
        <v>1</v>
      </c>
      <c r="F84" s="101">
        <v>0</v>
      </c>
      <c r="G84" s="101">
        <v>0</v>
      </c>
      <c r="H84" s="96" t="s">
        <v>328</v>
      </c>
      <c r="I84" s="101">
        <v>0</v>
      </c>
      <c r="J84" s="101">
        <v>0</v>
      </c>
      <c r="K84" s="101">
        <v>0</v>
      </c>
      <c r="L84" s="97">
        <v>1</v>
      </c>
      <c r="M84" s="101">
        <v>0</v>
      </c>
      <c r="N84" s="101">
        <v>0</v>
      </c>
      <c r="O84" s="96" t="s">
        <v>303</v>
      </c>
      <c r="P84" s="101">
        <v>0</v>
      </c>
      <c r="Q84" s="101">
        <v>0</v>
      </c>
      <c r="R84" s="101">
        <v>0</v>
      </c>
      <c r="S84" s="97">
        <v>1</v>
      </c>
      <c r="T84" s="101">
        <v>0</v>
      </c>
      <c r="U84" s="101">
        <v>0</v>
      </c>
      <c r="V84" s="96" t="s">
        <v>344</v>
      </c>
      <c r="W84" s="101">
        <v>0</v>
      </c>
      <c r="X84" s="101">
        <v>0</v>
      </c>
      <c r="Y84" s="101">
        <v>0</v>
      </c>
      <c r="Z84" s="97">
        <v>1</v>
      </c>
      <c r="AA84" s="101">
        <v>0</v>
      </c>
      <c r="AB84" s="101">
        <v>0</v>
      </c>
      <c r="AC84" s="101">
        <v>0</v>
      </c>
      <c r="AD84" s="101">
        <v>0</v>
      </c>
      <c r="AE84" s="101">
        <v>0</v>
      </c>
      <c r="AF84" s="101">
        <v>0</v>
      </c>
      <c r="AG84" s="97">
        <v>1</v>
      </c>
      <c r="AH84" s="101">
        <v>0</v>
      </c>
      <c r="AI84" s="101">
        <v>0</v>
      </c>
    </row>
    <row r="85" spans="1:35" ht="18" x14ac:dyDescent="0.4">
      <c r="A85" s="96" t="s">
        <v>320</v>
      </c>
      <c r="B85" s="101">
        <v>0</v>
      </c>
      <c r="C85" s="101">
        <v>0</v>
      </c>
      <c r="D85" s="101">
        <v>0</v>
      </c>
      <c r="E85" s="97">
        <v>1</v>
      </c>
      <c r="F85" s="101">
        <v>0</v>
      </c>
      <c r="G85" s="101">
        <v>0</v>
      </c>
      <c r="H85" s="96" t="s">
        <v>527</v>
      </c>
      <c r="I85" s="101">
        <v>0</v>
      </c>
      <c r="J85" s="101">
        <v>0</v>
      </c>
      <c r="K85" s="101">
        <v>0</v>
      </c>
      <c r="L85" s="97">
        <v>1</v>
      </c>
      <c r="M85" s="101">
        <v>0</v>
      </c>
      <c r="N85" s="101">
        <v>0</v>
      </c>
      <c r="O85" s="96" t="s">
        <v>495</v>
      </c>
      <c r="P85" s="101">
        <v>0</v>
      </c>
      <c r="Q85" s="101">
        <v>0</v>
      </c>
      <c r="R85" s="101">
        <v>0</v>
      </c>
      <c r="S85" s="97">
        <v>1</v>
      </c>
      <c r="T85" s="101">
        <v>0</v>
      </c>
      <c r="U85" s="101">
        <v>0</v>
      </c>
      <c r="V85" s="96" t="s">
        <v>272</v>
      </c>
      <c r="W85" s="101">
        <v>0</v>
      </c>
      <c r="X85" s="101">
        <v>0</v>
      </c>
      <c r="Y85" s="101">
        <v>0</v>
      </c>
      <c r="Z85" s="97">
        <v>1</v>
      </c>
      <c r="AA85" s="101">
        <v>0</v>
      </c>
      <c r="AB85" s="101">
        <v>0</v>
      </c>
      <c r="AC85" s="101">
        <v>0</v>
      </c>
      <c r="AD85" s="101">
        <v>0</v>
      </c>
      <c r="AE85" s="101">
        <v>0</v>
      </c>
      <c r="AF85" s="101">
        <v>0</v>
      </c>
      <c r="AG85" s="97">
        <v>1</v>
      </c>
      <c r="AH85" s="101">
        <v>0</v>
      </c>
      <c r="AI85" s="101">
        <v>0</v>
      </c>
    </row>
    <row r="86" spans="1:35" ht="18" x14ac:dyDescent="0.4">
      <c r="A86" s="96" t="s">
        <v>344</v>
      </c>
      <c r="B86" s="101">
        <v>0</v>
      </c>
      <c r="C86" s="101">
        <v>0</v>
      </c>
      <c r="D86" s="101">
        <v>0</v>
      </c>
      <c r="E86" s="97">
        <v>1</v>
      </c>
      <c r="F86" s="101">
        <v>0</v>
      </c>
      <c r="G86" s="101">
        <v>0</v>
      </c>
      <c r="H86" s="96" t="s">
        <v>343</v>
      </c>
      <c r="I86" s="101">
        <v>0</v>
      </c>
      <c r="J86" s="101">
        <v>0</v>
      </c>
      <c r="K86" s="101">
        <v>0</v>
      </c>
      <c r="L86" s="97">
        <v>1</v>
      </c>
      <c r="M86" s="101">
        <v>0</v>
      </c>
      <c r="N86" s="101">
        <v>0</v>
      </c>
      <c r="O86" s="96" t="s">
        <v>301</v>
      </c>
      <c r="P86" s="101">
        <v>0</v>
      </c>
      <c r="Q86" s="101">
        <v>0</v>
      </c>
      <c r="R86" s="101">
        <v>0</v>
      </c>
      <c r="S86" s="97">
        <v>1</v>
      </c>
      <c r="T86" s="101">
        <v>0</v>
      </c>
      <c r="U86" s="101">
        <v>0</v>
      </c>
      <c r="V86" s="96" t="s">
        <v>345</v>
      </c>
      <c r="W86" s="101">
        <v>0</v>
      </c>
      <c r="X86" s="101">
        <v>0</v>
      </c>
      <c r="Y86" s="101">
        <v>0</v>
      </c>
      <c r="Z86" s="97">
        <v>1</v>
      </c>
      <c r="AA86" s="101">
        <v>0</v>
      </c>
      <c r="AB86" s="101">
        <v>0</v>
      </c>
      <c r="AC86" s="101">
        <v>0</v>
      </c>
      <c r="AD86" s="101">
        <v>0</v>
      </c>
      <c r="AE86" s="101">
        <v>0</v>
      </c>
      <c r="AF86" s="101">
        <v>0</v>
      </c>
      <c r="AG86" s="97">
        <v>1</v>
      </c>
      <c r="AH86" s="101">
        <v>0</v>
      </c>
      <c r="AI86" s="101">
        <v>0</v>
      </c>
    </row>
    <row r="87" spans="1:35" ht="18" x14ac:dyDescent="0.4">
      <c r="A87" s="96" t="s">
        <v>272</v>
      </c>
      <c r="B87" s="101">
        <v>0</v>
      </c>
      <c r="C87" s="101">
        <v>0</v>
      </c>
      <c r="D87" s="101">
        <v>0</v>
      </c>
      <c r="E87" s="97">
        <v>1</v>
      </c>
      <c r="F87" s="101">
        <v>0</v>
      </c>
      <c r="G87" s="101">
        <v>0</v>
      </c>
      <c r="H87" s="96" t="s">
        <v>320</v>
      </c>
      <c r="I87" s="101">
        <v>0</v>
      </c>
      <c r="J87" s="101">
        <v>0</v>
      </c>
      <c r="K87" s="101">
        <v>0</v>
      </c>
      <c r="L87" s="97">
        <v>1</v>
      </c>
      <c r="M87" s="101">
        <v>0</v>
      </c>
      <c r="N87" s="101">
        <v>0</v>
      </c>
      <c r="O87" s="96" t="s">
        <v>342</v>
      </c>
      <c r="P87" s="101">
        <v>0</v>
      </c>
      <c r="Q87" s="101">
        <v>0</v>
      </c>
      <c r="R87" s="101">
        <v>0</v>
      </c>
      <c r="S87" s="97">
        <v>1</v>
      </c>
      <c r="T87" s="101">
        <v>0</v>
      </c>
      <c r="U87" s="101">
        <v>0</v>
      </c>
      <c r="V87" s="96" t="s">
        <v>524</v>
      </c>
      <c r="W87" s="101">
        <v>0</v>
      </c>
      <c r="X87" s="101">
        <v>0</v>
      </c>
      <c r="Y87" s="101">
        <v>0</v>
      </c>
      <c r="Z87" s="97">
        <v>1</v>
      </c>
      <c r="AA87" s="101">
        <v>0</v>
      </c>
      <c r="AB87" s="101">
        <v>0</v>
      </c>
      <c r="AC87" s="96" t="s">
        <v>232</v>
      </c>
      <c r="AD87" s="101">
        <v>0</v>
      </c>
      <c r="AE87" s="101">
        <v>0</v>
      </c>
      <c r="AF87" s="101">
        <v>0</v>
      </c>
      <c r="AG87" s="97">
        <v>1</v>
      </c>
      <c r="AH87" s="101">
        <v>0</v>
      </c>
      <c r="AI87" s="101">
        <v>0</v>
      </c>
    </row>
    <row r="88" spans="1:35" ht="18" x14ac:dyDescent="0.4">
      <c r="A88" s="96" t="s">
        <v>345</v>
      </c>
      <c r="B88" s="101">
        <v>0</v>
      </c>
      <c r="C88" s="101">
        <v>0</v>
      </c>
      <c r="D88" s="101">
        <v>0</v>
      </c>
      <c r="E88" s="97">
        <v>1</v>
      </c>
      <c r="F88" s="101">
        <v>0</v>
      </c>
      <c r="G88" s="101">
        <v>0</v>
      </c>
      <c r="H88" s="96" t="s">
        <v>344</v>
      </c>
      <c r="I88" s="101">
        <v>0</v>
      </c>
      <c r="J88" s="101">
        <v>0</v>
      </c>
      <c r="K88" s="101">
        <v>0</v>
      </c>
      <c r="L88" s="97">
        <v>1</v>
      </c>
      <c r="M88" s="101">
        <v>0</v>
      </c>
      <c r="N88" s="101">
        <v>0</v>
      </c>
      <c r="O88" s="96" t="s">
        <v>328</v>
      </c>
      <c r="P88" s="101">
        <v>0</v>
      </c>
      <c r="Q88" s="101">
        <v>0</v>
      </c>
      <c r="R88" s="101">
        <v>0</v>
      </c>
      <c r="S88" s="97">
        <v>1</v>
      </c>
      <c r="T88" s="101">
        <v>0</v>
      </c>
      <c r="U88" s="101">
        <v>0</v>
      </c>
      <c r="V88" s="96" t="s">
        <v>334</v>
      </c>
      <c r="W88" s="101">
        <v>0</v>
      </c>
      <c r="X88" s="101">
        <v>0</v>
      </c>
      <c r="Y88" s="101">
        <v>0</v>
      </c>
      <c r="Z88" s="97">
        <v>1</v>
      </c>
      <c r="AA88" s="101">
        <v>0</v>
      </c>
      <c r="AB88" s="101">
        <v>0</v>
      </c>
      <c r="AC88" s="96" t="s">
        <v>335</v>
      </c>
      <c r="AD88" s="101">
        <v>0</v>
      </c>
      <c r="AE88" s="101">
        <v>0</v>
      </c>
      <c r="AF88" s="101">
        <v>0</v>
      </c>
      <c r="AG88" s="97">
        <v>1</v>
      </c>
      <c r="AH88" s="101">
        <v>0</v>
      </c>
      <c r="AI88" s="101">
        <v>0</v>
      </c>
    </row>
    <row r="89" spans="1:35" ht="18" x14ac:dyDescent="0.4">
      <c r="A89" s="96" t="s">
        <v>524</v>
      </c>
      <c r="B89" s="101">
        <v>0</v>
      </c>
      <c r="C89" s="101">
        <v>0</v>
      </c>
      <c r="D89" s="101">
        <v>0</v>
      </c>
      <c r="E89" s="97">
        <v>1</v>
      </c>
      <c r="F89" s="101">
        <v>0</v>
      </c>
      <c r="G89" s="101">
        <v>0</v>
      </c>
      <c r="H89" s="96" t="s">
        <v>345</v>
      </c>
      <c r="I89" s="101">
        <v>0</v>
      </c>
      <c r="J89" s="101">
        <v>0</v>
      </c>
      <c r="K89" s="101">
        <v>0</v>
      </c>
      <c r="L89" s="97">
        <v>1</v>
      </c>
      <c r="M89" s="101">
        <v>0</v>
      </c>
      <c r="N89" s="101">
        <v>0</v>
      </c>
      <c r="O89" s="96" t="s">
        <v>527</v>
      </c>
      <c r="P89" s="101">
        <v>0</v>
      </c>
      <c r="Q89" s="101">
        <v>0</v>
      </c>
      <c r="R89" s="101">
        <v>0</v>
      </c>
      <c r="S89" s="97">
        <v>1</v>
      </c>
      <c r="T89" s="101">
        <v>0</v>
      </c>
      <c r="U89" s="101">
        <v>0</v>
      </c>
      <c r="V89" s="96" t="s">
        <v>496</v>
      </c>
      <c r="W89" s="101">
        <v>0</v>
      </c>
      <c r="X89" s="101">
        <v>0</v>
      </c>
      <c r="Y89" s="101">
        <v>0</v>
      </c>
      <c r="Z89" s="97">
        <v>1</v>
      </c>
      <c r="AA89" s="101">
        <v>0</v>
      </c>
      <c r="AB89" s="101">
        <v>0</v>
      </c>
      <c r="AC89" s="96" t="s">
        <v>287</v>
      </c>
      <c r="AD89" s="101">
        <v>0</v>
      </c>
      <c r="AE89" s="101">
        <v>0</v>
      </c>
      <c r="AF89" s="101">
        <v>0</v>
      </c>
      <c r="AG89" s="97">
        <v>1</v>
      </c>
      <c r="AH89" s="101">
        <v>0</v>
      </c>
      <c r="AI89" s="101">
        <v>0</v>
      </c>
    </row>
    <row r="90" spans="1:35" ht="18" x14ac:dyDescent="0.4">
      <c r="A90" s="96" t="s">
        <v>334</v>
      </c>
      <c r="B90" s="101">
        <v>0</v>
      </c>
      <c r="C90" s="101">
        <v>0</v>
      </c>
      <c r="D90" s="101">
        <v>0</v>
      </c>
      <c r="E90" s="97">
        <v>1</v>
      </c>
      <c r="F90" s="101">
        <v>0</v>
      </c>
      <c r="G90" s="101">
        <v>0</v>
      </c>
      <c r="H90" s="96" t="s">
        <v>524</v>
      </c>
      <c r="I90" s="101">
        <v>0</v>
      </c>
      <c r="J90" s="101">
        <v>0</v>
      </c>
      <c r="K90" s="101">
        <v>0</v>
      </c>
      <c r="L90" s="97">
        <v>1</v>
      </c>
      <c r="M90" s="101">
        <v>0</v>
      </c>
      <c r="N90" s="101">
        <v>0</v>
      </c>
      <c r="O90" s="96" t="s">
        <v>343</v>
      </c>
      <c r="P90" s="101">
        <v>0</v>
      </c>
      <c r="Q90" s="101">
        <v>0</v>
      </c>
      <c r="R90" s="101">
        <v>0</v>
      </c>
      <c r="S90" s="97">
        <v>1</v>
      </c>
      <c r="T90" s="101">
        <v>0</v>
      </c>
      <c r="U90" s="101">
        <v>0</v>
      </c>
      <c r="V90" s="96" t="s">
        <v>305</v>
      </c>
      <c r="W90" s="101">
        <v>0</v>
      </c>
      <c r="X90" s="101">
        <v>0</v>
      </c>
      <c r="Y90" s="101">
        <v>0</v>
      </c>
      <c r="Z90" s="97">
        <v>1</v>
      </c>
      <c r="AA90" s="101">
        <v>0</v>
      </c>
      <c r="AB90" s="101">
        <v>0</v>
      </c>
      <c r="AC90" s="96" t="s">
        <v>302</v>
      </c>
      <c r="AD90" s="101">
        <v>0</v>
      </c>
      <c r="AE90" s="101">
        <v>0</v>
      </c>
      <c r="AF90" s="101">
        <v>0</v>
      </c>
      <c r="AG90" s="97">
        <v>1</v>
      </c>
      <c r="AH90" s="101">
        <v>0</v>
      </c>
      <c r="AI90" s="101">
        <v>0</v>
      </c>
    </row>
    <row r="91" spans="1:35" ht="18" x14ac:dyDescent="0.4">
      <c r="A91" s="96" t="s">
        <v>496</v>
      </c>
      <c r="B91" s="101">
        <v>0</v>
      </c>
      <c r="C91" s="101">
        <v>0</v>
      </c>
      <c r="D91" s="101">
        <v>0</v>
      </c>
      <c r="E91" s="97">
        <v>1</v>
      </c>
      <c r="F91" s="101">
        <v>0</v>
      </c>
      <c r="G91" s="101">
        <v>0</v>
      </c>
      <c r="H91" s="96" t="s">
        <v>334</v>
      </c>
      <c r="I91" s="101">
        <v>0</v>
      </c>
      <c r="J91" s="101">
        <v>0</v>
      </c>
      <c r="K91" s="101">
        <v>0</v>
      </c>
      <c r="L91" s="97">
        <v>1</v>
      </c>
      <c r="M91" s="101">
        <v>0</v>
      </c>
      <c r="N91" s="101">
        <v>0</v>
      </c>
      <c r="O91" s="96" t="s">
        <v>320</v>
      </c>
      <c r="P91" s="101">
        <v>0</v>
      </c>
      <c r="Q91" s="101">
        <v>0</v>
      </c>
      <c r="R91" s="101">
        <v>0</v>
      </c>
      <c r="S91" s="97">
        <v>1</v>
      </c>
      <c r="T91" s="101">
        <v>0</v>
      </c>
      <c r="U91" s="101">
        <v>0</v>
      </c>
      <c r="V91" s="96" t="s">
        <v>290</v>
      </c>
      <c r="W91" s="101">
        <v>0</v>
      </c>
      <c r="X91" s="101">
        <v>0</v>
      </c>
      <c r="Y91" s="101">
        <v>0</v>
      </c>
      <c r="Z91" s="97">
        <v>1</v>
      </c>
      <c r="AA91" s="101">
        <v>0</v>
      </c>
      <c r="AB91" s="101">
        <v>0</v>
      </c>
      <c r="AC91" s="96" t="s">
        <v>336</v>
      </c>
      <c r="AD91" s="101">
        <v>0</v>
      </c>
      <c r="AE91" s="101">
        <v>0</v>
      </c>
      <c r="AF91" s="101">
        <v>0</v>
      </c>
      <c r="AG91" s="97">
        <v>1</v>
      </c>
      <c r="AH91" s="101">
        <v>0</v>
      </c>
      <c r="AI91" s="101">
        <v>0</v>
      </c>
    </row>
    <row r="92" spans="1:35" ht="18" x14ac:dyDescent="0.4">
      <c r="A92" s="96" t="s">
        <v>305</v>
      </c>
      <c r="B92" s="101">
        <v>0</v>
      </c>
      <c r="C92" s="101">
        <v>0</v>
      </c>
      <c r="D92" s="101">
        <v>0</v>
      </c>
      <c r="E92" s="97">
        <v>1</v>
      </c>
      <c r="F92" s="101">
        <v>0</v>
      </c>
      <c r="G92" s="101">
        <v>0</v>
      </c>
      <c r="H92" s="96" t="s">
        <v>496</v>
      </c>
      <c r="I92" s="101">
        <v>0</v>
      </c>
      <c r="J92" s="101">
        <v>0</v>
      </c>
      <c r="K92" s="101">
        <v>0</v>
      </c>
      <c r="L92" s="97">
        <v>1</v>
      </c>
      <c r="M92" s="101">
        <v>0</v>
      </c>
      <c r="N92" s="101">
        <v>0</v>
      </c>
      <c r="O92" s="96" t="s">
        <v>344</v>
      </c>
      <c r="P92" s="101">
        <v>0</v>
      </c>
      <c r="Q92" s="101">
        <v>0</v>
      </c>
      <c r="R92" s="101">
        <v>0</v>
      </c>
      <c r="S92" s="97">
        <v>1</v>
      </c>
      <c r="T92" s="101">
        <v>0</v>
      </c>
      <c r="U92" s="101">
        <v>0</v>
      </c>
      <c r="V92" s="96" t="s">
        <v>262</v>
      </c>
      <c r="W92" s="101">
        <v>0</v>
      </c>
      <c r="X92" s="101">
        <v>0</v>
      </c>
      <c r="Y92" s="101">
        <v>0</v>
      </c>
      <c r="Z92" s="97">
        <v>1</v>
      </c>
      <c r="AA92" s="101">
        <v>0</v>
      </c>
      <c r="AB92" s="101">
        <v>0</v>
      </c>
      <c r="AC92" s="96" t="s">
        <v>282</v>
      </c>
      <c r="AD92" s="101">
        <v>0</v>
      </c>
      <c r="AE92" s="101">
        <v>0</v>
      </c>
      <c r="AF92" s="101">
        <v>0</v>
      </c>
      <c r="AG92" s="97">
        <v>1</v>
      </c>
      <c r="AH92" s="101">
        <v>0</v>
      </c>
      <c r="AI92" s="101">
        <v>0</v>
      </c>
    </row>
    <row r="93" spans="1:35" ht="18" x14ac:dyDescent="0.4">
      <c r="A93" s="96" t="s">
        <v>290</v>
      </c>
      <c r="B93" s="101">
        <v>0</v>
      </c>
      <c r="C93" s="101">
        <v>0</v>
      </c>
      <c r="D93" s="101">
        <v>0</v>
      </c>
      <c r="E93" s="97">
        <v>1</v>
      </c>
      <c r="F93" s="101">
        <v>0</v>
      </c>
      <c r="G93" s="101">
        <v>0</v>
      </c>
      <c r="H93" s="96" t="s">
        <v>305</v>
      </c>
      <c r="I93" s="101">
        <v>0</v>
      </c>
      <c r="J93" s="101">
        <v>0</v>
      </c>
      <c r="K93" s="101">
        <v>0</v>
      </c>
      <c r="L93" s="97">
        <v>1</v>
      </c>
      <c r="M93" s="101">
        <v>0</v>
      </c>
      <c r="N93" s="101">
        <v>0</v>
      </c>
      <c r="O93" s="96" t="s">
        <v>272</v>
      </c>
      <c r="P93" s="101">
        <v>0</v>
      </c>
      <c r="Q93" s="101">
        <v>0</v>
      </c>
      <c r="R93" s="101">
        <v>0</v>
      </c>
      <c r="S93" s="97">
        <v>1</v>
      </c>
      <c r="T93" s="101">
        <v>0</v>
      </c>
      <c r="U93" s="101">
        <v>0</v>
      </c>
      <c r="V93" s="96" t="s">
        <v>347</v>
      </c>
      <c r="W93" s="101">
        <v>0</v>
      </c>
      <c r="X93" s="101">
        <v>0</v>
      </c>
      <c r="Y93" s="101">
        <v>0</v>
      </c>
      <c r="Z93" s="97">
        <v>1</v>
      </c>
      <c r="AA93" s="101">
        <v>0</v>
      </c>
      <c r="AB93" s="101">
        <v>0</v>
      </c>
      <c r="AC93" s="96" t="s">
        <v>215</v>
      </c>
      <c r="AD93" s="101">
        <v>0</v>
      </c>
      <c r="AE93" s="101">
        <v>0</v>
      </c>
      <c r="AF93" s="101">
        <v>0</v>
      </c>
      <c r="AG93" s="97">
        <v>1</v>
      </c>
      <c r="AH93" s="101">
        <v>0</v>
      </c>
      <c r="AI93" s="101">
        <v>0</v>
      </c>
    </row>
    <row r="94" spans="1:35" ht="36" x14ac:dyDescent="0.4">
      <c r="A94" s="96" t="s">
        <v>262</v>
      </c>
      <c r="B94" s="101">
        <v>0</v>
      </c>
      <c r="C94" s="101">
        <v>0</v>
      </c>
      <c r="D94" s="101">
        <v>0</v>
      </c>
      <c r="E94" s="97">
        <v>1</v>
      </c>
      <c r="F94" s="101">
        <v>0</v>
      </c>
      <c r="G94" s="101">
        <v>0</v>
      </c>
      <c r="H94" s="96" t="s">
        <v>290</v>
      </c>
      <c r="I94" s="101">
        <v>0</v>
      </c>
      <c r="J94" s="101">
        <v>0</v>
      </c>
      <c r="K94" s="101">
        <v>0</v>
      </c>
      <c r="L94" s="97">
        <v>1</v>
      </c>
      <c r="M94" s="101">
        <v>0</v>
      </c>
      <c r="N94" s="101">
        <v>0</v>
      </c>
      <c r="O94" s="96" t="s">
        <v>345</v>
      </c>
      <c r="P94" s="101">
        <v>0</v>
      </c>
      <c r="Q94" s="101">
        <v>0</v>
      </c>
      <c r="R94" s="101">
        <v>0</v>
      </c>
      <c r="S94" s="97">
        <v>1</v>
      </c>
      <c r="T94" s="101">
        <v>0</v>
      </c>
      <c r="U94" s="101">
        <v>0</v>
      </c>
      <c r="V94" s="96" t="s">
        <v>223</v>
      </c>
      <c r="W94" s="101">
        <v>0</v>
      </c>
      <c r="X94" s="101">
        <v>0</v>
      </c>
      <c r="Y94" s="101">
        <v>0</v>
      </c>
      <c r="Z94" s="97">
        <v>1</v>
      </c>
      <c r="AA94" s="101">
        <v>0</v>
      </c>
      <c r="AB94" s="101">
        <v>0</v>
      </c>
      <c r="AC94" s="96" t="s">
        <v>339</v>
      </c>
      <c r="AD94" s="101">
        <v>0</v>
      </c>
      <c r="AE94" s="101">
        <v>0</v>
      </c>
      <c r="AF94" s="101">
        <v>0</v>
      </c>
      <c r="AG94" s="97">
        <v>1</v>
      </c>
      <c r="AH94" s="101">
        <v>0</v>
      </c>
      <c r="AI94" s="101">
        <v>0</v>
      </c>
    </row>
    <row r="95" spans="1:35" ht="18" x14ac:dyDescent="0.4">
      <c r="A95" s="96" t="s">
        <v>347</v>
      </c>
      <c r="B95" s="101">
        <v>0</v>
      </c>
      <c r="C95" s="101">
        <v>0</v>
      </c>
      <c r="D95" s="101">
        <v>0</v>
      </c>
      <c r="E95" s="97">
        <v>1</v>
      </c>
      <c r="F95" s="101">
        <v>0</v>
      </c>
      <c r="G95" s="101">
        <v>0</v>
      </c>
      <c r="H95" s="96" t="s">
        <v>262</v>
      </c>
      <c r="I95" s="101">
        <v>0</v>
      </c>
      <c r="J95" s="101">
        <v>0</v>
      </c>
      <c r="K95" s="101">
        <v>0</v>
      </c>
      <c r="L95" s="97">
        <v>1</v>
      </c>
      <c r="M95" s="101">
        <v>0</v>
      </c>
      <c r="N95" s="101">
        <v>0</v>
      </c>
      <c r="O95" s="96" t="s">
        <v>524</v>
      </c>
      <c r="P95" s="101">
        <v>0</v>
      </c>
      <c r="Q95" s="101">
        <v>0</v>
      </c>
      <c r="R95" s="101">
        <v>0</v>
      </c>
      <c r="S95" s="97">
        <v>1</v>
      </c>
      <c r="T95" s="101">
        <v>0</v>
      </c>
      <c r="U95" s="101">
        <v>0</v>
      </c>
      <c r="V95" s="96" t="s">
        <v>295</v>
      </c>
      <c r="W95" s="101">
        <v>0</v>
      </c>
      <c r="X95" s="101">
        <v>0</v>
      </c>
      <c r="Y95" s="101">
        <v>0</v>
      </c>
      <c r="Z95" s="97">
        <v>1</v>
      </c>
      <c r="AA95" s="101">
        <v>0</v>
      </c>
      <c r="AB95" s="101">
        <v>0</v>
      </c>
      <c r="AC95" s="96" t="s">
        <v>247</v>
      </c>
      <c r="AD95" s="101">
        <v>0</v>
      </c>
      <c r="AE95" s="101">
        <v>0</v>
      </c>
      <c r="AF95" s="101">
        <v>0</v>
      </c>
      <c r="AG95" s="97">
        <v>1</v>
      </c>
      <c r="AH95" s="101">
        <v>0</v>
      </c>
      <c r="AI95" s="101">
        <v>0</v>
      </c>
    </row>
    <row r="96" spans="1:35" ht="18" x14ac:dyDescent="0.4">
      <c r="A96" s="96" t="s">
        <v>295</v>
      </c>
      <c r="B96" s="101">
        <v>0</v>
      </c>
      <c r="C96" s="101">
        <v>0</v>
      </c>
      <c r="D96" s="101">
        <v>0</v>
      </c>
      <c r="E96" s="97">
        <v>1</v>
      </c>
      <c r="F96" s="101">
        <v>0</v>
      </c>
      <c r="G96" s="101">
        <v>0</v>
      </c>
      <c r="H96" s="96" t="s">
        <v>347</v>
      </c>
      <c r="I96" s="101">
        <v>0</v>
      </c>
      <c r="J96" s="101">
        <v>0</v>
      </c>
      <c r="K96" s="101">
        <v>0</v>
      </c>
      <c r="L96" s="97">
        <v>1</v>
      </c>
      <c r="M96" s="101">
        <v>0</v>
      </c>
      <c r="N96" s="101">
        <v>0</v>
      </c>
      <c r="O96" s="96" t="s">
        <v>334</v>
      </c>
      <c r="P96" s="101">
        <v>0</v>
      </c>
      <c r="Q96" s="101">
        <v>0</v>
      </c>
      <c r="R96" s="101">
        <v>0</v>
      </c>
      <c r="S96" s="97">
        <v>1</v>
      </c>
      <c r="T96" s="101">
        <v>0</v>
      </c>
      <c r="U96" s="101">
        <v>0</v>
      </c>
      <c r="V96" s="96" t="s">
        <v>310</v>
      </c>
      <c r="W96" s="101">
        <v>0</v>
      </c>
      <c r="X96" s="101">
        <v>0</v>
      </c>
      <c r="Y96" s="101">
        <v>0</v>
      </c>
      <c r="Z96" s="97">
        <v>1</v>
      </c>
      <c r="AA96" s="101">
        <v>0</v>
      </c>
      <c r="AB96" s="101">
        <v>0</v>
      </c>
      <c r="AC96" s="96" t="s">
        <v>340</v>
      </c>
      <c r="AD96" s="101">
        <v>0</v>
      </c>
      <c r="AE96" s="101">
        <v>0</v>
      </c>
      <c r="AF96" s="101">
        <v>0</v>
      </c>
      <c r="AG96" s="97">
        <v>1</v>
      </c>
      <c r="AH96" s="101">
        <v>0</v>
      </c>
      <c r="AI96" s="101">
        <v>0</v>
      </c>
    </row>
    <row r="97" spans="1:35" ht="18" x14ac:dyDescent="0.4">
      <c r="A97" s="96" t="s">
        <v>310</v>
      </c>
      <c r="B97" s="101">
        <v>0</v>
      </c>
      <c r="C97" s="101">
        <v>0</v>
      </c>
      <c r="D97" s="101">
        <v>0</v>
      </c>
      <c r="E97" s="97">
        <v>1</v>
      </c>
      <c r="F97" s="101">
        <v>0</v>
      </c>
      <c r="G97" s="101">
        <v>0</v>
      </c>
      <c r="H97" s="96" t="s">
        <v>223</v>
      </c>
      <c r="I97" s="101">
        <v>0</v>
      </c>
      <c r="J97" s="101">
        <v>0</v>
      </c>
      <c r="K97" s="101">
        <v>0</v>
      </c>
      <c r="L97" s="97">
        <v>1</v>
      </c>
      <c r="M97" s="101">
        <v>0</v>
      </c>
      <c r="N97" s="101">
        <v>0</v>
      </c>
      <c r="O97" s="96" t="s">
        <v>496</v>
      </c>
      <c r="P97" s="101">
        <v>0</v>
      </c>
      <c r="Q97" s="101">
        <v>0</v>
      </c>
      <c r="R97" s="101">
        <v>0</v>
      </c>
      <c r="S97" s="97">
        <v>1</v>
      </c>
      <c r="T97" s="101">
        <v>0</v>
      </c>
      <c r="U97" s="101">
        <v>0</v>
      </c>
      <c r="V97" s="96" t="s">
        <v>284</v>
      </c>
      <c r="W97" s="101">
        <v>0</v>
      </c>
      <c r="X97" s="101">
        <v>0</v>
      </c>
      <c r="Y97" s="101">
        <v>0</v>
      </c>
      <c r="Z97" s="97">
        <v>1</v>
      </c>
      <c r="AA97" s="101">
        <v>0</v>
      </c>
      <c r="AB97" s="101">
        <v>0</v>
      </c>
      <c r="AC97" s="96" t="s">
        <v>265</v>
      </c>
      <c r="AD97" s="101">
        <v>0</v>
      </c>
      <c r="AE97" s="101">
        <v>0</v>
      </c>
      <c r="AF97" s="101">
        <v>0</v>
      </c>
      <c r="AG97" s="97">
        <v>1</v>
      </c>
      <c r="AH97" s="101">
        <v>0</v>
      </c>
      <c r="AI97" s="101">
        <v>0</v>
      </c>
    </row>
    <row r="98" spans="1:35" ht="18" x14ac:dyDescent="0.4">
      <c r="A98" s="96" t="s">
        <v>284</v>
      </c>
      <c r="B98" s="101">
        <v>0</v>
      </c>
      <c r="C98" s="101">
        <v>0</v>
      </c>
      <c r="D98" s="101">
        <v>0</v>
      </c>
      <c r="E98" s="97">
        <v>1</v>
      </c>
      <c r="F98" s="101">
        <v>0</v>
      </c>
      <c r="G98" s="101">
        <v>0</v>
      </c>
      <c r="H98" s="96" t="s">
        <v>295</v>
      </c>
      <c r="I98" s="101">
        <v>0</v>
      </c>
      <c r="J98" s="101">
        <v>0</v>
      </c>
      <c r="K98" s="101">
        <v>0</v>
      </c>
      <c r="L98" s="97">
        <v>1</v>
      </c>
      <c r="M98" s="101">
        <v>0</v>
      </c>
      <c r="N98" s="101">
        <v>0</v>
      </c>
      <c r="O98" s="96" t="s">
        <v>305</v>
      </c>
      <c r="P98" s="101">
        <v>0</v>
      </c>
      <c r="Q98" s="101">
        <v>0</v>
      </c>
      <c r="R98" s="101">
        <v>0</v>
      </c>
      <c r="S98" s="97">
        <v>1</v>
      </c>
      <c r="T98" s="101">
        <v>0</v>
      </c>
      <c r="U98" s="101">
        <v>0</v>
      </c>
      <c r="V98" s="96" t="s">
        <v>316</v>
      </c>
      <c r="W98" s="101">
        <v>0</v>
      </c>
      <c r="X98" s="101">
        <v>0</v>
      </c>
      <c r="Y98" s="101">
        <v>0</v>
      </c>
      <c r="Z98" s="97">
        <v>1</v>
      </c>
      <c r="AA98" s="101">
        <v>0</v>
      </c>
      <c r="AB98" s="101">
        <v>0</v>
      </c>
      <c r="AC98" s="96" t="s">
        <v>245</v>
      </c>
      <c r="AD98" s="101">
        <v>0</v>
      </c>
      <c r="AE98" s="101">
        <v>0</v>
      </c>
      <c r="AF98" s="101">
        <v>0</v>
      </c>
      <c r="AG98" s="97">
        <v>1</v>
      </c>
      <c r="AH98" s="101">
        <v>0</v>
      </c>
      <c r="AI98" s="101">
        <v>0</v>
      </c>
    </row>
    <row r="99" spans="1:35" ht="18" x14ac:dyDescent="0.4">
      <c r="A99" s="96" t="s">
        <v>316</v>
      </c>
      <c r="B99" s="101">
        <v>0</v>
      </c>
      <c r="C99" s="101">
        <v>0</v>
      </c>
      <c r="D99" s="101">
        <v>0</v>
      </c>
      <c r="E99" s="97">
        <v>1</v>
      </c>
      <c r="F99" s="101">
        <v>0</v>
      </c>
      <c r="G99" s="101">
        <v>0</v>
      </c>
      <c r="H99" s="96" t="s">
        <v>310</v>
      </c>
      <c r="I99" s="101">
        <v>0</v>
      </c>
      <c r="J99" s="101">
        <v>0</v>
      </c>
      <c r="K99" s="101">
        <v>0</v>
      </c>
      <c r="L99" s="97">
        <v>1</v>
      </c>
      <c r="M99" s="101">
        <v>0</v>
      </c>
      <c r="N99" s="101">
        <v>0</v>
      </c>
      <c r="O99" s="96" t="s">
        <v>290</v>
      </c>
      <c r="P99" s="101">
        <v>0</v>
      </c>
      <c r="Q99" s="101">
        <v>0</v>
      </c>
      <c r="R99" s="101">
        <v>0</v>
      </c>
      <c r="S99" s="97">
        <v>1</v>
      </c>
      <c r="T99" s="101">
        <v>0</v>
      </c>
      <c r="U99" s="101">
        <v>0</v>
      </c>
      <c r="V99" s="96" t="s">
        <v>270</v>
      </c>
      <c r="W99" s="101">
        <v>0</v>
      </c>
      <c r="X99" s="101">
        <v>0</v>
      </c>
      <c r="Y99" s="101">
        <v>0</v>
      </c>
      <c r="Z99" s="97">
        <v>1</v>
      </c>
      <c r="AA99" s="101">
        <v>0</v>
      </c>
      <c r="AB99" s="101">
        <v>0</v>
      </c>
      <c r="AC99" s="96" t="s">
        <v>259</v>
      </c>
      <c r="AD99" s="101">
        <v>0</v>
      </c>
      <c r="AE99" s="101">
        <v>0</v>
      </c>
      <c r="AF99" s="101">
        <v>0</v>
      </c>
      <c r="AG99" s="97">
        <v>1</v>
      </c>
      <c r="AH99" s="101">
        <v>0</v>
      </c>
      <c r="AI99" s="101">
        <v>0</v>
      </c>
    </row>
    <row r="100" spans="1:35" ht="36" x14ac:dyDescent="0.4">
      <c r="A100" s="96" t="s">
        <v>270</v>
      </c>
      <c r="B100" s="101">
        <v>0</v>
      </c>
      <c r="C100" s="101">
        <v>0</v>
      </c>
      <c r="D100" s="101">
        <v>0</v>
      </c>
      <c r="E100" s="97">
        <v>1</v>
      </c>
      <c r="F100" s="101">
        <v>0</v>
      </c>
      <c r="G100" s="101">
        <v>0</v>
      </c>
      <c r="H100" s="96" t="s">
        <v>218</v>
      </c>
      <c r="I100" s="101">
        <v>0</v>
      </c>
      <c r="J100" s="101">
        <v>0</v>
      </c>
      <c r="K100" s="101">
        <v>0</v>
      </c>
      <c r="L100" s="97">
        <v>1</v>
      </c>
      <c r="M100" s="101">
        <v>0</v>
      </c>
      <c r="N100" s="101">
        <v>0</v>
      </c>
      <c r="O100" s="96" t="s">
        <v>262</v>
      </c>
      <c r="P100" s="101">
        <v>0</v>
      </c>
      <c r="Q100" s="101">
        <v>0</v>
      </c>
      <c r="R100" s="101">
        <v>0</v>
      </c>
      <c r="S100" s="97">
        <v>1</v>
      </c>
      <c r="T100" s="101">
        <v>0</v>
      </c>
      <c r="U100" s="101">
        <v>0</v>
      </c>
      <c r="V100" s="96" t="s">
        <v>246</v>
      </c>
      <c r="W100" s="101">
        <v>0</v>
      </c>
      <c r="X100" s="101">
        <v>0</v>
      </c>
      <c r="Y100" s="101">
        <v>0</v>
      </c>
      <c r="Z100" s="97">
        <v>1</v>
      </c>
      <c r="AA100" s="101">
        <v>0</v>
      </c>
      <c r="AB100" s="101">
        <v>0</v>
      </c>
      <c r="AC100" s="96" t="s">
        <v>239</v>
      </c>
      <c r="AD100" s="101">
        <v>0</v>
      </c>
      <c r="AE100" s="101">
        <v>0</v>
      </c>
      <c r="AF100" s="101">
        <v>0</v>
      </c>
      <c r="AG100" s="97">
        <v>1</v>
      </c>
      <c r="AH100" s="101">
        <v>0</v>
      </c>
      <c r="AI100" s="101">
        <v>0</v>
      </c>
    </row>
    <row r="101" spans="1:35" ht="18" x14ac:dyDescent="0.4">
      <c r="A101" s="96" t="s">
        <v>246</v>
      </c>
      <c r="B101" s="101">
        <v>0</v>
      </c>
      <c r="C101" s="101">
        <v>0</v>
      </c>
      <c r="D101" s="101">
        <v>0</v>
      </c>
      <c r="E101" s="97">
        <v>1</v>
      </c>
      <c r="F101" s="101">
        <v>0</v>
      </c>
      <c r="G101" s="101">
        <v>0</v>
      </c>
      <c r="H101" s="96" t="s">
        <v>224</v>
      </c>
      <c r="I101" s="101">
        <v>0</v>
      </c>
      <c r="J101" s="101">
        <v>0</v>
      </c>
      <c r="K101" s="101">
        <v>0</v>
      </c>
      <c r="L101" s="97">
        <v>1</v>
      </c>
      <c r="M101" s="101">
        <v>0</v>
      </c>
      <c r="N101" s="101">
        <v>0</v>
      </c>
      <c r="O101" s="96" t="s">
        <v>347</v>
      </c>
      <c r="P101" s="101">
        <v>0</v>
      </c>
      <c r="Q101" s="101">
        <v>0</v>
      </c>
      <c r="R101" s="101">
        <v>0</v>
      </c>
      <c r="S101" s="97">
        <v>1</v>
      </c>
      <c r="T101" s="101">
        <v>0</v>
      </c>
      <c r="U101" s="101">
        <v>0</v>
      </c>
      <c r="V101" s="96" t="s">
        <v>252</v>
      </c>
      <c r="W101" s="101">
        <v>0</v>
      </c>
      <c r="X101" s="101">
        <v>0</v>
      </c>
      <c r="Y101" s="101">
        <v>0</v>
      </c>
      <c r="Z101" s="97">
        <v>1</v>
      </c>
      <c r="AA101" s="101">
        <v>0</v>
      </c>
      <c r="AB101" s="101">
        <v>0</v>
      </c>
      <c r="AC101" s="96" t="s">
        <v>281</v>
      </c>
      <c r="AD101" s="101">
        <v>0</v>
      </c>
      <c r="AE101" s="101">
        <v>0</v>
      </c>
      <c r="AF101" s="101">
        <v>0</v>
      </c>
      <c r="AG101" s="97">
        <v>1</v>
      </c>
      <c r="AH101" s="101">
        <v>0</v>
      </c>
      <c r="AI101" s="101">
        <v>0</v>
      </c>
    </row>
    <row r="102" spans="1:35" ht="18" x14ac:dyDescent="0.4">
      <c r="A102" s="96" t="s">
        <v>252</v>
      </c>
      <c r="B102" s="101">
        <v>0</v>
      </c>
      <c r="C102" s="101">
        <v>0</v>
      </c>
      <c r="D102" s="101">
        <v>0</v>
      </c>
      <c r="E102" s="97">
        <v>1</v>
      </c>
      <c r="F102" s="101">
        <v>0</v>
      </c>
      <c r="G102" s="101">
        <v>0</v>
      </c>
      <c r="H102" s="96" t="s">
        <v>234</v>
      </c>
      <c r="I102" s="101">
        <v>0</v>
      </c>
      <c r="J102" s="101">
        <v>0</v>
      </c>
      <c r="K102" s="101">
        <v>0</v>
      </c>
      <c r="L102" s="97">
        <v>1</v>
      </c>
      <c r="M102" s="101">
        <v>0</v>
      </c>
      <c r="N102" s="101">
        <v>0</v>
      </c>
      <c r="O102" s="96" t="s">
        <v>223</v>
      </c>
      <c r="P102" s="101">
        <v>0</v>
      </c>
      <c r="Q102" s="101">
        <v>0</v>
      </c>
      <c r="R102" s="101">
        <v>0</v>
      </c>
      <c r="S102" s="97">
        <v>1</v>
      </c>
      <c r="T102" s="101">
        <v>0</v>
      </c>
      <c r="U102" s="101">
        <v>0</v>
      </c>
      <c r="V102" s="96" t="s">
        <v>283</v>
      </c>
      <c r="W102" s="101">
        <v>0</v>
      </c>
      <c r="X102" s="101">
        <v>0</v>
      </c>
      <c r="Y102" s="101">
        <v>0</v>
      </c>
      <c r="Z102" s="97">
        <v>1</v>
      </c>
      <c r="AA102" s="101">
        <v>0</v>
      </c>
      <c r="AB102" s="101">
        <v>0</v>
      </c>
      <c r="AC102" s="96" t="s">
        <v>307</v>
      </c>
      <c r="AD102" s="101">
        <v>0</v>
      </c>
      <c r="AE102" s="101">
        <v>0</v>
      </c>
      <c r="AF102" s="101">
        <v>0</v>
      </c>
      <c r="AG102" s="97">
        <v>1</v>
      </c>
      <c r="AH102" s="101">
        <v>0</v>
      </c>
      <c r="AI102" s="101">
        <v>0</v>
      </c>
    </row>
    <row r="103" spans="1:35" ht="18" x14ac:dyDescent="0.4">
      <c r="A103" s="96" t="s">
        <v>283</v>
      </c>
      <c r="B103" s="101">
        <v>0</v>
      </c>
      <c r="C103" s="101">
        <v>0</v>
      </c>
      <c r="D103" s="101">
        <v>0</v>
      </c>
      <c r="E103" s="97">
        <v>1</v>
      </c>
      <c r="F103" s="101">
        <v>0</v>
      </c>
      <c r="G103" s="101">
        <v>0</v>
      </c>
      <c r="H103" s="96" t="s">
        <v>284</v>
      </c>
      <c r="I103" s="101">
        <v>0</v>
      </c>
      <c r="J103" s="101">
        <v>0</v>
      </c>
      <c r="K103" s="101">
        <v>0</v>
      </c>
      <c r="L103" s="97">
        <v>1</v>
      </c>
      <c r="M103" s="101">
        <v>0</v>
      </c>
      <c r="N103" s="101">
        <v>0</v>
      </c>
      <c r="O103" s="96" t="s">
        <v>295</v>
      </c>
      <c r="P103" s="101">
        <v>0</v>
      </c>
      <c r="Q103" s="101">
        <v>0</v>
      </c>
      <c r="R103" s="101">
        <v>0</v>
      </c>
      <c r="S103" s="97">
        <v>1</v>
      </c>
      <c r="T103" s="101">
        <v>0</v>
      </c>
      <c r="U103" s="101">
        <v>0</v>
      </c>
      <c r="V103" s="96" t="s">
        <v>231</v>
      </c>
      <c r="W103" s="101">
        <v>0</v>
      </c>
      <c r="X103" s="101">
        <v>0</v>
      </c>
      <c r="Y103" s="101">
        <v>0</v>
      </c>
      <c r="Z103" s="97">
        <v>1</v>
      </c>
      <c r="AA103" s="101">
        <v>0</v>
      </c>
      <c r="AB103" s="101">
        <v>0</v>
      </c>
      <c r="AC103" s="96" t="s">
        <v>341</v>
      </c>
      <c r="AD103" s="101">
        <v>0</v>
      </c>
      <c r="AE103" s="101">
        <v>0</v>
      </c>
      <c r="AF103" s="101">
        <v>0</v>
      </c>
      <c r="AG103" s="97">
        <v>1</v>
      </c>
      <c r="AH103" s="101">
        <v>0</v>
      </c>
      <c r="AI103" s="101">
        <v>0</v>
      </c>
    </row>
    <row r="104" spans="1:35" ht="18" x14ac:dyDescent="0.4">
      <c r="A104" s="96" t="s">
        <v>274</v>
      </c>
      <c r="B104" s="101">
        <v>0</v>
      </c>
      <c r="C104" s="101">
        <v>0</v>
      </c>
      <c r="D104" s="101">
        <v>0</v>
      </c>
      <c r="E104" s="97">
        <v>1</v>
      </c>
      <c r="F104" s="101">
        <v>0</v>
      </c>
      <c r="G104" s="101">
        <v>0</v>
      </c>
      <c r="H104" s="96" t="s">
        <v>316</v>
      </c>
      <c r="I104" s="101">
        <v>0</v>
      </c>
      <c r="J104" s="101">
        <v>0</v>
      </c>
      <c r="K104" s="101">
        <v>0</v>
      </c>
      <c r="L104" s="97">
        <v>1</v>
      </c>
      <c r="M104" s="101">
        <v>0</v>
      </c>
      <c r="N104" s="101">
        <v>0</v>
      </c>
      <c r="O104" s="96" t="s">
        <v>310</v>
      </c>
      <c r="P104" s="101">
        <v>0</v>
      </c>
      <c r="Q104" s="101">
        <v>0</v>
      </c>
      <c r="R104" s="101">
        <v>0</v>
      </c>
      <c r="S104" s="97">
        <v>1</v>
      </c>
      <c r="T104" s="101">
        <v>0</v>
      </c>
      <c r="U104" s="101">
        <v>0</v>
      </c>
      <c r="V104" s="96" t="s">
        <v>274</v>
      </c>
      <c r="W104" s="101">
        <v>0</v>
      </c>
      <c r="X104" s="101">
        <v>0</v>
      </c>
      <c r="Y104" s="101">
        <v>0</v>
      </c>
      <c r="Z104" s="97">
        <v>1</v>
      </c>
      <c r="AA104" s="101">
        <v>0</v>
      </c>
      <c r="AB104" s="101">
        <v>0</v>
      </c>
      <c r="AC104" s="96" t="s">
        <v>530</v>
      </c>
      <c r="AD104" s="101">
        <v>0</v>
      </c>
      <c r="AE104" s="101">
        <v>0</v>
      </c>
      <c r="AF104" s="101">
        <v>0</v>
      </c>
      <c r="AG104" s="97">
        <v>1</v>
      </c>
      <c r="AH104" s="101">
        <v>0</v>
      </c>
      <c r="AI104" s="101">
        <v>0</v>
      </c>
    </row>
    <row r="105" spans="1:35" ht="18" x14ac:dyDescent="0.4">
      <c r="A105" s="96" t="s">
        <v>219</v>
      </c>
      <c r="B105" s="101">
        <v>0</v>
      </c>
      <c r="C105" s="101">
        <v>0</v>
      </c>
      <c r="D105" s="101">
        <v>0</v>
      </c>
      <c r="E105" s="97">
        <v>1</v>
      </c>
      <c r="F105" s="101">
        <v>0</v>
      </c>
      <c r="G105" s="101">
        <v>0</v>
      </c>
      <c r="H105" s="96" t="s">
        <v>270</v>
      </c>
      <c r="I105" s="101">
        <v>0</v>
      </c>
      <c r="J105" s="101">
        <v>0</v>
      </c>
      <c r="K105" s="101">
        <v>0</v>
      </c>
      <c r="L105" s="97">
        <v>1</v>
      </c>
      <c r="M105" s="101">
        <v>0</v>
      </c>
      <c r="N105" s="101">
        <v>0</v>
      </c>
      <c r="O105" s="96" t="s">
        <v>218</v>
      </c>
      <c r="P105" s="101">
        <v>0</v>
      </c>
      <c r="Q105" s="101">
        <v>0</v>
      </c>
      <c r="R105" s="101">
        <v>0</v>
      </c>
      <c r="S105" s="97">
        <v>1</v>
      </c>
      <c r="T105" s="101">
        <v>0</v>
      </c>
      <c r="U105" s="101">
        <v>0</v>
      </c>
      <c r="V105" s="96" t="s">
        <v>219</v>
      </c>
      <c r="W105" s="101">
        <v>0</v>
      </c>
      <c r="X105" s="101">
        <v>0</v>
      </c>
      <c r="Y105" s="101">
        <v>0</v>
      </c>
      <c r="Z105" s="97">
        <v>1</v>
      </c>
      <c r="AA105" s="101">
        <v>0</v>
      </c>
      <c r="AB105" s="101">
        <v>0</v>
      </c>
      <c r="AC105" s="96" t="s">
        <v>342</v>
      </c>
      <c r="AD105" s="101">
        <v>0</v>
      </c>
      <c r="AE105" s="101">
        <v>0</v>
      </c>
      <c r="AF105" s="101">
        <v>0</v>
      </c>
      <c r="AG105" s="97">
        <v>1</v>
      </c>
      <c r="AH105" s="101">
        <v>0</v>
      </c>
      <c r="AI105" s="101">
        <v>0</v>
      </c>
    </row>
    <row r="106" spans="1:35" ht="18" x14ac:dyDescent="0.4">
      <c r="A106" s="96" t="s">
        <v>331</v>
      </c>
      <c r="B106" s="101">
        <v>0</v>
      </c>
      <c r="C106" s="101">
        <v>0</v>
      </c>
      <c r="D106" s="101">
        <v>0</v>
      </c>
      <c r="E106" s="97">
        <v>1</v>
      </c>
      <c r="F106" s="101">
        <v>0</v>
      </c>
      <c r="G106" s="101">
        <v>0</v>
      </c>
      <c r="H106" s="96" t="s">
        <v>283</v>
      </c>
      <c r="I106" s="101">
        <v>0</v>
      </c>
      <c r="J106" s="101">
        <v>0</v>
      </c>
      <c r="K106" s="101">
        <v>0</v>
      </c>
      <c r="L106" s="97">
        <v>1</v>
      </c>
      <c r="M106" s="101">
        <v>0</v>
      </c>
      <c r="N106" s="101">
        <v>0</v>
      </c>
      <c r="O106" s="96" t="s">
        <v>224</v>
      </c>
      <c r="P106" s="101">
        <v>0</v>
      </c>
      <c r="Q106" s="101">
        <v>0</v>
      </c>
      <c r="R106" s="101">
        <v>0</v>
      </c>
      <c r="S106" s="97">
        <v>1</v>
      </c>
      <c r="T106" s="101">
        <v>0</v>
      </c>
      <c r="U106" s="101">
        <v>0</v>
      </c>
      <c r="V106" s="96" t="s">
        <v>331</v>
      </c>
      <c r="W106" s="101">
        <v>0</v>
      </c>
      <c r="X106" s="101">
        <v>0</v>
      </c>
      <c r="Y106" s="101">
        <v>0</v>
      </c>
      <c r="Z106" s="97">
        <v>1</v>
      </c>
      <c r="AA106" s="101">
        <v>0</v>
      </c>
      <c r="AB106" s="101">
        <v>0</v>
      </c>
      <c r="AC106" s="96" t="s">
        <v>343</v>
      </c>
      <c r="AD106" s="101">
        <v>0</v>
      </c>
      <c r="AE106" s="101">
        <v>0</v>
      </c>
      <c r="AF106" s="101">
        <v>0</v>
      </c>
      <c r="AG106" s="97">
        <v>1</v>
      </c>
      <c r="AH106" s="101">
        <v>0</v>
      </c>
      <c r="AI106" s="101">
        <v>0</v>
      </c>
    </row>
    <row r="107" spans="1:35" ht="18" x14ac:dyDescent="0.4">
      <c r="A107" s="96" t="s">
        <v>332</v>
      </c>
      <c r="B107" s="101">
        <v>0</v>
      </c>
      <c r="C107" s="101">
        <v>0</v>
      </c>
      <c r="D107" s="101">
        <v>0</v>
      </c>
      <c r="E107" s="97">
        <v>1</v>
      </c>
      <c r="F107" s="101">
        <v>0</v>
      </c>
      <c r="G107" s="101">
        <v>0</v>
      </c>
      <c r="H107" s="96" t="s">
        <v>231</v>
      </c>
      <c r="I107" s="101">
        <v>0</v>
      </c>
      <c r="J107" s="101">
        <v>0</v>
      </c>
      <c r="K107" s="101">
        <v>0</v>
      </c>
      <c r="L107" s="97">
        <v>1</v>
      </c>
      <c r="M107" s="101">
        <v>0</v>
      </c>
      <c r="N107" s="101">
        <v>0</v>
      </c>
      <c r="O107" s="96" t="s">
        <v>234</v>
      </c>
      <c r="P107" s="101">
        <v>0</v>
      </c>
      <c r="Q107" s="101">
        <v>0</v>
      </c>
      <c r="R107" s="101">
        <v>0</v>
      </c>
      <c r="S107" s="97">
        <v>1</v>
      </c>
      <c r="T107" s="101">
        <v>0</v>
      </c>
      <c r="U107" s="101">
        <v>0</v>
      </c>
      <c r="V107" s="96" t="s">
        <v>332</v>
      </c>
      <c r="W107" s="101">
        <v>0</v>
      </c>
      <c r="X107" s="101">
        <v>0</v>
      </c>
      <c r="Y107" s="101">
        <v>0</v>
      </c>
      <c r="Z107" s="97">
        <v>1</v>
      </c>
      <c r="AA107" s="101">
        <v>0</v>
      </c>
      <c r="AB107" s="101">
        <v>0</v>
      </c>
      <c r="AC107" s="96" t="s">
        <v>344</v>
      </c>
      <c r="AD107" s="101">
        <v>0</v>
      </c>
      <c r="AE107" s="101">
        <v>0</v>
      </c>
      <c r="AF107" s="101">
        <v>0</v>
      </c>
      <c r="AG107" s="97">
        <v>1</v>
      </c>
      <c r="AH107" s="101">
        <v>0</v>
      </c>
      <c r="AI107" s="101">
        <v>0</v>
      </c>
    </row>
    <row r="108" spans="1:35" ht="36" x14ac:dyDescent="0.4">
      <c r="A108" s="96" t="s">
        <v>348</v>
      </c>
      <c r="B108" s="101">
        <v>0</v>
      </c>
      <c r="C108" s="101">
        <v>0</v>
      </c>
      <c r="D108" s="101">
        <v>0</v>
      </c>
      <c r="E108" s="97">
        <v>1</v>
      </c>
      <c r="F108" s="101">
        <v>0</v>
      </c>
      <c r="G108" s="101">
        <v>0</v>
      </c>
      <c r="H108" s="96" t="s">
        <v>274</v>
      </c>
      <c r="I108" s="101">
        <v>0</v>
      </c>
      <c r="J108" s="101">
        <v>0</v>
      </c>
      <c r="K108" s="101">
        <v>0</v>
      </c>
      <c r="L108" s="97">
        <v>1</v>
      </c>
      <c r="M108" s="101">
        <v>0</v>
      </c>
      <c r="N108" s="101">
        <v>0</v>
      </c>
      <c r="O108" s="96" t="s">
        <v>284</v>
      </c>
      <c r="P108" s="101">
        <v>0</v>
      </c>
      <c r="Q108" s="101">
        <v>0</v>
      </c>
      <c r="R108" s="101">
        <v>0</v>
      </c>
      <c r="S108" s="97">
        <v>1</v>
      </c>
      <c r="T108" s="101">
        <v>0</v>
      </c>
      <c r="U108" s="101">
        <v>0</v>
      </c>
      <c r="V108" s="96" t="s">
        <v>348</v>
      </c>
      <c r="W108" s="101">
        <v>0</v>
      </c>
      <c r="X108" s="101">
        <v>0</v>
      </c>
      <c r="Y108" s="101">
        <v>0</v>
      </c>
      <c r="Z108" s="97">
        <v>1</v>
      </c>
      <c r="AA108" s="101">
        <v>0</v>
      </c>
      <c r="AB108" s="101">
        <v>0</v>
      </c>
      <c r="AC108" s="96" t="s">
        <v>272</v>
      </c>
      <c r="AD108" s="101">
        <v>0</v>
      </c>
      <c r="AE108" s="101">
        <v>0</v>
      </c>
      <c r="AF108" s="101">
        <v>0</v>
      </c>
      <c r="AG108" s="97">
        <v>1</v>
      </c>
      <c r="AH108" s="101">
        <v>0</v>
      </c>
      <c r="AI108" s="101">
        <v>0</v>
      </c>
    </row>
    <row r="109" spans="1:35" ht="18" x14ac:dyDescent="0.4">
      <c r="A109" s="96" t="s">
        <v>349</v>
      </c>
      <c r="B109" s="101">
        <v>0</v>
      </c>
      <c r="C109" s="101">
        <v>0</v>
      </c>
      <c r="D109" s="101">
        <v>0</v>
      </c>
      <c r="E109" s="97">
        <v>1</v>
      </c>
      <c r="F109" s="101">
        <v>0</v>
      </c>
      <c r="G109" s="101">
        <v>0</v>
      </c>
      <c r="H109" s="96" t="s">
        <v>331</v>
      </c>
      <c r="I109" s="101">
        <v>0</v>
      </c>
      <c r="J109" s="101">
        <v>0</v>
      </c>
      <c r="K109" s="101">
        <v>0</v>
      </c>
      <c r="L109" s="97">
        <v>1</v>
      </c>
      <c r="M109" s="101">
        <v>0</v>
      </c>
      <c r="N109" s="101">
        <v>0</v>
      </c>
      <c r="O109" s="96" t="s">
        <v>316</v>
      </c>
      <c r="P109" s="101">
        <v>0</v>
      </c>
      <c r="Q109" s="101">
        <v>0</v>
      </c>
      <c r="R109" s="101">
        <v>0</v>
      </c>
      <c r="S109" s="97">
        <v>1</v>
      </c>
      <c r="T109" s="101">
        <v>0</v>
      </c>
      <c r="U109" s="101">
        <v>0</v>
      </c>
      <c r="V109" s="96" t="s">
        <v>349</v>
      </c>
      <c r="W109" s="101">
        <v>0</v>
      </c>
      <c r="X109" s="101">
        <v>0</v>
      </c>
      <c r="Y109" s="101">
        <v>0</v>
      </c>
      <c r="Z109" s="97">
        <v>1</v>
      </c>
      <c r="AA109" s="101">
        <v>0</v>
      </c>
      <c r="AB109" s="101">
        <v>0</v>
      </c>
      <c r="AC109" s="96" t="s">
        <v>345</v>
      </c>
      <c r="AD109" s="101">
        <v>0</v>
      </c>
      <c r="AE109" s="101">
        <v>0</v>
      </c>
      <c r="AF109" s="101">
        <v>0</v>
      </c>
      <c r="AG109" s="97">
        <v>1</v>
      </c>
      <c r="AH109" s="101">
        <v>0</v>
      </c>
      <c r="AI109" s="101">
        <v>0</v>
      </c>
    </row>
    <row r="110" spans="1:35" ht="18" x14ac:dyDescent="0.4">
      <c r="A110" s="96" t="s">
        <v>228</v>
      </c>
      <c r="B110" s="101">
        <v>0</v>
      </c>
      <c r="C110" s="101">
        <v>0</v>
      </c>
      <c r="D110" s="101">
        <v>0</v>
      </c>
      <c r="E110" s="97">
        <v>1</v>
      </c>
      <c r="F110" s="101">
        <v>0</v>
      </c>
      <c r="G110" s="101">
        <v>0</v>
      </c>
      <c r="H110" s="96" t="s">
        <v>332</v>
      </c>
      <c r="I110" s="101">
        <v>0</v>
      </c>
      <c r="J110" s="101">
        <v>0</v>
      </c>
      <c r="K110" s="101">
        <v>0</v>
      </c>
      <c r="L110" s="97">
        <v>1</v>
      </c>
      <c r="M110" s="101">
        <v>0</v>
      </c>
      <c r="N110" s="101">
        <v>0</v>
      </c>
      <c r="O110" s="96" t="s">
        <v>270</v>
      </c>
      <c r="P110" s="101">
        <v>0</v>
      </c>
      <c r="Q110" s="101">
        <v>0</v>
      </c>
      <c r="R110" s="101">
        <v>0</v>
      </c>
      <c r="S110" s="97">
        <v>1</v>
      </c>
      <c r="T110" s="101">
        <v>0</v>
      </c>
      <c r="U110" s="101">
        <v>0</v>
      </c>
      <c r="V110" s="96" t="s">
        <v>228</v>
      </c>
      <c r="W110" s="101">
        <v>0</v>
      </c>
      <c r="X110" s="101">
        <v>0</v>
      </c>
      <c r="Y110" s="101">
        <v>0</v>
      </c>
      <c r="Z110" s="97">
        <v>1</v>
      </c>
      <c r="AA110" s="101">
        <v>0</v>
      </c>
      <c r="AB110" s="101">
        <v>0</v>
      </c>
      <c r="AC110" s="96" t="s">
        <v>290</v>
      </c>
      <c r="AD110" s="101">
        <v>0</v>
      </c>
      <c r="AE110" s="101">
        <v>0</v>
      </c>
      <c r="AF110" s="101">
        <v>0</v>
      </c>
      <c r="AG110" s="97">
        <v>1</v>
      </c>
      <c r="AH110" s="101">
        <v>0</v>
      </c>
      <c r="AI110" s="101">
        <v>0</v>
      </c>
    </row>
    <row r="111" spans="1:35" ht="36" x14ac:dyDescent="0.4">
      <c r="A111" s="96" t="s">
        <v>350</v>
      </c>
      <c r="B111" s="101">
        <v>0</v>
      </c>
      <c r="C111" s="101">
        <v>0</v>
      </c>
      <c r="D111" s="101">
        <v>0</v>
      </c>
      <c r="E111" s="97">
        <v>1</v>
      </c>
      <c r="F111" s="101">
        <v>0</v>
      </c>
      <c r="G111" s="101">
        <v>0</v>
      </c>
      <c r="H111" s="96" t="s">
        <v>348</v>
      </c>
      <c r="I111" s="101">
        <v>0</v>
      </c>
      <c r="J111" s="101">
        <v>0</v>
      </c>
      <c r="K111" s="101">
        <v>0</v>
      </c>
      <c r="L111" s="97">
        <v>1</v>
      </c>
      <c r="M111" s="101">
        <v>0</v>
      </c>
      <c r="N111" s="101">
        <v>0</v>
      </c>
      <c r="O111" s="96" t="s">
        <v>231</v>
      </c>
      <c r="P111" s="101">
        <v>0</v>
      </c>
      <c r="Q111" s="101">
        <v>0</v>
      </c>
      <c r="R111" s="101">
        <v>0</v>
      </c>
      <c r="S111" s="97">
        <v>1</v>
      </c>
      <c r="T111" s="101">
        <v>0</v>
      </c>
      <c r="U111" s="101">
        <v>0</v>
      </c>
      <c r="V111" s="96" t="s">
        <v>350</v>
      </c>
      <c r="W111" s="101">
        <v>0</v>
      </c>
      <c r="X111" s="101">
        <v>0</v>
      </c>
      <c r="Y111" s="101">
        <v>0</v>
      </c>
      <c r="Z111" s="97">
        <v>1</v>
      </c>
      <c r="AA111" s="101">
        <v>0</v>
      </c>
      <c r="AB111" s="101">
        <v>0</v>
      </c>
      <c r="AC111" s="96" t="s">
        <v>262</v>
      </c>
      <c r="AD111" s="101">
        <v>0</v>
      </c>
      <c r="AE111" s="101">
        <v>0</v>
      </c>
      <c r="AF111" s="101">
        <v>0</v>
      </c>
      <c r="AG111" s="97">
        <v>1</v>
      </c>
      <c r="AH111" s="101">
        <v>0</v>
      </c>
      <c r="AI111" s="101">
        <v>0</v>
      </c>
    </row>
    <row r="112" spans="1:35" ht="18" x14ac:dyDescent="0.4">
      <c r="A112" s="96" t="s">
        <v>256</v>
      </c>
      <c r="B112" s="101">
        <v>0</v>
      </c>
      <c r="C112" s="101">
        <v>0</v>
      </c>
      <c r="D112" s="101">
        <v>0</v>
      </c>
      <c r="E112" s="97">
        <v>1</v>
      </c>
      <c r="F112" s="101">
        <v>0</v>
      </c>
      <c r="G112" s="101">
        <v>0</v>
      </c>
      <c r="H112" s="96" t="s">
        <v>349</v>
      </c>
      <c r="I112" s="101">
        <v>0</v>
      </c>
      <c r="J112" s="101">
        <v>0</v>
      </c>
      <c r="K112" s="101">
        <v>0</v>
      </c>
      <c r="L112" s="97">
        <v>1</v>
      </c>
      <c r="M112" s="101">
        <v>0</v>
      </c>
      <c r="N112" s="101">
        <v>0</v>
      </c>
      <c r="O112" s="96" t="s">
        <v>274</v>
      </c>
      <c r="P112" s="101">
        <v>0</v>
      </c>
      <c r="Q112" s="101">
        <v>0</v>
      </c>
      <c r="R112" s="101">
        <v>0</v>
      </c>
      <c r="S112" s="97">
        <v>1</v>
      </c>
      <c r="T112" s="101">
        <v>0</v>
      </c>
      <c r="U112" s="101">
        <v>0</v>
      </c>
      <c r="V112" s="96" t="s">
        <v>256</v>
      </c>
      <c r="W112" s="101">
        <v>0</v>
      </c>
      <c r="X112" s="101">
        <v>0</v>
      </c>
      <c r="Y112" s="101">
        <v>0</v>
      </c>
      <c r="Z112" s="97">
        <v>1</v>
      </c>
      <c r="AA112" s="101">
        <v>0</v>
      </c>
      <c r="AB112" s="101">
        <v>0</v>
      </c>
      <c r="AC112" s="96" t="s">
        <v>347</v>
      </c>
      <c r="AD112" s="101">
        <v>0</v>
      </c>
      <c r="AE112" s="101">
        <v>0</v>
      </c>
      <c r="AF112" s="101">
        <v>0</v>
      </c>
      <c r="AG112" s="97">
        <v>1</v>
      </c>
      <c r="AH112" s="101">
        <v>0</v>
      </c>
      <c r="AI112" s="101">
        <v>0</v>
      </c>
    </row>
    <row r="113" spans="1:35" ht="18" x14ac:dyDescent="0.4">
      <c r="A113" s="96" t="s">
        <v>315</v>
      </c>
      <c r="B113" s="101">
        <v>0</v>
      </c>
      <c r="C113" s="101">
        <v>0</v>
      </c>
      <c r="D113" s="101">
        <v>0</v>
      </c>
      <c r="E113" s="97">
        <v>1</v>
      </c>
      <c r="F113" s="101">
        <v>0</v>
      </c>
      <c r="G113" s="101">
        <v>0</v>
      </c>
      <c r="H113" s="96" t="s">
        <v>228</v>
      </c>
      <c r="I113" s="101">
        <v>0</v>
      </c>
      <c r="J113" s="101">
        <v>0</v>
      </c>
      <c r="K113" s="101">
        <v>0</v>
      </c>
      <c r="L113" s="97">
        <v>1</v>
      </c>
      <c r="M113" s="101">
        <v>0</v>
      </c>
      <c r="N113" s="101">
        <v>0</v>
      </c>
      <c r="O113" s="96" t="s">
        <v>331</v>
      </c>
      <c r="P113" s="101">
        <v>0</v>
      </c>
      <c r="Q113" s="101">
        <v>0</v>
      </c>
      <c r="R113" s="101">
        <v>0</v>
      </c>
      <c r="S113" s="97">
        <v>1</v>
      </c>
      <c r="T113" s="101">
        <v>0</v>
      </c>
      <c r="U113" s="101">
        <v>0</v>
      </c>
      <c r="V113" s="96" t="s">
        <v>315</v>
      </c>
      <c r="W113" s="101">
        <v>0</v>
      </c>
      <c r="X113" s="101">
        <v>0</v>
      </c>
      <c r="Y113" s="101">
        <v>0</v>
      </c>
      <c r="Z113" s="97">
        <v>1</v>
      </c>
      <c r="AA113" s="101">
        <v>0</v>
      </c>
      <c r="AB113" s="101">
        <v>0</v>
      </c>
      <c r="AC113" s="96" t="s">
        <v>270</v>
      </c>
      <c r="AD113" s="101">
        <v>0</v>
      </c>
      <c r="AE113" s="101">
        <v>0</v>
      </c>
      <c r="AF113" s="101">
        <v>0</v>
      </c>
      <c r="AG113" s="97">
        <v>1</v>
      </c>
      <c r="AH113" s="101">
        <v>0</v>
      </c>
      <c r="AI113" s="101">
        <v>0</v>
      </c>
    </row>
    <row r="114" spans="1:35" ht="18" x14ac:dyDescent="0.4">
      <c r="A114" s="96" t="s">
        <v>235</v>
      </c>
      <c r="B114" s="101">
        <v>0</v>
      </c>
      <c r="C114" s="101">
        <v>0</v>
      </c>
      <c r="D114" s="101">
        <v>0</v>
      </c>
      <c r="E114" s="97">
        <v>1</v>
      </c>
      <c r="F114" s="101">
        <v>0</v>
      </c>
      <c r="G114" s="101">
        <v>0</v>
      </c>
      <c r="H114" s="96" t="s">
        <v>350</v>
      </c>
      <c r="I114" s="101">
        <v>0</v>
      </c>
      <c r="J114" s="101">
        <v>0</v>
      </c>
      <c r="K114" s="101">
        <v>0</v>
      </c>
      <c r="L114" s="97">
        <v>1</v>
      </c>
      <c r="M114" s="101">
        <v>0</v>
      </c>
      <c r="N114" s="101">
        <v>0</v>
      </c>
      <c r="O114" s="96" t="s">
        <v>332</v>
      </c>
      <c r="P114" s="101">
        <v>0</v>
      </c>
      <c r="Q114" s="101">
        <v>0</v>
      </c>
      <c r="R114" s="101">
        <v>0</v>
      </c>
      <c r="S114" s="97">
        <v>1</v>
      </c>
      <c r="T114" s="101">
        <v>0</v>
      </c>
      <c r="U114" s="101">
        <v>0</v>
      </c>
      <c r="V114" s="96" t="s">
        <v>235</v>
      </c>
      <c r="W114" s="101">
        <v>0</v>
      </c>
      <c r="X114" s="101">
        <v>0</v>
      </c>
      <c r="Y114" s="101">
        <v>0</v>
      </c>
      <c r="Z114" s="97">
        <v>1</v>
      </c>
      <c r="AA114" s="101">
        <v>0</v>
      </c>
      <c r="AB114" s="101">
        <v>0</v>
      </c>
      <c r="AC114" s="96" t="s">
        <v>283</v>
      </c>
      <c r="AD114" s="101">
        <v>0</v>
      </c>
      <c r="AE114" s="101">
        <v>0</v>
      </c>
      <c r="AF114" s="101">
        <v>0</v>
      </c>
      <c r="AG114" s="97">
        <v>1</v>
      </c>
      <c r="AH114" s="101">
        <v>0</v>
      </c>
      <c r="AI114" s="101">
        <v>0</v>
      </c>
    </row>
    <row r="115" spans="1:35" ht="36" x14ac:dyDescent="0.4">
      <c r="A115" s="96" t="s">
        <v>520</v>
      </c>
      <c r="B115" s="101">
        <v>0</v>
      </c>
      <c r="C115" s="101">
        <v>0</v>
      </c>
      <c r="D115" s="101">
        <v>0</v>
      </c>
      <c r="E115" s="97">
        <v>1</v>
      </c>
      <c r="F115" s="101">
        <v>0</v>
      </c>
      <c r="G115" s="101">
        <v>0</v>
      </c>
      <c r="H115" s="96" t="s">
        <v>256</v>
      </c>
      <c r="I115" s="101">
        <v>0</v>
      </c>
      <c r="J115" s="101">
        <v>0</v>
      </c>
      <c r="K115" s="101">
        <v>0</v>
      </c>
      <c r="L115" s="97">
        <v>1</v>
      </c>
      <c r="M115" s="101">
        <v>0</v>
      </c>
      <c r="N115" s="101">
        <v>0</v>
      </c>
      <c r="O115" s="96" t="s">
        <v>348</v>
      </c>
      <c r="P115" s="101">
        <v>0</v>
      </c>
      <c r="Q115" s="101">
        <v>0</v>
      </c>
      <c r="R115" s="101">
        <v>0</v>
      </c>
      <c r="S115" s="97">
        <v>1</v>
      </c>
      <c r="T115" s="101">
        <v>0</v>
      </c>
      <c r="U115" s="101">
        <v>0</v>
      </c>
      <c r="V115" s="96" t="s">
        <v>520</v>
      </c>
      <c r="W115" s="101">
        <v>0</v>
      </c>
      <c r="X115" s="101">
        <v>0</v>
      </c>
      <c r="Y115" s="101">
        <v>0</v>
      </c>
      <c r="Z115" s="97">
        <v>1</v>
      </c>
      <c r="AA115" s="101">
        <v>0</v>
      </c>
      <c r="AB115" s="101">
        <v>0</v>
      </c>
      <c r="AC115" s="96" t="s">
        <v>231</v>
      </c>
      <c r="AD115" s="101">
        <v>0</v>
      </c>
      <c r="AE115" s="101">
        <v>0</v>
      </c>
      <c r="AF115" s="101">
        <v>0</v>
      </c>
      <c r="AG115" s="97">
        <v>1</v>
      </c>
      <c r="AH115" s="101">
        <v>0</v>
      </c>
      <c r="AI115" s="101">
        <v>0</v>
      </c>
    </row>
    <row r="116" spans="1:35" ht="36" x14ac:dyDescent="0.4">
      <c r="A116" s="96" t="s">
        <v>323</v>
      </c>
      <c r="B116" s="101">
        <v>0</v>
      </c>
      <c r="C116" s="101">
        <v>0</v>
      </c>
      <c r="D116" s="101">
        <v>0</v>
      </c>
      <c r="E116" s="97">
        <v>1</v>
      </c>
      <c r="F116" s="101">
        <v>0</v>
      </c>
      <c r="G116" s="101">
        <v>0</v>
      </c>
      <c r="H116" s="96" t="s">
        <v>315</v>
      </c>
      <c r="I116" s="101">
        <v>0</v>
      </c>
      <c r="J116" s="101">
        <v>0</v>
      </c>
      <c r="K116" s="101">
        <v>0</v>
      </c>
      <c r="L116" s="97">
        <v>1</v>
      </c>
      <c r="M116" s="101">
        <v>0</v>
      </c>
      <c r="N116" s="101">
        <v>0</v>
      </c>
      <c r="O116" s="96" t="s">
        <v>349</v>
      </c>
      <c r="P116" s="101">
        <v>0</v>
      </c>
      <c r="Q116" s="101">
        <v>0</v>
      </c>
      <c r="R116" s="101">
        <v>0</v>
      </c>
      <c r="S116" s="97">
        <v>1</v>
      </c>
      <c r="T116" s="101">
        <v>0</v>
      </c>
      <c r="U116" s="101">
        <v>0</v>
      </c>
      <c r="V116" s="96" t="s">
        <v>323</v>
      </c>
      <c r="W116" s="101">
        <v>0</v>
      </c>
      <c r="X116" s="101">
        <v>0</v>
      </c>
      <c r="Y116" s="101">
        <v>0</v>
      </c>
      <c r="Z116" s="97">
        <v>1</v>
      </c>
      <c r="AA116" s="101">
        <v>0</v>
      </c>
      <c r="AB116" s="101">
        <v>0</v>
      </c>
      <c r="AC116" s="96" t="s">
        <v>348</v>
      </c>
      <c r="AD116" s="101">
        <v>0</v>
      </c>
      <c r="AE116" s="101">
        <v>0</v>
      </c>
      <c r="AF116" s="101">
        <v>0</v>
      </c>
      <c r="AG116" s="97">
        <v>1</v>
      </c>
      <c r="AH116" s="101">
        <v>0</v>
      </c>
      <c r="AI116" s="101">
        <v>0</v>
      </c>
    </row>
    <row r="117" spans="1:35" ht="18" x14ac:dyDescent="0.4">
      <c r="A117" s="96" t="s">
        <v>300</v>
      </c>
      <c r="B117" s="101">
        <v>0</v>
      </c>
      <c r="C117" s="101">
        <v>0</v>
      </c>
      <c r="D117" s="101">
        <v>0</v>
      </c>
      <c r="E117" s="97">
        <v>1</v>
      </c>
      <c r="F117" s="101">
        <v>0</v>
      </c>
      <c r="G117" s="101">
        <v>0</v>
      </c>
      <c r="H117" s="96" t="s">
        <v>235</v>
      </c>
      <c r="I117" s="101">
        <v>0</v>
      </c>
      <c r="J117" s="101">
        <v>0</v>
      </c>
      <c r="K117" s="101">
        <v>0</v>
      </c>
      <c r="L117" s="97">
        <v>1</v>
      </c>
      <c r="M117" s="101">
        <v>0</v>
      </c>
      <c r="N117" s="101">
        <v>0</v>
      </c>
      <c r="O117" s="96" t="s">
        <v>228</v>
      </c>
      <c r="P117" s="101">
        <v>0</v>
      </c>
      <c r="Q117" s="101">
        <v>0</v>
      </c>
      <c r="R117" s="101">
        <v>0</v>
      </c>
      <c r="S117" s="97">
        <v>1</v>
      </c>
      <c r="T117" s="101">
        <v>0</v>
      </c>
      <c r="U117" s="101">
        <v>0</v>
      </c>
      <c r="V117" s="96" t="s">
        <v>300</v>
      </c>
      <c r="W117" s="101">
        <v>0</v>
      </c>
      <c r="X117" s="101">
        <v>0</v>
      </c>
      <c r="Y117" s="101">
        <v>0</v>
      </c>
      <c r="Z117" s="97">
        <v>1</v>
      </c>
      <c r="AA117" s="101">
        <v>0</v>
      </c>
      <c r="AB117" s="101">
        <v>0</v>
      </c>
      <c r="AC117" s="96" t="s">
        <v>349</v>
      </c>
      <c r="AD117" s="101">
        <v>0</v>
      </c>
      <c r="AE117" s="101">
        <v>0</v>
      </c>
      <c r="AF117" s="101">
        <v>0</v>
      </c>
      <c r="AG117" s="97">
        <v>1</v>
      </c>
      <c r="AH117" s="101">
        <v>0</v>
      </c>
      <c r="AI117" s="101">
        <v>0</v>
      </c>
    </row>
    <row r="118" spans="1:35" ht="18" x14ac:dyDescent="0.4">
      <c r="A118" s="96" t="s">
        <v>351</v>
      </c>
      <c r="B118" s="101">
        <v>0</v>
      </c>
      <c r="C118" s="101">
        <v>0</v>
      </c>
      <c r="D118" s="101">
        <v>0</v>
      </c>
      <c r="E118" s="97">
        <v>1</v>
      </c>
      <c r="F118" s="101">
        <v>0</v>
      </c>
      <c r="G118" s="101">
        <v>0</v>
      </c>
      <c r="H118" s="96" t="s">
        <v>520</v>
      </c>
      <c r="I118" s="101">
        <v>0</v>
      </c>
      <c r="J118" s="101">
        <v>0</v>
      </c>
      <c r="K118" s="101">
        <v>0</v>
      </c>
      <c r="L118" s="97">
        <v>1</v>
      </c>
      <c r="M118" s="101">
        <v>0</v>
      </c>
      <c r="N118" s="101">
        <v>0</v>
      </c>
      <c r="O118" s="96" t="s">
        <v>350</v>
      </c>
      <c r="P118" s="101">
        <v>0</v>
      </c>
      <c r="Q118" s="101">
        <v>0</v>
      </c>
      <c r="R118" s="101">
        <v>0</v>
      </c>
      <c r="S118" s="97">
        <v>1</v>
      </c>
      <c r="T118" s="101">
        <v>0</v>
      </c>
      <c r="U118" s="101">
        <v>0</v>
      </c>
      <c r="V118" s="96" t="s">
        <v>351</v>
      </c>
      <c r="W118" s="101">
        <v>0</v>
      </c>
      <c r="X118" s="101">
        <v>0</v>
      </c>
      <c r="Y118" s="101">
        <v>0</v>
      </c>
      <c r="Z118" s="97">
        <v>1</v>
      </c>
      <c r="AA118" s="101">
        <v>0</v>
      </c>
      <c r="AB118" s="101">
        <v>0</v>
      </c>
      <c r="AC118" s="96" t="s">
        <v>228</v>
      </c>
      <c r="AD118" s="101">
        <v>0</v>
      </c>
      <c r="AE118" s="101">
        <v>0</v>
      </c>
      <c r="AF118" s="101">
        <v>0</v>
      </c>
      <c r="AG118" s="97">
        <v>1</v>
      </c>
      <c r="AH118" s="101">
        <v>0</v>
      </c>
      <c r="AI118" s="101">
        <v>0</v>
      </c>
    </row>
    <row r="119" spans="1:35" ht="18" x14ac:dyDescent="0.4">
      <c r="A119" s="96" t="s">
        <v>352</v>
      </c>
      <c r="B119" s="101">
        <v>0</v>
      </c>
      <c r="C119" s="101">
        <v>0</v>
      </c>
      <c r="D119" s="101">
        <v>0</v>
      </c>
      <c r="E119" s="97">
        <v>1</v>
      </c>
      <c r="F119" s="101">
        <v>0</v>
      </c>
      <c r="G119" s="101">
        <v>0</v>
      </c>
      <c r="H119" s="96" t="s">
        <v>323</v>
      </c>
      <c r="I119" s="101">
        <v>0</v>
      </c>
      <c r="J119" s="101">
        <v>0</v>
      </c>
      <c r="K119" s="101">
        <v>0</v>
      </c>
      <c r="L119" s="97">
        <v>1</v>
      </c>
      <c r="M119" s="101">
        <v>0</v>
      </c>
      <c r="N119" s="101">
        <v>0</v>
      </c>
      <c r="O119" s="96" t="s">
        <v>256</v>
      </c>
      <c r="P119" s="101">
        <v>0</v>
      </c>
      <c r="Q119" s="101">
        <v>0</v>
      </c>
      <c r="R119" s="101">
        <v>0</v>
      </c>
      <c r="S119" s="97">
        <v>1</v>
      </c>
      <c r="T119" s="101">
        <v>0</v>
      </c>
      <c r="U119" s="101">
        <v>0</v>
      </c>
      <c r="V119" s="96" t="s">
        <v>352</v>
      </c>
      <c r="W119" s="101">
        <v>0</v>
      </c>
      <c r="X119" s="101">
        <v>0</v>
      </c>
      <c r="Y119" s="101">
        <v>0</v>
      </c>
      <c r="Z119" s="97">
        <v>1</v>
      </c>
      <c r="AA119" s="101">
        <v>0</v>
      </c>
      <c r="AB119" s="101">
        <v>0</v>
      </c>
      <c r="AC119" s="96" t="s">
        <v>350</v>
      </c>
      <c r="AD119" s="101">
        <v>0</v>
      </c>
      <c r="AE119" s="101">
        <v>0</v>
      </c>
      <c r="AF119" s="101">
        <v>0</v>
      </c>
      <c r="AG119" s="97">
        <v>1</v>
      </c>
      <c r="AH119" s="101">
        <v>0</v>
      </c>
      <c r="AI119" s="101">
        <v>0</v>
      </c>
    </row>
    <row r="120" spans="1:35" ht="18" x14ac:dyDescent="0.4">
      <c r="A120" s="96" t="s">
        <v>353</v>
      </c>
      <c r="B120" s="101">
        <v>0</v>
      </c>
      <c r="C120" s="101">
        <v>0</v>
      </c>
      <c r="D120" s="101">
        <v>0</v>
      </c>
      <c r="E120" s="97">
        <v>1</v>
      </c>
      <c r="F120" s="101">
        <v>0</v>
      </c>
      <c r="G120" s="101">
        <v>0</v>
      </c>
      <c r="H120" s="96" t="s">
        <v>300</v>
      </c>
      <c r="I120" s="101">
        <v>0</v>
      </c>
      <c r="J120" s="101">
        <v>0</v>
      </c>
      <c r="K120" s="101">
        <v>0</v>
      </c>
      <c r="L120" s="97">
        <v>1</v>
      </c>
      <c r="M120" s="101">
        <v>0</v>
      </c>
      <c r="N120" s="101">
        <v>0</v>
      </c>
      <c r="O120" s="96" t="s">
        <v>315</v>
      </c>
      <c r="P120" s="101">
        <v>0</v>
      </c>
      <c r="Q120" s="101">
        <v>0</v>
      </c>
      <c r="R120" s="101">
        <v>0</v>
      </c>
      <c r="S120" s="97">
        <v>1</v>
      </c>
      <c r="T120" s="101">
        <v>0</v>
      </c>
      <c r="U120" s="101">
        <v>0</v>
      </c>
      <c r="V120" s="96" t="s">
        <v>353</v>
      </c>
      <c r="W120" s="101">
        <v>0</v>
      </c>
      <c r="X120" s="101">
        <v>0</v>
      </c>
      <c r="Y120" s="101">
        <v>0</v>
      </c>
      <c r="Z120" s="97">
        <v>1</v>
      </c>
      <c r="AA120" s="101">
        <v>0</v>
      </c>
      <c r="AB120" s="101">
        <v>0</v>
      </c>
      <c r="AC120" s="96" t="s">
        <v>256</v>
      </c>
      <c r="AD120" s="101">
        <v>0</v>
      </c>
      <c r="AE120" s="101">
        <v>0</v>
      </c>
      <c r="AF120" s="101">
        <v>0</v>
      </c>
      <c r="AG120" s="97">
        <v>1</v>
      </c>
      <c r="AH120" s="101">
        <v>0</v>
      </c>
      <c r="AI120" s="101">
        <v>0</v>
      </c>
    </row>
    <row r="121" spans="1:35" ht="18" x14ac:dyDescent="0.4">
      <c r="A121" s="96" t="s">
        <v>240</v>
      </c>
      <c r="B121" s="101">
        <v>0</v>
      </c>
      <c r="C121" s="101">
        <v>0</v>
      </c>
      <c r="D121" s="101">
        <v>0</v>
      </c>
      <c r="E121" s="97">
        <v>1</v>
      </c>
      <c r="F121" s="101">
        <v>0</v>
      </c>
      <c r="G121" s="101">
        <v>0</v>
      </c>
      <c r="H121" s="96" t="s">
        <v>351</v>
      </c>
      <c r="I121" s="101">
        <v>0</v>
      </c>
      <c r="J121" s="101">
        <v>0</v>
      </c>
      <c r="K121" s="101">
        <v>0</v>
      </c>
      <c r="L121" s="97">
        <v>1</v>
      </c>
      <c r="M121" s="101">
        <v>0</v>
      </c>
      <c r="N121" s="101">
        <v>0</v>
      </c>
      <c r="O121" s="96" t="s">
        <v>235</v>
      </c>
      <c r="P121" s="101">
        <v>0</v>
      </c>
      <c r="Q121" s="101">
        <v>0</v>
      </c>
      <c r="R121" s="101">
        <v>0</v>
      </c>
      <c r="S121" s="97">
        <v>1</v>
      </c>
      <c r="T121" s="101">
        <v>0</v>
      </c>
      <c r="U121" s="101">
        <v>0</v>
      </c>
      <c r="V121" s="96" t="s">
        <v>240</v>
      </c>
      <c r="W121" s="101">
        <v>0</v>
      </c>
      <c r="X121" s="101">
        <v>0</v>
      </c>
      <c r="Y121" s="101">
        <v>0</v>
      </c>
      <c r="Z121" s="97">
        <v>1</v>
      </c>
      <c r="AA121" s="101">
        <v>0</v>
      </c>
      <c r="AB121" s="101">
        <v>0</v>
      </c>
      <c r="AC121" s="96" t="s">
        <v>351</v>
      </c>
      <c r="AD121" s="101">
        <v>0</v>
      </c>
      <c r="AE121" s="101">
        <v>0</v>
      </c>
      <c r="AF121" s="101">
        <v>0</v>
      </c>
      <c r="AG121" s="97">
        <v>1</v>
      </c>
      <c r="AH121" s="101">
        <v>0</v>
      </c>
      <c r="AI121" s="101">
        <v>0</v>
      </c>
    </row>
    <row r="122" spans="1:35" ht="18" x14ac:dyDescent="0.4">
      <c r="A122" s="96" t="s">
        <v>354</v>
      </c>
      <c r="B122" s="101">
        <v>0</v>
      </c>
      <c r="C122" s="101">
        <v>0</v>
      </c>
      <c r="D122" s="101">
        <v>0</v>
      </c>
      <c r="E122" s="97">
        <v>1</v>
      </c>
      <c r="F122" s="101">
        <v>0</v>
      </c>
      <c r="G122" s="101">
        <v>0</v>
      </c>
      <c r="H122" s="96" t="s">
        <v>352</v>
      </c>
      <c r="I122" s="101">
        <v>0</v>
      </c>
      <c r="J122" s="101">
        <v>0</v>
      </c>
      <c r="K122" s="101">
        <v>0</v>
      </c>
      <c r="L122" s="97">
        <v>1</v>
      </c>
      <c r="M122" s="101">
        <v>0</v>
      </c>
      <c r="N122" s="101">
        <v>0</v>
      </c>
      <c r="O122" s="96" t="s">
        <v>520</v>
      </c>
      <c r="P122" s="101">
        <v>0</v>
      </c>
      <c r="Q122" s="101">
        <v>0</v>
      </c>
      <c r="R122" s="101">
        <v>0</v>
      </c>
      <c r="S122" s="97">
        <v>1</v>
      </c>
      <c r="T122" s="101">
        <v>0</v>
      </c>
      <c r="U122" s="101">
        <v>0</v>
      </c>
      <c r="V122" s="96" t="s">
        <v>354</v>
      </c>
      <c r="W122" s="101">
        <v>0</v>
      </c>
      <c r="X122" s="101">
        <v>0</v>
      </c>
      <c r="Y122" s="101">
        <v>0</v>
      </c>
      <c r="Z122" s="97">
        <v>1</v>
      </c>
      <c r="AA122" s="101">
        <v>0</v>
      </c>
      <c r="AB122" s="101">
        <v>0</v>
      </c>
      <c r="AC122" s="96" t="s">
        <v>352</v>
      </c>
      <c r="AD122" s="101">
        <v>0</v>
      </c>
      <c r="AE122" s="101">
        <v>0</v>
      </c>
      <c r="AF122" s="101">
        <v>0</v>
      </c>
      <c r="AG122" s="97">
        <v>1</v>
      </c>
      <c r="AH122" s="101">
        <v>0</v>
      </c>
      <c r="AI122" s="101">
        <v>0</v>
      </c>
    </row>
    <row r="123" spans="1:35" ht="18" x14ac:dyDescent="0.4">
      <c r="A123" s="96" t="s">
        <v>216</v>
      </c>
      <c r="B123" s="101">
        <v>0</v>
      </c>
      <c r="C123" s="101">
        <v>0</v>
      </c>
      <c r="D123" s="101">
        <v>0</v>
      </c>
      <c r="E123" s="97">
        <v>1</v>
      </c>
      <c r="F123" s="101">
        <v>0</v>
      </c>
      <c r="G123" s="101">
        <v>0</v>
      </c>
      <c r="H123" s="96" t="s">
        <v>353</v>
      </c>
      <c r="I123" s="101">
        <v>0</v>
      </c>
      <c r="J123" s="101">
        <v>0</v>
      </c>
      <c r="K123" s="101">
        <v>0</v>
      </c>
      <c r="L123" s="97">
        <v>1</v>
      </c>
      <c r="M123" s="101">
        <v>0</v>
      </c>
      <c r="N123" s="101">
        <v>0</v>
      </c>
      <c r="O123" s="96" t="s">
        <v>323</v>
      </c>
      <c r="P123" s="101">
        <v>0</v>
      </c>
      <c r="Q123" s="101">
        <v>0</v>
      </c>
      <c r="R123" s="101">
        <v>0</v>
      </c>
      <c r="S123" s="97">
        <v>1</v>
      </c>
      <c r="T123" s="101">
        <v>0</v>
      </c>
      <c r="U123" s="101">
        <v>0</v>
      </c>
      <c r="V123" s="96" t="s">
        <v>216</v>
      </c>
      <c r="W123" s="101">
        <v>0</v>
      </c>
      <c r="X123" s="101">
        <v>0</v>
      </c>
      <c r="Y123" s="101">
        <v>0</v>
      </c>
      <c r="Z123" s="97">
        <v>1</v>
      </c>
      <c r="AA123" s="101">
        <v>0</v>
      </c>
      <c r="AB123" s="101">
        <v>0</v>
      </c>
      <c r="AC123" s="96" t="s">
        <v>353</v>
      </c>
      <c r="AD123" s="101">
        <v>0</v>
      </c>
      <c r="AE123" s="101">
        <v>0</v>
      </c>
      <c r="AF123" s="101">
        <v>0</v>
      </c>
      <c r="AG123" s="97">
        <v>1</v>
      </c>
      <c r="AH123" s="101">
        <v>0</v>
      </c>
      <c r="AI123" s="101">
        <v>0</v>
      </c>
    </row>
    <row r="124" spans="1:35" ht="18" x14ac:dyDescent="0.4">
      <c r="A124" s="96" t="s">
        <v>355</v>
      </c>
      <c r="B124" s="101">
        <v>0</v>
      </c>
      <c r="C124" s="101">
        <v>0</v>
      </c>
      <c r="D124" s="101">
        <v>0</v>
      </c>
      <c r="E124" s="97">
        <v>1</v>
      </c>
      <c r="F124" s="101">
        <v>0</v>
      </c>
      <c r="G124" s="101">
        <v>0</v>
      </c>
      <c r="H124" s="96" t="s">
        <v>354</v>
      </c>
      <c r="I124" s="101">
        <v>0</v>
      </c>
      <c r="J124" s="101">
        <v>0</v>
      </c>
      <c r="K124" s="101">
        <v>0</v>
      </c>
      <c r="L124" s="97">
        <v>1</v>
      </c>
      <c r="M124" s="101">
        <v>0</v>
      </c>
      <c r="N124" s="101">
        <v>0</v>
      </c>
      <c r="O124" s="96" t="s">
        <v>300</v>
      </c>
      <c r="P124" s="101">
        <v>0</v>
      </c>
      <c r="Q124" s="101">
        <v>0</v>
      </c>
      <c r="R124" s="101">
        <v>0</v>
      </c>
      <c r="S124" s="97">
        <v>1</v>
      </c>
      <c r="T124" s="101">
        <v>0</v>
      </c>
      <c r="U124" s="101">
        <v>0</v>
      </c>
      <c r="V124" s="96" t="s">
        <v>355</v>
      </c>
      <c r="W124" s="101">
        <v>0</v>
      </c>
      <c r="X124" s="101">
        <v>0</v>
      </c>
      <c r="Y124" s="101">
        <v>0</v>
      </c>
      <c r="Z124" s="97">
        <v>1</v>
      </c>
      <c r="AA124" s="101">
        <v>0</v>
      </c>
      <c r="AB124" s="101">
        <v>0</v>
      </c>
      <c r="AC124" s="96" t="s">
        <v>240</v>
      </c>
      <c r="AD124" s="101">
        <v>0</v>
      </c>
      <c r="AE124" s="101">
        <v>0</v>
      </c>
      <c r="AF124" s="101">
        <v>0</v>
      </c>
      <c r="AG124" s="97">
        <v>1</v>
      </c>
      <c r="AH124" s="101">
        <v>0</v>
      </c>
      <c r="AI124" s="101">
        <v>0</v>
      </c>
    </row>
    <row r="125" spans="1:35" ht="18" x14ac:dyDescent="0.4">
      <c r="A125" s="96" t="s">
        <v>263</v>
      </c>
      <c r="B125" s="101">
        <v>0</v>
      </c>
      <c r="C125" s="101">
        <v>0</v>
      </c>
      <c r="D125" s="101">
        <v>0</v>
      </c>
      <c r="E125" s="97">
        <v>1</v>
      </c>
      <c r="F125" s="101">
        <v>0</v>
      </c>
      <c r="G125" s="101">
        <v>0</v>
      </c>
      <c r="H125" s="96" t="s">
        <v>355</v>
      </c>
      <c r="I125" s="101">
        <v>0</v>
      </c>
      <c r="J125" s="101">
        <v>0</v>
      </c>
      <c r="K125" s="101">
        <v>0</v>
      </c>
      <c r="L125" s="97">
        <v>1</v>
      </c>
      <c r="M125" s="101">
        <v>0</v>
      </c>
      <c r="N125" s="101">
        <v>0</v>
      </c>
      <c r="O125" s="96" t="s">
        <v>351</v>
      </c>
      <c r="P125" s="101">
        <v>0</v>
      </c>
      <c r="Q125" s="101">
        <v>0</v>
      </c>
      <c r="R125" s="101">
        <v>0</v>
      </c>
      <c r="S125" s="97">
        <v>1</v>
      </c>
      <c r="T125" s="101">
        <v>0</v>
      </c>
      <c r="U125" s="101">
        <v>0</v>
      </c>
      <c r="V125" s="96" t="s">
        <v>263</v>
      </c>
      <c r="W125" s="101">
        <v>0</v>
      </c>
      <c r="X125" s="101">
        <v>0</v>
      </c>
      <c r="Y125" s="101">
        <v>0</v>
      </c>
      <c r="Z125" s="97">
        <v>1</v>
      </c>
      <c r="AA125" s="101">
        <v>0</v>
      </c>
      <c r="AB125" s="101">
        <v>0</v>
      </c>
      <c r="AC125" s="96" t="s">
        <v>354</v>
      </c>
      <c r="AD125" s="101">
        <v>0</v>
      </c>
      <c r="AE125" s="101">
        <v>0</v>
      </c>
      <c r="AF125" s="101">
        <v>0</v>
      </c>
      <c r="AG125" s="97">
        <v>1</v>
      </c>
      <c r="AH125" s="101">
        <v>0</v>
      </c>
      <c r="AI125" s="101">
        <v>0</v>
      </c>
    </row>
    <row r="126" spans="1:35" ht="18" x14ac:dyDescent="0.4">
      <c r="A126" s="96" t="s">
        <v>500</v>
      </c>
      <c r="B126" s="101">
        <v>0</v>
      </c>
      <c r="C126" s="101">
        <v>0</v>
      </c>
      <c r="D126" s="101">
        <v>0</v>
      </c>
      <c r="E126" s="97">
        <v>1</v>
      </c>
      <c r="F126" s="101">
        <v>0</v>
      </c>
      <c r="G126" s="101">
        <v>0</v>
      </c>
      <c r="H126" s="96" t="s">
        <v>500</v>
      </c>
      <c r="I126" s="101">
        <v>0</v>
      </c>
      <c r="J126" s="101">
        <v>0</v>
      </c>
      <c r="K126" s="101">
        <v>0</v>
      </c>
      <c r="L126" s="97">
        <v>1</v>
      </c>
      <c r="M126" s="101">
        <v>0</v>
      </c>
      <c r="N126" s="101">
        <v>0</v>
      </c>
      <c r="O126" s="96" t="s">
        <v>352</v>
      </c>
      <c r="P126" s="101">
        <v>0</v>
      </c>
      <c r="Q126" s="101">
        <v>0</v>
      </c>
      <c r="R126" s="101">
        <v>0</v>
      </c>
      <c r="S126" s="97">
        <v>1</v>
      </c>
      <c r="T126" s="101">
        <v>0</v>
      </c>
      <c r="U126" s="101">
        <v>0</v>
      </c>
      <c r="V126" s="96" t="s">
        <v>500</v>
      </c>
      <c r="W126" s="101">
        <v>0</v>
      </c>
      <c r="X126" s="101">
        <v>0</v>
      </c>
      <c r="Y126" s="101">
        <v>0</v>
      </c>
      <c r="Z126" s="97">
        <v>1</v>
      </c>
      <c r="AA126" s="101">
        <v>0</v>
      </c>
      <c r="AB126" s="101">
        <v>0</v>
      </c>
      <c r="AC126" s="96" t="s">
        <v>216</v>
      </c>
      <c r="AD126" s="101">
        <v>0</v>
      </c>
      <c r="AE126" s="101">
        <v>0</v>
      </c>
      <c r="AF126" s="101">
        <v>0</v>
      </c>
      <c r="AG126" s="97">
        <v>1</v>
      </c>
      <c r="AH126" s="101">
        <v>0</v>
      </c>
      <c r="AI126" s="101">
        <v>0</v>
      </c>
    </row>
    <row r="127" spans="1:35" ht="18" x14ac:dyDescent="0.4">
      <c r="A127" s="96" t="s">
        <v>319</v>
      </c>
      <c r="B127" s="101">
        <v>0</v>
      </c>
      <c r="C127" s="101">
        <v>0</v>
      </c>
      <c r="D127" s="101">
        <v>0</v>
      </c>
      <c r="E127" s="97">
        <v>1</v>
      </c>
      <c r="F127" s="101">
        <v>0</v>
      </c>
      <c r="G127" s="101">
        <v>0</v>
      </c>
      <c r="H127" s="96" t="s">
        <v>319</v>
      </c>
      <c r="I127" s="101">
        <v>0</v>
      </c>
      <c r="J127" s="101">
        <v>0</v>
      </c>
      <c r="K127" s="101">
        <v>0</v>
      </c>
      <c r="L127" s="97">
        <v>1</v>
      </c>
      <c r="M127" s="101">
        <v>0</v>
      </c>
      <c r="N127" s="101">
        <v>0</v>
      </c>
      <c r="O127" s="96" t="s">
        <v>353</v>
      </c>
      <c r="P127" s="101">
        <v>0</v>
      </c>
      <c r="Q127" s="101">
        <v>0</v>
      </c>
      <c r="R127" s="101">
        <v>0</v>
      </c>
      <c r="S127" s="97">
        <v>1</v>
      </c>
      <c r="T127" s="101">
        <v>0</v>
      </c>
      <c r="U127" s="101">
        <v>0</v>
      </c>
      <c r="V127" s="96" t="s">
        <v>319</v>
      </c>
      <c r="W127" s="101">
        <v>0</v>
      </c>
      <c r="X127" s="101">
        <v>0</v>
      </c>
      <c r="Y127" s="101">
        <v>0</v>
      </c>
      <c r="Z127" s="97">
        <v>1</v>
      </c>
      <c r="AA127" s="101">
        <v>0</v>
      </c>
      <c r="AB127" s="101">
        <v>0</v>
      </c>
      <c r="AC127" s="96" t="s">
        <v>355</v>
      </c>
      <c r="AD127" s="101">
        <v>0</v>
      </c>
      <c r="AE127" s="101">
        <v>0</v>
      </c>
      <c r="AF127" s="101">
        <v>0</v>
      </c>
      <c r="AG127" s="97">
        <v>1</v>
      </c>
      <c r="AH127" s="101">
        <v>0</v>
      </c>
      <c r="AI127" s="101">
        <v>0</v>
      </c>
    </row>
    <row r="128" spans="1:35" ht="18" x14ac:dyDescent="0.4">
      <c r="A128" s="96" t="s">
        <v>337</v>
      </c>
      <c r="B128" s="101">
        <v>0</v>
      </c>
      <c r="C128" s="101">
        <v>0</v>
      </c>
      <c r="D128" s="101">
        <v>0</v>
      </c>
      <c r="E128" s="97">
        <v>1</v>
      </c>
      <c r="F128" s="101">
        <v>0</v>
      </c>
      <c r="G128" s="101">
        <v>0</v>
      </c>
      <c r="H128" s="96" t="s">
        <v>337</v>
      </c>
      <c r="I128" s="101">
        <v>0</v>
      </c>
      <c r="J128" s="101">
        <v>0</v>
      </c>
      <c r="K128" s="101">
        <v>0</v>
      </c>
      <c r="L128" s="97">
        <v>1</v>
      </c>
      <c r="M128" s="101">
        <v>0</v>
      </c>
      <c r="N128" s="101">
        <v>0</v>
      </c>
      <c r="O128" s="96" t="s">
        <v>240</v>
      </c>
      <c r="P128" s="101">
        <v>0</v>
      </c>
      <c r="Q128" s="101">
        <v>0</v>
      </c>
      <c r="R128" s="101">
        <v>0</v>
      </c>
      <c r="S128" s="97">
        <v>1</v>
      </c>
      <c r="T128" s="101">
        <v>0</v>
      </c>
      <c r="U128" s="101">
        <v>0</v>
      </c>
      <c r="V128" s="96" t="s">
        <v>337</v>
      </c>
      <c r="W128" s="101">
        <v>0</v>
      </c>
      <c r="X128" s="101">
        <v>0</v>
      </c>
      <c r="Y128" s="101">
        <v>0</v>
      </c>
      <c r="Z128" s="97">
        <v>1</v>
      </c>
      <c r="AA128" s="101">
        <v>0</v>
      </c>
      <c r="AB128" s="101">
        <v>0</v>
      </c>
      <c r="AC128" s="96" t="s">
        <v>263</v>
      </c>
      <c r="AD128" s="101">
        <v>0</v>
      </c>
      <c r="AE128" s="101">
        <v>0</v>
      </c>
      <c r="AF128" s="101">
        <v>0</v>
      </c>
      <c r="AG128" s="97">
        <v>1</v>
      </c>
      <c r="AH128" s="101">
        <v>0</v>
      </c>
      <c r="AI128" s="101">
        <v>0</v>
      </c>
    </row>
    <row r="129" spans="1:35" ht="18" x14ac:dyDescent="0.4">
      <c r="A129" s="96" t="s">
        <v>508</v>
      </c>
      <c r="B129" s="101">
        <v>0</v>
      </c>
      <c r="C129" s="101">
        <v>0</v>
      </c>
      <c r="D129" s="101">
        <v>0</v>
      </c>
      <c r="E129" s="97">
        <v>1</v>
      </c>
      <c r="F129" s="101">
        <v>0</v>
      </c>
      <c r="G129" s="101">
        <v>0</v>
      </c>
      <c r="H129" s="96" t="s">
        <v>508</v>
      </c>
      <c r="I129" s="101">
        <v>0</v>
      </c>
      <c r="J129" s="101">
        <v>0</v>
      </c>
      <c r="K129" s="101">
        <v>0</v>
      </c>
      <c r="L129" s="97">
        <v>1</v>
      </c>
      <c r="M129" s="101">
        <v>0</v>
      </c>
      <c r="N129" s="101">
        <v>0</v>
      </c>
      <c r="O129" s="96" t="s">
        <v>354</v>
      </c>
      <c r="P129" s="101">
        <v>0</v>
      </c>
      <c r="Q129" s="101">
        <v>0</v>
      </c>
      <c r="R129" s="101">
        <v>0</v>
      </c>
      <c r="S129" s="97">
        <v>1</v>
      </c>
      <c r="T129" s="101">
        <v>0</v>
      </c>
      <c r="U129" s="101">
        <v>0</v>
      </c>
      <c r="V129" s="96" t="s">
        <v>508</v>
      </c>
      <c r="W129" s="101">
        <v>0</v>
      </c>
      <c r="X129" s="101">
        <v>0</v>
      </c>
      <c r="Y129" s="101">
        <v>0</v>
      </c>
      <c r="Z129" s="97">
        <v>1</v>
      </c>
      <c r="AA129" s="101">
        <v>0</v>
      </c>
      <c r="AB129" s="101">
        <v>0</v>
      </c>
      <c r="AC129" s="96" t="s">
        <v>337</v>
      </c>
      <c r="AD129" s="101">
        <v>0</v>
      </c>
      <c r="AE129" s="101">
        <v>0</v>
      </c>
      <c r="AF129" s="101">
        <v>0</v>
      </c>
      <c r="AG129" s="97">
        <v>1</v>
      </c>
      <c r="AH129" s="101">
        <v>0</v>
      </c>
      <c r="AI129" s="101">
        <v>0</v>
      </c>
    </row>
    <row r="130" spans="1:35" ht="18" x14ac:dyDescent="0.4">
      <c r="A130" s="96" t="s">
        <v>356</v>
      </c>
      <c r="B130" s="101">
        <v>0</v>
      </c>
      <c r="C130" s="101">
        <v>0</v>
      </c>
      <c r="D130" s="101">
        <v>0</v>
      </c>
      <c r="E130" s="97">
        <v>1</v>
      </c>
      <c r="F130" s="101">
        <v>0</v>
      </c>
      <c r="G130" s="101">
        <v>0</v>
      </c>
      <c r="H130" s="96" t="s">
        <v>356</v>
      </c>
      <c r="I130" s="101">
        <v>0</v>
      </c>
      <c r="J130" s="101">
        <v>0</v>
      </c>
      <c r="K130" s="101">
        <v>0</v>
      </c>
      <c r="L130" s="97">
        <v>1</v>
      </c>
      <c r="M130" s="101">
        <v>0</v>
      </c>
      <c r="N130" s="101">
        <v>0</v>
      </c>
      <c r="O130" s="96" t="s">
        <v>216</v>
      </c>
      <c r="P130" s="101">
        <v>0</v>
      </c>
      <c r="Q130" s="101">
        <v>0</v>
      </c>
      <c r="R130" s="101">
        <v>0</v>
      </c>
      <c r="S130" s="97">
        <v>1</v>
      </c>
      <c r="T130" s="101">
        <v>0</v>
      </c>
      <c r="U130" s="101">
        <v>0</v>
      </c>
      <c r="V130" s="96" t="s">
        <v>356</v>
      </c>
      <c r="W130" s="101">
        <v>0</v>
      </c>
      <c r="X130" s="101">
        <v>0</v>
      </c>
      <c r="Y130" s="101">
        <v>0</v>
      </c>
      <c r="Z130" s="97">
        <v>1</v>
      </c>
      <c r="AA130" s="101">
        <v>0</v>
      </c>
      <c r="AB130" s="101">
        <v>0</v>
      </c>
      <c r="AC130" s="96" t="s">
        <v>356</v>
      </c>
      <c r="AD130" s="101">
        <v>0</v>
      </c>
      <c r="AE130" s="101">
        <v>0</v>
      </c>
      <c r="AF130" s="101">
        <v>0</v>
      </c>
      <c r="AG130" s="97">
        <v>1</v>
      </c>
      <c r="AH130" s="101">
        <v>0</v>
      </c>
      <c r="AI130" s="101">
        <v>0</v>
      </c>
    </row>
    <row r="131" spans="1:35" ht="18" x14ac:dyDescent="0.4">
      <c r="A131" s="96" t="s">
        <v>314</v>
      </c>
      <c r="B131" s="101">
        <v>0</v>
      </c>
      <c r="C131" s="101">
        <v>0</v>
      </c>
      <c r="D131" s="101">
        <v>0</v>
      </c>
      <c r="E131" s="97">
        <v>1</v>
      </c>
      <c r="F131" s="101">
        <v>0</v>
      </c>
      <c r="G131" s="101">
        <v>0</v>
      </c>
      <c r="H131" s="96" t="s">
        <v>314</v>
      </c>
      <c r="I131" s="101">
        <v>0</v>
      </c>
      <c r="J131" s="101">
        <v>0</v>
      </c>
      <c r="K131" s="101">
        <v>0</v>
      </c>
      <c r="L131" s="97">
        <v>1</v>
      </c>
      <c r="M131" s="101">
        <v>0</v>
      </c>
      <c r="N131" s="101">
        <v>0</v>
      </c>
      <c r="O131" s="96" t="s">
        <v>355</v>
      </c>
      <c r="P131" s="101">
        <v>0</v>
      </c>
      <c r="Q131" s="101">
        <v>0</v>
      </c>
      <c r="R131" s="101">
        <v>0</v>
      </c>
      <c r="S131" s="97">
        <v>1</v>
      </c>
      <c r="T131" s="101">
        <v>0</v>
      </c>
      <c r="U131" s="101">
        <v>0</v>
      </c>
      <c r="V131" s="96" t="s">
        <v>314</v>
      </c>
      <c r="W131" s="101">
        <v>0</v>
      </c>
      <c r="X131" s="101">
        <v>0</v>
      </c>
      <c r="Y131" s="101">
        <v>0</v>
      </c>
      <c r="Z131" s="97">
        <v>1</v>
      </c>
      <c r="AA131" s="101">
        <v>0</v>
      </c>
      <c r="AB131" s="101">
        <v>0</v>
      </c>
      <c r="AC131" s="96" t="s">
        <v>314</v>
      </c>
      <c r="AD131" s="101">
        <v>0</v>
      </c>
      <c r="AE131" s="101">
        <v>0</v>
      </c>
      <c r="AF131" s="101">
        <v>0</v>
      </c>
      <c r="AG131" s="97">
        <v>1</v>
      </c>
      <c r="AH131" s="101">
        <v>0</v>
      </c>
      <c r="AI131" s="101">
        <v>0</v>
      </c>
    </row>
    <row r="132" spans="1:35" ht="18" x14ac:dyDescent="0.4">
      <c r="A132" s="99" t="s">
        <v>531</v>
      </c>
      <c r="B132" s="101">
        <v>0</v>
      </c>
      <c r="C132" s="101">
        <v>0</v>
      </c>
      <c r="D132" s="101">
        <v>0</v>
      </c>
      <c r="E132" s="97">
        <v>1</v>
      </c>
      <c r="F132" s="101">
        <v>0</v>
      </c>
      <c r="G132" s="101">
        <v>0</v>
      </c>
      <c r="H132" s="99" t="s">
        <v>531</v>
      </c>
      <c r="I132" s="101">
        <v>0</v>
      </c>
      <c r="J132" s="101">
        <v>0</v>
      </c>
      <c r="K132" s="101">
        <v>0</v>
      </c>
      <c r="L132" s="97">
        <v>1</v>
      </c>
      <c r="M132" s="101">
        <v>0</v>
      </c>
      <c r="N132" s="101">
        <v>0</v>
      </c>
      <c r="O132" s="96" t="s">
        <v>263</v>
      </c>
      <c r="P132" s="101">
        <v>0</v>
      </c>
      <c r="Q132" s="101">
        <v>0</v>
      </c>
      <c r="R132" s="101">
        <v>0</v>
      </c>
      <c r="S132" s="97">
        <v>1</v>
      </c>
      <c r="T132" s="101">
        <v>0</v>
      </c>
      <c r="U132" s="101">
        <v>0</v>
      </c>
      <c r="V132" s="99" t="s">
        <v>531</v>
      </c>
      <c r="W132" s="101">
        <v>0</v>
      </c>
      <c r="X132" s="101">
        <v>0</v>
      </c>
      <c r="Y132" s="101">
        <v>0</v>
      </c>
      <c r="Z132" s="97">
        <v>1</v>
      </c>
      <c r="AA132" s="101">
        <v>0</v>
      </c>
      <c r="AB132" s="101">
        <v>0</v>
      </c>
      <c r="AC132" s="99" t="s">
        <v>531</v>
      </c>
      <c r="AD132" s="101">
        <v>0</v>
      </c>
      <c r="AE132" s="101">
        <v>0</v>
      </c>
      <c r="AF132" s="101">
        <v>0</v>
      </c>
      <c r="AG132" s="97">
        <v>1</v>
      </c>
      <c r="AH132" s="101">
        <v>0</v>
      </c>
      <c r="AI132" s="101">
        <v>0</v>
      </c>
    </row>
    <row r="133" spans="1:35" ht="18" x14ac:dyDescent="0.4">
      <c r="A133" s="96" t="s">
        <v>322</v>
      </c>
      <c r="B133" s="101">
        <v>0</v>
      </c>
      <c r="C133" s="101">
        <v>0</v>
      </c>
      <c r="D133" s="101">
        <v>0</v>
      </c>
      <c r="E133" s="97">
        <v>1</v>
      </c>
      <c r="F133" s="101">
        <v>0</v>
      </c>
      <c r="G133" s="101">
        <v>0</v>
      </c>
      <c r="H133" s="96" t="s">
        <v>322</v>
      </c>
      <c r="I133" s="101">
        <v>0</v>
      </c>
      <c r="J133" s="101">
        <v>0</v>
      </c>
      <c r="K133" s="101">
        <v>0</v>
      </c>
      <c r="L133" s="97">
        <v>1</v>
      </c>
      <c r="M133" s="101">
        <v>0</v>
      </c>
      <c r="N133" s="101">
        <v>0</v>
      </c>
      <c r="O133" s="96" t="s">
        <v>500</v>
      </c>
      <c r="P133" s="101">
        <v>0</v>
      </c>
      <c r="Q133" s="101">
        <v>0</v>
      </c>
      <c r="R133" s="101">
        <v>0</v>
      </c>
      <c r="S133" s="97">
        <v>1</v>
      </c>
      <c r="T133" s="101">
        <v>0</v>
      </c>
      <c r="U133" s="101">
        <v>0</v>
      </c>
      <c r="V133" s="96" t="s">
        <v>322</v>
      </c>
      <c r="W133" s="101">
        <v>0</v>
      </c>
      <c r="X133" s="101">
        <v>0</v>
      </c>
      <c r="Y133" s="101">
        <v>0</v>
      </c>
      <c r="Z133" s="97">
        <v>1</v>
      </c>
      <c r="AA133" s="101">
        <v>0</v>
      </c>
      <c r="AB133" s="101">
        <v>0</v>
      </c>
      <c r="AC133" s="96" t="s">
        <v>322</v>
      </c>
      <c r="AD133" s="101">
        <v>0</v>
      </c>
      <c r="AE133" s="101">
        <v>0</v>
      </c>
      <c r="AF133" s="101">
        <v>0</v>
      </c>
      <c r="AG133" s="97">
        <v>1</v>
      </c>
      <c r="AH133" s="101">
        <v>0</v>
      </c>
      <c r="AI133" s="101">
        <v>0</v>
      </c>
    </row>
    <row r="134" spans="1:35" ht="18" x14ac:dyDescent="0.4">
      <c r="A134" s="96" t="s">
        <v>275</v>
      </c>
      <c r="B134" s="101">
        <v>0</v>
      </c>
      <c r="C134" s="101">
        <v>0</v>
      </c>
      <c r="D134" s="101">
        <v>0</v>
      </c>
      <c r="E134" s="97">
        <v>1</v>
      </c>
      <c r="F134" s="101">
        <v>0</v>
      </c>
      <c r="G134" s="101">
        <v>0</v>
      </c>
      <c r="H134" s="96" t="s">
        <v>275</v>
      </c>
      <c r="I134" s="101">
        <v>0</v>
      </c>
      <c r="J134" s="101">
        <v>0</v>
      </c>
      <c r="K134" s="101">
        <v>0</v>
      </c>
      <c r="L134" s="97">
        <v>1</v>
      </c>
      <c r="M134" s="101">
        <v>0</v>
      </c>
      <c r="N134" s="101">
        <v>0</v>
      </c>
      <c r="O134" s="96" t="s">
        <v>319</v>
      </c>
      <c r="P134" s="101">
        <v>0</v>
      </c>
      <c r="Q134" s="101">
        <v>0</v>
      </c>
      <c r="R134" s="101">
        <v>0</v>
      </c>
      <c r="S134" s="97">
        <v>1</v>
      </c>
      <c r="T134" s="101">
        <v>0</v>
      </c>
      <c r="U134" s="101">
        <v>0</v>
      </c>
      <c r="V134" s="96" t="s">
        <v>275</v>
      </c>
      <c r="W134" s="101">
        <v>0</v>
      </c>
      <c r="X134" s="101">
        <v>0</v>
      </c>
      <c r="Y134" s="101">
        <v>0</v>
      </c>
      <c r="Z134" s="97">
        <v>1</v>
      </c>
      <c r="AA134" s="101">
        <v>0</v>
      </c>
      <c r="AB134" s="101">
        <v>0</v>
      </c>
      <c r="AC134" s="96" t="s">
        <v>275</v>
      </c>
      <c r="AD134" s="101">
        <v>0</v>
      </c>
      <c r="AE134" s="101">
        <v>0</v>
      </c>
      <c r="AF134" s="101">
        <v>0</v>
      </c>
      <c r="AG134" s="97">
        <v>1</v>
      </c>
      <c r="AH134" s="101">
        <v>0</v>
      </c>
      <c r="AI134" s="101">
        <v>0</v>
      </c>
    </row>
    <row r="135" spans="1:35" ht="18" x14ac:dyDescent="0.4">
      <c r="A135" s="96" t="s">
        <v>217</v>
      </c>
      <c r="B135" s="101">
        <v>0</v>
      </c>
      <c r="C135" s="101">
        <v>0</v>
      </c>
      <c r="D135" s="101">
        <v>0</v>
      </c>
      <c r="E135" s="97">
        <v>1</v>
      </c>
      <c r="F135" s="101">
        <v>0</v>
      </c>
      <c r="G135" s="101">
        <v>0</v>
      </c>
      <c r="H135" s="96" t="s">
        <v>217</v>
      </c>
      <c r="I135" s="101">
        <v>0</v>
      </c>
      <c r="J135" s="101">
        <v>0</v>
      </c>
      <c r="K135" s="101">
        <v>0</v>
      </c>
      <c r="L135" s="97">
        <v>1</v>
      </c>
      <c r="M135" s="101">
        <v>0</v>
      </c>
      <c r="N135" s="101">
        <v>0</v>
      </c>
      <c r="O135" s="96" t="s">
        <v>337</v>
      </c>
      <c r="P135" s="101">
        <v>0</v>
      </c>
      <c r="Q135" s="101">
        <v>0</v>
      </c>
      <c r="R135" s="101">
        <v>0</v>
      </c>
      <c r="S135" s="97">
        <v>1</v>
      </c>
      <c r="T135" s="101">
        <v>0</v>
      </c>
      <c r="U135" s="101">
        <v>0</v>
      </c>
      <c r="V135" s="96" t="s">
        <v>217</v>
      </c>
      <c r="W135" s="101">
        <v>0</v>
      </c>
      <c r="X135" s="101">
        <v>0</v>
      </c>
      <c r="Y135" s="101">
        <v>0</v>
      </c>
      <c r="Z135" s="97">
        <v>1</v>
      </c>
      <c r="AA135" s="101">
        <v>0</v>
      </c>
      <c r="AB135" s="101">
        <v>0</v>
      </c>
      <c r="AC135" s="96" t="s">
        <v>217</v>
      </c>
      <c r="AD135" s="101">
        <v>0</v>
      </c>
      <c r="AE135" s="101">
        <v>0</v>
      </c>
      <c r="AF135" s="101">
        <v>0</v>
      </c>
      <c r="AG135" s="97">
        <v>1</v>
      </c>
      <c r="AH135" s="101">
        <v>0</v>
      </c>
      <c r="AI135" s="101">
        <v>0</v>
      </c>
    </row>
    <row r="136" spans="1:35" ht="18" x14ac:dyDescent="0.4">
      <c r="A136" s="96" t="s">
        <v>233</v>
      </c>
      <c r="B136" s="101">
        <v>0</v>
      </c>
      <c r="C136" s="101">
        <v>0</v>
      </c>
      <c r="D136" s="101">
        <v>0</v>
      </c>
      <c r="E136" s="97">
        <v>1</v>
      </c>
      <c r="F136" s="101">
        <v>0</v>
      </c>
      <c r="G136" s="101">
        <v>0</v>
      </c>
      <c r="H136" s="96" t="s">
        <v>233</v>
      </c>
      <c r="I136" s="101">
        <v>0</v>
      </c>
      <c r="J136" s="101">
        <v>0</v>
      </c>
      <c r="K136" s="101">
        <v>0</v>
      </c>
      <c r="L136" s="97">
        <v>1</v>
      </c>
      <c r="M136" s="101">
        <v>0</v>
      </c>
      <c r="N136" s="101">
        <v>0</v>
      </c>
      <c r="O136" s="96" t="s">
        <v>508</v>
      </c>
      <c r="P136" s="101">
        <v>0</v>
      </c>
      <c r="Q136" s="101">
        <v>0</v>
      </c>
      <c r="R136" s="101">
        <v>0</v>
      </c>
      <c r="S136" s="97">
        <v>1</v>
      </c>
      <c r="T136" s="101">
        <v>0</v>
      </c>
      <c r="U136" s="101">
        <v>0</v>
      </c>
      <c r="V136" s="96" t="s">
        <v>233</v>
      </c>
      <c r="W136" s="101">
        <v>0</v>
      </c>
      <c r="X136" s="101">
        <v>0</v>
      </c>
      <c r="Y136" s="101">
        <v>0</v>
      </c>
      <c r="Z136" s="97">
        <v>1</v>
      </c>
      <c r="AA136" s="101">
        <v>0</v>
      </c>
      <c r="AB136" s="101">
        <v>0</v>
      </c>
      <c r="AC136" s="96" t="s">
        <v>233</v>
      </c>
      <c r="AD136" s="101">
        <v>0</v>
      </c>
      <c r="AE136" s="101">
        <v>0</v>
      </c>
      <c r="AF136" s="101">
        <v>0</v>
      </c>
      <c r="AG136" s="97">
        <v>1</v>
      </c>
      <c r="AH136" s="101">
        <v>0</v>
      </c>
      <c r="AI136" s="101">
        <v>0</v>
      </c>
    </row>
    <row r="137" spans="1:35" ht="18" x14ac:dyDescent="0.4">
      <c r="A137" s="96" t="s">
        <v>250</v>
      </c>
      <c r="B137" s="101">
        <v>0</v>
      </c>
      <c r="C137" s="101">
        <v>0</v>
      </c>
      <c r="D137" s="101">
        <v>0</v>
      </c>
      <c r="E137" s="97">
        <v>1</v>
      </c>
      <c r="F137" s="101">
        <v>0</v>
      </c>
      <c r="G137" s="101">
        <v>0</v>
      </c>
      <c r="H137" s="96" t="s">
        <v>250</v>
      </c>
      <c r="I137" s="101">
        <v>0</v>
      </c>
      <c r="J137" s="101">
        <v>0</v>
      </c>
      <c r="K137" s="101">
        <v>0</v>
      </c>
      <c r="L137" s="97">
        <v>1</v>
      </c>
      <c r="M137" s="101">
        <v>0</v>
      </c>
      <c r="N137" s="101">
        <v>0</v>
      </c>
      <c r="O137" s="96" t="s">
        <v>356</v>
      </c>
      <c r="P137" s="101">
        <v>0</v>
      </c>
      <c r="Q137" s="101">
        <v>0</v>
      </c>
      <c r="R137" s="101">
        <v>0</v>
      </c>
      <c r="S137" s="97">
        <v>1</v>
      </c>
      <c r="T137" s="101">
        <v>0</v>
      </c>
      <c r="U137" s="101">
        <v>0</v>
      </c>
      <c r="V137" s="96" t="s">
        <v>250</v>
      </c>
      <c r="W137" s="101">
        <v>0</v>
      </c>
      <c r="X137" s="101">
        <v>0</v>
      </c>
      <c r="Y137" s="101">
        <v>0</v>
      </c>
      <c r="Z137" s="97">
        <v>1</v>
      </c>
      <c r="AA137" s="101">
        <v>0</v>
      </c>
      <c r="AB137" s="101">
        <v>0</v>
      </c>
      <c r="AC137" s="96" t="s">
        <v>250</v>
      </c>
      <c r="AD137" s="101">
        <v>0</v>
      </c>
      <c r="AE137" s="101">
        <v>0</v>
      </c>
      <c r="AF137" s="101">
        <v>0</v>
      </c>
      <c r="AG137" s="97">
        <v>1</v>
      </c>
      <c r="AH137" s="101">
        <v>0</v>
      </c>
      <c r="AI137" s="101">
        <v>0</v>
      </c>
    </row>
    <row r="138" spans="1:35" ht="18" x14ac:dyDescent="0.4">
      <c r="A138" s="96" t="s">
        <v>230</v>
      </c>
      <c r="B138" s="101">
        <v>0</v>
      </c>
      <c r="C138" s="101">
        <v>0</v>
      </c>
      <c r="D138" s="101">
        <v>0</v>
      </c>
      <c r="E138" s="97">
        <v>1</v>
      </c>
      <c r="F138" s="101">
        <v>0</v>
      </c>
      <c r="G138" s="101">
        <v>0</v>
      </c>
      <c r="H138" s="96" t="s">
        <v>230</v>
      </c>
      <c r="I138" s="101">
        <v>0</v>
      </c>
      <c r="J138" s="101">
        <v>0</v>
      </c>
      <c r="K138" s="101">
        <v>0</v>
      </c>
      <c r="L138" s="97">
        <v>1</v>
      </c>
      <c r="M138" s="101">
        <v>0</v>
      </c>
      <c r="N138" s="101">
        <v>0</v>
      </c>
      <c r="O138" s="96" t="s">
        <v>314</v>
      </c>
      <c r="P138" s="101">
        <v>0</v>
      </c>
      <c r="Q138" s="101">
        <v>0</v>
      </c>
      <c r="R138" s="101">
        <v>0</v>
      </c>
      <c r="S138" s="97">
        <v>1</v>
      </c>
      <c r="T138" s="101">
        <v>0</v>
      </c>
      <c r="U138" s="101">
        <v>0</v>
      </c>
      <c r="V138" s="96" t="s">
        <v>230</v>
      </c>
      <c r="W138" s="101">
        <v>0</v>
      </c>
      <c r="X138" s="101">
        <v>0</v>
      </c>
      <c r="Y138" s="101">
        <v>0</v>
      </c>
      <c r="Z138" s="97">
        <v>1</v>
      </c>
      <c r="AA138" s="101">
        <v>0</v>
      </c>
      <c r="AB138" s="101">
        <v>0</v>
      </c>
      <c r="AC138" s="96" t="s">
        <v>230</v>
      </c>
      <c r="AD138" s="101">
        <v>0</v>
      </c>
      <c r="AE138" s="101">
        <v>0</v>
      </c>
      <c r="AF138" s="101">
        <v>0</v>
      </c>
      <c r="AG138" s="97">
        <v>1</v>
      </c>
      <c r="AH138" s="101">
        <v>0</v>
      </c>
      <c r="AI138" s="101">
        <v>0</v>
      </c>
    </row>
    <row r="139" spans="1:35" ht="18" x14ac:dyDescent="0.4">
      <c r="A139" s="96" t="s">
        <v>325</v>
      </c>
      <c r="B139" s="101">
        <v>0</v>
      </c>
      <c r="C139" s="101">
        <v>0</v>
      </c>
      <c r="D139" s="101">
        <v>0</v>
      </c>
      <c r="E139" s="97">
        <v>1</v>
      </c>
      <c r="F139" s="101">
        <v>0</v>
      </c>
      <c r="G139" s="101">
        <v>0</v>
      </c>
      <c r="H139" s="96" t="s">
        <v>325</v>
      </c>
      <c r="I139" s="101">
        <v>0</v>
      </c>
      <c r="J139" s="101">
        <v>0</v>
      </c>
      <c r="K139" s="101">
        <v>0</v>
      </c>
      <c r="L139" s="97">
        <v>1</v>
      </c>
      <c r="M139" s="101">
        <v>0</v>
      </c>
      <c r="N139" s="101">
        <v>0</v>
      </c>
      <c r="O139" s="99" t="s">
        <v>531</v>
      </c>
      <c r="P139" s="101">
        <v>0</v>
      </c>
      <c r="Q139" s="101">
        <v>0</v>
      </c>
      <c r="R139" s="101">
        <v>0</v>
      </c>
      <c r="S139" s="97">
        <v>1</v>
      </c>
      <c r="T139" s="101">
        <v>0</v>
      </c>
      <c r="U139" s="101">
        <v>0</v>
      </c>
      <c r="V139" s="96" t="s">
        <v>325</v>
      </c>
      <c r="W139" s="101">
        <v>0</v>
      </c>
      <c r="X139" s="101">
        <v>0</v>
      </c>
      <c r="Y139" s="101">
        <v>0</v>
      </c>
      <c r="Z139" s="97">
        <v>1</v>
      </c>
      <c r="AA139" s="101">
        <v>0</v>
      </c>
      <c r="AB139" s="101">
        <v>0</v>
      </c>
      <c r="AC139" s="96" t="s">
        <v>325</v>
      </c>
      <c r="AD139" s="101">
        <v>0</v>
      </c>
      <c r="AE139" s="101">
        <v>0</v>
      </c>
      <c r="AF139" s="101">
        <v>0</v>
      </c>
      <c r="AG139" s="97">
        <v>1</v>
      </c>
      <c r="AH139" s="101">
        <v>0</v>
      </c>
      <c r="AI139" s="101">
        <v>0</v>
      </c>
    </row>
    <row r="140" spans="1:35" ht="18" x14ac:dyDescent="0.4">
      <c r="A140" s="96" t="s">
        <v>291</v>
      </c>
      <c r="B140" s="101">
        <v>0</v>
      </c>
      <c r="C140" s="101">
        <v>0</v>
      </c>
      <c r="D140" s="101">
        <v>0</v>
      </c>
      <c r="E140" s="97">
        <v>1</v>
      </c>
      <c r="F140" s="101">
        <v>0</v>
      </c>
      <c r="G140" s="101">
        <v>0</v>
      </c>
      <c r="H140" s="96" t="s">
        <v>291</v>
      </c>
      <c r="I140" s="101">
        <v>0</v>
      </c>
      <c r="J140" s="101">
        <v>0</v>
      </c>
      <c r="K140" s="101">
        <v>0</v>
      </c>
      <c r="L140" s="97">
        <v>1</v>
      </c>
      <c r="M140" s="101">
        <v>0</v>
      </c>
      <c r="N140" s="101">
        <v>0</v>
      </c>
      <c r="O140" s="96" t="s">
        <v>322</v>
      </c>
      <c r="P140" s="101">
        <v>0</v>
      </c>
      <c r="Q140" s="101">
        <v>0</v>
      </c>
      <c r="R140" s="101">
        <v>0</v>
      </c>
      <c r="S140" s="97">
        <v>1</v>
      </c>
      <c r="T140" s="101">
        <v>0</v>
      </c>
      <c r="U140" s="101">
        <v>0</v>
      </c>
      <c r="V140" s="96" t="s">
        <v>291</v>
      </c>
      <c r="W140" s="101">
        <v>0</v>
      </c>
      <c r="X140" s="101">
        <v>0</v>
      </c>
      <c r="Y140" s="101">
        <v>0</v>
      </c>
      <c r="Z140" s="97">
        <v>1</v>
      </c>
      <c r="AA140" s="101">
        <v>0</v>
      </c>
      <c r="AB140" s="101">
        <v>0</v>
      </c>
      <c r="AC140" s="96" t="s">
        <v>291</v>
      </c>
      <c r="AD140" s="101">
        <v>0</v>
      </c>
      <c r="AE140" s="101">
        <v>0</v>
      </c>
      <c r="AF140" s="101">
        <v>0</v>
      </c>
      <c r="AG140" s="97">
        <v>1</v>
      </c>
      <c r="AH140" s="101">
        <v>0</v>
      </c>
      <c r="AI140" s="101">
        <v>0</v>
      </c>
    </row>
    <row r="141" spans="1:35" ht="18" x14ac:dyDescent="0.4">
      <c r="A141" s="96" t="s">
        <v>277</v>
      </c>
      <c r="B141" s="101">
        <v>0</v>
      </c>
      <c r="C141" s="101">
        <v>0</v>
      </c>
      <c r="D141" s="101">
        <v>0</v>
      </c>
      <c r="E141" s="97">
        <v>1</v>
      </c>
      <c r="F141" s="101">
        <v>0</v>
      </c>
      <c r="G141" s="101">
        <v>0</v>
      </c>
      <c r="H141" s="96" t="s">
        <v>277</v>
      </c>
      <c r="I141" s="101">
        <v>0</v>
      </c>
      <c r="J141" s="101">
        <v>0</v>
      </c>
      <c r="K141" s="101">
        <v>0</v>
      </c>
      <c r="L141" s="97">
        <v>1</v>
      </c>
      <c r="M141" s="101">
        <v>0</v>
      </c>
      <c r="N141" s="101">
        <v>0</v>
      </c>
      <c r="O141" s="96" t="s">
        <v>275</v>
      </c>
      <c r="P141" s="101">
        <v>0</v>
      </c>
      <c r="Q141" s="101">
        <v>0</v>
      </c>
      <c r="R141" s="101">
        <v>0</v>
      </c>
      <c r="S141" s="97">
        <v>1</v>
      </c>
      <c r="T141" s="101">
        <v>0</v>
      </c>
      <c r="U141" s="101">
        <v>0</v>
      </c>
      <c r="V141" s="96" t="s">
        <v>277</v>
      </c>
      <c r="W141" s="101">
        <v>0</v>
      </c>
      <c r="X141" s="101">
        <v>0</v>
      </c>
      <c r="Y141" s="101">
        <v>0</v>
      </c>
      <c r="Z141" s="97">
        <v>1</v>
      </c>
      <c r="AA141" s="101">
        <v>0</v>
      </c>
      <c r="AB141" s="101">
        <v>0</v>
      </c>
      <c r="AC141" s="96" t="s">
        <v>277</v>
      </c>
      <c r="AD141" s="101">
        <v>0</v>
      </c>
      <c r="AE141" s="101">
        <v>0</v>
      </c>
      <c r="AF141" s="101">
        <v>0</v>
      </c>
      <c r="AG141" s="97">
        <v>1</v>
      </c>
      <c r="AH141" s="101">
        <v>0</v>
      </c>
      <c r="AI141" s="101">
        <v>0</v>
      </c>
    </row>
    <row r="142" spans="1:35" ht="18" x14ac:dyDescent="0.4">
      <c r="A142" s="96" t="s">
        <v>357</v>
      </c>
      <c r="B142" s="101">
        <v>0</v>
      </c>
      <c r="C142" s="101">
        <v>0</v>
      </c>
      <c r="D142" s="101">
        <v>0</v>
      </c>
      <c r="E142" s="97">
        <v>1</v>
      </c>
      <c r="F142" s="101">
        <v>0</v>
      </c>
      <c r="G142" s="101">
        <v>0</v>
      </c>
      <c r="H142" s="96" t="s">
        <v>357</v>
      </c>
      <c r="I142" s="101">
        <v>0</v>
      </c>
      <c r="J142" s="101">
        <v>0</v>
      </c>
      <c r="K142" s="101">
        <v>0</v>
      </c>
      <c r="L142" s="97">
        <v>1</v>
      </c>
      <c r="M142" s="101">
        <v>0</v>
      </c>
      <c r="N142" s="101">
        <v>0</v>
      </c>
      <c r="O142" s="96" t="s">
        <v>250</v>
      </c>
      <c r="P142" s="101">
        <v>0</v>
      </c>
      <c r="Q142" s="101">
        <v>0</v>
      </c>
      <c r="R142" s="101">
        <v>0</v>
      </c>
      <c r="S142" s="97">
        <v>1</v>
      </c>
      <c r="T142" s="101">
        <v>0</v>
      </c>
      <c r="U142" s="101">
        <v>0</v>
      </c>
      <c r="V142" s="96" t="s">
        <v>357</v>
      </c>
      <c r="W142" s="101">
        <v>0</v>
      </c>
      <c r="X142" s="101">
        <v>0</v>
      </c>
      <c r="Y142" s="101">
        <v>0</v>
      </c>
      <c r="Z142" s="97">
        <v>1</v>
      </c>
      <c r="AA142" s="101">
        <v>0</v>
      </c>
      <c r="AB142" s="101">
        <v>0</v>
      </c>
      <c r="AC142" s="96" t="s">
        <v>357</v>
      </c>
      <c r="AD142" s="101">
        <v>0</v>
      </c>
      <c r="AE142" s="101">
        <v>0</v>
      </c>
      <c r="AF142" s="101">
        <v>0</v>
      </c>
      <c r="AG142" s="97">
        <v>1</v>
      </c>
      <c r="AH142" s="101">
        <v>0</v>
      </c>
      <c r="AI142" s="101">
        <v>0</v>
      </c>
    </row>
    <row r="143" spans="1:35" ht="18" x14ac:dyDescent="0.4">
      <c r="A143" s="96" t="s">
        <v>358</v>
      </c>
      <c r="B143" s="101">
        <v>0</v>
      </c>
      <c r="C143" s="101">
        <v>0</v>
      </c>
      <c r="D143" s="101">
        <v>0</v>
      </c>
      <c r="E143" s="97">
        <v>1</v>
      </c>
      <c r="F143" s="101">
        <v>0</v>
      </c>
      <c r="G143" s="101">
        <v>0</v>
      </c>
      <c r="H143" s="96" t="s">
        <v>358</v>
      </c>
      <c r="I143" s="101">
        <v>0</v>
      </c>
      <c r="J143" s="101">
        <v>0</v>
      </c>
      <c r="K143" s="101">
        <v>0</v>
      </c>
      <c r="L143" s="97">
        <v>1</v>
      </c>
      <c r="M143" s="101">
        <v>0</v>
      </c>
      <c r="N143" s="101">
        <v>0</v>
      </c>
      <c r="O143" s="96" t="s">
        <v>230</v>
      </c>
      <c r="P143" s="101">
        <v>0</v>
      </c>
      <c r="Q143" s="101">
        <v>0</v>
      </c>
      <c r="R143" s="101">
        <v>0</v>
      </c>
      <c r="S143" s="97">
        <v>1</v>
      </c>
      <c r="T143" s="101">
        <v>0</v>
      </c>
      <c r="U143" s="101">
        <v>0</v>
      </c>
      <c r="V143" s="96" t="s">
        <v>358</v>
      </c>
      <c r="W143" s="101">
        <v>0</v>
      </c>
      <c r="X143" s="101">
        <v>0</v>
      </c>
      <c r="Y143" s="101">
        <v>0</v>
      </c>
      <c r="Z143" s="97">
        <v>1</v>
      </c>
      <c r="AA143" s="101">
        <v>0</v>
      </c>
      <c r="AB143" s="101">
        <v>0</v>
      </c>
      <c r="AC143" s="96" t="s">
        <v>358</v>
      </c>
      <c r="AD143" s="101">
        <v>0</v>
      </c>
      <c r="AE143" s="101">
        <v>0</v>
      </c>
      <c r="AF143" s="101">
        <v>0</v>
      </c>
      <c r="AG143" s="97">
        <v>1</v>
      </c>
      <c r="AH143" s="101">
        <v>0</v>
      </c>
      <c r="AI143" s="101">
        <v>0</v>
      </c>
    </row>
    <row r="144" spans="1:35" ht="18" x14ac:dyDescent="0.4">
      <c r="A144" s="96" t="s">
        <v>359</v>
      </c>
      <c r="B144" s="101">
        <v>0</v>
      </c>
      <c r="C144" s="101">
        <v>0</v>
      </c>
      <c r="D144" s="101">
        <v>0</v>
      </c>
      <c r="E144" s="97">
        <v>1</v>
      </c>
      <c r="F144" s="101">
        <v>0</v>
      </c>
      <c r="G144" s="101">
        <v>0</v>
      </c>
      <c r="H144" s="96" t="s">
        <v>359</v>
      </c>
      <c r="I144" s="101">
        <v>0</v>
      </c>
      <c r="J144" s="101">
        <v>0</v>
      </c>
      <c r="K144" s="101">
        <v>0</v>
      </c>
      <c r="L144" s="97">
        <v>1</v>
      </c>
      <c r="M144" s="101">
        <v>0</v>
      </c>
      <c r="N144" s="101">
        <v>0</v>
      </c>
      <c r="O144" s="96" t="s">
        <v>325</v>
      </c>
      <c r="P144" s="101">
        <v>0</v>
      </c>
      <c r="Q144" s="101">
        <v>0</v>
      </c>
      <c r="R144" s="101">
        <v>0</v>
      </c>
      <c r="S144" s="97">
        <v>1</v>
      </c>
      <c r="T144" s="101">
        <v>0</v>
      </c>
      <c r="U144" s="101">
        <v>0</v>
      </c>
      <c r="V144" s="96" t="s">
        <v>359</v>
      </c>
      <c r="W144" s="101">
        <v>0</v>
      </c>
      <c r="X144" s="101">
        <v>0</v>
      </c>
      <c r="Y144" s="101">
        <v>0</v>
      </c>
      <c r="Z144" s="97">
        <v>1</v>
      </c>
      <c r="AA144" s="101">
        <v>0</v>
      </c>
      <c r="AB144" s="101">
        <v>0</v>
      </c>
      <c r="AC144" s="96" t="s">
        <v>359</v>
      </c>
      <c r="AD144" s="101">
        <v>0</v>
      </c>
      <c r="AE144" s="101">
        <v>0</v>
      </c>
      <c r="AF144" s="101">
        <v>0</v>
      </c>
      <c r="AG144" s="97">
        <v>1</v>
      </c>
      <c r="AH144" s="101">
        <v>0</v>
      </c>
      <c r="AI144" s="101">
        <v>0</v>
      </c>
    </row>
    <row r="145" spans="1:35" ht="18" x14ac:dyDescent="0.4">
      <c r="A145" s="96" t="s">
        <v>570</v>
      </c>
      <c r="B145" s="101">
        <v>0</v>
      </c>
      <c r="C145" s="101">
        <v>0</v>
      </c>
      <c r="D145" s="101">
        <v>0</v>
      </c>
      <c r="E145" s="97">
        <v>1</v>
      </c>
      <c r="F145" s="101">
        <v>0</v>
      </c>
      <c r="G145" s="101">
        <v>0</v>
      </c>
      <c r="H145" s="96" t="s">
        <v>570</v>
      </c>
      <c r="I145" s="101">
        <v>0</v>
      </c>
      <c r="J145" s="101">
        <v>0</v>
      </c>
      <c r="K145" s="101">
        <v>0</v>
      </c>
      <c r="L145" s="97">
        <v>1</v>
      </c>
      <c r="M145" s="101">
        <v>0</v>
      </c>
      <c r="N145" s="101">
        <v>0</v>
      </c>
      <c r="O145" s="96" t="s">
        <v>357</v>
      </c>
      <c r="P145" s="101">
        <v>0</v>
      </c>
      <c r="Q145" s="101">
        <v>0</v>
      </c>
      <c r="R145" s="101">
        <v>0</v>
      </c>
      <c r="S145" s="97">
        <v>1</v>
      </c>
      <c r="T145" s="101">
        <v>0</v>
      </c>
      <c r="U145" s="101">
        <v>0</v>
      </c>
      <c r="V145" s="96" t="s">
        <v>570</v>
      </c>
      <c r="W145" s="101">
        <v>0</v>
      </c>
      <c r="X145" s="101">
        <v>0</v>
      </c>
      <c r="Y145" s="101">
        <v>0</v>
      </c>
      <c r="Z145" s="97">
        <v>1</v>
      </c>
      <c r="AA145" s="101">
        <v>0</v>
      </c>
      <c r="AB145" s="101">
        <v>0</v>
      </c>
      <c r="AC145" s="96" t="s">
        <v>570</v>
      </c>
      <c r="AD145" s="101">
        <v>0</v>
      </c>
      <c r="AE145" s="101">
        <v>0</v>
      </c>
      <c r="AF145" s="101">
        <v>0</v>
      </c>
      <c r="AG145" s="97">
        <v>1</v>
      </c>
      <c r="AH145" s="101">
        <v>0</v>
      </c>
      <c r="AI145" s="101">
        <v>0</v>
      </c>
    </row>
    <row r="146" spans="1:35" ht="18" x14ac:dyDescent="0.4">
      <c r="A146" s="96" t="s">
        <v>361</v>
      </c>
      <c r="B146" s="101">
        <v>0</v>
      </c>
      <c r="C146" s="101">
        <v>0</v>
      </c>
      <c r="D146" s="101">
        <v>0</v>
      </c>
      <c r="E146" s="97">
        <v>1</v>
      </c>
      <c r="F146" s="101">
        <v>0</v>
      </c>
      <c r="G146" s="101">
        <v>0</v>
      </c>
      <c r="H146" s="96" t="s">
        <v>361</v>
      </c>
      <c r="I146" s="101">
        <v>0</v>
      </c>
      <c r="J146" s="101">
        <v>0</v>
      </c>
      <c r="K146" s="101">
        <v>0</v>
      </c>
      <c r="L146" s="97">
        <v>1</v>
      </c>
      <c r="M146" s="101">
        <v>0</v>
      </c>
      <c r="N146" s="101">
        <v>0</v>
      </c>
      <c r="O146" s="96" t="s">
        <v>358</v>
      </c>
      <c r="P146" s="101">
        <v>0</v>
      </c>
      <c r="Q146" s="101">
        <v>0</v>
      </c>
      <c r="R146" s="101">
        <v>0</v>
      </c>
      <c r="S146" s="97">
        <v>1</v>
      </c>
      <c r="T146" s="101">
        <v>0</v>
      </c>
      <c r="U146" s="101">
        <v>0</v>
      </c>
      <c r="V146" s="96" t="s">
        <v>361</v>
      </c>
      <c r="W146" s="101">
        <v>0</v>
      </c>
      <c r="X146" s="101">
        <v>0</v>
      </c>
      <c r="Y146" s="101">
        <v>0</v>
      </c>
      <c r="Z146" s="97">
        <v>1</v>
      </c>
      <c r="AA146" s="101">
        <v>0</v>
      </c>
      <c r="AB146" s="101">
        <v>0</v>
      </c>
      <c r="AC146" s="96" t="s">
        <v>361</v>
      </c>
      <c r="AD146" s="101">
        <v>0</v>
      </c>
      <c r="AE146" s="101">
        <v>0</v>
      </c>
      <c r="AF146" s="101">
        <v>0</v>
      </c>
      <c r="AG146" s="97">
        <v>1</v>
      </c>
      <c r="AH146" s="101">
        <v>0</v>
      </c>
      <c r="AI146" s="101">
        <v>0</v>
      </c>
    </row>
    <row r="147" spans="1:35" ht="18" x14ac:dyDescent="0.4">
      <c r="A147" s="96" t="s">
        <v>362</v>
      </c>
      <c r="B147" s="101">
        <v>0</v>
      </c>
      <c r="C147" s="101">
        <v>0</v>
      </c>
      <c r="D147" s="101">
        <v>0</v>
      </c>
      <c r="E147" s="97">
        <v>1</v>
      </c>
      <c r="F147" s="101">
        <v>0</v>
      </c>
      <c r="G147" s="101">
        <v>0</v>
      </c>
      <c r="H147" s="96" t="s">
        <v>362</v>
      </c>
      <c r="I147" s="101">
        <v>0</v>
      </c>
      <c r="J147" s="101">
        <v>0</v>
      </c>
      <c r="K147" s="101">
        <v>0</v>
      </c>
      <c r="L147" s="97">
        <v>1</v>
      </c>
      <c r="M147" s="101">
        <v>0</v>
      </c>
      <c r="N147" s="101">
        <v>0</v>
      </c>
      <c r="O147" s="96" t="s">
        <v>359</v>
      </c>
      <c r="P147" s="101">
        <v>0</v>
      </c>
      <c r="Q147" s="101">
        <v>0</v>
      </c>
      <c r="R147" s="101">
        <v>0</v>
      </c>
      <c r="S147" s="97">
        <v>1</v>
      </c>
      <c r="T147" s="101">
        <v>0</v>
      </c>
      <c r="U147" s="101">
        <v>0</v>
      </c>
      <c r="V147" s="96" t="s">
        <v>362</v>
      </c>
      <c r="W147" s="101">
        <v>0</v>
      </c>
      <c r="X147" s="101">
        <v>0</v>
      </c>
      <c r="Y147" s="101">
        <v>0</v>
      </c>
      <c r="Z147" s="97">
        <v>1</v>
      </c>
      <c r="AA147" s="101">
        <v>0</v>
      </c>
      <c r="AB147" s="101">
        <v>0</v>
      </c>
      <c r="AC147" s="96" t="s">
        <v>362</v>
      </c>
      <c r="AD147" s="101">
        <v>0</v>
      </c>
      <c r="AE147" s="101">
        <v>0</v>
      </c>
      <c r="AF147" s="101">
        <v>0</v>
      </c>
      <c r="AG147" s="97">
        <v>1</v>
      </c>
      <c r="AH147" s="101">
        <v>0</v>
      </c>
      <c r="AI147" s="101">
        <v>0</v>
      </c>
    </row>
    <row r="148" spans="1:35" ht="18" x14ac:dyDescent="0.4">
      <c r="A148" s="96" t="s">
        <v>363</v>
      </c>
      <c r="B148" s="101">
        <v>0</v>
      </c>
      <c r="C148" s="101">
        <v>0</v>
      </c>
      <c r="D148" s="101">
        <v>0</v>
      </c>
      <c r="E148" s="97">
        <v>1</v>
      </c>
      <c r="F148" s="101">
        <v>0</v>
      </c>
      <c r="G148" s="101">
        <v>0</v>
      </c>
      <c r="H148" s="96" t="s">
        <v>363</v>
      </c>
      <c r="I148" s="101">
        <v>0</v>
      </c>
      <c r="J148" s="101">
        <v>0</v>
      </c>
      <c r="K148" s="101">
        <v>0</v>
      </c>
      <c r="L148" s="97">
        <v>1</v>
      </c>
      <c r="M148" s="101">
        <v>0</v>
      </c>
      <c r="N148" s="101">
        <v>0</v>
      </c>
      <c r="O148" s="96" t="s">
        <v>570</v>
      </c>
      <c r="P148" s="101">
        <v>0</v>
      </c>
      <c r="Q148" s="101">
        <v>0</v>
      </c>
      <c r="R148" s="101">
        <v>0</v>
      </c>
      <c r="S148" s="97">
        <v>1</v>
      </c>
      <c r="T148" s="101">
        <v>0</v>
      </c>
      <c r="U148" s="101">
        <v>0</v>
      </c>
      <c r="V148" s="96" t="s">
        <v>363</v>
      </c>
      <c r="W148" s="101">
        <v>0</v>
      </c>
      <c r="X148" s="101">
        <v>0</v>
      </c>
      <c r="Y148" s="101">
        <v>0</v>
      </c>
      <c r="Z148" s="97">
        <v>1</v>
      </c>
      <c r="AA148" s="101">
        <v>0</v>
      </c>
      <c r="AB148" s="101">
        <v>0</v>
      </c>
      <c r="AC148" s="96" t="s">
        <v>363</v>
      </c>
      <c r="AD148" s="101">
        <v>0</v>
      </c>
      <c r="AE148" s="101">
        <v>0</v>
      </c>
      <c r="AF148" s="101">
        <v>0</v>
      </c>
      <c r="AG148" s="97">
        <v>1</v>
      </c>
      <c r="AH148" s="101">
        <v>0</v>
      </c>
      <c r="AI148" s="101">
        <v>0</v>
      </c>
    </row>
    <row r="149" spans="1:35" ht="18" x14ac:dyDescent="0.4">
      <c r="A149" s="96" t="s">
        <v>229</v>
      </c>
      <c r="B149" s="101">
        <v>0</v>
      </c>
      <c r="C149" s="101">
        <v>0</v>
      </c>
      <c r="D149" s="101">
        <v>0</v>
      </c>
      <c r="E149" s="97">
        <v>1</v>
      </c>
      <c r="F149" s="101">
        <v>0</v>
      </c>
      <c r="G149" s="101">
        <v>0</v>
      </c>
      <c r="H149" s="96" t="s">
        <v>229</v>
      </c>
      <c r="I149" s="101">
        <v>0</v>
      </c>
      <c r="J149" s="101">
        <v>0</v>
      </c>
      <c r="K149" s="101">
        <v>0</v>
      </c>
      <c r="L149" s="97">
        <v>1</v>
      </c>
      <c r="M149" s="101">
        <v>0</v>
      </c>
      <c r="N149" s="101">
        <v>0</v>
      </c>
      <c r="O149" s="96" t="s">
        <v>361</v>
      </c>
      <c r="P149" s="101">
        <v>0</v>
      </c>
      <c r="Q149" s="101">
        <v>0</v>
      </c>
      <c r="R149" s="101">
        <v>0</v>
      </c>
      <c r="S149" s="97">
        <v>1</v>
      </c>
      <c r="T149" s="101">
        <v>0</v>
      </c>
      <c r="U149" s="101">
        <v>0</v>
      </c>
      <c r="V149" s="96" t="s">
        <v>229</v>
      </c>
      <c r="W149" s="101">
        <v>0</v>
      </c>
      <c r="X149" s="101">
        <v>0</v>
      </c>
      <c r="Y149" s="101">
        <v>0</v>
      </c>
      <c r="Z149" s="97">
        <v>1</v>
      </c>
      <c r="AA149" s="101">
        <v>0</v>
      </c>
      <c r="AB149" s="101">
        <v>0</v>
      </c>
      <c r="AC149" s="96" t="s">
        <v>229</v>
      </c>
      <c r="AD149" s="101">
        <v>0</v>
      </c>
      <c r="AE149" s="101">
        <v>0</v>
      </c>
      <c r="AF149" s="101">
        <v>0</v>
      </c>
      <c r="AG149" s="97">
        <v>1</v>
      </c>
      <c r="AH149" s="101">
        <v>0</v>
      </c>
      <c r="AI149" s="101">
        <v>0</v>
      </c>
    </row>
    <row r="150" spans="1:35" ht="18" x14ac:dyDescent="0.4">
      <c r="A150" s="96" t="s">
        <v>238</v>
      </c>
      <c r="B150" s="101">
        <v>0</v>
      </c>
      <c r="C150" s="101">
        <v>0</v>
      </c>
      <c r="D150" s="101">
        <v>0</v>
      </c>
      <c r="E150" s="97">
        <v>1</v>
      </c>
      <c r="F150" s="101">
        <v>0</v>
      </c>
      <c r="G150" s="101">
        <v>0</v>
      </c>
      <c r="H150" s="96" t="s">
        <v>238</v>
      </c>
      <c r="I150" s="101">
        <v>0</v>
      </c>
      <c r="J150" s="101">
        <v>0</v>
      </c>
      <c r="K150" s="101">
        <v>0</v>
      </c>
      <c r="L150" s="97">
        <v>1</v>
      </c>
      <c r="M150" s="101">
        <v>0</v>
      </c>
      <c r="N150" s="101">
        <v>0</v>
      </c>
      <c r="O150" s="96" t="s">
        <v>362</v>
      </c>
      <c r="P150" s="101">
        <v>0</v>
      </c>
      <c r="Q150" s="101">
        <v>0</v>
      </c>
      <c r="R150" s="101">
        <v>0</v>
      </c>
      <c r="S150" s="97">
        <v>1</v>
      </c>
      <c r="T150" s="101">
        <v>0</v>
      </c>
      <c r="U150" s="101">
        <v>0</v>
      </c>
      <c r="V150" s="96" t="s">
        <v>238</v>
      </c>
      <c r="W150" s="101">
        <v>0</v>
      </c>
      <c r="X150" s="101">
        <v>0</v>
      </c>
      <c r="Y150" s="101">
        <v>0</v>
      </c>
      <c r="Z150" s="97">
        <v>1</v>
      </c>
      <c r="AA150" s="101">
        <v>0</v>
      </c>
      <c r="AB150" s="101">
        <v>0</v>
      </c>
      <c r="AC150" s="96" t="s">
        <v>238</v>
      </c>
      <c r="AD150" s="101">
        <v>0</v>
      </c>
      <c r="AE150" s="101">
        <v>0</v>
      </c>
      <c r="AF150" s="101">
        <v>0</v>
      </c>
      <c r="AG150" s="97">
        <v>1</v>
      </c>
      <c r="AH150" s="101">
        <v>0</v>
      </c>
      <c r="AI150" s="101">
        <v>0</v>
      </c>
    </row>
    <row r="151" spans="1:35" ht="18" x14ac:dyDescent="0.4">
      <c r="A151" s="96" t="s">
        <v>243</v>
      </c>
      <c r="B151" s="101">
        <v>0</v>
      </c>
      <c r="C151" s="101">
        <v>0</v>
      </c>
      <c r="D151" s="101">
        <v>0</v>
      </c>
      <c r="E151" s="97">
        <v>1</v>
      </c>
      <c r="F151" s="101">
        <v>0</v>
      </c>
      <c r="G151" s="101">
        <v>0</v>
      </c>
      <c r="H151" s="96" t="s">
        <v>243</v>
      </c>
      <c r="I151" s="101">
        <v>0</v>
      </c>
      <c r="J151" s="101">
        <v>0</v>
      </c>
      <c r="K151" s="101">
        <v>0</v>
      </c>
      <c r="L151" s="97">
        <v>1</v>
      </c>
      <c r="M151" s="101">
        <v>0</v>
      </c>
      <c r="N151" s="101">
        <v>0</v>
      </c>
      <c r="O151" s="96" t="s">
        <v>363</v>
      </c>
      <c r="P151" s="101">
        <v>0</v>
      </c>
      <c r="Q151" s="101">
        <v>0</v>
      </c>
      <c r="R151" s="101">
        <v>0</v>
      </c>
      <c r="S151" s="97">
        <v>1</v>
      </c>
      <c r="T151" s="101">
        <v>0</v>
      </c>
      <c r="U151" s="101">
        <v>0</v>
      </c>
      <c r="V151" s="96" t="s">
        <v>243</v>
      </c>
      <c r="W151" s="101">
        <v>0</v>
      </c>
      <c r="X151" s="101">
        <v>0</v>
      </c>
      <c r="Y151" s="101">
        <v>0</v>
      </c>
      <c r="Z151" s="97">
        <v>1</v>
      </c>
      <c r="AA151" s="101">
        <v>0</v>
      </c>
      <c r="AB151" s="101">
        <v>0</v>
      </c>
      <c r="AC151" s="96" t="s">
        <v>243</v>
      </c>
      <c r="AD151" s="101">
        <v>0</v>
      </c>
      <c r="AE151" s="101">
        <v>0</v>
      </c>
      <c r="AF151" s="101">
        <v>0</v>
      </c>
      <c r="AG151" s="97">
        <v>1</v>
      </c>
      <c r="AH151" s="101">
        <v>0</v>
      </c>
      <c r="AI151" s="101">
        <v>0</v>
      </c>
    </row>
    <row r="152" spans="1:35" ht="18" x14ac:dyDescent="0.4">
      <c r="A152" s="96" t="s">
        <v>288</v>
      </c>
      <c r="B152" s="101">
        <v>0</v>
      </c>
      <c r="C152" s="101">
        <v>0</v>
      </c>
      <c r="D152" s="101">
        <v>0</v>
      </c>
      <c r="E152" s="97">
        <v>1</v>
      </c>
      <c r="F152" s="101">
        <v>0</v>
      </c>
      <c r="G152" s="101">
        <v>0</v>
      </c>
      <c r="H152" s="96" t="s">
        <v>288</v>
      </c>
      <c r="I152" s="101">
        <v>0</v>
      </c>
      <c r="J152" s="101">
        <v>0</v>
      </c>
      <c r="K152" s="101">
        <v>0</v>
      </c>
      <c r="L152" s="97">
        <v>1</v>
      </c>
      <c r="M152" s="101">
        <v>0</v>
      </c>
      <c r="N152" s="101">
        <v>0</v>
      </c>
      <c r="O152" s="96" t="s">
        <v>229</v>
      </c>
      <c r="P152" s="101">
        <v>0</v>
      </c>
      <c r="Q152" s="101">
        <v>0</v>
      </c>
      <c r="R152" s="101">
        <v>0</v>
      </c>
      <c r="S152" s="97">
        <v>1</v>
      </c>
      <c r="T152" s="101">
        <v>0</v>
      </c>
      <c r="U152" s="101">
        <v>0</v>
      </c>
      <c r="V152" s="96" t="s">
        <v>288</v>
      </c>
      <c r="W152" s="101">
        <v>0</v>
      </c>
      <c r="X152" s="101">
        <v>0</v>
      </c>
      <c r="Y152" s="101">
        <v>0</v>
      </c>
      <c r="Z152" s="97">
        <v>1</v>
      </c>
      <c r="AA152" s="101">
        <v>0</v>
      </c>
      <c r="AB152" s="101">
        <v>0</v>
      </c>
      <c r="AC152" s="96" t="s">
        <v>288</v>
      </c>
      <c r="AD152" s="101">
        <v>0</v>
      </c>
      <c r="AE152" s="101">
        <v>0</v>
      </c>
      <c r="AF152" s="101">
        <v>0</v>
      </c>
      <c r="AG152" s="97">
        <v>1</v>
      </c>
      <c r="AH152" s="101">
        <v>0</v>
      </c>
      <c r="AI152" s="101">
        <v>0</v>
      </c>
    </row>
    <row r="153" spans="1:35" ht="36" x14ac:dyDescent="0.4">
      <c r="A153" s="96" t="s">
        <v>364</v>
      </c>
      <c r="B153" s="101">
        <v>0</v>
      </c>
      <c r="C153" s="101">
        <v>0</v>
      </c>
      <c r="D153" s="101">
        <v>0</v>
      </c>
      <c r="E153" s="97">
        <v>1</v>
      </c>
      <c r="F153" s="101">
        <v>0</v>
      </c>
      <c r="G153" s="101">
        <v>0</v>
      </c>
      <c r="H153" s="96" t="s">
        <v>364</v>
      </c>
      <c r="I153" s="101">
        <v>0</v>
      </c>
      <c r="J153" s="101">
        <v>0</v>
      </c>
      <c r="K153" s="101">
        <v>0</v>
      </c>
      <c r="L153" s="97">
        <v>1</v>
      </c>
      <c r="M153" s="101">
        <v>0</v>
      </c>
      <c r="N153" s="101">
        <v>0</v>
      </c>
      <c r="O153" s="96" t="s">
        <v>238</v>
      </c>
      <c r="P153" s="101">
        <v>0</v>
      </c>
      <c r="Q153" s="101">
        <v>0</v>
      </c>
      <c r="R153" s="101">
        <v>0</v>
      </c>
      <c r="S153" s="97">
        <v>1</v>
      </c>
      <c r="T153" s="101">
        <v>0</v>
      </c>
      <c r="U153" s="101">
        <v>0</v>
      </c>
      <c r="V153" s="96" t="s">
        <v>364</v>
      </c>
      <c r="W153" s="101">
        <v>0</v>
      </c>
      <c r="X153" s="101">
        <v>0</v>
      </c>
      <c r="Y153" s="101">
        <v>0</v>
      </c>
      <c r="Z153" s="97">
        <v>1</v>
      </c>
      <c r="AA153" s="101">
        <v>0</v>
      </c>
      <c r="AB153" s="101">
        <v>0</v>
      </c>
      <c r="AC153" s="96" t="s">
        <v>364</v>
      </c>
      <c r="AD153" s="101">
        <v>0</v>
      </c>
      <c r="AE153" s="101">
        <v>0</v>
      </c>
      <c r="AF153" s="101">
        <v>0</v>
      </c>
      <c r="AG153" s="97">
        <v>1</v>
      </c>
      <c r="AH153" s="101">
        <v>0</v>
      </c>
      <c r="AI153" s="101">
        <v>0</v>
      </c>
    </row>
    <row r="154" spans="1:35" ht="18" x14ac:dyDescent="0.4">
      <c r="A154" s="96" t="s">
        <v>365</v>
      </c>
      <c r="B154" s="101">
        <v>0</v>
      </c>
      <c r="C154" s="101">
        <v>0</v>
      </c>
      <c r="D154" s="101">
        <v>0</v>
      </c>
      <c r="E154" s="97">
        <v>1</v>
      </c>
      <c r="F154" s="101">
        <v>0</v>
      </c>
      <c r="G154" s="101">
        <v>0</v>
      </c>
      <c r="H154" s="96" t="s">
        <v>365</v>
      </c>
      <c r="I154" s="101">
        <v>0</v>
      </c>
      <c r="J154" s="101">
        <v>0</v>
      </c>
      <c r="K154" s="101">
        <v>0</v>
      </c>
      <c r="L154" s="97">
        <v>1</v>
      </c>
      <c r="M154" s="101">
        <v>0</v>
      </c>
      <c r="N154" s="101">
        <v>0</v>
      </c>
      <c r="O154" s="96" t="s">
        <v>243</v>
      </c>
      <c r="P154" s="101">
        <v>0</v>
      </c>
      <c r="Q154" s="101">
        <v>0</v>
      </c>
      <c r="R154" s="101">
        <v>0</v>
      </c>
      <c r="S154" s="97">
        <v>1</v>
      </c>
      <c r="T154" s="101">
        <v>0</v>
      </c>
      <c r="U154" s="101">
        <v>0</v>
      </c>
      <c r="V154" s="96" t="s">
        <v>365</v>
      </c>
      <c r="W154" s="101">
        <v>0</v>
      </c>
      <c r="X154" s="101">
        <v>0</v>
      </c>
      <c r="Y154" s="101">
        <v>0</v>
      </c>
      <c r="Z154" s="97">
        <v>1</v>
      </c>
      <c r="AA154" s="101">
        <v>0</v>
      </c>
      <c r="AB154" s="101">
        <v>0</v>
      </c>
      <c r="AC154" s="96" t="s">
        <v>365</v>
      </c>
      <c r="AD154" s="101">
        <v>0</v>
      </c>
      <c r="AE154" s="101">
        <v>0</v>
      </c>
      <c r="AF154" s="101">
        <v>0</v>
      </c>
      <c r="AG154" s="97">
        <v>1</v>
      </c>
      <c r="AH154" s="101">
        <v>0</v>
      </c>
      <c r="AI154" s="101">
        <v>0</v>
      </c>
    </row>
    <row r="155" spans="1:35" ht="36" x14ac:dyDescent="0.4">
      <c r="A155" s="96" t="s">
        <v>293</v>
      </c>
      <c r="B155" s="101">
        <v>0</v>
      </c>
      <c r="C155" s="101">
        <v>0</v>
      </c>
      <c r="D155" s="101">
        <v>0</v>
      </c>
      <c r="E155" s="97">
        <v>1</v>
      </c>
      <c r="F155" s="101">
        <v>0</v>
      </c>
      <c r="G155" s="101">
        <v>0</v>
      </c>
      <c r="H155" s="96" t="s">
        <v>293</v>
      </c>
      <c r="I155" s="101">
        <v>0</v>
      </c>
      <c r="J155" s="101">
        <v>0</v>
      </c>
      <c r="K155" s="101">
        <v>0</v>
      </c>
      <c r="L155" s="97">
        <v>1</v>
      </c>
      <c r="M155" s="101">
        <v>0</v>
      </c>
      <c r="N155" s="101">
        <v>0</v>
      </c>
      <c r="O155" s="96" t="s">
        <v>364</v>
      </c>
      <c r="P155" s="101">
        <v>0</v>
      </c>
      <c r="Q155" s="101">
        <v>0</v>
      </c>
      <c r="R155" s="101">
        <v>0</v>
      </c>
      <c r="S155" s="97">
        <v>1</v>
      </c>
      <c r="T155" s="101">
        <v>0</v>
      </c>
      <c r="U155" s="101">
        <v>0</v>
      </c>
      <c r="V155" s="96" t="s">
        <v>293</v>
      </c>
      <c r="W155" s="101">
        <v>0</v>
      </c>
      <c r="X155" s="101">
        <v>0</v>
      </c>
      <c r="Y155" s="101">
        <v>0</v>
      </c>
      <c r="Z155" s="97">
        <v>1</v>
      </c>
      <c r="AA155" s="101">
        <v>0</v>
      </c>
      <c r="AB155" s="101">
        <v>0</v>
      </c>
      <c r="AC155" s="96" t="s">
        <v>293</v>
      </c>
      <c r="AD155" s="101">
        <v>0</v>
      </c>
      <c r="AE155" s="101">
        <v>0</v>
      </c>
      <c r="AF155" s="101">
        <v>0</v>
      </c>
      <c r="AG155" s="97">
        <v>1</v>
      </c>
      <c r="AH155" s="101">
        <v>0</v>
      </c>
      <c r="AI155" s="101">
        <v>0</v>
      </c>
    </row>
    <row r="156" spans="1:35" ht="18" x14ac:dyDescent="0.4">
      <c r="A156" s="96" t="s">
        <v>286</v>
      </c>
      <c r="B156" s="101">
        <v>0</v>
      </c>
      <c r="C156" s="101">
        <v>0</v>
      </c>
      <c r="D156" s="101">
        <v>0</v>
      </c>
      <c r="E156" s="97">
        <v>1</v>
      </c>
      <c r="F156" s="101">
        <v>0</v>
      </c>
      <c r="G156" s="101">
        <v>0</v>
      </c>
      <c r="H156" s="96" t="s">
        <v>286</v>
      </c>
      <c r="I156" s="101">
        <v>0</v>
      </c>
      <c r="J156" s="101">
        <v>0</v>
      </c>
      <c r="K156" s="101">
        <v>0</v>
      </c>
      <c r="L156" s="97">
        <v>1</v>
      </c>
      <c r="M156" s="101">
        <v>0</v>
      </c>
      <c r="N156" s="101">
        <v>0</v>
      </c>
      <c r="O156" s="96" t="s">
        <v>365</v>
      </c>
      <c r="P156" s="101">
        <v>0</v>
      </c>
      <c r="Q156" s="101">
        <v>0</v>
      </c>
      <c r="R156" s="101">
        <v>0</v>
      </c>
      <c r="S156" s="97">
        <v>1</v>
      </c>
      <c r="T156" s="101">
        <v>0</v>
      </c>
      <c r="U156" s="101">
        <v>0</v>
      </c>
      <c r="V156" s="96" t="s">
        <v>286</v>
      </c>
      <c r="W156" s="101">
        <v>0</v>
      </c>
      <c r="X156" s="101">
        <v>0</v>
      </c>
      <c r="Y156" s="101">
        <v>0</v>
      </c>
      <c r="Z156" s="97">
        <v>1</v>
      </c>
      <c r="AA156" s="101">
        <v>0</v>
      </c>
      <c r="AB156" s="101">
        <v>0</v>
      </c>
      <c r="AC156" s="96" t="s">
        <v>286</v>
      </c>
      <c r="AD156" s="101">
        <v>0</v>
      </c>
      <c r="AE156" s="101">
        <v>0</v>
      </c>
      <c r="AF156" s="101">
        <v>0</v>
      </c>
      <c r="AG156" s="97">
        <v>1</v>
      </c>
      <c r="AH156" s="101">
        <v>0</v>
      </c>
      <c r="AI156" s="101">
        <v>0</v>
      </c>
    </row>
    <row r="157" spans="1:35" ht="36" x14ac:dyDescent="0.4">
      <c r="A157" s="96" t="s">
        <v>366</v>
      </c>
      <c r="B157" s="101">
        <v>0</v>
      </c>
      <c r="C157" s="101">
        <v>0</v>
      </c>
      <c r="D157" s="101">
        <v>0</v>
      </c>
      <c r="E157" s="97">
        <v>1</v>
      </c>
      <c r="F157" s="101">
        <v>0</v>
      </c>
      <c r="G157" s="101">
        <v>0</v>
      </c>
      <c r="H157" s="96" t="s">
        <v>366</v>
      </c>
      <c r="I157" s="101">
        <v>0</v>
      </c>
      <c r="J157" s="101">
        <v>0</v>
      </c>
      <c r="K157" s="101">
        <v>0</v>
      </c>
      <c r="L157" s="97">
        <v>1</v>
      </c>
      <c r="M157" s="101">
        <v>0</v>
      </c>
      <c r="N157" s="101">
        <v>0</v>
      </c>
      <c r="O157" s="96" t="s">
        <v>293</v>
      </c>
      <c r="P157" s="101">
        <v>0</v>
      </c>
      <c r="Q157" s="101">
        <v>0</v>
      </c>
      <c r="R157" s="101">
        <v>0</v>
      </c>
      <c r="S157" s="97">
        <v>1</v>
      </c>
      <c r="T157" s="101">
        <v>0</v>
      </c>
      <c r="U157" s="101">
        <v>0</v>
      </c>
      <c r="V157" s="96" t="s">
        <v>366</v>
      </c>
      <c r="W157" s="101">
        <v>0</v>
      </c>
      <c r="X157" s="101">
        <v>0</v>
      </c>
      <c r="Y157" s="101">
        <v>0</v>
      </c>
      <c r="Z157" s="97">
        <v>1</v>
      </c>
      <c r="AA157" s="101">
        <v>0</v>
      </c>
      <c r="AB157" s="101">
        <v>0</v>
      </c>
      <c r="AC157" s="96" t="s">
        <v>366</v>
      </c>
      <c r="AD157" s="101">
        <v>0</v>
      </c>
      <c r="AE157" s="101">
        <v>0</v>
      </c>
      <c r="AF157" s="101">
        <v>0</v>
      </c>
      <c r="AG157" s="97">
        <v>1</v>
      </c>
      <c r="AH157" s="101">
        <v>0</v>
      </c>
      <c r="AI157" s="101">
        <v>0</v>
      </c>
    </row>
    <row r="158" spans="1:35" ht="18" x14ac:dyDescent="0.4">
      <c r="A158" s="96" t="s">
        <v>502</v>
      </c>
      <c r="B158" s="101">
        <v>0</v>
      </c>
      <c r="C158" s="101">
        <v>0</v>
      </c>
      <c r="D158" s="101">
        <v>0</v>
      </c>
      <c r="E158" s="97">
        <v>1</v>
      </c>
      <c r="F158" s="101">
        <v>0</v>
      </c>
      <c r="G158" s="101">
        <v>0</v>
      </c>
      <c r="H158" s="96" t="s">
        <v>502</v>
      </c>
      <c r="I158" s="101">
        <v>0</v>
      </c>
      <c r="J158" s="101">
        <v>0</v>
      </c>
      <c r="K158" s="101">
        <v>0</v>
      </c>
      <c r="L158" s="97">
        <v>1</v>
      </c>
      <c r="M158" s="101">
        <v>0</v>
      </c>
      <c r="N158" s="101">
        <v>0</v>
      </c>
      <c r="O158" s="96" t="s">
        <v>286</v>
      </c>
      <c r="P158" s="101">
        <v>0</v>
      </c>
      <c r="Q158" s="101">
        <v>0</v>
      </c>
      <c r="R158" s="101">
        <v>0</v>
      </c>
      <c r="S158" s="97">
        <v>1</v>
      </c>
      <c r="T158" s="101">
        <v>0</v>
      </c>
      <c r="U158" s="101">
        <v>0</v>
      </c>
      <c r="V158" s="96" t="s">
        <v>502</v>
      </c>
      <c r="W158" s="101">
        <v>0</v>
      </c>
      <c r="X158" s="101">
        <v>0</v>
      </c>
      <c r="Y158" s="101">
        <v>0</v>
      </c>
      <c r="Z158" s="97">
        <v>1</v>
      </c>
      <c r="AA158" s="101">
        <v>0</v>
      </c>
      <c r="AB158" s="101">
        <v>0</v>
      </c>
      <c r="AC158" s="96" t="s">
        <v>502</v>
      </c>
      <c r="AD158" s="101">
        <v>0</v>
      </c>
      <c r="AE158" s="101">
        <v>0</v>
      </c>
      <c r="AF158" s="101">
        <v>0</v>
      </c>
      <c r="AG158" s="97">
        <v>1</v>
      </c>
      <c r="AH158" s="101">
        <v>0</v>
      </c>
      <c r="AI158" s="101">
        <v>0</v>
      </c>
    </row>
    <row r="159" spans="1:35" ht="18" x14ac:dyDescent="0.4">
      <c r="A159" s="96" t="s">
        <v>529</v>
      </c>
      <c r="B159" s="101">
        <v>0</v>
      </c>
      <c r="C159" s="101">
        <v>0</v>
      </c>
      <c r="D159" s="101">
        <v>0</v>
      </c>
      <c r="E159" s="97">
        <v>1</v>
      </c>
      <c r="F159" s="101">
        <v>0</v>
      </c>
      <c r="G159" s="101">
        <v>0</v>
      </c>
      <c r="H159" s="96" t="s">
        <v>529</v>
      </c>
      <c r="I159" s="101">
        <v>0</v>
      </c>
      <c r="J159" s="101">
        <v>0</v>
      </c>
      <c r="K159" s="101">
        <v>0</v>
      </c>
      <c r="L159" s="97">
        <v>1</v>
      </c>
      <c r="M159" s="101">
        <v>0</v>
      </c>
      <c r="N159" s="101">
        <v>0</v>
      </c>
      <c r="O159" s="96" t="s">
        <v>366</v>
      </c>
      <c r="P159" s="101">
        <v>0</v>
      </c>
      <c r="Q159" s="101">
        <v>0</v>
      </c>
      <c r="R159" s="101">
        <v>0</v>
      </c>
      <c r="S159" s="97">
        <v>1</v>
      </c>
      <c r="T159" s="101">
        <v>0</v>
      </c>
      <c r="U159" s="101">
        <v>0</v>
      </c>
      <c r="V159" s="96" t="s">
        <v>529</v>
      </c>
      <c r="W159" s="101">
        <v>0</v>
      </c>
      <c r="X159" s="101">
        <v>0</v>
      </c>
      <c r="Y159" s="101">
        <v>0</v>
      </c>
      <c r="Z159" s="97">
        <v>1</v>
      </c>
      <c r="AA159" s="101">
        <v>0</v>
      </c>
      <c r="AB159" s="101">
        <v>0</v>
      </c>
      <c r="AC159" s="96" t="s">
        <v>529</v>
      </c>
      <c r="AD159" s="101">
        <v>0</v>
      </c>
      <c r="AE159" s="101">
        <v>0</v>
      </c>
      <c r="AF159" s="101">
        <v>0</v>
      </c>
      <c r="AG159" s="97">
        <v>1</v>
      </c>
      <c r="AH159" s="101">
        <v>0</v>
      </c>
      <c r="AI159" s="101">
        <v>0</v>
      </c>
    </row>
    <row r="160" spans="1:35" ht="18" x14ac:dyDescent="0.4">
      <c r="A160" s="96" t="s">
        <v>367</v>
      </c>
      <c r="B160" s="101">
        <v>0</v>
      </c>
      <c r="C160" s="101">
        <v>0</v>
      </c>
      <c r="D160" s="101">
        <v>0</v>
      </c>
      <c r="E160" s="97">
        <v>1</v>
      </c>
      <c r="F160" s="101">
        <v>0</v>
      </c>
      <c r="G160" s="101">
        <v>0</v>
      </c>
      <c r="H160" s="96" t="s">
        <v>367</v>
      </c>
      <c r="I160" s="101">
        <v>0</v>
      </c>
      <c r="J160" s="101">
        <v>0</v>
      </c>
      <c r="K160" s="101">
        <v>0</v>
      </c>
      <c r="L160" s="97">
        <v>1</v>
      </c>
      <c r="M160" s="101">
        <v>0</v>
      </c>
      <c r="N160" s="101">
        <v>0</v>
      </c>
      <c r="O160" s="96" t="s">
        <v>502</v>
      </c>
      <c r="P160" s="101">
        <v>0</v>
      </c>
      <c r="Q160" s="101">
        <v>0</v>
      </c>
      <c r="R160" s="101">
        <v>0</v>
      </c>
      <c r="S160" s="97">
        <v>1</v>
      </c>
      <c r="T160" s="101">
        <v>0</v>
      </c>
      <c r="U160" s="101">
        <v>0</v>
      </c>
      <c r="V160" s="96" t="s">
        <v>367</v>
      </c>
      <c r="W160" s="101">
        <v>0</v>
      </c>
      <c r="X160" s="101">
        <v>0</v>
      </c>
      <c r="Y160" s="101">
        <v>0</v>
      </c>
      <c r="Z160" s="97">
        <v>1</v>
      </c>
      <c r="AA160" s="101">
        <v>0</v>
      </c>
      <c r="AB160" s="101">
        <v>0</v>
      </c>
      <c r="AC160" s="96" t="s">
        <v>367</v>
      </c>
      <c r="AD160" s="101">
        <v>0</v>
      </c>
      <c r="AE160" s="101">
        <v>0</v>
      </c>
      <c r="AF160" s="101">
        <v>0</v>
      </c>
      <c r="AG160" s="97">
        <v>1</v>
      </c>
      <c r="AH160" s="101">
        <v>0</v>
      </c>
      <c r="AI160" s="101">
        <v>0</v>
      </c>
    </row>
    <row r="161" spans="1:35" ht="18" x14ac:dyDescent="0.4">
      <c r="A161" s="96" t="s">
        <v>526</v>
      </c>
      <c r="B161" s="101">
        <v>0</v>
      </c>
      <c r="C161" s="101">
        <v>0</v>
      </c>
      <c r="D161" s="101">
        <v>0</v>
      </c>
      <c r="E161" s="97">
        <v>1</v>
      </c>
      <c r="F161" s="101">
        <v>0</v>
      </c>
      <c r="G161" s="101">
        <v>0</v>
      </c>
      <c r="H161" s="96" t="s">
        <v>526</v>
      </c>
      <c r="I161" s="101">
        <v>0</v>
      </c>
      <c r="J161" s="101">
        <v>0</v>
      </c>
      <c r="K161" s="101">
        <v>0</v>
      </c>
      <c r="L161" s="97">
        <v>1</v>
      </c>
      <c r="M161" s="101">
        <v>0</v>
      </c>
      <c r="N161" s="101">
        <v>0</v>
      </c>
      <c r="O161" s="96" t="s">
        <v>529</v>
      </c>
      <c r="P161" s="101">
        <v>0</v>
      </c>
      <c r="Q161" s="101">
        <v>0</v>
      </c>
      <c r="R161" s="101">
        <v>0</v>
      </c>
      <c r="S161" s="97">
        <v>1</v>
      </c>
      <c r="T161" s="101">
        <v>0</v>
      </c>
      <c r="U161" s="101">
        <v>0</v>
      </c>
      <c r="V161" s="96" t="s">
        <v>526</v>
      </c>
      <c r="W161" s="101">
        <v>0</v>
      </c>
      <c r="X161" s="101">
        <v>0</v>
      </c>
      <c r="Y161" s="101">
        <v>0</v>
      </c>
      <c r="Z161" s="97">
        <v>1</v>
      </c>
      <c r="AA161" s="101">
        <v>0</v>
      </c>
      <c r="AB161" s="101">
        <v>0</v>
      </c>
      <c r="AC161" s="96" t="s">
        <v>526</v>
      </c>
      <c r="AD161" s="101">
        <v>0</v>
      </c>
      <c r="AE161" s="101">
        <v>0</v>
      </c>
      <c r="AF161" s="101">
        <v>0</v>
      </c>
      <c r="AG161" s="97">
        <v>1</v>
      </c>
      <c r="AH161" s="101">
        <v>0</v>
      </c>
      <c r="AI161" s="101">
        <v>0</v>
      </c>
    </row>
    <row r="162" spans="1:35" ht="18" x14ac:dyDescent="0.4">
      <c r="A162" s="96" t="s">
        <v>532</v>
      </c>
      <c r="B162" s="101">
        <v>0</v>
      </c>
      <c r="C162" s="101">
        <v>0</v>
      </c>
      <c r="D162" s="101">
        <v>0</v>
      </c>
      <c r="E162" s="97">
        <v>1</v>
      </c>
      <c r="F162" s="101">
        <v>0</v>
      </c>
      <c r="G162" s="101">
        <v>0</v>
      </c>
      <c r="H162" s="96" t="s">
        <v>532</v>
      </c>
      <c r="I162" s="101">
        <v>0</v>
      </c>
      <c r="J162" s="101">
        <v>0</v>
      </c>
      <c r="K162" s="101">
        <v>0</v>
      </c>
      <c r="L162" s="97">
        <v>1</v>
      </c>
      <c r="M162" s="101">
        <v>0</v>
      </c>
      <c r="N162" s="101">
        <v>0</v>
      </c>
      <c r="O162" s="96" t="s">
        <v>367</v>
      </c>
      <c r="P162" s="101">
        <v>0</v>
      </c>
      <c r="Q162" s="101">
        <v>0</v>
      </c>
      <c r="R162" s="101">
        <v>0</v>
      </c>
      <c r="S162" s="97">
        <v>1</v>
      </c>
      <c r="T162" s="101">
        <v>0</v>
      </c>
      <c r="U162" s="101">
        <v>0</v>
      </c>
      <c r="V162" s="96" t="s">
        <v>532</v>
      </c>
      <c r="W162" s="101">
        <v>0</v>
      </c>
      <c r="X162" s="101">
        <v>0</v>
      </c>
      <c r="Y162" s="101">
        <v>0</v>
      </c>
      <c r="Z162" s="97">
        <v>1</v>
      </c>
      <c r="AA162" s="101">
        <v>0</v>
      </c>
      <c r="AB162" s="101">
        <v>0</v>
      </c>
      <c r="AC162" s="96" t="s">
        <v>532</v>
      </c>
      <c r="AD162" s="101">
        <v>0</v>
      </c>
      <c r="AE162" s="101">
        <v>0</v>
      </c>
      <c r="AF162" s="101">
        <v>0</v>
      </c>
      <c r="AG162" s="97">
        <v>1</v>
      </c>
      <c r="AH162" s="101">
        <v>0</v>
      </c>
      <c r="AI162" s="101">
        <v>0</v>
      </c>
    </row>
    <row r="163" spans="1:35" ht="18" x14ac:dyDescent="0.4">
      <c r="A163" s="96" t="s">
        <v>369</v>
      </c>
      <c r="B163" s="101">
        <v>0</v>
      </c>
      <c r="C163" s="101">
        <v>0</v>
      </c>
      <c r="D163" s="101">
        <v>0</v>
      </c>
      <c r="E163" s="97">
        <v>1</v>
      </c>
      <c r="F163" s="101">
        <v>0</v>
      </c>
      <c r="G163" s="101">
        <v>0</v>
      </c>
      <c r="H163" s="96" t="s">
        <v>369</v>
      </c>
      <c r="I163" s="101">
        <v>0</v>
      </c>
      <c r="J163" s="101">
        <v>0</v>
      </c>
      <c r="K163" s="101">
        <v>0</v>
      </c>
      <c r="L163" s="97">
        <v>1</v>
      </c>
      <c r="M163" s="101">
        <v>0</v>
      </c>
      <c r="N163" s="101">
        <v>0</v>
      </c>
      <c r="O163" s="96" t="s">
        <v>526</v>
      </c>
      <c r="P163" s="101">
        <v>0</v>
      </c>
      <c r="Q163" s="101">
        <v>0</v>
      </c>
      <c r="R163" s="101">
        <v>0</v>
      </c>
      <c r="S163" s="97">
        <v>1</v>
      </c>
      <c r="T163" s="101">
        <v>0</v>
      </c>
      <c r="U163" s="101">
        <v>0</v>
      </c>
      <c r="V163" s="96" t="s">
        <v>369</v>
      </c>
      <c r="W163" s="101">
        <v>0</v>
      </c>
      <c r="X163" s="101">
        <v>0</v>
      </c>
      <c r="Y163" s="101">
        <v>0</v>
      </c>
      <c r="Z163" s="97">
        <v>1</v>
      </c>
      <c r="AA163" s="101">
        <v>0</v>
      </c>
      <c r="AB163" s="101">
        <v>0</v>
      </c>
      <c r="AC163" s="96" t="s">
        <v>369</v>
      </c>
      <c r="AD163" s="101">
        <v>0</v>
      </c>
      <c r="AE163" s="101">
        <v>0</v>
      </c>
      <c r="AF163" s="101">
        <v>0</v>
      </c>
      <c r="AG163" s="97">
        <v>1</v>
      </c>
      <c r="AH163" s="101">
        <v>0</v>
      </c>
      <c r="AI163" s="101">
        <v>0</v>
      </c>
    </row>
    <row r="164" spans="1:35" ht="18" x14ac:dyDescent="0.4">
      <c r="A164" s="96" t="s">
        <v>370</v>
      </c>
      <c r="B164" s="101">
        <v>0</v>
      </c>
      <c r="C164" s="101">
        <v>0</v>
      </c>
      <c r="D164" s="101">
        <v>0</v>
      </c>
      <c r="E164" s="97">
        <v>1</v>
      </c>
      <c r="F164" s="101">
        <v>0</v>
      </c>
      <c r="G164" s="101">
        <v>0</v>
      </c>
      <c r="H164" s="96" t="s">
        <v>370</v>
      </c>
      <c r="I164" s="101">
        <v>0</v>
      </c>
      <c r="J164" s="101">
        <v>0</v>
      </c>
      <c r="K164" s="101">
        <v>0</v>
      </c>
      <c r="L164" s="97">
        <v>1</v>
      </c>
      <c r="M164" s="101">
        <v>0</v>
      </c>
      <c r="N164" s="101">
        <v>0</v>
      </c>
      <c r="O164" s="96" t="s">
        <v>532</v>
      </c>
      <c r="P164" s="101">
        <v>0</v>
      </c>
      <c r="Q164" s="101">
        <v>0</v>
      </c>
      <c r="R164" s="101">
        <v>0</v>
      </c>
      <c r="S164" s="97">
        <v>1</v>
      </c>
      <c r="T164" s="101">
        <v>0</v>
      </c>
      <c r="U164" s="101">
        <v>0</v>
      </c>
      <c r="V164" s="96" t="s">
        <v>370</v>
      </c>
      <c r="W164" s="101">
        <v>0</v>
      </c>
      <c r="X164" s="101">
        <v>0</v>
      </c>
      <c r="Y164" s="101">
        <v>0</v>
      </c>
      <c r="Z164" s="97">
        <v>1</v>
      </c>
      <c r="AA164" s="101">
        <v>0</v>
      </c>
      <c r="AB164" s="101">
        <v>0</v>
      </c>
      <c r="AC164" s="96" t="s">
        <v>370</v>
      </c>
      <c r="AD164" s="101">
        <v>0</v>
      </c>
      <c r="AE164" s="101">
        <v>0</v>
      </c>
      <c r="AF164" s="101">
        <v>0</v>
      </c>
      <c r="AG164" s="97">
        <v>1</v>
      </c>
      <c r="AH164" s="101">
        <v>0</v>
      </c>
      <c r="AI164" s="101">
        <v>0</v>
      </c>
    </row>
    <row r="165" spans="1:35" ht="18" x14ac:dyDescent="0.4">
      <c r="A165" s="96" t="s">
        <v>371</v>
      </c>
      <c r="B165" s="101">
        <v>0</v>
      </c>
      <c r="C165" s="101">
        <v>0</v>
      </c>
      <c r="D165" s="101">
        <v>0</v>
      </c>
      <c r="E165" s="97">
        <v>1</v>
      </c>
      <c r="F165" s="101">
        <v>0</v>
      </c>
      <c r="G165" s="101">
        <v>0</v>
      </c>
      <c r="H165" s="96" t="s">
        <v>371</v>
      </c>
      <c r="I165" s="101">
        <v>0</v>
      </c>
      <c r="J165" s="101">
        <v>0</v>
      </c>
      <c r="K165" s="101">
        <v>0</v>
      </c>
      <c r="L165" s="97">
        <v>1</v>
      </c>
      <c r="M165" s="101">
        <v>0</v>
      </c>
      <c r="N165" s="101">
        <v>0</v>
      </c>
      <c r="O165" s="96" t="s">
        <v>369</v>
      </c>
      <c r="P165" s="101">
        <v>0</v>
      </c>
      <c r="Q165" s="101">
        <v>0</v>
      </c>
      <c r="R165" s="101">
        <v>0</v>
      </c>
      <c r="S165" s="97">
        <v>1</v>
      </c>
      <c r="T165" s="101">
        <v>0</v>
      </c>
      <c r="U165" s="101">
        <v>0</v>
      </c>
      <c r="V165" s="96" t="s">
        <v>371</v>
      </c>
      <c r="W165" s="101">
        <v>0</v>
      </c>
      <c r="X165" s="101">
        <v>0</v>
      </c>
      <c r="Y165" s="101">
        <v>0</v>
      </c>
      <c r="Z165" s="97">
        <v>1</v>
      </c>
      <c r="AA165" s="101">
        <v>0</v>
      </c>
      <c r="AB165" s="101">
        <v>0</v>
      </c>
      <c r="AC165" s="96" t="s">
        <v>371</v>
      </c>
      <c r="AD165" s="101">
        <v>0</v>
      </c>
      <c r="AE165" s="101">
        <v>0</v>
      </c>
      <c r="AF165" s="101">
        <v>0</v>
      </c>
      <c r="AG165" s="97">
        <v>1</v>
      </c>
      <c r="AH165" s="101">
        <v>0</v>
      </c>
      <c r="AI165" s="101">
        <v>0</v>
      </c>
    </row>
    <row r="166" spans="1:35" ht="36" x14ac:dyDescent="0.4">
      <c r="A166" s="96" t="s">
        <v>571</v>
      </c>
      <c r="B166" s="101">
        <v>0</v>
      </c>
      <c r="C166" s="101">
        <v>0</v>
      </c>
      <c r="D166" s="101">
        <v>0</v>
      </c>
      <c r="E166" s="97">
        <v>1</v>
      </c>
      <c r="F166" s="101">
        <v>0</v>
      </c>
      <c r="G166" s="101">
        <v>0</v>
      </c>
      <c r="H166" s="96" t="s">
        <v>571</v>
      </c>
      <c r="I166" s="101">
        <v>0</v>
      </c>
      <c r="J166" s="101">
        <v>0</v>
      </c>
      <c r="K166" s="101">
        <v>0</v>
      </c>
      <c r="L166" s="97">
        <v>1</v>
      </c>
      <c r="M166" s="101">
        <v>0</v>
      </c>
      <c r="N166" s="101">
        <v>0</v>
      </c>
      <c r="O166" s="96" t="s">
        <v>370</v>
      </c>
      <c r="P166" s="101">
        <v>0</v>
      </c>
      <c r="Q166" s="101">
        <v>0</v>
      </c>
      <c r="R166" s="101">
        <v>0</v>
      </c>
      <c r="S166" s="97">
        <v>1</v>
      </c>
      <c r="T166" s="101">
        <v>0</v>
      </c>
      <c r="U166" s="101">
        <v>0</v>
      </c>
      <c r="V166" s="96" t="s">
        <v>571</v>
      </c>
      <c r="W166" s="101">
        <v>0</v>
      </c>
      <c r="X166" s="101">
        <v>0</v>
      </c>
      <c r="Y166" s="101">
        <v>0</v>
      </c>
      <c r="Z166" s="97">
        <v>1</v>
      </c>
      <c r="AA166" s="101">
        <v>0</v>
      </c>
      <c r="AB166" s="101">
        <v>0</v>
      </c>
      <c r="AC166" s="96" t="s">
        <v>571</v>
      </c>
      <c r="AD166" s="101">
        <v>0</v>
      </c>
      <c r="AE166" s="101">
        <v>0</v>
      </c>
      <c r="AF166" s="101">
        <v>0</v>
      </c>
      <c r="AG166" s="97">
        <v>1</v>
      </c>
      <c r="AH166" s="101">
        <v>0</v>
      </c>
      <c r="AI166" s="101">
        <v>0</v>
      </c>
    </row>
    <row r="167" spans="1:35" ht="18" x14ac:dyDescent="0.4">
      <c r="A167" s="96" t="s">
        <v>372</v>
      </c>
      <c r="B167" s="101">
        <v>0</v>
      </c>
      <c r="C167" s="101">
        <v>0</v>
      </c>
      <c r="D167" s="101">
        <v>0</v>
      </c>
      <c r="E167" s="97">
        <v>1</v>
      </c>
      <c r="F167" s="101">
        <v>0</v>
      </c>
      <c r="G167" s="101">
        <v>0</v>
      </c>
      <c r="H167" s="96" t="s">
        <v>372</v>
      </c>
      <c r="I167" s="101">
        <v>0</v>
      </c>
      <c r="J167" s="101">
        <v>0</v>
      </c>
      <c r="K167" s="101">
        <v>0</v>
      </c>
      <c r="L167" s="97">
        <v>1</v>
      </c>
      <c r="M167" s="101">
        <v>0</v>
      </c>
      <c r="N167" s="101">
        <v>0</v>
      </c>
      <c r="O167" s="96" t="s">
        <v>371</v>
      </c>
      <c r="P167" s="101">
        <v>0</v>
      </c>
      <c r="Q167" s="101">
        <v>0</v>
      </c>
      <c r="R167" s="101">
        <v>0</v>
      </c>
      <c r="S167" s="97">
        <v>1</v>
      </c>
      <c r="T167" s="101">
        <v>0</v>
      </c>
      <c r="U167" s="101">
        <v>0</v>
      </c>
      <c r="V167" s="96" t="s">
        <v>372</v>
      </c>
      <c r="W167" s="101">
        <v>0</v>
      </c>
      <c r="X167" s="101">
        <v>0</v>
      </c>
      <c r="Y167" s="101">
        <v>0</v>
      </c>
      <c r="Z167" s="97">
        <v>1</v>
      </c>
      <c r="AA167" s="101">
        <v>0</v>
      </c>
      <c r="AB167" s="101">
        <v>0</v>
      </c>
      <c r="AC167" s="96" t="s">
        <v>372</v>
      </c>
      <c r="AD167" s="101">
        <v>0</v>
      </c>
      <c r="AE167" s="101">
        <v>0</v>
      </c>
      <c r="AF167" s="101">
        <v>0</v>
      </c>
      <c r="AG167" s="97">
        <v>1</v>
      </c>
      <c r="AH167" s="101">
        <v>0</v>
      </c>
      <c r="AI167" s="101">
        <v>0</v>
      </c>
    </row>
    <row r="168" spans="1:35" ht="36" x14ac:dyDescent="0.4">
      <c r="A168" s="96" t="s">
        <v>299</v>
      </c>
      <c r="B168" s="101">
        <v>0</v>
      </c>
      <c r="C168" s="101">
        <v>0</v>
      </c>
      <c r="D168" s="101">
        <v>0</v>
      </c>
      <c r="E168" s="97">
        <v>1</v>
      </c>
      <c r="F168" s="101">
        <v>0</v>
      </c>
      <c r="G168" s="101">
        <v>0</v>
      </c>
      <c r="H168" s="96" t="s">
        <v>299</v>
      </c>
      <c r="I168" s="101">
        <v>0</v>
      </c>
      <c r="J168" s="101">
        <v>0</v>
      </c>
      <c r="K168" s="101">
        <v>0</v>
      </c>
      <c r="L168" s="97">
        <v>1</v>
      </c>
      <c r="M168" s="101">
        <v>0</v>
      </c>
      <c r="N168" s="101">
        <v>0</v>
      </c>
      <c r="O168" s="96" t="s">
        <v>571</v>
      </c>
      <c r="P168" s="101">
        <v>0</v>
      </c>
      <c r="Q168" s="101">
        <v>0</v>
      </c>
      <c r="R168" s="101">
        <v>0</v>
      </c>
      <c r="S168" s="97">
        <v>1</v>
      </c>
      <c r="T168" s="101">
        <v>0</v>
      </c>
      <c r="U168" s="101">
        <v>0</v>
      </c>
      <c r="V168" s="96" t="s">
        <v>299</v>
      </c>
      <c r="W168" s="101">
        <v>0</v>
      </c>
      <c r="X168" s="101">
        <v>0</v>
      </c>
      <c r="Y168" s="101">
        <v>0</v>
      </c>
      <c r="Z168" s="97">
        <v>1</v>
      </c>
      <c r="AA168" s="101">
        <v>0</v>
      </c>
      <c r="AB168" s="101">
        <v>0</v>
      </c>
      <c r="AC168" s="96" t="s">
        <v>299</v>
      </c>
      <c r="AD168" s="101">
        <v>0</v>
      </c>
      <c r="AE168" s="101">
        <v>0</v>
      </c>
      <c r="AF168" s="101">
        <v>0</v>
      </c>
      <c r="AG168" s="97">
        <v>1</v>
      </c>
      <c r="AH168" s="101">
        <v>0</v>
      </c>
      <c r="AI168" s="101">
        <v>0</v>
      </c>
    </row>
    <row r="169" spans="1:35" ht="18" x14ac:dyDescent="0.4">
      <c r="A169" s="96" t="s">
        <v>304</v>
      </c>
      <c r="B169" s="101">
        <v>0</v>
      </c>
      <c r="C169" s="101">
        <v>0</v>
      </c>
      <c r="D169" s="101">
        <v>0</v>
      </c>
      <c r="E169" s="97">
        <v>1</v>
      </c>
      <c r="F169" s="101">
        <v>0</v>
      </c>
      <c r="G169" s="101">
        <v>0</v>
      </c>
      <c r="H169" s="96" t="s">
        <v>304</v>
      </c>
      <c r="I169" s="101">
        <v>0</v>
      </c>
      <c r="J169" s="101">
        <v>0</v>
      </c>
      <c r="K169" s="101">
        <v>0</v>
      </c>
      <c r="L169" s="97">
        <v>1</v>
      </c>
      <c r="M169" s="101">
        <v>0</v>
      </c>
      <c r="N169" s="101">
        <v>0</v>
      </c>
      <c r="O169" s="96" t="s">
        <v>372</v>
      </c>
      <c r="P169" s="101">
        <v>0</v>
      </c>
      <c r="Q169" s="101">
        <v>0</v>
      </c>
      <c r="R169" s="101">
        <v>0</v>
      </c>
      <c r="S169" s="97">
        <v>1</v>
      </c>
      <c r="T169" s="101">
        <v>0</v>
      </c>
      <c r="U169" s="101">
        <v>0</v>
      </c>
      <c r="V169" s="96" t="s">
        <v>304</v>
      </c>
      <c r="W169" s="101">
        <v>0</v>
      </c>
      <c r="X169" s="101">
        <v>0</v>
      </c>
      <c r="Y169" s="101">
        <v>0</v>
      </c>
      <c r="Z169" s="97">
        <v>1</v>
      </c>
      <c r="AA169" s="101">
        <v>0</v>
      </c>
      <c r="AB169" s="101">
        <v>0</v>
      </c>
      <c r="AC169" s="96" t="s">
        <v>304</v>
      </c>
      <c r="AD169" s="101">
        <v>0</v>
      </c>
      <c r="AE169" s="101">
        <v>0</v>
      </c>
      <c r="AF169" s="101">
        <v>0</v>
      </c>
      <c r="AG169" s="97">
        <v>1</v>
      </c>
      <c r="AH169" s="101">
        <v>0</v>
      </c>
      <c r="AI169" s="101">
        <v>0</v>
      </c>
    </row>
    <row r="170" spans="1:35" ht="18" x14ac:dyDescent="0.4">
      <c r="A170" s="96" t="s">
        <v>317</v>
      </c>
      <c r="B170" s="101">
        <v>0</v>
      </c>
      <c r="C170" s="101">
        <v>0</v>
      </c>
      <c r="D170" s="101">
        <v>0</v>
      </c>
      <c r="E170" s="97">
        <v>1</v>
      </c>
      <c r="F170" s="101">
        <v>0</v>
      </c>
      <c r="G170" s="101">
        <v>0</v>
      </c>
      <c r="H170" s="96" t="s">
        <v>317</v>
      </c>
      <c r="I170" s="101">
        <v>0</v>
      </c>
      <c r="J170" s="101">
        <v>0</v>
      </c>
      <c r="K170" s="101">
        <v>0</v>
      </c>
      <c r="L170" s="97">
        <v>1</v>
      </c>
      <c r="M170" s="101">
        <v>0</v>
      </c>
      <c r="N170" s="101">
        <v>0</v>
      </c>
      <c r="O170" s="96" t="s">
        <v>299</v>
      </c>
      <c r="P170" s="101">
        <v>0</v>
      </c>
      <c r="Q170" s="101">
        <v>0</v>
      </c>
      <c r="R170" s="101">
        <v>0</v>
      </c>
      <c r="S170" s="97">
        <v>1</v>
      </c>
      <c r="T170" s="101">
        <v>0</v>
      </c>
      <c r="U170" s="101">
        <v>0</v>
      </c>
      <c r="V170" s="96" t="s">
        <v>317</v>
      </c>
      <c r="W170" s="101">
        <v>0</v>
      </c>
      <c r="X170" s="101">
        <v>0</v>
      </c>
      <c r="Y170" s="101">
        <v>0</v>
      </c>
      <c r="Z170" s="97">
        <v>1</v>
      </c>
      <c r="AA170" s="101">
        <v>0</v>
      </c>
      <c r="AB170" s="101">
        <v>0</v>
      </c>
      <c r="AC170" s="96" t="s">
        <v>317</v>
      </c>
      <c r="AD170" s="101">
        <v>0</v>
      </c>
      <c r="AE170" s="101">
        <v>0</v>
      </c>
      <c r="AF170" s="101">
        <v>0</v>
      </c>
      <c r="AG170" s="97">
        <v>1</v>
      </c>
      <c r="AH170" s="101">
        <v>0</v>
      </c>
      <c r="AI170" s="101">
        <v>0</v>
      </c>
    </row>
    <row r="171" spans="1:35" ht="18" x14ac:dyDescent="0.4">
      <c r="A171" s="96" t="s">
        <v>373</v>
      </c>
      <c r="B171" s="101">
        <v>0</v>
      </c>
      <c r="C171" s="101">
        <v>0</v>
      </c>
      <c r="D171" s="101">
        <v>0</v>
      </c>
      <c r="E171" s="97">
        <v>1</v>
      </c>
      <c r="F171" s="101">
        <v>0</v>
      </c>
      <c r="G171" s="101">
        <v>0</v>
      </c>
      <c r="H171" s="96" t="s">
        <v>373</v>
      </c>
      <c r="I171" s="101">
        <v>0</v>
      </c>
      <c r="J171" s="101">
        <v>0</v>
      </c>
      <c r="K171" s="101">
        <v>0</v>
      </c>
      <c r="L171" s="97">
        <v>1</v>
      </c>
      <c r="M171" s="101">
        <v>0</v>
      </c>
      <c r="N171" s="101">
        <v>0</v>
      </c>
      <c r="O171" s="96" t="s">
        <v>304</v>
      </c>
      <c r="P171" s="101">
        <v>0</v>
      </c>
      <c r="Q171" s="101">
        <v>0</v>
      </c>
      <c r="R171" s="101">
        <v>0</v>
      </c>
      <c r="S171" s="97">
        <v>1</v>
      </c>
      <c r="T171" s="101">
        <v>0</v>
      </c>
      <c r="U171" s="101">
        <v>0</v>
      </c>
      <c r="V171" s="96" t="s">
        <v>373</v>
      </c>
      <c r="W171" s="101">
        <v>0</v>
      </c>
      <c r="X171" s="101">
        <v>0</v>
      </c>
      <c r="Y171" s="101">
        <v>0</v>
      </c>
      <c r="Z171" s="97">
        <v>1</v>
      </c>
      <c r="AA171" s="101">
        <v>0</v>
      </c>
      <c r="AB171" s="101">
        <v>0</v>
      </c>
      <c r="AC171" s="96" t="s">
        <v>373</v>
      </c>
      <c r="AD171" s="101">
        <v>0</v>
      </c>
      <c r="AE171" s="101">
        <v>0</v>
      </c>
      <c r="AF171" s="101">
        <v>0</v>
      </c>
      <c r="AG171" s="97">
        <v>1</v>
      </c>
      <c r="AH171" s="101">
        <v>0</v>
      </c>
      <c r="AI171" s="101">
        <v>0</v>
      </c>
    </row>
    <row r="172" spans="1:35" ht="18" x14ac:dyDescent="0.4">
      <c r="A172" s="96" t="s">
        <v>374</v>
      </c>
      <c r="B172" s="101">
        <v>0</v>
      </c>
      <c r="C172" s="101">
        <v>0</v>
      </c>
      <c r="D172" s="101">
        <v>0</v>
      </c>
      <c r="E172" s="97">
        <v>1</v>
      </c>
      <c r="F172" s="101">
        <v>0</v>
      </c>
      <c r="G172" s="101">
        <v>0</v>
      </c>
      <c r="H172" s="96" t="s">
        <v>374</v>
      </c>
      <c r="I172" s="101">
        <v>0</v>
      </c>
      <c r="J172" s="101">
        <v>0</v>
      </c>
      <c r="K172" s="101">
        <v>0</v>
      </c>
      <c r="L172" s="97">
        <v>1</v>
      </c>
      <c r="M172" s="101">
        <v>0</v>
      </c>
      <c r="N172" s="101">
        <v>0</v>
      </c>
      <c r="O172" s="96" t="s">
        <v>317</v>
      </c>
      <c r="P172" s="101">
        <v>0</v>
      </c>
      <c r="Q172" s="101">
        <v>0</v>
      </c>
      <c r="R172" s="101">
        <v>0</v>
      </c>
      <c r="S172" s="97">
        <v>1</v>
      </c>
      <c r="T172" s="101">
        <v>0</v>
      </c>
      <c r="U172" s="101">
        <v>0</v>
      </c>
      <c r="V172" s="96" t="s">
        <v>374</v>
      </c>
      <c r="W172" s="101">
        <v>0</v>
      </c>
      <c r="X172" s="101">
        <v>0</v>
      </c>
      <c r="Y172" s="101">
        <v>0</v>
      </c>
      <c r="Z172" s="97">
        <v>1</v>
      </c>
      <c r="AA172" s="101">
        <v>0</v>
      </c>
      <c r="AB172" s="101">
        <v>0</v>
      </c>
      <c r="AC172" s="96" t="s">
        <v>374</v>
      </c>
      <c r="AD172" s="101">
        <v>0</v>
      </c>
      <c r="AE172" s="101">
        <v>0</v>
      </c>
      <c r="AF172" s="101">
        <v>0</v>
      </c>
      <c r="AG172" s="97">
        <v>1</v>
      </c>
      <c r="AH172" s="101">
        <v>0</v>
      </c>
      <c r="AI172" s="101">
        <v>0</v>
      </c>
    </row>
    <row r="173" spans="1:35" ht="18" x14ac:dyDescent="0.4">
      <c r="A173" s="96" t="s">
        <v>525</v>
      </c>
      <c r="B173" s="101">
        <v>0</v>
      </c>
      <c r="C173" s="101">
        <v>0</v>
      </c>
      <c r="D173" s="101">
        <v>0</v>
      </c>
      <c r="E173" s="97">
        <v>1</v>
      </c>
      <c r="F173" s="101">
        <v>0</v>
      </c>
      <c r="G173" s="101">
        <v>0</v>
      </c>
      <c r="H173" s="96" t="s">
        <v>525</v>
      </c>
      <c r="I173" s="101">
        <v>0</v>
      </c>
      <c r="J173" s="101">
        <v>0</v>
      </c>
      <c r="K173" s="101">
        <v>0</v>
      </c>
      <c r="L173" s="97">
        <v>1</v>
      </c>
      <c r="M173" s="101">
        <v>0</v>
      </c>
      <c r="N173" s="101">
        <v>0</v>
      </c>
      <c r="O173" s="96" t="s">
        <v>373</v>
      </c>
      <c r="P173" s="101">
        <v>0</v>
      </c>
      <c r="Q173" s="101">
        <v>0</v>
      </c>
      <c r="R173" s="101">
        <v>0</v>
      </c>
      <c r="S173" s="97">
        <v>1</v>
      </c>
      <c r="T173" s="101">
        <v>0</v>
      </c>
      <c r="U173" s="101">
        <v>0</v>
      </c>
      <c r="V173" s="96" t="s">
        <v>525</v>
      </c>
      <c r="W173" s="101">
        <v>0</v>
      </c>
      <c r="X173" s="101">
        <v>0</v>
      </c>
      <c r="Y173" s="101">
        <v>0</v>
      </c>
      <c r="Z173" s="97">
        <v>1</v>
      </c>
      <c r="AA173" s="101">
        <v>0</v>
      </c>
      <c r="AB173" s="101">
        <v>0</v>
      </c>
      <c r="AC173" s="96" t="s">
        <v>525</v>
      </c>
      <c r="AD173" s="101">
        <v>0</v>
      </c>
      <c r="AE173" s="101">
        <v>0</v>
      </c>
      <c r="AF173" s="101">
        <v>0</v>
      </c>
      <c r="AG173" s="97">
        <v>1</v>
      </c>
      <c r="AH173" s="101">
        <v>0</v>
      </c>
      <c r="AI173" s="101">
        <v>0</v>
      </c>
    </row>
    <row r="174" spans="1:35" ht="18" x14ac:dyDescent="0.4">
      <c r="A174" s="96" t="s">
        <v>298</v>
      </c>
      <c r="B174" s="101">
        <v>0</v>
      </c>
      <c r="C174" s="101">
        <v>0</v>
      </c>
      <c r="D174" s="101">
        <v>0</v>
      </c>
      <c r="E174" s="97">
        <v>1</v>
      </c>
      <c r="F174" s="101">
        <v>0</v>
      </c>
      <c r="G174" s="101">
        <v>0</v>
      </c>
      <c r="H174" s="96" t="s">
        <v>298</v>
      </c>
      <c r="I174" s="101">
        <v>0</v>
      </c>
      <c r="J174" s="101">
        <v>0</v>
      </c>
      <c r="K174" s="101">
        <v>0</v>
      </c>
      <c r="L174" s="97">
        <v>1</v>
      </c>
      <c r="M174" s="101">
        <v>0</v>
      </c>
      <c r="N174" s="101">
        <v>0</v>
      </c>
      <c r="O174" s="96" t="s">
        <v>374</v>
      </c>
      <c r="P174" s="101">
        <v>0</v>
      </c>
      <c r="Q174" s="101">
        <v>0</v>
      </c>
      <c r="R174" s="101">
        <v>0</v>
      </c>
      <c r="S174" s="97">
        <v>1</v>
      </c>
      <c r="T174" s="101">
        <v>0</v>
      </c>
      <c r="U174" s="101">
        <v>0</v>
      </c>
      <c r="V174" s="96" t="s">
        <v>298</v>
      </c>
      <c r="W174" s="101">
        <v>0</v>
      </c>
      <c r="X174" s="101">
        <v>0</v>
      </c>
      <c r="Y174" s="101">
        <v>0</v>
      </c>
      <c r="Z174" s="97">
        <v>1</v>
      </c>
      <c r="AA174" s="101">
        <v>0</v>
      </c>
      <c r="AB174" s="101">
        <v>0</v>
      </c>
      <c r="AC174" s="96" t="s">
        <v>298</v>
      </c>
      <c r="AD174" s="101">
        <v>0</v>
      </c>
      <c r="AE174" s="101">
        <v>0</v>
      </c>
      <c r="AF174" s="101">
        <v>0</v>
      </c>
      <c r="AG174" s="97">
        <v>1</v>
      </c>
      <c r="AH174" s="101">
        <v>0</v>
      </c>
      <c r="AI174" s="101">
        <v>0</v>
      </c>
    </row>
    <row r="175" spans="1:35" ht="18" x14ac:dyDescent="0.4">
      <c r="A175" s="96" t="s">
        <v>273</v>
      </c>
      <c r="B175" s="101">
        <v>0</v>
      </c>
      <c r="C175" s="101">
        <v>0</v>
      </c>
      <c r="D175" s="101">
        <v>0</v>
      </c>
      <c r="E175" s="97">
        <v>1</v>
      </c>
      <c r="F175" s="101">
        <v>0</v>
      </c>
      <c r="G175" s="101">
        <v>0</v>
      </c>
      <c r="H175" s="96" t="s">
        <v>273</v>
      </c>
      <c r="I175" s="101">
        <v>0</v>
      </c>
      <c r="J175" s="101">
        <v>0</v>
      </c>
      <c r="K175" s="101">
        <v>0</v>
      </c>
      <c r="L175" s="97">
        <v>1</v>
      </c>
      <c r="M175" s="101">
        <v>0</v>
      </c>
      <c r="N175" s="101">
        <v>0</v>
      </c>
      <c r="O175" s="96" t="s">
        <v>525</v>
      </c>
      <c r="P175" s="101">
        <v>0</v>
      </c>
      <c r="Q175" s="101">
        <v>0</v>
      </c>
      <c r="R175" s="101">
        <v>0</v>
      </c>
      <c r="S175" s="97">
        <v>1</v>
      </c>
      <c r="T175" s="101">
        <v>0</v>
      </c>
      <c r="U175" s="101">
        <v>0</v>
      </c>
      <c r="V175" s="96" t="s">
        <v>273</v>
      </c>
      <c r="W175" s="101">
        <v>0</v>
      </c>
      <c r="X175" s="101">
        <v>0</v>
      </c>
      <c r="Y175" s="101">
        <v>0</v>
      </c>
      <c r="Z175" s="97">
        <v>1</v>
      </c>
      <c r="AA175" s="101">
        <v>0</v>
      </c>
      <c r="AB175" s="101">
        <v>0</v>
      </c>
      <c r="AC175" s="96" t="s">
        <v>273</v>
      </c>
      <c r="AD175" s="101">
        <v>0</v>
      </c>
      <c r="AE175" s="101">
        <v>0</v>
      </c>
      <c r="AF175" s="101">
        <v>0</v>
      </c>
      <c r="AG175" s="97">
        <v>1</v>
      </c>
      <c r="AH175" s="101">
        <v>0</v>
      </c>
      <c r="AI175" s="101">
        <v>0</v>
      </c>
    </row>
    <row r="176" spans="1:35" ht="18" x14ac:dyDescent="0.4">
      <c r="A176" s="96" t="s">
        <v>523</v>
      </c>
      <c r="B176" s="101">
        <v>0</v>
      </c>
      <c r="C176" s="101">
        <v>0</v>
      </c>
      <c r="D176" s="101">
        <v>0</v>
      </c>
      <c r="E176" s="97">
        <v>1</v>
      </c>
      <c r="F176" s="101">
        <v>0</v>
      </c>
      <c r="G176" s="101">
        <v>0</v>
      </c>
      <c r="H176" s="96" t="s">
        <v>523</v>
      </c>
      <c r="I176" s="101">
        <v>0</v>
      </c>
      <c r="J176" s="101">
        <v>0</v>
      </c>
      <c r="K176" s="101">
        <v>0</v>
      </c>
      <c r="L176" s="97">
        <v>1</v>
      </c>
      <c r="M176" s="101">
        <v>0</v>
      </c>
      <c r="N176" s="101">
        <v>0</v>
      </c>
      <c r="O176" s="96" t="s">
        <v>298</v>
      </c>
      <c r="P176" s="101">
        <v>0</v>
      </c>
      <c r="Q176" s="101">
        <v>0</v>
      </c>
      <c r="R176" s="101">
        <v>0</v>
      </c>
      <c r="S176" s="97">
        <v>1</v>
      </c>
      <c r="T176" s="101">
        <v>0</v>
      </c>
      <c r="U176" s="101">
        <v>0</v>
      </c>
      <c r="V176" s="96" t="s">
        <v>523</v>
      </c>
      <c r="W176" s="101">
        <v>0</v>
      </c>
      <c r="X176" s="101">
        <v>0</v>
      </c>
      <c r="Y176" s="101">
        <v>0</v>
      </c>
      <c r="Z176" s="97">
        <v>1</v>
      </c>
      <c r="AA176" s="101">
        <v>0</v>
      </c>
      <c r="AB176" s="101">
        <v>0</v>
      </c>
      <c r="AC176" s="96" t="s">
        <v>523</v>
      </c>
      <c r="AD176" s="101">
        <v>0</v>
      </c>
      <c r="AE176" s="101">
        <v>0</v>
      </c>
      <c r="AF176" s="101">
        <v>0</v>
      </c>
      <c r="AG176" s="97">
        <v>1</v>
      </c>
      <c r="AH176" s="101">
        <v>0</v>
      </c>
      <c r="AI176" s="101">
        <v>0</v>
      </c>
    </row>
    <row r="177" spans="1:35" ht="36" x14ac:dyDescent="0.4">
      <c r="A177" s="96" t="s">
        <v>264</v>
      </c>
      <c r="B177" s="101">
        <v>0</v>
      </c>
      <c r="C177" s="101">
        <v>0</v>
      </c>
      <c r="D177" s="101">
        <v>0</v>
      </c>
      <c r="E177" s="97">
        <v>1</v>
      </c>
      <c r="F177" s="101">
        <v>0</v>
      </c>
      <c r="G177" s="101">
        <v>0</v>
      </c>
      <c r="H177" s="96" t="s">
        <v>264</v>
      </c>
      <c r="I177" s="101">
        <v>0</v>
      </c>
      <c r="J177" s="101">
        <v>0</v>
      </c>
      <c r="K177" s="101">
        <v>0</v>
      </c>
      <c r="L177" s="97">
        <v>1</v>
      </c>
      <c r="M177" s="101">
        <v>0</v>
      </c>
      <c r="N177" s="101">
        <v>0</v>
      </c>
      <c r="O177" s="96" t="s">
        <v>523</v>
      </c>
      <c r="P177" s="101">
        <v>0</v>
      </c>
      <c r="Q177" s="101">
        <v>0</v>
      </c>
      <c r="R177" s="101">
        <v>0</v>
      </c>
      <c r="S177" s="97">
        <v>1</v>
      </c>
      <c r="T177" s="101">
        <v>0</v>
      </c>
      <c r="U177" s="101">
        <v>0</v>
      </c>
      <c r="V177" s="96" t="s">
        <v>264</v>
      </c>
      <c r="W177" s="101">
        <v>0</v>
      </c>
      <c r="X177" s="101">
        <v>0</v>
      </c>
      <c r="Y177" s="101">
        <v>0</v>
      </c>
      <c r="Z177" s="97">
        <v>1</v>
      </c>
      <c r="AA177" s="101">
        <v>0</v>
      </c>
      <c r="AB177" s="101">
        <v>0</v>
      </c>
      <c r="AC177" s="96" t="s">
        <v>264</v>
      </c>
      <c r="AD177" s="101">
        <v>0</v>
      </c>
      <c r="AE177" s="101">
        <v>0</v>
      </c>
      <c r="AF177" s="101">
        <v>0</v>
      </c>
      <c r="AG177" s="97">
        <v>1</v>
      </c>
      <c r="AH177" s="101">
        <v>0</v>
      </c>
      <c r="AI177" s="101">
        <v>0</v>
      </c>
    </row>
    <row r="178" spans="1:35" ht="18" x14ac:dyDescent="0.4">
      <c r="A178" s="96" t="s">
        <v>534</v>
      </c>
      <c r="B178" s="101">
        <v>0</v>
      </c>
      <c r="C178" s="101">
        <v>0</v>
      </c>
      <c r="D178" s="101">
        <v>0</v>
      </c>
      <c r="E178" s="97">
        <v>1</v>
      </c>
      <c r="F178" s="101">
        <v>0</v>
      </c>
      <c r="G178" s="101">
        <v>0</v>
      </c>
      <c r="H178" s="96" t="s">
        <v>534</v>
      </c>
      <c r="I178" s="101">
        <v>0</v>
      </c>
      <c r="J178" s="101">
        <v>0</v>
      </c>
      <c r="K178" s="101">
        <v>0</v>
      </c>
      <c r="L178" s="97">
        <v>1</v>
      </c>
      <c r="M178" s="101">
        <v>0</v>
      </c>
      <c r="N178" s="101">
        <v>0</v>
      </c>
      <c r="O178" s="96" t="s">
        <v>534</v>
      </c>
      <c r="P178" s="101">
        <v>0</v>
      </c>
      <c r="Q178" s="101">
        <v>0</v>
      </c>
      <c r="R178" s="101">
        <v>0</v>
      </c>
      <c r="S178" s="97">
        <v>1</v>
      </c>
      <c r="T178" s="101">
        <v>0</v>
      </c>
      <c r="U178" s="101">
        <v>0</v>
      </c>
      <c r="V178" s="96" t="s">
        <v>534</v>
      </c>
      <c r="W178" s="101">
        <v>0</v>
      </c>
      <c r="X178" s="101">
        <v>0</v>
      </c>
      <c r="Y178" s="101">
        <v>0</v>
      </c>
      <c r="Z178" s="97">
        <v>1</v>
      </c>
      <c r="AA178" s="101">
        <v>0</v>
      </c>
      <c r="AB178" s="101">
        <v>0</v>
      </c>
      <c r="AC178" s="96" t="s">
        <v>534</v>
      </c>
      <c r="AD178" s="101">
        <v>0</v>
      </c>
      <c r="AE178" s="101">
        <v>0</v>
      </c>
      <c r="AF178" s="101">
        <v>0</v>
      </c>
      <c r="AG178" s="97">
        <v>1</v>
      </c>
      <c r="AH178" s="101">
        <v>0</v>
      </c>
      <c r="AI178" s="101">
        <v>0</v>
      </c>
    </row>
    <row r="179" spans="1:35" ht="18" x14ac:dyDescent="0.4">
      <c r="A179" s="96" t="s">
        <v>535</v>
      </c>
      <c r="B179" s="101">
        <v>0</v>
      </c>
      <c r="C179" s="101">
        <v>0</v>
      </c>
      <c r="D179" s="101">
        <v>0</v>
      </c>
      <c r="E179" s="97">
        <v>1</v>
      </c>
      <c r="F179" s="101">
        <v>0</v>
      </c>
      <c r="G179" s="101">
        <v>0</v>
      </c>
      <c r="H179" s="96" t="s">
        <v>535</v>
      </c>
      <c r="I179" s="101">
        <v>0</v>
      </c>
      <c r="J179" s="101">
        <v>0</v>
      </c>
      <c r="K179" s="101">
        <v>0</v>
      </c>
      <c r="L179" s="97">
        <v>1</v>
      </c>
      <c r="M179" s="101">
        <v>0</v>
      </c>
      <c r="N179" s="101">
        <v>0</v>
      </c>
      <c r="O179" s="96" t="s">
        <v>535</v>
      </c>
      <c r="P179" s="101">
        <v>0</v>
      </c>
      <c r="Q179" s="101">
        <v>0</v>
      </c>
      <c r="R179" s="101">
        <v>0</v>
      </c>
      <c r="S179" s="97">
        <v>1</v>
      </c>
      <c r="T179" s="101">
        <v>0</v>
      </c>
      <c r="U179" s="101">
        <v>0</v>
      </c>
      <c r="V179" s="96" t="s">
        <v>535</v>
      </c>
      <c r="W179" s="101">
        <v>0</v>
      </c>
      <c r="X179" s="101">
        <v>0</v>
      </c>
      <c r="Y179" s="101">
        <v>0</v>
      </c>
      <c r="Z179" s="97">
        <v>1</v>
      </c>
      <c r="AA179" s="101">
        <v>0</v>
      </c>
      <c r="AB179" s="101">
        <v>0</v>
      </c>
      <c r="AC179" s="96" t="s">
        <v>535</v>
      </c>
      <c r="AD179" s="101">
        <v>0</v>
      </c>
      <c r="AE179" s="101">
        <v>0</v>
      </c>
      <c r="AF179" s="101">
        <v>0</v>
      </c>
      <c r="AG179" s="97">
        <v>1</v>
      </c>
      <c r="AH179" s="101">
        <v>0</v>
      </c>
      <c r="AI179" s="101">
        <v>0</v>
      </c>
    </row>
    <row r="180" spans="1:35" ht="36" x14ac:dyDescent="0.4">
      <c r="A180" s="96" t="s">
        <v>536</v>
      </c>
      <c r="B180" s="101">
        <v>0</v>
      </c>
      <c r="C180" s="101">
        <v>0</v>
      </c>
      <c r="D180" s="101">
        <v>0</v>
      </c>
      <c r="E180" s="97">
        <v>1</v>
      </c>
      <c r="F180" s="101">
        <v>0</v>
      </c>
      <c r="G180" s="101">
        <v>0</v>
      </c>
      <c r="H180" s="96" t="s">
        <v>536</v>
      </c>
      <c r="I180" s="101">
        <v>0</v>
      </c>
      <c r="J180" s="101">
        <v>0</v>
      </c>
      <c r="K180" s="101">
        <v>0</v>
      </c>
      <c r="L180" s="97">
        <v>1</v>
      </c>
      <c r="M180" s="101">
        <v>0</v>
      </c>
      <c r="N180" s="101">
        <v>0</v>
      </c>
      <c r="O180" s="96" t="s">
        <v>536</v>
      </c>
      <c r="P180" s="101">
        <v>0</v>
      </c>
      <c r="Q180" s="101">
        <v>0</v>
      </c>
      <c r="R180" s="101">
        <v>0</v>
      </c>
      <c r="S180" s="97">
        <v>1</v>
      </c>
      <c r="T180" s="101">
        <v>0</v>
      </c>
      <c r="U180" s="101">
        <v>0</v>
      </c>
      <c r="V180" s="96" t="s">
        <v>536</v>
      </c>
      <c r="W180" s="101">
        <v>0</v>
      </c>
      <c r="X180" s="101">
        <v>0</v>
      </c>
      <c r="Y180" s="101">
        <v>0</v>
      </c>
      <c r="Z180" s="97">
        <v>1</v>
      </c>
      <c r="AA180" s="101">
        <v>0</v>
      </c>
      <c r="AB180" s="101">
        <v>0</v>
      </c>
      <c r="AC180" s="96" t="s">
        <v>536</v>
      </c>
      <c r="AD180" s="101">
        <v>0</v>
      </c>
      <c r="AE180" s="101">
        <v>0</v>
      </c>
      <c r="AF180" s="101">
        <v>0</v>
      </c>
      <c r="AG180" s="97">
        <v>1</v>
      </c>
      <c r="AH180" s="101">
        <v>0</v>
      </c>
      <c r="AI180" s="101">
        <v>0</v>
      </c>
    </row>
    <row r="181" spans="1:35" ht="18" x14ac:dyDescent="0.4">
      <c r="A181" s="96" t="s">
        <v>569</v>
      </c>
      <c r="B181" s="101">
        <v>0</v>
      </c>
      <c r="C181" s="101">
        <v>0</v>
      </c>
      <c r="D181" s="101">
        <v>0</v>
      </c>
      <c r="E181" s="97">
        <v>1</v>
      </c>
      <c r="F181" s="101">
        <v>0</v>
      </c>
      <c r="G181" s="101">
        <v>0</v>
      </c>
      <c r="H181" s="96" t="s">
        <v>569</v>
      </c>
      <c r="I181" s="101">
        <v>0</v>
      </c>
      <c r="J181" s="101">
        <v>0</v>
      </c>
      <c r="K181" s="101">
        <v>0</v>
      </c>
      <c r="L181" s="97">
        <v>1</v>
      </c>
      <c r="M181" s="101">
        <v>0</v>
      </c>
      <c r="N181" s="101">
        <v>0</v>
      </c>
      <c r="O181" s="96" t="s">
        <v>569</v>
      </c>
      <c r="P181" s="101">
        <v>0</v>
      </c>
      <c r="Q181" s="101">
        <v>0</v>
      </c>
      <c r="R181" s="101">
        <v>0</v>
      </c>
      <c r="S181" s="97">
        <v>1</v>
      </c>
      <c r="T181" s="101">
        <v>0</v>
      </c>
      <c r="U181" s="101">
        <v>0</v>
      </c>
      <c r="V181" s="96" t="s">
        <v>569</v>
      </c>
      <c r="W181" s="101">
        <v>0</v>
      </c>
      <c r="X181" s="101">
        <v>0</v>
      </c>
      <c r="Y181" s="101">
        <v>0</v>
      </c>
      <c r="Z181" s="97">
        <v>1</v>
      </c>
      <c r="AA181" s="101">
        <v>0</v>
      </c>
      <c r="AB181" s="101">
        <v>0</v>
      </c>
      <c r="AC181" s="96" t="s">
        <v>569</v>
      </c>
      <c r="AD181" s="101">
        <v>0</v>
      </c>
      <c r="AE181" s="101">
        <v>0</v>
      </c>
      <c r="AF181" s="101">
        <v>0</v>
      </c>
      <c r="AG181" s="97">
        <v>1</v>
      </c>
      <c r="AH181" s="101">
        <v>0</v>
      </c>
      <c r="AI181" s="101">
        <v>0</v>
      </c>
    </row>
    <row r="182" spans="1:35" ht="18" x14ac:dyDescent="0.4">
      <c r="A182" s="96" t="s">
        <v>521</v>
      </c>
      <c r="B182" s="101">
        <v>0</v>
      </c>
      <c r="C182" s="101">
        <v>0</v>
      </c>
      <c r="D182" s="101">
        <v>0</v>
      </c>
      <c r="E182" s="97">
        <v>1</v>
      </c>
      <c r="F182" s="101">
        <v>0</v>
      </c>
      <c r="G182" s="101">
        <v>0</v>
      </c>
      <c r="H182" s="96" t="s">
        <v>521</v>
      </c>
      <c r="I182" s="101">
        <v>0</v>
      </c>
      <c r="J182" s="101">
        <v>0</v>
      </c>
      <c r="K182" s="101">
        <v>0</v>
      </c>
      <c r="L182" s="97">
        <v>1</v>
      </c>
      <c r="M182" s="101">
        <v>0</v>
      </c>
      <c r="N182" s="101">
        <v>0</v>
      </c>
      <c r="O182" s="96" t="s">
        <v>521</v>
      </c>
      <c r="P182" s="101">
        <v>0</v>
      </c>
      <c r="Q182" s="101">
        <v>0</v>
      </c>
      <c r="R182" s="101">
        <v>0</v>
      </c>
      <c r="S182" s="97">
        <v>1</v>
      </c>
      <c r="T182" s="101">
        <v>0</v>
      </c>
      <c r="U182" s="101">
        <v>0</v>
      </c>
      <c r="V182" s="96" t="s">
        <v>521</v>
      </c>
      <c r="W182" s="101">
        <v>0</v>
      </c>
      <c r="X182" s="101">
        <v>0</v>
      </c>
      <c r="Y182" s="101">
        <v>0</v>
      </c>
      <c r="Z182" s="97">
        <v>1</v>
      </c>
      <c r="AA182" s="101">
        <v>0</v>
      </c>
      <c r="AB182" s="101">
        <v>0</v>
      </c>
      <c r="AC182" s="96" t="s">
        <v>521</v>
      </c>
      <c r="AD182" s="101">
        <v>0</v>
      </c>
      <c r="AE182" s="101">
        <v>0</v>
      </c>
      <c r="AF182" s="101">
        <v>0</v>
      </c>
      <c r="AG182" s="97">
        <v>1</v>
      </c>
      <c r="AH182" s="101">
        <v>0</v>
      </c>
      <c r="AI182" s="101">
        <v>0</v>
      </c>
    </row>
    <row r="183" spans="1:35" ht="18" x14ac:dyDescent="0.4">
      <c r="A183" s="96" t="s">
        <v>377</v>
      </c>
      <c r="B183" s="101">
        <v>0</v>
      </c>
      <c r="C183" s="101">
        <v>0</v>
      </c>
      <c r="D183" s="101">
        <v>0</v>
      </c>
      <c r="E183" s="97">
        <v>1</v>
      </c>
      <c r="F183" s="101">
        <v>0</v>
      </c>
      <c r="G183" s="101">
        <v>0</v>
      </c>
      <c r="H183" s="96" t="s">
        <v>377</v>
      </c>
      <c r="I183" s="101">
        <v>0</v>
      </c>
      <c r="J183" s="101">
        <v>0</v>
      </c>
      <c r="K183" s="101">
        <v>0</v>
      </c>
      <c r="L183" s="97">
        <v>1</v>
      </c>
      <c r="M183" s="101">
        <v>0</v>
      </c>
      <c r="N183" s="101">
        <v>0</v>
      </c>
      <c r="O183" s="96" t="s">
        <v>377</v>
      </c>
      <c r="P183" s="101">
        <v>0</v>
      </c>
      <c r="Q183" s="101">
        <v>0</v>
      </c>
      <c r="R183" s="101">
        <v>0</v>
      </c>
      <c r="S183" s="97">
        <v>1</v>
      </c>
      <c r="T183" s="101">
        <v>0</v>
      </c>
      <c r="U183" s="101">
        <v>0</v>
      </c>
      <c r="V183" s="96" t="s">
        <v>377</v>
      </c>
      <c r="W183" s="101">
        <v>0</v>
      </c>
      <c r="X183" s="101">
        <v>0</v>
      </c>
      <c r="Y183" s="101">
        <v>0</v>
      </c>
      <c r="Z183" s="97">
        <v>1</v>
      </c>
      <c r="AA183" s="101">
        <v>0</v>
      </c>
      <c r="AB183" s="101">
        <v>0</v>
      </c>
      <c r="AC183" s="96" t="s">
        <v>377</v>
      </c>
      <c r="AD183" s="101">
        <v>0</v>
      </c>
      <c r="AE183" s="101">
        <v>0</v>
      </c>
      <c r="AF183" s="101">
        <v>0</v>
      </c>
      <c r="AG183" s="97">
        <v>1</v>
      </c>
      <c r="AH183" s="101">
        <v>0</v>
      </c>
      <c r="AI183" s="101">
        <v>0</v>
      </c>
    </row>
    <row r="184" spans="1:35" ht="18" x14ac:dyDescent="0.4">
      <c r="A184" s="96" t="s">
        <v>378</v>
      </c>
      <c r="B184" s="101">
        <v>0</v>
      </c>
      <c r="C184" s="101">
        <v>0</v>
      </c>
      <c r="D184" s="101">
        <v>0</v>
      </c>
      <c r="E184" s="97">
        <v>1</v>
      </c>
      <c r="F184" s="101">
        <v>0</v>
      </c>
      <c r="G184" s="101">
        <v>0</v>
      </c>
      <c r="H184" s="96" t="s">
        <v>378</v>
      </c>
      <c r="I184" s="101">
        <v>0</v>
      </c>
      <c r="J184" s="101">
        <v>0</v>
      </c>
      <c r="K184" s="101">
        <v>0</v>
      </c>
      <c r="L184" s="97">
        <v>1</v>
      </c>
      <c r="M184" s="101">
        <v>0</v>
      </c>
      <c r="N184" s="101">
        <v>0</v>
      </c>
      <c r="O184" s="96" t="s">
        <v>378</v>
      </c>
      <c r="P184" s="101">
        <v>0</v>
      </c>
      <c r="Q184" s="101">
        <v>0</v>
      </c>
      <c r="R184" s="101">
        <v>0</v>
      </c>
      <c r="S184" s="97">
        <v>1</v>
      </c>
      <c r="T184" s="101">
        <v>0</v>
      </c>
      <c r="U184" s="101">
        <v>0</v>
      </c>
      <c r="V184" s="96" t="s">
        <v>378</v>
      </c>
      <c r="W184" s="101">
        <v>0</v>
      </c>
      <c r="X184" s="101">
        <v>0</v>
      </c>
      <c r="Y184" s="101">
        <v>0</v>
      </c>
      <c r="Z184" s="97">
        <v>1</v>
      </c>
      <c r="AA184" s="101">
        <v>0</v>
      </c>
      <c r="AB184" s="101">
        <v>0</v>
      </c>
      <c r="AC184" s="96" t="s">
        <v>378</v>
      </c>
      <c r="AD184" s="101">
        <v>0</v>
      </c>
      <c r="AE184" s="101">
        <v>0</v>
      </c>
      <c r="AF184" s="101">
        <v>0</v>
      </c>
      <c r="AG184" s="97">
        <v>1</v>
      </c>
      <c r="AH184" s="101">
        <v>0</v>
      </c>
      <c r="AI184" s="101">
        <v>0</v>
      </c>
    </row>
    <row r="185" spans="1:35" ht="18" x14ac:dyDescent="0.4">
      <c r="A185" s="96" t="s">
        <v>260</v>
      </c>
      <c r="B185" s="101">
        <v>0</v>
      </c>
      <c r="C185" s="101">
        <v>0</v>
      </c>
      <c r="D185" s="101">
        <v>0</v>
      </c>
      <c r="E185" s="97">
        <v>1</v>
      </c>
      <c r="F185" s="101">
        <v>0</v>
      </c>
      <c r="G185" s="101">
        <v>0</v>
      </c>
      <c r="H185" s="96" t="s">
        <v>260</v>
      </c>
      <c r="I185" s="101">
        <v>0</v>
      </c>
      <c r="J185" s="101">
        <v>0</v>
      </c>
      <c r="K185" s="101">
        <v>0</v>
      </c>
      <c r="L185" s="97">
        <v>1</v>
      </c>
      <c r="M185" s="101">
        <v>0</v>
      </c>
      <c r="N185" s="101">
        <v>0</v>
      </c>
      <c r="O185" s="96" t="s">
        <v>260</v>
      </c>
      <c r="P185" s="101">
        <v>0</v>
      </c>
      <c r="Q185" s="101">
        <v>0</v>
      </c>
      <c r="R185" s="101">
        <v>0</v>
      </c>
      <c r="S185" s="97">
        <v>1</v>
      </c>
      <c r="T185" s="101">
        <v>0</v>
      </c>
      <c r="U185" s="101">
        <v>0</v>
      </c>
      <c r="V185" s="96" t="s">
        <v>260</v>
      </c>
      <c r="W185" s="101">
        <v>0</v>
      </c>
      <c r="X185" s="101">
        <v>0</v>
      </c>
      <c r="Y185" s="101">
        <v>0</v>
      </c>
      <c r="Z185" s="97">
        <v>1</v>
      </c>
      <c r="AA185" s="101">
        <v>0</v>
      </c>
      <c r="AB185" s="101">
        <v>0</v>
      </c>
      <c r="AC185" s="96" t="s">
        <v>260</v>
      </c>
      <c r="AD185" s="101">
        <v>0</v>
      </c>
      <c r="AE185" s="101">
        <v>0</v>
      </c>
      <c r="AF185" s="101">
        <v>0</v>
      </c>
      <c r="AG185" s="97">
        <v>1</v>
      </c>
      <c r="AH185" s="101">
        <v>0</v>
      </c>
      <c r="AI185" s="101">
        <v>0</v>
      </c>
    </row>
    <row r="186" spans="1:35" ht="18" x14ac:dyDescent="0.4">
      <c r="A186" s="96" t="s">
        <v>324</v>
      </c>
      <c r="B186" s="101">
        <v>0</v>
      </c>
      <c r="C186" s="101">
        <v>0</v>
      </c>
      <c r="D186" s="101">
        <v>0</v>
      </c>
      <c r="E186" s="97">
        <v>1</v>
      </c>
      <c r="F186" s="101">
        <v>0</v>
      </c>
      <c r="G186" s="101">
        <v>0</v>
      </c>
      <c r="H186" s="96" t="s">
        <v>324</v>
      </c>
      <c r="I186" s="101">
        <v>0</v>
      </c>
      <c r="J186" s="101">
        <v>0</v>
      </c>
      <c r="K186" s="101">
        <v>0</v>
      </c>
      <c r="L186" s="97">
        <v>1</v>
      </c>
      <c r="M186" s="101">
        <v>0</v>
      </c>
      <c r="N186" s="101">
        <v>0</v>
      </c>
      <c r="O186" s="96" t="s">
        <v>324</v>
      </c>
      <c r="P186" s="101">
        <v>0</v>
      </c>
      <c r="Q186" s="101">
        <v>0</v>
      </c>
      <c r="R186" s="101">
        <v>0</v>
      </c>
      <c r="S186" s="97">
        <v>1</v>
      </c>
      <c r="T186" s="101">
        <v>0</v>
      </c>
      <c r="U186" s="101">
        <v>0</v>
      </c>
      <c r="V186" s="96" t="s">
        <v>324</v>
      </c>
      <c r="W186" s="101">
        <v>0</v>
      </c>
      <c r="X186" s="101">
        <v>0</v>
      </c>
      <c r="Y186" s="101">
        <v>0</v>
      </c>
      <c r="Z186" s="97">
        <v>1</v>
      </c>
      <c r="AA186" s="101">
        <v>0</v>
      </c>
      <c r="AB186" s="101">
        <v>0</v>
      </c>
      <c r="AC186" s="96" t="s">
        <v>324</v>
      </c>
      <c r="AD186" s="101">
        <v>0</v>
      </c>
      <c r="AE186" s="101">
        <v>0</v>
      </c>
      <c r="AF186" s="101">
        <v>0</v>
      </c>
      <c r="AG186" s="97">
        <v>1</v>
      </c>
      <c r="AH186" s="101">
        <v>0</v>
      </c>
      <c r="AI186" s="101">
        <v>0</v>
      </c>
    </row>
    <row r="187" spans="1:35" ht="18" x14ac:dyDescent="0.4">
      <c r="A187" s="96" t="s">
        <v>379</v>
      </c>
      <c r="B187" s="101">
        <v>0</v>
      </c>
      <c r="C187" s="101">
        <v>0</v>
      </c>
      <c r="D187" s="101">
        <v>0</v>
      </c>
      <c r="E187" s="97">
        <v>1</v>
      </c>
      <c r="F187" s="101">
        <v>0</v>
      </c>
      <c r="G187" s="101">
        <v>0</v>
      </c>
      <c r="H187" s="96" t="s">
        <v>379</v>
      </c>
      <c r="I187" s="101">
        <v>0</v>
      </c>
      <c r="J187" s="101">
        <v>0</v>
      </c>
      <c r="K187" s="101">
        <v>0</v>
      </c>
      <c r="L187" s="97">
        <v>1</v>
      </c>
      <c r="M187" s="101">
        <v>0</v>
      </c>
      <c r="N187" s="101">
        <v>0</v>
      </c>
      <c r="O187" s="96" t="s">
        <v>379</v>
      </c>
      <c r="P187" s="101">
        <v>0</v>
      </c>
      <c r="Q187" s="101">
        <v>0</v>
      </c>
      <c r="R187" s="101">
        <v>0</v>
      </c>
      <c r="S187" s="97">
        <v>1</v>
      </c>
      <c r="T187" s="101">
        <v>0</v>
      </c>
      <c r="U187" s="101">
        <v>0</v>
      </c>
      <c r="V187" s="96" t="s">
        <v>379</v>
      </c>
      <c r="W187" s="101">
        <v>0</v>
      </c>
      <c r="X187" s="101">
        <v>0</v>
      </c>
      <c r="Y187" s="101">
        <v>0</v>
      </c>
      <c r="Z187" s="97">
        <v>1</v>
      </c>
      <c r="AA187" s="101">
        <v>0</v>
      </c>
      <c r="AB187" s="101">
        <v>0</v>
      </c>
      <c r="AC187" s="96" t="s">
        <v>379</v>
      </c>
      <c r="AD187" s="101">
        <v>0</v>
      </c>
      <c r="AE187" s="101">
        <v>0</v>
      </c>
      <c r="AF187" s="101">
        <v>0</v>
      </c>
      <c r="AG187" s="97">
        <v>1</v>
      </c>
      <c r="AH187" s="101">
        <v>0</v>
      </c>
      <c r="AI187" s="101">
        <v>0</v>
      </c>
    </row>
    <row r="188" spans="1:35" ht="36" x14ac:dyDescent="0.4">
      <c r="A188" s="96" t="s">
        <v>383</v>
      </c>
      <c r="B188" s="101">
        <v>0</v>
      </c>
      <c r="C188" s="101">
        <v>0</v>
      </c>
      <c r="D188" s="101">
        <v>0</v>
      </c>
      <c r="E188" s="97">
        <v>1</v>
      </c>
      <c r="F188" s="101">
        <v>0</v>
      </c>
      <c r="G188" s="101">
        <v>0</v>
      </c>
      <c r="H188" s="96" t="s">
        <v>383</v>
      </c>
      <c r="I188" s="101">
        <v>0</v>
      </c>
      <c r="J188" s="101">
        <v>0</v>
      </c>
      <c r="K188" s="101">
        <v>0</v>
      </c>
      <c r="L188" s="97">
        <v>1</v>
      </c>
      <c r="M188" s="101">
        <v>0</v>
      </c>
      <c r="N188" s="101">
        <v>0</v>
      </c>
      <c r="O188" s="96" t="s">
        <v>383</v>
      </c>
      <c r="P188" s="101">
        <v>0</v>
      </c>
      <c r="Q188" s="101">
        <v>0</v>
      </c>
      <c r="R188" s="101">
        <v>0</v>
      </c>
      <c r="S188" s="97">
        <v>1</v>
      </c>
      <c r="T188" s="101">
        <v>0</v>
      </c>
      <c r="U188" s="101">
        <v>0</v>
      </c>
      <c r="V188" s="96" t="s">
        <v>383</v>
      </c>
      <c r="W188" s="101">
        <v>0</v>
      </c>
      <c r="X188" s="101">
        <v>0</v>
      </c>
      <c r="Y188" s="101">
        <v>0</v>
      </c>
      <c r="Z188" s="97">
        <v>1</v>
      </c>
      <c r="AA188" s="101">
        <v>0</v>
      </c>
      <c r="AB188" s="101">
        <v>0</v>
      </c>
      <c r="AC188" s="96" t="s">
        <v>383</v>
      </c>
      <c r="AD188" s="101">
        <v>0</v>
      </c>
      <c r="AE188" s="101">
        <v>0</v>
      </c>
      <c r="AF188" s="101">
        <v>0</v>
      </c>
      <c r="AG188" s="97">
        <v>1</v>
      </c>
      <c r="AH188" s="101">
        <v>0</v>
      </c>
      <c r="AI188" s="101">
        <v>0</v>
      </c>
    </row>
    <row r="189" spans="1:35" ht="18" x14ac:dyDescent="0.4">
      <c r="A189" s="96" t="s">
        <v>384</v>
      </c>
      <c r="B189" s="101">
        <v>0</v>
      </c>
      <c r="C189" s="101">
        <v>0</v>
      </c>
      <c r="D189" s="101">
        <v>0</v>
      </c>
      <c r="E189" s="97">
        <v>1</v>
      </c>
      <c r="F189" s="101">
        <v>0</v>
      </c>
      <c r="G189" s="101">
        <v>0</v>
      </c>
      <c r="H189" s="96" t="s">
        <v>384</v>
      </c>
      <c r="I189" s="101">
        <v>0</v>
      </c>
      <c r="J189" s="101">
        <v>0</v>
      </c>
      <c r="K189" s="101">
        <v>0</v>
      </c>
      <c r="L189" s="97">
        <v>1</v>
      </c>
      <c r="M189" s="101">
        <v>0</v>
      </c>
      <c r="N189" s="101">
        <v>0</v>
      </c>
      <c r="O189" s="96" t="s">
        <v>384</v>
      </c>
      <c r="P189" s="101">
        <v>0</v>
      </c>
      <c r="Q189" s="101">
        <v>0</v>
      </c>
      <c r="R189" s="101">
        <v>0</v>
      </c>
      <c r="S189" s="97">
        <v>1</v>
      </c>
      <c r="T189" s="101">
        <v>0</v>
      </c>
      <c r="U189" s="101">
        <v>0</v>
      </c>
      <c r="V189" s="96" t="s">
        <v>384</v>
      </c>
      <c r="W189" s="101">
        <v>0</v>
      </c>
      <c r="X189" s="101">
        <v>0</v>
      </c>
      <c r="Y189" s="101">
        <v>0</v>
      </c>
      <c r="Z189" s="97">
        <v>1</v>
      </c>
      <c r="AA189" s="101">
        <v>0</v>
      </c>
      <c r="AB189" s="101">
        <v>0</v>
      </c>
      <c r="AC189" s="96" t="s">
        <v>384</v>
      </c>
      <c r="AD189" s="101">
        <v>0</v>
      </c>
      <c r="AE189" s="101">
        <v>0</v>
      </c>
      <c r="AF189" s="101">
        <v>0</v>
      </c>
      <c r="AG189" s="97">
        <v>1</v>
      </c>
      <c r="AH189" s="101">
        <v>0</v>
      </c>
      <c r="AI189" s="101">
        <v>0</v>
      </c>
    </row>
    <row r="190" spans="1:35" ht="18" x14ac:dyDescent="0.4">
      <c r="A190" s="96" t="s">
        <v>385</v>
      </c>
      <c r="B190" s="101">
        <v>0</v>
      </c>
      <c r="C190" s="101">
        <v>0</v>
      </c>
      <c r="D190" s="101">
        <v>0</v>
      </c>
      <c r="E190" s="97">
        <v>1</v>
      </c>
      <c r="F190" s="101">
        <v>0</v>
      </c>
      <c r="G190" s="101">
        <v>0</v>
      </c>
      <c r="H190" s="96" t="s">
        <v>385</v>
      </c>
      <c r="I190" s="101">
        <v>0</v>
      </c>
      <c r="J190" s="101">
        <v>0</v>
      </c>
      <c r="K190" s="101">
        <v>0</v>
      </c>
      <c r="L190" s="97">
        <v>1</v>
      </c>
      <c r="M190" s="101">
        <v>0</v>
      </c>
      <c r="N190" s="101">
        <v>0</v>
      </c>
      <c r="O190" s="96" t="s">
        <v>385</v>
      </c>
      <c r="P190" s="101">
        <v>0</v>
      </c>
      <c r="Q190" s="101">
        <v>0</v>
      </c>
      <c r="R190" s="101">
        <v>0</v>
      </c>
      <c r="S190" s="97">
        <v>1</v>
      </c>
      <c r="T190" s="101">
        <v>0</v>
      </c>
      <c r="U190" s="101">
        <v>0</v>
      </c>
      <c r="V190" s="96" t="s">
        <v>385</v>
      </c>
      <c r="W190" s="101">
        <v>0</v>
      </c>
      <c r="X190" s="101">
        <v>0</v>
      </c>
      <c r="Y190" s="101">
        <v>0</v>
      </c>
      <c r="Z190" s="97">
        <v>1</v>
      </c>
      <c r="AA190" s="101">
        <v>0</v>
      </c>
      <c r="AB190" s="101">
        <v>0</v>
      </c>
      <c r="AC190" s="96" t="s">
        <v>385</v>
      </c>
      <c r="AD190" s="101">
        <v>0</v>
      </c>
      <c r="AE190" s="101">
        <v>0</v>
      </c>
      <c r="AF190" s="101">
        <v>0</v>
      </c>
      <c r="AG190" s="97">
        <v>1</v>
      </c>
      <c r="AH190" s="101">
        <v>0</v>
      </c>
      <c r="AI190" s="101">
        <v>0</v>
      </c>
    </row>
    <row r="191" spans="1:35" ht="18" x14ac:dyDescent="0.4">
      <c r="A191" s="96" t="s">
        <v>386</v>
      </c>
      <c r="B191" s="101">
        <v>0</v>
      </c>
      <c r="C191" s="101">
        <v>0</v>
      </c>
      <c r="D191" s="101">
        <v>0</v>
      </c>
      <c r="E191" s="97">
        <v>1</v>
      </c>
      <c r="F191" s="101">
        <v>0</v>
      </c>
      <c r="G191" s="101">
        <v>0</v>
      </c>
      <c r="H191" s="96" t="s">
        <v>386</v>
      </c>
      <c r="I191" s="101">
        <v>0</v>
      </c>
      <c r="J191" s="101">
        <v>0</v>
      </c>
      <c r="K191" s="101">
        <v>0</v>
      </c>
      <c r="L191" s="97">
        <v>1</v>
      </c>
      <c r="M191" s="101">
        <v>0</v>
      </c>
      <c r="N191" s="101">
        <v>0</v>
      </c>
      <c r="O191" s="96" t="s">
        <v>386</v>
      </c>
      <c r="P191" s="101">
        <v>0</v>
      </c>
      <c r="Q191" s="101">
        <v>0</v>
      </c>
      <c r="R191" s="101">
        <v>0</v>
      </c>
      <c r="S191" s="97">
        <v>1</v>
      </c>
      <c r="T191" s="101">
        <v>0</v>
      </c>
      <c r="U191" s="101">
        <v>0</v>
      </c>
      <c r="V191" s="96" t="s">
        <v>386</v>
      </c>
      <c r="W191" s="101">
        <v>0</v>
      </c>
      <c r="X191" s="101">
        <v>0</v>
      </c>
      <c r="Y191" s="101">
        <v>0</v>
      </c>
      <c r="Z191" s="97">
        <v>1</v>
      </c>
      <c r="AA191" s="101">
        <v>0</v>
      </c>
      <c r="AB191" s="101">
        <v>0</v>
      </c>
      <c r="AC191" s="96" t="s">
        <v>386</v>
      </c>
      <c r="AD191" s="101">
        <v>0</v>
      </c>
      <c r="AE191" s="101">
        <v>0</v>
      </c>
      <c r="AF191" s="101">
        <v>0</v>
      </c>
      <c r="AG191" s="97">
        <v>1</v>
      </c>
      <c r="AH191" s="101">
        <v>0</v>
      </c>
      <c r="AI191" s="101">
        <v>0</v>
      </c>
    </row>
    <row r="192" spans="1:35" ht="18" x14ac:dyDescent="0.4">
      <c r="A192" s="96" t="s">
        <v>387</v>
      </c>
      <c r="B192" s="101">
        <v>0</v>
      </c>
      <c r="C192" s="101">
        <v>0</v>
      </c>
      <c r="D192" s="101">
        <v>0</v>
      </c>
      <c r="E192" s="97">
        <v>1</v>
      </c>
      <c r="F192" s="101">
        <v>0</v>
      </c>
      <c r="G192" s="101">
        <v>0</v>
      </c>
      <c r="H192" s="96" t="s">
        <v>387</v>
      </c>
      <c r="I192" s="101">
        <v>0</v>
      </c>
      <c r="J192" s="101">
        <v>0</v>
      </c>
      <c r="K192" s="101">
        <v>0</v>
      </c>
      <c r="L192" s="97">
        <v>1</v>
      </c>
      <c r="M192" s="101">
        <v>0</v>
      </c>
      <c r="N192" s="101">
        <v>0</v>
      </c>
      <c r="O192" s="96" t="s">
        <v>387</v>
      </c>
      <c r="P192" s="101">
        <v>0</v>
      </c>
      <c r="Q192" s="101">
        <v>0</v>
      </c>
      <c r="R192" s="101">
        <v>0</v>
      </c>
      <c r="S192" s="97">
        <v>1</v>
      </c>
      <c r="T192" s="101">
        <v>0</v>
      </c>
      <c r="U192" s="101">
        <v>0</v>
      </c>
      <c r="V192" s="96" t="s">
        <v>387</v>
      </c>
      <c r="W192" s="101">
        <v>0</v>
      </c>
      <c r="X192" s="101">
        <v>0</v>
      </c>
      <c r="Y192" s="101">
        <v>0</v>
      </c>
      <c r="Z192" s="97">
        <v>1</v>
      </c>
      <c r="AA192" s="101">
        <v>0</v>
      </c>
      <c r="AB192" s="101">
        <v>0</v>
      </c>
      <c r="AC192" s="96" t="s">
        <v>387</v>
      </c>
      <c r="AD192" s="101">
        <v>0</v>
      </c>
      <c r="AE192" s="101">
        <v>0</v>
      </c>
      <c r="AF192" s="101">
        <v>0</v>
      </c>
      <c r="AG192" s="97">
        <v>1</v>
      </c>
      <c r="AH192" s="101">
        <v>0</v>
      </c>
      <c r="AI192" s="101">
        <v>0</v>
      </c>
    </row>
    <row r="193" spans="1:35" ht="18" x14ac:dyDescent="0.4">
      <c r="A193" s="96" t="s">
        <v>494</v>
      </c>
      <c r="B193" s="101">
        <v>0</v>
      </c>
      <c r="C193" s="101">
        <v>0</v>
      </c>
      <c r="D193" s="101">
        <v>0</v>
      </c>
      <c r="E193" s="97">
        <v>1</v>
      </c>
      <c r="F193" s="101">
        <v>0</v>
      </c>
      <c r="G193" s="101">
        <v>0</v>
      </c>
      <c r="H193" s="96" t="s">
        <v>494</v>
      </c>
      <c r="I193" s="101">
        <v>0</v>
      </c>
      <c r="J193" s="101">
        <v>0</v>
      </c>
      <c r="K193" s="101">
        <v>0</v>
      </c>
      <c r="L193" s="97">
        <v>1</v>
      </c>
      <c r="M193" s="101">
        <v>0</v>
      </c>
      <c r="N193" s="101">
        <v>0</v>
      </c>
      <c r="O193" s="96" t="s">
        <v>494</v>
      </c>
      <c r="P193" s="101">
        <v>0</v>
      </c>
      <c r="Q193" s="101">
        <v>0</v>
      </c>
      <c r="R193" s="101">
        <v>0</v>
      </c>
      <c r="S193" s="97">
        <v>1</v>
      </c>
      <c r="T193" s="101">
        <v>0</v>
      </c>
      <c r="U193" s="101">
        <v>0</v>
      </c>
      <c r="V193" s="96" t="s">
        <v>494</v>
      </c>
      <c r="W193" s="101">
        <v>0</v>
      </c>
      <c r="X193" s="101">
        <v>0</v>
      </c>
      <c r="Y193" s="101">
        <v>0</v>
      </c>
      <c r="Z193" s="97">
        <v>1</v>
      </c>
      <c r="AA193" s="101">
        <v>0</v>
      </c>
      <c r="AB193" s="101">
        <v>0</v>
      </c>
      <c r="AC193" s="96" t="s">
        <v>494</v>
      </c>
      <c r="AD193" s="101">
        <v>0</v>
      </c>
      <c r="AE193" s="101">
        <v>0</v>
      </c>
      <c r="AF193" s="101">
        <v>0</v>
      </c>
      <c r="AG193" s="97">
        <v>1</v>
      </c>
      <c r="AH193" s="101">
        <v>0</v>
      </c>
      <c r="AI193" s="101">
        <v>0</v>
      </c>
    </row>
    <row r="194" spans="1:35" ht="18" x14ac:dyDescent="0.4">
      <c r="A194" s="96" t="s">
        <v>271</v>
      </c>
      <c r="B194" s="101">
        <v>0</v>
      </c>
      <c r="C194" s="101">
        <v>0</v>
      </c>
      <c r="D194" s="101">
        <v>0</v>
      </c>
      <c r="E194" s="97">
        <v>1</v>
      </c>
      <c r="F194" s="101">
        <v>0</v>
      </c>
      <c r="G194" s="101">
        <v>0</v>
      </c>
      <c r="H194" s="96" t="s">
        <v>271</v>
      </c>
      <c r="I194" s="101">
        <v>0</v>
      </c>
      <c r="J194" s="101">
        <v>0</v>
      </c>
      <c r="K194" s="101">
        <v>0</v>
      </c>
      <c r="L194" s="97">
        <v>1</v>
      </c>
      <c r="M194" s="101">
        <v>0</v>
      </c>
      <c r="N194" s="101">
        <v>0</v>
      </c>
      <c r="O194" s="96" t="s">
        <v>271</v>
      </c>
      <c r="P194" s="101">
        <v>0</v>
      </c>
      <c r="Q194" s="101">
        <v>0</v>
      </c>
      <c r="R194" s="101">
        <v>0</v>
      </c>
      <c r="S194" s="97">
        <v>1</v>
      </c>
      <c r="T194" s="101">
        <v>0</v>
      </c>
      <c r="U194" s="101">
        <v>0</v>
      </c>
      <c r="V194" s="96" t="s">
        <v>271</v>
      </c>
      <c r="W194" s="101">
        <v>0</v>
      </c>
      <c r="X194" s="101">
        <v>0</v>
      </c>
      <c r="Y194" s="101">
        <v>0</v>
      </c>
      <c r="Z194" s="97">
        <v>1</v>
      </c>
      <c r="AA194" s="101">
        <v>0</v>
      </c>
      <c r="AB194" s="101">
        <v>0</v>
      </c>
      <c r="AC194" s="96" t="s">
        <v>271</v>
      </c>
      <c r="AD194" s="101">
        <v>0</v>
      </c>
      <c r="AE194" s="101">
        <v>0</v>
      </c>
      <c r="AF194" s="101">
        <v>0</v>
      </c>
      <c r="AG194" s="97">
        <v>1</v>
      </c>
      <c r="AH194" s="101">
        <v>0</v>
      </c>
      <c r="AI194" s="101">
        <v>0</v>
      </c>
    </row>
    <row r="195" spans="1:35" ht="18" x14ac:dyDescent="0.4">
      <c r="A195" s="96" t="s">
        <v>222</v>
      </c>
      <c r="B195" s="101">
        <v>0</v>
      </c>
      <c r="C195" s="101">
        <v>0</v>
      </c>
      <c r="D195" s="101">
        <v>0</v>
      </c>
      <c r="E195" s="97">
        <v>1</v>
      </c>
      <c r="F195" s="101">
        <v>0</v>
      </c>
      <c r="G195" s="101">
        <v>0</v>
      </c>
      <c r="H195" s="96" t="s">
        <v>222</v>
      </c>
      <c r="I195" s="101">
        <v>0</v>
      </c>
      <c r="J195" s="101">
        <v>0</v>
      </c>
      <c r="K195" s="101">
        <v>0</v>
      </c>
      <c r="L195" s="97">
        <v>1</v>
      </c>
      <c r="M195" s="101">
        <v>0</v>
      </c>
      <c r="N195" s="101">
        <v>0</v>
      </c>
      <c r="O195" s="96" t="s">
        <v>222</v>
      </c>
      <c r="P195" s="101">
        <v>0</v>
      </c>
      <c r="Q195" s="101">
        <v>0</v>
      </c>
      <c r="R195" s="101">
        <v>0</v>
      </c>
      <c r="S195" s="97">
        <v>1</v>
      </c>
      <c r="T195" s="101">
        <v>0</v>
      </c>
      <c r="U195" s="101">
        <v>0</v>
      </c>
      <c r="V195" s="96" t="s">
        <v>222</v>
      </c>
      <c r="W195" s="101">
        <v>0</v>
      </c>
      <c r="X195" s="101">
        <v>0</v>
      </c>
      <c r="Y195" s="101">
        <v>0</v>
      </c>
      <c r="Z195" s="97">
        <v>1</v>
      </c>
      <c r="AA195" s="101">
        <v>0</v>
      </c>
      <c r="AB195" s="101">
        <v>0</v>
      </c>
      <c r="AC195" s="96" t="s">
        <v>222</v>
      </c>
      <c r="AD195" s="101">
        <v>0</v>
      </c>
      <c r="AE195" s="101">
        <v>0</v>
      </c>
      <c r="AF195" s="101">
        <v>0</v>
      </c>
      <c r="AG195" s="97">
        <v>1</v>
      </c>
      <c r="AH195" s="101">
        <v>0</v>
      </c>
      <c r="AI195" s="101">
        <v>0</v>
      </c>
    </row>
    <row r="196" spans="1:35" ht="18" x14ac:dyDescent="0.4">
      <c r="A196" s="96" t="s">
        <v>388</v>
      </c>
      <c r="B196" s="101">
        <v>0</v>
      </c>
      <c r="C196" s="101">
        <v>0</v>
      </c>
      <c r="D196" s="101">
        <v>0</v>
      </c>
      <c r="E196" s="97">
        <v>1</v>
      </c>
      <c r="F196" s="101">
        <v>0</v>
      </c>
      <c r="G196" s="101">
        <v>0</v>
      </c>
      <c r="H196" s="96" t="s">
        <v>388</v>
      </c>
      <c r="I196" s="101">
        <v>0</v>
      </c>
      <c r="J196" s="101">
        <v>0</v>
      </c>
      <c r="K196" s="101">
        <v>0</v>
      </c>
      <c r="L196" s="97">
        <v>1</v>
      </c>
      <c r="M196" s="101">
        <v>0</v>
      </c>
      <c r="N196" s="101">
        <v>0</v>
      </c>
      <c r="O196" s="96" t="s">
        <v>388</v>
      </c>
      <c r="P196" s="101">
        <v>0</v>
      </c>
      <c r="Q196" s="101">
        <v>0</v>
      </c>
      <c r="R196" s="101">
        <v>0</v>
      </c>
      <c r="S196" s="97">
        <v>1</v>
      </c>
      <c r="T196" s="101">
        <v>0</v>
      </c>
      <c r="U196" s="101">
        <v>0</v>
      </c>
      <c r="V196" s="96" t="s">
        <v>388</v>
      </c>
      <c r="W196" s="101">
        <v>0</v>
      </c>
      <c r="X196" s="101">
        <v>0</v>
      </c>
      <c r="Y196" s="101">
        <v>0</v>
      </c>
      <c r="Z196" s="97">
        <v>1</v>
      </c>
      <c r="AA196" s="101">
        <v>0</v>
      </c>
      <c r="AB196" s="101">
        <v>0</v>
      </c>
      <c r="AC196" s="96" t="s">
        <v>388</v>
      </c>
      <c r="AD196" s="101">
        <v>0</v>
      </c>
      <c r="AE196" s="101">
        <v>0</v>
      </c>
      <c r="AF196" s="101">
        <v>0</v>
      </c>
      <c r="AG196" s="97">
        <v>1</v>
      </c>
      <c r="AH196" s="101">
        <v>0</v>
      </c>
      <c r="AI196" s="101">
        <v>0</v>
      </c>
    </row>
    <row r="197" spans="1:35" ht="18" x14ac:dyDescent="0.4">
      <c r="A197" s="96" t="s">
        <v>389</v>
      </c>
      <c r="B197" s="101">
        <v>0</v>
      </c>
      <c r="C197" s="101">
        <v>0</v>
      </c>
      <c r="D197" s="101">
        <v>0</v>
      </c>
      <c r="E197" s="97">
        <v>1</v>
      </c>
      <c r="F197" s="101">
        <v>0</v>
      </c>
      <c r="G197" s="101">
        <v>0</v>
      </c>
      <c r="H197" s="96" t="s">
        <v>389</v>
      </c>
      <c r="I197" s="101">
        <v>0</v>
      </c>
      <c r="J197" s="101">
        <v>0</v>
      </c>
      <c r="K197" s="101">
        <v>0</v>
      </c>
      <c r="L197" s="97">
        <v>1</v>
      </c>
      <c r="M197" s="101">
        <v>0</v>
      </c>
      <c r="N197" s="101">
        <v>0</v>
      </c>
      <c r="O197" s="96" t="s">
        <v>389</v>
      </c>
      <c r="P197" s="101">
        <v>0</v>
      </c>
      <c r="Q197" s="101">
        <v>0</v>
      </c>
      <c r="R197" s="101">
        <v>0</v>
      </c>
      <c r="S197" s="97">
        <v>1</v>
      </c>
      <c r="T197" s="101">
        <v>0</v>
      </c>
      <c r="U197" s="101">
        <v>0</v>
      </c>
      <c r="V197" s="96" t="s">
        <v>389</v>
      </c>
      <c r="W197" s="101">
        <v>0</v>
      </c>
      <c r="X197" s="101">
        <v>0</v>
      </c>
      <c r="Y197" s="101">
        <v>0</v>
      </c>
      <c r="Z197" s="97">
        <v>1</v>
      </c>
      <c r="AA197" s="101">
        <v>0</v>
      </c>
      <c r="AB197" s="101">
        <v>0</v>
      </c>
      <c r="AC197" s="96" t="s">
        <v>389</v>
      </c>
      <c r="AD197" s="101">
        <v>0</v>
      </c>
      <c r="AE197" s="101">
        <v>0</v>
      </c>
      <c r="AF197" s="101">
        <v>0</v>
      </c>
      <c r="AG197" s="97">
        <v>1</v>
      </c>
      <c r="AH197" s="101">
        <v>0</v>
      </c>
      <c r="AI197" s="101">
        <v>0</v>
      </c>
    </row>
    <row r="198" spans="1:35" ht="18" x14ac:dyDescent="0.4">
      <c r="A198" s="96" t="s">
        <v>390</v>
      </c>
      <c r="B198" s="101">
        <v>0</v>
      </c>
      <c r="C198" s="101">
        <v>0</v>
      </c>
      <c r="D198" s="101">
        <v>0</v>
      </c>
      <c r="E198" s="97">
        <v>1</v>
      </c>
      <c r="F198" s="101">
        <v>0</v>
      </c>
      <c r="G198" s="101">
        <v>0</v>
      </c>
      <c r="H198" s="96" t="s">
        <v>390</v>
      </c>
      <c r="I198" s="101">
        <v>0</v>
      </c>
      <c r="J198" s="101">
        <v>0</v>
      </c>
      <c r="K198" s="101">
        <v>0</v>
      </c>
      <c r="L198" s="97">
        <v>1</v>
      </c>
      <c r="M198" s="101">
        <v>0</v>
      </c>
      <c r="N198" s="101">
        <v>0</v>
      </c>
      <c r="O198" s="96" t="s">
        <v>390</v>
      </c>
      <c r="P198" s="101">
        <v>0</v>
      </c>
      <c r="Q198" s="101">
        <v>0</v>
      </c>
      <c r="R198" s="101">
        <v>0</v>
      </c>
      <c r="S198" s="97">
        <v>1</v>
      </c>
      <c r="T198" s="101">
        <v>0</v>
      </c>
      <c r="U198" s="101">
        <v>0</v>
      </c>
      <c r="V198" s="96" t="s">
        <v>390</v>
      </c>
      <c r="W198" s="101">
        <v>0</v>
      </c>
      <c r="X198" s="101">
        <v>0</v>
      </c>
      <c r="Y198" s="101">
        <v>0</v>
      </c>
      <c r="Z198" s="97">
        <v>1</v>
      </c>
      <c r="AA198" s="101">
        <v>0</v>
      </c>
      <c r="AB198" s="101">
        <v>0</v>
      </c>
      <c r="AC198" s="96" t="s">
        <v>390</v>
      </c>
      <c r="AD198" s="101">
        <v>0</v>
      </c>
      <c r="AE198" s="101">
        <v>0</v>
      </c>
      <c r="AF198" s="101">
        <v>0</v>
      </c>
      <c r="AG198" s="97">
        <v>1</v>
      </c>
      <c r="AH198" s="101">
        <v>0</v>
      </c>
      <c r="AI198" s="101">
        <v>0</v>
      </c>
    </row>
    <row r="199" spans="1:35" ht="18" x14ac:dyDescent="0.4">
      <c r="A199" s="96" t="s">
        <v>391</v>
      </c>
      <c r="B199" s="101">
        <v>0</v>
      </c>
      <c r="C199" s="101">
        <v>0</v>
      </c>
      <c r="D199" s="101">
        <v>0</v>
      </c>
      <c r="E199" s="97">
        <v>1</v>
      </c>
      <c r="F199" s="101">
        <v>0</v>
      </c>
      <c r="G199" s="101">
        <v>0</v>
      </c>
      <c r="H199" s="96" t="s">
        <v>391</v>
      </c>
      <c r="I199" s="101">
        <v>0</v>
      </c>
      <c r="J199" s="101">
        <v>0</v>
      </c>
      <c r="K199" s="101">
        <v>0</v>
      </c>
      <c r="L199" s="97">
        <v>1</v>
      </c>
      <c r="M199" s="101">
        <v>0</v>
      </c>
      <c r="N199" s="101">
        <v>0</v>
      </c>
      <c r="O199" s="96" t="s">
        <v>391</v>
      </c>
      <c r="P199" s="101">
        <v>0</v>
      </c>
      <c r="Q199" s="101">
        <v>0</v>
      </c>
      <c r="R199" s="101">
        <v>0</v>
      </c>
      <c r="S199" s="97">
        <v>1</v>
      </c>
      <c r="T199" s="101">
        <v>0</v>
      </c>
      <c r="U199" s="101">
        <v>0</v>
      </c>
      <c r="V199" s="96" t="s">
        <v>391</v>
      </c>
      <c r="W199" s="101">
        <v>0</v>
      </c>
      <c r="X199" s="101">
        <v>0</v>
      </c>
      <c r="Y199" s="101">
        <v>0</v>
      </c>
      <c r="Z199" s="97">
        <v>1</v>
      </c>
      <c r="AA199" s="101">
        <v>0</v>
      </c>
      <c r="AB199" s="101">
        <v>0</v>
      </c>
      <c r="AC199" s="96" t="s">
        <v>391</v>
      </c>
      <c r="AD199" s="101">
        <v>0</v>
      </c>
      <c r="AE199" s="101">
        <v>0</v>
      </c>
      <c r="AF199" s="101">
        <v>0</v>
      </c>
      <c r="AG199" s="97">
        <v>1</v>
      </c>
      <c r="AH199" s="101">
        <v>0</v>
      </c>
      <c r="AI199" s="101">
        <v>0</v>
      </c>
    </row>
    <row r="200" spans="1:35" ht="18" x14ac:dyDescent="0.4">
      <c r="A200" s="96" t="s">
        <v>392</v>
      </c>
      <c r="B200" s="101">
        <v>0</v>
      </c>
      <c r="C200" s="101">
        <v>0</v>
      </c>
      <c r="D200" s="101">
        <v>0</v>
      </c>
      <c r="E200" s="97">
        <v>1</v>
      </c>
      <c r="F200" s="101">
        <v>0</v>
      </c>
      <c r="G200" s="101">
        <v>0</v>
      </c>
      <c r="H200" s="96" t="s">
        <v>392</v>
      </c>
      <c r="I200" s="101">
        <v>0</v>
      </c>
      <c r="J200" s="101">
        <v>0</v>
      </c>
      <c r="K200" s="101">
        <v>0</v>
      </c>
      <c r="L200" s="97">
        <v>1</v>
      </c>
      <c r="M200" s="101">
        <v>0</v>
      </c>
      <c r="N200" s="101">
        <v>0</v>
      </c>
      <c r="O200" s="96" t="s">
        <v>392</v>
      </c>
      <c r="P200" s="101">
        <v>0</v>
      </c>
      <c r="Q200" s="101">
        <v>0</v>
      </c>
      <c r="R200" s="101">
        <v>0</v>
      </c>
      <c r="S200" s="97">
        <v>1</v>
      </c>
      <c r="T200" s="101">
        <v>0</v>
      </c>
      <c r="U200" s="101">
        <v>0</v>
      </c>
      <c r="V200" s="96" t="s">
        <v>392</v>
      </c>
      <c r="W200" s="101">
        <v>0</v>
      </c>
      <c r="X200" s="101">
        <v>0</v>
      </c>
      <c r="Y200" s="101">
        <v>0</v>
      </c>
      <c r="Z200" s="97">
        <v>1</v>
      </c>
      <c r="AA200" s="101">
        <v>0</v>
      </c>
      <c r="AB200" s="101">
        <v>0</v>
      </c>
      <c r="AC200" s="96" t="s">
        <v>392</v>
      </c>
      <c r="AD200" s="101">
        <v>0</v>
      </c>
      <c r="AE200" s="101">
        <v>0</v>
      </c>
      <c r="AF200" s="101">
        <v>0</v>
      </c>
      <c r="AG200" s="97">
        <v>1</v>
      </c>
      <c r="AH200" s="101">
        <v>0</v>
      </c>
      <c r="AI200" s="101">
        <v>0</v>
      </c>
    </row>
    <row r="201" spans="1:35" ht="18" x14ac:dyDescent="0.4">
      <c r="A201" s="96" t="s">
        <v>393</v>
      </c>
      <c r="B201" s="101">
        <v>0</v>
      </c>
      <c r="C201" s="101">
        <v>0</v>
      </c>
      <c r="D201" s="101">
        <v>0</v>
      </c>
      <c r="E201" s="97">
        <v>1</v>
      </c>
      <c r="F201" s="101">
        <v>0</v>
      </c>
      <c r="G201" s="101">
        <v>0</v>
      </c>
      <c r="H201" s="96" t="s">
        <v>393</v>
      </c>
      <c r="I201" s="101">
        <v>0</v>
      </c>
      <c r="J201" s="101">
        <v>0</v>
      </c>
      <c r="K201" s="101">
        <v>0</v>
      </c>
      <c r="L201" s="97">
        <v>1</v>
      </c>
      <c r="M201" s="101">
        <v>0</v>
      </c>
      <c r="N201" s="101">
        <v>0</v>
      </c>
      <c r="O201" s="96" t="s">
        <v>393</v>
      </c>
      <c r="P201" s="101">
        <v>0</v>
      </c>
      <c r="Q201" s="101">
        <v>0</v>
      </c>
      <c r="R201" s="101">
        <v>0</v>
      </c>
      <c r="S201" s="97">
        <v>1</v>
      </c>
      <c r="T201" s="101">
        <v>0</v>
      </c>
      <c r="U201" s="101">
        <v>0</v>
      </c>
      <c r="V201" s="96" t="s">
        <v>393</v>
      </c>
      <c r="W201" s="101">
        <v>0</v>
      </c>
      <c r="X201" s="101">
        <v>0</v>
      </c>
      <c r="Y201" s="101">
        <v>0</v>
      </c>
      <c r="Z201" s="97">
        <v>1</v>
      </c>
      <c r="AA201" s="101">
        <v>0</v>
      </c>
      <c r="AB201" s="101">
        <v>0</v>
      </c>
      <c r="AC201" s="96" t="s">
        <v>393</v>
      </c>
      <c r="AD201" s="101">
        <v>0</v>
      </c>
      <c r="AE201" s="101">
        <v>0</v>
      </c>
      <c r="AF201" s="101">
        <v>0</v>
      </c>
      <c r="AG201" s="97">
        <v>1</v>
      </c>
      <c r="AH201" s="101">
        <v>0</v>
      </c>
      <c r="AI201" s="101">
        <v>0</v>
      </c>
    </row>
    <row r="202" spans="1:35" ht="18" x14ac:dyDescent="0.4">
      <c r="A202" s="96" t="s">
        <v>394</v>
      </c>
      <c r="B202" s="101">
        <v>0</v>
      </c>
      <c r="C202" s="101">
        <v>0</v>
      </c>
      <c r="D202" s="101">
        <v>0</v>
      </c>
      <c r="E202" s="97">
        <v>1</v>
      </c>
      <c r="F202" s="101">
        <v>0</v>
      </c>
      <c r="G202" s="101">
        <v>0</v>
      </c>
      <c r="H202" s="96" t="s">
        <v>394</v>
      </c>
      <c r="I202" s="101">
        <v>0</v>
      </c>
      <c r="J202" s="101">
        <v>0</v>
      </c>
      <c r="K202" s="101">
        <v>0</v>
      </c>
      <c r="L202" s="97">
        <v>1</v>
      </c>
      <c r="M202" s="101">
        <v>0</v>
      </c>
      <c r="N202" s="101">
        <v>0</v>
      </c>
      <c r="O202" s="96" t="s">
        <v>394</v>
      </c>
      <c r="P202" s="101">
        <v>0</v>
      </c>
      <c r="Q202" s="101">
        <v>0</v>
      </c>
      <c r="R202" s="101">
        <v>0</v>
      </c>
      <c r="S202" s="97">
        <v>1</v>
      </c>
      <c r="T202" s="101">
        <v>0</v>
      </c>
      <c r="U202" s="101">
        <v>0</v>
      </c>
      <c r="V202" s="96" t="s">
        <v>394</v>
      </c>
      <c r="W202" s="101">
        <v>0</v>
      </c>
      <c r="X202" s="101">
        <v>0</v>
      </c>
      <c r="Y202" s="101">
        <v>0</v>
      </c>
      <c r="Z202" s="97">
        <v>1</v>
      </c>
      <c r="AA202" s="101">
        <v>0</v>
      </c>
      <c r="AB202" s="101">
        <v>0</v>
      </c>
      <c r="AC202" s="96" t="s">
        <v>394</v>
      </c>
      <c r="AD202" s="101">
        <v>0</v>
      </c>
      <c r="AE202" s="101">
        <v>0</v>
      </c>
      <c r="AF202" s="101">
        <v>0</v>
      </c>
      <c r="AG202" s="97">
        <v>1</v>
      </c>
      <c r="AH202" s="101">
        <v>0</v>
      </c>
      <c r="AI202" s="101">
        <v>0</v>
      </c>
    </row>
    <row r="203" spans="1:35" ht="18" x14ac:dyDescent="0.4">
      <c r="A203" s="96" t="s">
        <v>395</v>
      </c>
      <c r="B203" s="101">
        <v>0</v>
      </c>
      <c r="C203" s="101">
        <v>0</v>
      </c>
      <c r="D203" s="101">
        <v>0</v>
      </c>
      <c r="E203" s="97">
        <v>1</v>
      </c>
      <c r="F203" s="101">
        <v>0</v>
      </c>
      <c r="G203" s="101">
        <v>0</v>
      </c>
      <c r="H203" s="96" t="s">
        <v>395</v>
      </c>
      <c r="I203" s="101">
        <v>0</v>
      </c>
      <c r="J203" s="101">
        <v>0</v>
      </c>
      <c r="K203" s="101">
        <v>0</v>
      </c>
      <c r="L203" s="97">
        <v>1</v>
      </c>
      <c r="M203" s="101">
        <v>0</v>
      </c>
      <c r="N203" s="101">
        <v>0</v>
      </c>
      <c r="O203" s="96" t="s">
        <v>395</v>
      </c>
      <c r="P203" s="101">
        <v>0</v>
      </c>
      <c r="Q203" s="101">
        <v>0</v>
      </c>
      <c r="R203" s="101">
        <v>0</v>
      </c>
      <c r="S203" s="97">
        <v>1</v>
      </c>
      <c r="T203" s="101">
        <v>0</v>
      </c>
      <c r="U203" s="101">
        <v>0</v>
      </c>
      <c r="V203" s="96" t="s">
        <v>395</v>
      </c>
      <c r="W203" s="101">
        <v>0</v>
      </c>
      <c r="X203" s="101">
        <v>0</v>
      </c>
      <c r="Y203" s="101">
        <v>0</v>
      </c>
      <c r="Z203" s="97">
        <v>1</v>
      </c>
      <c r="AA203" s="101">
        <v>0</v>
      </c>
      <c r="AB203" s="101">
        <v>0</v>
      </c>
      <c r="AC203" s="96" t="s">
        <v>395</v>
      </c>
      <c r="AD203" s="101">
        <v>0</v>
      </c>
      <c r="AE203" s="101">
        <v>0</v>
      </c>
      <c r="AF203" s="101">
        <v>0</v>
      </c>
      <c r="AG203" s="97">
        <v>1</v>
      </c>
      <c r="AH203" s="101">
        <v>0</v>
      </c>
      <c r="AI203" s="101">
        <v>0</v>
      </c>
    </row>
    <row r="204" spans="1:35" ht="18" x14ac:dyDescent="0.4">
      <c r="A204" s="96" t="s">
        <v>244</v>
      </c>
      <c r="B204" s="101">
        <v>0</v>
      </c>
      <c r="C204" s="101">
        <v>0</v>
      </c>
      <c r="D204" s="101">
        <v>0</v>
      </c>
      <c r="E204" s="97">
        <v>1</v>
      </c>
      <c r="F204" s="101">
        <v>0</v>
      </c>
      <c r="G204" s="101">
        <v>0</v>
      </c>
      <c r="H204" s="96" t="s">
        <v>244</v>
      </c>
      <c r="I204" s="101">
        <v>0</v>
      </c>
      <c r="J204" s="101">
        <v>0</v>
      </c>
      <c r="K204" s="101">
        <v>0</v>
      </c>
      <c r="L204" s="97">
        <v>1</v>
      </c>
      <c r="M204" s="101">
        <v>0</v>
      </c>
      <c r="N204" s="101">
        <v>0</v>
      </c>
      <c r="O204" s="96" t="s">
        <v>244</v>
      </c>
      <c r="P204" s="101">
        <v>0</v>
      </c>
      <c r="Q204" s="101">
        <v>0</v>
      </c>
      <c r="R204" s="101">
        <v>0</v>
      </c>
      <c r="S204" s="97">
        <v>1</v>
      </c>
      <c r="T204" s="101">
        <v>0</v>
      </c>
      <c r="U204" s="101">
        <v>0</v>
      </c>
      <c r="V204" s="96" t="s">
        <v>244</v>
      </c>
      <c r="W204" s="101">
        <v>0</v>
      </c>
      <c r="X204" s="101">
        <v>0</v>
      </c>
      <c r="Y204" s="101">
        <v>0</v>
      </c>
      <c r="Z204" s="97">
        <v>1</v>
      </c>
      <c r="AA204" s="101">
        <v>0</v>
      </c>
      <c r="AB204" s="101">
        <v>0</v>
      </c>
      <c r="AC204" s="96" t="s">
        <v>244</v>
      </c>
      <c r="AD204" s="101">
        <v>0</v>
      </c>
      <c r="AE204" s="101">
        <v>0</v>
      </c>
      <c r="AF204" s="101">
        <v>0</v>
      </c>
      <c r="AG204" s="97">
        <v>1</v>
      </c>
      <c r="AH204" s="101">
        <v>0</v>
      </c>
      <c r="AI204" s="101">
        <v>0</v>
      </c>
    </row>
    <row r="205" spans="1:35" ht="36" x14ac:dyDescent="0.4">
      <c r="A205" s="96" t="s">
        <v>396</v>
      </c>
      <c r="B205" s="101">
        <v>0</v>
      </c>
      <c r="C205" s="101">
        <v>0</v>
      </c>
      <c r="D205" s="101">
        <v>0</v>
      </c>
      <c r="E205" s="97">
        <v>1</v>
      </c>
      <c r="F205" s="101">
        <v>0</v>
      </c>
      <c r="G205" s="101">
        <v>0</v>
      </c>
      <c r="H205" s="96" t="s">
        <v>396</v>
      </c>
      <c r="I205" s="101">
        <v>0</v>
      </c>
      <c r="J205" s="101">
        <v>0</v>
      </c>
      <c r="K205" s="101">
        <v>0</v>
      </c>
      <c r="L205" s="97">
        <v>1</v>
      </c>
      <c r="M205" s="101">
        <v>0</v>
      </c>
      <c r="N205" s="101">
        <v>0</v>
      </c>
      <c r="O205" s="96" t="s">
        <v>396</v>
      </c>
      <c r="P205" s="101">
        <v>0</v>
      </c>
      <c r="Q205" s="101">
        <v>0</v>
      </c>
      <c r="R205" s="101">
        <v>0</v>
      </c>
      <c r="S205" s="97">
        <v>1</v>
      </c>
      <c r="T205" s="101">
        <v>0</v>
      </c>
      <c r="U205" s="101">
        <v>0</v>
      </c>
      <c r="V205" s="96" t="s">
        <v>396</v>
      </c>
      <c r="W205" s="101">
        <v>0</v>
      </c>
      <c r="X205" s="101">
        <v>0</v>
      </c>
      <c r="Y205" s="101">
        <v>0</v>
      </c>
      <c r="Z205" s="97">
        <v>1</v>
      </c>
      <c r="AA205" s="101">
        <v>0</v>
      </c>
      <c r="AB205" s="101">
        <v>0</v>
      </c>
      <c r="AC205" s="96" t="s">
        <v>396</v>
      </c>
      <c r="AD205" s="101">
        <v>0</v>
      </c>
      <c r="AE205" s="101">
        <v>0</v>
      </c>
      <c r="AF205" s="101">
        <v>0</v>
      </c>
      <c r="AG205" s="97">
        <v>1</v>
      </c>
      <c r="AH205" s="101">
        <v>0</v>
      </c>
      <c r="AI205" s="101">
        <v>0</v>
      </c>
    </row>
    <row r="206" spans="1:35" ht="18" x14ac:dyDescent="0.4">
      <c r="A206" s="96" t="s">
        <v>257</v>
      </c>
      <c r="B206" s="101">
        <v>0</v>
      </c>
      <c r="C206" s="101">
        <v>0</v>
      </c>
      <c r="D206" s="101">
        <v>0</v>
      </c>
      <c r="E206" s="97">
        <v>1</v>
      </c>
      <c r="F206" s="101">
        <v>0</v>
      </c>
      <c r="G206" s="101">
        <v>0</v>
      </c>
      <c r="H206" s="96" t="s">
        <v>257</v>
      </c>
      <c r="I206" s="101">
        <v>0</v>
      </c>
      <c r="J206" s="101">
        <v>0</v>
      </c>
      <c r="K206" s="101">
        <v>0</v>
      </c>
      <c r="L206" s="97">
        <v>1</v>
      </c>
      <c r="M206" s="101">
        <v>0</v>
      </c>
      <c r="N206" s="101">
        <v>0</v>
      </c>
      <c r="O206" s="96" t="s">
        <v>257</v>
      </c>
      <c r="P206" s="101">
        <v>0</v>
      </c>
      <c r="Q206" s="101">
        <v>0</v>
      </c>
      <c r="R206" s="101">
        <v>0</v>
      </c>
      <c r="S206" s="97">
        <v>1</v>
      </c>
      <c r="T206" s="101">
        <v>0</v>
      </c>
      <c r="U206" s="101">
        <v>0</v>
      </c>
      <c r="V206" s="96" t="s">
        <v>257</v>
      </c>
      <c r="W206" s="101">
        <v>0</v>
      </c>
      <c r="X206" s="101">
        <v>0</v>
      </c>
      <c r="Y206" s="101">
        <v>0</v>
      </c>
      <c r="Z206" s="97">
        <v>1</v>
      </c>
      <c r="AA206" s="101">
        <v>0</v>
      </c>
      <c r="AB206" s="101">
        <v>0</v>
      </c>
      <c r="AC206" s="96" t="s">
        <v>257</v>
      </c>
      <c r="AD206" s="101">
        <v>0</v>
      </c>
      <c r="AE206" s="101">
        <v>0</v>
      </c>
      <c r="AF206" s="101">
        <v>0</v>
      </c>
      <c r="AG206" s="97">
        <v>1</v>
      </c>
      <c r="AH206" s="101">
        <v>0</v>
      </c>
      <c r="AI206" s="101">
        <v>0</v>
      </c>
    </row>
    <row r="207" spans="1:35" ht="18" x14ac:dyDescent="0.4">
      <c r="A207" s="96" t="s">
        <v>397</v>
      </c>
      <c r="B207" s="101">
        <v>0</v>
      </c>
      <c r="C207" s="101">
        <v>0</v>
      </c>
      <c r="D207" s="101">
        <v>0</v>
      </c>
      <c r="E207" s="97">
        <v>1</v>
      </c>
      <c r="F207" s="101">
        <v>0</v>
      </c>
      <c r="G207" s="101">
        <v>0</v>
      </c>
      <c r="H207" s="96" t="s">
        <v>397</v>
      </c>
      <c r="I207" s="101">
        <v>0</v>
      </c>
      <c r="J207" s="101">
        <v>0</v>
      </c>
      <c r="K207" s="101">
        <v>0</v>
      </c>
      <c r="L207" s="97">
        <v>1</v>
      </c>
      <c r="M207" s="101">
        <v>0</v>
      </c>
      <c r="N207" s="101">
        <v>0</v>
      </c>
      <c r="O207" s="96" t="s">
        <v>397</v>
      </c>
      <c r="P207" s="101">
        <v>0</v>
      </c>
      <c r="Q207" s="101">
        <v>0</v>
      </c>
      <c r="R207" s="101">
        <v>0</v>
      </c>
      <c r="S207" s="97">
        <v>1</v>
      </c>
      <c r="T207" s="101">
        <v>0</v>
      </c>
      <c r="U207" s="101">
        <v>0</v>
      </c>
      <c r="V207" s="96" t="s">
        <v>397</v>
      </c>
      <c r="W207" s="101">
        <v>0</v>
      </c>
      <c r="X207" s="101">
        <v>0</v>
      </c>
      <c r="Y207" s="101">
        <v>0</v>
      </c>
      <c r="Z207" s="97">
        <v>1</v>
      </c>
      <c r="AA207" s="101">
        <v>0</v>
      </c>
      <c r="AB207" s="101">
        <v>0</v>
      </c>
      <c r="AC207" s="96" t="s">
        <v>397</v>
      </c>
      <c r="AD207" s="101">
        <v>0</v>
      </c>
      <c r="AE207" s="101">
        <v>0</v>
      </c>
      <c r="AF207" s="101">
        <v>0</v>
      </c>
      <c r="AG207" s="97">
        <v>1</v>
      </c>
      <c r="AH207" s="101">
        <v>0</v>
      </c>
      <c r="AI207" s="101">
        <v>0</v>
      </c>
    </row>
    <row r="208" spans="1:35" ht="36" x14ac:dyDescent="0.4">
      <c r="A208" s="96" t="s">
        <v>399</v>
      </c>
      <c r="B208" s="101">
        <v>0</v>
      </c>
      <c r="C208" s="101">
        <v>0</v>
      </c>
      <c r="D208" s="101">
        <v>0</v>
      </c>
      <c r="E208" s="97">
        <v>1</v>
      </c>
      <c r="F208" s="101">
        <v>0</v>
      </c>
      <c r="G208" s="101">
        <v>0</v>
      </c>
      <c r="H208" s="96" t="s">
        <v>399</v>
      </c>
      <c r="I208" s="101">
        <v>0</v>
      </c>
      <c r="J208" s="101">
        <v>0</v>
      </c>
      <c r="K208" s="101">
        <v>0</v>
      </c>
      <c r="L208" s="97">
        <v>1</v>
      </c>
      <c r="M208" s="101">
        <v>0</v>
      </c>
      <c r="N208" s="101">
        <v>0</v>
      </c>
      <c r="O208" s="96" t="s">
        <v>399</v>
      </c>
      <c r="P208" s="101">
        <v>0</v>
      </c>
      <c r="Q208" s="101">
        <v>0</v>
      </c>
      <c r="R208" s="101">
        <v>0</v>
      </c>
      <c r="S208" s="97">
        <v>1</v>
      </c>
      <c r="T208" s="101">
        <v>0</v>
      </c>
      <c r="U208" s="101">
        <v>0</v>
      </c>
      <c r="V208" s="96" t="s">
        <v>399</v>
      </c>
      <c r="W208" s="101">
        <v>0</v>
      </c>
      <c r="X208" s="101">
        <v>0</v>
      </c>
      <c r="Y208" s="101">
        <v>0</v>
      </c>
      <c r="Z208" s="97">
        <v>1</v>
      </c>
      <c r="AA208" s="101">
        <v>0</v>
      </c>
      <c r="AB208" s="101">
        <v>0</v>
      </c>
      <c r="AC208" s="96" t="s">
        <v>399</v>
      </c>
      <c r="AD208" s="101">
        <v>0</v>
      </c>
      <c r="AE208" s="101">
        <v>0</v>
      </c>
      <c r="AF208" s="101">
        <v>0</v>
      </c>
      <c r="AG208" s="97">
        <v>1</v>
      </c>
      <c r="AH208" s="101">
        <v>0</v>
      </c>
      <c r="AI208" s="101">
        <v>0</v>
      </c>
    </row>
    <row r="209" spans="1:35" ht="36" x14ac:dyDescent="0.4">
      <c r="A209" s="96" t="s">
        <v>400</v>
      </c>
      <c r="B209" s="101">
        <v>0</v>
      </c>
      <c r="C209" s="101">
        <v>0</v>
      </c>
      <c r="D209" s="101">
        <v>0</v>
      </c>
      <c r="E209" s="97">
        <v>1</v>
      </c>
      <c r="F209" s="101">
        <v>0</v>
      </c>
      <c r="G209" s="101">
        <v>0</v>
      </c>
      <c r="H209" s="96" t="s">
        <v>400</v>
      </c>
      <c r="I209" s="101">
        <v>0</v>
      </c>
      <c r="J209" s="101">
        <v>0</v>
      </c>
      <c r="K209" s="101">
        <v>0</v>
      </c>
      <c r="L209" s="97">
        <v>1</v>
      </c>
      <c r="M209" s="101">
        <v>0</v>
      </c>
      <c r="N209" s="101">
        <v>0</v>
      </c>
      <c r="O209" s="96" t="s">
        <v>400</v>
      </c>
      <c r="P209" s="101">
        <v>0</v>
      </c>
      <c r="Q209" s="101">
        <v>0</v>
      </c>
      <c r="R209" s="101">
        <v>0</v>
      </c>
      <c r="S209" s="97">
        <v>1</v>
      </c>
      <c r="T209" s="101">
        <v>0</v>
      </c>
      <c r="U209" s="101">
        <v>0</v>
      </c>
      <c r="V209" s="96" t="s">
        <v>400</v>
      </c>
      <c r="W209" s="101">
        <v>0</v>
      </c>
      <c r="X209" s="101">
        <v>0</v>
      </c>
      <c r="Y209" s="101">
        <v>0</v>
      </c>
      <c r="Z209" s="97">
        <v>1</v>
      </c>
      <c r="AA209" s="101">
        <v>0</v>
      </c>
      <c r="AB209" s="101">
        <v>0</v>
      </c>
      <c r="AC209" s="96" t="s">
        <v>400</v>
      </c>
      <c r="AD209" s="101">
        <v>0</v>
      </c>
      <c r="AE209" s="101">
        <v>0</v>
      </c>
      <c r="AF209" s="101">
        <v>0</v>
      </c>
      <c r="AG209" s="97">
        <v>1</v>
      </c>
      <c r="AH209" s="101">
        <v>0</v>
      </c>
      <c r="AI209" s="101">
        <v>0</v>
      </c>
    </row>
    <row r="210" spans="1:35" ht="18" x14ac:dyDescent="0.4">
      <c r="A210" s="96" t="s">
        <v>401</v>
      </c>
      <c r="B210" s="101">
        <v>0</v>
      </c>
      <c r="C210" s="101">
        <v>0</v>
      </c>
      <c r="D210" s="101">
        <v>0</v>
      </c>
      <c r="E210" s="97">
        <v>1</v>
      </c>
      <c r="F210" s="101">
        <v>0</v>
      </c>
      <c r="G210" s="101">
        <v>0</v>
      </c>
      <c r="H210" s="96" t="s">
        <v>401</v>
      </c>
      <c r="I210" s="101">
        <v>0</v>
      </c>
      <c r="J210" s="101">
        <v>0</v>
      </c>
      <c r="K210" s="101">
        <v>0</v>
      </c>
      <c r="L210" s="97">
        <v>1</v>
      </c>
      <c r="M210" s="101">
        <v>0</v>
      </c>
      <c r="N210" s="101">
        <v>0</v>
      </c>
      <c r="O210" s="96" t="s">
        <v>401</v>
      </c>
      <c r="P210" s="101">
        <v>0</v>
      </c>
      <c r="Q210" s="101">
        <v>0</v>
      </c>
      <c r="R210" s="101">
        <v>0</v>
      </c>
      <c r="S210" s="97">
        <v>1</v>
      </c>
      <c r="T210" s="101">
        <v>0</v>
      </c>
      <c r="U210" s="101">
        <v>0</v>
      </c>
      <c r="V210" s="96" t="s">
        <v>401</v>
      </c>
      <c r="W210" s="101">
        <v>0</v>
      </c>
      <c r="X210" s="101">
        <v>0</v>
      </c>
      <c r="Y210" s="101">
        <v>0</v>
      </c>
      <c r="Z210" s="97">
        <v>1</v>
      </c>
      <c r="AA210" s="101">
        <v>0</v>
      </c>
      <c r="AB210" s="101">
        <v>0</v>
      </c>
      <c r="AC210" s="96" t="s">
        <v>401</v>
      </c>
      <c r="AD210" s="101">
        <v>0</v>
      </c>
      <c r="AE210" s="101">
        <v>0</v>
      </c>
      <c r="AF210" s="101">
        <v>0</v>
      </c>
      <c r="AG210" s="97">
        <v>1</v>
      </c>
      <c r="AH210" s="101">
        <v>0</v>
      </c>
      <c r="AI210" s="101">
        <v>0</v>
      </c>
    </row>
    <row r="211" spans="1:35" ht="18" x14ac:dyDescent="0.4">
      <c r="A211" s="96" t="s">
        <v>402</v>
      </c>
      <c r="B211" s="101">
        <v>0</v>
      </c>
      <c r="C211" s="101">
        <v>0</v>
      </c>
      <c r="D211" s="101">
        <v>0</v>
      </c>
      <c r="E211" s="97">
        <v>1</v>
      </c>
      <c r="F211" s="101">
        <v>0</v>
      </c>
      <c r="G211" s="101">
        <v>0</v>
      </c>
      <c r="H211" s="96" t="s">
        <v>402</v>
      </c>
      <c r="I211" s="101">
        <v>0</v>
      </c>
      <c r="J211" s="101">
        <v>0</v>
      </c>
      <c r="K211" s="101">
        <v>0</v>
      </c>
      <c r="L211" s="97">
        <v>1</v>
      </c>
      <c r="M211" s="101">
        <v>0</v>
      </c>
      <c r="N211" s="101">
        <v>0</v>
      </c>
      <c r="O211" s="96" t="s">
        <v>402</v>
      </c>
      <c r="P211" s="101">
        <v>0</v>
      </c>
      <c r="Q211" s="101">
        <v>0</v>
      </c>
      <c r="R211" s="101">
        <v>0</v>
      </c>
      <c r="S211" s="97">
        <v>1</v>
      </c>
      <c r="T211" s="101">
        <v>0</v>
      </c>
      <c r="U211" s="101">
        <v>0</v>
      </c>
      <c r="V211" s="96" t="s">
        <v>402</v>
      </c>
      <c r="W211" s="101">
        <v>0</v>
      </c>
      <c r="X211" s="101">
        <v>0</v>
      </c>
      <c r="Y211" s="101">
        <v>0</v>
      </c>
      <c r="Z211" s="97">
        <v>1</v>
      </c>
      <c r="AA211" s="101">
        <v>0</v>
      </c>
      <c r="AB211" s="101">
        <v>0</v>
      </c>
      <c r="AC211" s="96" t="s">
        <v>402</v>
      </c>
      <c r="AD211" s="101">
        <v>0</v>
      </c>
      <c r="AE211" s="101">
        <v>0</v>
      </c>
      <c r="AF211" s="101">
        <v>0</v>
      </c>
      <c r="AG211" s="97">
        <v>1</v>
      </c>
      <c r="AH211" s="101">
        <v>0</v>
      </c>
      <c r="AI211" s="101">
        <v>0</v>
      </c>
    </row>
    <row r="212" spans="1:35" ht="18" x14ac:dyDescent="0.4">
      <c r="A212" s="96" t="s">
        <v>404</v>
      </c>
      <c r="B212" s="101">
        <v>0</v>
      </c>
      <c r="C212" s="101">
        <v>0</v>
      </c>
      <c r="D212" s="101">
        <v>0</v>
      </c>
      <c r="E212" s="97">
        <v>1</v>
      </c>
      <c r="F212" s="101">
        <v>0</v>
      </c>
      <c r="G212" s="101">
        <v>0</v>
      </c>
      <c r="H212" s="96" t="s">
        <v>404</v>
      </c>
      <c r="I212" s="101">
        <v>0</v>
      </c>
      <c r="J212" s="101">
        <v>0</v>
      </c>
      <c r="K212" s="101">
        <v>0</v>
      </c>
      <c r="L212" s="97">
        <v>1</v>
      </c>
      <c r="M212" s="101">
        <v>0</v>
      </c>
      <c r="N212" s="101">
        <v>0</v>
      </c>
      <c r="O212" s="96" t="s">
        <v>404</v>
      </c>
      <c r="P212" s="101">
        <v>0</v>
      </c>
      <c r="Q212" s="101">
        <v>0</v>
      </c>
      <c r="R212" s="101">
        <v>0</v>
      </c>
      <c r="S212" s="97">
        <v>1</v>
      </c>
      <c r="T212" s="101">
        <v>0</v>
      </c>
      <c r="U212" s="101">
        <v>0</v>
      </c>
      <c r="V212" s="96" t="s">
        <v>404</v>
      </c>
      <c r="W212" s="101">
        <v>0</v>
      </c>
      <c r="X212" s="101">
        <v>0</v>
      </c>
      <c r="Y212" s="101">
        <v>0</v>
      </c>
      <c r="Z212" s="97">
        <v>1</v>
      </c>
      <c r="AA212" s="101">
        <v>0</v>
      </c>
      <c r="AB212" s="101">
        <v>0</v>
      </c>
      <c r="AC212" s="96" t="s">
        <v>404</v>
      </c>
      <c r="AD212" s="101">
        <v>0</v>
      </c>
      <c r="AE212" s="101">
        <v>0</v>
      </c>
      <c r="AF212" s="101">
        <v>0</v>
      </c>
      <c r="AG212" s="97">
        <v>1</v>
      </c>
      <c r="AH212" s="101">
        <v>0</v>
      </c>
      <c r="AI212" s="101">
        <v>0</v>
      </c>
    </row>
    <row r="213" spans="1:35" ht="18" x14ac:dyDescent="0.4">
      <c r="A213" s="96" t="s">
        <v>405</v>
      </c>
      <c r="B213" s="101">
        <v>0</v>
      </c>
      <c r="C213" s="101">
        <v>0</v>
      </c>
      <c r="D213" s="101">
        <v>0</v>
      </c>
      <c r="E213" s="97">
        <v>1</v>
      </c>
      <c r="F213" s="101">
        <v>0</v>
      </c>
      <c r="G213" s="101">
        <v>0</v>
      </c>
      <c r="H213" s="96" t="s">
        <v>405</v>
      </c>
      <c r="I213" s="101">
        <v>0</v>
      </c>
      <c r="J213" s="101">
        <v>0</v>
      </c>
      <c r="K213" s="101">
        <v>0</v>
      </c>
      <c r="L213" s="97">
        <v>1</v>
      </c>
      <c r="M213" s="101">
        <v>0</v>
      </c>
      <c r="N213" s="101">
        <v>0</v>
      </c>
      <c r="O213" s="96" t="s">
        <v>405</v>
      </c>
      <c r="P213" s="101">
        <v>0</v>
      </c>
      <c r="Q213" s="101">
        <v>0</v>
      </c>
      <c r="R213" s="101">
        <v>0</v>
      </c>
      <c r="S213" s="97">
        <v>1</v>
      </c>
      <c r="T213" s="101">
        <v>0</v>
      </c>
      <c r="U213" s="101">
        <v>0</v>
      </c>
      <c r="V213" s="96" t="s">
        <v>405</v>
      </c>
      <c r="W213" s="101">
        <v>0</v>
      </c>
      <c r="X213" s="101">
        <v>0</v>
      </c>
      <c r="Y213" s="101">
        <v>0</v>
      </c>
      <c r="Z213" s="97">
        <v>1</v>
      </c>
      <c r="AA213" s="101">
        <v>0</v>
      </c>
      <c r="AB213" s="101">
        <v>0</v>
      </c>
      <c r="AC213" s="96" t="s">
        <v>405</v>
      </c>
      <c r="AD213" s="101">
        <v>0</v>
      </c>
      <c r="AE213" s="101">
        <v>0</v>
      </c>
      <c r="AF213" s="101">
        <v>0</v>
      </c>
      <c r="AG213" s="97">
        <v>1</v>
      </c>
      <c r="AH213" s="101">
        <v>0</v>
      </c>
      <c r="AI213" s="101">
        <v>0</v>
      </c>
    </row>
    <row r="214" spans="1:35" ht="18" x14ac:dyDescent="0.4">
      <c r="A214" s="96" t="s">
        <v>406</v>
      </c>
      <c r="B214" s="101">
        <v>0</v>
      </c>
      <c r="C214" s="101">
        <v>0</v>
      </c>
      <c r="D214" s="101">
        <v>0</v>
      </c>
      <c r="E214" s="97">
        <v>1</v>
      </c>
      <c r="F214" s="101">
        <v>0</v>
      </c>
      <c r="G214" s="101">
        <v>0</v>
      </c>
      <c r="H214" s="96" t="s">
        <v>406</v>
      </c>
      <c r="I214" s="101">
        <v>0</v>
      </c>
      <c r="J214" s="101">
        <v>0</v>
      </c>
      <c r="K214" s="101">
        <v>0</v>
      </c>
      <c r="L214" s="97">
        <v>1</v>
      </c>
      <c r="M214" s="101">
        <v>0</v>
      </c>
      <c r="N214" s="101">
        <v>0</v>
      </c>
      <c r="O214" s="96" t="s">
        <v>406</v>
      </c>
      <c r="P214" s="101">
        <v>0</v>
      </c>
      <c r="Q214" s="101">
        <v>0</v>
      </c>
      <c r="R214" s="101">
        <v>0</v>
      </c>
      <c r="S214" s="97">
        <v>1</v>
      </c>
      <c r="T214" s="101">
        <v>0</v>
      </c>
      <c r="U214" s="101">
        <v>0</v>
      </c>
      <c r="V214" s="96" t="s">
        <v>406</v>
      </c>
      <c r="W214" s="101">
        <v>0</v>
      </c>
      <c r="X214" s="101">
        <v>0</v>
      </c>
      <c r="Y214" s="101">
        <v>0</v>
      </c>
      <c r="Z214" s="97">
        <v>1</v>
      </c>
      <c r="AA214" s="101">
        <v>0</v>
      </c>
      <c r="AB214" s="101">
        <v>0</v>
      </c>
      <c r="AC214" s="96" t="s">
        <v>406</v>
      </c>
      <c r="AD214" s="101">
        <v>0</v>
      </c>
      <c r="AE214" s="101">
        <v>0</v>
      </c>
      <c r="AF214" s="101">
        <v>0</v>
      </c>
      <c r="AG214" s="97">
        <v>1</v>
      </c>
      <c r="AH214" s="101">
        <v>0</v>
      </c>
      <c r="AI214" s="101">
        <v>0</v>
      </c>
    </row>
    <row r="215" spans="1:35" ht="18" x14ac:dyDescent="0.4">
      <c r="A215" s="96" t="s">
        <v>311</v>
      </c>
      <c r="B215" s="101">
        <v>0</v>
      </c>
      <c r="C215" s="101">
        <v>0</v>
      </c>
      <c r="D215" s="101">
        <v>0</v>
      </c>
      <c r="E215" s="97">
        <v>1</v>
      </c>
      <c r="F215" s="101">
        <v>0</v>
      </c>
      <c r="G215" s="101">
        <v>0</v>
      </c>
      <c r="H215" s="96" t="s">
        <v>311</v>
      </c>
      <c r="I215" s="101">
        <v>0</v>
      </c>
      <c r="J215" s="101">
        <v>0</v>
      </c>
      <c r="K215" s="101">
        <v>0</v>
      </c>
      <c r="L215" s="97">
        <v>1</v>
      </c>
      <c r="M215" s="101">
        <v>0</v>
      </c>
      <c r="N215" s="101">
        <v>0</v>
      </c>
      <c r="O215" s="96" t="s">
        <v>311</v>
      </c>
      <c r="P215" s="101">
        <v>0</v>
      </c>
      <c r="Q215" s="101">
        <v>0</v>
      </c>
      <c r="R215" s="101">
        <v>0</v>
      </c>
      <c r="S215" s="97">
        <v>1</v>
      </c>
      <c r="T215" s="101">
        <v>0</v>
      </c>
      <c r="U215" s="101">
        <v>0</v>
      </c>
      <c r="V215" s="96" t="s">
        <v>311</v>
      </c>
      <c r="W215" s="101">
        <v>0</v>
      </c>
      <c r="X215" s="101">
        <v>0</v>
      </c>
      <c r="Y215" s="101">
        <v>0</v>
      </c>
      <c r="Z215" s="97">
        <v>1</v>
      </c>
      <c r="AA215" s="101">
        <v>0</v>
      </c>
      <c r="AB215" s="101">
        <v>0</v>
      </c>
      <c r="AC215" s="96" t="s">
        <v>311</v>
      </c>
      <c r="AD215" s="101">
        <v>0</v>
      </c>
      <c r="AE215" s="101">
        <v>0</v>
      </c>
      <c r="AF215" s="101">
        <v>0</v>
      </c>
      <c r="AG215" s="97">
        <v>1</v>
      </c>
      <c r="AH215" s="101">
        <v>0</v>
      </c>
      <c r="AI215" s="101">
        <v>0</v>
      </c>
    </row>
    <row r="216" spans="1:35" ht="36" x14ac:dyDescent="0.4">
      <c r="A216" s="96" t="s">
        <v>408</v>
      </c>
      <c r="B216" s="101">
        <v>0</v>
      </c>
      <c r="C216" s="101">
        <v>0</v>
      </c>
      <c r="D216" s="101">
        <v>0</v>
      </c>
      <c r="E216" s="97">
        <v>1</v>
      </c>
      <c r="F216" s="101">
        <v>0</v>
      </c>
      <c r="G216" s="101">
        <v>0</v>
      </c>
      <c r="H216" s="96" t="s">
        <v>408</v>
      </c>
      <c r="I216" s="101">
        <v>0</v>
      </c>
      <c r="J216" s="101">
        <v>0</v>
      </c>
      <c r="K216" s="101">
        <v>0</v>
      </c>
      <c r="L216" s="97">
        <v>1</v>
      </c>
      <c r="M216" s="101">
        <v>0</v>
      </c>
      <c r="N216" s="101">
        <v>0</v>
      </c>
      <c r="O216" s="96" t="s">
        <v>408</v>
      </c>
      <c r="P216" s="101">
        <v>0</v>
      </c>
      <c r="Q216" s="101">
        <v>0</v>
      </c>
      <c r="R216" s="101">
        <v>0</v>
      </c>
      <c r="S216" s="97">
        <v>1</v>
      </c>
      <c r="T216" s="101">
        <v>0</v>
      </c>
      <c r="U216" s="101">
        <v>0</v>
      </c>
      <c r="V216" s="96" t="s">
        <v>408</v>
      </c>
      <c r="W216" s="101">
        <v>0</v>
      </c>
      <c r="X216" s="101">
        <v>0</v>
      </c>
      <c r="Y216" s="101">
        <v>0</v>
      </c>
      <c r="Z216" s="97">
        <v>1</v>
      </c>
      <c r="AA216" s="101">
        <v>0</v>
      </c>
      <c r="AB216" s="101">
        <v>0</v>
      </c>
      <c r="AC216" s="96" t="s">
        <v>408</v>
      </c>
      <c r="AD216" s="101">
        <v>0</v>
      </c>
      <c r="AE216" s="101">
        <v>0</v>
      </c>
      <c r="AF216" s="101">
        <v>0</v>
      </c>
      <c r="AG216" s="97">
        <v>1</v>
      </c>
      <c r="AH216" s="101">
        <v>0</v>
      </c>
      <c r="AI216" s="101">
        <v>0</v>
      </c>
    </row>
    <row r="217" spans="1:35" ht="18" x14ac:dyDescent="0.4">
      <c r="A217" s="96" t="s">
        <v>267</v>
      </c>
      <c r="B217" s="101">
        <v>0</v>
      </c>
      <c r="C217" s="101">
        <v>0</v>
      </c>
      <c r="D217" s="101">
        <v>0</v>
      </c>
      <c r="E217" s="97">
        <v>1</v>
      </c>
      <c r="F217" s="101">
        <v>0</v>
      </c>
      <c r="G217" s="101">
        <v>0</v>
      </c>
      <c r="H217" s="96" t="s">
        <v>267</v>
      </c>
      <c r="I217" s="101">
        <v>0</v>
      </c>
      <c r="J217" s="101">
        <v>0</v>
      </c>
      <c r="K217" s="101">
        <v>0</v>
      </c>
      <c r="L217" s="97">
        <v>1</v>
      </c>
      <c r="M217" s="101">
        <v>0</v>
      </c>
      <c r="N217" s="101">
        <v>0</v>
      </c>
      <c r="O217" s="96" t="s">
        <v>267</v>
      </c>
      <c r="P217" s="101">
        <v>0</v>
      </c>
      <c r="Q217" s="101">
        <v>0</v>
      </c>
      <c r="R217" s="101">
        <v>0</v>
      </c>
      <c r="S217" s="97">
        <v>1</v>
      </c>
      <c r="T217" s="101">
        <v>0</v>
      </c>
      <c r="U217" s="101">
        <v>0</v>
      </c>
      <c r="V217" s="96" t="s">
        <v>267</v>
      </c>
      <c r="W217" s="101">
        <v>0</v>
      </c>
      <c r="X217" s="101">
        <v>0</v>
      </c>
      <c r="Y217" s="101">
        <v>0</v>
      </c>
      <c r="Z217" s="97">
        <v>1</v>
      </c>
      <c r="AA217" s="101">
        <v>0</v>
      </c>
      <c r="AB217" s="101">
        <v>0</v>
      </c>
      <c r="AC217" s="96" t="s">
        <v>267</v>
      </c>
      <c r="AD217" s="101">
        <v>0</v>
      </c>
      <c r="AE217" s="101">
        <v>0</v>
      </c>
      <c r="AF217" s="101">
        <v>0</v>
      </c>
      <c r="AG217" s="97">
        <v>1</v>
      </c>
      <c r="AH217" s="101">
        <v>0</v>
      </c>
      <c r="AI217" s="101">
        <v>0</v>
      </c>
    </row>
    <row r="218" spans="1:35" ht="18" x14ac:dyDescent="0.4">
      <c r="A218" s="96" t="s">
        <v>409</v>
      </c>
      <c r="B218" s="101">
        <v>0</v>
      </c>
      <c r="C218" s="101">
        <v>0</v>
      </c>
      <c r="D218" s="101">
        <v>0</v>
      </c>
      <c r="E218" s="97">
        <v>1</v>
      </c>
      <c r="F218" s="101">
        <v>0</v>
      </c>
      <c r="G218" s="101">
        <v>0</v>
      </c>
      <c r="H218" s="96" t="s">
        <v>409</v>
      </c>
      <c r="I218" s="101">
        <v>0</v>
      </c>
      <c r="J218" s="101">
        <v>0</v>
      </c>
      <c r="K218" s="101">
        <v>0</v>
      </c>
      <c r="L218" s="97">
        <v>1</v>
      </c>
      <c r="M218" s="101">
        <v>0</v>
      </c>
      <c r="N218" s="101">
        <v>0</v>
      </c>
      <c r="O218" s="96" t="s">
        <v>409</v>
      </c>
      <c r="P218" s="101">
        <v>0</v>
      </c>
      <c r="Q218" s="101">
        <v>0</v>
      </c>
      <c r="R218" s="101">
        <v>0</v>
      </c>
      <c r="S218" s="97">
        <v>1</v>
      </c>
      <c r="T218" s="101">
        <v>0</v>
      </c>
      <c r="U218" s="101">
        <v>0</v>
      </c>
      <c r="V218" s="96" t="s">
        <v>409</v>
      </c>
      <c r="W218" s="101">
        <v>0</v>
      </c>
      <c r="X218" s="101">
        <v>0</v>
      </c>
      <c r="Y218" s="101">
        <v>0</v>
      </c>
      <c r="Z218" s="97">
        <v>1</v>
      </c>
      <c r="AA218" s="101">
        <v>0</v>
      </c>
      <c r="AB218" s="101">
        <v>0</v>
      </c>
      <c r="AC218" s="96" t="s">
        <v>409</v>
      </c>
      <c r="AD218" s="101">
        <v>0</v>
      </c>
      <c r="AE218" s="101">
        <v>0</v>
      </c>
      <c r="AF218" s="101">
        <v>0</v>
      </c>
      <c r="AG218" s="97">
        <v>1</v>
      </c>
      <c r="AH218" s="101">
        <v>0</v>
      </c>
      <c r="AI218" s="101">
        <v>0</v>
      </c>
    </row>
    <row r="219" spans="1:35" ht="18" x14ac:dyDescent="0.4">
      <c r="A219" s="96" t="s">
        <v>226</v>
      </c>
      <c r="B219" s="101">
        <v>0</v>
      </c>
      <c r="C219" s="101">
        <v>0</v>
      </c>
      <c r="D219" s="101">
        <v>0</v>
      </c>
      <c r="E219" s="97">
        <v>1</v>
      </c>
      <c r="F219" s="101">
        <v>0</v>
      </c>
      <c r="G219" s="101">
        <v>0</v>
      </c>
      <c r="H219" s="96" t="s">
        <v>226</v>
      </c>
      <c r="I219" s="101">
        <v>0</v>
      </c>
      <c r="J219" s="101">
        <v>0</v>
      </c>
      <c r="K219" s="101">
        <v>0</v>
      </c>
      <c r="L219" s="97">
        <v>1</v>
      </c>
      <c r="M219" s="101">
        <v>0</v>
      </c>
      <c r="N219" s="101">
        <v>0</v>
      </c>
      <c r="O219" s="96" t="s">
        <v>226</v>
      </c>
      <c r="P219" s="101">
        <v>0</v>
      </c>
      <c r="Q219" s="101">
        <v>0</v>
      </c>
      <c r="R219" s="101">
        <v>0</v>
      </c>
      <c r="S219" s="97">
        <v>1</v>
      </c>
      <c r="T219" s="101">
        <v>0</v>
      </c>
      <c r="U219" s="101">
        <v>0</v>
      </c>
      <c r="V219" s="96" t="s">
        <v>226</v>
      </c>
      <c r="W219" s="101">
        <v>0</v>
      </c>
      <c r="X219" s="101">
        <v>0</v>
      </c>
      <c r="Y219" s="101">
        <v>0</v>
      </c>
      <c r="Z219" s="97">
        <v>1</v>
      </c>
      <c r="AA219" s="101">
        <v>0</v>
      </c>
      <c r="AB219" s="101">
        <v>0</v>
      </c>
      <c r="AC219" s="96" t="s">
        <v>226</v>
      </c>
      <c r="AD219" s="101">
        <v>0</v>
      </c>
      <c r="AE219" s="101">
        <v>0</v>
      </c>
      <c r="AF219" s="101">
        <v>0</v>
      </c>
      <c r="AG219" s="97">
        <v>1</v>
      </c>
      <c r="AH219" s="101">
        <v>0</v>
      </c>
      <c r="AI219" s="101">
        <v>0</v>
      </c>
    </row>
    <row r="220" spans="1:35" ht="36" x14ac:dyDescent="0.4">
      <c r="A220" s="96" t="s">
        <v>410</v>
      </c>
      <c r="B220" s="101">
        <v>0</v>
      </c>
      <c r="C220" s="101">
        <v>0</v>
      </c>
      <c r="D220" s="101">
        <v>0</v>
      </c>
      <c r="E220" s="97">
        <v>1</v>
      </c>
      <c r="F220" s="101">
        <v>0</v>
      </c>
      <c r="G220" s="101">
        <v>0</v>
      </c>
      <c r="H220" s="96" t="s">
        <v>410</v>
      </c>
      <c r="I220" s="101">
        <v>0</v>
      </c>
      <c r="J220" s="101">
        <v>0</v>
      </c>
      <c r="K220" s="101">
        <v>0</v>
      </c>
      <c r="L220" s="97">
        <v>1</v>
      </c>
      <c r="M220" s="101">
        <v>0</v>
      </c>
      <c r="N220" s="101">
        <v>0</v>
      </c>
      <c r="O220" s="96" t="s">
        <v>410</v>
      </c>
      <c r="P220" s="101">
        <v>0</v>
      </c>
      <c r="Q220" s="101">
        <v>0</v>
      </c>
      <c r="R220" s="101">
        <v>0</v>
      </c>
      <c r="S220" s="97">
        <v>1</v>
      </c>
      <c r="T220" s="101">
        <v>0</v>
      </c>
      <c r="U220" s="101">
        <v>0</v>
      </c>
      <c r="V220" s="96" t="s">
        <v>410</v>
      </c>
      <c r="W220" s="101">
        <v>0</v>
      </c>
      <c r="X220" s="101">
        <v>0</v>
      </c>
      <c r="Y220" s="101">
        <v>0</v>
      </c>
      <c r="Z220" s="97">
        <v>1</v>
      </c>
      <c r="AA220" s="101">
        <v>0</v>
      </c>
      <c r="AB220" s="101">
        <v>0</v>
      </c>
      <c r="AC220" s="96" t="s">
        <v>410</v>
      </c>
      <c r="AD220" s="101">
        <v>0</v>
      </c>
      <c r="AE220" s="101">
        <v>0</v>
      </c>
      <c r="AF220" s="101">
        <v>0</v>
      </c>
      <c r="AG220" s="97">
        <v>1</v>
      </c>
      <c r="AH220" s="101">
        <v>0</v>
      </c>
      <c r="AI220" s="101">
        <v>0</v>
      </c>
    </row>
    <row r="221" spans="1:35" ht="18" x14ac:dyDescent="0.4">
      <c r="A221" s="101">
        <v>0</v>
      </c>
      <c r="B221" s="101">
        <v>0</v>
      </c>
      <c r="C221" s="101">
        <v>0</v>
      </c>
      <c r="D221" s="101">
        <v>0</v>
      </c>
      <c r="E221" s="97">
        <v>1</v>
      </c>
      <c r="F221" s="101">
        <v>0</v>
      </c>
      <c r="G221" s="101">
        <v>0</v>
      </c>
      <c r="H221" s="101">
        <v>0</v>
      </c>
      <c r="I221" s="101">
        <v>0</v>
      </c>
      <c r="J221" s="101">
        <v>0</v>
      </c>
      <c r="K221" s="101">
        <v>0</v>
      </c>
      <c r="L221" s="97">
        <v>1</v>
      </c>
      <c r="M221" s="101">
        <v>0</v>
      </c>
      <c r="N221" s="101">
        <v>0</v>
      </c>
      <c r="O221" s="101">
        <v>0</v>
      </c>
      <c r="P221" s="101">
        <v>0</v>
      </c>
      <c r="Q221" s="101">
        <v>0</v>
      </c>
      <c r="R221" s="101">
        <v>0</v>
      </c>
      <c r="S221" s="97">
        <v>1</v>
      </c>
      <c r="T221" s="101">
        <v>0</v>
      </c>
      <c r="U221" s="101">
        <v>0</v>
      </c>
      <c r="V221" s="101">
        <v>0</v>
      </c>
      <c r="W221" s="101">
        <v>0</v>
      </c>
      <c r="X221" s="101">
        <v>0</v>
      </c>
      <c r="Y221" s="101">
        <v>0</v>
      </c>
      <c r="Z221" s="97">
        <v>1</v>
      </c>
      <c r="AA221" s="101">
        <v>0</v>
      </c>
      <c r="AB221" s="101">
        <v>0</v>
      </c>
      <c r="AC221" s="101">
        <v>0</v>
      </c>
      <c r="AD221" s="101">
        <v>0</v>
      </c>
      <c r="AE221" s="101">
        <v>0</v>
      </c>
      <c r="AF221" s="101">
        <v>0</v>
      </c>
      <c r="AG221" s="97">
        <v>1</v>
      </c>
      <c r="AH221" s="101">
        <v>0</v>
      </c>
      <c r="AI221" s="101">
        <v>0</v>
      </c>
    </row>
    <row r="222" spans="1:35" ht="18" x14ac:dyDescent="0.4">
      <c r="A222" s="101">
        <v>0</v>
      </c>
      <c r="B222" s="101">
        <v>0</v>
      </c>
      <c r="C222" s="101">
        <v>0</v>
      </c>
      <c r="D222" s="101">
        <v>0</v>
      </c>
      <c r="E222" s="97">
        <v>1</v>
      </c>
      <c r="F222" s="101">
        <v>0</v>
      </c>
      <c r="G222" s="101">
        <v>0</v>
      </c>
      <c r="H222" s="101">
        <v>0</v>
      </c>
      <c r="I222" s="101">
        <v>0</v>
      </c>
      <c r="J222" s="101">
        <v>0</v>
      </c>
      <c r="K222" s="101">
        <v>0</v>
      </c>
      <c r="L222" s="97">
        <v>1</v>
      </c>
      <c r="M222" s="101">
        <v>0</v>
      </c>
      <c r="N222" s="101">
        <v>0</v>
      </c>
      <c r="O222" s="101">
        <v>0</v>
      </c>
      <c r="P222" s="101">
        <v>0</v>
      </c>
      <c r="Q222" s="101">
        <v>0</v>
      </c>
      <c r="R222" s="101">
        <v>0</v>
      </c>
      <c r="S222" s="97">
        <v>1</v>
      </c>
      <c r="T222" s="101">
        <v>0</v>
      </c>
      <c r="U222" s="101">
        <v>0</v>
      </c>
      <c r="V222" s="101">
        <v>0</v>
      </c>
      <c r="W222" s="101">
        <v>0</v>
      </c>
      <c r="X222" s="101">
        <v>0</v>
      </c>
      <c r="Y222" s="101">
        <v>0</v>
      </c>
      <c r="Z222" s="97">
        <v>1</v>
      </c>
      <c r="AA222" s="101">
        <v>0</v>
      </c>
      <c r="AB222" s="101">
        <v>0</v>
      </c>
      <c r="AC222" s="101">
        <v>0</v>
      </c>
      <c r="AD222" s="101">
        <v>0</v>
      </c>
      <c r="AE222" s="101">
        <v>0</v>
      </c>
      <c r="AF222" s="101">
        <v>0</v>
      </c>
      <c r="AG222" s="97">
        <v>1</v>
      </c>
      <c r="AH222" s="101">
        <v>0</v>
      </c>
      <c r="AI222" s="101">
        <v>0</v>
      </c>
    </row>
    <row r="223" spans="1:35" ht="18" x14ac:dyDescent="0.4">
      <c r="A223" s="101">
        <v>0</v>
      </c>
      <c r="B223" s="101">
        <v>0</v>
      </c>
      <c r="C223" s="101">
        <v>0</v>
      </c>
      <c r="D223" s="101">
        <v>0</v>
      </c>
      <c r="E223" s="97">
        <v>1</v>
      </c>
      <c r="F223" s="101">
        <v>0</v>
      </c>
      <c r="G223" s="101">
        <v>0</v>
      </c>
      <c r="H223" s="101">
        <v>0</v>
      </c>
      <c r="I223" s="101">
        <v>0</v>
      </c>
      <c r="J223" s="101">
        <v>0</v>
      </c>
      <c r="K223" s="101">
        <v>0</v>
      </c>
      <c r="L223" s="97">
        <v>1</v>
      </c>
      <c r="M223" s="101">
        <v>0</v>
      </c>
      <c r="N223" s="101">
        <v>0</v>
      </c>
      <c r="O223" s="101">
        <v>0</v>
      </c>
      <c r="P223" s="101">
        <v>0</v>
      </c>
      <c r="Q223" s="101">
        <v>0</v>
      </c>
      <c r="R223" s="101">
        <v>0</v>
      </c>
      <c r="S223" s="97">
        <v>1</v>
      </c>
      <c r="T223" s="101">
        <v>0</v>
      </c>
      <c r="U223" s="101">
        <v>0</v>
      </c>
      <c r="V223" s="101">
        <v>0</v>
      </c>
      <c r="W223" s="101">
        <v>0</v>
      </c>
      <c r="X223" s="101">
        <v>0</v>
      </c>
      <c r="Y223" s="101">
        <v>0</v>
      </c>
      <c r="Z223" s="97">
        <v>1</v>
      </c>
      <c r="AA223" s="101">
        <v>0</v>
      </c>
      <c r="AB223" s="101">
        <v>0</v>
      </c>
      <c r="AC223" s="101">
        <v>0</v>
      </c>
      <c r="AD223" s="101">
        <v>0</v>
      </c>
      <c r="AE223" s="101">
        <v>0</v>
      </c>
      <c r="AF223" s="101">
        <v>0</v>
      </c>
      <c r="AG223" s="97">
        <v>1</v>
      </c>
      <c r="AH223" s="101">
        <v>0</v>
      </c>
      <c r="AI223" s="101">
        <v>0</v>
      </c>
    </row>
    <row r="224" spans="1:35" ht="18" x14ac:dyDescent="0.4">
      <c r="A224" s="101">
        <v>0</v>
      </c>
      <c r="B224" s="101">
        <v>0</v>
      </c>
      <c r="C224" s="101">
        <v>0</v>
      </c>
      <c r="D224" s="101">
        <v>0</v>
      </c>
      <c r="E224" s="97">
        <v>1</v>
      </c>
      <c r="F224" s="101">
        <v>0</v>
      </c>
      <c r="G224" s="101">
        <v>0</v>
      </c>
      <c r="H224" s="101">
        <v>0</v>
      </c>
      <c r="I224" s="101">
        <v>0</v>
      </c>
      <c r="J224" s="101">
        <v>0</v>
      </c>
      <c r="K224" s="101">
        <v>0</v>
      </c>
      <c r="L224" s="97">
        <v>1</v>
      </c>
      <c r="M224" s="101">
        <v>0</v>
      </c>
      <c r="N224" s="101">
        <v>0</v>
      </c>
      <c r="O224" s="101">
        <v>0</v>
      </c>
      <c r="P224" s="101">
        <v>0</v>
      </c>
      <c r="Q224" s="101">
        <v>0</v>
      </c>
      <c r="R224" s="101">
        <v>0</v>
      </c>
      <c r="S224" s="97">
        <v>1</v>
      </c>
      <c r="T224" s="101">
        <v>0</v>
      </c>
      <c r="U224" s="101">
        <v>0</v>
      </c>
      <c r="V224" s="101">
        <v>0</v>
      </c>
      <c r="W224" s="101">
        <v>0</v>
      </c>
      <c r="X224" s="101">
        <v>0</v>
      </c>
      <c r="Y224" s="101">
        <v>0</v>
      </c>
      <c r="Z224" s="97">
        <v>1</v>
      </c>
      <c r="AA224" s="101">
        <v>0</v>
      </c>
      <c r="AB224" s="101">
        <v>0</v>
      </c>
      <c r="AC224" s="101">
        <v>0</v>
      </c>
      <c r="AD224" s="101">
        <v>0</v>
      </c>
      <c r="AE224" s="101">
        <v>0</v>
      </c>
      <c r="AF224" s="101">
        <v>0</v>
      </c>
      <c r="AG224" s="97">
        <v>1</v>
      </c>
      <c r="AH224" s="101">
        <v>0</v>
      </c>
      <c r="AI224" s="101">
        <v>0</v>
      </c>
    </row>
    <row r="225" spans="1:35" ht="18" x14ac:dyDescent="0.4">
      <c r="A225" s="101">
        <v>0</v>
      </c>
      <c r="B225" s="101">
        <v>0</v>
      </c>
      <c r="C225" s="101">
        <v>0</v>
      </c>
      <c r="D225" s="101">
        <v>0</v>
      </c>
      <c r="E225" s="97">
        <v>1</v>
      </c>
      <c r="F225" s="101">
        <v>0</v>
      </c>
      <c r="G225" s="101">
        <v>0</v>
      </c>
      <c r="H225" s="101">
        <v>0</v>
      </c>
      <c r="I225" s="101">
        <v>0</v>
      </c>
      <c r="J225" s="101">
        <v>0</v>
      </c>
      <c r="K225" s="101">
        <v>0</v>
      </c>
      <c r="L225" s="97">
        <v>1</v>
      </c>
      <c r="M225" s="101">
        <v>0</v>
      </c>
      <c r="N225" s="101">
        <v>0</v>
      </c>
      <c r="O225" s="101">
        <v>0</v>
      </c>
      <c r="P225" s="101">
        <v>0</v>
      </c>
      <c r="Q225" s="101">
        <v>0</v>
      </c>
      <c r="R225" s="101">
        <v>0</v>
      </c>
      <c r="S225" s="97">
        <v>1</v>
      </c>
      <c r="T225" s="101">
        <v>0</v>
      </c>
      <c r="U225" s="101">
        <v>0</v>
      </c>
      <c r="V225" s="101">
        <v>0</v>
      </c>
      <c r="W225" s="101">
        <v>0</v>
      </c>
      <c r="X225" s="101">
        <v>0</v>
      </c>
      <c r="Y225" s="101">
        <v>0</v>
      </c>
      <c r="Z225" s="97">
        <v>1</v>
      </c>
      <c r="AA225" s="101">
        <v>0</v>
      </c>
      <c r="AB225" s="101">
        <v>0</v>
      </c>
      <c r="AC225" s="101">
        <v>0</v>
      </c>
      <c r="AD225" s="101">
        <v>0</v>
      </c>
      <c r="AE225" s="101">
        <v>0</v>
      </c>
      <c r="AF225" s="101">
        <v>0</v>
      </c>
      <c r="AG225" s="97">
        <v>1</v>
      </c>
      <c r="AH225" s="101">
        <v>0</v>
      </c>
      <c r="AI225" s="101">
        <v>0</v>
      </c>
    </row>
    <row r="226" spans="1:35" ht="18" x14ac:dyDescent="0.4">
      <c r="A226" s="101">
        <v>0</v>
      </c>
      <c r="B226" s="101">
        <v>0</v>
      </c>
      <c r="C226" s="101">
        <v>0</v>
      </c>
      <c r="D226" s="101">
        <v>0</v>
      </c>
      <c r="E226" s="97">
        <v>1</v>
      </c>
      <c r="F226" s="101">
        <v>0</v>
      </c>
      <c r="G226" s="101">
        <v>0</v>
      </c>
      <c r="H226" s="101">
        <v>0</v>
      </c>
      <c r="I226" s="101">
        <v>0</v>
      </c>
      <c r="J226" s="101">
        <v>0</v>
      </c>
      <c r="K226" s="101">
        <v>0</v>
      </c>
      <c r="L226" s="97">
        <v>1</v>
      </c>
      <c r="M226" s="101">
        <v>0</v>
      </c>
      <c r="N226" s="101">
        <v>0</v>
      </c>
      <c r="O226" s="101">
        <v>0</v>
      </c>
      <c r="P226" s="101">
        <v>0</v>
      </c>
      <c r="Q226" s="101">
        <v>0</v>
      </c>
      <c r="R226" s="101">
        <v>0</v>
      </c>
      <c r="S226" s="97">
        <v>1</v>
      </c>
      <c r="T226" s="101">
        <v>0</v>
      </c>
      <c r="U226" s="101">
        <v>0</v>
      </c>
      <c r="V226" s="101">
        <v>0</v>
      </c>
      <c r="W226" s="101">
        <v>0</v>
      </c>
      <c r="X226" s="101">
        <v>0</v>
      </c>
      <c r="Y226" s="101">
        <v>0</v>
      </c>
      <c r="Z226" s="97">
        <v>1</v>
      </c>
      <c r="AA226" s="101">
        <v>0</v>
      </c>
      <c r="AB226" s="101">
        <v>0</v>
      </c>
      <c r="AC226" s="101">
        <v>0</v>
      </c>
      <c r="AD226" s="101">
        <v>0</v>
      </c>
      <c r="AE226" s="101">
        <v>0</v>
      </c>
      <c r="AF226" s="101">
        <v>0</v>
      </c>
      <c r="AG226" s="97">
        <v>1</v>
      </c>
      <c r="AH226" s="101">
        <v>0</v>
      </c>
      <c r="AI226" s="101">
        <v>0</v>
      </c>
    </row>
    <row r="227" spans="1:35" ht="18" x14ac:dyDescent="0.4">
      <c r="A227" s="96" t="s">
        <v>411</v>
      </c>
      <c r="B227" s="101">
        <v>0</v>
      </c>
      <c r="C227" s="101">
        <v>0</v>
      </c>
      <c r="D227" s="101">
        <v>0</v>
      </c>
      <c r="E227" s="97">
        <v>1</v>
      </c>
      <c r="F227" s="101">
        <v>0</v>
      </c>
      <c r="G227" s="101">
        <v>0</v>
      </c>
      <c r="H227" s="96" t="s">
        <v>411</v>
      </c>
      <c r="I227" s="101">
        <v>0</v>
      </c>
      <c r="J227" s="101">
        <v>0</v>
      </c>
      <c r="K227" s="101">
        <v>0</v>
      </c>
      <c r="L227" s="97">
        <v>1</v>
      </c>
      <c r="M227" s="101">
        <v>0</v>
      </c>
      <c r="N227" s="101">
        <v>0</v>
      </c>
      <c r="O227" s="96" t="s">
        <v>411</v>
      </c>
      <c r="P227" s="101">
        <v>0</v>
      </c>
      <c r="Q227" s="101">
        <v>0</v>
      </c>
      <c r="R227" s="101">
        <v>0</v>
      </c>
      <c r="S227" s="97">
        <v>1</v>
      </c>
      <c r="T227" s="101">
        <v>0</v>
      </c>
      <c r="U227" s="101">
        <v>0</v>
      </c>
      <c r="V227" s="96" t="s">
        <v>411</v>
      </c>
      <c r="W227" s="101">
        <v>0</v>
      </c>
      <c r="X227" s="101">
        <v>0</v>
      </c>
      <c r="Y227" s="101">
        <v>0</v>
      </c>
      <c r="Z227" s="97">
        <v>1</v>
      </c>
      <c r="AA227" s="101">
        <v>0</v>
      </c>
      <c r="AB227" s="101">
        <v>0</v>
      </c>
      <c r="AC227" s="96" t="s">
        <v>411</v>
      </c>
      <c r="AD227" s="101">
        <v>0</v>
      </c>
      <c r="AE227" s="101">
        <v>0</v>
      </c>
      <c r="AF227" s="101">
        <v>0</v>
      </c>
      <c r="AG227" s="97">
        <v>1</v>
      </c>
      <c r="AH227" s="101">
        <v>0</v>
      </c>
      <c r="AI227" s="101">
        <v>0</v>
      </c>
    </row>
    <row r="228" spans="1:35" ht="18" x14ac:dyDescent="0.4">
      <c r="A228" s="96" t="s">
        <v>412</v>
      </c>
      <c r="B228" s="101">
        <v>0</v>
      </c>
      <c r="C228" s="101">
        <v>0</v>
      </c>
      <c r="D228" s="101">
        <v>0</v>
      </c>
      <c r="E228" s="97">
        <v>1</v>
      </c>
      <c r="F228" s="101">
        <v>0</v>
      </c>
      <c r="G228" s="101">
        <v>0</v>
      </c>
      <c r="H228" s="96" t="s">
        <v>412</v>
      </c>
      <c r="I228" s="101">
        <v>0</v>
      </c>
      <c r="J228" s="101">
        <v>0</v>
      </c>
      <c r="K228" s="101">
        <v>0</v>
      </c>
      <c r="L228" s="97">
        <v>1</v>
      </c>
      <c r="M228" s="101">
        <v>0</v>
      </c>
      <c r="N228" s="101">
        <v>0</v>
      </c>
      <c r="O228" s="96" t="s">
        <v>412</v>
      </c>
      <c r="P228" s="101">
        <v>0</v>
      </c>
      <c r="Q228" s="101">
        <v>0</v>
      </c>
      <c r="R228" s="101">
        <v>0</v>
      </c>
      <c r="S228" s="97">
        <v>1</v>
      </c>
      <c r="T228" s="101">
        <v>0</v>
      </c>
      <c r="U228" s="101">
        <v>0</v>
      </c>
      <c r="V228" s="96" t="s">
        <v>412</v>
      </c>
      <c r="W228" s="101">
        <v>0</v>
      </c>
      <c r="X228" s="101">
        <v>0</v>
      </c>
      <c r="Y228" s="101">
        <v>0</v>
      </c>
      <c r="Z228" s="97">
        <v>1</v>
      </c>
      <c r="AA228" s="101">
        <v>0</v>
      </c>
      <c r="AB228" s="101">
        <v>0</v>
      </c>
      <c r="AC228" s="96" t="s">
        <v>412</v>
      </c>
      <c r="AD228" s="101">
        <v>0</v>
      </c>
      <c r="AE228" s="101">
        <v>0</v>
      </c>
      <c r="AF228" s="101">
        <v>0</v>
      </c>
      <c r="AG228" s="97">
        <v>1</v>
      </c>
      <c r="AH228" s="101">
        <v>0</v>
      </c>
      <c r="AI228" s="101">
        <v>0</v>
      </c>
    </row>
    <row r="229" spans="1:35" ht="18" x14ac:dyDescent="0.4">
      <c r="A229" s="101">
        <v>0</v>
      </c>
      <c r="B229" s="101">
        <v>0</v>
      </c>
      <c r="C229" s="101">
        <v>0</v>
      </c>
      <c r="D229" s="101">
        <v>0</v>
      </c>
      <c r="E229" s="97">
        <v>1</v>
      </c>
      <c r="F229" s="101">
        <v>0</v>
      </c>
      <c r="G229" s="101">
        <v>0</v>
      </c>
      <c r="H229" s="101">
        <v>0</v>
      </c>
      <c r="I229" s="101">
        <v>0</v>
      </c>
      <c r="J229" s="101">
        <v>0</v>
      </c>
      <c r="K229" s="101">
        <v>0</v>
      </c>
      <c r="L229" s="97">
        <v>1</v>
      </c>
      <c r="M229" s="101">
        <v>0</v>
      </c>
      <c r="N229" s="101">
        <v>0</v>
      </c>
      <c r="O229" s="101">
        <v>0</v>
      </c>
      <c r="P229" s="101">
        <v>0</v>
      </c>
      <c r="Q229" s="101">
        <v>0</v>
      </c>
      <c r="R229" s="101">
        <v>0</v>
      </c>
      <c r="S229" s="97">
        <v>1</v>
      </c>
      <c r="T229" s="101">
        <v>0</v>
      </c>
      <c r="U229" s="101">
        <v>0</v>
      </c>
      <c r="V229" s="101">
        <v>0</v>
      </c>
      <c r="W229" s="101">
        <v>0</v>
      </c>
      <c r="X229" s="101">
        <v>0</v>
      </c>
      <c r="Y229" s="101">
        <v>0</v>
      </c>
      <c r="Z229" s="97">
        <v>1</v>
      </c>
      <c r="AA229" s="101">
        <v>0</v>
      </c>
      <c r="AB229" s="101">
        <v>0</v>
      </c>
      <c r="AC229" s="101">
        <v>0</v>
      </c>
      <c r="AD229" s="101">
        <v>0</v>
      </c>
      <c r="AE229" s="101">
        <v>0</v>
      </c>
      <c r="AF229" s="101">
        <v>0</v>
      </c>
      <c r="AG229" s="97">
        <v>1</v>
      </c>
      <c r="AH229" s="101">
        <v>0</v>
      </c>
      <c r="AI229" s="101">
        <v>0</v>
      </c>
    </row>
    <row r="230" spans="1:35" ht="18" x14ac:dyDescent="0.4">
      <c r="A230" s="101">
        <v>0</v>
      </c>
      <c r="B230" s="101">
        <v>0</v>
      </c>
      <c r="C230" s="101">
        <v>0</v>
      </c>
      <c r="D230" s="101">
        <v>0</v>
      </c>
      <c r="E230" s="97">
        <v>1</v>
      </c>
      <c r="F230" s="101">
        <v>0</v>
      </c>
      <c r="G230" s="101">
        <v>0</v>
      </c>
      <c r="H230" s="101">
        <v>0</v>
      </c>
      <c r="I230" s="101">
        <v>0</v>
      </c>
      <c r="J230" s="101">
        <v>0</v>
      </c>
      <c r="K230" s="101">
        <v>0</v>
      </c>
      <c r="L230" s="97">
        <v>1</v>
      </c>
      <c r="M230" s="101">
        <v>0</v>
      </c>
      <c r="N230" s="101">
        <v>0</v>
      </c>
      <c r="O230" s="101">
        <v>0</v>
      </c>
      <c r="P230" s="101">
        <v>0</v>
      </c>
      <c r="Q230" s="101">
        <v>0</v>
      </c>
      <c r="R230" s="101">
        <v>0</v>
      </c>
      <c r="S230" s="97">
        <v>1</v>
      </c>
      <c r="T230" s="101">
        <v>0</v>
      </c>
      <c r="U230" s="101">
        <v>0</v>
      </c>
      <c r="V230" s="101">
        <v>0</v>
      </c>
      <c r="W230" s="101">
        <v>0</v>
      </c>
      <c r="X230" s="101">
        <v>0</v>
      </c>
      <c r="Y230" s="101">
        <v>0</v>
      </c>
      <c r="Z230" s="97">
        <v>1</v>
      </c>
      <c r="AA230" s="101">
        <v>0</v>
      </c>
      <c r="AB230" s="101">
        <v>0</v>
      </c>
      <c r="AC230" s="101">
        <v>0</v>
      </c>
      <c r="AD230" s="101">
        <v>0</v>
      </c>
      <c r="AE230" s="101">
        <v>0</v>
      </c>
      <c r="AF230" s="101">
        <v>0</v>
      </c>
      <c r="AG230" s="97">
        <v>1</v>
      </c>
      <c r="AH230" s="101">
        <v>0</v>
      </c>
      <c r="AI230" s="101">
        <v>0</v>
      </c>
    </row>
    <row r="231" spans="1:35" ht="18" x14ac:dyDescent="0.4">
      <c r="A231" s="96" t="s">
        <v>413</v>
      </c>
      <c r="B231" s="101">
        <v>0</v>
      </c>
      <c r="C231" s="101">
        <v>0</v>
      </c>
      <c r="D231" s="101">
        <v>0</v>
      </c>
      <c r="E231" s="97">
        <v>1</v>
      </c>
      <c r="F231" s="101">
        <v>0</v>
      </c>
      <c r="G231" s="101">
        <v>0</v>
      </c>
      <c r="H231" s="96" t="s">
        <v>413</v>
      </c>
      <c r="I231" s="101">
        <v>0</v>
      </c>
      <c r="J231" s="101">
        <v>0</v>
      </c>
      <c r="K231" s="101">
        <v>0</v>
      </c>
      <c r="L231" s="97">
        <v>1</v>
      </c>
      <c r="M231" s="101">
        <v>0</v>
      </c>
      <c r="N231" s="101">
        <v>0</v>
      </c>
      <c r="O231" s="96" t="s">
        <v>413</v>
      </c>
      <c r="P231" s="101">
        <v>0</v>
      </c>
      <c r="Q231" s="101">
        <v>0</v>
      </c>
      <c r="R231" s="101">
        <v>0</v>
      </c>
      <c r="S231" s="97">
        <v>1</v>
      </c>
      <c r="T231" s="101">
        <v>0</v>
      </c>
      <c r="U231" s="101">
        <v>0</v>
      </c>
      <c r="V231" s="96" t="s">
        <v>413</v>
      </c>
      <c r="W231" s="101">
        <v>0</v>
      </c>
      <c r="X231" s="101">
        <v>0</v>
      </c>
      <c r="Y231" s="101">
        <v>0</v>
      </c>
      <c r="Z231" s="97">
        <v>1</v>
      </c>
      <c r="AA231" s="101">
        <v>0</v>
      </c>
      <c r="AB231" s="101">
        <v>0</v>
      </c>
      <c r="AC231" s="96" t="s">
        <v>413</v>
      </c>
      <c r="AD231" s="101">
        <v>0</v>
      </c>
      <c r="AE231" s="101">
        <v>0</v>
      </c>
      <c r="AF231" s="101">
        <v>0</v>
      </c>
      <c r="AG231" s="97">
        <v>1</v>
      </c>
      <c r="AH231" s="101">
        <v>0</v>
      </c>
      <c r="AI231" s="101">
        <v>0</v>
      </c>
    </row>
    <row r="232" spans="1:35" ht="36" x14ac:dyDescent="0.4">
      <c r="A232" s="96" t="s">
        <v>414</v>
      </c>
      <c r="B232" s="101">
        <v>0</v>
      </c>
      <c r="C232" s="101">
        <v>0</v>
      </c>
      <c r="D232" s="101">
        <v>0</v>
      </c>
      <c r="E232" s="97">
        <v>1</v>
      </c>
      <c r="F232" s="101">
        <v>0</v>
      </c>
      <c r="G232" s="101">
        <v>0</v>
      </c>
      <c r="H232" s="96" t="s">
        <v>414</v>
      </c>
      <c r="I232" s="101">
        <v>0</v>
      </c>
      <c r="J232" s="101">
        <v>0</v>
      </c>
      <c r="K232" s="101">
        <v>0</v>
      </c>
      <c r="L232" s="97">
        <v>1</v>
      </c>
      <c r="M232" s="101">
        <v>0</v>
      </c>
      <c r="N232" s="101">
        <v>0</v>
      </c>
      <c r="O232" s="96" t="s">
        <v>414</v>
      </c>
      <c r="P232" s="101">
        <v>0</v>
      </c>
      <c r="Q232" s="101">
        <v>0</v>
      </c>
      <c r="R232" s="101">
        <v>0</v>
      </c>
      <c r="S232" s="97">
        <v>1</v>
      </c>
      <c r="T232" s="101">
        <v>0</v>
      </c>
      <c r="U232" s="101">
        <v>0</v>
      </c>
      <c r="V232" s="96" t="s">
        <v>414</v>
      </c>
      <c r="W232" s="101">
        <v>0</v>
      </c>
      <c r="X232" s="101">
        <v>0</v>
      </c>
      <c r="Y232" s="101">
        <v>0</v>
      </c>
      <c r="Z232" s="97">
        <v>1</v>
      </c>
      <c r="AA232" s="101">
        <v>0</v>
      </c>
      <c r="AB232" s="101">
        <v>0</v>
      </c>
      <c r="AC232" s="96" t="s">
        <v>414</v>
      </c>
      <c r="AD232" s="101">
        <v>0</v>
      </c>
      <c r="AE232" s="101">
        <v>0</v>
      </c>
      <c r="AF232" s="101">
        <v>0</v>
      </c>
      <c r="AG232" s="97">
        <v>1</v>
      </c>
      <c r="AH232" s="101">
        <v>0</v>
      </c>
      <c r="AI232" s="101">
        <v>0</v>
      </c>
    </row>
    <row r="233" spans="1:35" ht="18" x14ac:dyDescent="0.4">
      <c r="A233" s="101">
        <v>0</v>
      </c>
      <c r="B233" s="101">
        <v>0</v>
      </c>
      <c r="C233" s="101">
        <v>0</v>
      </c>
      <c r="D233" s="101">
        <v>0</v>
      </c>
      <c r="E233" s="97">
        <v>1</v>
      </c>
      <c r="F233" s="101">
        <v>0</v>
      </c>
      <c r="G233" s="101">
        <v>0</v>
      </c>
      <c r="H233" s="101">
        <v>0</v>
      </c>
      <c r="I233" s="101">
        <v>0</v>
      </c>
      <c r="J233" s="101">
        <v>0</v>
      </c>
      <c r="K233" s="101">
        <v>0</v>
      </c>
      <c r="L233" s="97">
        <v>1</v>
      </c>
      <c r="M233" s="101">
        <v>0</v>
      </c>
      <c r="N233" s="101">
        <v>0</v>
      </c>
      <c r="O233" s="101">
        <v>0</v>
      </c>
      <c r="P233" s="101">
        <v>0</v>
      </c>
      <c r="Q233" s="101">
        <v>0</v>
      </c>
      <c r="R233" s="101">
        <v>0</v>
      </c>
      <c r="S233" s="97">
        <v>1</v>
      </c>
      <c r="T233" s="101">
        <v>0</v>
      </c>
      <c r="U233" s="101">
        <v>0</v>
      </c>
      <c r="V233" s="101">
        <v>0</v>
      </c>
      <c r="W233" s="101">
        <v>0</v>
      </c>
      <c r="X233" s="101">
        <v>0</v>
      </c>
      <c r="Y233" s="101">
        <v>0</v>
      </c>
      <c r="Z233" s="97">
        <v>1</v>
      </c>
      <c r="AA233" s="101">
        <v>0</v>
      </c>
      <c r="AB233" s="101">
        <v>0</v>
      </c>
      <c r="AC233" s="101">
        <v>0</v>
      </c>
      <c r="AD233" s="101">
        <v>0</v>
      </c>
      <c r="AE233" s="101">
        <v>0</v>
      </c>
      <c r="AF233" s="101">
        <v>0</v>
      </c>
      <c r="AG233" s="97">
        <v>1</v>
      </c>
      <c r="AH233" s="101">
        <v>0</v>
      </c>
      <c r="AI233" s="101">
        <v>0</v>
      </c>
    </row>
    <row r="234" spans="1:35" ht="18" x14ac:dyDescent="0.4">
      <c r="A234" s="101">
        <v>0</v>
      </c>
      <c r="B234" s="101">
        <v>0</v>
      </c>
      <c r="C234" s="101">
        <v>0</v>
      </c>
      <c r="D234" s="101">
        <v>0</v>
      </c>
      <c r="E234" s="97">
        <v>1</v>
      </c>
      <c r="F234" s="101">
        <v>0</v>
      </c>
      <c r="G234" s="101">
        <v>0</v>
      </c>
      <c r="H234" s="101">
        <v>0</v>
      </c>
      <c r="I234" s="101">
        <v>0</v>
      </c>
      <c r="J234" s="101">
        <v>0</v>
      </c>
      <c r="K234" s="101">
        <v>0</v>
      </c>
      <c r="L234" s="97">
        <v>1</v>
      </c>
      <c r="M234" s="101">
        <v>0</v>
      </c>
      <c r="N234" s="101">
        <v>0</v>
      </c>
      <c r="O234" s="101">
        <v>0</v>
      </c>
      <c r="P234" s="101">
        <v>0</v>
      </c>
      <c r="Q234" s="101">
        <v>0</v>
      </c>
      <c r="R234" s="101">
        <v>0</v>
      </c>
      <c r="S234" s="97">
        <v>1</v>
      </c>
      <c r="T234" s="101">
        <v>0</v>
      </c>
      <c r="U234" s="101">
        <v>0</v>
      </c>
      <c r="V234" s="101">
        <v>0</v>
      </c>
      <c r="W234" s="101">
        <v>0</v>
      </c>
      <c r="X234" s="101">
        <v>0</v>
      </c>
      <c r="Y234" s="101">
        <v>0</v>
      </c>
      <c r="Z234" s="97">
        <v>1</v>
      </c>
      <c r="AA234" s="101">
        <v>0</v>
      </c>
      <c r="AB234" s="101">
        <v>0</v>
      </c>
      <c r="AC234" s="101">
        <v>0</v>
      </c>
      <c r="AD234" s="101">
        <v>0</v>
      </c>
      <c r="AE234" s="101">
        <v>0</v>
      </c>
      <c r="AF234" s="101">
        <v>0</v>
      </c>
      <c r="AG234" s="97">
        <v>1</v>
      </c>
      <c r="AH234" s="101">
        <v>0</v>
      </c>
      <c r="AI234" s="101">
        <v>0</v>
      </c>
    </row>
    <row r="235" spans="1:35" ht="18" x14ac:dyDescent="0.4">
      <c r="A235" s="96" t="s">
        <v>415</v>
      </c>
      <c r="B235" s="101">
        <v>0</v>
      </c>
      <c r="C235" s="101">
        <v>0</v>
      </c>
      <c r="D235" s="101">
        <v>0</v>
      </c>
      <c r="E235" s="97">
        <v>1</v>
      </c>
      <c r="F235" s="101">
        <v>0</v>
      </c>
      <c r="G235" s="101">
        <v>0</v>
      </c>
      <c r="H235" s="96" t="s">
        <v>415</v>
      </c>
      <c r="I235" s="101">
        <v>0</v>
      </c>
      <c r="J235" s="101">
        <v>0</v>
      </c>
      <c r="K235" s="101">
        <v>0</v>
      </c>
      <c r="L235" s="97">
        <v>1</v>
      </c>
      <c r="M235" s="101">
        <v>0</v>
      </c>
      <c r="N235" s="101">
        <v>0</v>
      </c>
      <c r="O235" s="96" t="s">
        <v>415</v>
      </c>
      <c r="P235" s="101">
        <v>0</v>
      </c>
      <c r="Q235" s="101">
        <v>0</v>
      </c>
      <c r="R235" s="101">
        <v>0</v>
      </c>
      <c r="S235" s="97">
        <v>1</v>
      </c>
      <c r="T235" s="101">
        <v>0</v>
      </c>
      <c r="U235" s="101">
        <v>0</v>
      </c>
      <c r="V235" s="96" t="s">
        <v>415</v>
      </c>
      <c r="W235" s="101">
        <v>0</v>
      </c>
      <c r="X235" s="101">
        <v>0</v>
      </c>
      <c r="Y235" s="101">
        <v>0</v>
      </c>
      <c r="Z235" s="97">
        <v>1</v>
      </c>
      <c r="AA235" s="101">
        <v>0</v>
      </c>
      <c r="AB235" s="101">
        <v>0</v>
      </c>
      <c r="AC235" s="96" t="s">
        <v>415</v>
      </c>
      <c r="AD235" s="101">
        <v>0</v>
      </c>
      <c r="AE235" s="101">
        <v>0</v>
      </c>
      <c r="AF235" s="101">
        <v>0</v>
      </c>
      <c r="AG235" s="97">
        <v>1</v>
      </c>
      <c r="AH235" s="101">
        <v>0</v>
      </c>
      <c r="AI235" s="101">
        <v>0</v>
      </c>
    </row>
    <row r="236" spans="1:35" ht="36" x14ac:dyDescent="0.4">
      <c r="A236" s="96" t="s">
        <v>416</v>
      </c>
      <c r="B236" s="101">
        <v>0</v>
      </c>
      <c r="C236" s="101">
        <v>0</v>
      </c>
      <c r="D236" s="101">
        <v>0</v>
      </c>
      <c r="E236" s="97">
        <v>1</v>
      </c>
      <c r="F236" s="101">
        <v>0</v>
      </c>
      <c r="G236" s="101">
        <v>0</v>
      </c>
      <c r="H236" s="96" t="s">
        <v>416</v>
      </c>
      <c r="I236" s="101">
        <v>0</v>
      </c>
      <c r="J236" s="101">
        <v>0</v>
      </c>
      <c r="K236" s="101">
        <v>0</v>
      </c>
      <c r="L236" s="97">
        <v>1</v>
      </c>
      <c r="M236" s="101">
        <v>0</v>
      </c>
      <c r="N236" s="101">
        <v>0</v>
      </c>
      <c r="O236" s="96" t="s">
        <v>416</v>
      </c>
      <c r="P236" s="101">
        <v>0</v>
      </c>
      <c r="Q236" s="101">
        <v>0</v>
      </c>
      <c r="R236" s="101">
        <v>0</v>
      </c>
      <c r="S236" s="97">
        <v>1</v>
      </c>
      <c r="T236" s="101">
        <v>0</v>
      </c>
      <c r="U236" s="101">
        <v>0</v>
      </c>
      <c r="V236" s="96" t="s">
        <v>416</v>
      </c>
      <c r="W236" s="101">
        <v>0</v>
      </c>
      <c r="X236" s="101">
        <v>0</v>
      </c>
      <c r="Y236" s="101">
        <v>0</v>
      </c>
      <c r="Z236" s="97">
        <v>1</v>
      </c>
      <c r="AA236" s="101">
        <v>0</v>
      </c>
      <c r="AB236" s="101">
        <v>0</v>
      </c>
      <c r="AC236" s="96" t="s">
        <v>416</v>
      </c>
      <c r="AD236" s="101">
        <v>0</v>
      </c>
      <c r="AE236" s="101">
        <v>0</v>
      </c>
      <c r="AF236" s="101">
        <v>0</v>
      </c>
      <c r="AG236" s="97">
        <v>1</v>
      </c>
      <c r="AH236" s="101">
        <v>0</v>
      </c>
      <c r="AI236" s="101">
        <v>0</v>
      </c>
    </row>
  </sheetData>
  <mergeCells count="2">
    <mergeCell ref="B2:F2"/>
    <mergeCell ref="B3:F3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FCAEF-F2C4-4887-9699-C69D5DE9A99D}">
  <sheetPr codeName="Sheet22"/>
  <dimension ref="A2:AI139"/>
  <sheetViews>
    <sheetView workbookViewId="0">
      <selection activeCell="B6" sqref="B6"/>
    </sheetView>
  </sheetViews>
  <sheetFormatPr defaultRowHeight="14.5" x14ac:dyDescent="0.35"/>
  <cols>
    <col min="1" max="1" width="25.6328125" customWidth="1"/>
    <col min="2" max="5" width="9.6328125" customWidth="1"/>
    <col min="6" max="7" width="8.6328125" customWidth="1"/>
    <col min="8" max="8" width="25.6328125" customWidth="1"/>
    <col min="9" max="12" width="9.6328125" customWidth="1"/>
    <col min="13" max="14" width="8.6328125" customWidth="1"/>
    <col min="15" max="15" width="25.6328125" customWidth="1"/>
    <col min="16" max="19" width="9.6328125" customWidth="1"/>
    <col min="20" max="21" width="8.6328125" customWidth="1"/>
    <col min="22" max="22" width="25.6328125" customWidth="1"/>
    <col min="23" max="26" width="9.6328125" customWidth="1"/>
    <col min="27" max="28" width="8.6328125" customWidth="1"/>
    <col min="29" max="29" width="25.6328125" customWidth="1"/>
    <col min="30" max="33" width="9.6328125" customWidth="1"/>
    <col min="34" max="35" width="8.6328125" customWidth="1"/>
  </cols>
  <sheetData>
    <row r="2" spans="1:35" ht="18" x14ac:dyDescent="0.4">
      <c r="A2" s="76" t="s">
        <v>203</v>
      </c>
      <c r="B2" s="266" t="s">
        <v>693</v>
      </c>
      <c r="C2" s="267"/>
      <c r="D2" s="267"/>
      <c r="E2" s="267"/>
      <c r="F2" s="26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 ht="18" x14ac:dyDescent="0.4">
      <c r="A3" s="76" t="s">
        <v>204</v>
      </c>
      <c r="B3" s="268" t="s">
        <v>616</v>
      </c>
      <c r="C3" s="269"/>
      <c r="D3" s="269"/>
      <c r="E3" s="269"/>
      <c r="F3" s="270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36" x14ac:dyDescent="0.4">
      <c r="A4" s="78" t="s">
        <v>1</v>
      </c>
      <c r="B4" s="77"/>
      <c r="C4" s="77"/>
      <c r="D4" s="77"/>
      <c r="E4" s="77"/>
      <c r="F4" s="77"/>
      <c r="G4" s="77"/>
      <c r="H4" s="78" t="s">
        <v>2</v>
      </c>
      <c r="I4" s="77"/>
      <c r="J4" s="77"/>
      <c r="K4" s="77"/>
      <c r="L4" s="77"/>
      <c r="M4" s="77"/>
      <c r="N4" s="77"/>
      <c r="O4" s="78" t="s">
        <v>3</v>
      </c>
      <c r="P4" s="77"/>
      <c r="Q4" s="77"/>
      <c r="R4" s="77"/>
      <c r="S4" s="77"/>
      <c r="T4" s="77"/>
      <c r="U4" s="77"/>
      <c r="V4" s="78" t="s">
        <v>206</v>
      </c>
      <c r="W4" s="77"/>
      <c r="X4" s="77"/>
      <c r="Y4" s="77"/>
      <c r="Z4" s="77"/>
      <c r="AA4" s="77"/>
      <c r="AB4" s="77"/>
      <c r="AC4" s="78" t="s">
        <v>5</v>
      </c>
      <c r="AD4" s="77"/>
      <c r="AE4" s="77"/>
      <c r="AF4" s="77"/>
      <c r="AG4" s="77"/>
      <c r="AH4" s="77"/>
      <c r="AI4" s="77"/>
    </row>
    <row r="5" spans="1:35" ht="90" x14ac:dyDescent="0.4">
      <c r="A5" s="76" t="s">
        <v>207</v>
      </c>
      <c r="B5" s="76" t="s">
        <v>208</v>
      </c>
      <c r="C5" s="76" t="s">
        <v>209</v>
      </c>
      <c r="D5" s="76" t="s">
        <v>210</v>
      </c>
      <c r="E5" s="76" t="s">
        <v>211</v>
      </c>
      <c r="F5" s="76" t="s">
        <v>212</v>
      </c>
      <c r="G5" s="76" t="s">
        <v>213</v>
      </c>
      <c r="H5" s="76" t="s">
        <v>207</v>
      </c>
      <c r="I5" s="76" t="s">
        <v>208</v>
      </c>
      <c r="J5" s="76" t="s">
        <v>209</v>
      </c>
      <c r="K5" s="76" t="s">
        <v>210</v>
      </c>
      <c r="L5" s="76" t="s">
        <v>211</v>
      </c>
      <c r="M5" s="76" t="s">
        <v>212</v>
      </c>
      <c r="N5" s="76" t="s">
        <v>213</v>
      </c>
      <c r="O5" s="76" t="s">
        <v>207</v>
      </c>
      <c r="P5" s="76" t="s">
        <v>208</v>
      </c>
      <c r="Q5" s="76" t="s">
        <v>209</v>
      </c>
      <c r="R5" s="76" t="s">
        <v>210</v>
      </c>
      <c r="S5" s="76" t="s">
        <v>211</v>
      </c>
      <c r="T5" s="76" t="s">
        <v>212</v>
      </c>
      <c r="U5" s="76" t="s">
        <v>213</v>
      </c>
      <c r="V5" s="76" t="s">
        <v>207</v>
      </c>
      <c r="W5" s="76" t="s">
        <v>208</v>
      </c>
      <c r="X5" s="76" t="s">
        <v>209</v>
      </c>
      <c r="Y5" s="76" t="s">
        <v>210</v>
      </c>
      <c r="Z5" s="76" t="s">
        <v>211</v>
      </c>
      <c r="AA5" s="76" t="s">
        <v>212</v>
      </c>
      <c r="AB5" s="76" t="s">
        <v>213</v>
      </c>
      <c r="AC5" s="76" t="s">
        <v>207</v>
      </c>
      <c r="AD5" s="76" t="s">
        <v>208</v>
      </c>
      <c r="AE5" s="76" t="s">
        <v>209</v>
      </c>
      <c r="AF5" s="76" t="s">
        <v>210</v>
      </c>
      <c r="AG5" s="76" t="s">
        <v>211</v>
      </c>
      <c r="AH5" s="76" t="s">
        <v>212</v>
      </c>
      <c r="AI5" s="76" t="s">
        <v>213</v>
      </c>
    </row>
    <row r="6" spans="1:35" ht="18" x14ac:dyDescent="0.4">
      <c r="A6" s="78" t="s">
        <v>214</v>
      </c>
      <c r="B6" s="79">
        <v>1481.045416800835</v>
      </c>
      <c r="C6" s="80">
        <v>955.87334779032255</v>
      </c>
      <c r="D6" s="80">
        <v>525.17206901051281</v>
      </c>
      <c r="E6" s="81"/>
      <c r="F6" s="81"/>
      <c r="G6" s="85">
        <v>0.35459551952493285</v>
      </c>
      <c r="H6" s="78" t="s">
        <v>214</v>
      </c>
      <c r="I6" s="84">
        <v>6.3966547038795021</v>
      </c>
      <c r="J6" s="84">
        <v>6.3966547038795021</v>
      </c>
      <c r="K6" s="87">
        <v>0</v>
      </c>
      <c r="L6" s="81"/>
      <c r="M6" s="81"/>
      <c r="N6" s="87">
        <v>0</v>
      </c>
      <c r="O6" s="78" t="s">
        <v>214</v>
      </c>
      <c r="P6" s="85">
        <v>0.17525485397162707</v>
      </c>
      <c r="Q6" s="85">
        <v>0.17525485397162707</v>
      </c>
      <c r="R6" s="87">
        <v>0</v>
      </c>
      <c r="S6" s="81"/>
      <c r="T6" s="81"/>
      <c r="U6" s="87">
        <v>0</v>
      </c>
      <c r="V6" s="78" t="s">
        <v>214</v>
      </c>
      <c r="W6" s="86">
        <v>9.8746126953705577E-6</v>
      </c>
      <c r="X6" s="86">
        <v>9.8746126953705577E-6</v>
      </c>
      <c r="Y6" s="87">
        <v>0</v>
      </c>
      <c r="Z6" s="81"/>
      <c r="AA6" s="81"/>
      <c r="AB6" s="87">
        <v>0</v>
      </c>
      <c r="AC6" s="78" t="s">
        <v>214</v>
      </c>
      <c r="AD6" s="80">
        <v>232.94222686398484</v>
      </c>
      <c r="AE6" s="94">
        <v>89.400614773254475</v>
      </c>
      <c r="AF6" s="88">
        <v>143.54161209073041</v>
      </c>
      <c r="AG6" s="77"/>
      <c r="AH6" s="77"/>
      <c r="AI6" s="89">
        <v>0.61621121263919443</v>
      </c>
    </row>
    <row r="7" spans="1:35" ht="18" x14ac:dyDescent="0.4">
      <c r="A7" s="76" t="s">
        <v>215</v>
      </c>
      <c r="B7" s="91">
        <v>1273.0262826756002</v>
      </c>
      <c r="C7" s="88">
        <v>886.60484350996398</v>
      </c>
      <c r="D7" s="88">
        <v>386.42143916563646</v>
      </c>
      <c r="E7" s="89">
        <v>0.85954574264537331</v>
      </c>
      <c r="F7" s="89">
        <v>0.30354553116803684</v>
      </c>
      <c r="G7" s="89">
        <v>0.2609112690145145</v>
      </c>
      <c r="H7" s="76" t="s">
        <v>216</v>
      </c>
      <c r="I7" s="92">
        <v>3.8836506355969971</v>
      </c>
      <c r="J7" s="92">
        <v>3.8836506355969971</v>
      </c>
      <c r="K7" s="95">
        <v>0</v>
      </c>
      <c r="L7" s="89">
        <v>0.60713776425068011</v>
      </c>
      <c r="M7" s="95">
        <v>0</v>
      </c>
      <c r="N7" s="95">
        <v>0</v>
      </c>
      <c r="O7" s="76" t="s">
        <v>219</v>
      </c>
      <c r="P7" s="89">
        <v>0.14495357726156174</v>
      </c>
      <c r="Q7" s="89">
        <v>0.14495357726156174</v>
      </c>
      <c r="R7" s="95">
        <v>0</v>
      </c>
      <c r="S7" s="89">
        <v>0.8271016407056494</v>
      </c>
      <c r="T7" s="95">
        <v>0</v>
      </c>
      <c r="U7" s="95">
        <v>0</v>
      </c>
      <c r="V7" s="76" t="s">
        <v>218</v>
      </c>
      <c r="W7" s="90">
        <v>7.2195960115623574E-6</v>
      </c>
      <c r="X7" s="90">
        <v>7.2195960115623574E-6</v>
      </c>
      <c r="Y7" s="95">
        <v>0</v>
      </c>
      <c r="Z7" s="89">
        <v>0.73112700561380672</v>
      </c>
      <c r="AA7" s="95">
        <v>0</v>
      </c>
      <c r="AB7" s="95">
        <v>0</v>
      </c>
      <c r="AC7" s="76" t="s">
        <v>219</v>
      </c>
      <c r="AD7" s="94">
        <v>81.145168807606552</v>
      </c>
      <c r="AE7" s="94">
        <v>81.145168807606552</v>
      </c>
      <c r="AF7" s="95">
        <v>0</v>
      </c>
      <c r="AG7" s="89">
        <v>0.34834890135650365</v>
      </c>
      <c r="AH7" s="95">
        <v>0</v>
      </c>
      <c r="AI7" s="95">
        <v>0</v>
      </c>
    </row>
    <row r="8" spans="1:35" ht="18" x14ac:dyDescent="0.4">
      <c r="A8" s="76" t="s">
        <v>223</v>
      </c>
      <c r="B8" s="88">
        <v>208.34366346953425</v>
      </c>
      <c r="C8" s="94">
        <v>69.593033624657835</v>
      </c>
      <c r="D8" s="88">
        <v>138.75062984487641</v>
      </c>
      <c r="E8" s="92">
        <v>1.000219121804516</v>
      </c>
      <c r="F8" s="89">
        <v>0.66597000136347173</v>
      </c>
      <c r="G8" s="93">
        <v>9.3684250510418371E-2</v>
      </c>
      <c r="H8" s="76" t="s">
        <v>219</v>
      </c>
      <c r="I8" s="92">
        <v>2.2909799973604246</v>
      </c>
      <c r="J8" s="92">
        <v>2.2909799973604246</v>
      </c>
      <c r="K8" s="95">
        <v>0</v>
      </c>
      <c r="L8" s="89">
        <v>0.96529059622564517</v>
      </c>
      <c r="M8" s="95">
        <v>0</v>
      </c>
      <c r="N8" s="95">
        <v>0</v>
      </c>
      <c r="O8" s="76" t="s">
        <v>246</v>
      </c>
      <c r="P8" s="93">
        <v>1.1173575261390616E-2</v>
      </c>
      <c r="Q8" s="93">
        <v>1.1173575261390616E-2</v>
      </c>
      <c r="R8" s="95">
        <v>0</v>
      </c>
      <c r="S8" s="89">
        <v>0.89085779357773798</v>
      </c>
      <c r="T8" s="95">
        <v>0</v>
      </c>
      <c r="U8" s="95">
        <v>0</v>
      </c>
      <c r="V8" s="76" t="s">
        <v>224</v>
      </c>
      <c r="W8" s="90">
        <v>9.7289490068215604E-7</v>
      </c>
      <c r="X8" s="90">
        <v>9.7289490068215604E-7</v>
      </c>
      <c r="Y8" s="95">
        <v>0</v>
      </c>
      <c r="Z8" s="89">
        <v>0.82965187243093996</v>
      </c>
      <c r="AA8" s="95">
        <v>0</v>
      </c>
      <c r="AB8" s="95">
        <v>0</v>
      </c>
      <c r="AC8" s="76" t="s">
        <v>284</v>
      </c>
      <c r="AD8" s="94">
        <v>61.944493732893385</v>
      </c>
      <c r="AE8" s="95">
        <v>0</v>
      </c>
      <c r="AF8" s="94">
        <v>61.944493732893385</v>
      </c>
      <c r="AG8" s="89">
        <v>0.61427103392486293</v>
      </c>
      <c r="AH8" s="92">
        <v>1</v>
      </c>
      <c r="AI8" s="89">
        <v>0.26592213256835923</v>
      </c>
    </row>
    <row r="9" spans="1:35" ht="36" x14ac:dyDescent="0.4">
      <c r="A9" s="96" t="s">
        <v>239</v>
      </c>
      <c r="B9" s="100">
        <v>1.7798962136793248E-2</v>
      </c>
      <c r="C9" s="100">
        <v>1.7798962136793248E-2</v>
      </c>
      <c r="D9" s="101">
        <v>0</v>
      </c>
      <c r="E9" s="97">
        <v>1.0002311396413324</v>
      </c>
      <c r="F9" s="101">
        <v>0</v>
      </c>
      <c r="G9" s="101">
        <v>0</v>
      </c>
      <c r="H9" s="76" t="s">
        <v>246</v>
      </c>
      <c r="I9" s="89">
        <v>0.17433253907389848</v>
      </c>
      <c r="J9" s="89">
        <v>0.17433253907389848</v>
      </c>
      <c r="K9" s="95">
        <v>0</v>
      </c>
      <c r="L9" s="89">
        <v>0.99254430103609348</v>
      </c>
      <c r="M9" s="95">
        <v>0</v>
      </c>
      <c r="N9" s="95">
        <v>0</v>
      </c>
      <c r="O9" s="76" t="s">
        <v>264</v>
      </c>
      <c r="P9" s="90">
        <v>6.7351109256672034E-3</v>
      </c>
      <c r="Q9" s="90">
        <v>6.7351109256672034E-3</v>
      </c>
      <c r="R9" s="95">
        <v>0</v>
      </c>
      <c r="S9" s="89">
        <v>0.9292881752364256</v>
      </c>
      <c r="T9" s="95">
        <v>0</v>
      </c>
      <c r="U9" s="95">
        <v>0</v>
      </c>
      <c r="V9" s="76" t="s">
        <v>234</v>
      </c>
      <c r="W9" s="90">
        <v>5.0111059446080207E-7</v>
      </c>
      <c r="X9" s="90">
        <v>5.0111059446080207E-7</v>
      </c>
      <c r="Y9" s="95">
        <v>0</v>
      </c>
      <c r="Z9" s="89">
        <v>0.88039923943357024</v>
      </c>
      <c r="AA9" s="95">
        <v>0</v>
      </c>
      <c r="AB9" s="95">
        <v>0</v>
      </c>
      <c r="AC9" s="76" t="s">
        <v>235</v>
      </c>
      <c r="AD9" s="94">
        <v>30.467813066682776</v>
      </c>
      <c r="AE9" s="95">
        <v>0</v>
      </c>
      <c r="AF9" s="94">
        <v>30.467813066682776</v>
      </c>
      <c r="AG9" s="89">
        <v>0.74506661133845453</v>
      </c>
      <c r="AH9" s="92">
        <v>1</v>
      </c>
      <c r="AI9" s="89">
        <v>0.13079557741359174</v>
      </c>
    </row>
    <row r="10" spans="1:35" ht="36" x14ac:dyDescent="0.4">
      <c r="A10" s="96" t="s">
        <v>245</v>
      </c>
      <c r="B10" s="99">
        <v>1.0913168169336984E-3</v>
      </c>
      <c r="C10" s="99">
        <v>1.0913168169336984E-3</v>
      </c>
      <c r="D10" s="101">
        <v>0</v>
      </c>
      <c r="E10" s="97">
        <v>1.0002318764970726</v>
      </c>
      <c r="F10" s="101">
        <v>0</v>
      </c>
      <c r="G10" s="101">
        <v>0</v>
      </c>
      <c r="H10" s="96" t="s">
        <v>232</v>
      </c>
      <c r="I10" s="100">
        <v>2.2618473727599685E-2</v>
      </c>
      <c r="J10" s="100">
        <v>2.2618473727599685E-2</v>
      </c>
      <c r="K10" s="101">
        <v>0</v>
      </c>
      <c r="L10" s="98">
        <v>0.99608028582418628</v>
      </c>
      <c r="M10" s="101">
        <v>0</v>
      </c>
      <c r="N10" s="101">
        <v>0</v>
      </c>
      <c r="O10" s="76" t="s">
        <v>273</v>
      </c>
      <c r="P10" s="90">
        <v>5.5707362182769666E-3</v>
      </c>
      <c r="Q10" s="90">
        <v>5.5707362182769666E-3</v>
      </c>
      <c r="R10" s="95">
        <v>0</v>
      </c>
      <c r="S10" s="89">
        <v>0.96107466269758801</v>
      </c>
      <c r="T10" s="95">
        <v>0</v>
      </c>
      <c r="U10" s="95">
        <v>0</v>
      </c>
      <c r="V10" s="76" t="s">
        <v>239</v>
      </c>
      <c r="W10" s="90">
        <v>4.9168403692799034E-7</v>
      </c>
      <c r="X10" s="90">
        <v>4.9168403692799034E-7</v>
      </c>
      <c r="Y10" s="95">
        <v>0</v>
      </c>
      <c r="Z10" s="89">
        <v>0.93019198089050892</v>
      </c>
      <c r="AA10" s="95">
        <v>0</v>
      </c>
      <c r="AB10" s="95">
        <v>0</v>
      </c>
      <c r="AC10" s="76" t="s">
        <v>266</v>
      </c>
      <c r="AD10" s="94">
        <v>19.190188919393659</v>
      </c>
      <c r="AE10" s="95">
        <v>0</v>
      </c>
      <c r="AF10" s="94">
        <v>19.190188919393659</v>
      </c>
      <c r="AG10" s="89">
        <v>0.82744836400624722</v>
      </c>
      <c r="AH10" s="92">
        <v>1</v>
      </c>
      <c r="AI10" s="93">
        <v>8.2381752667792713E-2</v>
      </c>
    </row>
    <row r="11" spans="1:35" ht="18" x14ac:dyDescent="0.4">
      <c r="A11" s="96" t="s">
        <v>247</v>
      </c>
      <c r="B11" s="99">
        <v>7.4287624721400053E-4</v>
      </c>
      <c r="C11" s="99">
        <v>7.4287624721400053E-4</v>
      </c>
      <c r="D11" s="101">
        <v>0</v>
      </c>
      <c r="E11" s="97">
        <v>1.000232378086179</v>
      </c>
      <c r="F11" s="101">
        <v>0</v>
      </c>
      <c r="G11" s="101">
        <v>0</v>
      </c>
      <c r="H11" s="96" t="s">
        <v>252</v>
      </c>
      <c r="I11" s="100">
        <v>1.3400521209826747E-2</v>
      </c>
      <c r="J11" s="100">
        <v>1.3400521209826747E-2</v>
      </c>
      <c r="K11" s="101">
        <v>0</v>
      </c>
      <c r="L11" s="98">
        <v>0.99817521228656036</v>
      </c>
      <c r="M11" s="101">
        <v>0</v>
      </c>
      <c r="N11" s="101">
        <v>0</v>
      </c>
      <c r="O11" s="76" t="s">
        <v>283</v>
      </c>
      <c r="P11" s="90">
        <v>3.6842614239421595E-3</v>
      </c>
      <c r="Q11" s="90">
        <v>3.6842614239421595E-3</v>
      </c>
      <c r="R11" s="95">
        <v>0</v>
      </c>
      <c r="S11" s="89">
        <v>0.98209697015697872</v>
      </c>
      <c r="T11" s="95">
        <v>0</v>
      </c>
      <c r="U11" s="95">
        <v>0</v>
      </c>
      <c r="V11" s="76" t="s">
        <v>247</v>
      </c>
      <c r="W11" s="90">
        <v>3.8735690033301458E-7</v>
      </c>
      <c r="X11" s="90">
        <v>3.8735690033301458E-7</v>
      </c>
      <c r="Y11" s="95">
        <v>0</v>
      </c>
      <c r="Z11" s="89">
        <v>0.96941953464708475</v>
      </c>
      <c r="AA11" s="95">
        <v>0</v>
      </c>
      <c r="AB11" s="95">
        <v>0</v>
      </c>
      <c r="AC11" s="76" t="s">
        <v>300</v>
      </c>
      <c r="AD11" s="94">
        <v>19.028127274647986</v>
      </c>
      <c r="AE11" s="95">
        <v>0</v>
      </c>
      <c r="AF11" s="94">
        <v>19.028127274647986</v>
      </c>
      <c r="AG11" s="89">
        <v>0.90913440062921858</v>
      </c>
      <c r="AH11" s="92">
        <v>1</v>
      </c>
      <c r="AI11" s="93">
        <v>8.1686036622971428E-2</v>
      </c>
    </row>
    <row r="12" spans="1:35" ht="18" x14ac:dyDescent="0.4">
      <c r="A12" s="96" t="s">
        <v>224</v>
      </c>
      <c r="B12" s="99">
        <v>6.3238168544340137E-4</v>
      </c>
      <c r="C12" s="99">
        <v>6.3238168544340137E-4</v>
      </c>
      <c r="D12" s="101">
        <v>0</v>
      </c>
      <c r="E12" s="97">
        <v>1.0002328050694964</v>
      </c>
      <c r="F12" s="101">
        <v>0</v>
      </c>
      <c r="G12" s="101">
        <v>0</v>
      </c>
      <c r="H12" s="96" t="s">
        <v>240</v>
      </c>
      <c r="I12" s="100">
        <v>1.1672536910754719E-2</v>
      </c>
      <c r="J12" s="100">
        <v>1.1672536910754719E-2</v>
      </c>
      <c r="K12" s="101">
        <v>0</v>
      </c>
      <c r="L12" s="97">
        <v>1</v>
      </c>
      <c r="M12" s="101">
        <v>0</v>
      </c>
      <c r="N12" s="101">
        <v>0</v>
      </c>
      <c r="O12" s="96" t="s">
        <v>232</v>
      </c>
      <c r="P12" s="99">
        <v>1.4268888213262354E-3</v>
      </c>
      <c r="Q12" s="99">
        <v>1.4268888213262354E-3</v>
      </c>
      <c r="R12" s="101">
        <v>0</v>
      </c>
      <c r="S12" s="98">
        <v>0.99023876360229601</v>
      </c>
      <c r="T12" s="101">
        <v>0</v>
      </c>
      <c r="U12" s="101">
        <v>0</v>
      </c>
      <c r="V12" s="76" t="s">
        <v>245</v>
      </c>
      <c r="W12" s="90">
        <v>1.7802884452425749E-7</v>
      </c>
      <c r="X12" s="90">
        <v>1.7802884452425749E-7</v>
      </c>
      <c r="Y12" s="95">
        <v>0</v>
      </c>
      <c r="Z12" s="89">
        <v>0.98744847917548351</v>
      </c>
      <c r="AA12" s="95">
        <v>0</v>
      </c>
      <c r="AB12" s="95">
        <v>0</v>
      </c>
      <c r="AC12" s="76" t="s">
        <v>691</v>
      </c>
      <c r="AD12" s="92">
        <v>7.0269166449999974</v>
      </c>
      <c r="AE12" s="95">
        <v>0</v>
      </c>
      <c r="AF12" s="92">
        <v>7.0269166449999974</v>
      </c>
      <c r="AG12" s="89">
        <v>0.93930032090739568</v>
      </c>
      <c r="AH12" s="92">
        <v>1</v>
      </c>
      <c r="AI12" s="93">
        <v>3.0165920278177043E-2</v>
      </c>
    </row>
    <row r="13" spans="1:35" ht="36" x14ac:dyDescent="0.4">
      <c r="A13" s="96" t="s">
        <v>259</v>
      </c>
      <c r="B13" s="99">
        <v>6.2674852956911978E-4</v>
      </c>
      <c r="C13" s="99">
        <v>6.2674852956911978E-4</v>
      </c>
      <c r="D13" s="101">
        <v>0</v>
      </c>
      <c r="E13" s="97">
        <v>1.0002332282493143</v>
      </c>
      <c r="F13" s="101">
        <v>0</v>
      </c>
      <c r="G13" s="101">
        <v>0</v>
      </c>
      <c r="H13" s="96" t="s">
        <v>242</v>
      </c>
      <c r="I13" s="101">
        <v>0</v>
      </c>
      <c r="J13" s="101">
        <v>0</v>
      </c>
      <c r="K13" s="101">
        <v>0</v>
      </c>
      <c r="L13" s="97">
        <v>1</v>
      </c>
      <c r="M13" s="101">
        <v>0</v>
      </c>
      <c r="N13" s="101">
        <v>0</v>
      </c>
      <c r="O13" s="96" t="s">
        <v>217</v>
      </c>
      <c r="P13" s="99">
        <v>8.6283393891466165E-4</v>
      </c>
      <c r="Q13" s="99">
        <v>8.6283393891466165E-4</v>
      </c>
      <c r="R13" s="101">
        <v>0</v>
      </c>
      <c r="S13" s="98">
        <v>0.99516207339578322</v>
      </c>
      <c r="T13" s="101">
        <v>0</v>
      </c>
      <c r="U13" s="101">
        <v>0</v>
      </c>
      <c r="V13" s="96" t="s">
        <v>259</v>
      </c>
      <c r="W13" s="99">
        <v>6.2674852956911983E-8</v>
      </c>
      <c r="X13" s="99">
        <v>6.2674852956911983E-8</v>
      </c>
      <c r="Y13" s="101">
        <v>0</v>
      </c>
      <c r="Z13" s="98">
        <v>0.99379554866472997</v>
      </c>
      <c r="AA13" s="101">
        <v>0</v>
      </c>
      <c r="AB13" s="101">
        <v>0</v>
      </c>
      <c r="AC13" s="76" t="s">
        <v>246</v>
      </c>
      <c r="AD13" s="92">
        <v>4.0395602362210843</v>
      </c>
      <c r="AE13" s="92">
        <v>4.0395602362210843</v>
      </c>
      <c r="AF13" s="95">
        <v>0</v>
      </c>
      <c r="AG13" s="89">
        <v>0.95664178917875287</v>
      </c>
      <c r="AH13" s="95">
        <v>0</v>
      </c>
      <c r="AI13" s="95">
        <v>0</v>
      </c>
    </row>
    <row r="14" spans="1:35" ht="36" x14ac:dyDescent="0.4">
      <c r="A14" s="96" t="s">
        <v>234</v>
      </c>
      <c r="B14" s="99">
        <v>6.0968455659397586E-4</v>
      </c>
      <c r="C14" s="99">
        <v>6.0968455659397586E-4</v>
      </c>
      <c r="D14" s="101">
        <v>0</v>
      </c>
      <c r="E14" s="97">
        <v>1.0002336399075589</v>
      </c>
      <c r="F14" s="101">
        <v>0</v>
      </c>
      <c r="G14" s="101">
        <v>0</v>
      </c>
      <c r="H14" s="96" t="s">
        <v>248</v>
      </c>
      <c r="I14" s="101">
        <v>0</v>
      </c>
      <c r="J14" s="101">
        <v>0</v>
      </c>
      <c r="K14" s="101">
        <v>0</v>
      </c>
      <c r="L14" s="97">
        <v>1</v>
      </c>
      <c r="M14" s="101">
        <v>0</v>
      </c>
      <c r="N14" s="101">
        <v>0</v>
      </c>
      <c r="O14" s="96" t="s">
        <v>252</v>
      </c>
      <c r="P14" s="99">
        <v>8.4787012054746667E-4</v>
      </c>
      <c r="Q14" s="99">
        <v>8.4787012054746667E-4</v>
      </c>
      <c r="R14" s="101">
        <v>0</v>
      </c>
      <c r="S14" s="97">
        <v>1</v>
      </c>
      <c r="T14" s="101">
        <v>0</v>
      </c>
      <c r="U14" s="101">
        <v>0</v>
      </c>
      <c r="V14" s="96" t="s">
        <v>265</v>
      </c>
      <c r="W14" s="99">
        <v>6.1266553923066723E-8</v>
      </c>
      <c r="X14" s="99">
        <v>6.1266553923066723E-8</v>
      </c>
      <c r="Y14" s="101">
        <v>0</v>
      </c>
      <c r="Z14" s="97">
        <v>1</v>
      </c>
      <c r="AA14" s="101">
        <v>0</v>
      </c>
      <c r="AB14" s="101">
        <v>0</v>
      </c>
      <c r="AC14" s="76" t="s">
        <v>274</v>
      </c>
      <c r="AD14" s="92">
        <v>3.2827769344867646</v>
      </c>
      <c r="AE14" s="92">
        <v>3.2689965123547982</v>
      </c>
      <c r="AF14" s="93">
        <v>1.3780422131966532E-2</v>
      </c>
      <c r="AG14" s="89">
        <v>0.97073445489540544</v>
      </c>
      <c r="AH14" s="90">
        <v>4.1977942476682439E-3</v>
      </c>
      <c r="AI14" s="90">
        <v>5.9158111079675269E-5</v>
      </c>
    </row>
    <row r="15" spans="1:35" ht="36" x14ac:dyDescent="0.4">
      <c r="A15" s="96" t="s">
        <v>265</v>
      </c>
      <c r="B15" s="99">
        <v>2.9101613113456692E-4</v>
      </c>
      <c r="C15" s="99">
        <v>2.9101613113456692E-4</v>
      </c>
      <c r="D15" s="101">
        <v>0</v>
      </c>
      <c r="E15" s="97">
        <v>1.0002338364012839</v>
      </c>
      <c r="F15" s="101">
        <v>0</v>
      </c>
      <c r="G15" s="101">
        <v>0</v>
      </c>
      <c r="H15" s="96" t="s">
        <v>255</v>
      </c>
      <c r="I15" s="101">
        <v>0</v>
      </c>
      <c r="J15" s="101">
        <v>0</v>
      </c>
      <c r="K15" s="101">
        <v>0</v>
      </c>
      <c r="L15" s="97">
        <v>1</v>
      </c>
      <c r="M15" s="101">
        <v>0</v>
      </c>
      <c r="N15" s="101">
        <v>0</v>
      </c>
      <c r="O15" s="96" t="s">
        <v>242</v>
      </c>
      <c r="P15" s="101">
        <v>0</v>
      </c>
      <c r="Q15" s="101">
        <v>0</v>
      </c>
      <c r="R15" s="101">
        <v>0</v>
      </c>
      <c r="S15" s="97">
        <v>1</v>
      </c>
      <c r="T15" s="101">
        <v>0</v>
      </c>
      <c r="U15" s="101">
        <v>0</v>
      </c>
      <c r="V15" s="96" t="s">
        <v>242</v>
      </c>
      <c r="W15" s="101">
        <v>0</v>
      </c>
      <c r="X15" s="101">
        <v>0</v>
      </c>
      <c r="Y15" s="101">
        <v>0</v>
      </c>
      <c r="Z15" s="97">
        <v>1</v>
      </c>
      <c r="AA15" s="101">
        <v>0</v>
      </c>
      <c r="AB15" s="101">
        <v>0</v>
      </c>
      <c r="AC15" s="76" t="s">
        <v>309</v>
      </c>
      <c r="AD15" s="92">
        <v>2.6583662868234739</v>
      </c>
      <c r="AE15" s="95">
        <v>0</v>
      </c>
      <c r="AF15" s="92">
        <v>2.6583662868234739</v>
      </c>
      <c r="AG15" s="89">
        <v>0.98214658193914539</v>
      </c>
      <c r="AH15" s="92">
        <v>1</v>
      </c>
      <c r="AI15" s="93">
        <v>1.141212704373989E-2</v>
      </c>
    </row>
    <row r="16" spans="1:35" ht="36" x14ac:dyDescent="0.4">
      <c r="A16" s="96" t="s">
        <v>218</v>
      </c>
      <c r="B16" s="99">
        <v>7.0780353054532912E-5</v>
      </c>
      <c r="C16" s="99">
        <v>7.0780353054532912E-5</v>
      </c>
      <c r="D16" s="101">
        <v>0</v>
      </c>
      <c r="E16" s="97">
        <v>1.0002338841920893</v>
      </c>
      <c r="F16" s="101">
        <v>0</v>
      </c>
      <c r="G16" s="101">
        <v>0</v>
      </c>
      <c r="H16" s="96" t="s">
        <v>237</v>
      </c>
      <c r="I16" s="101">
        <v>0</v>
      </c>
      <c r="J16" s="101">
        <v>0</v>
      </c>
      <c r="K16" s="101">
        <v>0</v>
      </c>
      <c r="L16" s="97">
        <v>1</v>
      </c>
      <c r="M16" s="101">
        <v>0</v>
      </c>
      <c r="N16" s="101">
        <v>0</v>
      </c>
      <c r="O16" s="96" t="s">
        <v>248</v>
      </c>
      <c r="P16" s="101">
        <v>0</v>
      </c>
      <c r="Q16" s="101">
        <v>0</v>
      </c>
      <c r="R16" s="101">
        <v>0</v>
      </c>
      <c r="S16" s="97">
        <v>1</v>
      </c>
      <c r="T16" s="101">
        <v>0</v>
      </c>
      <c r="U16" s="101">
        <v>0</v>
      </c>
      <c r="V16" s="96" t="s">
        <v>248</v>
      </c>
      <c r="W16" s="101">
        <v>0</v>
      </c>
      <c r="X16" s="101">
        <v>0</v>
      </c>
      <c r="Y16" s="101">
        <v>0</v>
      </c>
      <c r="Z16" s="97">
        <v>1</v>
      </c>
      <c r="AA16" s="101">
        <v>0</v>
      </c>
      <c r="AB16" s="101">
        <v>0</v>
      </c>
      <c r="AC16" s="90" t="s">
        <v>308</v>
      </c>
      <c r="AD16" s="92">
        <v>1.9900180959373897</v>
      </c>
      <c r="AE16" s="95">
        <v>0</v>
      </c>
      <c r="AF16" s="92">
        <v>1.9900180959373897</v>
      </c>
      <c r="AG16" s="89">
        <v>0.9906895503941493</v>
      </c>
      <c r="AH16" s="92">
        <v>1</v>
      </c>
      <c r="AI16" s="90">
        <v>8.5429684550039214E-3</v>
      </c>
    </row>
    <row r="17" spans="1:35" ht="36" x14ac:dyDescent="0.4">
      <c r="A17" s="96" t="s">
        <v>242</v>
      </c>
      <c r="B17" s="101">
        <v>0</v>
      </c>
      <c r="C17" s="101">
        <v>0</v>
      </c>
      <c r="D17" s="101">
        <v>0</v>
      </c>
      <c r="E17" s="97">
        <v>1.0002338841920893</v>
      </c>
      <c r="F17" s="101">
        <v>0</v>
      </c>
      <c r="G17" s="101">
        <v>0</v>
      </c>
      <c r="H17" s="96" t="s">
        <v>268</v>
      </c>
      <c r="I17" s="101">
        <v>0</v>
      </c>
      <c r="J17" s="101">
        <v>0</v>
      </c>
      <c r="K17" s="101">
        <v>0</v>
      </c>
      <c r="L17" s="97">
        <v>1</v>
      </c>
      <c r="M17" s="101">
        <v>0</v>
      </c>
      <c r="N17" s="101">
        <v>0</v>
      </c>
      <c r="O17" s="96" t="s">
        <v>255</v>
      </c>
      <c r="P17" s="101">
        <v>0</v>
      </c>
      <c r="Q17" s="101">
        <v>0</v>
      </c>
      <c r="R17" s="101">
        <v>0</v>
      </c>
      <c r="S17" s="97">
        <v>1</v>
      </c>
      <c r="T17" s="101">
        <v>0</v>
      </c>
      <c r="U17" s="101">
        <v>0</v>
      </c>
      <c r="V17" s="96" t="s">
        <v>255</v>
      </c>
      <c r="W17" s="101">
        <v>0</v>
      </c>
      <c r="X17" s="101">
        <v>0</v>
      </c>
      <c r="Y17" s="101">
        <v>0</v>
      </c>
      <c r="Z17" s="97">
        <v>1</v>
      </c>
      <c r="AA17" s="101">
        <v>0</v>
      </c>
      <c r="AB17" s="101">
        <v>0</v>
      </c>
      <c r="AC17" s="96" t="s">
        <v>495</v>
      </c>
      <c r="AD17" s="98">
        <v>0.73813948076462021</v>
      </c>
      <c r="AE17" s="101">
        <v>0</v>
      </c>
      <c r="AF17" s="98">
        <v>0.73813948076462021</v>
      </c>
      <c r="AG17" s="98">
        <v>0.99385831670458569</v>
      </c>
      <c r="AH17" s="97">
        <v>1</v>
      </c>
      <c r="AI17" s="99">
        <v>3.1687663104363662E-3</v>
      </c>
    </row>
    <row r="18" spans="1:35" ht="54" x14ac:dyDescent="0.4">
      <c r="A18" s="96" t="s">
        <v>248</v>
      </c>
      <c r="B18" s="101">
        <v>0</v>
      </c>
      <c r="C18" s="101">
        <v>0</v>
      </c>
      <c r="D18" s="101">
        <v>0</v>
      </c>
      <c r="E18" s="97">
        <v>1.0002338841920893</v>
      </c>
      <c r="F18" s="101">
        <v>0</v>
      </c>
      <c r="G18" s="101">
        <v>0</v>
      </c>
      <c r="H18" s="96" t="s">
        <v>221</v>
      </c>
      <c r="I18" s="101">
        <v>0</v>
      </c>
      <c r="J18" s="101">
        <v>0</v>
      </c>
      <c r="K18" s="101">
        <v>0</v>
      </c>
      <c r="L18" s="97">
        <v>1</v>
      </c>
      <c r="M18" s="101">
        <v>0</v>
      </c>
      <c r="N18" s="101">
        <v>0</v>
      </c>
      <c r="O18" s="96" t="s">
        <v>237</v>
      </c>
      <c r="P18" s="101">
        <v>0</v>
      </c>
      <c r="Q18" s="101">
        <v>0</v>
      </c>
      <c r="R18" s="101">
        <v>0</v>
      </c>
      <c r="S18" s="97">
        <v>1</v>
      </c>
      <c r="T18" s="101">
        <v>0</v>
      </c>
      <c r="U18" s="101">
        <v>0</v>
      </c>
      <c r="V18" s="96" t="s">
        <v>237</v>
      </c>
      <c r="W18" s="101">
        <v>0</v>
      </c>
      <c r="X18" s="101">
        <v>0</v>
      </c>
      <c r="Y18" s="101">
        <v>0</v>
      </c>
      <c r="Z18" s="97">
        <v>1</v>
      </c>
      <c r="AA18" s="101">
        <v>0</v>
      </c>
      <c r="AB18" s="101">
        <v>0</v>
      </c>
      <c r="AC18" s="96" t="s">
        <v>249</v>
      </c>
      <c r="AD18" s="98">
        <v>0.60085273357883429</v>
      </c>
      <c r="AE18" s="98">
        <v>0.60072716832799999</v>
      </c>
      <c r="AF18" s="99">
        <v>1.2556525083437709E-4</v>
      </c>
      <c r="AG18" s="98">
        <v>0.99643772337407577</v>
      </c>
      <c r="AH18" s="99">
        <v>2.0897841320697335E-4</v>
      </c>
      <c r="AI18" s="99">
        <v>5.390403128055213E-7</v>
      </c>
    </row>
    <row r="19" spans="1:35" ht="36" x14ac:dyDescent="0.4">
      <c r="A19" s="96" t="s">
        <v>255</v>
      </c>
      <c r="B19" s="101">
        <v>0</v>
      </c>
      <c r="C19" s="101">
        <v>0</v>
      </c>
      <c r="D19" s="101">
        <v>0</v>
      </c>
      <c r="E19" s="97">
        <v>1.0002338841920893</v>
      </c>
      <c r="F19" s="101">
        <v>0</v>
      </c>
      <c r="G19" s="101">
        <v>0</v>
      </c>
      <c r="H19" s="96" t="s">
        <v>227</v>
      </c>
      <c r="I19" s="101">
        <v>0</v>
      </c>
      <c r="J19" s="101">
        <v>0</v>
      </c>
      <c r="K19" s="101">
        <v>0</v>
      </c>
      <c r="L19" s="97">
        <v>1</v>
      </c>
      <c r="M19" s="101">
        <v>0</v>
      </c>
      <c r="N19" s="101">
        <v>0</v>
      </c>
      <c r="O19" s="96" t="s">
        <v>268</v>
      </c>
      <c r="P19" s="101">
        <v>0</v>
      </c>
      <c r="Q19" s="101">
        <v>0</v>
      </c>
      <c r="R19" s="101">
        <v>0</v>
      </c>
      <c r="S19" s="97">
        <v>1</v>
      </c>
      <c r="T19" s="101">
        <v>0</v>
      </c>
      <c r="U19" s="101">
        <v>0</v>
      </c>
      <c r="V19" s="96" t="s">
        <v>268</v>
      </c>
      <c r="W19" s="101">
        <v>0</v>
      </c>
      <c r="X19" s="101">
        <v>0</v>
      </c>
      <c r="Y19" s="101">
        <v>0</v>
      </c>
      <c r="Z19" s="97">
        <v>1</v>
      </c>
      <c r="AA19" s="101">
        <v>0</v>
      </c>
      <c r="AB19" s="101">
        <v>0</v>
      </c>
      <c r="AC19" s="96" t="s">
        <v>252</v>
      </c>
      <c r="AD19" s="98">
        <v>0.32248035231419198</v>
      </c>
      <c r="AE19" s="98">
        <v>0.32248035231419198</v>
      </c>
      <c r="AF19" s="101">
        <v>0</v>
      </c>
      <c r="AG19" s="98">
        <v>0.9978221024823879</v>
      </c>
      <c r="AH19" s="101">
        <v>0</v>
      </c>
      <c r="AI19" s="101">
        <v>0</v>
      </c>
    </row>
    <row r="20" spans="1:35" ht="54" x14ac:dyDescent="0.4">
      <c r="A20" s="96" t="s">
        <v>237</v>
      </c>
      <c r="B20" s="101">
        <v>0</v>
      </c>
      <c r="C20" s="101">
        <v>0</v>
      </c>
      <c r="D20" s="101">
        <v>0</v>
      </c>
      <c r="E20" s="97">
        <v>1.0002338841920893</v>
      </c>
      <c r="F20" s="101">
        <v>0</v>
      </c>
      <c r="G20" s="101">
        <v>0</v>
      </c>
      <c r="H20" s="96" t="s">
        <v>280</v>
      </c>
      <c r="I20" s="101">
        <v>0</v>
      </c>
      <c r="J20" s="101">
        <v>0</v>
      </c>
      <c r="K20" s="101">
        <v>0</v>
      </c>
      <c r="L20" s="97">
        <v>1</v>
      </c>
      <c r="M20" s="101">
        <v>0</v>
      </c>
      <c r="N20" s="101">
        <v>0</v>
      </c>
      <c r="O20" s="96" t="s">
        <v>221</v>
      </c>
      <c r="P20" s="101">
        <v>0</v>
      </c>
      <c r="Q20" s="101">
        <v>0</v>
      </c>
      <c r="R20" s="101">
        <v>0</v>
      </c>
      <c r="S20" s="97">
        <v>1</v>
      </c>
      <c r="T20" s="101">
        <v>0</v>
      </c>
      <c r="U20" s="101">
        <v>0</v>
      </c>
      <c r="V20" s="96" t="s">
        <v>221</v>
      </c>
      <c r="W20" s="101">
        <v>0</v>
      </c>
      <c r="X20" s="101">
        <v>0</v>
      </c>
      <c r="Y20" s="101">
        <v>0</v>
      </c>
      <c r="Z20" s="97">
        <v>1</v>
      </c>
      <c r="AA20" s="101">
        <v>0</v>
      </c>
      <c r="AB20" s="101">
        <v>0</v>
      </c>
      <c r="AC20" s="96" t="s">
        <v>323</v>
      </c>
      <c r="AD20" s="98">
        <v>0.12727338433648872</v>
      </c>
      <c r="AE20" s="101">
        <v>0</v>
      </c>
      <c r="AF20" s="98">
        <v>0.12727338433648872</v>
      </c>
      <c r="AG20" s="98">
        <v>0.99836847565847509</v>
      </c>
      <c r="AH20" s="97">
        <v>1</v>
      </c>
      <c r="AI20" s="99">
        <v>5.4637317608714948E-4</v>
      </c>
    </row>
    <row r="21" spans="1:35" ht="36" x14ac:dyDescent="0.4">
      <c r="A21" s="96" t="s">
        <v>268</v>
      </c>
      <c r="B21" s="101">
        <v>0</v>
      </c>
      <c r="C21" s="101">
        <v>0</v>
      </c>
      <c r="D21" s="101">
        <v>0</v>
      </c>
      <c r="E21" s="97">
        <v>1.0002338841920893</v>
      </c>
      <c r="F21" s="101">
        <v>0</v>
      </c>
      <c r="G21" s="101">
        <v>0</v>
      </c>
      <c r="H21" s="96" t="s">
        <v>285</v>
      </c>
      <c r="I21" s="101">
        <v>0</v>
      </c>
      <c r="J21" s="101">
        <v>0</v>
      </c>
      <c r="K21" s="101">
        <v>0</v>
      </c>
      <c r="L21" s="97">
        <v>1</v>
      </c>
      <c r="M21" s="101">
        <v>0</v>
      </c>
      <c r="N21" s="101">
        <v>0</v>
      </c>
      <c r="O21" s="96" t="s">
        <v>227</v>
      </c>
      <c r="P21" s="101">
        <v>0</v>
      </c>
      <c r="Q21" s="101">
        <v>0</v>
      </c>
      <c r="R21" s="101">
        <v>0</v>
      </c>
      <c r="S21" s="97">
        <v>1</v>
      </c>
      <c r="T21" s="101">
        <v>0</v>
      </c>
      <c r="U21" s="101">
        <v>0</v>
      </c>
      <c r="V21" s="96" t="s">
        <v>227</v>
      </c>
      <c r="W21" s="101">
        <v>0</v>
      </c>
      <c r="X21" s="101">
        <v>0</v>
      </c>
      <c r="Y21" s="101">
        <v>0</v>
      </c>
      <c r="Z21" s="97">
        <v>1</v>
      </c>
      <c r="AA21" s="101">
        <v>0</v>
      </c>
      <c r="AB21" s="101">
        <v>0</v>
      </c>
      <c r="AC21" s="96" t="s">
        <v>223</v>
      </c>
      <c r="AD21" s="98">
        <v>0.11983500151150252</v>
      </c>
      <c r="AE21" s="100">
        <v>4.0028485391495554E-2</v>
      </c>
      <c r="AF21" s="100">
        <v>7.9806516120006971E-2</v>
      </c>
      <c r="AG21" s="98">
        <v>0.99888291652703198</v>
      </c>
      <c r="AH21" s="98">
        <v>0.66597000136347173</v>
      </c>
      <c r="AI21" s="99">
        <v>3.4260218593430919E-4</v>
      </c>
    </row>
    <row r="22" spans="1:35" ht="54" x14ac:dyDescent="0.4">
      <c r="A22" s="96" t="s">
        <v>221</v>
      </c>
      <c r="B22" s="101">
        <v>0</v>
      </c>
      <c r="C22" s="101">
        <v>0</v>
      </c>
      <c r="D22" s="101">
        <v>0</v>
      </c>
      <c r="E22" s="97">
        <v>1.0002338841920893</v>
      </c>
      <c r="F22" s="101">
        <v>0</v>
      </c>
      <c r="G22" s="101">
        <v>0</v>
      </c>
      <c r="H22" s="96" t="s">
        <v>294</v>
      </c>
      <c r="I22" s="101">
        <v>0</v>
      </c>
      <c r="J22" s="101">
        <v>0</v>
      </c>
      <c r="K22" s="101">
        <v>0</v>
      </c>
      <c r="L22" s="97">
        <v>1</v>
      </c>
      <c r="M22" s="101">
        <v>0</v>
      </c>
      <c r="N22" s="101">
        <v>0</v>
      </c>
      <c r="O22" s="96" t="s">
        <v>280</v>
      </c>
      <c r="P22" s="101">
        <v>0</v>
      </c>
      <c r="Q22" s="101">
        <v>0</v>
      </c>
      <c r="R22" s="101">
        <v>0</v>
      </c>
      <c r="S22" s="97">
        <v>1</v>
      </c>
      <c r="T22" s="101">
        <v>0</v>
      </c>
      <c r="U22" s="101">
        <v>0</v>
      </c>
      <c r="V22" s="96" t="s">
        <v>280</v>
      </c>
      <c r="W22" s="101">
        <v>0</v>
      </c>
      <c r="X22" s="101">
        <v>0</v>
      </c>
      <c r="Y22" s="101">
        <v>0</v>
      </c>
      <c r="Z22" s="97">
        <v>1</v>
      </c>
      <c r="AA22" s="101">
        <v>0</v>
      </c>
      <c r="AB22" s="101">
        <v>0</v>
      </c>
      <c r="AC22" s="96" t="s">
        <v>326</v>
      </c>
      <c r="AD22" s="98">
        <v>0.10564775710965719</v>
      </c>
      <c r="AE22" s="101">
        <v>0</v>
      </c>
      <c r="AF22" s="98">
        <v>0.10564775710965719</v>
      </c>
      <c r="AG22" s="98">
        <v>0.99933645283314509</v>
      </c>
      <c r="AH22" s="97">
        <v>1</v>
      </c>
      <c r="AI22" s="99">
        <v>4.535363061131248E-4</v>
      </c>
    </row>
    <row r="23" spans="1:35" ht="36" x14ac:dyDescent="0.4">
      <c r="A23" s="96" t="s">
        <v>227</v>
      </c>
      <c r="B23" s="101">
        <v>0</v>
      </c>
      <c r="C23" s="101">
        <v>0</v>
      </c>
      <c r="D23" s="101">
        <v>0</v>
      </c>
      <c r="E23" s="97">
        <v>1.0002338841920893</v>
      </c>
      <c r="F23" s="101">
        <v>0</v>
      </c>
      <c r="G23" s="101">
        <v>0</v>
      </c>
      <c r="H23" s="96" t="s">
        <v>297</v>
      </c>
      <c r="I23" s="101">
        <v>0</v>
      </c>
      <c r="J23" s="101">
        <v>0</v>
      </c>
      <c r="K23" s="101">
        <v>0</v>
      </c>
      <c r="L23" s="97">
        <v>1</v>
      </c>
      <c r="M23" s="101">
        <v>0</v>
      </c>
      <c r="N23" s="101">
        <v>0</v>
      </c>
      <c r="O23" s="96" t="s">
        <v>285</v>
      </c>
      <c r="P23" s="101">
        <v>0</v>
      </c>
      <c r="Q23" s="101">
        <v>0</v>
      </c>
      <c r="R23" s="101">
        <v>0</v>
      </c>
      <c r="S23" s="97">
        <v>1</v>
      </c>
      <c r="T23" s="101">
        <v>0</v>
      </c>
      <c r="U23" s="101">
        <v>0</v>
      </c>
      <c r="V23" s="96" t="s">
        <v>285</v>
      </c>
      <c r="W23" s="101">
        <v>0</v>
      </c>
      <c r="X23" s="101">
        <v>0</v>
      </c>
      <c r="Y23" s="101">
        <v>0</v>
      </c>
      <c r="Z23" s="97">
        <v>1</v>
      </c>
      <c r="AA23" s="101">
        <v>0</v>
      </c>
      <c r="AB23" s="101">
        <v>0</v>
      </c>
      <c r="AC23" s="96" t="s">
        <v>312</v>
      </c>
      <c r="AD23" s="100">
        <v>7.1592738823461122E-2</v>
      </c>
      <c r="AE23" s="101">
        <v>0</v>
      </c>
      <c r="AF23" s="100">
        <v>7.1592738823461122E-2</v>
      </c>
      <c r="AG23" s="98">
        <v>0.9996437940129187</v>
      </c>
      <c r="AH23" s="97">
        <v>1</v>
      </c>
      <c r="AI23" s="99">
        <v>3.0734117977357611E-4</v>
      </c>
    </row>
    <row r="24" spans="1:35" ht="36" x14ac:dyDescent="0.4">
      <c r="A24" s="96" t="s">
        <v>280</v>
      </c>
      <c r="B24" s="101">
        <v>0</v>
      </c>
      <c r="C24" s="101">
        <v>0</v>
      </c>
      <c r="D24" s="101">
        <v>0</v>
      </c>
      <c r="E24" s="97">
        <v>1.0002338841920893</v>
      </c>
      <c r="F24" s="101">
        <v>0</v>
      </c>
      <c r="G24" s="101">
        <v>0</v>
      </c>
      <c r="H24" s="101">
        <v>0</v>
      </c>
      <c r="I24" s="101">
        <v>0</v>
      </c>
      <c r="J24" s="101">
        <v>0</v>
      </c>
      <c r="K24" s="101">
        <v>0</v>
      </c>
      <c r="L24" s="97">
        <v>1</v>
      </c>
      <c r="M24" s="101">
        <v>0</v>
      </c>
      <c r="N24" s="101">
        <v>0</v>
      </c>
      <c r="O24" s="96" t="s">
        <v>294</v>
      </c>
      <c r="P24" s="101">
        <v>0</v>
      </c>
      <c r="Q24" s="101">
        <v>0</v>
      </c>
      <c r="R24" s="101">
        <v>0</v>
      </c>
      <c r="S24" s="97">
        <v>1</v>
      </c>
      <c r="T24" s="101">
        <v>0</v>
      </c>
      <c r="U24" s="101">
        <v>0</v>
      </c>
      <c r="V24" s="96" t="s">
        <v>294</v>
      </c>
      <c r="W24" s="101">
        <v>0</v>
      </c>
      <c r="X24" s="101">
        <v>0</v>
      </c>
      <c r="Y24" s="101">
        <v>0</v>
      </c>
      <c r="Z24" s="97">
        <v>1</v>
      </c>
      <c r="AA24" s="101">
        <v>0</v>
      </c>
      <c r="AB24" s="101">
        <v>0</v>
      </c>
      <c r="AC24" s="96" t="s">
        <v>328</v>
      </c>
      <c r="AD24" s="100">
        <v>2.1713353390203322E-2</v>
      </c>
      <c r="AE24" s="101">
        <v>0</v>
      </c>
      <c r="AF24" s="100">
        <v>2.1713353390203322E-2</v>
      </c>
      <c r="AG24" s="98">
        <v>0.99973700748341099</v>
      </c>
      <c r="AH24" s="97">
        <v>1</v>
      </c>
      <c r="AI24" s="99">
        <v>9.321347049232841E-5</v>
      </c>
    </row>
    <row r="25" spans="1:35" ht="36" x14ac:dyDescent="0.4">
      <c r="A25" s="96" t="s">
        <v>285</v>
      </c>
      <c r="B25" s="101">
        <v>0</v>
      </c>
      <c r="C25" s="101">
        <v>0</v>
      </c>
      <c r="D25" s="101">
        <v>0</v>
      </c>
      <c r="E25" s="97">
        <v>1.0002338841920893</v>
      </c>
      <c r="F25" s="101">
        <v>0</v>
      </c>
      <c r="G25" s="101">
        <v>0</v>
      </c>
      <c r="H25" s="101">
        <v>0</v>
      </c>
      <c r="I25" s="101">
        <v>0</v>
      </c>
      <c r="J25" s="101">
        <v>0</v>
      </c>
      <c r="K25" s="101">
        <v>0</v>
      </c>
      <c r="L25" s="97">
        <v>1</v>
      </c>
      <c r="M25" s="101">
        <v>0</v>
      </c>
      <c r="N25" s="101">
        <v>0</v>
      </c>
      <c r="O25" s="96" t="s">
        <v>297</v>
      </c>
      <c r="P25" s="101">
        <v>0</v>
      </c>
      <c r="Q25" s="101">
        <v>0</v>
      </c>
      <c r="R25" s="101">
        <v>0</v>
      </c>
      <c r="S25" s="97">
        <v>1</v>
      </c>
      <c r="T25" s="101">
        <v>0</v>
      </c>
      <c r="U25" s="101">
        <v>0</v>
      </c>
      <c r="V25" s="96" t="s">
        <v>297</v>
      </c>
      <c r="W25" s="101">
        <v>0</v>
      </c>
      <c r="X25" s="101">
        <v>0</v>
      </c>
      <c r="Y25" s="101">
        <v>0</v>
      </c>
      <c r="Z25" s="97">
        <v>1</v>
      </c>
      <c r="AA25" s="101">
        <v>0</v>
      </c>
      <c r="AB25" s="101">
        <v>0</v>
      </c>
      <c r="AC25" s="96" t="s">
        <v>316</v>
      </c>
      <c r="AD25" s="100">
        <v>2.1453750714046017E-2</v>
      </c>
      <c r="AE25" s="101">
        <v>0</v>
      </c>
      <c r="AF25" s="100">
        <v>2.1453750714046017E-2</v>
      </c>
      <c r="AG25" s="98">
        <v>0.99982910650299561</v>
      </c>
      <c r="AH25" s="97">
        <v>1</v>
      </c>
      <c r="AI25" s="99">
        <v>9.2099019584683891E-5</v>
      </c>
    </row>
    <row r="26" spans="1:35" ht="18" x14ac:dyDescent="0.4">
      <c r="A26" s="96" t="s">
        <v>294</v>
      </c>
      <c r="B26" s="101">
        <v>0</v>
      </c>
      <c r="C26" s="101">
        <v>0</v>
      </c>
      <c r="D26" s="101">
        <v>0</v>
      </c>
      <c r="E26" s="97">
        <v>1.0002338841920893</v>
      </c>
      <c r="F26" s="101">
        <v>0</v>
      </c>
      <c r="G26" s="101">
        <v>0</v>
      </c>
      <c r="H26" s="101">
        <v>0</v>
      </c>
      <c r="I26" s="101">
        <v>0</v>
      </c>
      <c r="J26" s="101">
        <v>0</v>
      </c>
      <c r="K26" s="101">
        <v>0</v>
      </c>
      <c r="L26" s="97">
        <v>1</v>
      </c>
      <c r="M26" s="101">
        <v>0</v>
      </c>
      <c r="N26" s="101">
        <v>0</v>
      </c>
      <c r="O26" s="101">
        <v>0</v>
      </c>
      <c r="P26" s="101">
        <v>0</v>
      </c>
      <c r="Q26" s="101">
        <v>0</v>
      </c>
      <c r="R26" s="101">
        <v>0</v>
      </c>
      <c r="S26" s="97">
        <v>1</v>
      </c>
      <c r="T26" s="101">
        <v>0</v>
      </c>
      <c r="U26" s="101">
        <v>0</v>
      </c>
      <c r="V26" s="101">
        <v>0</v>
      </c>
      <c r="W26" s="101">
        <v>0</v>
      </c>
      <c r="X26" s="101">
        <v>0</v>
      </c>
      <c r="Y26" s="101">
        <v>0</v>
      </c>
      <c r="Z26" s="97">
        <v>1</v>
      </c>
      <c r="AA26" s="101">
        <v>0</v>
      </c>
      <c r="AB26" s="101">
        <v>0</v>
      </c>
      <c r="AC26" s="96" t="s">
        <v>330</v>
      </c>
      <c r="AD26" s="100">
        <v>2.016880466366873E-2</v>
      </c>
      <c r="AE26" s="101">
        <v>0</v>
      </c>
      <c r="AF26" s="100">
        <v>2.016880466366873E-2</v>
      </c>
      <c r="AG26" s="98">
        <v>0.99991568936491459</v>
      </c>
      <c r="AH26" s="97">
        <v>1</v>
      </c>
      <c r="AI26" s="99">
        <v>8.6582861918999815E-5</v>
      </c>
    </row>
    <row r="27" spans="1:35" ht="36" x14ac:dyDescent="0.4">
      <c r="A27" s="96" t="s">
        <v>297</v>
      </c>
      <c r="B27" s="101">
        <v>0</v>
      </c>
      <c r="C27" s="101">
        <v>0</v>
      </c>
      <c r="D27" s="101">
        <v>0</v>
      </c>
      <c r="E27" s="97">
        <v>1.0002338841920893</v>
      </c>
      <c r="F27" s="101">
        <v>0</v>
      </c>
      <c r="G27" s="101">
        <v>0</v>
      </c>
      <c r="H27" s="101">
        <v>0</v>
      </c>
      <c r="I27" s="101">
        <v>0</v>
      </c>
      <c r="J27" s="101">
        <v>0</v>
      </c>
      <c r="K27" s="101">
        <v>0</v>
      </c>
      <c r="L27" s="97">
        <v>1</v>
      </c>
      <c r="M27" s="101">
        <v>0</v>
      </c>
      <c r="N27" s="101">
        <v>0</v>
      </c>
      <c r="O27" s="101">
        <v>0</v>
      </c>
      <c r="P27" s="101">
        <v>0</v>
      </c>
      <c r="Q27" s="101">
        <v>0</v>
      </c>
      <c r="R27" s="101">
        <v>0</v>
      </c>
      <c r="S27" s="97">
        <v>1</v>
      </c>
      <c r="T27" s="101">
        <v>0</v>
      </c>
      <c r="U27" s="101">
        <v>0</v>
      </c>
      <c r="V27" s="101">
        <v>0</v>
      </c>
      <c r="W27" s="101">
        <v>0</v>
      </c>
      <c r="X27" s="101">
        <v>0</v>
      </c>
      <c r="Y27" s="101">
        <v>0</v>
      </c>
      <c r="Z27" s="97">
        <v>1</v>
      </c>
      <c r="AA27" s="101">
        <v>0</v>
      </c>
      <c r="AB27" s="101">
        <v>0</v>
      </c>
      <c r="AC27" s="96" t="s">
        <v>332</v>
      </c>
      <c r="AD27" s="100">
        <v>1.3625447932726461E-2</v>
      </c>
      <c r="AE27" s="101">
        <v>0</v>
      </c>
      <c r="AF27" s="100">
        <v>1.3625447932726461E-2</v>
      </c>
      <c r="AG27" s="98">
        <v>0.99997418218571466</v>
      </c>
      <c r="AH27" s="97">
        <v>1</v>
      </c>
      <c r="AI27" s="99">
        <v>5.8492820800079205E-5</v>
      </c>
    </row>
    <row r="28" spans="1:35" ht="18" x14ac:dyDescent="0.4">
      <c r="A28" s="101">
        <v>0</v>
      </c>
      <c r="B28" s="101">
        <v>0</v>
      </c>
      <c r="C28" s="101">
        <v>0</v>
      </c>
      <c r="D28" s="101">
        <v>0</v>
      </c>
      <c r="E28" s="97">
        <v>1.0002338841920893</v>
      </c>
      <c r="F28" s="101">
        <v>0</v>
      </c>
      <c r="G28" s="101">
        <v>0</v>
      </c>
      <c r="H28" s="101">
        <v>0</v>
      </c>
      <c r="I28" s="101">
        <v>0</v>
      </c>
      <c r="J28" s="101">
        <v>0</v>
      </c>
      <c r="K28" s="101">
        <v>0</v>
      </c>
      <c r="L28" s="97">
        <v>1</v>
      </c>
      <c r="M28" s="101">
        <v>0</v>
      </c>
      <c r="N28" s="101">
        <v>0</v>
      </c>
      <c r="O28" s="101">
        <v>0</v>
      </c>
      <c r="P28" s="101">
        <v>0</v>
      </c>
      <c r="Q28" s="101">
        <v>0</v>
      </c>
      <c r="R28" s="101">
        <v>0</v>
      </c>
      <c r="S28" s="97">
        <v>1</v>
      </c>
      <c r="T28" s="101">
        <v>0</v>
      </c>
      <c r="U28" s="101">
        <v>0</v>
      </c>
      <c r="V28" s="101">
        <v>0</v>
      </c>
      <c r="W28" s="101">
        <v>0</v>
      </c>
      <c r="X28" s="101">
        <v>0</v>
      </c>
      <c r="Y28" s="101">
        <v>0</v>
      </c>
      <c r="Z28" s="97">
        <v>1</v>
      </c>
      <c r="AA28" s="101">
        <v>0</v>
      </c>
      <c r="AB28" s="101">
        <v>0</v>
      </c>
      <c r="AC28" s="96" t="s">
        <v>331</v>
      </c>
      <c r="AD28" s="100">
        <v>1.2809315502040151E-2</v>
      </c>
      <c r="AE28" s="101">
        <v>0</v>
      </c>
      <c r="AF28" s="100">
        <v>1.2809315502040151E-2</v>
      </c>
      <c r="AG28" s="97">
        <v>1.0000291714234948</v>
      </c>
      <c r="AH28" s="97">
        <v>1</v>
      </c>
      <c r="AI28" s="99">
        <v>5.4989237780059177E-5</v>
      </c>
    </row>
    <row r="29" spans="1:35" ht="18" x14ac:dyDescent="0.4">
      <c r="A29" s="101">
        <v>0</v>
      </c>
      <c r="B29" s="101">
        <v>0</v>
      </c>
      <c r="C29" s="101">
        <v>0</v>
      </c>
      <c r="D29" s="101">
        <v>0</v>
      </c>
      <c r="E29" s="97">
        <v>1.0002338841920893</v>
      </c>
      <c r="F29" s="101">
        <v>0</v>
      </c>
      <c r="G29" s="101">
        <v>0</v>
      </c>
      <c r="H29" s="101">
        <v>0</v>
      </c>
      <c r="I29" s="101">
        <v>0</v>
      </c>
      <c r="J29" s="101">
        <v>0</v>
      </c>
      <c r="K29" s="101">
        <v>0</v>
      </c>
      <c r="L29" s="97">
        <v>1</v>
      </c>
      <c r="M29" s="101">
        <v>0</v>
      </c>
      <c r="N29" s="101">
        <v>0</v>
      </c>
      <c r="O29" s="101">
        <v>0</v>
      </c>
      <c r="P29" s="101">
        <v>0</v>
      </c>
      <c r="Q29" s="101">
        <v>0</v>
      </c>
      <c r="R29" s="101">
        <v>0</v>
      </c>
      <c r="S29" s="97">
        <v>1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97">
        <v>1</v>
      </c>
      <c r="AA29" s="101">
        <v>0</v>
      </c>
      <c r="AB29" s="101">
        <v>0</v>
      </c>
      <c r="AC29" s="96" t="s">
        <v>315</v>
      </c>
      <c r="AD29" s="99">
        <v>8.6278900273063976E-3</v>
      </c>
      <c r="AE29" s="101">
        <v>0</v>
      </c>
      <c r="AF29" s="99">
        <v>8.6278900273063976E-3</v>
      </c>
      <c r="AG29" s="97">
        <v>1.0000662101783115</v>
      </c>
      <c r="AH29" s="97">
        <v>1</v>
      </c>
      <c r="AI29" s="99">
        <v>3.7038754816850916E-5</v>
      </c>
    </row>
    <row r="30" spans="1:35" ht="18" x14ac:dyDescent="0.4">
      <c r="A30" s="101">
        <v>0</v>
      </c>
      <c r="B30" s="101">
        <v>0</v>
      </c>
      <c r="C30" s="101">
        <v>0</v>
      </c>
      <c r="D30" s="101">
        <v>0</v>
      </c>
      <c r="E30" s="97">
        <v>1.0002338841920893</v>
      </c>
      <c r="F30" s="101">
        <v>0</v>
      </c>
      <c r="G30" s="101">
        <v>0</v>
      </c>
      <c r="H30" s="101">
        <v>0</v>
      </c>
      <c r="I30" s="101">
        <v>0</v>
      </c>
      <c r="J30" s="101">
        <v>0</v>
      </c>
      <c r="K30" s="101">
        <v>0</v>
      </c>
      <c r="L30" s="97">
        <v>1</v>
      </c>
      <c r="M30" s="101">
        <v>0</v>
      </c>
      <c r="N30" s="101">
        <v>0</v>
      </c>
      <c r="O30" s="101">
        <v>0</v>
      </c>
      <c r="P30" s="101">
        <v>0</v>
      </c>
      <c r="Q30" s="101">
        <v>0</v>
      </c>
      <c r="R30" s="101">
        <v>0</v>
      </c>
      <c r="S30" s="97">
        <v>1</v>
      </c>
      <c r="T30" s="101">
        <v>0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97">
        <v>1</v>
      </c>
      <c r="AA30" s="101">
        <v>0</v>
      </c>
      <c r="AB30" s="101">
        <v>0</v>
      </c>
      <c r="AC30" s="96" t="s">
        <v>334</v>
      </c>
      <c r="AD30" s="99">
        <v>8.5717200521014743E-4</v>
      </c>
      <c r="AE30" s="101">
        <v>0</v>
      </c>
      <c r="AF30" s="99">
        <v>8.5717200521014743E-4</v>
      </c>
      <c r="AG30" s="97">
        <v>1.0000698899405287</v>
      </c>
      <c r="AH30" s="97">
        <v>1</v>
      </c>
      <c r="AI30" s="99">
        <v>3.6797622172241482E-6</v>
      </c>
    </row>
    <row r="31" spans="1:35" ht="18" x14ac:dyDescent="0.4">
      <c r="A31" s="101">
        <v>0</v>
      </c>
      <c r="B31" s="101">
        <v>0</v>
      </c>
      <c r="C31" s="101">
        <v>0</v>
      </c>
      <c r="D31" s="101">
        <v>0</v>
      </c>
      <c r="E31" s="97">
        <v>1.0002338841920893</v>
      </c>
      <c r="F31" s="101">
        <v>0</v>
      </c>
      <c r="G31" s="101">
        <v>0</v>
      </c>
      <c r="H31" s="101">
        <v>0</v>
      </c>
      <c r="I31" s="101">
        <v>0</v>
      </c>
      <c r="J31" s="101">
        <v>0</v>
      </c>
      <c r="K31" s="101">
        <v>0</v>
      </c>
      <c r="L31" s="97">
        <v>1</v>
      </c>
      <c r="M31" s="101">
        <v>0</v>
      </c>
      <c r="N31" s="101">
        <v>0</v>
      </c>
      <c r="O31" s="101">
        <v>0</v>
      </c>
      <c r="P31" s="101">
        <v>0</v>
      </c>
      <c r="Q31" s="101">
        <v>0</v>
      </c>
      <c r="R31" s="101">
        <v>0</v>
      </c>
      <c r="S31" s="97">
        <v>1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97">
        <v>1</v>
      </c>
      <c r="AA31" s="101">
        <v>0</v>
      </c>
      <c r="AB31" s="101">
        <v>0</v>
      </c>
      <c r="AC31" s="96" t="s">
        <v>269</v>
      </c>
      <c r="AD31" s="99">
        <v>7.5220628430439085E-4</v>
      </c>
      <c r="AE31" s="99">
        <v>6.8573570478519671E-4</v>
      </c>
      <c r="AF31" s="99">
        <v>6.6470579519193801E-5</v>
      </c>
      <c r="AG31" s="97">
        <v>1.0000731190943599</v>
      </c>
      <c r="AH31" s="100">
        <v>8.8367487624306448E-2</v>
      </c>
      <c r="AI31" s="99">
        <v>2.8535221120731377E-7</v>
      </c>
    </row>
    <row r="32" spans="1:35" ht="18" x14ac:dyDescent="0.4">
      <c r="A32" s="101">
        <v>0</v>
      </c>
      <c r="B32" s="101">
        <v>0</v>
      </c>
      <c r="C32" s="101">
        <v>0</v>
      </c>
      <c r="D32" s="101">
        <v>0</v>
      </c>
      <c r="E32" s="97">
        <v>1.0002338841920893</v>
      </c>
      <c r="F32" s="101">
        <v>0</v>
      </c>
      <c r="G32" s="101">
        <v>0</v>
      </c>
      <c r="H32" s="101">
        <v>0</v>
      </c>
      <c r="I32" s="101">
        <v>0</v>
      </c>
      <c r="J32" s="101">
        <v>0</v>
      </c>
      <c r="K32" s="101">
        <v>0</v>
      </c>
      <c r="L32" s="97">
        <v>1</v>
      </c>
      <c r="M32" s="101">
        <v>0</v>
      </c>
      <c r="N32" s="101">
        <v>0</v>
      </c>
      <c r="O32" s="101">
        <v>0</v>
      </c>
      <c r="P32" s="101">
        <v>0</v>
      </c>
      <c r="Q32" s="101">
        <v>0</v>
      </c>
      <c r="R32" s="101">
        <v>0</v>
      </c>
      <c r="S32" s="97">
        <v>1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97">
        <v>1</v>
      </c>
      <c r="AA32" s="101">
        <v>0</v>
      </c>
      <c r="AB32" s="101">
        <v>0</v>
      </c>
      <c r="AC32" s="96" t="s">
        <v>224</v>
      </c>
      <c r="AD32" s="99">
        <v>1.8641040487416508E-6</v>
      </c>
      <c r="AE32" s="99">
        <v>1.8641040487416508E-6</v>
      </c>
      <c r="AF32" s="101">
        <v>0</v>
      </c>
      <c r="AG32" s="97">
        <v>1.0000731270967906</v>
      </c>
      <c r="AH32" s="101">
        <v>0</v>
      </c>
      <c r="AI32" s="101">
        <v>0</v>
      </c>
    </row>
    <row r="33" spans="1:35" ht="18" x14ac:dyDescent="0.4">
      <c r="A33" s="101">
        <v>0</v>
      </c>
      <c r="B33" s="101">
        <v>0</v>
      </c>
      <c r="C33" s="101">
        <v>0</v>
      </c>
      <c r="D33" s="101">
        <v>0</v>
      </c>
      <c r="E33" s="97">
        <v>1.0002338841920893</v>
      </c>
      <c r="F33" s="101">
        <v>0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97">
        <v>1</v>
      </c>
      <c r="M33" s="101">
        <v>0</v>
      </c>
      <c r="N33" s="101">
        <v>0</v>
      </c>
      <c r="O33" s="101">
        <v>0</v>
      </c>
      <c r="P33" s="101">
        <v>0</v>
      </c>
      <c r="Q33" s="101">
        <v>0</v>
      </c>
      <c r="R33" s="101">
        <v>0</v>
      </c>
      <c r="S33" s="97">
        <v>1</v>
      </c>
      <c r="T33" s="101">
        <v>0</v>
      </c>
      <c r="U33" s="101">
        <v>0</v>
      </c>
      <c r="V33" s="101">
        <v>0</v>
      </c>
      <c r="W33" s="101">
        <v>0</v>
      </c>
      <c r="X33" s="101">
        <v>0</v>
      </c>
      <c r="Y33" s="101">
        <v>0</v>
      </c>
      <c r="Z33" s="97">
        <v>1</v>
      </c>
      <c r="AA33" s="101">
        <v>0</v>
      </c>
      <c r="AB33" s="101">
        <v>0</v>
      </c>
      <c r="AC33" s="96" t="s">
        <v>218</v>
      </c>
      <c r="AD33" s="99">
        <v>2.6493993588735412E-7</v>
      </c>
      <c r="AE33" s="99">
        <v>2.6493993588735412E-7</v>
      </c>
      <c r="AF33" s="101">
        <v>0</v>
      </c>
      <c r="AG33" s="97">
        <v>1.0000731282341537</v>
      </c>
      <c r="AH33" s="101">
        <v>0</v>
      </c>
      <c r="AI33" s="101">
        <v>0</v>
      </c>
    </row>
    <row r="34" spans="1:35" ht="18" x14ac:dyDescent="0.4">
      <c r="A34" s="101">
        <v>0</v>
      </c>
      <c r="B34" s="101">
        <v>0</v>
      </c>
      <c r="C34" s="101">
        <v>0</v>
      </c>
      <c r="D34" s="101">
        <v>0</v>
      </c>
      <c r="E34" s="97">
        <v>1.0002338841920893</v>
      </c>
      <c r="F34" s="101">
        <v>0</v>
      </c>
      <c r="G34" s="101">
        <v>0</v>
      </c>
      <c r="H34" s="99" t="s">
        <v>308</v>
      </c>
      <c r="I34" s="101">
        <v>0</v>
      </c>
      <c r="J34" s="101">
        <v>0</v>
      </c>
      <c r="K34" s="101">
        <v>0</v>
      </c>
      <c r="L34" s="97">
        <v>1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97">
        <v>1</v>
      </c>
      <c r="T34" s="101">
        <v>0</v>
      </c>
      <c r="U34" s="101">
        <v>0</v>
      </c>
      <c r="V34" s="101">
        <v>0</v>
      </c>
      <c r="W34" s="101">
        <v>0</v>
      </c>
      <c r="X34" s="101">
        <v>0</v>
      </c>
      <c r="Y34" s="101">
        <v>0</v>
      </c>
      <c r="Z34" s="97">
        <v>1</v>
      </c>
      <c r="AA34" s="101">
        <v>0</v>
      </c>
      <c r="AB34" s="101">
        <v>0</v>
      </c>
      <c r="AC34" s="96" t="s">
        <v>234</v>
      </c>
      <c r="AD34" s="99">
        <v>2.0377426758939156E-8</v>
      </c>
      <c r="AE34" s="99">
        <v>2.0377426758939156E-8</v>
      </c>
      <c r="AF34" s="101">
        <v>0</v>
      </c>
      <c r="AG34" s="97">
        <v>1.0000731283216322</v>
      </c>
      <c r="AH34" s="101">
        <v>0</v>
      </c>
      <c r="AI34" s="101">
        <v>0</v>
      </c>
    </row>
    <row r="35" spans="1:35" ht="36" x14ac:dyDescent="0.4">
      <c r="A35" s="101">
        <v>0</v>
      </c>
      <c r="B35" s="101">
        <v>0</v>
      </c>
      <c r="C35" s="101">
        <v>0</v>
      </c>
      <c r="D35" s="101">
        <v>0</v>
      </c>
      <c r="E35" s="97">
        <v>1.0002338841920893</v>
      </c>
      <c r="F35" s="101">
        <v>0</v>
      </c>
      <c r="G35" s="101">
        <v>0</v>
      </c>
      <c r="H35" s="96" t="s">
        <v>330</v>
      </c>
      <c r="I35" s="101">
        <v>0</v>
      </c>
      <c r="J35" s="101">
        <v>0</v>
      </c>
      <c r="K35" s="101">
        <v>0</v>
      </c>
      <c r="L35" s="97">
        <v>1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97">
        <v>1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0</v>
      </c>
      <c r="Z35" s="97">
        <v>1</v>
      </c>
      <c r="AA35" s="101">
        <v>0</v>
      </c>
      <c r="AB35" s="101">
        <v>0</v>
      </c>
      <c r="AC35" s="96" t="s">
        <v>242</v>
      </c>
      <c r="AD35" s="101">
        <v>0</v>
      </c>
      <c r="AE35" s="101">
        <v>0</v>
      </c>
      <c r="AF35" s="101">
        <v>0</v>
      </c>
      <c r="AG35" s="97">
        <v>1.0000731283216322</v>
      </c>
      <c r="AH35" s="101">
        <v>0</v>
      </c>
      <c r="AI35" s="101">
        <v>0</v>
      </c>
    </row>
    <row r="36" spans="1:35" ht="36" x14ac:dyDescent="0.4">
      <c r="A36" s="101">
        <v>0</v>
      </c>
      <c r="B36" s="101">
        <v>0</v>
      </c>
      <c r="C36" s="101">
        <v>0</v>
      </c>
      <c r="D36" s="101">
        <v>0</v>
      </c>
      <c r="E36" s="97">
        <v>1.0002338841920893</v>
      </c>
      <c r="F36" s="101">
        <v>0</v>
      </c>
      <c r="G36" s="101">
        <v>0</v>
      </c>
      <c r="H36" s="96" t="s">
        <v>335</v>
      </c>
      <c r="I36" s="101">
        <v>0</v>
      </c>
      <c r="J36" s="101">
        <v>0</v>
      </c>
      <c r="K36" s="101">
        <v>0</v>
      </c>
      <c r="L36" s="97">
        <v>1</v>
      </c>
      <c r="M36" s="101">
        <v>0</v>
      </c>
      <c r="N36" s="101">
        <v>0</v>
      </c>
      <c r="O36" s="99" t="s">
        <v>308</v>
      </c>
      <c r="P36" s="101">
        <v>0</v>
      </c>
      <c r="Q36" s="101">
        <v>0</v>
      </c>
      <c r="R36" s="101">
        <v>0</v>
      </c>
      <c r="S36" s="97">
        <v>1</v>
      </c>
      <c r="T36" s="101">
        <v>0</v>
      </c>
      <c r="U36" s="101">
        <v>0</v>
      </c>
      <c r="V36" s="99" t="s">
        <v>308</v>
      </c>
      <c r="W36" s="101">
        <v>0</v>
      </c>
      <c r="X36" s="101">
        <v>0</v>
      </c>
      <c r="Y36" s="101">
        <v>0</v>
      </c>
      <c r="Z36" s="97">
        <v>1</v>
      </c>
      <c r="AA36" s="101">
        <v>0</v>
      </c>
      <c r="AB36" s="101">
        <v>0</v>
      </c>
      <c r="AC36" s="96" t="s">
        <v>248</v>
      </c>
      <c r="AD36" s="101">
        <v>0</v>
      </c>
      <c r="AE36" s="101">
        <v>0</v>
      </c>
      <c r="AF36" s="101">
        <v>0</v>
      </c>
      <c r="AG36" s="97">
        <v>1.0000731283216322</v>
      </c>
      <c r="AH36" s="101">
        <v>0</v>
      </c>
      <c r="AI36" s="101">
        <v>0</v>
      </c>
    </row>
    <row r="37" spans="1:35" ht="18" x14ac:dyDescent="0.4">
      <c r="A37" s="101">
        <v>0</v>
      </c>
      <c r="B37" s="101">
        <v>0</v>
      </c>
      <c r="C37" s="101">
        <v>0</v>
      </c>
      <c r="D37" s="101">
        <v>0</v>
      </c>
      <c r="E37" s="97">
        <v>1.0002338841920893</v>
      </c>
      <c r="F37" s="101">
        <v>0</v>
      </c>
      <c r="G37" s="101">
        <v>0</v>
      </c>
      <c r="H37" s="96" t="s">
        <v>287</v>
      </c>
      <c r="I37" s="101">
        <v>0</v>
      </c>
      <c r="J37" s="101">
        <v>0</v>
      </c>
      <c r="K37" s="101">
        <v>0</v>
      </c>
      <c r="L37" s="97">
        <v>1</v>
      </c>
      <c r="M37" s="101">
        <v>0</v>
      </c>
      <c r="N37" s="101">
        <v>0</v>
      </c>
      <c r="O37" s="96" t="s">
        <v>330</v>
      </c>
      <c r="P37" s="101">
        <v>0</v>
      </c>
      <c r="Q37" s="101">
        <v>0</v>
      </c>
      <c r="R37" s="101">
        <v>0</v>
      </c>
      <c r="S37" s="97">
        <v>1</v>
      </c>
      <c r="T37" s="101">
        <v>0</v>
      </c>
      <c r="U37" s="101">
        <v>0</v>
      </c>
      <c r="V37" s="96" t="s">
        <v>330</v>
      </c>
      <c r="W37" s="101">
        <v>0</v>
      </c>
      <c r="X37" s="101">
        <v>0</v>
      </c>
      <c r="Y37" s="101">
        <v>0</v>
      </c>
      <c r="Z37" s="97">
        <v>1</v>
      </c>
      <c r="AA37" s="101">
        <v>0</v>
      </c>
      <c r="AB37" s="101">
        <v>0</v>
      </c>
      <c r="AC37" s="96" t="s">
        <v>255</v>
      </c>
      <c r="AD37" s="101">
        <v>0</v>
      </c>
      <c r="AE37" s="101">
        <v>0</v>
      </c>
      <c r="AF37" s="101">
        <v>0</v>
      </c>
      <c r="AG37" s="97">
        <v>1.0000731283216322</v>
      </c>
      <c r="AH37" s="101">
        <v>0</v>
      </c>
      <c r="AI37" s="101">
        <v>0</v>
      </c>
    </row>
    <row r="38" spans="1:35" ht="36" x14ac:dyDescent="0.4">
      <c r="A38" s="99" t="s">
        <v>308</v>
      </c>
      <c r="B38" s="101">
        <v>0</v>
      </c>
      <c r="C38" s="101">
        <v>0</v>
      </c>
      <c r="D38" s="101">
        <v>0</v>
      </c>
      <c r="E38" s="97">
        <v>1.0002338841920893</v>
      </c>
      <c r="F38" s="101">
        <v>0</v>
      </c>
      <c r="G38" s="101">
        <v>0</v>
      </c>
      <c r="H38" s="96" t="s">
        <v>249</v>
      </c>
      <c r="I38" s="101">
        <v>0</v>
      </c>
      <c r="J38" s="101">
        <v>0</v>
      </c>
      <c r="K38" s="101">
        <v>0</v>
      </c>
      <c r="L38" s="97">
        <v>1</v>
      </c>
      <c r="M38" s="101">
        <v>0</v>
      </c>
      <c r="N38" s="101">
        <v>0</v>
      </c>
      <c r="O38" s="96" t="s">
        <v>335</v>
      </c>
      <c r="P38" s="101">
        <v>0</v>
      </c>
      <c r="Q38" s="101">
        <v>0</v>
      </c>
      <c r="R38" s="101">
        <v>0</v>
      </c>
      <c r="S38" s="97">
        <v>1</v>
      </c>
      <c r="T38" s="101">
        <v>0</v>
      </c>
      <c r="U38" s="101">
        <v>0</v>
      </c>
      <c r="V38" s="96" t="s">
        <v>232</v>
      </c>
      <c r="W38" s="101">
        <v>0</v>
      </c>
      <c r="X38" s="101">
        <v>0</v>
      </c>
      <c r="Y38" s="101">
        <v>0</v>
      </c>
      <c r="Z38" s="97">
        <v>1</v>
      </c>
      <c r="AA38" s="101">
        <v>0</v>
      </c>
      <c r="AB38" s="101">
        <v>0</v>
      </c>
      <c r="AC38" s="96" t="s">
        <v>237</v>
      </c>
      <c r="AD38" s="101">
        <v>0</v>
      </c>
      <c r="AE38" s="101">
        <v>0</v>
      </c>
      <c r="AF38" s="101">
        <v>0</v>
      </c>
      <c r="AG38" s="97">
        <v>1.0000731283216322</v>
      </c>
      <c r="AH38" s="101">
        <v>0</v>
      </c>
      <c r="AI38" s="101">
        <v>0</v>
      </c>
    </row>
    <row r="39" spans="1:35" ht="36" x14ac:dyDescent="0.4">
      <c r="A39" s="96" t="s">
        <v>330</v>
      </c>
      <c r="B39" s="101">
        <v>0</v>
      </c>
      <c r="C39" s="101">
        <v>0</v>
      </c>
      <c r="D39" s="101">
        <v>0</v>
      </c>
      <c r="E39" s="97">
        <v>1.0002338841920893</v>
      </c>
      <c r="F39" s="101">
        <v>0</v>
      </c>
      <c r="G39" s="101">
        <v>0</v>
      </c>
      <c r="H39" s="96" t="s">
        <v>302</v>
      </c>
      <c r="I39" s="101">
        <v>0</v>
      </c>
      <c r="J39" s="101">
        <v>0</v>
      </c>
      <c r="K39" s="101">
        <v>0</v>
      </c>
      <c r="L39" s="97">
        <v>1</v>
      </c>
      <c r="M39" s="101">
        <v>0</v>
      </c>
      <c r="N39" s="101">
        <v>0</v>
      </c>
      <c r="O39" s="96" t="s">
        <v>287</v>
      </c>
      <c r="P39" s="101">
        <v>0</v>
      </c>
      <c r="Q39" s="101">
        <v>0</v>
      </c>
      <c r="R39" s="101">
        <v>0</v>
      </c>
      <c r="S39" s="97">
        <v>1</v>
      </c>
      <c r="T39" s="101">
        <v>0</v>
      </c>
      <c r="U39" s="101">
        <v>0</v>
      </c>
      <c r="V39" s="96" t="s">
        <v>335</v>
      </c>
      <c r="W39" s="101">
        <v>0</v>
      </c>
      <c r="X39" s="101">
        <v>0</v>
      </c>
      <c r="Y39" s="101">
        <v>0</v>
      </c>
      <c r="Z39" s="97">
        <v>1</v>
      </c>
      <c r="AA39" s="101">
        <v>0</v>
      </c>
      <c r="AB39" s="101">
        <v>0</v>
      </c>
      <c r="AC39" s="96" t="s">
        <v>268</v>
      </c>
      <c r="AD39" s="101">
        <v>0</v>
      </c>
      <c r="AE39" s="101">
        <v>0</v>
      </c>
      <c r="AF39" s="101">
        <v>0</v>
      </c>
      <c r="AG39" s="97">
        <v>1.0000731283216322</v>
      </c>
      <c r="AH39" s="101">
        <v>0</v>
      </c>
      <c r="AI39" s="101">
        <v>0</v>
      </c>
    </row>
    <row r="40" spans="1:35" ht="54" x14ac:dyDescent="0.4">
      <c r="A40" s="96" t="s">
        <v>232</v>
      </c>
      <c r="B40" s="101">
        <v>0</v>
      </c>
      <c r="C40" s="101">
        <v>0</v>
      </c>
      <c r="D40" s="101">
        <v>0</v>
      </c>
      <c r="E40" s="97">
        <v>1.0002338841920893</v>
      </c>
      <c r="F40" s="101">
        <v>0</v>
      </c>
      <c r="G40" s="101">
        <v>0</v>
      </c>
      <c r="H40" s="96" t="s">
        <v>326</v>
      </c>
      <c r="I40" s="101">
        <v>0</v>
      </c>
      <c r="J40" s="101">
        <v>0</v>
      </c>
      <c r="K40" s="101">
        <v>0</v>
      </c>
      <c r="L40" s="97">
        <v>1</v>
      </c>
      <c r="M40" s="101">
        <v>0</v>
      </c>
      <c r="N40" s="101">
        <v>0</v>
      </c>
      <c r="O40" s="96" t="s">
        <v>249</v>
      </c>
      <c r="P40" s="101">
        <v>0</v>
      </c>
      <c r="Q40" s="101">
        <v>0</v>
      </c>
      <c r="R40" s="101">
        <v>0</v>
      </c>
      <c r="S40" s="97">
        <v>1</v>
      </c>
      <c r="T40" s="101">
        <v>0</v>
      </c>
      <c r="U40" s="101">
        <v>0</v>
      </c>
      <c r="V40" s="96" t="s">
        <v>287</v>
      </c>
      <c r="W40" s="101">
        <v>0</v>
      </c>
      <c r="X40" s="101">
        <v>0</v>
      </c>
      <c r="Y40" s="101">
        <v>0</v>
      </c>
      <c r="Z40" s="97">
        <v>1</v>
      </c>
      <c r="AA40" s="101">
        <v>0</v>
      </c>
      <c r="AB40" s="101">
        <v>0</v>
      </c>
      <c r="AC40" s="96" t="s">
        <v>221</v>
      </c>
      <c r="AD40" s="101">
        <v>0</v>
      </c>
      <c r="AE40" s="101">
        <v>0</v>
      </c>
      <c r="AF40" s="101">
        <v>0</v>
      </c>
      <c r="AG40" s="97">
        <v>1.0000731283216322</v>
      </c>
      <c r="AH40" s="101">
        <v>0</v>
      </c>
      <c r="AI40" s="101">
        <v>0</v>
      </c>
    </row>
    <row r="41" spans="1:35" ht="36" x14ac:dyDescent="0.4">
      <c r="A41" s="96" t="s">
        <v>335</v>
      </c>
      <c r="B41" s="101">
        <v>0</v>
      </c>
      <c r="C41" s="101">
        <v>0</v>
      </c>
      <c r="D41" s="101">
        <v>0</v>
      </c>
      <c r="E41" s="97">
        <v>1.0002338841920893</v>
      </c>
      <c r="F41" s="101">
        <v>0</v>
      </c>
      <c r="G41" s="101">
        <v>0</v>
      </c>
      <c r="H41" s="96" t="s">
        <v>309</v>
      </c>
      <c r="I41" s="101">
        <v>0</v>
      </c>
      <c r="J41" s="101">
        <v>0</v>
      </c>
      <c r="K41" s="101">
        <v>0</v>
      </c>
      <c r="L41" s="97">
        <v>1</v>
      </c>
      <c r="M41" s="101">
        <v>0</v>
      </c>
      <c r="N41" s="101">
        <v>0</v>
      </c>
      <c r="O41" s="96" t="s">
        <v>302</v>
      </c>
      <c r="P41" s="101">
        <v>0</v>
      </c>
      <c r="Q41" s="101">
        <v>0</v>
      </c>
      <c r="R41" s="101">
        <v>0</v>
      </c>
      <c r="S41" s="97">
        <v>1</v>
      </c>
      <c r="T41" s="101">
        <v>0</v>
      </c>
      <c r="U41" s="101">
        <v>0</v>
      </c>
      <c r="V41" s="96" t="s">
        <v>249</v>
      </c>
      <c r="W41" s="101">
        <v>0</v>
      </c>
      <c r="X41" s="101">
        <v>0</v>
      </c>
      <c r="Y41" s="101">
        <v>0</v>
      </c>
      <c r="Z41" s="97">
        <v>1</v>
      </c>
      <c r="AA41" s="101">
        <v>0</v>
      </c>
      <c r="AB41" s="101">
        <v>0</v>
      </c>
      <c r="AC41" s="96" t="s">
        <v>227</v>
      </c>
      <c r="AD41" s="101">
        <v>0</v>
      </c>
      <c r="AE41" s="101">
        <v>0</v>
      </c>
      <c r="AF41" s="101">
        <v>0</v>
      </c>
      <c r="AG41" s="97">
        <v>1.0000731283216322</v>
      </c>
      <c r="AH41" s="101">
        <v>0</v>
      </c>
      <c r="AI41" s="101">
        <v>0</v>
      </c>
    </row>
    <row r="42" spans="1:35" ht="36" x14ac:dyDescent="0.4">
      <c r="A42" s="96" t="s">
        <v>287</v>
      </c>
      <c r="B42" s="101">
        <v>0</v>
      </c>
      <c r="C42" s="101">
        <v>0</v>
      </c>
      <c r="D42" s="101">
        <v>0</v>
      </c>
      <c r="E42" s="97">
        <v>1.0002338841920893</v>
      </c>
      <c r="F42" s="101">
        <v>0</v>
      </c>
      <c r="G42" s="101">
        <v>0</v>
      </c>
      <c r="H42" s="96" t="s">
        <v>282</v>
      </c>
      <c r="I42" s="101">
        <v>0</v>
      </c>
      <c r="J42" s="101">
        <v>0</v>
      </c>
      <c r="K42" s="101">
        <v>0</v>
      </c>
      <c r="L42" s="97">
        <v>1</v>
      </c>
      <c r="M42" s="101">
        <v>0</v>
      </c>
      <c r="N42" s="101">
        <v>0</v>
      </c>
      <c r="O42" s="96" t="s">
        <v>326</v>
      </c>
      <c r="P42" s="101">
        <v>0</v>
      </c>
      <c r="Q42" s="101">
        <v>0</v>
      </c>
      <c r="R42" s="101">
        <v>0</v>
      </c>
      <c r="S42" s="97">
        <v>1</v>
      </c>
      <c r="T42" s="101">
        <v>0</v>
      </c>
      <c r="U42" s="101">
        <v>0</v>
      </c>
      <c r="V42" s="96" t="s">
        <v>302</v>
      </c>
      <c r="W42" s="101">
        <v>0</v>
      </c>
      <c r="X42" s="101">
        <v>0</v>
      </c>
      <c r="Y42" s="101">
        <v>0</v>
      </c>
      <c r="Z42" s="97">
        <v>1</v>
      </c>
      <c r="AA42" s="101">
        <v>0</v>
      </c>
      <c r="AB42" s="101">
        <v>0</v>
      </c>
      <c r="AC42" s="96" t="s">
        <v>280</v>
      </c>
      <c r="AD42" s="101">
        <v>0</v>
      </c>
      <c r="AE42" s="101">
        <v>0</v>
      </c>
      <c r="AF42" s="101">
        <v>0</v>
      </c>
      <c r="AG42" s="97">
        <v>1.0000731283216322</v>
      </c>
      <c r="AH42" s="101">
        <v>0</v>
      </c>
      <c r="AI42" s="101">
        <v>0</v>
      </c>
    </row>
    <row r="43" spans="1:35" ht="36" x14ac:dyDescent="0.4">
      <c r="A43" s="96" t="s">
        <v>249</v>
      </c>
      <c r="B43" s="101">
        <v>0</v>
      </c>
      <c r="C43" s="101">
        <v>0</v>
      </c>
      <c r="D43" s="101">
        <v>0</v>
      </c>
      <c r="E43" s="97">
        <v>1.0002338841920893</v>
      </c>
      <c r="F43" s="101">
        <v>0</v>
      </c>
      <c r="G43" s="101">
        <v>0</v>
      </c>
      <c r="H43" s="96" t="s">
        <v>215</v>
      </c>
      <c r="I43" s="101">
        <v>0</v>
      </c>
      <c r="J43" s="101">
        <v>0</v>
      </c>
      <c r="K43" s="101">
        <v>0</v>
      </c>
      <c r="L43" s="97">
        <v>1</v>
      </c>
      <c r="M43" s="101">
        <v>0</v>
      </c>
      <c r="N43" s="101">
        <v>0</v>
      </c>
      <c r="O43" s="96" t="s">
        <v>309</v>
      </c>
      <c r="P43" s="101">
        <v>0</v>
      </c>
      <c r="Q43" s="101">
        <v>0</v>
      </c>
      <c r="R43" s="101">
        <v>0</v>
      </c>
      <c r="S43" s="97">
        <v>1</v>
      </c>
      <c r="T43" s="101">
        <v>0</v>
      </c>
      <c r="U43" s="101">
        <v>0</v>
      </c>
      <c r="V43" s="96" t="s">
        <v>326</v>
      </c>
      <c r="W43" s="101">
        <v>0</v>
      </c>
      <c r="X43" s="101">
        <v>0</v>
      </c>
      <c r="Y43" s="101">
        <v>0</v>
      </c>
      <c r="Z43" s="97">
        <v>1</v>
      </c>
      <c r="AA43" s="101">
        <v>0</v>
      </c>
      <c r="AB43" s="101">
        <v>0</v>
      </c>
      <c r="AC43" s="96" t="s">
        <v>285</v>
      </c>
      <c r="AD43" s="101">
        <v>0</v>
      </c>
      <c r="AE43" s="101">
        <v>0</v>
      </c>
      <c r="AF43" s="101">
        <v>0</v>
      </c>
      <c r="AG43" s="97">
        <v>1.0000731283216322</v>
      </c>
      <c r="AH43" s="101">
        <v>0</v>
      </c>
      <c r="AI43" s="101">
        <v>0</v>
      </c>
    </row>
    <row r="44" spans="1:35" ht="18" x14ac:dyDescent="0.4">
      <c r="A44" s="96" t="s">
        <v>302</v>
      </c>
      <c r="B44" s="101">
        <v>0</v>
      </c>
      <c r="C44" s="101">
        <v>0</v>
      </c>
      <c r="D44" s="101">
        <v>0</v>
      </c>
      <c r="E44" s="97">
        <v>1.0002338841920893</v>
      </c>
      <c r="F44" s="101">
        <v>0</v>
      </c>
      <c r="G44" s="101">
        <v>0</v>
      </c>
      <c r="H44" s="96" t="s">
        <v>269</v>
      </c>
      <c r="I44" s="101">
        <v>0</v>
      </c>
      <c r="J44" s="101">
        <v>0</v>
      </c>
      <c r="K44" s="101">
        <v>0</v>
      </c>
      <c r="L44" s="97">
        <v>1</v>
      </c>
      <c r="M44" s="101">
        <v>0</v>
      </c>
      <c r="N44" s="101">
        <v>0</v>
      </c>
      <c r="O44" s="96" t="s">
        <v>282</v>
      </c>
      <c r="P44" s="101">
        <v>0</v>
      </c>
      <c r="Q44" s="101">
        <v>0</v>
      </c>
      <c r="R44" s="101">
        <v>0</v>
      </c>
      <c r="S44" s="97">
        <v>1</v>
      </c>
      <c r="T44" s="101">
        <v>0</v>
      </c>
      <c r="U44" s="101">
        <v>0</v>
      </c>
      <c r="V44" s="96" t="s">
        <v>309</v>
      </c>
      <c r="W44" s="101">
        <v>0</v>
      </c>
      <c r="X44" s="101">
        <v>0</v>
      </c>
      <c r="Y44" s="101">
        <v>0</v>
      </c>
      <c r="Z44" s="97">
        <v>1</v>
      </c>
      <c r="AA44" s="101">
        <v>0</v>
      </c>
      <c r="AB44" s="101">
        <v>0</v>
      </c>
      <c r="AC44" s="96" t="s">
        <v>294</v>
      </c>
      <c r="AD44" s="101">
        <v>0</v>
      </c>
      <c r="AE44" s="101">
        <v>0</v>
      </c>
      <c r="AF44" s="101">
        <v>0</v>
      </c>
      <c r="AG44" s="97">
        <v>1.0000731283216322</v>
      </c>
      <c r="AH44" s="101">
        <v>0</v>
      </c>
      <c r="AI44" s="101">
        <v>0</v>
      </c>
    </row>
    <row r="45" spans="1:35" ht="36" x14ac:dyDescent="0.4">
      <c r="A45" s="96" t="s">
        <v>326</v>
      </c>
      <c r="B45" s="101">
        <v>0</v>
      </c>
      <c r="C45" s="101">
        <v>0</v>
      </c>
      <c r="D45" s="101">
        <v>0</v>
      </c>
      <c r="E45" s="97">
        <v>1.0002338841920893</v>
      </c>
      <c r="F45" s="101">
        <v>0</v>
      </c>
      <c r="G45" s="101">
        <v>0</v>
      </c>
      <c r="H45" s="96" t="s">
        <v>247</v>
      </c>
      <c r="I45" s="101">
        <v>0</v>
      </c>
      <c r="J45" s="101">
        <v>0</v>
      </c>
      <c r="K45" s="101">
        <v>0</v>
      </c>
      <c r="L45" s="97">
        <v>1</v>
      </c>
      <c r="M45" s="101">
        <v>0</v>
      </c>
      <c r="N45" s="101">
        <v>0</v>
      </c>
      <c r="O45" s="96" t="s">
        <v>215</v>
      </c>
      <c r="P45" s="101">
        <v>0</v>
      </c>
      <c r="Q45" s="101">
        <v>0</v>
      </c>
      <c r="R45" s="101">
        <v>0</v>
      </c>
      <c r="S45" s="97">
        <v>1</v>
      </c>
      <c r="T45" s="101">
        <v>0</v>
      </c>
      <c r="U45" s="101">
        <v>0</v>
      </c>
      <c r="V45" s="96" t="s">
        <v>282</v>
      </c>
      <c r="W45" s="101">
        <v>0</v>
      </c>
      <c r="X45" s="101">
        <v>0</v>
      </c>
      <c r="Y45" s="101">
        <v>0</v>
      </c>
      <c r="Z45" s="97">
        <v>1</v>
      </c>
      <c r="AA45" s="101">
        <v>0</v>
      </c>
      <c r="AB45" s="101">
        <v>0</v>
      </c>
      <c r="AC45" s="96" t="s">
        <v>297</v>
      </c>
      <c r="AD45" s="101">
        <v>0</v>
      </c>
      <c r="AE45" s="101">
        <v>0</v>
      </c>
      <c r="AF45" s="101">
        <v>0</v>
      </c>
      <c r="AG45" s="97">
        <v>1.0000731283216322</v>
      </c>
      <c r="AH45" s="101">
        <v>0</v>
      </c>
      <c r="AI45" s="101">
        <v>0</v>
      </c>
    </row>
    <row r="46" spans="1:35" ht="18" x14ac:dyDescent="0.4">
      <c r="A46" s="96" t="s">
        <v>309</v>
      </c>
      <c r="B46" s="101">
        <v>0</v>
      </c>
      <c r="C46" s="101">
        <v>0</v>
      </c>
      <c r="D46" s="101">
        <v>0</v>
      </c>
      <c r="E46" s="97">
        <v>1.0002338841920893</v>
      </c>
      <c r="F46" s="101">
        <v>0</v>
      </c>
      <c r="G46" s="101">
        <v>0</v>
      </c>
      <c r="H46" s="96" t="s">
        <v>340</v>
      </c>
      <c r="I46" s="101">
        <v>0</v>
      </c>
      <c r="J46" s="101">
        <v>0</v>
      </c>
      <c r="K46" s="101">
        <v>0</v>
      </c>
      <c r="L46" s="97">
        <v>1</v>
      </c>
      <c r="M46" s="101">
        <v>0</v>
      </c>
      <c r="N46" s="101">
        <v>0</v>
      </c>
      <c r="O46" s="96" t="s">
        <v>269</v>
      </c>
      <c r="P46" s="101">
        <v>0</v>
      </c>
      <c r="Q46" s="101">
        <v>0</v>
      </c>
      <c r="R46" s="101">
        <v>0</v>
      </c>
      <c r="S46" s="97">
        <v>1</v>
      </c>
      <c r="T46" s="101">
        <v>0</v>
      </c>
      <c r="U46" s="101">
        <v>0</v>
      </c>
      <c r="V46" s="96" t="s">
        <v>215</v>
      </c>
      <c r="W46" s="101">
        <v>0</v>
      </c>
      <c r="X46" s="101">
        <v>0</v>
      </c>
      <c r="Y46" s="101">
        <v>0</v>
      </c>
      <c r="Z46" s="97">
        <v>1</v>
      </c>
      <c r="AA46" s="101">
        <v>0</v>
      </c>
      <c r="AB46" s="101">
        <v>0</v>
      </c>
      <c r="AC46" s="101">
        <v>0</v>
      </c>
      <c r="AD46" s="101">
        <v>0</v>
      </c>
      <c r="AE46" s="101">
        <v>0</v>
      </c>
      <c r="AF46" s="101">
        <v>0</v>
      </c>
      <c r="AG46" s="97">
        <v>1.0000731283216322</v>
      </c>
      <c r="AH46" s="101">
        <v>0</v>
      </c>
      <c r="AI46" s="101">
        <v>0</v>
      </c>
    </row>
    <row r="47" spans="1:35" ht="18" x14ac:dyDescent="0.4">
      <c r="A47" s="96" t="s">
        <v>282</v>
      </c>
      <c r="B47" s="101">
        <v>0</v>
      </c>
      <c r="C47" s="101">
        <v>0</v>
      </c>
      <c r="D47" s="101">
        <v>0</v>
      </c>
      <c r="E47" s="97">
        <v>1.0002338841920893</v>
      </c>
      <c r="F47" s="101">
        <v>0</v>
      </c>
      <c r="G47" s="101">
        <v>0</v>
      </c>
      <c r="H47" s="96" t="s">
        <v>265</v>
      </c>
      <c r="I47" s="101">
        <v>0</v>
      </c>
      <c r="J47" s="101">
        <v>0</v>
      </c>
      <c r="K47" s="101">
        <v>0</v>
      </c>
      <c r="L47" s="97">
        <v>1</v>
      </c>
      <c r="M47" s="101">
        <v>0</v>
      </c>
      <c r="N47" s="101">
        <v>0</v>
      </c>
      <c r="O47" s="96" t="s">
        <v>247</v>
      </c>
      <c r="P47" s="101">
        <v>0</v>
      </c>
      <c r="Q47" s="101">
        <v>0</v>
      </c>
      <c r="R47" s="101">
        <v>0</v>
      </c>
      <c r="S47" s="97">
        <v>1</v>
      </c>
      <c r="T47" s="101">
        <v>0</v>
      </c>
      <c r="U47" s="101">
        <v>0</v>
      </c>
      <c r="V47" s="96" t="s">
        <v>269</v>
      </c>
      <c r="W47" s="101">
        <v>0</v>
      </c>
      <c r="X47" s="101">
        <v>0</v>
      </c>
      <c r="Y47" s="101">
        <v>0</v>
      </c>
      <c r="Z47" s="97">
        <v>1</v>
      </c>
      <c r="AA47" s="101">
        <v>0</v>
      </c>
      <c r="AB47" s="101">
        <v>0</v>
      </c>
      <c r="AC47" s="101">
        <v>0</v>
      </c>
      <c r="AD47" s="101">
        <v>0</v>
      </c>
      <c r="AE47" s="101">
        <v>0</v>
      </c>
      <c r="AF47" s="101">
        <v>0</v>
      </c>
      <c r="AG47" s="97">
        <v>1.0000731283216322</v>
      </c>
      <c r="AH47" s="101">
        <v>0</v>
      </c>
      <c r="AI47" s="101">
        <v>0</v>
      </c>
    </row>
    <row r="48" spans="1:35" ht="18" x14ac:dyDescent="0.4">
      <c r="A48" s="96" t="s">
        <v>269</v>
      </c>
      <c r="B48" s="101">
        <v>0</v>
      </c>
      <c r="C48" s="101">
        <v>0</v>
      </c>
      <c r="D48" s="101">
        <v>0</v>
      </c>
      <c r="E48" s="97">
        <v>1.0002338841920893</v>
      </c>
      <c r="F48" s="101">
        <v>0</v>
      </c>
      <c r="G48" s="101">
        <v>0</v>
      </c>
      <c r="H48" s="96" t="s">
        <v>245</v>
      </c>
      <c r="I48" s="101">
        <v>0</v>
      </c>
      <c r="J48" s="101">
        <v>0</v>
      </c>
      <c r="K48" s="101">
        <v>0</v>
      </c>
      <c r="L48" s="97">
        <v>1</v>
      </c>
      <c r="M48" s="101">
        <v>0</v>
      </c>
      <c r="N48" s="101">
        <v>0</v>
      </c>
      <c r="O48" s="96" t="s">
        <v>340</v>
      </c>
      <c r="P48" s="101">
        <v>0</v>
      </c>
      <c r="Q48" s="101">
        <v>0</v>
      </c>
      <c r="R48" s="101">
        <v>0</v>
      </c>
      <c r="S48" s="97">
        <v>1</v>
      </c>
      <c r="T48" s="101">
        <v>0</v>
      </c>
      <c r="U48" s="101">
        <v>0</v>
      </c>
      <c r="V48" s="96" t="s">
        <v>340</v>
      </c>
      <c r="W48" s="101">
        <v>0</v>
      </c>
      <c r="X48" s="101">
        <v>0</v>
      </c>
      <c r="Y48" s="101">
        <v>0</v>
      </c>
      <c r="Z48" s="97">
        <v>1</v>
      </c>
      <c r="AA48" s="101">
        <v>0</v>
      </c>
      <c r="AB48" s="101">
        <v>0</v>
      </c>
      <c r="AC48" s="101">
        <v>0</v>
      </c>
      <c r="AD48" s="101">
        <v>0</v>
      </c>
      <c r="AE48" s="101">
        <v>0</v>
      </c>
      <c r="AF48" s="101">
        <v>0</v>
      </c>
      <c r="AG48" s="97">
        <v>1.0000731283216322</v>
      </c>
      <c r="AH48" s="101">
        <v>0</v>
      </c>
      <c r="AI48" s="101">
        <v>0</v>
      </c>
    </row>
    <row r="49" spans="1:35" ht="18" x14ac:dyDescent="0.4">
      <c r="A49" s="96" t="s">
        <v>340</v>
      </c>
      <c r="B49" s="101">
        <v>0</v>
      </c>
      <c r="C49" s="101">
        <v>0</v>
      </c>
      <c r="D49" s="101">
        <v>0</v>
      </c>
      <c r="E49" s="97">
        <v>1.0002338841920893</v>
      </c>
      <c r="F49" s="101">
        <v>0</v>
      </c>
      <c r="G49" s="101">
        <v>0</v>
      </c>
      <c r="H49" s="96" t="s">
        <v>259</v>
      </c>
      <c r="I49" s="101">
        <v>0</v>
      </c>
      <c r="J49" s="101">
        <v>0</v>
      </c>
      <c r="K49" s="101">
        <v>0</v>
      </c>
      <c r="L49" s="97">
        <v>1</v>
      </c>
      <c r="M49" s="101">
        <v>0</v>
      </c>
      <c r="N49" s="101">
        <v>0</v>
      </c>
      <c r="O49" s="96" t="s">
        <v>265</v>
      </c>
      <c r="P49" s="101">
        <v>0</v>
      </c>
      <c r="Q49" s="101">
        <v>0</v>
      </c>
      <c r="R49" s="101">
        <v>0</v>
      </c>
      <c r="S49" s="97">
        <v>1</v>
      </c>
      <c r="T49" s="101">
        <v>0</v>
      </c>
      <c r="U49" s="101">
        <v>0</v>
      </c>
      <c r="V49" s="96" t="s">
        <v>281</v>
      </c>
      <c r="W49" s="101">
        <v>0</v>
      </c>
      <c r="X49" s="101">
        <v>0</v>
      </c>
      <c r="Y49" s="101">
        <v>0</v>
      </c>
      <c r="Z49" s="97">
        <v>1</v>
      </c>
      <c r="AA49" s="101">
        <v>0</v>
      </c>
      <c r="AB49" s="101">
        <v>0</v>
      </c>
      <c r="AC49" s="101">
        <v>0</v>
      </c>
      <c r="AD49" s="101">
        <v>0</v>
      </c>
      <c r="AE49" s="101">
        <v>0</v>
      </c>
      <c r="AF49" s="101">
        <v>0</v>
      </c>
      <c r="AG49" s="97">
        <v>1.0000731283216322</v>
      </c>
      <c r="AH49" s="101">
        <v>0</v>
      </c>
      <c r="AI49" s="101">
        <v>0</v>
      </c>
    </row>
    <row r="50" spans="1:35" ht="36" x14ac:dyDescent="0.4">
      <c r="A50" s="96" t="s">
        <v>281</v>
      </c>
      <c r="B50" s="101">
        <v>0</v>
      </c>
      <c r="C50" s="101">
        <v>0</v>
      </c>
      <c r="D50" s="101">
        <v>0</v>
      </c>
      <c r="E50" s="97">
        <v>1.0002338841920893</v>
      </c>
      <c r="F50" s="101">
        <v>0</v>
      </c>
      <c r="G50" s="101">
        <v>0</v>
      </c>
      <c r="H50" s="96" t="s">
        <v>239</v>
      </c>
      <c r="I50" s="101">
        <v>0</v>
      </c>
      <c r="J50" s="101">
        <v>0</v>
      </c>
      <c r="K50" s="101">
        <v>0</v>
      </c>
      <c r="L50" s="97">
        <v>1</v>
      </c>
      <c r="M50" s="101">
        <v>0</v>
      </c>
      <c r="N50" s="101">
        <v>0</v>
      </c>
      <c r="O50" s="96" t="s">
        <v>245</v>
      </c>
      <c r="P50" s="101">
        <v>0</v>
      </c>
      <c r="Q50" s="101">
        <v>0</v>
      </c>
      <c r="R50" s="101">
        <v>0</v>
      </c>
      <c r="S50" s="97">
        <v>1</v>
      </c>
      <c r="T50" s="101">
        <v>0</v>
      </c>
      <c r="U50" s="101">
        <v>0</v>
      </c>
      <c r="V50" s="96" t="s">
        <v>307</v>
      </c>
      <c r="W50" s="101">
        <v>0</v>
      </c>
      <c r="X50" s="101">
        <v>0</v>
      </c>
      <c r="Y50" s="101">
        <v>0</v>
      </c>
      <c r="Z50" s="97">
        <v>1</v>
      </c>
      <c r="AA50" s="101">
        <v>0</v>
      </c>
      <c r="AB50" s="101">
        <v>0</v>
      </c>
      <c r="AC50" s="101">
        <v>0</v>
      </c>
      <c r="AD50" s="101">
        <v>0</v>
      </c>
      <c r="AE50" s="101">
        <v>0</v>
      </c>
      <c r="AF50" s="101">
        <v>0</v>
      </c>
      <c r="AG50" s="97">
        <v>1.0000731283216322</v>
      </c>
      <c r="AH50" s="101">
        <v>0</v>
      </c>
      <c r="AI50" s="101">
        <v>0</v>
      </c>
    </row>
    <row r="51" spans="1:35" ht="18" x14ac:dyDescent="0.4">
      <c r="A51" s="96" t="s">
        <v>307</v>
      </c>
      <c r="B51" s="101">
        <v>0</v>
      </c>
      <c r="C51" s="101">
        <v>0</v>
      </c>
      <c r="D51" s="101">
        <v>0</v>
      </c>
      <c r="E51" s="97">
        <v>1.0002338841920893</v>
      </c>
      <c r="F51" s="101">
        <v>0</v>
      </c>
      <c r="G51" s="101">
        <v>0</v>
      </c>
      <c r="H51" s="96" t="s">
        <v>281</v>
      </c>
      <c r="I51" s="101">
        <v>0</v>
      </c>
      <c r="J51" s="101">
        <v>0</v>
      </c>
      <c r="K51" s="101">
        <v>0</v>
      </c>
      <c r="L51" s="97">
        <v>1</v>
      </c>
      <c r="M51" s="101">
        <v>0</v>
      </c>
      <c r="N51" s="101">
        <v>0</v>
      </c>
      <c r="O51" s="96" t="s">
        <v>259</v>
      </c>
      <c r="P51" s="101">
        <v>0</v>
      </c>
      <c r="Q51" s="101">
        <v>0</v>
      </c>
      <c r="R51" s="101">
        <v>0</v>
      </c>
      <c r="S51" s="97">
        <v>1</v>
      </c>
      <c r="T51" s="101">
        <v>0</v>
      </c>
      <c r="U51" s="101">
        <v>0</v>
      </c>
      <c r="V51" s="96" t="s">
        <v>312</v>
      </c>
      <c r="W51" s="101">
        <v>0</v>
      </c>
      <c r="X51" s="101">
        <v>0</v>
      </c>
      <c r="Y51" s="101">
        <v>0</v>
      </c>
      <c r="Z51" s="97">
        <v>1</v>
      </c>
      <c r="AA51" s="101">
        <v>0</v>
      </c>
      <c r="AB51" s="101">
        <v>0</v>
      </c>
      <c r="AC51" s="101">
        <v>0</v>
      </c>
      <c r="AD51" s="101">
        <v>0</v>
      </c>
      <c r="AE51" s="101">
        <v>0</v>
      </c>
      <c r="AF51" s="101">
        <v>0</v>
      </c>
      <c r="AG51" s="97">
        <v>1.0000731283216322</v>
      </c>
      <c r="AH51" s="101">
        <v>0</v>
      </c>
      <c r="AI51" s="101">
        <v>0</v>
      </c>
    </row>
    <row r="52" spans="1:35" ht="36" x14ac:dyDescent="0.4">
      <c r="A52" s="96" t="s">
        <v>312</v>
      </c>
      <c r="B52" s="101">
        <v>0</v>
      </c>
      <c r="C52" s="101">
        <v>0</v>
      </c>
      <c r="D52" s="101">
        <v>0</v>
      </c>
      <c r="E52" s="97">
        <v>1.0002338841920893</v>
      </c>
      <c r="F52" s="101">
        <v>0</v>
      </c>
      <c r="G52" s="101">
        <v>0</v>
      </c>
      <c r="H52" s="96" t="s">
        <v>307</v>
      </c>
      <c r="I52" s="101">
        <v>0</v>
      </c>
      <c r="J52" s="101">
        <v>0</v>
      </c>
      <c r="K52" s="101">
        <v>0</v>
      </c>
      <c r="L52" s="97">
        <v>1</v>
      </c>
      <c r="M52" s="101">
        <v>0</v>
      </c>
      <c r="N52" s="101">
        <v>0</v>
      </c>
      <c r="O52" s="96" t="s">
        <v>239</v>
      </c>
      <c r="P52" s="101">
        <v>0</v>
      </c>
      <c r="Q52" s="101">
        <v>0</v>
      </c>
      <c r="R52" s="101">
        <v>0</v>
      </c>
      <c r="S52" s="97">
        <v>1</v>
      </c>
      <c r="T52" s="101">
        <v>0</v>
      </c>
      <c r="U52" s="101">
        <v>0</v>
      </c>
      <c r="V52" s="96" t="s">
        <v>266</v>
      </c>
      <c r="W52" s="101">
        <v>0</v>
      </c>
      <c r="X52" s="101">
        <v>0</v>
      </c>
      <c r="Y52" s="101">
        <v>0</v>
      </c>
      <c r="Z52" s="97">
        <v>1</v>
      </c>
      <c r="AA52" s="101">
        <v>0</v>
      </c>
      <c r="AB52" s="101">
        <v>0</v>
      </c>
      <c r="AC52" s="101">
        <v>0</v>
      </c>
      <c r="AD52" s="101">
        <v>0</v>
      </c>
      <c r="AE52" s="101">
        <v>0</v>
      </c>
      <c r="AF52" s="101">
        <v>0</v>
      </c>
      <c r="AG52" s="97">
        <v>1.0000731283216322</v>
      </c>
      <c r="AH52" s="101">
        <v>0</v>
      </c>
      <c r="AI52" s="101">
        <v>0</v>
      </c>
    </row>
    <row r="53" spans="1:35" ht="18" x14ac:dyDescent="0.4">
      <c r="A53" s="96" t="s">
        <v>266</v>
      </c>
      <c r="B53" s="101">
        <v>0</v>
      </c>
      <c r="C53" s="101">
        <v>0</v>
      </c>
      <c r="D53" s="101">
        <v>0</v>
      </c>
      <c r="E53" s="97">
        <v>1.0002338841920893</v>
      </c>
      <c r="F53" s="101">
        <v>0</v>
      </c>
      <c r="G53" s="101">
        <v>0</v>
      </c>
      <c r="H53" s="96" t="s">
        <v>312</v>
      </c>
      <c r="I53" s="101">
        <v>0</v>
      </c>
      <c r="J53" s="101">
        <v>0</v>
      </c>
      <c r="K53" s="101">
        <v>0</v>
      </c>
      <c r="L53" s="97">
        <v>1</v>
      </c>
      <c r="M53" s="101">
        <v>0</v>
      </c>
      <c r="N53" s="101">
        <v>0</v>
      </c>
      <c r="O53" s="96" t="s">
        <v>281</v>
      </c>
      <c r="P53" s="101">
        <v>0</v>
      </c>
      <c r="Q53" s="101">
        <v>0</v>
      </c>
      <c r="R53" s="101">
        <v>0</v>
      </c>
      <c r="S53" s="97">
        <v>1</v>
      </c>
      <c r="T53" s="101">
        <v>0</v>
      </c>
      <c r="U53" s="101">
        <v>0</v>
      </c>
      <c r="V53" s="96" t="s">
        <v>495</v>
      </c>
      <c r="W53" s="101">
        <v>0</v>
      </c>
      <c r="X53" s="101">
        <v>0</v>
      </c>
      <c r="Y53" s="101">
        <v>0</v>
      </c>
      <c r="Z53" s="97">
        <v>1</v>
      </c>
      <c r="AA53" s="101">
        <v>0</v>
      </c>
      <c r="AB53" s="101">
        <v>0</v>
      </c>
      <c r="AC53" s="101">
        <v>0</v>
      </c>
      <c r="AD53" s="101">
        <v>0</v>
      </c>
      <c r="AE53" s="101">
        <v>0</v>
      </c>
      <c r="AF53" s="101">
        <v>0</v>
      </c>
      <c r="AG53" s="97">
        <v>1.0000731283216322</v>
      </c>
      <c r="AH53" s="101">
        <v>0</v>
      </c>
      <c r="AI53" s="101">
        <v>0</v>
      </c>
    </row>
    <row r="54" spans="1:35" ht="18" x14ac:dyDescent="0.4">
      <c r="A54" s="96" t="s">
        <v>495</v>
      </c>
      <c r="B54" s="101">
        <v>0</v>
      </c>
      <c r="C54" s="101">
        <v>0</v>
      </c>
      <c r="D54" s="101">
        <v>0</v>
      </c>
      <c r="E54" s="97">
        <v>1.0002338841920893</v>
      </c>
      <c r="F54" s="101">
        <v>0</v>
      </c>
      <c r="G54" s="101">
        <v>0</v>
      </c>
      <c r="H54" s="96" t="s">
        <v>266</v>
      </c>
      <c r="I54" s="101">
        <v>0</v>
      </c>
      <c r="J54" s="101">
        <v>0</v>
      </c>
      <c r="K54" s="101">
        <v>0</v>
      </c>
      <c r="L54" s="97">
        <v>1</v>
      </c>
      <c r="M54" s="101">
        <v>0</v>
      </c>
      <c r="N54" s="101">
        <v>0</v>
      </c>
      <c r="O54" s="96" t="s">
        <v>307</v>
      </c>
      <c r="P54" s="101">
        <v>0</v>
      </c>
      <c r="Q54" s="101">
        <v>0</v>
      </c>
      <c r="R54" s="101">
        <v>0</v>
      </c>
      <c r="S54" s="97">
        <v>1</v>
      </c>
      <c r="T54" s="101">
        <v>0</v>
      </c>
      <c r="U54" s="101">
        <v>0</v>
      </c>
      <c r="V54" s="96" t="s">
        <v>301</v>
      </c>
      <c r="W54" s="101">
        <v>0</v>
      </c>
      <c r="X54" s="101">
        <v>0</v>
      </c>
      <c r="Y54" s="101">
        <v>0</v>
      </c>
      <c r="Z54" s="97">
        <v>1</v>
      </c>
      <c r="AA54" s="101">
        <v>0</v>
      </c>
      <c r="AB54" s="101">
        <v>0</v>
      </c>
      <c r="AC54" s="101">
        <v>0</v>
      </c>
      <c r="AD54" s="101">
        <v>0</v>
      </c>
      <c r="AE54" s="101">
        <v>0</v>
      </c>
      <c r="AF54" s="101">
        <v>0</v>
      </c>
      <c r="AG54" s="97">
        <v>1.0000731283216322</v>
      </c>
      <c r="AH54" s="101">
        <v>0</v>
      </c>
      <c r="AI54" s="101">
        <v>0</v>
      </c>
    </row>
    <row r="55" spans="1:35" ht="18" x14ac:dyDescent="0.4">
      <c r="A55" s="96" t="s">
        <v>301</v>
      </c>
      <c r="B55" s="101">
        <v>0</v>
      </c>
      <c r="C55" s="101">
        <v>0</v>
      </c>
      <c r="D55" s="101">
        <v>0</v>
      </c>
      <c r="E55" s="97">
        <v>1.0002338841920893</v>
      </c>
      <c r="F55" s="101">
        <v>0</v>
      </c>
      <c r="G55" s="101">
        <v>0</v>
      </c>
      <c r="H55" s="96" t="s">
        <v>495</v>
      </c>
      <c r="I55" s="101">
        <v>0</v>
      </c>
      <c r="J55" s="101">
        <v>0</v>
      </c>
      <c r="K55" s="101">
        <v>0</v>
      </c>
      <c r="L55" s="97">
        <v>1</v>
      </c>
      <c r="M55" s="101">
        <v>0</v>
      </c>
      <c r="N55" s="101">
        <v>0</v>
      </c>
      <c r="O55" s="96" t="s">
        <v>312</v>
      </c>
      <c r="P55" s="101">
        <v>0</v>
      </c>
      <c r="Q55" s="101">
        <v>0</v>
      </c>
      <c r="R55" s="101">
        <v>0</v>
      </c>
      <c r="S55" s="97">
        <v>1</v>
      </c>
      <c r="T55" s="101">
        <v>0</v>
      </c>
      <c r="U55" s="101">
        <v>0</v>
      </c>
      <c r="V55" s="96" t="s">
        <v>328</v>
      </c>
      <c r="W55" s="101">
        <v>0</v>
      </c>
      <c r="X55" s="101">
        <v>0</v>
      </c>
      <c r="Y55" s="101">
        <v>0</v>
      </c>
      <c r="Z55" s="97">
        <v>1</v>
      </c>
      <c r="AA55" s="101">
        <v>0</v>
      </c>
      <c r="AB55" s="101">
        <v>0</v>
      </c>
      <c r="AC55" s="101">
        <v>0</v>
      </c>
      <c r="AD55" s="101">
        <v>0</v>
      </c>
      <c r="AE55" s="101">
        <v>0</v>
      </c>
      <c r="AF55" s="101">
        <v>0</v>
      </c>
      <c r="AG55" s="97">
        <v>1.0000731283216322</v>
      </c>
      <c r="AH55" s="101">
        <v>0</v>
      </c>
      <c r="AI55" s="101">
        <v>0</v>
      </c>
    </row>
    <row r="56" spans="1:35" ht="18" x14ac:dyDescent="0.4">
      <c r="A56" s="96" t="s">
        <v>328</v>
      </c>
      <c r="B56" s="101">
        <v>0</v>
      </c>
      <c r="C56" s="101">
        <v>0</v>
      </c>
      <c r="D56" s="101">
        <v>0</v>
      </c>
      <c r="E56" s="97">
        <v>1.0002338841920893</v>
      </c>
      <c r="F56" s="101">
        <v>0</v>
      </c>
      <c r="G56" s="101">
        <v>0</v>
      </c>
      <c r="H56" s="96" t="s">
        <v>301</v>
      </c>
      <c r="I56" s="101">
        <v>0</v>
      </c>
      <c r="J56" s="101">
        <v>0</v>
      </c>
      <c r="K56" s="101">
        <v>0</v>
      </c>
      <c r="L56" s="97">
        <v>1</v>
      </c>
      <c r="M56" s="101">
        <v>0</v>
      </c>
      <c r="N56" s="101">
        <v>0</v>
      </c>
      <c r="O56" s="96" t="s">
        <v>266</v>
      </c>
      <c r="P56" s="101">
        <v>0</v>
      </c>
      <c r="Q56" s="101">
        <v>0</v>
      </c>
      <c r="R56" s="101">
        <v>0</v>
      </c>
      <c r="S56" s="97">
        <v>1</v>
      </c>
      <c r="T56" s="101">
        <v>0</v>
      </c>
      <c r="U56" s="101">
        <v>0</v>
      </c>
      <c r="V56" s="96" t="s">
        <v>343</v>
      </c>
      <c r="W56" s="101">
        <v>0</v>
      </c>
      <c r="X56" s="101">
        <v>0</v>
      </c>
      <c r="Y56" s="101">
        <v>0</v>
      </c>
      <c r="Z56" s="97">
        <v>1</v>
      </c>
      <c r="AA56" s="101">
        <v>0</v>
      </c>
      <c r="AB56" s="101">
        <v>0</v>
      </c>
      <c r="AC56" s="96" t="s">
        <v>232</v>
      </c>
      <c r="AD56" s="101">
        <v>0</v>
      </c>
      <c r="AE56" s="101">
        <v>0</v>
      </c>
      <c r="AF56" s="101">
        <v>0</v>
      </c>
      <c r="AG56" s="97">
        <v>1.0000731283216322</v>
      </c>
      <c r="AH56" s="101">
        <v>0</v>
      </c>
      <c r="AI56" s="101">
        <v>0</v>
      </c>
    </row>
    <row r="57" spans="1:35" ht="18" x14ac:dyDescent="0.4">
      <c r="A57" s="96" t="s">
        <v>343</v>
      </c>
      <c r="B57" s="101">
        <v>0</v>
      </c>
      <c r="C57" s="101">
        <v>0</v>
      </c>
      <c r="D57" s="101">
        <v>0</v>
      </c>
      <c r="E57" s="97">
        <v>1.0002338841920893</v>
      </c>
      <c r="F57" s="101">
        <v>0</v>
      </c>
      <c r="G57" s="101">
        <v>0</v>
      </c>
      <c r="H57" s="96" t="s">
        <v>328</v>
      </c>
      <c r="I57" s="101">
        <v>0</v>
      </c>
      <c r="J57" s="101">
        <v>0</v>
      </c>
      <c r="K57" s="101">
        <v>0</v>
      </c>
      <c r="L57" s="97">
        <v>1</v>
      </c>
      <c r="M57" s="101">
        <v>0</v>
      </c>
      <c r="N57" s="101">
        <v>0</v>
      </c>
      <c r="O57" s="96" t="s">
        <v>495</v>
      </c>
      <c r="P57" s="101">
        <v>0</v>
      </c>
      <c r="Q57" s="101">
        <v>0</v>
      </c>
      <c r="R57" s="101">
        <v>0</v>
      </c>
      <c r="S57" s="97">
        <v>1</v>
      </c>
      <c r="T57" s="101">
        <v>0</v>
      </c>
      <c r="U57" s="101">
        <v>0</v>
      </c>
      <c r="V57" s="96" t="s">
        <v>344</v>
      </c>
      <c r="W57" s="101">
        <v>0</v>
      </c>
      <c r="X57" s="101">
        <v>0</v>
      </c>
      <c r="Y57" s="101">
        <v>0</v>
      </c>
      <c r="Z57" s="97">
        <v>1</v>
      </c>
      <c r="AA57" s="101">
        <v>0</v>
      </c>
      <c r="AB57" s="101">
        <v>0</v>
      </c>
      <c r="AC57" s="96" t="s">
        <v>335</v>
      </c>
      <c r="AD57" s="101">
        <v>0</v>
      </c>
      <c r="AE57" s="101">
        <v>0</v>
      </c>
      <c r="AF57" s="101">
        <v>0</v>
      </c>
      <c r="AG57" s="97">
        <v>1.0000731283216322</v>
      </c>
      <c r="AH57" s="101">
        <v>0</v>
      </c>
      <c r="AI57" s="101">
        <v>0</v>
      </c>
    </row>
    <row r="58" spans="1:35" ht="18" x14ac:dyDescent="0.4">
      <c r="A58" s="96" t="s">
        <v>344</v>
      </c>
      <c r="B58" s="101">
        <v>0</v>
      </c>
      <c r="C58" s="101">
        <v>0</v>
      </c>
      <c r="D58" s="101">
        <v>0</v>
      </c>
      <c r="E58" s="97">
        <v>1.0002338841920893</v>
      </c>
      <c r="F58" s="101">
        <v>0</v>
      </c>
      <c r="G58" s="101">
        <v>0</v>
      </c>
      <c r="H58" s="96" t="s">
        <v>343</v>
      </c>
      <c r="I58" s="101">
        <v>0</v>
      </c>
      <c r="J58" s="101">
        <v>0</v>
      </c>
      <c r="K58" s="101">
        <v>0</v>
      </c>
      <c r="L58" s="97">
        <v>1</v>
      </c>
      <c r="M58" s="101">
        <v>0</v>
      </c>
      <c r="N58" s="101">
        <v>0</v>
      </c>
      <c r="O58" s="96" t="s">
        <v>301</v>
      </c>
      <c r="P58" s="101">
        <v>0</v>
      </c>
      <c r="Q58" s="101">
        <v>0</v>
      </c>
      <c r="R58" s="101">
        <v>0</v>
      </c>
      <c r="S58" s="97">
        <v>1</v>
      </c>
      <c r="T58" s="101">
        <v>0</v>
      </c>
      <c r="U58" s="101">
        <v>0</v>
      </c>
      <c r="V58" s="96" t="s">
        <v>334</v>
      </c>
      <c r="W58" s="101">
        <v>0</v>
      </c>
      <c r="X58" s="101">
        <v>0</v>
      </c>
      <c r="Y58" s="101">
        <v>0</v>
      </c>
      <c r="Z58" s="97">
        <v>1</v>
      </c>
      <c r="AA58" s="101">
        <v>0</v>
      </c>
      <c r="AB58" s="101">
        <v>0</v>
      </c>
      <c r="AC58" s="96" t="s">
        <v>287</v>
      </c>
      <c r="AD58" s="101">
        <v>0</v>
      </c>
      <c r="AE58" s="101">
        <v>0</v>
      </c>
      <c r="AF58" s="101">
        <v>0</v>
      </c>
      <c r="AG58" s="97">
        <v>1.0000731283216322</v>
      </c>
      <c r="AH58" s="101">
        <v>0</v>
      </c>
      <c r="AI58" s="101">
        <v>0</v>
      </c>
    </row>
    <row r="59" spans="1:35" ht="18" x14ac:dyDescent="0.4">
      <c r="A59" s="96" t="s">
        <v>334</v>
      </c>
      <c r="B59" s="101">
        <v>0</v>
      </c>
      <c r="C59" s="101">
        <v>0</v>
      </c>
      <c r="D59" s="101">
        <v>0</v>
      </c>
      <c r="E59" s="97">
        <v>1.0002338841920893</v>
      </c>
      <c r="F59" s="101">
        <v>0</v>
      </c>
      <c r="G59" s="101">
        <v>0</v>
      </c>
      <c r="H59" s="96" t="s">
        <v>344</v>
      </c>
      <c r="I59" s="101">
        <v>0</v>
      </c>
      <c r="J59" s="101">
        <v>0</v>
      </c>
      <c r="K59" s="101">
        <v>0</v>
      </c>
      <c r="L59" s="97">
        <v>1</v>
      </c>
      <c r="M59" s="101">
        <v>0</v>
      </c>
      <c r="N59" s="101">
        <v>0</v>
      </c>
      <c r="O59" s="96" t="s">
        <v>328</v>
      </c>
      <c r="P59" s="101">
        <v>0</v>
      </c>
      <c r="Q59" s="101">
        <v>0</v>
      </c>
      <c r="R59" s="101">
        <v>0</v>
      </c>
      <c r="S59" s="97">
        <v>1</v>
      </c>
      <c r="T59" s="101">
        <v>0</v>
      </c>
      <c r="U59" s="101">
        <v>0</v>
      </c>
      <c r="V59" s="96" t="s">
        <v>305</v>
      </c>
      <c r="W59" s="101">
        <v>0</v>
      </c>
      <c r="X59" s="101">
        <v>0</v>
      </c>
      <c r="Y59" s="101">
        <v>0</v>
      </c>
      <c r="Z59" s="97">
        <v>1</v>
      </c>
      <c r="AA59" s="101">
        <v>0</v>
      </c>
      <c r="AB59" s="101">
        <v>0</v>
      </c>
      <c r="AC59" s="96" t="s">
        <v>302</v>
      </c>
      <c r="AD59" s="101">
        <v>0</v>
      </c>
      <c r="AE59" s="101">
        <v>0</v>
      </c>
      <c r="AF59" s="101">
        <v>0</v>
      </c>
      <c r="AG59" s="97">
        <v>1.0000731283216322</v>
      </c>
      <c r="AH59" s="101">
        <v>0</v>
      </c>
      <c r="AI59" s="101">
        <v>0</v>
      </c>
    </row>
    <row r="60" spans="1:35" ht="18" x14ac:dyDescent="0.4">
      <c r="A60" s="96" t="s">
        <v>305</v>
      </c>
      <c r="B60" s="101">
        <v>0</v>
      </c>
      <c r="C60" s="101">
        <v>0</v>
      </c>
      <c r="D60" s="101">
        <v>0</v>
      </c>
      <c r="E60" s="97">
        <v>1.0002338841920893</v>
      </c>
      <c r="F60" s="101">
        <v>0</v>
      </c>
      <c r="G60" s="101">
        <v>0</v>
      </c>
      <c r="H60" s="96" t="s">
        <v>334</v>
      </c>
      <c r="I60" s="101">
        <v>0</v>
      </c>
      <c r="J60" s="101">
        <v>0</v>
      </c>
      <c r="K60" s="101">
        <v>0</v>
      </c>
      <c r="L60" s="97">
        <v>1</v>
      </c>
      <c r="M60" s="101">
        <v>0</v>
      </c>
      <c r="N60" s="101">
        <v>0</v>
      </c>
      <c r="O60" s="96" t="s">
        <v>343</v>
      </c>
      <c r="P60" s="101">
        <v>0</v>
      </c>
      <c r="Q60" s="101">
        <v>0</v>
      </c>
      <c r="R60" s="101">
        <v>0</v>
      </c>
      <c r="S60" s="97">
        <v>1</v>
      </c>
      <c r="T60" s="101">
        <v>0</v>
      </c>
      <c r="U60" s="101">
        <v>0</v>
      </c>
      <c r="V60" s="96" t="s">
        <v>290</v>
      </c>
      <c r="W60" s="101">
        <v>0</v>
      </c>
      <c r="X60" s="101">
        <v>0</v>
      </c>
      <c r="Y60" s="101">
        <v>0</v>
      </c>
      <c r="Z60" s="97">
        <v>1</v>
      </c>
      <c r="AA60" s="101">
        <v>0</v>
      </c>
      <c r="AB60" s="101">
        <v>0</v>
      </c>
      <c r="AC60" s="96" t="s">
        <v>282</v>
      </c>
      <c r="AD60" s="101">
        <v>0</v>
      </c>
      <c r="AE60" s="101">
        <v>0</v>
      </c>
      <c r="AF60" s="101">
        <v>0</v>
      </c>
      <c r="AG60" s="97">
        <v>1.0000731283216322</v>
      </c>
      <c r="AH60" s="101">
        <v>0</v>
      </c>
      <c r="AI60" s="101">
        <v>0</v>
      </c>
    </row>
    <row r="61" spans="1:35" ht="18" x14ac:dyDescent="0.4">
      <c r="A61" s="96" t="s">
        <v>290</v>
      </c>
      <c r="B61" s="101">
        <v>0</v>
      </c>
      <c r="C61" s="101">
        <v>0</v>
      </c>
      <c r="D61" s="101">
        <v>0</v>
      </c>
      <c r="E61" s="97">
        <v>1.0002338841920893</v>
      </c>
      <c r="F61" s="101">
        <v>0</v>
      </c>
      <c r="G61" s="101">
        <v>0</v>
      </c>
      <c r="H61" s="96" t="s">
        <v>305</v>
      </c>
      <c r="I61" s="101">
        <v>0</v>
      </c>
      <c r="J61" s="101">
        <v>0</v>
      </c>
      <c r="K61" s="101">
        <v>0</v>
      </c>
      <c r="L61" s="97">
        <v>1</v>
      </c>
      <c r="M61" s="101">
        <v>0</v>
      </c>
      <c r="N61" s="101">
        <v>0</v>
      </c>
      <c r="O61" s="96" t="s">
        <v>344</v>
      </c>
      <c r="P61" s="101">
        <v>0</v>
      </c>
      <c r="Q61" s="101">
        <v>0</v>
      </c>
      <c r="R61" s="101">
        <v>0</v>
      </c>
      <c r="S61" s="97">
        <v>1</v>
      </c>
      <c r="T61" s="101">
        <v>0</v>
      </c>
      <c r="U61" s="101">
        <v>0</v>
      </c>
      <c r="V61" s="96" t="s">
        <v>262</v>
      </c>
      <c r="W61" s="101">
        <v>0</v>
      </c>
      <c r="X61" s="101">
        <v>0</v>
      </c>
      <c r="Y61" s="101">
        <v>0</v>
      </c>
      <c r="Z61" s="97">
        <v>1</v>
      </c>
      <c r="AA61" s="101">
        <v>0</v>
      </c>
      <c r="AB61" s="101">
        <v>0</v>
      </c>
      <c r="AC61" s="96" t="s">
        <v>215</v>
      </c>
      <c r="AD61" s="101">
        <v>0</v>
      </c>
      <c r="AE61" s="101">
        <v>0</v>
      </c>
      <c r="AF61" s="101">
        <v>0</v>
      </c>
      <c r="AG61" s="97">
        <v>1.0000731283216322</v>
      </c>
      <c r="AH61" s="101">
        <v>0</v>
      </c>
      <c r="AI61" s="101">
        <v>0</v>
      </c>
    </row>
    <row r="62" spans="1:35" ht="18" x14ac:dyDescent="0.4">
      <c r="A62" s="96" t="s">
        <v>262</v>
      </c>
      <c r="B62" s="101">
        <v>0</v>
      </c>
      <c r="C62" s="101">
        <v>0</v>
      </c>
      <c r="D62" s="101">
        <v>0</v>
      </c>
      <c r="E62" s="97">
        <v>1.0002338841920893</v>
      </c>
      <c r="F62" s="101">
        <v>0</v>
      </c>
      <c r="G62" s="101">
        <v>0</v>
      </c>
      <c r="H62" s="96" t="s">
        <v>290</v>
      </c>
      <c r="I62" s="101">
        <v>0</v>
      </c>
      <c r="J62" s="101">
        <v>0</v>
      </c>
      <c r="K62" s="101">
        <v>0</v>
      </c>
      <c r="L62" s="97">
        <v>1</v>
      </c>
      <c r="M62" s="101">
        <v>0</v>
      </c>
      <c r="N62" s="101">
        <v>0</v>
      </c>
      <c r="O62" s="96" t="s">
        <v>334</v>
      </c>
      <c r="P62" s="101">
        <v>0</v>
      </c>
      <c r="Q62" s="101">
        <v>0</v>
      </c>
      <c r="R62" s="101">
        <v>0</v>
      </c>
      <c r="S62" s="97">
        <v>1</v>
      </c>
      <c r="T62" s="101">
        <v>0</v>
      </c>
      <c r="U62" s="101">
        <v>0</v>
      </c>
      <c r="V62" s="96" t="s">
        <v>347</v>
      </c>
      <c r="W62" s="101">
        <v>0</v>
      </c>
      <c r="X62" s="101">
        <v>0</v>
      </c>
      <c r="Y62" s="101">
        <v>0</v>
      </c>
      <c r="Z62" s="97">
        <v>1</v>
      </c>
      <c r="AA62" s="101">
        <v>0</v>
      </c>
      <c r="AB62" s="101">
        <v>0</v>
      </c>
      <c r="AC62" s="96" t="s">
        <v>247</v>
      </c>
      <c r="AD62" s="101">
        <v>0</v>
      </c>
      <c r="AE62" s="101">
        <v>0</v>
      </c>
      <c r="AF62" s="101">
        <v>0</v>
      </c>
      <c r="AG62" s="97">
        <v>1.0000731283216322</v>
      </c>
      <c r="AH62" s="101">
        <v>0</v>
      </c>
      <c r="AI62" s="101">
        <v>0</v>
      </c>
    </row>
    <row r="63" spans="1:35" ht="18" x14ac:dyDescent="0.4">
      <c r="A63" s="96" t="s">
        <v>347</v>
      </c>
      <c r="B63" s="101">
        <v>0</v>
      </c>
      <c r="C63" s="101">
        <v>0</v>
      </c>
      <c r="D63" s="101">
        <v>0</v>
      </c>
      <c r="E63" s="97">
        <v>1.0002338841920893</v>
      </c>
      <c r="F63" s="101">
        <v>0</v>
      </c>
      <c r="G63" s="101">
        <v>0</v>
      </c>
      <c r="H63" s="96" t="s">
        <v>262</v>
      </c>
      <c r="I63" s="101">
        <v>0</v>
      </c>
      <c r="J63" s="101">
        <v>0</v>
      </c>
      <c r="K63" s="101">
        <v>0</v>
      </c>
      <c r="L63" s="97">
        <v>1</v>
      </c>
      <c r="M63" s="101">
        <v>0</v>
      </c>
      <c r="N63" s="101">
        <v>0</v>
      </c>
      <c r="O63" s="96" t="s">
        <v>305</v>
      </c>
      <c r="P63" s="101">
        <v>0</v>
      </c>
      <c r="Q63" s="101">
        <v>0</v>
      </c>
      <c r="R63" s="101">
        <v>0</v>
      </c>
      <c r="S63" s="97">
        <v>1</v>
      </c>
      <c r="T63" s="101">
        <v>0</v>
      </c>
      <c r="U63" s="101">
        <v>0</v>
      </c>
      <c r="V63" s="96" t="s">
        <v>223</v>
      </c>
      <c r="W63" s="101">
        <v>0</v>
      </c>
      <c r="X63" s="101">
        <v>0</v>
      </c>
      <c r="Y63" s="101">
        <v>0</v>
      </c>
      <c r="Z63" s="97">
        <v>1</v>
      </c>
      <c r="AA63" s="101">
        <v>0</v>
      </c>
      <c r="AB63" s="101">
        <v>0</v>
      </c>
      <c r="AC63" s="96" t="s">
        <v>340</v>
      </c>
      <c r="AD63" s="101">
        <v>0</v>
      </c>
      <c r="AE63" s="101">
        <v>0</v>
      </c>
      <c r="AF63" s="101">
        <v>0</v>
      </c>
      <c r="AG63" s="97">
        <v>1.0000731283216322</v>
      </c>
      <c r="AH63" s="101">
        <v>0</v>
      </c>
      <c r="AI63" s="101">
        <v>0</v>
      </c>
    </row>
    <row r="64" spans="1:35" ht="18" x14ac:dyDescent="0.4">
      <c r="A64" s="96" t="s">
        <v>284</v>
      </c>
      <c r="B64" s="101">
        <v>0</v>
      </c>
      <c r="C64" s="101">
        <v>0</v>
      </c>
      <c r="D64" s="101">
        <v>0</v>
      </c>
      <c r="E64" s="97">
        <v>1.0002338841920893</v>
      </c>
      <c r="F64" s="101">
        <v>0</v>
      </c>
      <c r="G64" s="101">
        <v>0</v>
      </c>
      <c r="H64" s="96" t="s">
        <v>347</v>
      </c>
      <c r="I64" s="101">
        <v>0</v>
      </c>
      <c r="J64" s="101">
        <v>0</v>
      </c>
      <c r="K64" s="101">
        <v>0</v>
      </c>
      <c r="L64" s="97">
        <v>1</v>
      </c>
      <c r="M64" s="101">
        <v>0</v>
      </c>
      <c r="N64" s="101">
        <v>0</v>
      </c>
      <c r="O64" s="96" t="s">
        <v>290</v>
      </c>
      <c r="P64" s="101">
        <v>0</v>
      </c>
      <c r="Q64" s="101">
        <v>0</v>
      </c>
      <c r="R64" s="101">
        <v>0</v>
      </c>
      <c r="S64" s="97">
        <v>1</v>
      </c>
      <c r="T64" s="101">
        <v>0</v>
      </c>
      <c r="U64" s="101">
        <v>0</v>
      </c>
      <c r="V64" s="96" t="s">
        <v>284</v>
      </c>
      <c r="W64" s="101">
        <v>0</v>
      </c>
      <c r="X64" s="101">
        <v>0</v>
      </c>
      <c r="Y64" s="101">
        <v>0</v>
      </c>
      <c r="Z64" s="97">
        <v>1</v>
      </c>
      <c r="AA64" s="101">
        <v>0</v>
      </c>
      <c r="AB64" s="101">
        <v>0</v>
      </c>
      <c r="AC64" s="96" t="s">
        <v>265</v>
      </c>
      <c r="AD64" s="101">
        <v>0</v>
      </c>
      <c r="AE64" s="101">
        <v>0</v>
      </c>
      <c r="AF64" s="101">
        <v>0</v>
      </c>
      <c r="AG64" s="97">
        <v>1.0000731283216322</v>
      </c>
      <c r="AH64" s="101">
        <v>0</v>
      </c>
      <c r="AI64" s="101">
        <v>0</v>
      </c>
    </row>
    <row r="65" spans="1:35" ht="18" x14ac:dyDescent="0.4">
      <c r="A65" s="96" t="s">
        <v>316</v>
      </c>
      <c r="B65" s="101">
        <v>0</v>
      </c>
      <c r="C65" s="101">
        <v>0</v>
      </c>
      <c r="D65" s="101">
        <v>0</v>
      </c>
      <c r="E65" s="97">
        <v>1.0002338841920893</v>
      </c>
      <c r="F65" s="101">
        <v>0</v>
      </c>
      <c r="G65" s="101">
        <v>0</v>
      </c>
      <c r="H65" s="96" t="s">
        <v>223</v>
      </c>
      <c r="I65" s="101">
        <v>0</v>
      </c>
      <c r="J65" s="101">
        <v>0</v>
      </c>
      <c r="K65" s="101">
        <v>0</v>
      </c>
      <c r="L65" s="97">
        <v>1</v>
      </c>
      <c r="M65" s="101">
        <v>0</v>
      </c>
      <c r="N65" s="101">
        <v>0</v>
      </c>
      <c r="O65" s="96" t="s">
        <v>262</v>
      </c>
      <c r="P65" s="101">
        <v>0</v>
      </c>
      <c r="Q65" s="101">
        <v>0</v>
      </c>
      <c r="R65" s="101">
        <v>0</v>
      </c>
      <c r="S65" s="97">
        <v>1</v>
      </c>
      <c r="T65" s="101">
        <v>0</v>
      </c>
      <c r="U65" s="101">
        <v>0</v>
      </c>
      <c r="V65" s="96" t="s">
        <v>316</v>
      </c>
      <c r="W65" s="101">
        <v>0</v>
      </c>
      <c r="X65" s="101">
        <v>0</v>
      </c>
      <c r="Y65" s="101">
        <v>0</v>
      </c>
      <c r="Z65" s="97">
        <v>1</v>
      </c>
      <c r="AA65" s="101">
        <v>0</v>
      </c>
      <c r="AB65" s="101">
        <v>0</v>
      </c>
      <c r="AC65" s="96" t="s">
        <v>245</v>
      </c>
      <c r="AD65" s="101">
        <v>0</v>
      </c>
      <c r="AE65" s="101">
        <v>0</v>
      </c>
      <c r="AF65" s="101">
        <v>0</v>
      </c>
      <c r="AG65" s="97">
        <v>1.0000731283216322</v>
      </c>
      <c r="AH65" s="101">
        <v>0</v>
      </c>
      <c r="AI65" s="101">
        <v>0</v>
      </c>
    </row>
    <row r="66" spans="1:35" ht="18" x14ac:dyDescent="0.4">
      <c r="A66" s="96" t="s">
        <v>270</v>
      </c>
      <c r="B66" s="101">
        <v>0</v>
      </c>
      <c r="C66" s="101">
        <v>0</v>
      </c>
      <c r="D66" s="101">
        <v>0</v>
      </c>
      <c r="E66" s="97">
        <v>1.0002338841920893</v>
      </c>
      <c r="F66" s="101">
        <v>0</v>
      </c>
      <c r="G66" s="101">
        <v>0</v>
      </c>
      <c r="H66" s="96" t="s">
        <v>218</v>
      </c>
      <c r="I66" s="101">
        <v>0</v>
      </c>
      <c r="J66" s="101">
        <v>0</v>
      </c>
      <c r="K66" s="101">
        <v>0</v>
      </c>
      <c r="L66" s="97">
        <v>1</v>
      </c>
      <c r="M66" s="101">
        <v>0</v>
      </c>
      <c r="N66" s="101">
        <v>0</v>
      </c>
      <c r="O66" s="96" t="s">
        <v>347</v>
      </c>
      <c r="P66" s="101">
        <v>0</v>
      </c>
      <c r="Q66" s="101">
        <v>0</v>
      </c>
      <c r="R66" s="101">
        <v>0</v>
      </c>
      <c r="S66" s="97">
        <v>1</v>
      </c>
      <c r="T66" s="101">
        <v>0</v>
      </c>
      <c r="U66" s="101">
        <v>0</v>
      </c>
      <c r="V66" s="96" t="s">
        <v>270</v>
      </c>
      <c r="W66" s="101">
        <v>0</v>
      </c>
      <c r="X66" s="101">
        <v>0</v>
      </c>
      <c r="Y66" s="101">
        <v>0</v>
      </c>
      <c r="Z66" s="97">
        <v>1</v>
      </c>
      <c r="AA66" s="101">
        <v>0</v>
      </c>
      <c r="AB66" s="101">
        <v>0</v>
      </c>
      <c r="AC66" s="96" t="s">
        <v>259</v>
      </c>
      <c r="AD66" s="101">
        <v>0</v>
      </c>
      <c r="AE66" s="101">
        <v>0</v>
      </c>
      <c r="AF66" s="101">
        <v>0</v>
      </c>
      <c r="AG66" s="97">
        <v>1.0000731283216322</v>
      </c>
      <c r="AH66" s="101">
        <v>0</v>
      </c>
      <c r="AI66" s="101">
        <v>0</v>
      </c>
    </row>
    <row r="67" spans="1:35" ht="36" x14ac:dyDescent="0.4">
      <c r="A67" s="96" t="s">
        <v>246</v>
      </c>
      <c r="B67" s="101">
        <v>0</v>
      </c>
      <c r="C67" s="101">
        <v>0</v>
      </c>
      <c r="D67" s="101">
        <v>0</v>
      </c>
      <c r="E67" s="97">
        <v>1.0002338841920893</v>
      </c>
      <c r="F67" s="101">
        <v>0</v>
      </c>
      <c r="G67" s="101">
        <v>0</v>
      </c>
      <c r="H67" s="96" t="s">
        <v>224</v>
      </c>
      <c r="I67" s="101">
        <v>0</v>
      </c>
      <c r="J67" s="101">
        <v>0</v>
      </c>
      <c r="K67" s="101">
        <v>0</v>
      </c>
      <c r="L67" s="97">
        <v>1</v>
      </c>
      <c r="M67" s="101">
        <v>0</v>
      </c>
      <c r="N67" s="101">
        <v>0</v>
      </c>
      <c r="O67" s="96" t="s">
        <v>223</v>
      </c>
      <c r="P67" s="101">
        <v>0</v>
      </c>
      <c r="Q67" s="101">
        <v>0</v>
      </c>
      <c r="R67" s="101">
        <v>0</v>
      </c>
      <c r="S67" s="97">
        <v>1</v>
      </c>
      <c r="T67" s="101">
        <v>0</v>
      </c>
      <c r="U67" s="101">
        <v>0</v>
      </c>
      <c r="V67" s="96" t="s">
        <v>246</v>
      </c>
      <c r="W67" s="101">
        <v>0</v>
      </c>
      <c r="X67" s="101">
        <v>0</v>
      </c>
      <c r="Y67" s="101">
        <v>0</v>
      </c>
      <c r="Z67" s="97">
        <v>1</v>
      </c>
      <c r="AA67" s="101">
        <v>0</v>
      </c>
      <c r="AB67" s="101">
        <v>0</v>
      </c>
      <c r="AC67" s="96" t="s">
        <v>239</v>
      </c>
      <c r="AD67" s="101">
        <v>0</v>
      </c>
      <c r="AE67" s="101">
        <v>0</v>
      </c>
      <c r="AF67" s="101">
        <v>0</v>
      </c>
      <c r="AG67" s="97">
        <v>1.0000731283216322</v>
      </c>
      <c r="AH67" s="101">
        <v>0</v>
      </c>
      <c r="AI67" s="101">
        <v>0</v>
      </c>
    </row>
    <row r="68" spans="1:35" ht="18" x14ac:dyDescent="0.4">
      <c r="A68" s="96" t="s">
        <v>252</v>
      </c>
      <c r="B68" s="101">
        <v>0</v>
      </c>
      <c r="C68" s="101">
        <v>0</v>
      </c>
      <c r="D68" s="101">
        <v>0</v>
      </c>
      <c r="E68" s="97">
        <v>1.0002338841920893</v>
      </c>
      <c r="F68" s="101">
        <v>0</v>
      </c>
      <c r="G68" s="101">
        <v>0</v>
      </c>
      <c r="H68" s="96" t="s">
        <v>234</v>
      </c>
      <c r="I68" s="101">
        <v>0</v>
      </c>
      <c r="J68" s="101">
        <v>0</v>
      </c>
      <c r="K68" s="101">
        <v>0</v>
      </c>
      <c r="L68" s="97">
        <v>1</v>
      </c>
      <c r="M68" s="101">
        <v>0</v>
      </c>
      <c r="N68" s="101">
        <v>0</v>
      </c>
      <c r="O68" s="96" t="s">
        <v>218</v>
      </c>
      <c r="P68" s="101">
        <v>0</v>
      </c>
      <c r="Q68" s="101">
        <v>0</v>
      </c>
      <c r="R68" s="101">
        <v>0</v>
      </c>
      <c r="S68" s="97">
        <v>1</v>
      </c>
      <c r="T68" s="101">
        <v>0</v>
      </c>
      <c r="U68" s="101">
        <v>0</v>
      </c>
      <c r="V68" s="96" t="s">
        <v>252</v>
      </c>
      <c r="W68" s="101">
        <v>0</v>
      </c>
      <c r="X68" s="101">
        <v>0</v>
      </c>
      <c r="Y68" s="101">
        <v>0</v>
      </c>
      <c r="Z68" s="97">
        <v>1</v>
      </c>
      <c r="AA68" s="101">
        <v>0</v>
      </c>
      <c r="AB68" s="101">
        <v>0</v>
      </c>
      <c r="AC68" s="96" t="s">
        <v>281</v>
      </c>
      <c r="AD68" s="101">
        <v>0</v>
      </c>
      <c r="AE68" s="101">
        <v>0</v>
      </c>
      <c r="AF68" s="101">
        <v>0</v>
      </c>
      <c r="AG68" s="97">
        <v>1.0000731283216322</v>
      </c>
      <c r="AH68" s="101">
        <v>0</v>
      </c>
      <c r="AI68" s="101">
        <v>0</v>
      </c>
    </row>
    <row r="69" spans="1:35" ht="18" x14ac:dyDescent="0.4">
      <c r="A69" s="96" t="s">
        <v>283</v>
      </c>
      <c r="B69" s="101">
        <v>0</v>
      </c>
      <c r="C69" s="101">
        <v>0</v>
      </c>
      <c r="D69" s="101">
        <v>0</v>
      </c>
      <c r="E69" s="97">
        <v>1.0002338841920893</v>
      </c>
      <c r="F69" s="101">
        <v>0</v>
      </c>
      <c r="G69" s="101">
        <v>0</v>
      </c>
      <c r="H69" s="96" t="s">
        <v>284</v>
      </c>
      <c r="I69" s="101">
        <v>0</v>
      </c>
      <c r="J69" s="101">
        <v>0</v>
      </c>
      <c r="K69" s="101">
        <v>0</v>
      </c>
      <c r="L69" s="97">
        <v>1</v>
      </c>
      <c r="M69" s="101">
        <v>0</v>
      </c>
      <c r="N69" s="101">
        <v>0</v>
      </c>
      <c r="O69" s="96" t="s">
        <v>224</v>
      </c>
      <c r="P69" s="101">
        <v>0</v>
      </c>
      <c r="Q69" s="101">
        <v>0</v>
      </c>
      <c r="R69" s="101">
        <v>0</v>
      </c>
      <c r="S69" s="97">
        <v>1</v>
      </c>
      <c r="T69" s="101">
        <v>0</v>
      </c>
      <c r="U69" s="101">
        <v>0</v>
      </c>
      <c r="V69" s="96" t="s">
        <v>283</v>
      </c>
      <c r="W69" s="101">
        <v>0</v>
      </c>
      <c r="X69" s="101">
        <v>0</v>
      </c>
      <c r="Y69" s="101">
        <v>0</v>
      </c>
      <c r="Z69" s="97">
        <v>1</v>
      </c>
      <c r="AA69" s="101">
        <v>0</v>
      </c>
      <c r="AB69" s="101">
        <v>0</v>
      </c>
      <c r="AC69" s="96" t="s">
        <v>307</v>
      </c>
      <c r="AD69" s="101">
        <v>0</v>
      </c>
      <c r="AE69" s="101">
        <v>0</v>
      </c>
      <c r="AF69" s="101">
        <v>0</v>
      </c>
      <c r="AG69" s="97">
        <v>1.0000731283216322</v>
      </c>
      <c r="AH69" s="101">
        <v>0</v>
      </c>
      <c r="AI69" s="101">
        <v>0</v>
      </c>
    </row>
    <row r="70" spans="1:35" ht="18" x14ac:dyDescent="0.4">
      <c r="A70" s="96" t="s">
        <v>274</v>
      </c>
      <c r="B70" s="101">
        <v>0</v>
      </c>
      <c r="C70" s="101">
        <v>0</v>
      </c>
      <c r="D70" s="101">
        <v>0</v>
      </c>
      <c r="E70" s="97">
        <v>1.0002338841920893</v>
      </c>
      <c r="F70" s="101">
        <v>0</v>
      </c>
      <c r="G70" s="101">
        <v>0</v>
      </c>
      <c r="H70" s="96" t="s">
        <v>316</v>
      </c>
      <c r="I70" s="101">
        <v>0</v>
      </c>
      <c r="J70" s="101">
        <v>0</v>
      </c>
      <c r="K70" s="101">
        <v>0</v>
      </c>
      <c r="L70" s="97">
        <v>1</v>
      </c>
      <c r="M70" s="101">
        <v>0</v>
      </c>
      <c r="N70" s="101">
        <v>0</v>
      </c>
      <c r="O70" s="96" t="s">
        <v>234</v>
      </c>
      <c r="P70" s="101">
        <v>0</v>
      </c>
      <c r="Q70" s="101">
        <v>0</v>
      </c>
      <c r="R70" s="101">
        <v>0</v>
      </c>
      <c r="S70" s="97">
        <v>1</v>
      </c>
      <c r="T70" s="101">
        <v>0</v>
      </c>
      <c r="U70" s="101">
        <v>0</v>
      </c>
      <c r="V70" s="96" t="s">
        <v>231</v>
      </c>
      <c r="W70" s="101">
        <v>0</v>
      </c>
      <c r="X70" s="101">
        <v>0</v>
      </c>
      <c r="Y70" s="101">
        <v>0</v>
      </c>
      <c r="Z70" s="97">
        <v>1</v>
      </c>
      <c r="AA70" s="101">
        <v>0</v>
      </c>
      <c r="AB70" s="101">
        <v>0</v>
      </c>
      <c r="AC70" s="96" t="s">
        <v>343</v>
      </c>
      <c r="AD70" s="101">
        <v>0</v>
      </c>
      <c r="AE70" s="101">
        <v>0</v>
      </c>
      <c r="AF70" s="101">
        <v>0</v>
      </c>
      <c r="AG70" s="97">
        <v>1.0000731283216322</v>
      </c>
      <c r="AH70" s="101">
        <v>0</v>
      </c>
      <c r="AI70" s="101">
        <v>0</v>
      </c>
    </row>
    <row r="71" spans="1:35" ht="18" x14ac:dyDescent="0.4">
      <c r="A71" s="96" t="s">
        <v>219</v>
      </c>
      <c r="B71" s="101">
        <v>0</v>
      </c>
      <c r="C71" s="101">
        <v>0</v>
      </c>
      <c r="D71" s="101">
        <v>0</v>
      </c>
      <c r="E71" s="97">
        <v>1.0002338841920893</v>
      </c>
      <c r="F71" s="101">
        <v>0</v>
      </c>
      <c r="G71" s="101">
        <v>0</v>
      </c>
      <c r="H71" s="96" t="s">
        <v>270</v>
      </c>
      <c r="I71" s="101">
        <v>0</v>
      </c>
      <c r="J71" s="101">
        <v>0</v>
      </c>
      <c r="K71" s="101">
        <v>0</v>
      </c>
      <c r="L71" s="97">
        <v>1</v>
      </c>
      <c r="M71" s="101">
        <v>0</v>
      </c>
      <c r="N71" s="101">
        <v>0</v>
      </c>
      <c r="O71" s="96" t="s">
        <v>284</v>
      </c>
      <c r="P71" s="101">
        <v>0</v>
      </c>
      <c r="Q71" s="101">
        <v>0</v>
      </c>
      <c r="R71" s="101">
        <v>0</v>
      </c>
      <c r="S71" s="97">
        <v>1</v>
      </c>
      <c r="T71" s="101">
        <v>0</v>
      </c>
      <c r="U71" s="101">
        <v>0</v>
      </c>
      <c r="V71" s="96" t="s">
        <v>274</v>
      </c>
      <c r="W71" s="101">
        <v>0</v>
      </c>
      <c r="X71" s="101">
        <v>0</v>
      </c>
      <c r="Y71" s="101">
        <v>0</v>
      </c>
      <c r="Z71" s="97">
        <v>1</v>
      </c>
      <c r="AA71" s="101">
        <v>0</v>
      </c>
      <c r="AB71" s="101">
        <v>0</v>
      </c>
      <c r="AC71" s="96" t="s">
        <v>344</v>
      </c>
      <c r="AD71" s="101">
        <v>0</v>
      </c>
      <c r="AE71" s="101">
        <v>0</v>
      </c>
      <c r="AF71" s="101">
        <v>0</v>
      </c>
      <c r="AG71" s="97">
        <v>1.0000731283216322</v>
      </c>
      <c r="AH71" s="101">
        <v>0</v>
      </c>
      <c r="AI71" s="101">
        <v>0</v>
      </c>
    </row>
    <row r="72" spans="1:35" ht="18" x14ac:dyDescent="0.4">
      <c r="A72" s="96" t="s">
        <v>331</v>
      </c>
      <c r="B72" s="101">
        <v>0</v>
      </c>
      <c r="C72" s="101">
        <v>0</v>
      </c>
      <c r="D72" s="101">
        <v>0</v>
      </c>
      <c r="E72" s="97">
        <v>1.0002338841920893</v>
      </c>
      <c r="F72" s="101">
        <v>0</v>
      </c>
      <c r="G72" s="101">
        <v>0</v>
      </c>
      <c r="H72" s="96" t="s">
        <v>283</v>
      </c>
      <c r="I72" s="101">
        <v>0</v>
      </c>
      <c r="J72" s="101">
        <v>0</v>
      </c>
      <c r="K72" s="101">
        <v>0</v>
      </c>
      <c r="L72" s="97">
        <v>1</v>
      </c>
      <c r="M72" s="101">
        <v>0</v>
      </c>
      <c r="N72" s="101">
        <v>0</v>
      </c>
      <c r="O72" s="96" t="s">
        <v>316</v>
      </c>
      <c r="P72" s="101">
        <v>0</v>
      </c>
      <c r="Q72" s="101">
        <v>0</v>
      </c>
      <c r="R72" s="101">
        <v>0</v>
      </c>
      <c r="S72" s="97">
        <v>1</v>
      </c>
      <c r="T72" s="101">
        <v>0</v>
      </c>
      <c r="U72" s="101">
        <v>0</v>
      </c>
      <c r="V72" s="96" t="s">
        <v>219</v>
      </c>
      <c r="W72" s="101">
        <v>0</v>
      </c>
      <c r="X72" s="101">
        <v>0</v>
      </c>
      <c r="Y72" s="101">
        <v>0</v>
      </c>
      <c r="Z72" s="97">
        <v>1</v>
      </c>
      <c r="AA72" s="101">
        <v>0</v>
      </c>
      <c r="AB72" s="101">
        <v>0</v>
      </c>
      <c r="AC72" s="96" t="s">
        <v>290</v>
      </c>
      <c r="AD72" s="101">
        <v>0</v>
      </c>
      <c r="AE72" s="101">
        <v>0</v>
      </c>
      <c r="AF72" s="101">
        <v>0</v>
      </c>
      <c r="AG72" s="97">
        <v>1.0000731283216322</v>
      </c>
      <c r="AH72" s="101">
        <v>0</v>
      </c>
      <c r="AI72" s="101">
        <v>0</v>
      </c>
    </row>
    <row r="73" spans="1:35" ht="18" x14ac:dyDescent="0.4">
      <c r="A73" s="96" t="s">
        <v>332</v>
      </c>
      <c r="B73" s="101">
        <v>0</v>
      </c>
      <c r="C73" s="101">
        <v>0</v>
      </c>
      <c r="D73" s="101">
        <v>0</v>
      </c>
      <c r="E73" s="97">
        <v>1.0002338841920893</v>
      </c>
      <c r="F73" s="101">
        <v>0</v>
      </c>
      <c r="G73" s="101">
        <v>0</v>
      </c>
      <c r="H73" s="96" t="s">
        <v>231</v>
      </c>
      <c r="I73" s="101">
        <v>0</v>
      </c>
      <c r="J73" s="101">
        <v>0</v>
      </c>
      <c r="K73" s="101">
        <v>0</v>
      </c>
      <c r="L73" s="97">
        <v>1</v>
      </c>
      <c r="M73" s="101">
        <v>0</v>
      </c>
      <c r="N73" s="101">
        <v>0</v>
      </c>
      <c r="O73" s="96" t="s">
        <v>270</v>
      </c>
      <c r="P73" s="101">
        <v>0</v>
      </c>
      <c r="Q73" s="101">
        <v>0</v>
      </c>
      <c r="R73" s="101">
        <v>0</v>
      </c>
      <c r="S73" s="97">
        <v>1</v>
      </c>
      <c r="T73" s="101">
        <v>0</v>
      </c>
      <c r="U73" s="101">
        <v>0</v>
      </c>
      <c r="V73" s="96" t="s">
        <v>331</v>
      </c>
      <c r="W73" s="101">
        <v>0</v>
      </c>
      <c r="X73" s="101">
        <v>0</v>
      </c>
      <c r="Y73" s="101">
        <v>0</v>
      </c>
      <c r="Z73" s="97">
        <v>1</v>
      </c>
      <c r="AA73" s="101">
        <v>0</v>
      </c>
      <c r="AB73" s="101">
        <v>0</v>
      </c>
      <c r="AC73" s="96" t="s">
        <v>262</v>
      </c>
      <c r="AD73" s="101">
        <v>0</v>
      </c>
      <c r="AE73" s="101">
        <v>0</v>
      </c>
      <c r="AF73" s="101">
        <v>0</v>
      </c>
      <c r="AG73" s="97">
        <v>1.0000731283216322</v>
      </c>
      <c r="AH73" s="101">
        <v>0</v>
      </c>
      <c r="AI73" s="101">
        <v>0</v>
      </c>
    </row>
    <row r="74" spans="1:35" ht="36" x14ac:dyDescent="0.4">
      <c r="A74" s="96" t="s">
        <v>348</v>
      </c>
      <c r="B74" s="101">
        <v>0</v>
      </c>
      <c r="C74" s="101">
        <v>0</v>
      </c>
      <c r="D74" s="101">
        <v>0</v>
      </c>
      <c r="E74" s="97">
        <v>1.0002338841920893</v>
      </c>
      <c r="F74" s="101">
        <v>0</v>
      </c>
      <c r="G74" s="101">
        <v>0</v>
      </c>
      <c r="H74" s="96" t="s">
        <v>274</v>
      </c>
      <c r="I74" s="101">
        <v>0</v>
      </c>
      <c r="J74" s="101">
        <v>0</v>
      </c>
      <c r="K74" s="101">
        <v>0</v>
      </c>
      <c r="L74" s="97">
        <v>1</v>
      </c>
      <c r="M74" s="101">
        <v>0</v>
      </c>
      <c r="N74" s="101">
        <v>0</v>
      </c>
      <c r="O74" s="96" t="s">
        <v>231</v>
      </c>
      <c r="P74" s="101">
        <v>0</v>
      </c>
      <c r="Q74" s="101">
        <v>0</v>
      </c>
      <c r="R74" s="101">
        <v>0</v>
      </c>
      <c r="S74" s="97">
        <v>1</v>
      </c>
      <c r="T74" s="101">
        <v>0</v>
      </c>
      <c r="U74" s="101">
        <v>0</v>
      </c>
      <c r="V74" s="96" t="s">
        <v>332</v>
      </c>
      <c r="W74" s="101">
        <v>0</v>
      </c>
      <c r="X74" s="101">
        <v>0</v>
      </c>
      <c r="Y74" s="101">
        <v>0</v>
      </c>
      <c r="Z74" s="97">
        <v>1</v>
      </c>
      <c r="AA74" s="101">
        <v>0</v>
      </c>
      <c r="AB74" s="101">
        <v>0</v>
      </c>
      <c r="AC74" s="96" t="s">
        <v>347</v>
      </c>
      <c r="AD74" s="101">
        <v>0</v>
      </c>
      <c r="AE74" s="101">
        <v>0</v>
      </c>
      <c r="AF74" s="101">
        <v>0</v>
      </c>
      <c r="AG74" s="97">
        <v>1.0000731283216322</v>
      </c>
      <c r="AH74" s="101">
        <v>0</v>
      </c>
      <c r="AI74" s="101">
        <v>0</v>
      </c>
    </row>
    <row r="75" spans="1:35" ht="36" x14ac:dyDescent="0.4">
      <c r="A75" s="96" t="s">
        <v>349</v>
      </c>
      <c r="B75" s="101">
        <v>0</v>
      </c>
      <c r="C75" s="101">
        <v>0</v>
      </c>
      <c r="D75" s="101">
        <v>0</v>
      </c>
      <c r="E75" s="97">
        <v>1.0002338841920893</v>
      </c>
      <c r="F75" s="101">
        <v>0</v>
      </c>
      <c r="G75" s="101">
        <v>0</v>
      </c>
      <c r="H75" s="96" t="s">
        <v>331</v>
      </c>
      <c r="I75" s="101">
        <v>0</v>
      </c>
      <c r="J75" s="101">
        <v>0</v>
      </c>
      <c r="K75" s="101">
        <v>0</v>
      </c>
      <c r="L75" s="97">
        <v>1</v>
      </c>
      <c r="M75" s="101">
        <v>0</v>
      </c>
      <c r="N75" s="101">
        <v>0</v>
      </c>
      <c r="O75" s="96" t="s">
        <v>274</v>
      </c>
      <c r="P75" s="101">
        <v>0</v>
      </c>
      <c r="Q75" s="101">
        <v>0</v>
      </c>
      <c r="R75" s="101">
        <v>0</v>
      </c>
      <c r="S75" s="97">
        <v>1</v>
      </c>
      <c r="T75" s="101">
        <v>0</v>
      </c>
      <c r="U75" s="101">
        <v>0</v>
      </c>
      <c r="V75" s="96" t="s">
        <v>348</v>
      </c>
      <c r="W75" s="101">
        <v>0</v>
      </c>
      <c r="X75" s="101">
        <v>0</v>
      </c>
      <c r="Y75" s="101">
        <v>0</v>
      </c>
      <c r="Z75" s="97">
        <v>1</v>
      </c>
      <c r="AA75" s="101">
        <v>0</v>
      </c>
      <c r="AB75" s="101">
        <v>0</v>
      </c>
      <c r="AC75" s="96" t="s">
        <v>270</v>
      </c>
      <c r="AD75" s="101">
        <v>0</v>
      </c>
      <c r="AE75" s="101">
        <v>0</v>
      </c>
      <c r="AF75" s="101">
        <v>0</v>
      </c>
      <c r="AG75" s="97">
        <v>1.0000731283216322</v>
      </c>
      <c r="AH75" s="101">
        <v>0</v>
      </c>
      <c r="AI75" s="101">
        <v>0</v>
      </c>
    </row>
    <row r="76" spans="1:35" ht="18" x14ac:dyDescent="0.4">
      <c r="A76" s="96" t="s">
        <v>228</v>
      </c>
      <c r="B76" s="101">
        <v>0</v>
      </c>
      <c r="C76" s="101">
        <v>0</v>
      </c>
      <c r="D76" s="101">
        <v>0</v>
      </c>
      <c r="E76" s="97">
        <v>1.0002338841920893</v>
      </c>
      <c r="F76" s="101">
        <v>0</v>
      </c>
      <c r="G76" s="101">
        <v>0</v>
      </c>
      <c r="H76" s="96" t="s">
        <v>332</v>
      </c>
      <c r="I76" s="101">
        <v>0</v>
      </c>
      <c r="J76" s="101">
        <v>0</v>
      </c>
      <c r="K76" s="101">
        <v>0</v>
      </c>
      <c r="L76" s="97">
        <v>1</v>
      </c>
      <c r="M76" s="101">
        <v>0</v>
      </c>
      <c r="N76" s="101">
        <v>0</v>
      </c>
      <c r="O76" s="96" t="s">
        <v>331</v>
      </c>
      <c r="P76" s="101">
        <v>0</v>
      </c>
      <c r="Q76" s="101">
        <v>0</v>
      </c>
      <c r="R76" s="101">
        <v>0</v>
      </c>
      <c r="S76" s="97">
        <v>1</v>
      </c>
      <c r="T76" s="101">
        <v>0</v>
      </c>
      <c r="U76" s="101">
        <v>0</v>
      </c>
      <c r="V76" s="96" t="s">
        <v>349</v>
      </c>
      <c r="W76" s="101">
        <v>0</v>
      </c>
      <c r="X76" s="101">
        <v>0</v>
      </c>
      <c r="Y76" s="101">
        <v>0</v>
      </c>
      <c r="Z76" s="97">
        <v>1</v>
      </c>
      <c r="AA76" s="101">
        <v>0</v>
      </c>
      <c r="AB76" s="101">
        <v>0</v>
      </c>
      <c r="AC76" s="96" t="s">
        <v>283</v>
      </c>
      <c r="AD76" s="101">
        <v>0</v>
      </c>
      <c r="AE76" s="101">
        <v>0</v>
      </c>
      <c r="AF76" s="101">
        <v>0</v>
      </c>
      <c r="AG76" s="97">
        <v>1.0000731283216322</v>
      </c>
      <c r="AH76" s="101">
        <v>0</v>
      </c>
      <c r="AI76" s="101">
        <v>0</v>
      </c>
    </row>
    <row r="77" spans="1:35" ht="36" x14ac:dyDescent="0.4">
      <c r="A77" s="96" t="s">
        <v>350</v>
      </c>
      <c r="B77" s="101">
        <v>0</v>
      </c>
      <c r="C77" s="101">
        <v>0</v>
      </c>
      <c r="D77" s="101">
        <v>0</v>
      </c>
      <c r="E77" s="97">
        <v>1.0002338841920893</v>
      </c>
      <c r="F77" s="101">
        <v>0</v>
      </c>
      <c r="G77" s="101">
        <v>0</v>
      </c>
      <c r="H77" s="96" t="s">
        <v>348</v>
      </c>
      <c r="I77" s="101">
        <v>0</v>
      </c>
      <c r="J77" s="101">
        <v>0</v>
      </c>
      <c r="K77" s="101">
        <v>0</v>
      </c>
      <c r="L77" s="97">
        <v>1</v>
      </c>
      <c r="M77" s="101">
        <v>0</v>
      </c>
      <c r="N77" s="101">
        <v>0</v>
      </c>
      <c r="O77" s="96" t="s">
        <v>332</v>
      </c>
      <c r="P77" s="101">
        <v>0</v>
      </c>
      <c r="Q77" s="101">
        <v>0</v>
      </c>
      <c r="R77" s="101">
        <v>0</v>
      </c>
      <c r="S77" s="97">
        <v>1</v>
      </c>
      <c r="T77" s="101">
        <v>0</v>
      </c>
      <c r="U77" s="101">
        <v>0</v>
      </c>
      <c r="V77" s="96" t="s">
        <v>228</v>
      </c>
      <c r="W77" s="101">
        <v>0</v>
      </c>
      <c r="X77" s="101">
        <v>0</v>
      </c>
      <c r="Y77" s="101">
        <v>0</v>
      </c>
      <c r="Z77" s="97">
        <v>1</v>
      </c>
      <c r="AA77" s="101">
        <v>0</v>
      </c>
      <c r="AB77" s="101">
        <v>0</v>
      </c>
      <c r="AC77" s="96" t="s">
        <v>231</v>
      </c>
      <c r="AD77" s="101">
        <v>0</v>
      </c>
      <c r="AE77" s="101">
        <v>0</v>
      </c>
      <c r="AF77" s="101">
        <v>0</v>
      </c>
      <c r="AG77" s="97">
        <v>1.0000731283216322</v>
      </c>
      <c r="AH77" s="101">
        <v>0</v>
      </c>
      <c r="AI77" s="101">
        <v>0</v>
      </c>
    </row>
    <row r="78" spans="1:35" ht="36" x14ac:dyDescent="0.4">
      <c r="A78" s="96" t="s">
        <v>256</v>
      </c>
      <c r="B78" s="101">
        <v>0</v>
      </c>
      <c r="C78" s="101">
        <v>0</v>
      </c>
      <c r="D78" s="101">
        <v>0</v>
      </c>
      <c r="E78" s="97">
        <v>1.0002338841920893</v>
      </c>
      <c r="F78" s="101">
        <v>0</v>
      </c>
      <c r="G78" s="101">
        <v>0</v>
      </c>
      <c r="H78" s="96" t="s">
        <v>349</v>
      </c>
      <c r="I78" s="101">
        <v>0</v>
      </c>
      <c r="J78" s="101">
        <v>0</v>
      </c>
      <c r="K78" s="101">
        <v>0</v>
      </c>
      <c r="L78" s="97">
        <v>1</v>
      </c>
      <c r="M78" s="101">
        <v>0</v>
      </c>
      <c r="N78" s="101">
        <v>0</v>
      </c>
      <c r="O78" s="96" t="s">
        <v>348</v>
      </c>
      <c r="P78" s="101">
        <v>0</v>
      </c>
      <c r="Q78" s="101">
        <v>0</v>
      </c>
      <c r="R78" s="101">
        <v>0</v>
      </c>
      <c r="S78" s="97">
        <v>1</v>
      </c>
      <c r="T78" s="101">
        <v>0</v>
      </c>
      <c r="U78" s="101">
        <v>0</v>
      </c>
      <c r="V78" s="96" t="s">
        <v>350</v>
      </c>
      <c r="W78" s="101">
        <v>0</v>
      </c>
      <c r="X78" s="101">
        <v>0</v>
      </c>
      <c r="Y78" s="101">
        <v>0</v>
      </c>
      <c r="Z78" s="97">
        <v>1</v>
      </c>
      <c r="AA78" s="101">
        <v>0</v>
      </c>
      <c r="AB78" s="101">
        <v>0</v>
      </c>
      <c r="AC78" s="96" t="s">
        <v>348</v>
      </c>
      <c r="AD78" s="101">
        <v>0</v>
      </c>
      <c r="AE78" s="101">
        <v>0</v>
      </c>
      <c r="AF78" s="101">
        <v>0</v>
      </c>
      <c r="AG78" s="97">
        <v>1.0000731283216322</v>
      </c>
      <c r="AH78" s="101">
        <v>0</v>
      </c>
      <c r="AI78" s="101">
        <v>0</v>
      </c>
    </row>
    <row r="79" spans="1:35" ht="18" x14ac:dyDescent="0.4">
      <c r="A79" s="96" t="s">
        <v>691</v>
      </c>
      <c r="B79" s="101">
        <v>0</v>
      </c>
      <c r="C79" s="101">
        <v>0</v>
      </c>
      <c r="D79" s="101">
        <v>0</v>
      </c>
      <c r="E79" s="97">
        <v>1.0002338841920893</v>
      </c>
      <c r="F79" s="101">
        <v>0</v>
      </c>
      <c r="G79" s="101">
        <v>0</v>
      </c>
      <c r="H79" s="96" t="s">
        <v>228</v>
      </c>
      <c r="I79" s="101">
        <v>0</v>
      </c>
      <c r="J79" s="101">
        <v>0</v>
      </c>
      <c r="K79" s="101">
        <v>0</v>
      </c>
      <c r="L79" s="97">
        <v>1</v>
      </c>
      <c r="M79" s="101">
        <v>0</v>
      </c>
      <c r="N79" s="101">
        <v>0</v>
      </c>
      <c r="O79" s="96" t="s">
        <v>349</v>
      </c>
      <c r="P79" s="101">
        <v>0</v>
      </c>
      <c r="Q79" s="101">
        <v>0</v>
      </c>
      <c r="R79" s="101">
        <v>0</v>
      </c>
      <c r="S79" s="97">
        <v>1</v>
      </c>
      <c r="T79" s="101">
        <v>0</v>
      </c>
      <c r="U79" s="101">
        <v>0</v>
      </c>
      <c r="V79" s="96" t="s">
        <v>256</v>
      </c>
      <c r="W79" s="101">
        <v>0</v>
      </c>
      <c r="X79" s="101">
        <v>0</v>
      </c>
      <c r="Y79" s="101">
        <v>0</v>
      </c>
      <c r="Z79" s="97">
        <v>1</v>
      </c>
      <c r="AA79" s="101">
        <v>0</v>
      </c>
      <c r="AB79" s="101">
        <v>0</v>
      </c>
      <c r="AC79" s="96" t="s">
        <v>349</v>
      </c>
      <c r="AD79" s="101">
        <v>0</v>
      </c>
      <c r="AE79" s="101">
        <v>0</v>
      </c>
      <c r="AF79" s="101">
        <v>0</v>
      </c>
      <c r="AG79" s="97">
        <v>1.0000731283216322</v>
      </c>
      <c r="AH79" s="101">
        <v>0</v>
      </c>
      <c r="AI79" s="101">
        <v>0</v>
      </c>
    </row>
    <row r="80" spans="1:35" ht="18" x14ac:dyDescent="0.4">
      <c r="A80" s="96" t="s">
        <v>315</v>
      </c>
      <c r="B80" s="101">
        <v>0</v>
      </c>
      <c r="C80" s="101">
        <v>0</v>
      </c>
      <c r="D80" s="101">
        <v>0</v>
      </c>
      <c r="E80" s="97">
        <v>1.0002338841920893</v>
      </c>
      <c r="F80" s="101">
        <v>0</v>
      </c>
      <c r="G80" s="101">
        <v>0</v>
      </c>
      <c r="H80" s="96" t="s">
        <v>350</v>
      </c>
      <c r="I80" s="101">
        <v>0</v>
      </c>
      <c r="J80" s="101">
        <v>0</v>
      </c>
      <c r="K80" s="101">
        <v>0</v>
      </c>
      <c r="L80" s="97">
        <v>1</v>
      </c>
      <c r="M80" s="101">
        <v>0</v>
      </c>
      <c r="N80" s="101">
        <v>0</v>
      </c>
      <c r="O80" s="96" t="s">
        <v>228</v>
      </c>
      <c r="P80" s="101">
        <v>0</v>
      </c>
      <c r="Q80" s="101">
        <v>0</v>
      </c>
      <c r="R80" s="101">
        <v>0</v>
      </c>
      <c r="S80" s="97">
        <v>1</v>
      </c>
      <c r="T80" s="101">
        <v>0</v>
      </c>
      <c r="U80" s="101">
        <v>0</v>
      </c>
      <c r="V80" s="96" t="s">
        <v>691</v>
      </c>
      <c r="W80" s="101">
        <v>0</v>
      </c>
      <c r="X80" s="101">
        <v>0</v>
      </c>
      <c r="Y80" s="101">
        <v>0</v>
      </c>
      <c r="Z80" s="97">
        <v>1</v>
      </c>
      <c r="AA80" s="101">
        <v>0</v>
      </c>
      <c r="AB80" s="101">
        <v>0</v>
      </c>
      <c r="AC80" s="96" t="s">
        <v>228</v>
      </c>
      <c r="AD80" s="101">
        <v>0</v>
      </c>
      <c r="AE80" s="101">
        <v>0</v>
      </c>
      <c r="AF80" s="101">
        <v>0</v>
      </c>
      <c r="AG80" s="97">
        <v>1.0000731283216322</v>
      </c>
      <c r="AH80" s="101">
        <v>0</v>
      </c>
      <c r="AI80" s="101">
        <v>0</v>
      </c>
    </row>
    <row r="81" spans="1:35" ht="18" x14ac:dyDescent="0.4">
      <c r="A81" s="96" t="s">
        <v>235</v>
      </c>
      <c r="B81" s="101">
        <v>0</v>
      </c>
      <c r="C81" s="101">
        <v>0</v>
      </c>
      <c r="D81" s="101">
        <v>0</v>
      </c>
      <c r="E81" s="97">
        <v>1.0002338841920893</v>
      </c>
      <c r="F81" s="101">
        <v>0</v>
      </c>
      <c r="G81" s="101">
        <v>0</v>
      </c>
      <c r="H81" s="96" t="s">
        <v>256</v>
      </c>
      <c r="I81" s="101">
        <v>0</v>
      </c>
      <c r="J81" s="101">
        <v>0</v>
      </c>
      <c r="K81" s="101">
        <v>0</v>
      </c>
      <c r="L81" s="97">
        <v>1</v>
      </c>
      <c r="M81" s="101">
        <v>0</v>
      </c>
      <c r="N81" s="101">
        <v>0</v>
      </c>
      <c r="O81" s="96" t="s">
        <v>350</v>
      </c>
      <c r="P81" s="101">
        <v>0</v>
      </c>
      <c r="Q81" s="101">
        <v>0</v>
      </c>
      <c r="R81" s="101">
        <v>0</v>
      </c>
      <c r="S81" s="97">
        <v>1</v>
      </c>
      <c r="T81" s="101">
        <v>0</v>
      </c>
      <c r="U81" s="101">
        <v>0</v>
      </c>
      <c r="V81" s="96" t="s">
        <v>315</v>
      </c>
      <c r="W81" s="101">
        <v>0</v>
      </c>
      <c r="X81" s="101">
        <v>0</v>
      </c>
      <c r="Y81" s="101">
        <v>0</v>
      </c>
      <c r="Z81" s="97">
        <v>1</v>
      </c>
      <c r="AA81" s="101">
        <v>0</v>
      </c>
      <c r="AB81" s="101">
        <v>0</v>
      </c>
      <c r="AC81" s="96" t="s">
        <v>350</v>
      </c>
      <c r="AD81" s="101">
        <v>0</v>
      </c>
      <c r="AE81" s="101">
        <v>0</v>
      </c>
      <c r="AF81" s="101">
        <v>0</v>
      </c>
      <c r="AG81" s="97">
        <v>1.0000731283216322</v>
      </c>
      <c r="AH81" s="101">
        <v>0</v>
      </c>
      <c r="AI81" s="101">
        <v>0</v>
      </c>
    </row>
    <row r="82" spans="1:35" ht="18" x14ac:dyDescent="0.4">
      <c r="A82" s="96" t="s">
        <v>323</v>
      </c>
      <c r="B82" s="101">
        <v>0</v>
      </c>
      <c r="C82" s="101">
        <v>0</v>
      </c>
      <c r="D82" s="101">
        <v>0</v>
      </c>
      <c r="E82" s="97">
        <v>1.0002338841920893</v>
      </c>
      <c r="F82" s="101">
        <v>0</v>
      </c>
      <c r="G82" s="101">
        <v>0</v>
      </c>
      <c r="H82" s="96" t="s">
        <v>691</v>
      </c>
      <c r="I82" s="101">
        <v>0</v>
      </c>
      <c r="J82" s="101">
        <v>0</v>
      </c>
      <c r="K82" s="101">
        <v>0</v>
      </c>
      <c r="L82" s="97">
        <v>1</v>
      </c>
      <c r="M82" s="101">
        <v>0</v>
      </c>
      <c r="N82" s="101">
        <v>0</v>
      </c>
      <c r="O82" s="96" t="s">
        <v>256</v>
      </c>
      <c r="P82" s="101">
        <v>0</v>
      </c>
      <c r="Q82" s="101">
        <v>0</v>
      </c>
      <c r="R82" s="101">
        <v>0</v>
      </c>
      <c r="S82" s="97">
        <v>1</v>
      </c>
      <c r="T82" s="101">
        <v>0</v>
      </c>
      <c r="U82" s="101">
        <v>0</v>
      </c>
      <c r="V82" s="96" t="s">
        <v>235</v>
      </c>
      <c r="W82" s="101">
        <v>0</v>
      </c>
      <c r="X82" s="101">
        <v>0</v>
      </c>
      <c r="Y82" s="101">
        <v>0</v>
      </c>
      <c r="Z82" s="97">
        <v>1</v>
      </c>
      <c r="AA82" s="101">
        <v>0</v>
      </c>
      <c r="AB82" s="101">
        <v>0</v>
      </c>
      <c r="AC82" s="96" t="s">
        <v>256</v>
      </c>
      <c r="AD82" s="101">
        <v>0</v>
      </c>
      <c r="AE82" s="101">
        <v>0</v>
      </c>
      <c r="AF82" s="101">
        <v>0</v>
      </c>
      <c r="AG82" s="97">
        <v>1.0000731283216322</v>
      </c>
      <c r="AH82" s="101">
        <v>0</v>
      </c>
      <c r="AI82" s="101">
        <v>0</v>
      </c>
    </row>
    <row r="83" spans="1:35" ht="18" x14ac:dyDescent="0.4">
      <c r="A83" s="96" t="s">
        <v>300</v>
      </c>
      <c r="B83" s="101">
        <v>0</v>
      </c>
      <c r="C83" s="101">
        <v>0</v>
      </c>
      <c r="D83" s="101">
        <v>0</v>
      </c>
      <c r="E83" s="97">
        <v>1.0002338841920893</v>
      </c>
      <c r="F83" s="101">
        <v>0</v>
      </c>
      <c r="G83" s="101">
        <v>0</v>
      </c>
      <c r="H83" s="96" t="s">
        <v>315</v>
      </c>
      <c r="I83" s="101">
        <v>0</v>
      </c>
      <c r="J83" s="101">
        <v>0</v>
      </c>
      <c r="K83" s="101">
        <v>0</v>
      </c>
      <c r="L83" s="97">
        <v>1</v>
      </c>
      <c r="M83" s="101">
        <v>0</v>
      </c>
      <c r="N83" s="101">
        <v>0</v>
      </c>
      <c r="O83" s="96" t="s">
        <v>691</v>
      </c>
      <c r="P83" s="101">
        <v>0</v>
      </c>
      <c r="Q83" s="101">
        <v>0</v>
      </c>
      <c r="R83" s="101">
        <v>0</v>
      </c>
      <c r="S83" s="97">
        <v>1</v>
      </c>
      <c r="T83" s="101">
        <v>0</v>
      </c>
      <c r="U83" s="101">
        <v>0</v>
      </c>
      <c r="V83" s="96" t="s">
        <v>323</v>
      </c>
      <c r="W83" s="101">
        <v>0</v>
      </c>
      <c r="X83" s="101">
        <v>0</v>
      </c>
      <c r="Y83" s="101">
        <v>0</v>
      </c>
      <c r="Z83" s="97">
        <v>1</v>
      </c>
      <c r="AA83" s="101">
        <v>0</v>
      </c>
      <c r="AB83" s="101">
        <v>0</v>
      </c>
      <c r="AC83" s="96" t="s">
        <v>351</v>
      </c>
      <c r="AD83" s="101">
        <v>0</v>
      </c>
      <c r="AE83" s="101">
        <v>0</v>
      </c>
      <c r="AF83" s="101">
        <v>0</v>
      </c>
      <c r="AG83" s="97">
        <v>1.0000731283216322</v>
      </c>
      <c r="AH83" s="101">
        <v>0</v>
      </c>
      <c r="AI83" s="101">
        <v>0</v>
      </c>
    </row>
    <row r="84" spans="1:35" ht="18" x14ac:dyDescent="0.4">
      <c r="A84" s="96" t="s">
        <v>351</v>
      </c>
      <c r="B84" s="101">
        <v>0</v>
      </c>
      <c r="C84" s="101">
        <v>0</v>
      </c>
      <c r="D84" s="101">
        <v>0</v>
      </c>
      <c r="E84" s="97">
        <v>1.0002338841920893</v>
      </c>
      <c r="F84" s="101">
        <v>0</v>
      </c>
      <c r="G84" s="101">
        <v>0</v>
      </c>
      <c r="H84" s="96" t="s">
        <v>235</v>
      </c>
      <c r="I84" s="101">
        <v>0</v>
      </c>
      <c r="J84" s="101">
        <v>0</v>
      </c>
      <c r="K84" s="101">
        <v>0</v>
      </c>
      <c r="L84" s="97">
        <v>1</v>
      </c>
      <c r="M84" s="101">
        <v>0</v>
      </c>
      <c r="N84" s="101">
        <v>0</v>
      </c>
      <c r="O84" s="96" t="s">
        <v>315</v>
      </c>
      <c r="P84" s="101">
        <v>0</v>
      </c>
      <c r="Q84" s="101">
        <v>0</v>
      </c>
      <c r="R84" s="101">
        <v>0</v>
      </c>
      <c r="S84" s="97">
        <v>1</v>
      </c>
      <c r="T84" s="101">
        <v>0</v>
      </c>
      <c r="U84" s="101">
        <v>0</v>
      </c>
      <c r="V84" s="96" t="s">
        <v>300</v>
      </c>
      <c r="W84" s="101">
        <v>0</v>
      </c>
      <c r="X84" s="101">
        <v>0</v>
      </c>
      <c r="Y84" s="101">
        <v>0</v>
      </c>
      <c r="Z84" s="97">
        <v>1</v>
      </c>
      <c r="AA84" s="101">
        <v>0</v>
      </c>
      <c r="AB84" s="101">
        <v>0</v>
      </c>
      <c r="AC84" s="96" t="s">
        <v>240</v>
      </c>
      <c r="AD84" s="101">
        <v>0</v>
      </c>
      <c r="AE84" s="101">
        <v>0</v>
      </c>
      <c r="AF84" s="101">
        <v>0</v>
      </c>
      <c r="AG84" s="97">
        <v>1.0000731283216322</v>
      </c>
      <c r="AH84" s="101">
        <v>0</v>
      </c>
      <c r="AI84" s="101">
        <v>0</v>
      </c>
    </row>
    <row r="85" spans="1:35" ht="18" x14ac:dyDescent="0.4">
      <c r="A85" s="96" t="s">
        <v>240</v>
      </c>
      <c r="B85" s="101">
        <v>0</v>
      </c>
      <c r="C85" s="101">
        <v>0</v>
      </c>
      <c r="D85" s="101">
        <v>0</v>
      </c>
      <c r="E85" s="97">
        <v>1.0002338841920893</v>
      </c>
      <c r="F85" s="101">
        <v>0</v>
      </c>
      <c r="G85" s="101">
        <v>0</v>
      </c>
      <c r="H85" s="96" t="s">
        <v>323</v>
      </c>
      <c r="I85" s="101">
        <v>0</v>
      </c>
      <c r="J85" s="101">
        <v>0</v>
      </c>
      <c r="K85" s="101">
        <v>0</v>
      </c>
      <c r="L85" s="97">
        <v>1</v>
      </c>
      <c r="M85" s="101">
        <v>0</v>
      </c>
      <c r="N85" s="101">
        <v>0</v>
      </c>
      <c r="O85" s="96" t="s">
        <v>235</v>
      </c>
      <c r="P85" s="101">
        <v>0</v>
      </c>
      <c r="Q85" s="101">
        <v>0</v>
      </c>
      <c r="R85" s="101">
        <v>0</v>
      </c>
      <c r="S85" s="97">
        <v>1</v>
      </c>
      <c r="T85" s="101">
        <v>0</v>
      </c>
      <c r="U85" s="101">
        <v>0</v>
      </c>
      <c r="V85" s="96" t="s">
        <v>351</v>
      </c>
      <c r="W85" s="101">
        <v>0</v>
      </c>
      <c r="X85" s="101">
        <v>0</v>
      </c>
      <c r="Y85" s="101">
        <v>0</v>
      </c>
      <c r="Z85" s="97">
        <v>1</v>
      </c>
      <c r="AA85" s="101">
        <v>0</v>
      </c>
      <c r="AB85" s="101">
        <v>0</v>
      </c>
      <c r="AC85" s="96" t="s">
        <v>216</v>
      </c>
      <c r="AD85" s="101">
        <v>0</v>
      </c>
      <c r="AE85" s="101">
        <v>0</v>
      </c>
      <c r="AF85" s="101">
        <v>0</v>
      </c>
      <c r="AG85" s="97">
        <v>1.0000731283216322</v>
      </c>
      <c r="AH85" s="101">
        <v>0</v>
      </c>
      <c r="AI85" s="101">
        <v>0</v>
      </c>
    </row>
    <row r="86" spans="1:35" ht="18" x14ac:dyDescent="0.4">
      <c r="A86" s="96" t="s">
        <v>216</v>
      </c>
      <c r="B86" s="101">
        <v>0</v>
      </c>
      <c r="C86" s="101">
        <v>0</v>
      </c>
      <c r="D86" s="101">
        <v>0</v>
      </c>
      <c r="E86" s="97">
        <v>1.0002338841920893</v>
      </c>
      <c r="F86" s="101">
        <v>0</v>
      </c>
      <c r="G86" s="101">
        <v>0</v>
      </c>
      <c r="H86" s="96" t="s">
        <v>300</v>
      </c>
      <c r="I86" s="101">
        <v>0</v>
      </c>
      <c r="J86" s="101">
        <v>0</v>
      </c>
      <c r="K86" s="101">
        <v>0</v>
      </c>
      <c r="L86" s="97">
        <v>1</v>
      </c>
      <c r="M86" s="101">
        <v>0</v>
      </c>
      <c r="N86" s="101">
        <v>0</v>
      </c>
      <c r="O86" s="96" t="s">
        <v>323</v>
      </c>
      <c r="P86" s="101">
        <v>0</v>
      </c>
      <c r="Q86" s="101">
        <v>0</v>
      </c>
      <c r="R86" s="101">
        <v>0</v>
      </c>
      <c r="S86" s="97">
        <v>1</v>
      </c>
      <c r="T86" s="101">
        <v>0</v>
      </c>
      <c r="U86" s="101">
        <v>0</v>
      </c>
      <c r="V86" s="96" t="s">
        <v>240</v>
      </c>
      <c r="W86" s="101">
        <v>0</v>
      </c>
      <c r="X86" s="101">
        <v>0</v>
      </c>
      <c r="Y86" s="101">
        <v>0</v>
      </c>
      <c r="Z86" s="97">
        <v>1</v>
      </c>
      <c r="AA86" s="101">
        <v>0</v>
      </c>
      <c r="AB86" s="101">
        <v>0</v>
      </c>
      <c r="AC86" s="96" t="s">
        <v>355</v>
      </c>
      <c r="AD86" s="101">
        <v>0</v>
      </c>
      <c r="AE86" s="101">
        <v>0</v>
      </c>
      <c r="AF86" s="101">
        <v>0</v>
      </c>
      <c r="AG86" s="97">
        <v>1.0000731283216322</v>
      </c>
      <c r="AH86" s="101">
        <v>0</v>
      </c>
      <c r="AI86" s="101">
        <v>0</v>
      </c>
    </row>
    <row r="87" spans="1:35" ht="18" x14ac:dyDescent="0.4">
      <c r="A87" s="96" t="s">
        <v>355</v>
      </c>
      <c r="B87" s="101">
        <v>0</v>
      </c>
      <c r="C87" s="101">
        <v>0</v>
      </c>
      <c r="D87" s="101">
        <v>0</v>
      </c>
      <c r="E87" s="97">
        <v>1.0002338841920893</v>
      </c>
      <c r="F87" s="101">
        <v>0</v>
      </c>
      <c r="G87" s="101">
        <v>0</v>
      </c>
      <c r="H87" s="96" t="s">
        <v>351</v>
      </c>
      <c r="I87" s="101">
        <v>0</v>
      </c>
      <c r="J87" s="101">
        <v>0</v>
      </c>
      <c r="K87" s="101">
        <v>0</v>
      </c>
      <c r="L87" s="97">
        <v>1</v>
      </c>
      <c r="M87" s="101">
        <v>0</v>
      </c>
      <c r="N87" s="101">
        <v>0</v>
      </c>
      <c r="O87" s="96" t="s">
        <v>300</v>
      </c>
      <c r="P87" s="101">
        <v>0</v>
      </c>
      <c r="Q87" s="101">
        <v>0</v>
      </c>
      <c r="R87" s="101">
        <v>0</v>
      </c>
      <c r="S87" s="97">
        <v>1</v>
      </c>
      <c r="T87" s="101">
        <v>0</v>
      </c>
      <c r="U87" s="101">
        <v>0</v>
      </c>
      <c r="V87" s="96" t="s">
        <v>216</v>
      </c>
      <c r="W87" s="101">
        <v>0</v>
      </c>
      <c r="X87" s="101">
        <v>0</v>
      </c>
      <c r="Y87" s="101">
        <v>0</v>
      </c>
      <c r="Z87" s="97">
        <v>1</v>
      </c>
      <c r="AA87" s="101">
        <v>0</v>
      </c>
      <c r="AB87" s="101">
        <v>0</v>
      </c>
      <c r="AC87" s="96" t="s">
        <v>356</v>
      </c>
      <c r="AD87" s="101">
        <v>0</v>
      </c>
      <c r="AE87" s="101">
        <v>0</v>
      </c>
      <c r="AF87" s="101">
        <v>0</v>
      </c>
      <c r="AG87" s="97">
        <v>1.0000731283216322</v>
      </c>
      <c r="AH87" s="101">
        <v>0</v>
      </c>
      <c r="AI87" s="101">
        <v>0</v>
      </c>
    </row>
    <row r="88" spans="1:35" ht="18" x14ac:dyDescent="0.4">
      <c r="A88" s="96" t="s">
        <v>356</v>
      </c>
      <c r="B88" s="101">
        <v>0</v>
      </c>
      <c r="C88" s="101">
        <v>0</v>
      </c>
      <c r="D88" s="101">
        <v>0</v>
      </c>
      <c r="E88" s="97">
        <v>1.0002338841920893</v>
      </c>
      <c r="F88" s="101">
        <v>0</v>
      </c>
      <c r="G88" s="101">
        <v>0</v>
      </c>
      <c r="H88" s="96" t="s">
        <v>355</v>
      </c>
      <c r="I88" s="101">
        <v>0</v>
      </c>
      <c r="J88" s="101">
        <v>0</v>
      </c>
      <c r="K88" s="101">
        <v>0</v>
      </c>
      <c r="L88" s="97">
        <v>1</v>
      </c>
      <c r="M88" s="101">
        <v>0</v>
      </c>
      <c r="N88" s="101">
        <v>0</v>
      </c>
      <c r="O88" s="96" t="s">
        <v>351</v>
      </c>
      <c r="P88" s="101">
        <v>0</v>
      </c>
      <c r="Q88" s="101">
        <v>0</v>
      </c>
      <c r="R88" s="101">
        <v>0</v>
      </c>
      <c r="S88" s="97">
        <v>1</v>
      </c>
      <c r="T88" s="101">
        <v>0</v>
      </c>
      <c r="U88" s="101">
        <v>0</v>
      </c>
      <c r="V88" s="96" t="s">
        <v>355</v>
      </c>
      <c r="W88" s="101">
        <v>0</v>
      </c>
      <c r="X88" s="101">
        <v>0</v>
      </c>
      <c r="Y88" s="101">
        <v>0</v>
      </c>
      <c r="Z88" s="97">
        <v>1</v>
      </c>
      <c r="AA88" s="101">
        <v>0</v>
      </c>
      <c r="AB88" s="101">
        <v>0</v>
      </c>
      <c r="AC88" s="96" t="s">
        <v>314</v>
      </c>
      <c r="AD88" s="101">
        <v>0</v>
      </c>
      <c r="AE88" s="101">
        <v>0</v>
      </c>
      <c r="AF88" s="101">
        <v>0</v>
      </c>
      <c r="AG88" s="97">
        <v>1.0000731283216322</v>
      </c>
      <c r="AH88" s="101">
        <v>0</v>
      </c>
      <c r="AI88" s="101">
        <v>0</v>
      </c>
    </row>
    <row r="89" spans="1:35" ht="18" x14ac:dyDescent="0.4">
      <c r="A89" s="96" t="s">
        <v>314</v>
      </c>
      <c r="B89" s="101">
        <v>0</v>
      </c>
      <c r="C89" s="101">
        <v>0</v>
      </c>
      <c r="D89" s="101">
        <v>0</v>
      </c>
      <c r="E89" s="97">
        <v>1.0002338841920893</v>
      </c>
      <c r="F89" s="101">
        <v>0</v>
      </c>
      <c r="G89" s="101">
        <v>0</v>
      </c>
      <c r="H89" s="96" t="s">
        <v>356</v>
      </c>
      <c r="I89" s="101">
        <v>0</v>
      </c>
      <c r="J89" s="101">
        <v>0</v>
      </c>
      <c r="K89" s="101">
        <v>0</v>
      </c>
      <c r="L89" s="97">
        <v>1</v>
      </c>
      <c r="M89" s="101">
        <v>0</v>
      </c>
      <c r="N89" s="101">
        <v>0</v>
      </c>
      <c r="O89" s="96" t="s">
        <v>240</v>
      </c>
      <c r="P89" s="101">
        <v>0</v>
      </c>
      <c r="Q89" s="101">
        <v>0</v>
      </c>
      <c r="R89" s="101">
        <v>0</v>
      </c>
      <c r="S89" s="97">
        <v>1</v>
      </c>
      <c r="T89" s="101">
        <v>0</v>
      </c>
      <c r="U89" s="101">
        <v>0</v>
      </c>
      <c r="V89" s="96" t="s">
        <v>356</v>
      </c>
      <c r="W89" s="101">
        <v>0</v>
      </c>
      <c r="X89" s="101">
        <v>0</v>
      </c>
      <c r="Y89" s="101">
        <v>0</v>
      </c>
      <c r="Z89" s="97">
        <v>1</v>
      </c>
      <c r="AA89" s="101">
        <v>0</v>
      </c>
      <c r="AB89" s="101">
        <v>0</v>
      </c>
      <c r="AC89" s="96" t="s">
        <v>217</v>
      </c>
      <c r="AD89" s="101">
        <v>0</v>
      </c>
      <c r="AE89" s="101">
        <v>0</v>
      </c>
      <c r="AF89" s="101">
        <v>0</v>
      </c>
      <c r="AG89" s="97">
        <v>1.0000731283216322</v>
      </c>
      <c r="AH89" s="101">
        <v>0</v>
      </c>
      <c r="AI89" s="101">
        <v>0</v>
      </c>
    </row>
    <row r="90" spans="1:35" ht="18" x14ac:dyDescent="0.4">
      <c r="A90" s="96" t="s">
        <v>217</v>
      </c>
      <c r="B90" s="101">
        <v>0</v>
      </c>
      <c r="C90" s="101">
        <v>0</v>
      </c>
      <c r="D90" s="101">
        <v>0</v>
      </c>
      <c r="E90" s="97">
        <v>1.0002338841920893</v>
      </c>
      <c r="F90" s="101">
        <v>0</v>
      </c>
      <c r="G90" s="101">
        <v>0</v>
      </c>
      <c r="H90" s="96" t="s">
        <v>314</v>
      </c>
      <c r="I90" s="101">
        <v>0</v>
      </c>
      <c r="J90" s="101">
        <v>0</v>
      </c>
      <c r="K90" s="101">
        <v>0</v>
      </c>
      <c r="L90" s="97">
        <v>1</v>
      </c>
      <c r="M90" s="101">
        <v>0</v>
      </c>
      <c r="N90" s="101">
        <v>0</v>
      </c>
      <c r="O90" s="96" t="s">
        <v>216</v>
      </c>
      <c r="P90" s="101">
        <v>0</v>
      </c>
      <c r="Q90" s="101">
        <v>0</v>
      </c>
      <c r="R90" s="101">
        <v>0</v>
      </c>
      <c r="S90" s="97">
        <v>1</v>
      </c>
      <c r="T90" s="101">
        <v>0</v>
      </c>
      <c r="U90" s="101">
        <v>0</v>
      </c>
      <c r="V90" s="96" t="s">
        <v>314</v>
      </c>
      <c r="W90" s="101">
        <v>0</v>
      </c>
      <c r="X90" s="101">
        <v>0</v>
      </c>
      <c r="Y90" s="101">
        <v>0</v>
      </c>
      <c r="Z90" s="97">
        <v>1</v>
      </c>
      <c r="AA90" s="101">
        <v>0</v>
      </c>
      <c r="AB90" s="101">
        <v>0</v>
      </c>
      <c r="AC90" s="96" t="s">
        <v>250</v>
      </c>
      <c r="AD90" s="101">
        <v>0</v>
      </c>
      <c r="AE90" s="101">
        <v>0</v>
      </c>
      <c r="AF90" s="101">
        <v>0</v>
      </c>
      <c r="AG90" s="97">
        <v>1.0000731283216322</v>
      </c>
      <c r="AH90" s="101">
        <v>0</v>
      </c>
      <c r="AI90" s="101">
        <v>0</v>
      </c>
    </row>
    <row r="91" spans="1:35" ht="18" x14ac:dyDescent="0.4">
      <c r="A91" s="96" t="s">
        <v>250</v>
      </c>
      <c r="B91" s="101">
        <v>0</v>
      </c>
      <c r="C91" s="101">
        <v>0</v>
      </c>
      <c r="D91" s="101">
        <v>0</v>
      </c>
      <c r="E91" s="97">
        <v>1.0002338841920893</v>
      </c>
      <c r="F91" s="101">
        <v>0</v>
      </c>
      <c r="G91" s="101">
        <v>0</v>
      </c>
      <c r="H91" s="96" t="s">
        <v>217</v>
      </c>
      <c r="I91" s="101">
        <v>0</v>
      </c>
      <c r="J91" s="101">
        <v>0</v>
      </c>
      <c r="K91" s="101">
        <v>0</v>
      </c>
      <c r="L91" s="97">
        <v>1</v>
      </c>
      <c r="M91" s="101">
        <v>0</v>
      </c>
      <c r="N91" s="101">
        <v>0</v>
      </c>
      <c r="O91" s="96" t="s">
        <v>355</v>
      </c>
      <c r="P91" s="101">
        <v>0</v>
      </c>
      <c r="Q91" s="101">
        <v>0</v>
      </c>
      <c r="R91" s="101">
        <v>0</v>
      </c>
      <c r="S91" s="97">
        <v>1</v>
      </c>
      <c r="T91" s="101">
        <v>0</v>
      </c>
      <c r="U91" s="101">
        <v>0</v>
      </c>
      <c r="V91" s="96" t="s">
        <v>217</v>
      </c>
      <c r="W91" s="101">
        <v>0</v>
      </c>
      <c r="X91" s="101">
        <v>0</v>
      </c>
      <c r="Y91" s="101">
        <v>0</v>
      </c>
      <c r="Z91" s="97">
        <v>1</v>
      </c>
      <c r="AA91" s="101">
        <v>0</v>
      </c>
      <c r="AB91" s="101">
        <v>0</v>
      </c>
      <c r="AC91" s="96" t="s">
        <v>230</v>
      </c>
      <c r="AD91" s="101">
        <v>0</v>
      </c>
      <c r="AE91" s="101">
        <v>0</v>
      </c>
      <c r="AF91" s="101">
        <v>0</v>
      </c>
      <c r="AG91" s="97">
        <v>1.0000731283216322</v>
      </c>
      <c r="AH91" s="101">
        <v>0</v>
      </c>
      <c r="AI91" s="101">
        <v>0</v>
      </c>
    </row>
    <row r="92" spans="1:35" ht="18" x14ac:dyDescent="0.4">
      <c r="A92" s="96" t="s">
        <v>230</v>
      </c>
      <c r="B92" s="101">
        <v>0</v>
      </c>
      <c r="C92" s="101">
        <v>0</v>
      </c>
      <c r="D92" s="101">
        <v>0</v>
      </c>
      <c r="E92" s="97">
        <v>1.0002338841920893</v>
      </c>
      <c r="F92" s="101">
        <v>0</v>
      </c>
      <c r="G92" s="101">
        <v>0</v>
      </c>
      <c r="H92" s="96" t="s">
        <v>250</v>
      </c>
      <c r="I92" s="101">
        <v>0</v>
      </c>
      <c r="J92" s="101">
        <v>0</v>
      </c>
      <c r="K92" s="101">
        <v>0</v>
      </c>
      <c r="L92" s="97">
        <v>1</v>
      </c>
      <c r="M92" s="101">
        <v>0</v>
      </c>
      <c r="N92" s="101">
        <v>0</v>
      </c>
      <c r="O92" s="96" t="s">
        <v>356</v>
      </c>
      <c r="P92" s="101">
        <v>0</v>
      </c>
      <c r="Q92" s="101">
        <v>0</v>
      </c>
      <c r="R92" s="101">
        <v>0</v>
      </c>
      <c r="S92" s="97">
        <v>1</v>
      </c>
      <c r="T92" s="101">
        <v>0</v>
      </c>
      <c r="U92" s="101">
        <v>0</v>
      </c>
      <c r="V92" s="96" t="s">
        <v>250</v>
      </c>
      <c r="W92" s="101">
        <v>0</v>
      </c>
      <c r="X92" s="101">
        <v>0</v>
      </c>
      <c r="Y92" s="101">
        <v>0</v>
      </c>
      <c r="Z92" s="97">
        <v>1</v>
      </c>
      <c r="AA92" s="101">
        <v>0</v>
      </c>
      <c r="AB92" s="101">
        <v>0</v>
      </c>
      <c r="AC92" s="96" t="s">
        <v>325</v>
      </c>
      <c r="AD92" s="101">
        <v>0</v>
      </c>
      <c r="AE92" s="101">
        <v>0</v>
      </c>
      <c r="AF92" s="101">
        <v>0</v>
      </c>
      <c r="AG92" s="97">
        <v>1.0000731283216322</v>
      </c>
      <c r="AH92" s="101">
        <v>0</v>
      </c>
      <c r="AI92" s="101">
        <v>0</v>
      </c>
    </row>
    <row r="93" spans="1:35" ht="18" x14ac:dyDescent="0.4">
      <c r="A93" s="96" t="s">
        <v>325</v>
      </c>
      <c r="B93" s="101">
        <v>0</v>
      </c>
      <c r="C93" s="101">
        <v>0</v>
      </c>
      <c r="D93" s="101">
        <v>0</v>
      </c>
      <c r="E93" s="97">
        <v>1.0002338841920893</v>
      </c>
      <c r="F93" s="101">
        <v>0</v>
      </c>
      <c r="G93" s="101">
        <v>0</v>
      </c>
      <c r="H93" s="96" t="s">
        <v>230</v>
      </c>
      <c r="I93" s="101">
        <v>0</v>
      </c>
      <c r="J93" s="101">
        <v>0</v>
      </c>
      <c r="K93" s="101">
        <v>0</v>
      </c>
      <c r="L93" s="97">
        <v>1</v>
      </c>
      <c r="M93" s="101">
        <v>0</v>
      </c>
      <c r="N93" s="101">
        <v>0</v>
      </c>
      <c r="O93" s="96" t="s">
        <v>314</v>
      </c>
      <c r="P93" s="101">
        <v>0</v>
      </c>
      <c r="Q93" s="101">
        <v>0</v>
      </c>
      <c r="R93" s="101">
        <v>0</v>
      </c>
      <c r="S93" s="97">
        <v>1</v>
      </c>
      <c r="T93" s="101">
        <v>0</v>
      </c>
      <c r="U93" s="101">
        <v>0</v>
      </c>
      <c r="V93" s="96" t="s">
        <v>230</v>
      </c>
      <c r="W93" s="101">
        <v>0</v>
      </c>
      <c r="X93" s="101">
        <v>0</v>
      </c>
      <c r="Y93" s="101">
        <v>0</v>
      </c>
      <c r="Z93" s="97">
        <v>1</v>
      </c>
      <c r="AA93" s="101">
        <v>0</v>
      </c>
      <c r="AB93" s="101">
        <v>0</v>
      </c>
      <c r="AC93" s="96" t="s">
        <v>291</v>
      </c>
      <c r="AD93" s="101">
        <v>0</v>
      </c>
      <c r="AE93" s="101">
        <v>0</v>
      </c>
      <c r="AF93" s="101">
        <v>0</v>
      </c>
      <c r="AG93" s="97">
        <v>1.0000731283216322</v>
      </c>
      <c r="AH93" s="101">
        <v>0</v>
      </c>
      <c r="AI93" s="101">
        <v>0</v>
      </c>
    </row>
    <row r="94" spans="1:35" ht="18" x14ac:dyDescent="0.4">
      <c r="A94" s="96" t="s">
        <v>291</v>
      </c>
      <c r="B94" s="101">
        <v>0</v>
      </c>
      <c r="C94" s="101">
        <v>0</v>
      </c>
      <c r="D94" s="101">
        <v>0</v>
      </c>
      <c r="E94" s="97">
        <v>1.0002338841920893</v>
      </c>
      <c r="F94" s="101">
        <v>0</v>
      </c>
      <c r="G94" s="101">
        <v>0</v>
      </c>
      <c r="H94" s="96" t="s">
        <v>325</v>
      </c>
      <c r="I94" s="101">
        <v>0</v>
      </c>
      <c r="J94" s="101">
        <v>0</v>
      </c>
      <c r="K94" s="101">
        <v>0</v>
      </c>
      <c r="L94" s="97">
        <v>1</v>
      </c>
      <c r="M94" s="101">
        <v>0</v>
      </c>
      <c r="N94" s="101">
        <v>0</v>
      </c>
      <c r="O94" s="96" t="s">
        <v>250</v>
      </c>
      <c r="P94" s="101">
        <v>0</v>
      </c>
      <c r="Q94" s="101">
        <v>0</v>
      </c>
      <c r="R94" s="101">
        <v>0</v>
      </c>
      <c r="S94" s="97">
        <v>1</v>
      </c>
      <c r="T94" s="101">
        <v>0</v>
      </c>
      <c r="U94" s="101">
        <v>0</v>
      </c>
      <c r="V94" s="96" t="s">
        <v>325</v>
      </c>
      <c r="W94" s="101">
        <v>0</v>
      </c>
      <c r="X94" s="101">
        <v>0</v>
      </c>
      <c r="Y94" s="101">
        <v>0</v>
      </c>
      <c r="Z94" s="97">
        <v>1</v>
      </c>
      <c r="AA94" s="101">
        <v>0</v>
      </c>
      <c r="AB94" s="101">
        <v>0</v>
      </c>
      <c r="AC94" s="96" t="s">
        <v>357</v>
      </c>
      <c r="AD94" s="101">
        <v>0</v>
      </c>
      <c r="AE94" s="101">
        <v>0</v>
      </c>
      <c r="AF94" s="101">
        <v>0</v>
      </c>
      <c r="AG94" s="97">
        <v>1.0000731283216322</v>
      </c>
      <c r="AH94" s="101">
        <v>0</v>
      </c>
      <c r="AI94" s="101">
        <v>0</v>
      </c>
    </row>
    <row r="95" spans="1:35" ht="18" x14ac:dyDescent="0.4">
      <c r="A95" s="96" t="s">
        <v>357</v>
      </c>
      <c r="B95" s="101">
        <v>0</v>
      </c>
      <c r="C95" s="101">
        <v>0</v>
      </c>
      <c r="D95" s="101">
        <v>0</v>
      </c>
      <c r="E95" s="97">
        <v>1.0002338841920893</v>
      </c>
      <c r="F95" s="101">
        <v>0</v>
      </c>
      <c r="G95" s="101">
        <v>0</v>
      </c>
      <c r="H95" s="96" t="s">
        <v>291</v>
      </c>
      <c r="I95" s="101">
        <v>0</v>
      </c>
      <c r="J95" s="101">
        <v>0</v>
      </c>
      <c r="K95" s="101">
        <v>0</v>
      </c>
      <c r="L95" s="97">
        <v>1</v>
      </c>
      <c r="M95" s="101">
        <v>0</v>
      </c>
      <c r="N95" s="101">
        <v>0</v>
      </c>
      <c r="O95" s="96" t="s">
        <v>230</v>
      </c>
      <c r="P95" s="101">
        <v>0</v>
      </c>
      <c r="Q95" s="101">
        <v>0</v>
      </c>
      <c r="R95" s="101">
        <v>0</v>
      </c>
      <c r="S95" s="97">
        <v>1</v>
      </c>
      <c r="T95" s="101">
        <v>0</v>
      </c>
      <c r="U95" s="101">
        <v>0</v>
      </c>
      <c r="V95" s="96" t="s">
        <v>291</v>
      </c>
      <c r="W95" s="101">
        <v>0</v>
      </c>
      <c r="X95" s="101">
        <v>0</v>
      </c>
      <c r="Y95" s="101">
        <v>0</v>
      </c>
      <c r="Z95" s="97">
        <v>1</v>
      </c>
      <c r="AA95" s="101">
        <v>0</v>
      </c>
      <c r="AB95" s="101">
        <v>0</v>
      </c>
      <c r="AC95" s="96" t="s">
        <v>361</v>
      </c>
      <c r="AD95" s="101">
        <v>0</v>
      </c>
      <c r="AE95" s="101">
        <v>0</v>
      </c>
      <c r="AF95" s="101">
        <v>0</v>
      </c>
      <c r="AG95" s="97">
        <v>1.0000731283216322</v>
      </c>
      <c r="AH95" s="101">
        <v>0</v>
      </c>
      <c r="AI95" s="101">
        <v>0</v>
      </c>
    </row>
    <row r="96" spans="1:35" ht="18" x14ac:dyDescent="0.4">
      <c r="A96" s="96" t="s">
        <v>361</v>
      </c>
      <c r="B96" s="101">
        <v>0</v>
      </c>
      <c r="C96" s="101">
        <v>0</v>
      </c>
      <c r="D96" s="101">
        <v>0</v>
      </c>
      <c r="E96" s="97">
        <v>1.0002338841920893</v>
      </c>
      <c r="F96" s="101">
        <v>0</v>
      </c>
      <c r="G96" s="101">
        <v>0</v>
      </c>
      <c r="H96" s="96" t="s">
        <v>357</v>
      </c>
      <c r="I96" s="101">
        <v>0</v>
      </c>
      <c r="J96" s="101">
        <v>0</v>
      </c>
      <c r="K96" s="101">
        <v>0</v>
      </c>
      <c r="L96" s="97">
        <v>1</v>
      </c>
      <c r="M96" s="101">
        <v>0</v>
      </c>
      <c r="N96" s="101">
        <v>0</v>
      </c>
      <c r="O96" s="96" t="s">
        <v>325</v>
      </c>
      <c r="P96" s="101">
        <v>0</v>
      </c>
      <c r="Q96" s="101">
        <v>0</v>
      </c>
      <c r="R96" s="101">
        <v>0</v>
      </c>
      <c r="S96" s="97">
        <v>1</v>
      </c>
      <c r="T96" s="101">
        <v>0</v>
      </c>
      <c r="U96" s="101">
        <v>0</v>
      </c>
      <c r="V96" s="96" t="s">
        <v>357</v>
      </c>
      <c r="W96" s="101">
        <v>0</v>
      </c>
      <c r="X96" s="101">
        <v>0</v>
      </c>
      <c r="Y96" s="101">
        <v>0</v>
      </c>
      <c r="Z96" s="97">
        <v>1</v>
      </c>
      <c r="AA96" s="101">
        <v>0</v>
      </c>
      <c r="AB96" s="101">
        <v>0</v>
      </c>
      <c r="AC96" s="96" t="s">
        <v>229</v>
      </c>
      <c r="AD96" s="101">
        <v>0</v>
      </c>
      <c r="AE96" s="101">
        <v>0</v>
      </c>
      <c r="AF96" s="101">
        <v>0</v>
      </c>
      <c r="AG96" s="97">
        <v>1.0000731283216322</v>
      </c>
      <c r="AH96" s="101">
        <v>0</v>
      </c>
      <c r="AI96" s="101">
        <v>0</v>
      </c>
    </row>
    <row r="97" spans="1:35" ht="18" x14ac:dyDescent="0.4">
      <c r="A97" s="96" t="s">
        <v>229</v>
      </c>
      <c r="B97" s="101">
        <v>0</v>
      </c>
      <c r="C97" s="101">
        <v>0</v>
      </c>
      <c r="D97" s="101">
        <v>0</v>
      </c>
      <c r="E97" s="97">
        <v>1.0002338841920893</v>
      </c>
      <c r="F97" s="101">
        <v>0</v>
      </c>
      <c r="G97" s="101">
        <v>0</v>
      </c>
      <c r="H97" s="96" t="s">
        <v>361</v>
      </c>
      <c r="I97" s="101">
        <v>0</v>
      </c>
      <c r="J97" s="101">
        <v>0</v>
      </c>
      <c r="K97" s="101">
        <v>0</v>
      </c>
      <c r="L97" s="97">
        <v>1</v>
      </c>
      <c r="M97" s="101">
        <v>0</v>
      </c>
      <c r="N97" s="101">
        <v>0</v>
      </c>
      <c r="O97" s="96" t="s">
        <v>291</v>
      </c>
      <c r="P97" s="101">
        <v>0</v>
      </c>
      <c r="Q97" s="101">
        <v>0</v>
      </c>
      <c r="R97" s="101">
        <v>0</v>
      </c>
      <c r="S97" s="97">
        <v>1</v>
      </c>
      <c r="T97" s="101">
        <v>0</v>
      </c>
      <c r="U97" s="101">
        <v>0</v>
      </c>
      <c r="V97" s="96" t="s">
        <v>361</v>
      </c>
      <c r="W97" s="101">
        <v>0</v>
      </c>
      <c r="X97" s="101">
        <v>0</v>
      </c>
      <c r="Y97" s="101">
        <v>0</v>
      </c>
      <c r="Z97" s="97">
        <v>1</v>
      </c>
      <c r="AA97" s="101">
        <v>0</v>
      </c>
      <c r="AB97" s="101">
        <v>0</v>
      </c>
      <c r="AC97" s="96" t="s">
        <v>238</v>
      </c>
      <c r="AD97" s="101">
        <v>0</v>
      </c>
      <c r="AE97" s="101">
        <v>0</v>
      </c>
      <c r="AF97" s="101">
        <v>0</v>
      </c>
      <c r="AG97" s="97">
        <v>1.0000731283216322</v>
      </c>
      <c r="AH97" s="101">
        <v>0</v>
      </c>
      <c r="AI97" s="101">
        <v>0</v>
      </c>
    </row>
    <row r="98" spans="1:35" ht="18" x14ac:dyDescent="0.4">
      <c r="A98" s="96" t="s">
        <v>238</v>
      </c>
      <c r="B98" s="101">
        <v>0</v>
      </c>
      <c r="C98" s="101">
        <v>0</v>
      </c>
      <c r="D98" s="101">
        <v>0</v>
      </c>
      <c r="E98" s="97">
        <v>1.0002338841920893</v>
      </c>
      <c r="F98" s="101">
        <v>0</v>
      </c>
      <c r="G98" s="101">
        <v>0</v>
      </c>
      <c r="H98" s="96" t="s">
        <v>229</v>
      </c>
      <c r="I98" s="101">
        <v>0</v>
      </c>
      <c r="J98" s="101">
        <v>0</v>
      </c>
      <c r="K98" s="101">
        <v>0</v>
      </c>
      <c r="L98" s="97">
        <v>1</v>
      </c>
      <c r="M98" s="101">
        <v>0</v>
      </c>
      <c r="N98" s="101">
        <v>0</v>
      </c>
      <c r="O98" s="96" t="s">
        <v>357</v>
      </c>
      <c r="P98" s="101">
        <v>0</v>
      </c>
      <c r="Q98" s="101">
        <v>0</v>
      </c>
      <c r="R98" s="101">
        <v>0</v>
      </c>
      <c r="S98" s="97">
        <v>1</v>
      </c>
      <c r="T98" s="101">
        <v>0</v>
      </c>
      <c r="U98" s="101">
        <v>0</v>
      </c>
      <c r="V98" s="96" t="s">
        <v>229</v>
      </c>
      <c r="W98" s="101">
        <v>0</v>
      </c>
      <c r="X98" s="101">
        <v>0</v>
      </c>
      <c r="Y98" s="101">
        <v>0</v>
      </c>
      <c r="Z98" s="97">
        <v>1</v>
      </c>
      <c r="AA98" s="101">
        <v>0</v>
      </c>
      <c r="AB98" s="101">
        <v>0</v>
      </c>
      <c r="AC98" s="96" t="s">
        <v>243</v>
      </c>
      <c r="AD98" s="101">
        <v>0</v>
      </c>
      <c r="AE98" s="101">
        <v>0</v>
      </c>
      <c r="AF98" s="101">
        <v>0</v>
      </c>
      <c r="AG98" s="97">
        <v>1.0000731283216322</v>
      </c>
      <c r="AH98" s="101">
        <v>0</v>
      </c>
      <c r="AI98" s="101">
        <v>0</v>
      </c>
    </row>
    <row r="99" spans="1:35" ht="18" x14ac:dyDescent="0.4">
      <c r="A99" s="96" t="s">
        <v>243</v>
      </c>
      <c r="B99" s="101">
        <v>0</v>
      </c>
      <c r="C99" s="101">
        <v>0</v>
      </c>
      <c r="D99" s="101">
        <v>0</v>
      </c>
      <c r="E99" s="97">
        <v>1.0002338841920893</v>
      </c>
      <c r="F99" s="101">
        <v>0</v>
      </c>
      <c r="G99" s="101">
        <v>0</v>
      </c>
      <c r="H99" s="96" t="s">
        <v>238</v>
      </c>
      <c r="I99" s="101">
        <v>0</v>
      </c>
      <c r="J99" s="101">
        <v>0</v>
      </c>
      <c r="K99" s="101">
        <v>0</v>
      </c>
      <c r="L99" s="97">
        <v>1</v>
      </c>
      <c r="M99" s="101">
        <v>0</v>
      </c>
      <c r="N99" s="101">
        <v>0</v>
      </c>
      <c r="O99" s="96" t="s">
        <v>361</v>
      </c>
      <c r="P99" s="101">
        <v>0</v>
      </c>
      <c r="Q99" s="101">
        <v>0</v>
      </c>
      <c r="R99" s="101">
        <v>0</v>
      </c>
      <c r="S99" s="97">
        <v>1</v>
      </c>
      <c r="T99" s="101">
        <v>0</v>
      </c>
      <c r="U99" s="101">
        <v>0</v>
      </c>
      <c r="V99" s="96" t="s">
        <v>238</v>
      </c>
      <c r="W99" s="101">
        <v>0</v>
      </c>
      <c r="X99" s="101">
        <v>0</v>
      </c>
      <c r="Y99" s="101">
        <v>0</v>
      </c>
      <c r="Z99" s="97">
        <v>1</v>
      </c>
      <c r="AA99" s="101">
        <v>0</v>
      </c>
      <c r="AB99" s="101">
        <v>0</v>
      </c>
      <c r="AC99" s="96" t="s">
        <v>529</v>
      </c>
      <c r="AD99" s="101">
        <v>0</v>
      </c>
      <c r="AE99" s="101">
        <v>0</v>
      </c>
      <c r="AF99" s="101">
        <v>0</v>
      </c>
      <c r="AG99" s="97">
        <v>1.0000731283216322</v>
      </c>
      <c r="AH99" s="101">
        <v>0</v>
      </c>
      <c r="AI99" s="101">
        <v>0</v>
      </c>
    </row>
    <row r="100" spans="1:35" ht="18" x14ac:dyDescent="0.4">
      <c r="A100" s="96" t="s">
        <v>529</v>
      </c>
      <c r="B100" s="101">
        <v>0</v>
      </c>
      <c r="C100" s="101">
        <v>0</v>
      </c>
      <c r="D100" s="101">
        <v>0</v>
      </c>
      <c r="E100" s="97">
        <v>1.0002338841920893</v>
      </c>
      <c r="F100" s="101">
        <v>0</v>
      </c>
      <c r="G100" s="101">
        <v>0</v>
      </c>
      <c r="H100" s="96" t="s">
        <v>243</v>
      </c>
      <c r="I100" s="101">
        <v>0</v>
      </c>
      <c r="J100" s="101">
        <v>0</v>
      </c>
      <c r="K100" s="101">
        <v>0</v>
      </c>
      <c r="L100" s="97">
        <v>1</v>
      </c>
      <c r="M100" s="101">
        <v>0</v>
      </c>
      <c r="N100" s="101">
        <v>0</v>
      </c>
      <c r="O100" s="96" t="s">
        <v>229</v>
      </c>
      <c r="P100" s="101">
        <v>0</v>
      </c>
      <c r="Q100" s="101">
        <v>0</v>
      </c>
      <c r="R100" s="101">
        <v>0</v>
      </c>
      <c r="S100" s="97">
        <v>1</v>
      </c>
      <c r="T100" s="101">
        <v>0</v>
      </c>
      <c r="U100" s="101">
        <v>0</v>
      </c>
      <c r="V100" s="96" t="s">
        <v>243</v>
      </c>
      <c r="W100" s="101">
        <v>0</v>
      </c>
      <c r="X100" s="101">
        <v>0</v>
      </c>
      <c r="Y100" s="101">
        <v>0</v>
      </c>
      <c r="Z100" s="97">
        <v>1</v>
      </c>
      <c r="AA100" s="101">
        <v>0</v>
      </c>
      <c r="AB100" s="101">
        <v>0</v>
      </c>
      <c r="AC100" s="96" t="s">
        <v>498</v>
      </c>
      <c r="AD100" s="101">
        <v>0</v>
      </c>
      <c r="AE100" s="101">
        <v>0</v>
      </c>
      <c r="AF100" s="101">
        <v>0</v>
      </c>
      <c r="AG100" s="97">
        <v>1.0000731283216322</v>
      </c>
      <c r="AH100" s="101">
        <v>0</v>
      </c>
      <c r="AI100" s="101">
        <v>0</v>
      </c>
    </row>
    <row r="101" spans="1:35" ht="18" x14ac:dyDescent="0.4">
      <c r="A101" s="96" t="s">
        <v>498</v>
      </c>
      <c r="B101" s="101">
        <v>0</v>
      </c>
      <c r="C101" s="101">
        <v>0</v>
      </c>
      <c r="D101" s="101">
        <v>0</v>
      </c>
      <c r="E101" s="97">
        <v>1.0002338841920893</v>
      </c>
      <c r="F101" s="101">
        <v>0</v>
      </c>
      <c r="G101" s="101">
        <v>0</v>
      </c>
      <c r="H101" s="96" t="s">
        <v>529</v>
      </c>
      <c r="I101" s="101">
        <v>0</v>
      </c>
      <c r="J101" s="101">
        <v>0</v>
      </c>
      <c r="K101" s="101">
        <v>0</v>
      </c>
      <c r="L101" s="97">
        <v>1</v>
      </c>
      <c r="M101" s="101">
        <v>0</v>
      </c>
      <c r="N101" s="101">
        <v>0</v>
      </c>
      <c r="O101" s="96" t="s">
        <v>238</v>
      </c>
      <c r="P101" s="101">
        <v>0</v>
      </c>
      <c r="Q101" s="101">
        <v>0</v>
      </c>
      <c r="R101" s="101">
        <v>0</v>
      </c>
      <c r="S101" s="97">
        <v>1</v>
      </c>
      <c r="T101" s="101">
        <v>0</v>
      </c>
      <c r="U101" s="101">
        <v>0</v>
      </c>
      <c r="V101" s="96" t="s">
        <v>529</v>
      </c>
      <c r="W101" s="101">
        <v>0</v>
      </c>
      <c r="X101" s="101">
        <v>0</v>
      </c>
      <c r="Y101" s="101">
        <v>0</v>
      </c>
      <c r="Z101" s="97">
        <v>1</v>
      </c>
      <c r="AA101" s="101">
        <v>0</v>
      </c>
      <c r="AB101" s="101">
        <v>0</v>
      </c>
      <c r="AC101" s="96" t="s">
        <v>367</v>
      </c>
      <c r="AD101" s="101">
        <v>0</v>
      </c>
      <c r="AE101" s="101">
        <v>0</v>
      </c>
      <c r="AF101" s="101">
        <v>0</v>
      </c>
      <c r="AG101" s="97">
        <v>1.0000731283216322</v>
      </c>
      <c r="AH101" s="101">
        <v>0</v>
      </c>
      <c r="AI101" s="101">
        <v>0</v>
      </c>
    </row>
    <row r="102" spans="1:35" ht="18" x14ac:dyDescent="0.4">
      <c r="A102" s="96" t="s">
        <v>367</v>
      </c>
      <c r="B102" s="101">
        <v>0</v>
      </c>
      <c r="C102" s="101">
        <v>0</v>
      </c>
      <c r="D102" s="101">
        <v>0</v>
      </c>
      <c r="E102" s="97">
        <v>1.0002338841920893</v>
      </c>
      <c r="F102" s="101">
        <v>0</v>
      </c>
      <c r="G102" s="101">
        <v>0</v>
      </c>
      <c r="H102" s="96" t="s">
        <v>498</v>
      </c>
      <c r="I102" s="101">
        <v>0</v>
      </c>
      <c r="J102" s="101">
        <v>0</v>
      </c>
      <c r="K102" s="101">
        <v>0</v>
      </c>
      <c r="L102" s="97">
        <v>1</v>
      </c>
      <c r="M102" s="101">
        <v>0</v>
      </c>
      <c r="N102" s="101">
        <v>0</v>
      </c>
      <c r="O102" s="96" t="s">
        <v>243</v>
      </c>
      <c r="P102" s="101">
        <v>0</v>
      </c>
      <c r="Q102" s="101">
        <v>0</v>
      </c>
      <c r="R102" s="101">
        <v>0</v>
      </c>
      <c r="S102" s="97">
        <v>1</v>
      </c>
      <c r="T102" s="101">
        <v>0</v>
      </c>
      <c r="U102" s="101">
        <v>0</v>
      </c>
      <c r="V102" s="96" t="s">
        <v>498</v>
      </c>
      <c r="W102" s="101">
        <v>0</v>
      </c>
      <c r="X102" s="101">
        <v>0</v>
      </c>
      <c r="Y102" s="101">
        <v>0</v>
      </c>
      <c r="Z102" s="97">
        <v>1</v>
      </c>
      <c r="AA102" s="101">
        <v>0</v>
      </c>
      <c r="AB102" s="101">
        <v>0</v>
      </c>
      <c r="AC102" s="96" t="s">
        <v>532</v>
      </c>
      <c r="AD102" s="101">
        <v>0</v>
      </c>
      <c r="AE102" s="101">
        <v>0</v>
      </c>
      <c r="AF102" s="101">
        <v>0</v>
      </c>
      <c r="AG102" s="97">
        <v>1.0000731283216322</v>
      </c>
      <c r="AH102" s="101">
        <v>0</v>
      </c>
      <c r="AI102" s="101">
        <v>0</v>
      </c>
    </row>
    <row r="103" spans="1:35" ht="18" x14ac:dyDescent="0.4">
      <c r="A103" s="96" t="s">
        <v>532</v>
      </c>
      <c r="B103" s="101">
        <v>0</v>
      </c>
      <c r="C103" s="101">
        <v>0</v>
      </c>
      <c r="D103" s="101">
        <v>0</v>
      </c>
      <c r="E103" s="97">
        <v>1.0002338841920893</v>
      </c>
      <c r="F103" s="101">
        <v>0</v>
      </c>
      <c r="G103" s="101">
        <v>0</v>
      </c>
      <c r="H103" s="96" t="s">
        <v>367</v>
      </c>
      <c r="I103" s="101">
        <v>0</v>
      </c>
      <c r="J103" s="101">
        <v>0</v>
      </c>
      <c r="K103" s="101">
        <v>0</v>
      </c>
      <c r="L103" s="97">
        <v>1</v>
      </c>
      <c r="M103" s="101">
        <v>0</v>
      </c>
      <c r="N103" s="101">
        <v>0</v>
      </c>
      <c r="O103" s="96" t="s">
        <v>529</v>
      </c>
      <c r="P103" s="101">
        <v>0</v>
      </c>
      <c r="Q103" s="101">
        <v>0</v>
      </c>
      <c r="R103" s="101">
        <v>0</v>
      </c>
      <c r="S103" s="97">
        <v>1</v>
      </c>
      <c r="T103" s="101">
        <v>0</v>
      </c>
      <c r="U103" s="101">
        <v>0</v>
      </c>
      <c r="V103" s="96" t="s">
        <v>367</v>
      </c>
      <c r="W103" s="101">
        <v>0</v>
      </c>
      <c r="X103" s="101">
        <v>0</v>
      </c>
      <c r="Y103" s="101">
        <v>0</v>
      </c>
      <c r="Z103" s="97">
        <v>1</v>
      </c>
      <c r="AA103" s="101">
        <v>0</v>
      </c>
      <c r="AB103" s="101">
        <v>0</v>
      </c>
      <c r="AC103" s="96" t="s">
        <v>299</v>
      </c>
      <c r="AD103" s="101">
        <v>0</v>
      </c>
      <c r="AE103" s="101">
        <v>0</v>
      </c>
      <c r="AF103" s="101">
        <v>0</v>
      </c>
      <c r="AG103" s="97">
        <v>1.0000731283216322</v>
      </c>
      <c r="AH103" s="101">
        <v>0</v>
      </c>
      <c r="AI103" s="101">
        <v>0</v>
      </c>
    </row>
    <row r="104" spans="1:35" ht="18" x14ac:dyDescent="0.4">
      <c r="A104" s="96" t="s">
        <v>299</v>
      </c>
      <c r="B104" s="101">
        <v>0</v>
      </c>
      <c r="C104" s="101">
        <v>0</v>
      </c>
      <c r="D104" s="101">
        <v>0</v>
      </c>
      <c r="E104" s="97">
        <v>1.0002338841920893</v>
      </c>
      <c r="F104" s="101">
        <v>0</v>
      </c>
      <c r="G104" s="101">
        <v>0</v>
      </c>
      <c r="H104" s="96" t="s">
        <v>532</v>
      </c>
      <c r="I104" s="101">
        <v>0</v>
      </c>
      <c r="J104" s="101">
        <v>0</v>
      </c>
      <c r="K104" s="101">
        <v>0</v>
      </c>
      <c r="L104" s="97">
        <v>1</v>
      </c>
      <c r="M104" s="101">
        <v>0</v>
      </c>
      <c r="N104" s="101">
        <v>0</v>
      </c>
      <c r="O104" s="96" t="s">
        <v>498</v>
      </c>
      <c r="P104" s="101">
        <v>0</v>
      </c>
      <c r="Q104" s="101">
        <v>0</v>
      </c>
      <c r="R104" s="101">
        <v>0</v>
      </c>
      <c r="S104" s="97">
        <v>1</v>
      </c>
      <c r="T104" s="101">
        <v>0</v>
      </c>
      <c r="U104" s="101">
        <v>0</v>
      </c>
      <c r="V104" s="96" t="s">
        <v>532</v>
      </c>
      <c r="W104" s="101">
        <v>0</v>
      </c>
      <c r="X104" s="101">
        <v>0</v>
      </c>
      <c r="Y104" s="101">
        <v>0</v>
      </c>
      <c r="Z104" s="97">
        <v>1</v>
      </c>
      <c r="AA104" s="101">
        <v>0</v>
      </c>
      <c r="AB104" s="101">
        <v>0</v>
      </c>
      <c r="AC104" s="96" t="s">
        <v>374</v>
      </c>
      <c r="AD104" s="101">
        <v>0</v>
      </c>
      <c r="AE104" s="101">
        <v>0</v>
      </c>
      <c r="AF104" s="101">
        <v>0</v>
      </c>
      <c r="AG104" s="97">
        <v>1.0000731283216322</v>
      </c>
      <c r="AH104" s="101">
        <v>0</v>
      </c>
      <c r="AI104" s="101">
        <v>0</v>
      </c>
    </row>
    <row r="105" spans="1:35" ht="18" x14ac:dyDescent="0.4">
      <c r="A105" s="96" t="s">
        <v>374</v>
      </c>
      <c r="B105" s="101">
        <v>0</v>
      </c>
      <c r="C105" s="101">
        <v>0</v>
      </c>
      <c r="D105" s="101">
        <v>0</v>
      </c>
      <c r="E105" s="97">
        <v>1.0002338841920893</v>
      </c>
      <c r="F105" s="101">
        <v>0</v>
      </c>
      <c r="G105" s="101">
        <v>0</v>
      </c>
      <c r="H105" s="96" t="s">
        <v>299</v>
      </c>
      <c r="I105" s="101">
        <v>0</v>
      </c>
      <c r="J105" s="101">
        <v>0</v>
      </c>
      <c r="K105" s="101">
        <v>0</v>
      </c>
      <c r="L105" s="97">
        <v>1</v>
      </c>
      <c r="M105" s="101">
        <v>0</v>
      </c>
      <c r="N105" s="101">
        <v>0</v>
      </c>
      <c r="O105" s="96" t="s">
        <v>367</v>
      </c>
      <c r="P105" s="101">
        <v>0</v>
      </c>
      <c r="Q105" s="101">
        <v>0</v>
      </c>
      <c r="R105" s="101">
        <v>0</v>
      </c>
      <c r="S105" s="97">
        <v>1</v>
      </c>
      <c r="T105" s="101">
        <v>0</v>
      </c>
      <c r="U105" s="101">
        <v>0</v>
      </c>
      <c r="V105" s="96" t="s">
        <v>299</v>
      </c>
      <c r="W105" s="101">
        <v>0</v>
      </c>
      <c r="X105" s="101">
        <v>0</v>
      </c>
      <c r="Y105" s="101">
        <v>0</v>
      </c>
      <c r="Z105" s="97">
        <v>1</v>
      </c>
      <c r="AA105" s="101">
        <v>0</v>
      </c>
      <c r="AB105" s="101">
        <v>0</v>
      </c>
      <c r="AC105" s="96" t="s">
        <v>298</v>
      </c>
      <c r="AD105" s="101">
        <v>0</v>
      </c>
      <c r="AE105" s="101">
        <v>0</v>
      </c>
      <c r="AF105" s="101">
        <v>0</v>
      </c>
      <c r="AG105" s="97">
        <v>1.0000731283216322</v>
      </c>
      <c r="AH105" s="101">
        <v>0</v>
      </c>
      <c r="AI105" s="101">
        <v>0</v>
      </c>
    </row>
    <row r="106" spans="1:35" ht="18" x14ac:dyDescent="0.4">
      <c r="A106" s="96" t="s">
        <v>298</v>
      </c>
      <c r="B106" s="101">
        <v>0</v>
      </c>
      <c r="C106" s="101">
        <v>0</v>
      </c>
      <c r="D106" s="101">
        <v>0</v>
      </c>
      <c r="E106" s="97">
        <v>1.0002338841920893</v>
      </c>
      <c r="F106" s="101">
        <v>0</v>
      </c>
      <c r="G106" s="101">
        <v>0</v>
      </c>
      <c r="H106" s="96" t="s">
        <v>374</v>
      </c>
      <c r="I106" s="101">
        <v>0</v>
      </c>
      <c r="J106" s="101">
        <v>0</v>
      </c>
      <c r="K106" s="101">
        <v>0</v>
      </c>
      <c r="L106" s="97">
        <v>1</v>
      </c>
      <c r="M106" s="101">
        <v>0</v>
      </c>
      <c r="N106" s="101">
        <v>0</v>
      </c>
      <c r="O106" s="96" t="s">
        <v>532</v>
      </c>
      <c r="P106" s="101">
        <v>0</v>
      </c>
      <c r="Q106" s="101">
        <v>0</v>
      </c>
      <c r="R106" s="101">
        <v>0</v>
      </c>
      <c r="S106" s="97">
        <v>1</v>
      </c>
      <c r="T106" s="101">
        <v>0</v>
      </c>
      <c r="U106" s="101">
        <v>0</v>
      </c>
      <c r="V106" s="96" t="s">
        <v>374</v>
      </c>
      <c r="W106" s="101">
        <v>0</v>
      </c>
      <c r="X106" s="101">
        <v>0</v>
      </c>
      <c r="Y106" s="101">
        <v>0</v>
      </c>
      <c r="Z106" s="97">
        <v>1</v>
      </c>
      <c r="AA106" s="101">
        <v>0</v>
      </c>
      <c r="AB106" s="101">
        <v>0</v>
      </c>
      <c r="AC106" s="96" t="s">
        <v>273</v>
      </c>
      <c r="AD106" s="101">
        <v>0</v>
      </c>
      <c r="AE106" s="101">
        <v>0</v>
      </c>
      <c r="AF106" s="101">
        <v>0</v>
      </c>
      <c r="AG106" s="97">
        <v>1.0000731283216322</v>
      </c>
      <c r="AH106" s="101">
        <v>0</v>
      </c>
      <c r="AI106" s="101">
        <v>0</v>
      </c>
    </row>
    <row r="107" spans="1:35" ht="36" x14ac:dyDescent="0.4">
      <c r="A107" s="96" t="s">
        <v>273</v>
      </c>
      <c r="B107" s="101">
        <v>0</v>
      </c>
      <c r="C107" s="101">
        <v>0</v>
      </c>
      <c r="D107" s="101">
        <v>0</v>
      </c>
      <c r="E107" s="97">
        <v>1.0002338841920893</v>
      </c>
      <c r="F107" s="101">
        <v>0</v>
      </c>
      <c r="G107" s="101">
        <v>0</v>
      </c>
      <c r="H107" s="96" t="s">
        <v>298</v>
      </c>
      <c r="I107" s="101">
        <v>0</v>
      </c>
      <c r="J107" s="101">
        <v>0</v>
      </c>
      <c r="K107" s="101">
        <v>0</v>
      </c>
      <c r="L107" s="97">
        <v>1</v>
      </c>
      <c r="M107" s="101">
        <v>0</v>
      </c>
      <c r="N107" s="101">
        <v>0</v>
      </c>
      <c r="O107" s="96" t="s">
        <v>299</v>
      </c>
      <c r="P107" s="101">
        <v>0</v>
      </c>
      <c r="Q107" s="101">
        <v>0</v>
      </c>
      <c r="R107" s="101">
        <v>0</v>
      </c>
      <c r="S107" s="97">
        <v>1</v>
      </c>
      <c r="T107" s="101">
        <v>0</v>
      </c>
      <c r="U107" s="101">
        <v>0</v>
      </c>
      <c r="V107" s="96" t="s">
        <v>298</v>
      </c>
      <c r="W107" s="101">
        <v>0</v>
      </c>
      <c r="X107" s="101">
        <v>0</v>
      </c>
      <c r="Y107" s="101">
        <v>0</v>
      </c>
      <c r="Z107" s="97">
        <v>1</v>
      </c>
      <c r="AA107" s="101">
        <v>0</v>
      </c>
      <c r="AB107" s="101">
        <v>0</v>
      </c>
      <c r="AC107" s="96" t="s">
        <v>264</v>
      </c>
      <c r="AD107" s="101">
        <v>0</v>
      </c>
      <c r="AE107" s="101">
        <v>0</v>
      </c>
      <c r="AF107" s="101">
        <v>0</v>
      </c>
      <c r="AG107" s="97">
        <v>1.0000731283216322</v>
      </c>
      <c r="AH107" s="101">
        <v>0</v>
      </c>
      <c r="AI107" s="101">
        <v>0</v>
      </c>
    </row>
    <row r="108" spans="1:35" ht="36" x14ac:dyDescent="0.4">
      <c r="A108" s="96" t="s">
        <v>264</v>
      </c>
      <c r="B108" s="101">
        <v>0</v>
      </c>
      <c r="C108" s="101">
        <v>0</v>
      </c>
      <c r="D108" s="101">
        <v>0</v>
      </c>
      <c r="E108" s="97">
        <v>1.0002338841920893</v>
      </c>
      <c r="F108" s="101">
        <v>0</v>
      </c>
      <c r="G108" s="101">
        <v>0</v>
      </c>
      <c r="H108" s="96" t="s">
        <v>273</v>
      </c>
      <c r="I108" s="101">
        <v>0</v>
      </c>
      <c r="J108" s="101">
        <v>0</v>
      </c>
      <c r="K108" s="101">
        <v>0</v>
      </c>
      <c r="L108" s="97">
        <v>1</v>
      </c>
      <c r="M108" s="101">
        <v>0</v>
      </c>
      <c r="N108" s="101">
        <v>0</v>
      </c>
      <c r="O108" s="96" t="s">
        <v>374</v>
      </c>
      <c r="P108" s="101">
        <v>0</v>
      </c>
      <c r="Q108" s="101">
        <v>0</v>
      </c>
      <c r="R108" s="101">
        <v>0</v>
      </c>
      <c r="S108" s="97">
        <v>1</v>
      </c>
      <c r="T108" s="101">
        <v>0</v>
      </c>
      <c r="U108" s="101">
        <v>0</v>
      </c>
      <c r="V108" s="96" t="s">
        <v>273</v>
      </c>
      <c r="W108" s="101">
        <v>0</v>
      </c>
      <c r="X108" s="101">
        <v>0</v>
      </c>
      <c r="Y108" s="101">
        <v>0</v>
      </c>
      <c r="Z108" s="97">
        <v>1</v>
      </c>
      <c r="AA108" s="101">
        <v>0</v>
      </c>
      <c r="AB108" s="101">
        <v>0</v>
      </c>
      <c r="AC108" s="96" t="s">
        <v>690</v>
      </c>
      <c r="AD108" s="101">
        <v>0</v>
      </c>
      <c r="AE108" s="101">
        <v>0</v>
      </c>
      <c r="AF108" s="101">
        <v>0</v>
      </c>
      <c r="AG108" s="97">
        <v>1.0000731283216322</v>
      </c>
      <c r="AH108" s="101">
        <v>0</v>
      </c>
      <c r="AI108" s="101">
        <v>0</v>
      </c>
    </row>
    <row r="109" spans="1:35" ht="36" x14ac:dyDescent="0.4">
      <c r="A109" s="96" t="s">
        <v>690</v>
      </c>
      <c r="B109" s="101">
        <v>0</v>
      </c>
      <c r="C109" s="101">
        <v>0</v>
      </c>
      <c r="D109" s="101">
        <v>0</v>
      </c>
      <c r="E109" s="97">
        <v>1.0002338841920893</v>
      </c>
      <c r="F109" s="101">
        <v>0</v>
      </c>
      <c r="G109" s="101">
        <v>0</v>
      </c>
      <c r="H109" s="96" t="s">
        <v>264</v>
      </c>
      <c r="I109" s="101">
        <v>0</v>
      </c>
      <c r="J109" s="101">
        <v>0</v>
      </c>
      <c r="K109" s="101">
        <v>0</v>
      </c>
      <c r="L109" s="97">
        <v>1</v>
      </c>
      <c r="M109" s="101">
        <v>0</v>
      </c>
      <c r="N109" s="101">
        <v>0</v>
      </c>
      <c r="O109" s="96" t="s">
        <v>298</v>
      </c>
      <c r="P109" s="101">
        <v>0</v>
      </c>
      <c r="Q109" s="101">
        <v>0</v>
      </c>
      <c r="R109" s="101">
        <v>0</v>
      </c>
      <c r="S109" s="97">
        <v>1</v>
      </c>
      <c r="T109" s="101">
        <v>0</v>
      </c>
      <c r="U109" s="101">
        <v>0</v>
      </c>
      <c r="V109" s="96" t="s">
        <v>264</v>
      </c>
      <c r="W109" s="101">
        <v>0</v>
      </c>
      <c r="X109" s="101">
        <v>0</v>
      </c>
      <c r="Y109" s="101">
        <v>0</v>
      </c>
      <c r="Z109" s="97">
        <v>1</v>
      </c>
      <c r="AA109" s="101">
        <v>0</v>
      </c>
      <c r="AB109" s="101">
        <v>0</v>
      </c>
      <c r="AC109" s="96" t="s">
        <v>377</v>
      </c>
      <c r="AD109" s="101">
        <v>0</v>
      </c>
      <c r="AE109" s="101">
        <v>0</v>
      </c>
      <c r="AF109" s="101">
        <v>0</v>
      </c>
      <c r="AG109" s="97">
        <v>1.0000731283216322</v>
      </c>
      <c r="AH109" s="101">
        <v>0</v>
      </c>
      <c r="AI109" s="101">
        <v>0</v>
      </c>
    </row>
    <row r="110" spans="1:35" ht="18" x14ac:dyDescent="0.4">
      <c r="A110" s="96" t="s">
        <v>377</v>
      </c>
      <c r="B110" s="101">
        <v>0</v>
      </c>
      <c r="C110" s="101">
        <v>0</v>
      </c>
      <c r="D110" s="101">
        <v>0</v>
      </c>
      <c r="E110" s="97">
        <v>1.0002338841920893</v>
      </c>
      <c r="F110" s="101">
        <v>0</v>
      </c>
      <c r="G110" s="101">
        <v>0</v>
      </c>
      <c r="H110" s="96" t="s">
        <v>690</v>
      </c>
      <c r="I110" s="101">
        <v>0</v>
      </c>
      <c r="J110" s="101">
        <v>0</v>
      </c>
      <c r="K110" s="101">
        <v>0</v>
      </c>
      <c r="L110" s="97">
        <v>1</v>
      </c>
      <c r="M110" s="101">
        <v>0</v>
      </c>
      <c r="N110" s="101">
        <v>0</v>
      </c>
      <c r="O110" s="96" t="s">
        <v>690</v>
      </c>
      <c r="P110" s="101">
        <v>0</v>
      </c>
      <c r="Q110" s="101">
        <v>0</v>
      </c>
      <c r="R110" s="101">
        <v>0</v>
      </c>
      <c r="S110" s="97">
        <v>1</v>
      </c>
      <c r="T110" s="101">
        <v>0</v>
      </c>
      <c r="U110" s="101">
        <v>0</v>
      </c>
      <c r="V110" s="96" t="s">
        <v>690</v>
      </c>
      <c r="W110" s="101">
        <v>0</v>
      </c>
      <c r="X110" s="101">
        <v>0</v>
      </c>
      <c r="Y110" s="101">
        <v>0</v>
      </c>
      <c r="Z110" s="97">
        <v>1</v>
      </c>
      <c r="AA110" s="101">
        <v>0</v>
      </c>
      <c r="AB110" s="101">
        <v>0</v>
      </c>
      <c r="AC110" s="96" t="s">
        <v>260</v>
      </c>
      <c r="AD110" s="101">
        <v>0</v>
      </c>
      <c r="AE110" s="101">
        <v>0</v>
      </c>
      <c r="AF110" s="101">
        <v>0</v>
      </c>
      <c r="AG110" s="97">
        <v>1.0000731283216322</v>
      </c>
      <c r="AH110" s="101">
        <v>0</v>
      </c>
      <c r="AI110" s="101">
        <v>0</v>
      </c>
    </row>
    <row r="111" spans="1:35" ht="18" x14ac:dyDescent="0.4">
      <c r="A111" s="96" t="s">
        <v>260</v>
      </c>
      <c r="B111" s="101">
        <v>0</v>
      </c>
      <c r="C111" s="101">
        <v>0</v>
      </c>
      <c r="D111" s="101">
        <v>0</v>
      </c>
      <c r="E111" s="97">
        <v>1.0002338841920893</v>
      </c>
      <c r="F111" s="101">
        <v>0</v>
      </c>
      <c r="G111" s="101">
        <v>0</v>
      </c>
      <c r="H111" s="96" t="s">
        <v>377</v>
      </c>
      <c r="I111" s="101">
        <v>0</v>
      </c>
      <c r="J111" s="101">
        <v>0</v>
      </c>
      <c r="K111" s="101">
        <v>0</v>
      </c>
      <c r="L111" s="97">
        <v>1</v>
      </c>
      <c r="M111" s="101">
        <v>0</v>
      </c>
      <c r="N111" s="101">
        <v>0</v>
      </c>
      <c r="O111" s="96" t="s">
        <v>377</v>
      </c>
      <c r="P111" s="101">
        <v>0</v>
      </c>
      <c r="Q111" s="101">
        <v>0</v>
      </c>
      <c r="R111" s="101">
        <v>0</v>
      </c>
      <c r="S111" s="97">
        <v>1</v>
      </c>
      <c r="T111" s="101">
        <v>0</v>
      </c>
      <c r="U111" s="101">
        <v>0</v>
      </c>
      <c r="V111" s="96" t="s">
        <v>377</v>
      </c>
      <c r="W111" s="101">
        <v>0</v>
      </c>
      <c r="X111" s="101">
        <v>0</v>
      </c>
      <c r="Y111" s="101">
        <v>0</v>
      </c>
      <c r="Z111" s="97">
        <v>1</v>
      </c>
      <c r="AA111" s="101">
        <v>0</v>
      </c>
      <c r="AB111" s="101">
        <v>0</v>
      </c>
      <c r="AC111" s="96" t="s">
        <v>384</v>
      </c>
      <c r="AD111" s="101">
        <v>0</v>
      </c>
      <c r="AE111" s="101">
        <v>0</v>
      </c>
      <c r="AF111" s="101">
        <v>0</v>
      </c>
      <c r="AG111" s="97">
        <v>1.0000731283216322</v>
      </c>
      <c r="AH111" s="101">
        <v>0</v>
      </c>
      <c r="AI111" s="101">
        <v>0</v>
      </c>
    </row>
    <row r="112" spans="1:35" ht="18" x14ac:dyDescent="0.4">
      <c r="A112" s="96" t="s">
        <v>384</v>
      </c>
      <c r="B112" s="101">
        <v>0</v>
      </c>
      <c r="C112" s="101">
        <v>0</v>
      </c>
      <c r="D112" s="101">
        <v>0</v>
      </c>
      <c r="E112" s="97">
        <v>1.0002338841920893</v>
      </c>
      <c r="F112" s="101">
        <v>0</v>
      </c>
      <c r="G112" s="101">
        <v>0</v>
      </c>
      <c r="H112" s="96" t="s">
        <v>260</v>
      </c>
      <c r="I112" s="101">
        <v>0</v>
      </c>
      <c r="J112" s="101">
        <v>0</v>
      </c>
      <c r="K112" s="101">
        <v>0</v>
      </c>
      <c r="L112" s="97">
        <v>1</v>
      </c>
      <c r="M112" s="101">
        <v>0</v>
      </c>
      <c r="N112" s="101">
        <v>0</v>
      </c>
      <c r="O112" s="96" t="s">
        <v>260</v>
      </c>
      <c r="P112" s="101">
        <v>0</v>
      </c>
      <c r="Q112" s="101">
        <v>0</v>
      </c>
      <c r="R112" s="101">
        <v>0</v>
      </c>
      <c r="S112" s="97">
        <v>1</v>
      </c>
      <c r="T112" s="101">
        <v>0</v>
      </c>
      <c r="U112" s="101">
        <v>0</v>
      </c>
      <c r="V112" s="96" t="s">
        <v>260</v>
      </c>
      <c r="W112" s="101">
        <v>0</v>
      </c>
      <c r="X112" s="101">
        <v>0</v>
      </c>
      <c r="Y112" s="101">
        <v>0</v>
      </c>
      <c r="Z112" s="97">
        <v>1</v>
      </c>
      <c r="AA112" s="101">
        <v>0</v>
      </c>
      <c r="AB112" s="101">
        <v>0</v>
      </c>
      <c r="AC112" s="96" t="s">
        <v>387</v>
      </c>
      <c r="AD112" s="101">
        <v>0</v>
      </c>
      <c r="AE112" s="101">
        <v>0</v>
      </c>
      <c r="AF112" s="101">
        <v>0</v>
      </c>
      <c r="AG112" s="97">
        <v>1.0000731283216322</v>
      </c>
      <c r="AH112" s="101">
        <v>0</v>
      </c>
      <c r="AI112" s="101">
        <v>0</v>
      </c>
    </row>
    <row r="113" spans="1:35" ht="18" x14ac:dyDescent="0.4">
      <c r="A113" s="96" t="s">
        <v>387</v>
      </c>
      <c r="B113" s="101">
        <v>0</v>
      </c>
      <c r="C113" s="101">
        <v>0</v>
      </c>
      <c r="D113" s="101">
        <v>0</v>
      </c>
      <c r="E113" s="97">
        <v>1.0002338841920893</v>
      </c>
      <c r="F113" s="101">
        <v>0</v>
      </c>
      <c r="G113" s="101">
        <v>0</v>
      </c>
      <c r="H113" s="96" t="s">
        <v>384</v>
      </c>
      <c r="I113" s="101">
        <v>0</v>
      </c>
      <c r="J113" s="101">
        <v>0</v>
      </c>
      <c r="K113" s="101">
        <v>0</v>
      </c>
      <c r="L113" s="97">
        <v>1</v>
      </c>
      <c r="M113" s="101">
        <v>0</v>
      </c>
      <c r="N113" s="101">
        <v>0</v>
      </c>
      <c r="O113" s="96" t="s">
        <v>384</v>
      </c>
      <c r="P113" s="101">
        <v>0</v>
      </c>
      <c r="Q113" s="101">
        <v>0</v>
      </c>
      <c r="R113" s="101">
        <v>0</v>
      </c>
      <c r="S113" s="97">
        <v>1</v>
      </c>
      <c r="T113" s="101">
        <v>0</v>
      </c>
      <c r="U113" s="101">
        <v>0</v>
      </c>
      <c r="V113" s="96" t="s">
        <v>384</v>
      </c>
      <c r="W113" s="101">
        <v>0</v>
      </c>
      <c r="X113" s="101">
        <v>0</v>
      </c>
      <c r="Y113" s="101">
        <v>0</v>
      </c>
      <c r="Z113" s="97">
        <v>1</v>
      </c>
      <c r="AA113" s="101">
        <v>0</v>
      </c>
      <c r="AB113" s="101">
        <v>0</v>
      </c>
      <c r="AC113" s="96" t="s">
        <v>271</v>
      </c>
      <c r="AD113" s="101">
        <v>0</v>
      </c>
      <c r="AE113" s="101">
        <v>0</v>
      </c>
      <c r="AF113" s="101">
        <v>0</v>
      </c>
      <c r="AG113" s="97">
        <v>1.0000731283216322</v>
      </c>
      <c r="AH113" s="101">
        <v>0</v>
      </c>
      <c r="AI113" s="101">
        <v>0</v>
      </c>
    </row>
    <row r="114" spans="1:35" ht="18" x14ac:dyDescent="0.4">
      <c r="A114" s="96" t="s">
        <v>271</v>
      </c>
      <c r="B114" s="101">
        <v>0</v>
      </c>
      <c r="C114" s="101">
        <v>0</v>
      </c>
      <c r="D114" s="101">
        <v>0</v>
      </c>
      <c r="E114" s="97">
        <v>1.0002338841920893</v>
      </c>
      <c r="F114" s="101">
        <v>0</v>
      </c>
      <c r="G114" s="101">
        <v>0</v>
      </c>
      <c r="H114" s="96" t="s">
        <v>387</v>
      </c>
      <c r="I114" s="101">
        <v>0</v>
      </c>
      <c r="J114" s="101">
        <v>0</v>
      </c>
      <c r="K114" s="101">
        <v>0</v>
      </c>
      <c r="L114" s="97">
        <v>1</v>
      </c>
      <c r="M114" s="101">
        <v>0</v>
      </c>
      <c r="N114" s="101">
        <v>0</v>
      </c>
      <c r="O114" s="96" t="s">
        <v>387</v>
      </c>
      <c r="P114" s="101">
        <v>0</v>
      </c>
      <c r="Q114" s="101">
        <v>0</v>
      </c>
      <c r="R114" s="101">
        <v>0</v>
      </c>
      <c r="S114" s="97">
        <v>1</v>
      </c>
      <c r="T114" s="101">
        <v>0</v>
      </c>
      <c r="U114" s="101">
        <v>0</v>
      </c>
      <c r="V114" s="96" t="s">
        <v>387</v>
      </c>
      <c r="W114" s="101">
        <v>0</v>
      </c>
      <c r="X114" s="101">
        <v>0</v>
      </c>
      <c r="Y114" s="101">
        <v>0</v>
      </c>
      <c r="Z114" s="97">
        <v>1</v>
      </c>
      <c r="AA114" s="101">
        <v>0</v>
      </c>
      <c r="AB114" s="101">
        <v>0</v>
      </c>
      <c r="AC114" s="96" t="s">
        <v>222</v>
      </c>
      <c r="AD114" s="101">
        <v>0</v>
      </c>
      <c r="AE114" s="101">
        <v>0</v>
      </c>
      <c r="AF114" s="101">
        <v>0</v>
      </c>
      <c r="AG114" s="97">
        <v>1.0000731283216322</v>
      </c>
      <c r="AH114" s="101">
        <v>0</v>
      </c>
      <c r="AI114" s="101">
        <v>0</v>
      </c>
    </row>
    <row r="115" spans="1:35" ht="18" x14ac:dyDescent="0.4">
      <c r="A115" s="96" t="s">
        <v>222</v>
      </c>
      <c r="B115" s="101">
        <v>0</v>
      </c>
      <c r="C115" s="101">
        <v>0</v>
      </c>
      <c r="D115" s="101">
        <v>0</v>
      </c>
      <c r="E115" s="97">
        <v>1.0002338841920893</v>
      </c>
      <c r="F115" s="101">
        <v>0</v>
      </c>
      <c r="G115" s="101">
        <v>0</v>
      </c>
      <c r="H115" s="96" t="s">
        <v>271</v>
      </c>
      <c r="I115" s="101">
        <v>0</v>
      </c>
      <c r="J115" s="101">
        <v>0</v>
      </c>
      <c r="K115" s="101">
        <v>0</v>
      </c>
      <c r="L115" s="97">
        <v>1</v>
      </c>
      <c r="M115" s="101">
        <v>0</v>
      </c>
      <c r="N115" s="101">
        <v>0</v>
      </c>
      <c r="O115" s="96" t="s">
        <v>271</v>
      </c>
      <c r="P115" s="101">
        <v>0</v>
      </c>
      <c r="Q115" s="101">
        <v>0</v>
      </c>
      <c r="R115" s="101">
        <v>0</v>
      </c>
      <c r="S115" s="97">
        <v>1</v>
      </c>
      <c r="T115" s="101">
        <v>0</v>
      </c>
      <c r="U115" s="101">
        <v>0</v>
      </c>
      <c r="V115" s="96" t="s">
        <v>271</v>
      </c>
      <c r="W115" s="101">
        <v>0</v>
      </c>
      <c r="X115" s="101">
        <v>0</v>
      </c>
      <c r="Y115" s="101">
        <v>0</v>
      </c>
      <c r="Z115" s="97">
        <v>1</v>
      </c>
      <c r="AA115" s="101">
        <v>0</v>
      </c>
      <c r="AB115" s="101">
        <v>0</v>
      </c>
      <c r="AC115" s="96" t="s">
        <v>393</v>
      </c>
      <c r="AD115" s="101">
        <v>0</v>
      </c>
      <c r="AE115" s="101">
        <v>0</v>
      </c>
      <c r="AF115" s="101">
        <v>0</v>
      </c>
      <c r="AG115" s="97">
        <v>1.0000731283216322</v>
      </c>
      <c r="AH115" s="101">
        <v>0</v>
      </c>
      <c r="AI115" s="101">
        <v>0</v>
      </c>
    </row>
    <row r="116" spans="1:35" ht="18" x14ac:dyDescent="0.4">
      <c r="A116" s="96" t="s">
        <v>393</v>
      </c>
      <c r="B116" s="101">
        <v>0</v>
      </c>
      <c r="C116" s="101">
        <v>0</v>
      </c>
      <c r="D116" s="101">
        <v>0</v>
      </c>
      <c r="E116" s="97">
        <v>1.0002338841920893</v>
      </c>
      <c r="F116" s="101">
        <v>0</v>
      </c>
      <c r="G116" s="101">
        <v>0</v>
      </c>
      <c r="H116" s="96" t="s">
        <v>222</v>
      </c>
      <c r="I116" s="101">
        <v>0</v>
      </c>
      <c r="J116" s="101">
        <v>0</v>
      </c>
      <c r="K116" s="101">
        <v>0</v>
      </c>
      <c r="L116" s="97">
        <v>1</v>
      </c>
      <c r="M116" s="101">
        <v>0</v>
      </c>
      <c r="N116" s="101">
        <v>0</v>
      </c>
      <c r="O116" s="96" t="s">
        <v>222</v>
      </c>
      <c r="P116" s="101">
        <v>0</v>
      </c>
      <c r="Q116" s="101">
        <v>0</v>
      </c>
      <c r="R116" s="101">
        <v>0</v>
      </c>
      <c r="S116" s="97">
        <v>1</v>
      </c>
      <c r="T116" s="101">
        <v>0</v>
      </c>
      <c r="U116" s="101">
        <v>0</v>
      </c>
      <c r="V116" s="96" t="s">
        <v>222</v>
      </c>
      <c r="W116" s="101">
        <v>0</v>
      </c>
      <c r="X116" s="101">
        <v>0</v>
      </c>
      <c r="Y116" s="101">
        <v>0</v>
      </c>
      <c r="Z116" s="97">
        <v>1</v>
      </c>
      <c r="AA116" s="101">
        <v>0</v>
      </c>
      <c r="AB116" s="101">
        <v>0</v>
      </c>
      <c r="AC116" s="96" t="s">
        <v>244</v>
      </c>
      <c r="AD116" s="101">
        <v>0</v>
      </c>
      <c r="AE116" s="101">
        <v>0</v>
      </c>
      <c r="AF116" s="101">
        <v>0</v>
      </c>
      <c r="AG116" s="97">
        <v>1.0000731283216322</v>
      </c>
      <c r="AH116" s="101">
        <v>0</v>
      </c>
      <c r="AI116" s="101">
        <v>0</v>
      </c>
    </row>
    <row r="117" spans="1:35" ht="18" x14ac:dyDescent="0.4">
      <c r="A117" s="96" t="s">
        <v>244</v>
      </c>
      <c r="B117" s="101">
        <v>0</v>
      </c>
      <c r="C117" s="101">
        <v>0</v>
      </c>
      <c r="D117" s="101">
        <v>0</v>
      </c>
      <c r="E117" s="97">
        <v>1.0002338841920893</v>
      </c>
      <c r="F117" s="101">
        <v>0</v>
      </c>
      <c r="G117" s="101">
        <v>0</v>
      </c>
      <c r="H117" s="96" t="s">
        <v>393</v>
      </c>
      <c r="I117" s="101">
        <v>0</v>
      </c>
      <c r="J117" s="101">
        <v>0</v>
      </c>
      <c r="K117" s="101">
        <v>0</v>
      </c>
      <c r="L117" s="97">
        <v>1</v>
      </c>
      <c r="M117" s="101">
        <v>0</v>
      </c>
      <c r="N117" s="101">
        <v>0</v>
      </c>
      <c r="O117" s="96" t="s">
        <v>393</v>
      </c>
      <c r="P117" s="101">
        <v>0</v>
      </c>
      <c r="Q117" s="101">
        <v>0</v>
      </c>
      <c r="R117" s="101">
        <v>0</v>
      </c>
      <c r="S117" s="97">
        <v>1</v>
      </c>
      <c r="T117" s="101">
        <v>0</v>
      </c>
      <c r="U117" s="101">
        <v>0</v>
      </c>
      <c r="V117" s="96" t="s">
        <v>393</v>
      </c>
      <c r="W117" s="101">
        <v>0</v>
      </c>
      <c r="X117" s="101">
        <v>0</v>
      </c>
      <c r="Y117" s="101">
        <v>0</v>
      </c>
      <c r="Z117" s="97">
        <v>1</v>
      </c>
      <c r="AA117" s="101">
        <v>0</v>
      </c>
      <c r="AB117" s="101">
        <v>0</v>
      </c>
      <c r="AC117" s="96" t="s">
        <v>257</v>
      </c>
      <c r="AD117" s="101">
        <v>0</v>
      </c>
      <c r="AE117" s="101">
        <v>0</v>
      </c>
      <c r="AF117" s="101">
        <v>0</v>
      </c>
      <c r="AG117" s="97">
        <v>1.0000731283216322</v>
      </c>
      <c r="AH117" s="101">
        <v>0</v>
      </c>
      <c r="AI117" s="101">
        <v>0</v>
      </c>
    </row>
    <row r="118" spans="1:35" ht="18" x14ac:dyDescent="0.4">
      <c r="A118" s="96" t="s">
        <v>257</v>
      </c>
      <c r="B118" s="101">
        <v>0</v>
      </c>
      <c r="C118" s="101">
        <v>0</v>
      </c>
      <c r="D118" s="101">
        <v>0</v>
      </c>
      <c r="E118" s="97">
        <v>1.0002338841920893</v>
      </c>
      <c r="F118" s="101">
        <v>0</v>
      </c>
      <c r="G118" s="101">
        <v>0</v>
      </c>
      <c r="H118" s="96" t="s">
        <v>244</v>
      </c>
      <c r="I118" s="101">
        <v>0</v>
      </c>
      <c r="J118" s="101">
        <v>0</v>
      </c>
      <c r="K118" s="101">
        <v>0</v>
      </c>
      <c r="L118" s="97">
        <v>1</v>
      </c>
      <c r="M118" s="101">
        <v>0</v>
      </c>
      <c r="N118" s="101">
        <v>0</v>
      </c>
      <c r="O118" s="96" t="s">
        <v>244</v>
      </c>
      <c r="P118" s="101">
        <v>0</v>
      </c>
      <c r="Q118" s="101">
        <v>0</v>
      </c>
      <c r="R118" s="101">
        <v>0</v>
      </c>
      <c r="S118" s="97">
        <v>1</v>
      </c>
      <c r="T118" s="101">
        <v>0</v>
      </c>
      <c r="U118" s="101">
        <v>0</v>
      </c>
      <c r="V118" s="96" t="s">
        <v>244</v>
      </c>
      <c r="W118" s="101">
        <v>0</v>
      </c>
      <c r="X118" s="101">
        <v>0</v>
      </c>
      <c r="Y118" s="101">
        <v>0</v>
      </c>
      <c r="Z118" s="97">
        <v>1</v>
      </c>
      <c r="AA118" s="101">
        <v>0</v>
      </c>
      <c r="AB118" s="101">
        <v>0</v>
      </c>
      <c r="AC118" s="96" t="s">
        <v>406</v>
      </c>
      <c r="AD118" s="101">
        <v>0</v>
      </c>
      <c r="AE118" s="101">
        <v>0</v>
      </c>
      <c r="AF118" s="101">
        <v>0</v>
      </c>
      <c r="AG118" s="97">
        <v>1.0000731283216322</v>
      </c>
      <c r="AH118" s="101">
        <v>0</v>
      </c>
      <c r="AI118" s="101">
        <v>0</v>
      </c>
    </row>
    <row r="119" spans="1:35" ht="18" x14ac:dyDescent="0.4">
      <c r="A119" s="96" t="s">
        <v>406</v>
      </c>
      <c r="B119" s="101">
        <v>0</v>
      </c>
      <c r="C119" s="101">
        <v>0</v>
      </c>
      <c r="D119" s="101">
        <v>0</v>
      </c>
      <c r="E119" s="97">
        <v>1.0002338841920893</v>
      </c>
      <c r="F119" s="101">
        <v>0</v>
      </c>
      <c r="G119" s="101">
        <v>0</v>
      </c>
      <c r="H119" s="96" t="s">
        <v>257</v>
      </c>
      <c r="I119" s="101">
        <v>0</v>
      </c>
      <c r="J119" s="101">
        <v>0</v>
      </c>
      <c r="K119" s="101">
        <v>0</v>
      </c>
      <c r="L119" s="97">
        <v>1</v>
      </c>
      <c r="M119" s="101">
        <v>0</v>
      </c>
      <c r="N119" s="101">
        <v>0</v>
      </c>
      <c r="O119" s="96" t="s">
        <v>257</v>
      </c>
      <c r="P119" s="101">
        <v>0</v>
      </c>
      <c r="Q119" s="101">
        <v>0</v>
      </c>
      <c r="R119" s="101">
        <v>0</v>
      </c>
      <c r="S119" s="97">
        <v>1</v>
      </c>
      <c r="T119" s="101">
        <v>0</v>
      </c>
      <c r="U119" s="101">
        <v>0</v>
      </c>
      <c r="V119" s="96" t="s">
        <v>257</v>
      </c>
      <c r="W119" s="101">
        <v>0</v>
      </c>
      <c r="X119" s="101">
        <v>0</v>
      </c>
      <c r="Y119" s="101">
        <v>0</v>
      </c>
      <c r="Z119" s="97">
        <v>1</v>
      </c>
      <c r="AA119" s="101">
        <v>0</v>
      </c>
      <c r="AB119" s="101">
        <v>0</v>
      </c>
      <c r="AC119" s="96" t="s">
        <v>267</v>
      </c>
      <c r="AD119" s="101">
        <v>0</v>
      </c>
      <c r="AE119" s="101">
        <v>0</v>
      </c>
      <c r="AF119" s="101">
        <v>0</v>
      </c>
      <c r="AG119" s="97">
        <v>1.0000731283216322</v>
      </c>
      <c r="AH119" s="101">
        <v>0</v>
      </c>
      <c r="AI119" s="101">
        <v>0</v>
      </c>
    </row>
    <row r="120" spans="1:35" ht="18" x14ac:dyDescent="0.4">
      <c r="A120" s="96" t="s">
        <v>267</v>
      </c>
      <c r="B120" s="101">
        <v>0</v>
      </c>
      <c r="C120" s="101">
        <v>0</v>
      </c>
      <c r="D120" s="101">
        <v>0</v>
      </c>
      <c r="E120" s="97">
        <v>1.0002338841920893</v>
      </c>
      <c r="F120" s="101">
        <v>0</v>
      </c>
      <c r="G120" s="101">
        <v>0</v>
      </c>
      <c r="H120" s="96" t="s">
        <v>406</v>
      </c>
      <c r="I120" s="101">
        <v>0</v>
      </c>
      <c r="J120" s="101">
        <v>0</v>
      </c>
      <c r="K120" s="101">
        <v>0</v>
      </c>
      <c r="L120" s="97">
        <v>1</v>
      </c>
      <c r="M120" s="101">
        <v>0</v>
      </c>
      <c r="N120" s="101">
        <v>0</v>
      </c>
      <c r="O120" s="96" t="s">
        <v>406</v>
      </c>
      <c r="P120" s="101">
        <v>0</v>
      </c>
      <c r="Q120" s="101">
        <v>0</v>
      </c>
      <c r="R120" s="101">
        <v>0</v>
      </c>
      <c r="S120" s="97">
        <v>1</v>
      </c>
      <c r="T120" s="101">
        <v>0</v>
      </c>
      <c r="U120" s="101">
        <v>0</v>
      </c>
      <c r="V120" s="96" t="s">
        <v>406</v>
      </c>
      <c r="W120" s="101">
        <v>0</v>
      </c>
      <c r="X120" s="101">
        <v>0</v>
      </c>
      <c r="Y120" s="101">
        <v>0</v>
      </c>
      <c r="Z120" s="97">
        <v>1</v>
      </c>
      <c r="AA120" s="101">
        <v>0</v>
      </c>
      <c r="AB120" s="101">
        <v>0</v>
      </c>
      <c r="AC120" s="96" t="s">
        <v>226</v>
      </c>
      <c r="AD120" s="101">
        <v>0</v>
      </c>
      <c r="AE120" s="101">
        <v>0</v>
      </c>
      <c r="AF120" s="101">
        <v>0</v>
      </c>
      <c r="AG120" s="97">
        <v>1.0000731283216322</v>
      </c>
      <c r="AH120" s="101">
        <v>0</v>
      </c>
      <c r="AI120" s="101">
        <v>0</v>
      </c>
    </row>
    <row r="121" spans="1:35" ht="18" x14ac:dyDescent="0.4">
      <c r="A121" s="96" t="s">
        <v>226</v>
      </c>
      <c r="B121" s="101">
        <v>0</v>
      </c>
      <c r="C121" s="101">
        <v>0</v>
      </c>
      <c r="D121" s="101">
        <v>0</v>
      </c>
      <c r="E121" s="97">
        <v>1.0002338841920893</v>
      </c>
      <c r="F121" s="101">
        <v>0</v>
      </c>
      <c r="G121" s="101">
        <v>0</v>
      </c>
      <c r="H121" s="96" t="s">
        <v>267</v>
      </c>
      <c r="I121" s="101">
        <v>0</v>
      </c>
      <c r="J121" s="101">
        <v>0</v>
      </c>
      <c r="K121" s="101">
        <v>0</v>
      </c>
      <c r="L121" s="97">
        <v>1</v>
      </c>
      <c r="M121" s="101">
        <v>0</v>
      </c>
      <c r="N121" s="101">
        <v>0</v>
      </c>
      <c r="O121" s="96" t="s">
        <v>267</v>
      </c>
      <c r="P121" s="101">
        <v>0</v>
      </c>
      <c r="Q121" s="101">
        <v>0</v>
      </c>
      <c r="R121" s="101">
        <v>0</v>
      </c>
      <c r="S121" s="97">
        <v>1</v>
      </c>
      <c r="T121" s="101">
        <v>0</v>
      </c>
      <c r="U121" s="101">
        <v>0</v>
      </c>
      <c r="V121" s="96" t="s">
        <v>267</v>
      </c>
      <c r="W121" s="101">
        <v>0</v>
      </c>
      <c r="X121" s="101">
        <v>0</v>
      </c>
      <c r="Y121" s="101">
        <v>0</v>
      </c>
      <c r="Z121" s="97">
        <v>1</v>
      </c>
      <c r="AA121" s="101">
        <v>0</v>
      </c>
      <c r="AB121" s="101">
        <v>0</v>
      </c>
      <c r="AC121" s="96" t="s">
        <v>301</v>
      </c>
      <c r="AD121" s="99">
        <v>-7.2313676986870577E-4</v>
      </c>
      <c r="AE121" s="99">
        <v>-7.2313676986870577E-4</v>
      </c>
      <c r="AF121" s="101">
        <v>0</v>
      </c>
      <c r="AG121" s="97">
        <v>1.0000700239606086</v>
      </c>
      <c r="AH121" s="101">
        <v>0</v>
      </c>
      <c r="AI121" s="101">
        <v>0</v>
      </c>
    </row>
    <row r="122" spans="1:35" ht="18" x14ac:dyDescent="0.4">
      <c r="A122" s="96" t="s">
        <v>231</v>
      </c>
      <c r="B122" s="98">
        <v>-0.34639311075597995</v>
      </c>
      <c r="C122" s="98">
        <v>-0.34639311075597995</v>
      </c>
      <c r="D122" s="101">
        <v>0</v>
      </c>
      <c r="E122" s="97">
        <v>1</v>
      </c>
      <c r="F122" s="101">
        <v>0</v>
      </c>
      <c r="G122" s="101">
        <v>0</v>
      </c>
      <c r="H122" s="96" t="s">
        <v>226</v>
      </c>
      <c r="I122" s="101">
        <v>0</v>
      </c>
      <c r="J122" s="101">
        <v>0</v>
      </c>
      <c r="K122" s="101">
        <v>0</v>
      </c>
      <c r="L122" s="97">
        <v>1</v>
      </c>
      <c r="M122" s="101">
        <v>0</v>
      </c>
      <c r="N122" s="101">
        <v>0</v>
      </c>
      <c r="O122" s="96" t="s">
        <v>226</v>
      </c>
      <c r="P122" s="101">
        <v>0</v>
      </c>
      <c r="Q122" s="101">
        <v>0</v>
      </c>
      <c r="R122" s="101">
        <v>0</v>
      </c>
      <c r="S122" s="97">
        <v>1</v>
      </c>
      <c r="T122" s="101">
        <v>0</v>
      </c>
      <c r="U122" s="101">
        <v>0</v>
      </c>
      <c r="V122" s="96" t="s">
        <v>226</v>
      </c>
      <c r="W122" s="101">
        <v>0</v>
      </c>
      <c r="X122" s="101">
        <v>0</v>
      </c>
      <c r="Y122" s="101">
        <v>0</v>
      </c>
      <c r="Z122" s="97">
        <v>1</v>
      </c>
      <c r="AA122" s="101">
        <v>0</v>
      </c>
      <c r="AB122" s="101">
        <v>0</v>
      </c>
      <c r="AC122" s="96" t="s">
        <v>305</v>
      </c>
      <c r="AD122" s="100">
        <v>-1.6311537318001324E-2</v>
      </c>
      <c r="AE122" s="100">
        <v>-1.6311537318001324E-2</v>
      </c>
      <c r="AF122" s="101">
        <v>0</v>
      </c>
      <c r="AG122" s="97">
        <v>1</v>
      </c>
      <c r="AH122" s="101">
        <v>0</v>
      </c>
      <c r="AI122" s="101">
        <v>0</v>
      </c>
    </row>
    <row r="123" spans="1:35" ht="36" x14ac:dyDescent="0.4">
      <c r="A123" s="96" t="s">
        <v>410</v>
      </c>
      <c r="B123" s="101">
        <v>0</v>
      </c>
      <c r="C123" s="101">
        <v>0</v>
      </c>
      <c r="D123" s="101">
        <v>0</v>
      </c>
      <c r="E123" s="97">
        <v>1</v>
      </c>
      <c r="F123" s="101">
        <v>0</v>
      </c>
      <c r="G123" s="101">
        <v>0</v>
      </c>
      <c r="H123" s="96" t="s">
        <v>410</v>
      </c>
      <c r="I123" s="101">
        <v>0</v>
      </c>
      <c r="J123" s="101">
        <v>0</v>
      </c>
      <c r="K123" s="101">
        <v>0</v>
      </c>
      <c r="L123" s="97">
        <v>1</v>
      </c>
      <c r="M123" s="101">
        <v>0</v>
      </c>
      <c r="N123" s="101">
        <v>0</v>
      </c>
      <c r="O123" s="96" t="s">
        <v>410</v>
      </c>
      <c r="P123" s="101">
        <v>0</v>
      </c>
      <c r="Q123" s="101">
        <v>0</v>
      </c>
      <c r="R123" s="101">
        <v>0</v>
      </c>
      <c r="S123" s="97">
        <v>1</v>
      </c>
      <c r="T123" s="101">
        <v>0</v>
      </c>
      <c r="U123" s="101">
        <v>0</v>
      </c>
      <c r="V123" s="96" t="s">
        <v>410</v>
      </c>
      <c r="W123" s="101">
        <v>0</v>
      </c>
      <c r="X123" s="101">
        <v>0</v>
      </c>
      <c r="Y123" s="101">
        <v>0</v>
      </c>
      <c r="Z123" s="97">
        <v>1</v>
      </c>
      <c r="AA123" s="101">
        <v>0</v>
      </c>
      <c r="AB123" s="101">
        <v>0</v>
      </c>
      <c r="AC123" s="96" t="s">
        <v>410</v>
      </c>
      <c r="AD123" s="101">
        <v>0</v>
      </c>
      <c r="AE123" s="101">
        <v>0</v>
      </c>
      <c r="AF123" s="101">
        <v>0</v>
      </c>
      <c r="AG123" s="97">
        <v>1</v>
      </c>
      <c r="AH123" s="101">
        <v>0</v>
      </c>
      <c r="AI123" s="101">
        <v>0</v>
      </c>
    </row>
    <row r="124" spans="1:35" ht="18" x14ac:dyDescent="0.4">
      <c r="A124" s="101">
        <v>0</v>
      </c>
      <c r="B124" s="101">
        <v>0</v>
      </c>
      <c r="C124" s="101">
        <v>0</v>
      </c>
      <c r="D124" s="101">
        <v>0</v>
      </c>
      <c r="E124" s="97">
        <v>1</v>
      </c>
      <c r="F124" s="101">
        <v>0</v>
      </c>
      <c r="G124" s="101">
        <v>0</v>
      </c>
      <c r="H124" s="101">
        <v>0</v>
      </c>
      <c r="I124" s="101">
        <v>0</v>
      </c>
      <c r="J124" s="101">
        <v>0</v>
      </c>
      <c r="K124" s="101">
        <v>0</v>
      </c>
      <c r="L124" s="97">
        <v>1</v>
      </c>
      <c r="M124" s="101">
        <v>0</v>
      </c>
      <c r="N124" s="101">
        <v>0</v>
      </c>
      <c r="O124" s="101">
        <v>0</v>
      </c>
      <c r="P124" s="101">
        <v>0</v>
      </c>
      <c r="Q124" s="101">
        <v>0</v>
      </c>
      <c r="R124" s="101">
        <v>0</v>
      </c>
      <c r="S124" s="97">
        <v>1</v>
      </c>
      <c r="T124" s="101">
        <v>0</v>
      </c>
      <c r="U124" s="101">
        <v>0</v>
      </c>
      <c r="V124" s="101">
        <v>0</v>
      </c>
      <c r="W124" s="101">
        <v>0</v>
      </c>
      <c r="X124" s="101">
        <v>0</v>
      </c>
      <c r="Y124" s="101">
        <v>0</v>
      </c>
      <c r="Z124" s="97">
        <v>1</v>
      </c>
      <c r="AA124" s="101">
        <v>0</v>
      </c>
      <c r="AB124" s="101">
        <v>0</v>
      </c>
      <c r="AC124" s="101">
        <v>0</v>
      </c>
      <c r="AD124" s="101">
        <v>0</v>
      </c>
      <c r="AE124" s="101">
        <v>0</v>
      </c>
      <c r="AF124" s="101">
        <v>0</v>
      </c>
      <c r="AG124" s="97">
        <v>1</v>
      </c>
      <c r="AH124" s="101">
        <v>0</v>
      </c>
      <c r="AI124" s="101">
        <v>0</v>
      </c>
    </row>
    <row r="125" spans="1:35" ht="18" x14ac:dyDescent="0.4">
      <c r="A125" s="101">
        <v>0</v>
      </c>
      <c r="B125" s="101">
        <v>0</v>
      </c>
      <c r="C125" s="101">
        <v>0</v>
      </c>
      <c r="D125" s="101">
        <v>0</v>
      </c>
      <c r="E125" s="97">
        <v>1</v>
      </c>
      <c r="F125" s="101">
        <v>0</v>
      </c>
      <c r="G125" s="101">
        <v>0</v>
      </c>
      <c r="H125" s="101">
        <v>0</v>
      </c>
      <c r="I125" s="101">
        <v>0</v>
      </c>
      <c r="J125" s="101">
        <v>0</v>
      </c>
      <c r="K125" s="101">
        <v>0</v>
      </c>
      <c r="L125" s="97">
        <v>1</v>
      </c>
      <c r="M125" s="101">
        <v>0</v>
      </c>
      <c r="N125" s="101">
        <v>0</v>
      </c>
      <c r="O125" s="101">
        <v>0</v>
      </c>
      <c r="P125" s="101">
        <v>0</v>
      </c>
      <c r="Q125" s="101">
        <v>0</v>
      </c>
      <c r="R125" s="101">
        <v>0</v>
      </c>
      <c r="S125" s="97">
        <v>1</v>
      </c>
      <c r="T125" s="101">
        <v>0</v>
      </c>
      <c r="U125" s="101">
        <v>0</v>
      </c>
      <c r="V125" s="101">
        <v>0</v>
      </c>
      <c r="W125" s="101">
        <v>0</v>
      </c>
      <c r="X125" s="101">
        <v>0</v>
      </c>
      <c r="Y125" s="101">
        <v>0</v>
      </c>
      <c r="Z125" s="97">
        <v>1</v>
      </c>
      <c r="AA125" s="101">
        <v>0</v>
      </c>
      <c r="AB125" s="101">
        <v>0</v>
      </c>
      <c r="AC125" s="101">
        <v>0</v>
      </c>
      <c r="AD125" s="101">
        <v>0</v>
      </c>
      <c r="AE125" s="101">
        <v>0</v>
      </c>
      <c r="AF125" s="101">
        <v>0</v>
      </c>
      <c r="AG125" s="97">
        <v>1</v>
      </c>
      <c r="AH125" s="101">
        <v>0</v>
      </c>
      <c r="AI125" s="101">
        <v>0</v>
      </c>
    </row>
    <row r="126" spans="1:35" ht="18" x14ac:dyDescent="0.4">
      <c r="A126" s="101">
        <v>0</v>
      </c>
      <c r="B126" s="101">
        <v>0</v>
      </c>
      <c r="C126" s="101">
        <v>0</v>
      </c>
      <c r="D126" s="101">
        <v>0</v>
      </c>
      <c r="E126" s="97">
        <v>1</v>
      </c>
      <c r="F126" s="101">
        <v>0</v>
      </c>
      <c r="G126" s="101">
        <v>0</v>
      </c>
      <c r="H126" s="101">
        <v>0</v>
      </c>
      <c r="I126" s="101">
        <v>0</v>
      </c>
      <c r="J126" s="101">
        <v>0</v>
      </c>
      <c r="K126" s="101">
        <v>0</v>
      </c>
      <c r="L126" s="97">
        <v>1</v>
      </c>
      <c r="M126" s="101">
        <v>0</v>
      </c>
      <c r="N126" s="101">
        <v>0</v>
      </c>
      <c r="O126" s="101">
        <v>0</v>
      </c>
      <c r="P126" s="101">
        <v>0</v>
      </c>
      <c r="Q126" s="101">
        <v>0</v>
      </c>
      <c r="R126" s="101">
        <v>0</v>
      </c>
      <c r="S126" s="97">
        <v>1</v>
      </c>
      <c r="T126" s="101">
        <v>0</v>
      </c>
      <c r="U126" s="101">
        <v>0</v>
      </c>
      <c r="V126" s="101">
        <v>0</v>
      </c>
      <c r="W126" s="101">
        <v>0</v>
      </c>
      <c r="X126" s="101">
        <v>0</v>
      </c>
      <c r="Y126" s="101">
        <v>0</v>
      </c>
      <c r="Z126" s="97">
        <v>1</v>
      </c>
      <c r="AA126" s="101">
        <v>0</v>
      </c>
      <c r="AB126" s="101">
        <v>0</v>
      </c>
      <c r="AC126" s="101">
        <v>0</v>
      </c>
      <c r="AD126" s="101">
        <v>0</v>
      </c>
      <c r="AE126" s="101">
        <v>0</v>
      </c>
      <c r="AF126" s="101">
        <v>0</v>
      </c>
      <c r="AG126" s="97">
        <v>1</v>
      </c>
      <c r="AH126" s="101">
        <v>0</v>
      </c>
      <c r="AI126" s="101">
        <v>0</v>
      </c>
    </row>
    <row r="127" spans="1:35" ht="18" x14ac:dyDescent="0.4">
      <c r="A127" s="101">
        <v>0</v>
      </c>
      <c r="B127" s="101">
        <v>0</v>
      </c>
      <c r="C127" s="101">
        <v>0</v>
      </c>
      <c r="D127" s="101">
        <v>0</v>
      </c>
      <c r="E127" s="97">
        <v>1</v>
      </c>
      <c r="F127" s="101">
        <v>0</v>
      </c>
      <c r="G127" s="101">
        <v>0</v>
      </c>
      <c r="H127" s="101">
        <v>0</v>
      </c>
      <c r="I127" s="101">
        <v>0</v>
      </c>
      <c r="J127" s="101">
        <v>0</v>
      </c>
      <c r="K127" s="101">
        <v>0</v>
      </c>
      <c r="L127" s="97">
        <v>1</v>
      </c>
      <c r="M127" s="101">
        <v>0</v>
      </c>
      <c r="N127" s="101">
        <v>0</v>
      </c>
      <c r="O127" s="101">
        <v>0</v>
      </c>
      <c r="P127" s="101">
        <v>0</v>
      </c>
      <c r="Q127" s="101">
        <v>0</v>
      </c>
      <c r="R127" s="101">
        <v>0</v>
      </c>
      <c r="S127" s="97">
        <v>1</v>
      </c>
      <c r="T127" s="101">
        <v>0</v>
      </c>
      <c r="U127" s="101">
        <v>0</v>
      </c>
      <c r="V127" s="101">
        <v>0</v>
      </c>
      <c r="W127" s="101">
        <v>0</v>
      </c>
      <c r="X127" s="101">
        <v>0</v>
      </c>
      <c r="Y127" s="101">
        <v>0</v>
      </c>
      <c r="Z127" s="97">
        <v>1</v>
      </c>
      <c r="AA127" s="101">
        <v>0</v>
      </c>
      <c r="AB127" s="101">
        <v>0</v>
      </c>
      <c r="AC127" s="101">
        <v>0</v>
      </c>
      <c r="AD127" s="101">
        <v>0</v>
      </c>
      <c r="AE127" s="101">
        <v>0</v>
      </c>
      <c r="AF127" s="101">
        <v>0</v>
      </c>
      <c r="AG127" s="97">
        <v>1</v>
      </c>
      <c r="AH127" s="101">
        <v>0</v>
      </c>
      <c r="AI127" s="101">
        <v>0</v>
      </c>
    </row>
    <row r="128" spans="1:35" ht="18" x14ac:dyDescent="0.4">
      <c r="A128" s="101">
        <v>0</v>
      </c>
      <c r="B128" s="101">
        <v>0</v>
      </c>
      <c r="C128" s="101">
        <v>0</v>
      </c>
      <c r="D128" s="101">
        <v>0</v>
      </c>
      <c r="E128" s="97">
        <v>1</v>
      </c>
      <c r="F128" s="101">
        <v>0</v>
      </c>
      <c r="G128" s="101">
        <v>0</v>
      </c>
      <c r="H128" s="101">
        <v>0</v>
      </c>
      <c r="I128" s="101">
        <v>0</v>
      </c>
      <c r="J128" s="101">
        <v>0</v>
      </c>
      <c r="K128" s="101">
        <v>0</v>
      </c>
      <c r="L128" s="97">
        <v>1</v>
      </c>
      <c r="M128" s="101">
        <v>0</v>
      </c>
      <c r="N128" s="101">
        <v>0</v>
      </c>
      <c r="O128" s="101">
        <v>0</v>
      </c>
      <c r="P128" s="101">
        <v>0</v>
      </c>
      <c r="Q128" s="101">
        <v>0</v>
      </c>
      <c r="R128" s="101">
        <v>0</v>
      </c>
      <c r="S128" s="97">
        <v>1</v>
      </c>
      <c r="T128" s="101">
        <v>0</v>
      </c>
      <c r="U128" s="101">
        <v>0</v>
      </c>
      <c r="V128" s="101">
        <v>0</v>
      </c>
      <c r="W128" s="101">
        <v>0</v>
      </c>
      <c r="X128" s="101">
        <v>0</v>
      </c>
      <c r="Y128" s="101">
        <v>0</v>
      </c>
      <c r="Z128" s="97">
        <v>1</v>
      </c>
      <c r="AA128" s="101">
        <v>0</v>
      </c>
      <c r="AB128" s="101">
        <v>0</v>
      </c>
      <c r="AC128" s="101">
        <v>0</v>
      </c>
      <c r="AD128" s="101">
        <v>0</v>
      </c>
      <c r="AE128" s="101">
        <v>0</v>
      </c>
      <c r="AF128" s="101">
        <v>0</v>
      </c>
      <c r="AG128" s="97">
        <v>1</v>
      </c>
      <c r="AH128" s="101">
        <v>0</v>
      </c>
      <c r="AI128" s="101">
        <v>0</v>
      </c>
    </row>
    <row r="129" spans="1:35" ht="18" x14ac:dyDescent="0.4">
      <c r="A129" s="101">
        <v>0</v>
      </c>
      <c r="B129" s="101">
        <v>0</v>
      </c>
      <c r="C129" s="101">
        <v>0</v>
      </c>
      <c r="D129" s="101">
        <v>0</v>
      </c>
      <c r="E129" s="97">
        <v>1</v>
      </c>
      <c r="F129" s="101">
        <v>0</v>
      </c>
      <c r="G129" s="101">
        <v>0</v>
      </c>
      <c r="H129" s="101">
        <v>0</v>
      </c>
      <c r="I129" s="101">
        <v>0</v>
      </c>
      <c r="J129" s="101">
        <v>0</v>
      </c>
      <c r="K129" s="101">
        <v>0</v>
      </c>
      <c r="L129" s="97">
        <v>1</v>
      </c>
      <c r="M129" s="101">
        <v>0</v>
      </c>
      <c r="N129" s="101">
        <v>0</v>
      </c>
      <c r="O129" s="101">
        <v>0</v>
      </c>
      <c r="P129" s="101">
        <v>0</v>
      </c>
      <c r="Q129" s="101">
        <v>0</v>
      </c>
      <c r="R129" s="101">
        <v>0</v>
      </c>
      <c r="S129" s="97">
        <v>1</v>
      </c>
      <c r="T129" s="101">
        <v>0</v>
      </c>
      <c r="U129" s="101">
        <v>0</v>
      </c>
      <c r="V129" s="101">
        <v>0</v>
      </c>
      <c r="W129" s="101">
        <v>0</v>
      </c>
      <c r="X129" s="101">
        <v>0</v>
      </c>
      <c r="Y129" s="101">
        <v>0</v>
      </c>
      <c r="Z129" s="97">
        <v>1</v>
      </c>
      <c r="AA129" s="101">
        <v>0</v>
      </c>
      <c r="AB129" s="101">
        <v>0</v>
      </c>
      <c r="AC129" s="101">
        <v>0</v>
      </c>
      <c r="AD129" s="101">
        <v>0</v>
      </c>
      <c r="AE129" s="101">
        <v>0</v>
      </c>
      <c r="AF129" s="101">
        <v>0</v>
      </c>
      <c r="AG129" s="97">
        <v>1</v>
      </c>
      <c r="AH129" s="101">
        <v>0</v>
      </c>
      <c r="AI129" s="101">
        <v>0</v>
      </c>
    </row>
    <row r="130" spans="1:35" ht="18" x14ac:dyDescent="0.4">
      <c r="A130" s="96" t="s">
        <v>411</v>
      </c>
      <c r="B130" s="101">
        <v>0</v>
      </c>
      <c r="C130" s="101">
        <v>0</v>
      </c>
      <c r="D130" s="101">
        <v>0</v>
      </c>
      <c r="E130" s="97">
        <v>1</v>
      </c>
      <c r="F130" s="101">
        <v>0</v>
      </c>
      <c r="G130" s="101">
        <v>0</v>
      </c>
      <c r="H130" s="96" t="s">
        <v>411</v>
      </c>
      <c r="I130" s="101">
        <v>0</v>
      </c>
      <c r="J130" s="101">
        <v>0</v>
      </c>
      <c r="K130" s="101">
        <v>0</v>
      </c>
      <c r="L130" s="97">
        <v>1</v>
      </c>
      <c r="M130" s="101">
        <v>0</v>
      </c>
      <c r="N130" s="101">
        <v>0</v>
      </c>
      <c r="O130" s="96" t="s">
        <v>411</v>
      </c>
      <c r="P130" s="101">
        <v>0</v>
      </c>
      <c r="Q130" s="101">
        <v>0</v>
      </c>
      <c r="R130" s="101">
        <v>0</v>
      </c>
      <c r="S130" s="97">
        <v>1</v>
      </c>
      <c r="T130" s="101">
        <v>0</v>
      </c>
      <c r="U130" s="101">
        <v>0</v>
      </c>
      <c r="V130" s="96" t="s">
        <v>411</v>
      </c>
      <c r="W130" s="101">
        <v>0</v>
      </c>
      <c r="X130" s="101">
        <v>0</v>
      </c>
      <c r="Y130" s="101">
        <v>0</v>
      </c>
      <c r="Z130" s="97">
        <v>1</v>
      </c>
      <c r="AA130" s="101">
        <v>0</v>
      </c>
      <c r="AB130" s="101">
        <v>0</v>
      </c>
      <c r="AC130" s="96" t="s">
        <v>411</v>
      </c>
      <c r="AD130" s="101">
        <v>0</v>
      </c>
      <c r="AE130" s="101">
        <v>0</v>
      </c>
      <c r="AF130" s="101">
        <v>0</v>
      </c>
      <c r="AG130" s="97">
        <v>1</v>
      </c>
      <c r="AH130" s="101">
        <v>0</v>
      </c>
      <c r="AI130" s="101">
        <v>0</v>
      </c>
    </row>
    <row r="131" spans="1:35" ht="18" x14ac:dyDescent="0.4">
      <c r="A131" s="96" t="s">
        <v>412</v>
      </c>
      <c r="B131" s="101">
        <v>0</v>
      </c>
      <c r="C131" s="101">
        <v>0</v>
      </c>
      <c r="D131" s="101">
        <v>0</v>
      </c>
      <c r="E131" s="97">
        <v>1</v>
      </c>
      <c r="F131" s="101">
        <v>0</v>
      </c>
      <c r="G131" s="101">
        <v>0</v>
      </c>
      <c r="H131" s="96" t="s">
        <v>412</v>
      </c>
      <c r="I131" s="101">
        <v>0</v>
      </c>
      <c r="J131" s="101">
        <v>0</v>
      </c>
      <c r="K131" s="101">
        <v>0</v>
      </c>
      <c r="L131" s="97">
        <v>1</v>
      </c>
      <c r="M131" s="101">
        <v>0</v>
      </c>
      <c r="N131" s="101">
        <v>0</v>
      </c>
      <c r="O131" s="96" t="s">
        <v>412</v>
      </c>
      <c r="P131" s="101">
        <v>0</v>
      </c>
      <c r="Q131" s="101">
        <v>0</v>
      </c>
      <c r="R131" s="101">
        <v>0</v>
      </c>
      <c r="S131" s="97">
        <v>1</v>
      </c>
      <c r="T131" s="101">
        <v>0</v>
      </c>
      <c r="U131" s="101">
        <v>0</v>
      </c>
      <c r="V131" s="96" t="s">
        <v>412</v>
      </c>
      <c r="W131" s="101">
        <v>0</v>
      </c>
      <c r="X131" s="101">
        <v>0</v>
      </c>
      <c r="Y131" s="101">
        <v>0</v>
      </c>
      <c r="Z131" s="97">
        <v>1</v>
      </c>
      <c r="AA131" s="101">
        <v>0</v>
      </c>
      <c r="AB131" s="101">
        <v>0</v>
      </c>
      <c r="AC131" s="96" t="s">
        <v>412</v>
      </c>
      <c r="AD131" s="101">
        <v>0</v>
      </c>
      <c r="AE131" s="101">
        <v>0</v>
      </c>
      <c r="AF131" s="101">
        <v>0</v>
      </c>
      <c r="AG131" s="97">
        <v>1</v>
      </c>
      <c r="AH131" s="101">
        <v>0</v>
      </c>
      <c r="AI131" s="101">
        <v>0</v>
      </c>
    </row>
    <row r="132" spans="1:35" ht="18" x14ac:dyDescent="0.4">
      <c r="A132" s="101">
        <v>0</v>
      </c>
      <c r="B132" s="101">
        <v>0</v>
      </c>
      <c r="C132" s="101">
        <v>0</v>
      </c>
      <c r="D132" s="101">
        <v>0</v>
      </c>
      <c r="E132" s="97">
        <v>1</v>
      </c>
      <c r="F132" s="101">
        <v>0</v>
      </c>
      <c r="G132" s="101">
        <v>0</v>
      </c>
      <c r="H132" s="101">
        <v>0</v>
      </c>
      <c r="I132" s="101">
        <v>0</v>
      </c>
      <c r="J132" s="101">
        <v>0</v>
      </c>
      <c r="K132" s="101">
        <v>0</v>
      </c>
      <c r="L132" s="97">
        <v>1</v>
      </c>
      <c r="M132" s="101">
        <v>0</v>
      </c>
      <c r="N132" s="101">
        <v>0</v>
      </c>
      <c r="O132" s="101">
        <v>0</v>
      </c>
      <c r="P132" s="101">
        <v>0</v>
      </c>
      <c r="Q132" s="101">
        <v>0</v>
      </c>
      <c r="R132" s="101">
        <v>0</v>
      </c>
      <c r="S132" s="97">
        <v>1</v>
      </c>
      <c r="T132" s="101">
        <v>0</v>
      </c>
      <c r="U132" s="101">
        <v>0</v>
      </c>
      <c r="V132" s="101">
        <v>0</v>
      </c>
      <c r="W132" s="101">
        <v>0</v>
      </c>
      <c r="X132" s="101">
        <v>0</v>
      </c>
      <c r="Y132" s="101">
        <v>0</v>
      </c>
      <c r="Z132" s="97">
        <v>1</v>
      </c>
      <c r="AA132" s="101">
        <v>0</v>
      </c>
      <c r="AB132" s="101">
        <v>0</v>
      </c>
      <c r="AC132" s="101">
        <v>0</v>
      </c>
      <c r="AD132" s="101">
        <v>0</v>
      </c>
      <c r="AE132" s="101">
        <v>0</v>
      </c>
      <c r="AF132" s="101">
        <v>0</v>
      </c>
      <c r="AG132" s="97">
        <v>1</v>
      </c>
      <c r="AH132" s="101">
        <v>0</v>
      </c>
      <c r="AI132" s="101">
        <v>0</v>
      </c>
    </row>
    <row r="133" spans="1:35" ht="18" x14ac:dyDescent="0.4">
      <c r="A133" s="101">
        <v>0</v>
      </c>
      <c r="B133" s="101">
        <v>0</v>
      </c>
      <c r="C133" s="101">
        <v>0</v>
      </c>
      <c r="D133" s="101">
        <v>0</v>
      </c>
      <c r="E133" s="97">
        <v>1</v>
      </c>
      <c r="F133" s="101">
        <v>0</v>
      </c>
      <c r="G133" s="101">
        <v>0</v>
      </c>
      <c r="H133" s="101">
        <v>0</v>
      </c>
      <c r="I133" s="101">
        <v>0</v>
      </c>
      <c r="J133" s="101">
        <v>0</v>
      </c>
      <c r="K133" s="101">
        <v>0</v>
      </c>
      <c r="L133" s="97">
        <v>1</v>
      </c>
      <c r="M133" s="101">
        <v>0</v>
      </c>
      <c r="N133" s="101">
        <v>0</v>
      </c>
      <c r="O133" s="101">
        <v>0</v>
      </c>
      <c r="P133" s="101">
        <v>0</v>
      </c>
      <c r="Q133" s="101">
        <v>0</v>
      </c>
      <c r="R133" s="101">
        <v>0</v>
      </c>
      <c r="S133" s="97">
        <v>1</v>
      </c>
      <c r="T133" s="101">
        <v>0</v>
      </c>
      <c r="U133" s="101">
        <v>0</v>
      </c>
      <c r="V133" s="101">
        <v>0</v>
      </c>
      <c r="W133" s="101">
        <v>0</v>
      </c>
      <c r="X133" s="101">
        <v>0</v>
      </c>
      <c r="Y133" s="101">
        <v>0</v>
      </c>
      <c r="Z133" s="97">
        <v>1</v>
      </c>
      <c r="AA133" s="101">
        <v>0</v>
      </c>
      <c r="AB133" s="101">
        <v>0</v>
      </c>
      <c r="AC133" s="101">
        <v>0</v>
      </c>
      <c r="AD133" s="101">
        <v>0</v>
      </c>
      <c r="AE133" s="101">
        <v>0</v>
      </c>
      <c r="AF133" s="101">
        <v>0</v>
      </c>
      <c r="AG133" s="97">
        <v>1</v>
      </c>
      <c r="AH133" s="101">
        <v>0</v>
      </c>
      <c r="AI133" s="101">
        <v>0</v>
      </c>
    </row>
    <row r="134" spans="1:35" ht="18" x14ac:dyDescent="0.4">
      <c r="A134" s="96" t="s">
        <v>413</v>
      </c>
      <c r="B134" s="101">
        <v>0</v>
      </c>
      <c r="C134" s="101">
        <v>0</v>
      </c>
      <c r="D134" s="101">
        <v>0</v>
      </c>
      <c r="E134" s="97">
        <v>1</v>
      </c>
      <c r="F134" s="101">
        <v>0</v>
      </c>
      <c r="G134" s="101">
        <v>0</v>
      </c>
      <c r="H134" s="96" t="s">
        <v>413</v>
      </c>
      <c r="I134" s="101">
        <v>0</v>
      </c>
      <c r="J134" s="101">
        <v>0</v>
      </c>
      <c r="K134" s="101">
        <v>0</v>
      </c>
      <c r="L134" s="97">
        <v>1</v>
      </c>
      <c r="M134" s="101">
        <v>0</v>
      </c>
      <c r="N134" s="101">
        <v>0</v>
      </c>
      <c r="O134" s="96" t="s">
        <v>413</v>
      </c>
      <c r="P134" s="101">
        <v>0</v>
      </c>
      <c r="Q134" s="101">
        <v>0</v>
      </c>
      <c r="R134" s="101">
        <v>0</v>
      </c>
      <c r="S134" s="97">
        <v>1</v>
      </c>
      <c r="T134" s="101">
        <v>0</v>
      </c>
      <c r="U134" s="101">
        <v>0</v>
      </c>
      <c r="V134" s="96" t="s">
        <v>413</v>
      </c>
      <c r="W134" s="101">
        <v>0</v>
      </c>
      <c r="X134" s="101">
        <v>0</v>
      </c>
      <c r="Y134" s="101">
        <v>0</v>
      </c>
      <c r="Z134" s="97">
        <v>1</v>
      </c>
      <c r="AA134" s="101">
        <v>0</v>
      </c>
      <c r="AB134" s="101">
        <v>0</v>
      </c>
      <c r="AC134" s="96" t="s">
        <v>413</v>
      </c>
      <c r="AD134" s="101">
        <v>0</v>
      </c>
      <c r="AE134" s="101">
        <v>0</v>
      </c>
      <c r="AF134" s="101">
        <v>0</v>
      </c>
      <c r="AG134" s="97">
        <v>1</v>
      </c>
      <c r="AH134" s="101">
        <v>0</v>
      </c>
      <c r="AI134" s="101">
        <v>0</v>
      </c>
    </row>
    <row r="135" spans="1:35" ht="36" x14ac:dyDescent="0.4">
      <c r="A135" s="96" t="s">
        <v>414</v>
      </c>
      <c r="B135" s="101">
        <v>0</v>
      </c>
      <c r="C135" s="101">
        <v>0</v>
      </c>
      <c r="D135" s="101">
        <v>0</v>
      </c>
      <c r="E135" s="97">
        <v>1</v>
      </c>
      <c r="F135" s="101">
        <v>0</v>
      </c>
      <c r="G135" s="101">
        <v>0</v>
      </c>
      <c r="H135" s="96" t="s">
        <v>414</v>
      </c>
      <c r="I135" s="101">
        <v>0</v>
      </c>
      <c r="J135" s="101">
        <v>0</v>
      </c>
      <c r="K135" s="101">
        <v>0</v>
      </c>
      <c r="L135" s="97">
        <v>1</v>
      </c>
      <c r="M135" s="101">
        <v>0</v>
      </c>
      <c r="N135" s="101">
        <v>0</v>
      </c>
      <c r="O135" s="96" t="s">
        <v>414</v>
      </c>
      <c r="P135" s="101">
        <v>0</v>
      </c>
      <c r="Q135" s="101">
        <v>0</v>
      </c>
      <c r="R135" s="101">
        <v>0</v>
      </c>
      <c r="S135" s="97">
        <v>1</v>
      </c>
      <c r="T135" s="101">
        <v>0</v>
      </c>
      <c r="U135" s="101">
        <v>0</v>
      </c>
      <c r="V135" s="96" t="s">
        <v>414</v>
      </c>
      <c r="W135" s="101">
        <v>0</v>
      </c>
      <c r="X135" s="101">
        <v>0</v>
      </c>
      <c r="Y135" s="101">
        <v>0</v>
      </c>
      <c r="Z135" s="97">
        <v>1</v>
      </c>
      <c r="AA135" s="101">
        <v>0</v>
      </c>
      <c r="AB135" s="101">
        <v>0</v>
      </c>
      <c r="AC135" s="96" t="s">
        <v>414</v>
      </c>
      <c r="AD135" s="101">
        <v>0</v>
      </c>
      <c r="AE135" s="101">
        <v>0</v>
      </c>
      <c r="AF135" s="101">
        <v>0</v>
      </c>
      <c r="AG135" s="97">
        <v>1</v>
      </c>
      <c r="AH135" s="101">
        <v>0</v>
      </c>
      <c r="AI135" s="101">
        <v>0</v>
      </c>
    </row>
    <row r="136" spans="1:35" ht="18" x14ac:dyDescent="0.4">
      <c r="A136" s="101">
        <v>0</v>
      </c>
      <c r="B136" s="101">
        <v>0</v>
      </c>
      <c r="C136" s="101">
        <v>0</v>
      </c>
      <c r="D136" s="101">
        <v>0</v>
      </c>
      <c r="E136" s="97">
        <v>1</v>
      </c>
      <c r="F136" s="101">
        <v>0</v>
      </c>
      <c r="G136" s="101">
        <v>0</v>
      </c>
      <c r="H136" s="101">
        <v>0</v>
      </c>
      <c r="I136" s="101">
        <v>0</v>
      </c>
      <c r="J136" s="101">
        <v>0</v>
      </c>
      <c r="K136" s="101">
        <v>0</v>
      </c>
      <c r="L136" s="97">
        <v>1</v>
      </c>
      <c r="M136" s="101">
        <v>0</v>
      </c>
      <c r="N136" s="101">
        <v>0</v>
      </c>
      <c r="O136" s="101">
        <v>0</v>
      </c>
      <c r="P136" s="101">
        <v>0</v>
      </c>
      <c r="Q136" s="101">
        <v>0</v>
      </c>
      <c r="R136" s="101">
        <v>0</v>
      </c>
      <c r="S136" s="97">
        <v>1</v>
      </c>
      <c r="T136" s="101">
        <v>0</v>
      </c>
      <c r="U136" s="101">
        <v>0</v>
      </c>
      <c r="V136" s="101">
        <v>0</v>
      </c>
      <c r="W136" s="101">
        <v>0</v>
      </c>
      <c r="X136" s="101">
        <v>0</v>
      </c>
      <c r="Y136" s="101">
        <v>0</v>
      </c>
      <c r="Z136" s="97">
        <v>1</v>
      </c>
      <c r="AA136" s="101">
        <v>0</v>
      </c>
      <c r="AB136" s="101">
        <v>0</v>
      </c>
      <c r="AC136" s="101">
        <v>0</v>
      </c>
      <c r="AD136" s="101">
        <v>0</v>
      </c>
      <c r="AE136" s="101">
        <v>0</v>
      </c>
      <c r="AF136" s="101">
        <v>0</v>
      </c>
      <c r="AG136" s="97">
        <v>1</v>
      </c>
      <c r="AH136" s="101">
        <v>0</v>
      </c>
      <c r="AI136" s="101">
        <v>0</v>
      </c>
    </row>
    <row r="137" spans="1:35" ht="18" x14ac:dyDescent="0.4">
      <c r="A137" s="101">
        <v>0</v>
      </c>
      <c r="B137" s="101">
        <v>0</v>
      </c>
      <c r="C137" s="101">
        <v>0</v>
      </c>
      <c r="D137" s="101">
        <v>0</v>
      </c>
      <c r="E137" s="97">
        <v>1</v>
      </c>
      <c r="F137" s="101">
        <v>0</v>
      </c>
      <c r="G137" s="101">
        <v>0</v>
      </c>
      <c r="H137" s="101">
        <v>0</v>
      </c>
      <c r="I137" s="101">
        <v>0</v>
      </c>
      <c r="J137" s="101">
        <v>0</v>
      </c>
      <c r="K137" s="101">
        <v>0</v>
      </c>
      <c r="L137" s="97">
        <v>1</v>
      </c>
      <c r="M137" s="101">
        <v>0</v>
      </c>
      <c r="N137" s="101">
        <v>0</v>
      </c>
      <c r="O137" s="101">
        <v>0</v>
      </c>
      <c r="P137" s="101">
        <v>0</v>
      </c>
      <c r="Q137" s="101">
        <v>0</v>
      </c>
      <c r="R137" s="101">
        <v>0</v>
      </c>
      <c r="S137" s="97">
        <v>1</v>
      </c>
      <c r="T137" s="101">
        <v>0</v>
      </c>
      <c r="U137" s="101">
        <v>0</v>
      </c>
      <c r="V137" s="101">
        <v>0</v>
      </c>
      <c r="W137" s="101">
        <v>0</v>
      </c>
      <c r="X137" s="101">
        <v>0</v>
      </c>
      <c r="Y137" s="101">
        <v>0</v>
      </c>
      <c r="Z137" s="97">
        <v>1</v>
      </c>
      <c r="AA137" s="101">
        <v>0</v>
      </c>
      <c r="AB137" s="101">
        <v>0</v>
      </c>
      <c r="AC137" s="101">
        <v>0</v>
      </c>
      <c r="AD137" s="101">
        <v>0</v>
      </c>
      <c r="AE137" s="101">
        <v>0</v>
      </c>
      <c r="AF137" s="101">
        <v>0</v>
      </c>
      <c r="AG137" s="97">
        <v>1</v>
      </c>
      <c r="AH137" s="101">
        <v>0</v>
      </c>
      <c r="AI137" s="101">
        <v>0</v>
      </c>
    </row>
    <row r="138" spans="1:35" ht="18" x14ac:dyDescent="0.4">
      <c r="A138" s="96" t="s">
        <v>415</v>
      </c>
      <c r="B138" s="101">
        <v>0</v>
      </c>
      <c r="C138" s="101">
        <v>0</v>
      </c>
      <c r="D138" s="101">
        <v>0</v>
      </c>
      <c r="E138" s="97">
        <v>1</v>
      </c>
      <c r="F138" s="101">
        <v>0</v>
      </c>
      <c r="G138" s="101">
        <v>0</v>
      </c>
      <c r="H138" s="96" t="s">
        <v>415</v>
      </c>
      <c r="I138" s="101">
        <v>0</v>
      </c>
      <c r="J138" s="101">
        <v>0</v>
      </c>
      <c r="K138" s="101">
        <v>0</v>
      </c>
      <c r="L138" s="97">
        <v>1</v>
      </c>
      <c r="M138" s="101">
        <v>0</v>
      </c>
      <c r="N138" s="101">
        <v>0</v>
      </c>
      <c r="O138" s="96" t="s">
        <v>415</v>
      </c>
      <c r="P138" s="101">
        <v>0</v>
      </c>
      <c r="Q138" s="101">
        <v>0</v>
      </c>
      <c r="R138" s="101">
        <v>0</v>
      </c>
      <c r="S138" s="97">
        <v>1</v>
      </c>
      <c r="T138" s="101">
        <v>0</v>
      </c>
      <c r="U138" s="101">
        <v>0</v>
      </c>
      <c r="V138" s="96" t="s">
        <v>415</v>
      </c>
      <c r="W138" s="101">
        <v>0</v>
      </c>
      <c r="X138" s="101">
        <v>0</v>
      </c>
      <c r="Y138" s="101">
        <v>0</v>
      </c>
      <c r="Z138" s="97">
        <v>1</v>
      </c>
      <c r="AA138" s="101">
        <v>0</v>
      </c>
      <c r="AB138" s="101">
        <v>0</v>
      </c>
      <c r="AC138" s="96" t="s">
        <v>415</v>
      </c>
      <c r="AD138" s="101">
        <v>0</v>
      </c>
      <c r="AE138" s="101">
        <v>0</v>
      </c>
      <c r="AF138" s="101">
        <v>0</v>
      </c>
      <c r="AG138" s="97">
        <v>1</v>
      </c>
      <c r="AH138" s="101">
        <v>0</v>
      </c>
      <c r="AI138" s="101">
        <v>0</v>
      </c>
    </row>
    <row r="139" spans="1:35" ht="36" x14ac:dyDescent="0.4">
      <c r="A139" s="96" t="s">
        <v>416</v>
      </c>
      <c r="B139" s="101">
        <v>0</v>
      </c>
      <c r="C139" s="101">
        <v>0</v>
      </c>
      <c r="D139" s="101">
        <v>0</v>
      </c>
      <c r="E139" s="97">
        <v>1</v>
      </c>
      <c r="F139" s="101">
        <v>0</v>
      </c>
      <c r="G139" s="101">
        <v>0</v>
      </c>
      <c r="H139" s="96" t="s">
        <v>416</v>
      </c>
      <c r="I139" s="101">
        <v>0</v>
      </c>
      <c r="J139" s="101">
        <v>0</v>
      </c>
      <c r="K139" s="101">
        <v>0</v>
      </c>
      <c r="L139" s="97">
        <v>1</v>
      </c>
      <c r="M139" s="101">
        <v>0</v>
      </c>
      <c r="N139" s="101">
        <v>0</v>
      </c>
      <c r="O139" s="96" t="s">
        <v>416</v>
      </c>
      <c r="P139" s="101">
        <v>0</v>
      </c>
      <c r="Q139" s="101">
        <v>0</v>
      </c>
      <c r="R139" s="101">
        <v>0</v>
      </c>
      <c r="S139" s="97">
        <v>1</v>
      </c>
      <c r="T139" s="101">
        <v>0</v>
      </c>
      <c r="U139" s="101">
        <v>0</v>
      </c>
      <c r="V139" s="96" t="s">
        <v>416</v>
      </c>
      <c r="W139" s="101">
        <v>0</v>
      </c>
      <c r="X139" s="101">
        <v>0</v>
      </c>
      <c r="Y139" s="101">
        <v>0</v>
      </c>
      <c r="Z139" s="97">
        <v>1</v>
      </c>
      <c r="AA139" s="101">
        <v>0</v>
      </c>
      <c r="AB139" s="101">
        <v>0</v>
      </c>
      <c r="AC139" s="96" t="s">
        <v>416</v>
      </c>
      <c r="AD139" s="101">
        <v>0</v>
      </c>
      <c r="AE139" s="101">
        <v>0</v>
      </c>
      <c r="AF139" s="101">
        <v>0</v>
      </c>
      <c r="AG139" s="97">
        <v>1</v>
      </c>
      <c r="AH139" s="101">
        <v>0</v>
      </c>
      <c r="AI139" s="101">
        <v>0</v>
      </c>
    </row>
  </sheetData>
  <mergeCells count="2">
    <mergeCell ref="B2:F2"/>
    <mergeCell ref="B3:F3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189C8-F14D-47C1-B010-01DAA6E4194B}">
  <sheetPr codeName="Sheet19"/>
  <dimension ref="A1:L143"/>
  <sheetViews>
    <sheetView workbookViewId="0">
      <selection activeCell="A4" sqref="A4"/>
    </sheetView>
  </sheetViews>
  <sheetFormatPr defaultRowHeight="12.5" x14ac:dyDescent="0.25"/>
  <cols>
    <col min="1" max="1" width="23.54296875" style="32" bestFit="1" customWidth="1"/>
    <col min="2" max="3" width="12.90625" style="32" bestFit="1" customWidth="1"/>
    <col min="4" max="4" width="21.54296875" style="32" bestFit="1" customWidth="1"/>
    <col min="5" max="5" width="18.26953125" style="32" bestFit="1" customWidth="1"/>
    <col min="6" max="6" width="21.54296875" style="32" bestFit="1" customWidth="1"/>
    <col min="7" max="7" width="14.36328125" style="32" bestFit="1" customWidth="1"/>
    <col min="8" max="8" width="17.81640625" style="32" bestFit="1" customWidth="1"/>
    <col min="9" max="9" width="17.453125" style="32" bestFit="1" customWidth="1"/>
    <col min="10" max="11" width="11.26953125" style="32" bestFit="1" customWidth="1"/>
    <col min="12" max="16384" width="8.7265625" style="32"/>
  </cols>
  <sheetData>
    <row r="1" spans="1:12" ht="35" customHeight="1" x14ac:dyDescent="0.35">
      <c r="A1" s="263" t="s">
        <v>685</v>
      </c>
      <c r="B1" s="264"/>
      <c r="C1" s="264"/>
      <c r="D1" s="265"/>
      <c r="E1" s="31"/>
      <c r="F1" s="31"/>
      <c r="G1" s="31"/>
      <c r="H1" s="31"/>
      <c r="I1" s="31"/>
      <c r="J1" s="31"/>
      <c r="K1" s="31"/>
    </row>
    <row r="2" spans="1:12" ht="36" thickBot="1" x14ac:dyDescent="0.45">
      <c r="A2" s="33" t="s">
        <v>126</v>
      </c>
      <c r="B2" s="34" t="s">
        <v>127</v>
      </c>
      <c r="C2" s="33" t="s">
        <v>128</v>
      </c>
      <c r="D2" s="35" t="s">
        <v>129</v>
      </c>
      <c r="E2" s="31"/>
      <c r="F2" s="31"/>
      <c r="G2" s="31"/>
      <c r="H2" s="31"/>
      <c r="I2" s="31"/>
      <c r="J2" s="31"/>
      <c r="K2" s="31"/>
    </row>
    <row r="3" spans="1:12" ht="18.5" thickBot="1" x14ac:dyDescent="0.45">
      <c r="A3" s="36" t="s">
        <v>130</v>
      </c>
      <c r="B3" s="36" t="s">
        <v>131</v>
      </c>
      <c r="C3" s="36" t="s">
        <v>132</v>
      </c>
      <c r="D3" s="36" t="s">
        <v>133</v>
      </c>
      <c r="E3" s="37" t="s">
        <v>134</v>
      </c>
      <c r="F3" s="37" t="s">
        <v>135</v>
      </c>
      <c r="G3" s="37" t="s">
        <v>136</v>
      </c>
      <c r="H3" s="37" t="s">
        <v>137</v>
      </c>
      <c r="I3" s="37" t="s">
        <v>138</v>
      </c>
      <c r="J3" s="37" t="s">
        <v>139</v>
      </c>
      <c r="K3" s="38" t="s">
        <v>140</v>
      </c>
      <c r="L3" s="39"/>
    </row>
    <row r="4" spans="1:12" ht="36" x14ac:dyDescent="0.4">
      <c r="A4" s="40" t="s">
        <v>16</v>
      </c>
      <c r="B4" s="41" t="s">
        <v>598</v>
      </c>
      <c r="C4" s="40" t="s">
        <v>168</v>
      </c>
      <c r="D4" s="42" t="s">
        <v>169</v>
      </c>
      <c r="E4" s="43"/>
      <c r="F4" s="43"/>
      <c r="G4" s="43"/>
      <c r="H4" s="43"/>
      <c r="I4" s="43"/>
      <c r="J4" s="43"/>
      <c r="K4" s="43"/>
    </row>
    <row r="5" spans="1:12" ht="18.5" thickBot="1" x14ac:dyDescent="0.45">
      <c r="A5" s="44">
        <v>1000</v>
      </c>
      <c r="B5" s="62">
        <v>77.179199999999994</v>
      </c>
      <c r="C5" s="61">
        <v>92.576449462890622</v>
      </c>
      <c r="D5" s="58">
        <v>99.54282413482666</v>
      </c>
      <c r="E5" s="43"/>
      <c r="F5" s="43"/>
      <c r="G5" s="43"/>
      <c r="H5" s="43"/>
      <c r="I5" s="43"/>
      <c r="J5" s="43"/>
      <c r="K5" s="43"/>
    </row>
    <row r="6" spans="1:12" ht="36" x14ac:dyDescent="0.4">
      <c r="A6" s="49"/>
      <c r="B6" s="49"/>
      <c r="C6" s="41" t="s">
        <v>143</v>
      </c>
      <c r="D6" s="41" t="s">
        <v>144</v>
      </c>
      <c r="E6" s="42" t="s">
        <v>145</v>
      </c>
      <c r="F6" s="43"/>
      <c r="G6" s="43"/>
      <c r="H6" s="43"/>
      <c r="I6" s="43"/>
      <c r="J6" s="43"/>
      <c r="K6" s="43"/>
    </row>
    <row r="7" spans="1:12" ht="18.5" thickBot="1" x14ac:dyDescent="0.45">
      <c r="A7" s="49"/>
      <c r="B7" s="49"/>
      <c r="C7" s="62">
        <v>17.326730224609374</v>
      </c>
      <c r="D7" s="46">
        <v>3.5703747951516935</v>
      </c>
      <c r="E7" s="53">
        <v>1.1553193500076382</v>
      </c>
      <c r="F7" s="43"/>
      <c r="G7" s="43"/>
      <c r="H7" s="43"/>
      <c r="I7" s="43"/>
      <c r="J7" s="43"/>
      <c r="K7" s="43"/>
    </row>
    <row r="8" spans="1:12" ht="36" x14ac:dyDescent="0.4">
      <c r="A8" s="49"/>
      <c r="B8" s="49"/>
      <c r="C8" s="49"/>
      <c r="D8" s="49"/>
      <c r="E8" s="42" t="s">
        <v>146</v>
      </c>
      <c r="F8" s="43"/>
      <c r="G8" s="43"/>
      <c r="H8" s="43"/>
      <c r="I8" s="43"/>
      <c r="J8" s="43"/>
      <c r="K8" s="43"/>
    </row>
    <row r="9" spans="1:12" ht="18.5" thickBot="1" x14ac:dyDescent="0.45">
      <c r="A9" s="49"/>
      <c r="B9" s="49"/>
      <c r="C9" s="49"/>
      <c r="D9" s="49"/>
      <c r="E9" s="53">
        <v>3.6417821610153305</v>
      </c>
      <c r="F9" s="43"/>
      <c r="G9" s="43"/>
      <c r="H9" s="43"/>
      <c r="I9" s="43"/>
      <c r="J9" s="43"/>
      <c r="K9" s="43"/>
    </row>
    <row r="10" spans="1:12" ht="18" x14ac:dyDescent="0.4">
      <c r="A10" s="49"/>
      <c r="B10" s="49"/>
      <c r="C10" s="49"/>
      <c r="D10" s="41" t="s">
        <v>147</v>
      </c>
      <c r="E10" s="42" t="s">
        <v>148</v>
      </c>
      <c r="F10" s="43"/>
      <c r="G10" s="43"/>
      <c r="H10" s="43"/>
      <c r="I10" s="43"/>
      <c r="J10" s="43"/>
      <c r="K10" s="43"/>
    </row>
    <row r="11" spans="1:12" ht="18.5" thickBot="1" x14ac:dyDescent="0.45">
      <c r="A11" s="49"/>
      <c r="B11" s="49"/>
      <c r="C11" s="49"/>
      <c r="D11" s="46">
        <v>6.6638768382328086</v>
      </c>
      <c r="E11" s="53">
        <v>6.6638871962901352</v>
      </c>
      <c r="F11" s="43"/>
      <c r="G11" s="43"/>
      <c r="H11" s="43"/>
      <c r="I11" s="43"/>
      <c r="J11" s="43"/>
      <c r="K11" s="43"/>
    </row>
    <row r="12" spans="1:12" ht="18" x14ac:dyDescent="0.4">
      <c r="A12" s="49"/>
      <c r="B12" s="49"/>
      <c r="C12" s="49"/>
      <c r="D12" s="41" t="s">
        <v>149</v>
      </c>
      <c r="E12" s="42" t="s">
        <v>148</v>
      </c>
      <c r="F12" s="43"/>
      <c r="G12" s="43"/>
      <c r="H12" s="43"/>
      <c r="I12" s="43"/>
      <c r="J12" s="43"/>
      <c r="K12" s="43"/>
    </row>
    <row r="13" spans="1:12" ht="18.5" thickBot="1" x14ac:dyDescent="0.45">
      <c r="A13" s="49"/>
      <c r="B13" s="49"/>
      <c r="C13" s="49"/>
      <c r="D13" s="46">
        <v>2.9581887635114619</v>
      </c>
      <c r="E13" s="53">
        <v>2.9581932938857056</v>
      </c>
      <c r="F13" s="43"/>
      <c r="G13" s="43"/>
      <c r="H13" s="43"/>
      <c r="I13" s="43"/>
      <c r="J13" s="43"/>
      <c r="K13" s="43"/>
    </row>
    <row r="14" spans="1:12" ht="18" x14ac:dyDescent="0.4">
      <c r="A14" s="49"/>
      <c r="B14" s="49"/>
      <c r="C14" s="49"/>
      <c r="D14" s="40" t="s">
        <v>150</v>
      </c>
      <c r="E14" s="42" t="s">
        <v>151</v>
      </c>
      <c r="F14" s="43"/>
      <c r="G14" s="43"/>
      <c r="H14" s="43"/>
      <c r="I14" s="43"/>
      <c r="J14" s="43"/>
      <c r="K14" s="43"/>
    </row>
    <row r="15" spans="1:12" ht="18.5" thickBot="1" x14ac:dyDescent="0.45">
      <c r="A15" s="49"/>
      <c r="B15" s="49"/>
      <c r="C15" s="49"/>
      <c r="D15" s="45">
        <v>4.6201819129036537</v>
      </c>
      <c r="E15" s="59">
        <v>4.6201820373535156</v>
      </c>
      <c r="F15" s="43"/>
      <c r="G15" s="43"/>
      <c r="H15" s="43"/>
      <c r="I15" s="43"/>
      <c r="J15" s="43"/>
      <c r="K15" s="43"/>
    </row>
    <row r="16" spans="1:12" ht="18" x14ac:dyDescent="0.4">
      <c r="A16" s="49"/>
      <c r="B16" s="49"/>
      <c r="C16" s="40" t="s">
        <v>150</v>
      </c>
      <c r="D16" s="42" t="s">
        <v>151</v>
      </c>
      <c r="E16" s="43"/>
      <c r="F16" s="43"/>
      <c r="G16" s="43"/>
      <c r="H16" s="43"/>
      <c r="I16" s="43"/>
      <c r="J16" s="43"/>
      <c r="K16" s="43"/>
    </row>
    <row r="17" spans="1:11" ht="18.5" thickBot="1" x14ac:dyDescent="0.45">
      <c r="A17" s="49"/>
      <c r="B17" s="49"/>
      <c r="C17" s="61">
        <v>16.516348632812502</v>
      </c>
      <c r="D17" s="58">
        <v>16.516347885131836</v>
      </c>
      <c r="E17" s="43"/>
      <c r="F17" s="43"/>
      <c r="G17" s="43"/>
      <c r="H17" s="43"/>
      <c r="I17" s="43"/>
      <c r="J17" s="43"/>
      <c r="K17" s="43"/>
    </row>
    <row r="18" spans="1:11" ht="36" x14ac:dyDescent="0.4">
      <c r="A18" s="49"/>
      <c r="B18" s="40" t="s">
        <v>153</v>
      </c>
      <c r="C18" s="41" t="s">
        <v>20</v>
      </c>
      <c r="D18" s="41" t="s">
        <v>154</v>
      </c>
      <c r="E18" s="42" t="s">
        <v>145</v>
      </c>
      <c r="F18" s="43"/>
      <c r="G18" s="43"/>
      <c r="H18" s="43"/>
      <c r="I18" s="43"/>
      <c r="J18" s="43"/>
      <c r="K18" s="43"/>
    </row>
    <row r="19" spans="1:11" ht="18.5" thickBot="1" x14ac:dyDescent="0.45">
      <c r="A19" s="49"/>
      <c r="B19" s="44">
        <v>1051.05</v>
      </c>
      <c r="C19" s="56">
        <v>1051.050048828125</v>
      </c>
      <c r="D19" s="56">
        <v>7445.3317823128527</v>
      </c>
      <c r="E19" s="57">
        <v>5827.644549569115</v>
      </c>
      <c r="F19" s="43"/>
      <c r="G19" s="43"/>
      <c r="H19" s="43"/>
      <c r="I19" s="43"/>
      <c r="J19" s="43"/>
      <c r="K19" s="43"/>
    </row>
    <row r="20" spans="1:11" ht="36" x14ac:dyDescent="0.4">
      <c r="A20" s="49"/>
      <c r="B20" s="49"/>
      <c r="C20" s="49"/>
      <c r="D20" s="49"/>
      <c r="E20" s="41" t="s">
        <v>155</v>
      </c>
      <c r="F20" s="40" t="s">
        <v>156</v>
      </c>
      <c r="G20" s="41" t="s">
        <v>157</v>
      </c>
      <c r="H20" s="41" t="s">
        <v>144</v>
      </c>
      <c r="I20" s="42" t="s">
        <v>145</v>
      </c>
      <c r="J20" s="43"/>
      <c r="K20" s="43"/>
    </row>
    <row r="21" spans="1:11" ht="18.5" thickBot="1" x14ac:dyDescent="0.45">
      <c r="A21" s="49"/>
      <c r="B21" s="49"/>
      <c r="C21" s="49"/>
      <c r="D21" s="49"/>
      <c r="E21" s="46">
        <v>2.540849586656583</v>
      </c>
      <c r="F21" s="45">
        <v>5.7485198769686576</v>
      </c>
      <c r="G21" s="46">
        <v>1.4762199096679687</v>
      </c>
      <c r="H21" s="47">
        <v>0.30419231296341698</v>
      </c>
      <c r="I21" s="48">
        <v>9.8432036547468016E-2</v>
      </c>
      <c r="J21" s="43"/>
      <c r="K21" s="43"/>
    </row>
    <row r="22" spans="1:11" ht="36" x14ac:dyDescent="0.4">
      <c r="A22" s="49"/>
      <c r="B22" s="49"/>
      <c r="C22" s="49"/>
      <c r="D22" s="49"/>
      <c r="E22" s="49"/>
      <c r="F22" s="49"/>
      <c r="G22" s="49"/>
      <c r="H22" s="49"/>
      <c r="I22" s="42" t="s">
        <v>146</v>
      </c>
      <c r="J22" s="43"/>
      <c r="K22" s="43"/>
    </row>
    <row r="23" spans="1:11" ht="18.5" thickBot="1" x14ac:dyDescent="0.45">
      <c r="A23" s="49"/>
      <c r="B23" s="49"/>
      <c r="C23" s="49"/>
      <c r="D23" s="49"/>
      <c r="E23" s="49"/>
      <c r="F23" s="49"/>
      <c r="G23" s="49"/>
      <c r="H23" s="49"/>
      <c r="I23" s="50">
        <v>0.31027614552513827</v>
      </c>
      <c r="J23" s="43"/>
      <c r="K23" s="43"/>
    </row>
    <row r="24" spans="1:11" ht="18" x14ac:dyDescent="0.4">
      <c r="A24" s="49"/>
      <c r="B24" s="49"/>
      <c r="C24" s="49"/>
      <c r="D24" s="49"/>
      <c r="E24" s="49"/>
      <c r="F24" s="49"/>
      <c r="G24" s="49"/>
      <c r="H24" s="41" t="s">
        <v>147</v>
      </c>
      <c r="I24" s="42" t="s">
        <v>148</v>
      </c>
      <c r="J24" s="43"/>
      <c r="K24" s="43"/>
    </row>
    <row r="25" spans="1:11" ht="18.5" thickBot="1" x14ac:dyDescent="0.45">
      <c r="A25" s="49"/>
      <c r="B25" s="49"/>
      <c r="C25" s="49"/>
      <c r="D25" s="49"/>
      <c r="E25" s="49"/>
      <c r="F25" s="49"/>
      <c r="G25" s="49"/>
      <c r="H25" s="47">
        <v>0.56775555089567431</v>
      </c>
      <c r="I25" s="50">
        <v>0.5677564477806073</v>
      </c>
      <c r="J25" s="43"/>
      <c r="K25" s="43"/>
    </row>
    <row r="26" spans="1:11" ht="18" x14ac:dyDescent="0.4">
      <c r="A26" s="49"/>
      <c r="B26" s="49"/>
      <c r="C26" s="49"/>
      <c r="D26" s="49"/>
      <c r="E26" s="49"/>
      <c r="F26" s="49"/>
      <c r="G26" s="49"/>
      <c r="H26" s="41" t="s">
        <v>149</v>
      </c>
      <c r="I26" s="42" t="s">
        <v>148</v>
      </c>
      <c r="J26" s="43"/>
      <c r="K26" s="43"/>
    </row>
    <row r="27" spans="1:11" ht="18.5" thickBot="1" x14ac:dyDescent="0.45">
      <c r="A27" s="49"/>
      <c r="B27" s="49"/>
      <c r="C27" s="49"/>
      <c r="D27" s="49"/>
      <c r="E27" s="49"/>
      <c r="F27" s="49"/>
      <c r="G27" s="49"/>
      <c r="H27" s="47">
        <v>0.25203468369115856</v>
      </c>
      <c r="I27" s="50">
        <v>0.2520350791992968</v>
      </c>
      <c r="J27" s="43"/>
      <c r="K27" s="43"/>
    </row>
    <row r="28" spans="1:11" ht="18" x14ac:dyDescent="0.4">
      <c r="A28" s="49"/>
      <c r="B28" s="49"/>
      <c r="C28" s="49"/>
      <c r="D28" s="49"/>
      <c r="E28" s="49"/>
      <c r="F28" s="49"/>
      <c r="G28" s="49"/>
      <c r="H28" s="40" t="s">
        <v>150</v>
      </c>
      <c r="I28" s="42" t="s">
        <v>151</v>
      </c>
      <c r="J28" s="43"/>
      <c r="K28" s="43"/>
    </row>
    <row r="29" spans="1:11" ht="18.5" thickBot="1" x14ac:dyDescent="0.45">
      <c r="A29" s="49"/>
      <c r="B29" s="49"/>
      <c r="C29" s="49"/>
      <c r="D29" s="49"/>
      <c r="E29" s="49"/>
      <c r="F29" s="49"/>
      <c r="G29" s="49"/>
      <c r="H29" s="51">
        <v>0.39363481511979331</v>
      </c>
      <c r="I29" s="50">
        <v>0.39363482594490051</v>
      </c>
      <c r="J29" s="43"/>
      <c r="K29" s="43"/>
    </row>
    <row r="30" spans="1:11" ht="36" x14ac:dyDescent="0.4">
      <c r="A30" s="49"/>
      <c r="B30" s="49"/>
      <c r="C30" s="49"/>
      <c r="D30" s="49"/>
      <c r="E30" s="49"/>
      <c r="F30" s="49"/>
      <c r="G30" s="41" t="s">
        <v>158</v>
      </c>
      <c r="H30" s="41" t="s">
        <v>159</v>
      </c>
      <c r="I30" s="42" t="s">
        <v>160</v>
      </c>
      <c r="J30" s="43"/>
      <c r="K30" s="43"/>
    </row>
    <row r="31" spans="1:11" ht="18.5" thickBot="1" x14ac:dyDescent="0.45">
      <c r="A31" s="49"/>
      <c r="B31" s="49"/>
      <c r="C31" s="49"/>
      <c r="D31" s="49"/>
      <c r="E31" s="49"/>
      <c r="F31" s="49"/>
      <c r="G31" s="46">
        <v>4.2464316482543945</v>
      </c>
      <c r="H31" s="46">
        <v>9.2069543521774619</v>
      </c>
      <c r="I31" s="58">
        <v>32.105990703839126</v>
      </c>
      <c r="J31" s="43"/>
      <c r="K31" s="43"/>
    </row>
    <row r="32" spans="1:11" ht="36" x14ac:dyDescent="0.4">
      <c r="A32" s="49"/>
      <c r="B32" s="49"/>
      <c r="C32" s="49"/>
      <c r="D32" s="49"/>
      <c r="E32" s="49"/>
      <c r="F32" s="49"/>
      <c r="G32" s="49"/>
      <c r="H32" s="40" t="s">
        <v>161</v>
      </c>
      <c r="I32" s="41" t="s">
        <v>162</v>
      </c>
      <c r="J32" s="41" t="s">
        <v>149</v>
      </c>
      <c r="K32" s="42" t="s">
        <v>148</v>
      </c>
    </row>
    <row r="33" spans="1:11" ht="18.5" thickBot="1" x14ac:dyDescent="0.45">
      <c r="A33" s="49"/>
      <c r="B33" s="49"/>
      <c r="C33" s="49"/>
      <c r="D33" s="49"/>
      <c r="E33" s="49"/>
      <c r="F33" s="49"/>
      <c r="G33" s="49"/>
      <c r="H33" s="45">
        <v>7.891675159009254</v>
      </c>
      <c r="I33" s="46">
        <v>6.4066195947837832</v>
      </c>
      <c r="J33" s="46">
        <v>3.9790261154857247</v>
      </c>
      <c r="K33" s="53">
        <v>3.9790321612438135</v>
      </c>
    </row>
    <row r="34" spans="1:11" ht="36" x14ac:dyDescent="0.4">
      <c r="A34" s="49"/>
      <c r="B34" s="49"/>
      <c r="C34" s="49"/>
      <c r="D34" s="49"/>
      <c r="E34" s="49"/>
      <c r="F34" s="49"/>
      <c r="G34" s="49"/>
      <c r="H34" s="49"/>
      <c r="I34" s="49"/>
      <c r="J34" s="40" t="s">
        <v>163</v>
      </c>
      <c r="K34" s="42" t="s">
        <v>164</v>
      </c>
    </row>
    <row r="35" spans="1:11" ht="18.5" thickBot="1" x14ac:dyDescent="0.45">
      <c r="A35" s="49"/>
      <c r="B35" s="49"/>
      <c r="C35" s="49"/>
      <c r="D35" s="49"/>
      <c r="E35" s="49"/>
      <c r="F35" s="49"/>
      <c r="G35" s="49"/>
      <c r="H35" s="49"/>
      <c r="I35" s="49"/>
      <c r="J35" s="45">
        <v>2.7627188344916842</v>
      </c>
      <c r="K35" s="53">
        <v>2.845600483417511</v>
      </c>
    </row>
    <row r="36" spans="1:11" ht="36" x14ac:dyDescent="0.4">
      <c r="A36" s="49"/>
      <c r="B36" s="49"/>
      <c r="C36" s="49"/>
      <c r="D36" s="49"/>
      <c r="E36" s="49"/>
      <c r="F36" s="49"/>
      <c r="G36" s="49"/>
      <c r="H36" s="49"/>
      <c r="I36" s="49"/>
      <c r="J36" s="40" t="s">
        <v>150</v>
      </c>
      <c r="K36" s="42" t="s">
        <v>151</v>
      </c>
    </row>
    <row r="37" spans="1:11" ht="18.5" thickBot="1" x14ac:dyDescent="0.45">
      <c r="A37" s="49"/>
      <c r="B37" s="49"/>
      <c r="C37" s="49"/>
      <c r="D37" s="49"/>
      <c r="E37" s="49"/>
      <c r="F37" s="49"/>
      <c r="G37" s="49"/>
      <c r="H37" s="49"/>
      <c r="I37" s="49"/>
      <c r="J37" s="51">
        <v>0.24123004529109374</v>
      </c>
      <c r="K37" s="52">
        <v>0.24123004078865051</v>
      </c>
    </row>
    <row r="38" spans="1:11" ht="36" x14ac:dyDescent="0.4">
      <c r="A38" s="49"/>
      <c r="B38" s="49"/>
      <c r="C38" s="49"/>
      <c r="D38" s="49"/>
      <c r="E38" s="49"/>
      <c r="F38" s="49"/>
      <c r="G38" s="49"/>
      <c r="H38" s="49"/>
      <c r="I38" s="40" t="s">
        <v>150</v>
      </c>
      <c r="J38" s="42" t="s">
        <v>151</v>
      </c>
      <c r="K38" s="43"/>
    </row>
    <row r="39" spans="1:11" ht="18.5" thickBot="1" x14ac:dyDescent="0.45">
      <c r="A39" s="49"/>
      <c r="B39" s="49"/>
      <c r="C39" s="49"/>
      <c r="D39" s="49"/>
      <c r="E39" s="49"/>
      <c r="F39" s="49"/>
      <c r="G39" s="49"/>
      <c r="H39" s="49"/>
      <c r="I39" s="45">
        <v>1.602373041120529</v>
      </c>
      <c r="J39" s="59">
        <v>1.6023730039596558</v>
      </c>
      <c r="K39" s="43"/>
    </row>
    <row r="40" spans="1:11" ht="18" x14ac:dyDescent="0.4">
      <c r="A40" s="49"/>
      <c r="B40" s="49"/>
      <c r="C40" s="49"/>
      <c r="D40" s="49"/>
      <c r="E40" s="49"/>
      <c r="F40" s="49"/>
      <c r="G40" s="49"/>
      <c r="H40" s="40" t="s">
        <v>150</v>
      </c>
      <c r="I40" s="42" t="s">
        <v>151</v>
      </c>
      <c r="J40" s="43"/>
      <c r="K40" s="43"/>
    </row>
    <row r="41" spans="1:11" ht="18.5" thickBot="1" x14ac:dyDescent="0.45">
      <c r="A41" s="49"/>
      <c r="B41" s="49"/>
      <c r="C41" s="49"/>
      <c r="D41" s="49"/>
      <c r="E41" s="49"/>
      <c r="F41" s="49"/>
      <c r="G41" s="49"/>
      <c r="H41" s="45">
        <v>2.4915123311514473</v>
      </c>
      <c r="I41" s="53">
        <v>2.4915122985839844</v>
      </c>
      <c r="J41" s="43"/>
      <c r="K41" s="43"/>
    </row>
    <row r="42" spans="1:11" ht="36" x14ac:dyDescent="0.4">
      <c r="A42" s="49"/>
      <c r="B42" s="49"/>
      <c r="C42" s="49"/>
      <c r="D42" s="49"/>
      <c r="E42" s="41" t="s">
        <v>165</v>
      </c>
      <c r="F42" s="40" t="s">
        <v>156</v>
      </c>
      <c r="G42" s="41" t="s">
        <v>157</v>
      </c>
      <c r="H42" s="41" t="s">
        <v>144</v>
      </c>
      <c r="I42" s="42" t="s">
        <v>145</v>
      </c>
      <c r="J42" s="43"/>
      <c r="K42" s="43"/>
    </row>
    <row r="43" spans="1:11" ht="18.5" thickBot="1" x14ac:dyDescent="0.45">
      <c r="A43" s="49"/>
      <c r="B43" s="49"/>
      <c r="C43" s="49"/>
      <c r="D43" s="49"/>
      <c r="E43" s="46">
        <v>2.8030892951927546</v>
      </c>
      <c r="F43" s="45">
        <v>6.3418214427456965</v>
      </c>
      <c r="G43" s="46">
        <v>1.6285798049926759</v>
      </c>
      <c r="H43" s="47">
        <v>0.33558785885746956</v>
      </c>
      <c r="I43" s="50">
        <v>0.10859116393272281</v>
      </c>
      <c r="J43" s="43"/>
      <c r="K43" s="43"/>
    </row>
    <row r="44" spans="1:11" ht="36" x14ac:dyDescent="0.4">
      <c r="A44" s="49"/>
      <c r="B44" s="49"/>
      <c r="C44" s="49"/>
      <c r="D44" s="49"/>
      <c r="E44" s="49"/>
      <c r="F44" s="49"/>
      <c r="G44" s="49"/>
      <c r="H44" s="49"/>
      <c r="I44" s="42" t="s">
        <v>146</v>
      </c>
      <c r="J44" s="43"/>
      <c r="K44" s="43"/>
    </row>
    <row r="45" spans="1:11" ht="18.5" thickBot="1" x14ac:dyDescent="0.45">
      <c r="A45" s="49"/>
      <c r="B45" s="49"/>
      <c r="C45" s="49"/>
      <c r="D45" s="49"/>
      <c r="E45" s="49"/>
      <c r="F45" s="49"/>
      <c r="G45" s="49"/>
      <c r="H45" s="49"/>
      <c r="I45" s="50">
        <v>0.34229961062408137</v>
      </c>
      <c r="J45" s="43"/>
      <c r="K45" s="43"/>
    </row>
    <row r="46" spans="1:11" ht="18" x14ac:dyDescent="0.4">
      <c r="A46" s="49"/>
      <c r="B46" s="49"/>
      <c r="C46" s="49"/>
      <c r="D46" s="49"/>
      <c r="E46" s="49"/>
      <c r="F46" s="49"/>
      <c r="G46" s="49"/>
      <c r="H46" s="41" t="s">
        <v>147</v>
      </c>
      <c r="I46" s="42" t="s">
        <v>148</v>
      </c>
      <c r="J46" s="43"/>
      <c r="K46" s="43"/>
    </row>
    <row r="47" spans="1:11" ht="18.5" thickBot="1" x14ac:dyDescent="0.45">
      <c r="A47" s="49"/>
      <c r="B47" s="49"/>
      <c r="C47" s="49"/>
      <c r="D47" s="49"/>
      <c r="E47" s="49"/>
      <c r="F47" s="49"/>
      <c r="G47" s="49"/>
      <c r="H47" s="47">
        <v>0.62635333491295797</v>
      </c>
      <c r="I47" s="50">
        <v>0.6263542808602931</v>
      </c>
      <c r="J47" s="43"/>
      <c r="K47" s="43"/>
    </row>
    <row r="48" spans="1:11" ht="18" x14ac:dyDescent="0.4">
      <c r="A48" s="49"/>
      <c r="B48" s="49"/>
      <c r="C48" s="49"/>
      <c r="D48" s="49"/>
      <c r="E48" s="49"/>
      <c r="F48" s="49"/>
      <c r="G48" s="49"/>
      <c r="H48" s="41" t="s">
        <v>149</v>
      </c>
      <c r="I48" s="42" t="s">
        <v>148</v>
      </c>
      <c r="J48" s="43"/>
      <c r="K48" s="43"/>
    </row>
    <row r="49" spans="1:11" ht="18.5" thickBot="1" x14ac:dyDescent="0.45">
      <c r="A49" s="49"/>
      <c r="B49" s="49"/>
      <c r="C49" s="49"/>
      <c r="D49" s="49"/>
      <c r="E49" s="49"/>
      <c r="F49" s="49"/>
      <c r="G49" s="49"/>
      <c r="H49" s="47">
        <v>0.27804706514035843</v>
      </c>
      <c r="I49" s="50">
        <v>0.27804748000965723</v>
      </c>
      <c r="J49" s="43"/>
      <c r="K49" s="43"/>
    </row>
    <row r="50" spans="1:11" ht="18" x14ac:dyDescent="0.4">
      <c r="A50" s="49"/>
      <c r="B50" s="49"/>
      <c r="C50" s="49"/>
      <c r="D50" s="49"/>
      <c r="E50" s="49"/>
      <c r="F50" s="49"/>
      <c r="G50" s="49"/>
      <c r="H50" s="40" t="s">
        <v>150</v>
      </c>
      <c r="I50" s="42" t="s">
        <v>151</v>
      </c>
      <c r="J50" s="43"/>
      <c r="K50" s="43"/>
    </row>
    <row r="51" spans="1:11" ht="18.5" thickBot="1" x14ac:dyDescent="0.45">
      <c r="A51" s="49"/>
      <c r="B51" s="49"/>
      <c r="C51" s="49"/>
      <c r="D51" s="49"/>
      <c r="E51" s="49"/>
      <c r="F51" s="49"/>
      <c r="G51" s="49"/>
      <c r="H51" s="51">
        <v>0.43426167969502216</v>
      </c>
      <c r="I51" s="50">
        <v>0.43426167964935303</v>
      </c>
      <c r="J51" s="43"/>
      <c r="K51" s="43"/>
    </row>
    <row r="52" spans="1:11" ht="36" x14ac:dyDescent="0.4">
      <c r="A52" s="49"/>
      <c r="B52" s="49"/>
      <c r="C52" s="49"/>
      <c r="D52" s="49"/>
      <c r="E52" s="49"/>
      <c r="F52" s="49"/>
      <c r="G52" s="41" t="s">
        <v>158</v>
      </c>
      <c r="H52" s="41" t="s">
        <v>159</v>
      </c>
      <c r="I52" s="42" t="s">
        <v>160</v>
      </c>
      <c r="J52" s="43"/>
      <c r="K52" s="43"/>
    </row>
    <row r="53" spans="1:11" ht="18.5" thickBot="1" x14ac:dyDescent="0.45">
      <c r="A53" s="49"/>
      <c r="B53" s="49"/>
      <c r="C53" s="49"/>
      <c r="D53" s="49"/>
      <c r="E53" s="49"/>
      <c r="F53" s="49"/>
      <c r="G53" s="46">
        <v>4.6847036680221565</v>
      </c>
      <c r="H53" s="62">
        <v>10.157199276813344</v>
      </c>
      <c r="I53" s="58">
        <v>35.41963319975288</v>
      </c>
      <c r="J53" s="43"/>
      <c r="K53" s="43"/>
    </row>
    <row r="54" spans="1:11" ht="36" x14ac:dyDescent="0.4">
      <c r="A54" s="49"/>
      <c r="B54" s="49"/>
      <c r="C54" s="49"/>
      <c r="D54" s="49"/>
      <c r="E54" s="49"/>
      <c r="F54" s="49"/>
      <c r="G54" s="49"/>
      <c r="H54" s="40" t="s">
        <v>161</v>
      </c>
      <c r="I54" s="41" t="s">
        <v>162</v>
      </c>
      <c r="J54" s="41" t="s">
        <v>149</v>
      </c>
      <c r="K54" s="42" t="s">
        <v>148</v>
      </c>
    </row>
    <row r="55" spans="1:11" ht="18.5" thickBot="1" x14ac:dyDescent="0.45">
      <c r="A55" s="49"/>
      <c r="B55" s="49"/>
      <c r="C55" s="49"/>
      <c r="D55" s="49"/>
      <c r="E55" s="49"/>
      <c r="F55" s="49"/>
      <c r="G55" s="49"/>
      <c r="H55" s="45">
        <v>8.7061708086971521</v>
      </c>
      <c r="I55" s="46">
        <v>7.0678437702560428</v>
      </c>
      <c r="J55" s="46">
        <v>4.3896996379921207</v>
      </c>
      <c r="K55" s="53">
        <v>4.3897061688690053</v>
      </c>
    </row>
    <row r="56" spans="1:11" ht="36" x14ac:dyDescent="0.4">
      <c r="A56" s="49"/>
      <c r="B56" s="49"/>
      <c r="C56" s="49"/>
      <c r="D56" s="49"/>
      <c r="E56" s="49"/>
      <c r="F56" s="49"/>
      <c r="G56" s="49"/>
      <c r="H56" s="49"/>
      <c r="I56" s="49"/>
      <c r="J56" s="40" t="s">
        <v>163</v>
      </c>
      <c r="K56" s="42" t="s">
        <v>164</v>
      </c>
    </row>
    <row r="57" spans="1:11" ht="18.5" thickBot="1" x14ac:dyDescent="0.45">
      <c r="A57" s="49"/>
      <c r="B57" s="49"/>
      <c r="C57" s="49"/>
      <c r="D57" s="49"/>
      <c r="E57" s="49"/>
      <c r="F57" s="49"/>
      <c r="G57" s="49"/>
      <c r="H57" s="49"/>
      <c r="I57" s="49"/>
      <c r="J57" s="45">
        <v>3.0478578214010388</v>
      </c>
      <c r="K57" s="53">
        <v>3.1392934942245483</v>
      </c>
    </row>
    <row r="58" spans="1:11" ht="36" x14ac:dyDescent="0.4">
      <c r="A58" s="49"/>
      <c r="B58" s="49"/>
      <c r="C58" s="49"/>
      <c r="D58" s="49"/>
      <c r="E58" s="49"/>
      <c r="F58" s="49"/>
      <c r="G58" s="49"/>
      <c r="H58" s="49"/>
      <c r="I58" s="49"/>
      <c r="J58" s="40" t="s">
        <v>150</v>
      </c>
      <c r="K58" s="42" t="s">
        <v>151</v>
      </c>
    </row>
    <row r="59" spans="1:11" ht="18.5" thickBot="1" x14ac:dyDescent="0.45">
      <c r="A59" s="49"/>
      <c r="B59" s="49"/>
      <c r="C59" s="49"/>
      <c r="D59" s="49"/>
      <c r="E59" s="49"/>
      <c r="F59" s="49"/>
      <c r="G59" s="49"/>
      <c r="H59" s="49"/>
      <c r="I59" s="49"/>
      <c r="J59" s="51">
        <v>0.26612729139071567</v>
      </c>
      <c r="K59" s="52">
        <v>0.26612728834152222</v>
      </c>
    </row>
    <row r="60" spans="1:11" ht="36" x14ac:dyDescent="0.4">
      <c r="A60" s="49"/>
      <c r="B60" s="49"/>
      <c r="C60" s="49"/>
      <c r="D60" s="49"/>
      <c r="E60" s="49"/>
      <c r="F60" s="49"/>
      <c r="G60" s="49"/>
      <c r="H60" s="49"/>
      <c r="I60" s="40" t="s">
        <v>150</v>
      </c>
      <c r="J60" s="42" t="s">
        <v>151</v>
      </c>
      <c r="K60" s="43"/>
    </row>
    <row r="61" spans="1:11" ht="18.5" thickBot="1" x14ac:dyDescent="0.45">
      <c r="A61" s="49"/>
      <c r="B61" s="49"/>
      <c r="C61" s="49"/>
      <c r="D61" s="49"/>
      <c r="E61" s="49"/>
      <c r="F61" s="49"/>
      <c r="G61" s="49"/>
      <c r="H61" s="49"/>
      <c r="I61" s="45">
        <v>1.7677532041282653</v>
      </c>
      <c r="J61" s="59">
        <v>1.7677532434463501</v>
      </c>
      <c r="K61" s="43"/>
    </row>
    <row r="62" spans="1:11" ht="18" x14ac:dyDescent="0.4">
      <c r="A62" s="49"/>
      <c r="B62" s="49"/>
      <c r="C62" s="49"/>
      <c r="D62" s="49"/>
      <c r="E62" s="49"/>
      <c r="F62" s="49"/>
      <c r="G62" s="49"/>
      <c r="H62" s="40" t="s">
        <v>150</v>
      </c>
      <c r="I62" s="42" t="s">
        <v>151</v>
      </c>
      <c r="J62" s="43"/>
      <c r="K62" s="43"/>
    </row>
    <row r="63" spans="1:11" ht="18.5" thickBot="1" x14ac:dyDescent="0.45">
      <c r="A63" s="49"/>
      <c r="B63" s="49"/>
      <c r="C63" s="49"/>
      <c r="D63" s="49"/>
      <c r="E63" s="49"/>
      <c r="F63" s="49"/>
      <c r="G63" s="49"/>
      <c r="H63" s="45">
        <v>2.7486600106970127</v>
      </c>
      <c r="I63" s="59">
        <v>2.7486600875854492</v>
      </c>
      <c r="J63" s="43"/>
      <c r="K63" s="43"/>
    </row>
    <row r="64" spans="1:11" ht="18" x14ac:dyDescent="0.4">
      <c r="A64" s="49"/>
      <c r="B64" s="49"/>
      <c r="C64" s="49"/>
      <c r="D64" s="49"/>
      <c r="E64" s="40" t="s">
        <v>166</v>
      </c>
      <c r="F64" s="41" t="s">
        <v>157</v>
      </c>
      <c r="G64" s="41" t="s">
        <v>144</v>
      </c>
      <c r="H64" s="42" t="s">
        <v>145</v>
      </c>
      <c r="I64" s="43"/>
      <c r="J64" s="43"/>
      <c r="K64" s="43"/>
    </row>
    <row r="65" spans="1:11" ht="18.5" thickBot="1" x14ac:dyDescent="0.45">
      <c r="A65" s="49"/>
      <c r="B65" s="49"/>
      <c r="C65" s="49"/>
      <c r="D65" s="49"/>
      <c r="E65" s="45">
        <v>7.3369835797612479</v>
      </c>
      <c r="F65" s="46">
        <v>4.1542001600265506</v>
      </c>
      <c r="G65" s="47">
        <v>0.85602133961974869</v>
      </c>
      <c r="H65" s="50">
        <v>0.27699558143276709</v>
      </c>
      <c r="I65" s="43"/>
      <c r="J65" s="43"/>
      <c r="K65" s="43"/>
    </row>
    <row r="66" spans="1:11" ht="36" x14ac:dyDescent="0.4">
      <c r="A66" s="49"/>
      <c r="B66" s="49"/>
      <c r="C66" s="49"/>
      <c r="D66" s="49"/>
      <c r="E66" s="49"/>
      <c r="F66" s="49"/>
      <c r="G66" s="49"/>
      <c r="H66" s="42" t="s">
        <v>146</v>
      </c>
      <c r="I66" s="43"/>
      <c r="J66" s="43"/>
      <c r="K66" s="43"/>
    </row>
    <row r="67" spans="1:11" ht="18.5" thickBot="1" x14ac:dyDescent="0.45">
      <c r="A67" s="49"/>
      <c r="B67" s="49"/>
      <c r="C67" s="49"/>
      <c r="D67" s="49"/>
      <c r="E67" s="49"/>
      <c r="F67" s="49"/>
      <c r="G67" s="49"/>
      <c r="H67" s="50">
        <v>0.87314175698282159</v>
      </c>
      <c r="I67" s="43"/>
      <c r="J67" s="43"/>
      <c r="K67" s="43"/>
    </row>
    <row r="68" spans="1:11" ht="36" x14ac:dyDescent="0.4">
      <c r="A68" s="49"/>
      <c r="B68" s="49"/>
      <c r="C68" s="49"/>
      <c r="D68" s="49"/>
      <c r="E68" s="49"/>
      <c r="F68" s="49"/>
      <c r="G68" s="41" t="s">
        <v>147</v>
      </c>
      <c r="H68" s="42" t="s">
        <v>148</v>
      </c>
      <c r="I68" s="43"/>
      <c r="J68" s="43"/>
      <c r="K68" s="43"/>
    </row>
    <row r="69" spans="1:11" ht="18.5" thickBot="1" x14ac:dyDescent="0.45">
      <c r="A69" s="49"/>
      <c r="B69" s="49"/>
      <c r="C69" s="49"/>
      <c r="D69" s="49"/>
      <c r="E69" s="49"/>
      <c r="F69" s="49"/>
      <c r="G69" s="46">
        <v>1.5977092337396197</v>
      </c>
      <c r="H69" s="53">
        <v>1.5977116210730693</v>
      </c>
      <c r="I69" s="43"/>
      <c r="J69" s="43"/>
      <c r="K69" s="43"/>
    </row>
    <row r="70" spans="1:11" ht="36" x14ac:dyDescent="0.4">
      <c r="A70" s="49"/>
      <c r="B70" s="49"/>
      <c r="C70" s="49"/>
      <c r="D70" s="49"/>
      <c r="E70" s="49"/>
      <c r="F70" s="49"/>
      <c r="G70" s="41" t="s">
        <v>149</v>
      </c>
      <c r="H70" s="42" t="s">
        <v>148</v>
      </c>
      <c r="I70" s="43"/>
      <c r="J70" s="43"/>
      <c r="K70" s="43"/>
    </row>
    <row r="71" spans="1:11" ht="18.5" thickBot="1" x14ac:dyDescent="0.45">
      <c r="A71" s="49"/>
      <c r="B71" s="49"/>
      <c r="C71" s="49"/>
      <c r="D71" s="49"/>
      <c r="E71" s="49"/>
      <c r="F71" s="49"/>
      <c r="G71" s="47">
        <v>0.70924562643333955</v>
      </c>
      <c r="H71" s="50">
        <v>0.70924670626219255</v>
      </c>
      <c r="I71" s="43"/>
      <c r="J71" s="43"/>
      <c r="K71" s="43"/>
    </row>
    <row r="72" spans="1:11" ht="18" x14ac:dyDescent="0.4">
      <c r="A72" s="49"/>
      <c r="B72" s="49"/>
      <c r="C72" s="49"/>
      <c r="D72" s="49"/>
      <c r="E72" s="49"/>
      <c r="F72" s="49"/>
      <c r="G72" s="40" t="s">
        <v>150</v>
      </c>
      <c r="H72" s="42" t="s">
        <v>151</v>
      </c>
      <c r="I72" s="43"/>
      <c r="J72" s="43"/>
      <c r="K72" s="43"/>
    </row>
    <row r="73" spans="1:11" ht="18.5" thickBot="1" x14ac:dyDescent="0.45">
      <c r="A73" s="49"/>
      <c r="B73" s="49"/>
      <c r="C73" s="49"/>
      <c r="D73" s="49"/>
      <c r="E73" s="49"/>
      <c r="F73" s="49"/>
      <c r="G73" s="45">
        <v>1.1077196477359417</v>
      </c>
      <c r="H73" s="53">
        <v>1.1077196598052979</v>
      </c>
      <c r="I73" s="43"/>
      <c r="J73" s="43"/>
      <c r="K73" s="43"/>
    </row>
    <row r="74" spans="1:11" ht="18" x14ac:dyDescent="0.4">
      <c r="A74" s="49"/>
      <c r="B74" s="49"/>
      <c r="C74" s="49"/>
      <c r="D74" s="49"/>
      <c r="E74" s="49"/>
      <c r="F74" s="41" t="s">
        <v>143</v>
      </c>
      <c r="G74" s="41" t="s">
        <v>144</v>
      </c>
      <c r="H74" s="42" t="s">
        <v>145</v>
      </c>
      <c r="I74" s="43"/>
      <c r="J74" s="43"/>
      <c r="K74" s="43"/>
    </row>
    <row r="75" spans="1:11" ht="18.5" thickBot="1" x14ac:dyDescent="0.45">
      <c r="A75" s="49"/>
      <c r="B75" s="49"/>
      <c r="C75" s="49"/>
      <c r="D75" s="49"/>
      <c r="E75" s="49"/>
      <c r="F75" s="46">
        <v>5.3677372608184815</v>
      </c>
      <c r="G75" s="46">
        <v>1.1060848257805727</v>
      </c>
      <c r="H75" s="50">
        <v>0.35791234732639193</v>
      </c>
      <c r="I75" s="43"/>
      <c r="J75" s="43"/>
      <c r="K75" s="43"/>
    </row>
    <row r="76" spans="1:11" ht="36" x14ac:dyDescent="0.4">
      <c r="A76" s="49"/>
      <c r="B76" s="49"/>
      <c r="C76" s="49"/>
      <c r="D76" s="49"/>
      <c r="E76" s="49"/>
      <c r="F76" s="49"/>
      <c r="G76" s="49"/>
      <c r="H76" s="42" t="s">
        <v>146</v>
      </c>
      <c r="I76" s="43"/>
      <c r="J76" s="43"/>
      <c r="K76" s="43"/>
    </row>
    <row r="77" spans="1:11" ht="18.5" thickBot="1" x14ac:dyDescent="0.45">
      <c r="A77" s="49"/>
      <c r="B77" s="49"/>
      <c r="C77" s="49"/>
      <c r="D77" s="49"/>
      <c r="E77" s="49"/>
      <c r="F77" s="49"/>
      <c r="G77" s="49"/>
      <c r="H77" s="53">
        <v>1.1282065012515889</v>
      </c>
      <c r="I77" s="43"/>
      <c r="J77" s="43"/>
      <c r="K77" s="43"/>
    </row>
    <row r="78" spans="1:11" ht="36" x14ac:dyDescent="0.4">
      <c r="A78" s="49"/>
      <c r="B78" s="49"/>
      <c r="C78" s="49"/>
      <c r="D78" s="49"/>
      <c r="E78" s="49"/>
      <c r="F78" s="49"/>
      <c r="G78" s="41" t="s">
        <v>147</v>
      </c>
      <c r="H78" s="42" t="s">
        <v>148</v>
      </c>
      <c r="I78" s="43"/>
      <c r="J78" s="43"/>
      <c r="K78" s="43"/>
    </row>
    <row r="79" spans="1:11" ht="18.5" thickBot="1" x14ac:dyDescent="0.45">
      <c r="A79" s="49"/>
      <c r="B79" s="49"/>
      <c r="C79" s="49"/>
      <c r="D79" s="49"/>
      <c r="E79" s="49"/>
      <c r="F79" s="49"/>
      <c r="G79" s="46">
        <v>2.0644367817207741</v>
      </c>
      <c r="H79" s="53">
        <v>2.064439829674142</v>
      </c>
      <c r="I79" s="43"/>
      <c r="J79" s="43"/>
      <c r="K79" s="43"/>
    </row>
    <row r="80" spans="1:11" ht="36" x14ac:dyDescent="0.4">
      <c r="A80" s="49"/>
      <c r="B80" s="49"/>
      <c r="C80" s="49"/>
      <c r="D80" s="49"/>
      <c r="E80" s="49"/>
      <c r="F80" s="49"/>
      <c r="G80" s="41" t="s">
        <v>149</v>
      </c>
      <c r="H80" s="42" t="s">
        <v>148</v>
      </c>
      <c r="I80" s="43"/>
      <c r="J80" s="43"/>
      <c r="K80" s="43"/>
    </row>
    <row r="81" spans="1:11" ht="18.5" thickBot="1" x14ac:dyDescent="0.45">
      <c r="A81" s="49"/>
      <c r="B81" s="49"/>
      <c r="C81" s="49"/>
      <c r="D81" s="49"/>
      <c r="E81" s="49"/>
      <c r="F81" s="49"/>
      <c r="G81" s="47">
        <v>0.91643255704072546</v>
      </c>
      <c r="H81" s="50">
        <v>0.91643396028606716</v>
      </c>
      <c r="I81" s="43"/>
      <c r="J81" s="43"/>
      <c r="K81" s="43"/>
    </row>
    <row r="82" spans="1:11" ht="18" x14ac:dyDescent="0.4">
      <c r="A82" s="49"/>
      <c r="B82" s="49"/>
      <c r="C82" s="49"/>
      <c r="D82" s="49"/>
      <c r="E82" s="49"/>
      <c r="F82" s="49"/>
      <c r="G82" s="40" t="s">
        <v>150</v>
      </c>
      <c r="H82" s="42" t="s">
        <v>151</v>
      </c>
      <c r="I82" s="43"/>
      <c r="J82" s="43"/>
      <c r="K82" s="43"/>
    </row>
    <row r="83" spans="1:11" ht="18.5" thickBot="1" x14ac:dyDescent="0.45">
      <c r="A83" s="49"/>
      <c r="B83" s="49"/>
      <c r="C83" s="49"/>
      <c r="D83" s="49"/>
      <c r="E83" s="49"/>
      <c r="F83" s="49"/>
      <c r="G83" s="60">
        <v>1.431309988281348</v>
      </c>
      <c r="H83" s="59">
        <v>1.4313099384307861</v>
      </c>
      <c r="I83" s="43"/>
      <c r="J83" s="43"/>
      <c r="K83" s="43"/>
    </row>
    <row r="84" spans="1:11" ht="18" x14ac:dyDescent="0.4">
      <c r="A84" s="49"/>
      <c r="B84" s="49"/>
      <c r="C84" s="49"/>
      <c r="D84" s="40" t="s">
        <v>167</v>
      </c>
      <c r="E84" s="40" t="s">
        <v>168</v>
      </c>
      <c r="F84" s="42" t="s">
        <v>169</v>
      </c>
      <c r="G84" s="43"/>
      <c r="H84" s="43"/>
      <c r="I84" s="43"/>
      <c r="J84" s="43"/>
      <c r="K84" s="43"/>
    </row>
    <row r="85" spans="1:11" ht="18.5" thickBot="1" x14ac:dyDescent="0.45">
      <c r="A85" s="49"/>
      <c r="B85" s="49"/>
      <c r="C85" s="49"/>
      <c r="D85" s="61">
        <v>29.327228113303484</v>
      </c>
      <c r="E85" s="61">
        <v>58.654457092285156</v>
      </c>
      <c r="F85" s="58">
        <v>63.068204988479614</v>
      </c>
      <c r="G85" s="43"/>
      <c r="H85" s="43"/>
      <c r="I85" s="43"/>
      <c r="J85" s="43"/>
      <c r="K85" s="43"/>
    </row>
    <row r="86" spans="1:11" ht="18" x14ac:dyDescent="0.4">
      <c r="A86" s="49"/>
      <c r="B86" s="49"/>
      <c r="C86" s="49"/>
      <c r="D86" s="41" t="s">
        <v>170</v>
      </c>
      <c r="E86" s="41" t="s">
        <v>171</v>
      </c>
      <c r="F86" s="41" t="s">
        <v>172</v>
      </c>
      <c r="G86" s="40" t="s">
        <v>173</v>
      </c>
      <c r="H86" s="42" t="s">
        <v>145</v>
      </c>
      <c r="I86" s="43"/>
      <c r="J86" s="43"/>
      <c r="K86" s="43"/>
    </row>
    <row r="87" spans="1:11" ht="18.5" thickBot="1" x14ac:dyDescent="0.45">
      <c r="A87" s="49"/>
      <c r="B87" s="49"/>
      <c r="C87" s="49"/>
      <c r="D87" s="62">
        <v>28.38118849674531</v>
      </c>
      <c r="E87" s="46">
        <v>2.1698157437493366</v>
      </c>
      <c r="F87" s="47">
        <v>0.62991781883542552</v>
      </c>
      <c r="G87" s="51">
        <v>0.642250592637016</v>
      </c>
      <c r="H87" s="53">
        <v>1.8008706753253936</v>
      </c>
      <c r="I87" s="43"/>
      <c r="J87" s="43"/>
      <c r="K87" s="43"/>
    </row>
    <row r="88" spans="1:11" ht="18" x14ac:dyDescent="0.4">
      <c r="A88" s="49"/>
      <c r="B88" s="49"/>
      <c r="C88" s="49"/>
      <c r="D88" s="49"/>
      <c r="E88" s="49"/>
      <c r="F88" s="49"/>
      <c r="G88" s="49"/>
      <c r="H88" s="42" t="s">
        <v>164</v>
      </c>
      <c r="I88" s="43"/>
      <c r="J88" s="43"/>
      <c r="K88" s="43"/>
    </row>
    <row r="89" spans="1:11" ht="18.5" thickBot="1" x14ac:dyDescent="0.45">
      <c r="A89" s="49"/>
      <c r="B89" s="49"/>
      <c r="C89" s="49"/>
      <c r="D89" s="49"/>
      <c r="E89" s="49"/>
      <c r="F89" s="49"/>
      <c r="G89" s="49"/>
      <c r="H89" s="50">
        <v>0.65059985524415975</v>
      </c>
      <c r="I89" s="43"/>
      <c r="J89" s="43"/>
      <c r="K89" s="43"/>
    </row>
    <row r="90" spans="1:11" ht="36" x14ac:dyDescent="0.4">
      <c r="A90" s="49"/>
      <c r="B90" s="49"/>
      <c r="C90" s="49"/>
      <c r="D90" s="49"/>
      <c r="E90" s="49"/>
      <c r="F90" s="41" t="s">
        <v>174</v>
      </c>
      <c r="G90" s="40" t="s">
        <v>173</v>
      </c>
      <c r="H90" s="42" t="s">
        <v>145</v>
      </c>
      <c r="I90" s="43"/>
      <c r="J90" s="43"/>
      <c r="K90" s="43"/>
    </row>
    <row r="91" spans="1:11" ht="18.5" thickBot="1" x14ac:dyDescent="0.45">
      <c r="A91" s="49"/>
      <c r="B91" s="49"/>
      <c r="C91" s="49"/>
      <c r="D91" s="49"/>
      <c r="E91" s="49"/>
      <c r="F91" s="46">
        <v>1.5461650734836334</v>
      </c>
      <c r="G91" s="45">
        <v>1.5695030055193433</v>
      </c>
      <c r="H91" s="53">
        <v>4.4008862709999086</v>
      </c>
      <c r="I91" s="43"/>
      <c r="J91" s="43"/>
      <c r="K91" s="43"/>
    </row>
    <row r="92" spans="1:11" ht="18" x14ac:dyDescent="0.4">
      <c r="A92" s="49"/>
      <c r="B92" s="49"/>
      <c r="C92" s="49"/>
      <c r="D92" s="49"/>
      <c r="E92" s="49"/>
      <c r="F92" s="49"/>
      <c r="G92" s="49"/>
      <c r="H92" s="42" t="s">
        <v>164</v>
      </c>
      <c r="I92" s="43"/>
      <c r="J92" s="43"/>
      <c r="K92" s="43"/>
    </row>
    <row r="93" spans="1:11" ht="18.5" thickBot="1" x14ac:dyDescent="0.45">
      <c r="A93" s="49"/>
      <c r="B93" s="49"/>
      <c r="C93" s="49"/>
      <c r="D93" s="49"/>
      <c r="E93" s="49"/>
      <c r="F93" s="49"/>
      <c r="G93" s="49"/>
      <c r="H93" s="53">
        <v>1.5899064880609513</v>
      </c>
      <c r="I93" s="43"/>
      <c r="J93" s="43"/>
      <c r="K93" s="43"/>
    </row>
    <row r="94" spans="1:11" ht="36" x14ac:dyDescent="0.4">
      <c r="A94" s="49"/>
      <c r="B94" s="49"/>
      <c r="C94" s="49"/>
      <c r="D94" s="49"/>
      <c r="E94" s="40" t="s">
        <v>175</v>
      </c>
      <c r="F94" s="40" t="s">
        <v>176</v>
      </c>
      <c r="G94" s="41" t="s">
        <v>177</v>
      </c>
      <c r="H94" s="41" t="s">
        <v>144</v>
      </c>
      <c r="I94" s="42" t="s">
        <v>145</v>
      </c>
      <c r="J94" s="43"/>
      <c r="K94" s="43"/>
    </row>
    <row r="95" spans="1:11" ht="18.5" thickBot="1" x14ac:dyDescent="0.45">
      <c r="A95" s="49"/>
      <c r="B95" s="49"/>
      <c r="C95" s="49"/>
      <c r="D95" s="49"/>
      <c r="E95" s="45">
        <v>1.7792489098744559</v>
      </c>
      <c r="F95" s="45">
        <v>1.7792489528656006</v>
      </c>
      <c r="G95" s="46">
        <v>3.7253024950623512</v>
      </c>
      <c r="H95" s="46">
        <v>3.769643676950917</v>
      </c>
      <c r="I95" s="53">
        <v>1.2197998077219057</v>
      </c>
      <c r="J95" s="43"/>
      <c r="K95" s="43"/>
    </row>
    <row r="96" spans="1:11" ht="36" x14ac:dyDescent="0.4">
      <c r="A96" s="49"/>
      <c r="B96" s="49"/>
      <c r="C96" s="49"/>
      <c r="D96" s="49"/>
      <c r="E96" s="49"/>
      <c r="F96" s="49"/>
      <c r="G96" s="49"/>
      <c r="H96" s="49"/>
      <c r="I96" s="42" t="s">
        <v>146</v>
      </c>
      <c r="J96" s="43"/>
      <c r="K96" s="43"/>
    </row>
    <row r="97" spans="1:11" ht="18.5" thickBot="1" x14ac:dyDescent="0.45">
      <c r="A97" s="49"/>
      <c r="B97" s="49"/>
      <c r="C97" s="49"/>
      <c r="D97" s="49"/>
      <c r="E97" s="49"/>
      <c r="F97" s="49"/>
      <c r="G97" s="49"/>
      <c r="H97" s="49"/>
      <c r="I97" s="59">
        <v>3.8450365950697507</v>
      </c>
      <c r="J97" s="43"/>
      <c r="K97" s="43"/>
    </row>
    <row r="98" spans="1:11" ht="36" x14ac:dyDescent="0.4">
      <c r="A98" s="49"/>
      <c r="B98" s="49"/>
      <c r="C98" s="49"/>
      <c r="D98" s="49"/>
      <c r="E98" s="49"/>
      <c r="F98" s="49"/>
      <c r="G98" s="41" t="s">
        <v>149</v>
      </c>
      <c r="H98" s="42" t="s">
        <v>148</v>
      </c>
      <c r="I98" s="43"/>
      <c r="J98" s="43"/>
      <c r="K98" s="43"/>
    </row>
    <row r="99" spans="1:11" ht="18.5" thickBot="1" x14ac:dyDescent="0.45">
      <c r="A99" s="49"/>
      <c r="B99" s="49"/>
      <c r="C99" s="49"/>
      <c r="D99" s="49"/>
      <c r="E99" s="49"/>
      <c r="F99" s="49"/>
      <c r="G99" s="47">
        <v>0.66022057119297983</v>
      </c>
      <c r="H99" s="50">
        <v>0.66022157257951719</v>
      </c>
      <c r="I99" s="43"/>
      <c r="J99" s="43"/>
      <c r="K99" s="43"/>
    </row>
    <row r="100" spans="1:11" ht="18" x14ac:dyDescent="0.4">
      <c r="A100" s="49"/>
      <c r="B100" s="49"/>
      <c r="C100" s="49"/>
      <c r="D100" s="49"/>
      <c r="E100" s="49"/>
      <c r="F100" s="49"/>
      <c r="G100" s="40" t="s">
        <v>150</v>
      </c>
      <c r="H100" s="42" t="s">
        <v>151</v>
      </c>
      <c r="I100" s="43"/>
      <c r="J100" s="43"/>
      <c r="K100" s="43"/>
    </row>
    <row r="101" spans="1:11" ht="18.5" thickBot="1" x14ac:dyDescent="0.45">
      <c r="A101" s="49"/>
      <c r="B101" s="49"/>
      <c r="C101" s="49"/>
      <c r="D101" s="49"/>
      <c r="E101" s="49"/>
      <c r="F101" s="49"/>
      <c r="G101" s="60">
        <v>8.1162398158812525</v>
      </c>
      <c r="H101" s="59">
        <v>8.1162395477294922</v>
      </c>
      <c r="I101" s="43"/>
      <c r="J101" s="43"/>
      <c r="K101" s="43"/>
    </row>
    <row r="102" spans="1:11" ht="18" x14ac:dyDescent="0.4">
      <c r="A102" s="49"/>
      <c r="B102" s="49"/>
      <c r="C102" s="49"/>
      <c r="D102" s="49"/>
      <c r="E102" s="41" t="s">
        <v>149</v>
      </c>
      <c r="F102" s="42" t="s">
        <v>148</v>
      </c>
      <c r="G102" s="43"/>
      <c r="H102" s="43"/>
      <c r="I102" s="43"/>
      <c r="J102" s="43"/>
      <c r="K102" s="43"/>
    </row>
    <row r="103" spans="1:11" ht="18.5" thickBot="1" x14ac:dyDescent="0.45">
      <c r="A103" s="49"/>
      <c r="B103" s="49"/>
      <c r="C103" s="49"/>
      <c r="D103" s="49"/>
      <c r="E103" s="62">
        <v>43.396314874986722</v>
      </c>
      <c r="F103" s="58">
        <v>43.396382860948997</v>
      </c>
      <c r="G103" s="43"/>
      <c r="H103" s="43"/>
      <c r="I103" s="43"/>
      <c r="J103" s="43"/>
      <c r="K103" s="43"/>
    </row>
    <row r="104" spans="1:11" ht="18" x14ac:dyDescent="0.4">
      <c r="A104" s="49"/>
      <c r="B104" s="49"/>
      <c r="C104" s="49"/>
      <c r="D104" s="41" t="s">
        <v>177</v>
      </c>
      <c r="E104" s="41" t="s">
        <v>144</v>
      </c>
      <c r="F104" s="42" t="s">
        <v>145</v>
      </c>
      <c r="G104" s="43"/>
      <c r="H104" s="43"/>
      <c r="I104" s="43"/>
      <c r="J104" s="43"/>
      <c r="K104" s="43"/>
    </row>
    <row r="105" spans="1:11" ht="18.5" thickBot="1" x14ac:dyDescent="0.45">
      <c r="A105" s="49"/>
      <c r="B105" s="49"/>
      <c r="C105" s="49"/>
      <c r="D105" s="46">
        <v>4.7301980827908849</v>
      </c>
      <c r="E105" s="46">
        <v>4.7865001113029564</v>
      </c>
      <c r="F105" s="53">
        <v>1.5488391176880836</v>
      </c>
      <c r="G105" s="43"/>
      <c r="H105" s="43"/>
      <c r="I105" s="43"/>
      <c r="J105" s="43"/>
      <c r="K105" s="43"/>
    </row>
    <row r="106" spans="1:11" ht="36" x14ac:dyDescent="0.4">
      <c r="A106" s="49"/>
      <c r="B106" s="49"/>
      <c r="C106" s="49"/>
      <c r="D106" s="49"/>
      <c r="E106" s="49"/>
      <c r="F106" s="42" t="s">
        <v>146</v>
      </c>
      <c r="G106" s="43"/>
      <c r="H106" s="43"/>
      <c r="I106" s="43"/>
      <c r="J106" s="43"/>
      <c r="K106" s="43"/>
    </row>
    <row r="107" spans="1:11" ht="18.5" thickBot="1" x14ac:dyDescent="0.45">
      <c r="A107" s="49"/>
      <c r="B107" s="49"/>
      <c r="C107" s="49"/>
      <c r="D107" s="49"/>
      <c r="E107" s="49"/>
      <c r="F107" s="59">
        <v>4.8822298951730501</v>
      </c>
      <c r="G107" s="43"/>
      <c r="H107" s="43"/>
      <c r="I107" s="43"/>
      <c r="J107" s="43"/>
      <c r="K107" s="43"/>
    </row>
    <row r="108" spans="1:11" ht="18" x14ac:dyDescent="0.4">
      <c r="A108" s="49"/>
      <c r="B108" s="49"/>
      <c r="C108" s="49"/>
      <c r="D108" s="41" t="s">
        <v>149</v>
      </c>
      <c r="E108" s="42" t="s">
        <v>148</v>
      </c>
      <c r="F108" s="43"/>
      <c r="G108" s="43"/>
      <c r="H108" s="43"/>
      <c r="I108" s="43"/>
      <c r="J108" s="43"/>
      <c r="K108" s="43"/>
    </row>
    <row r="109" spans="1:11" ht="18.5" thickBot="1" x14ac:dyDescent="0.45">
      <c r="A109" s="49"/>
      <c r="B109" s="49"/>
      <c r="C109" s="49"/>
      <c r="D109" s="56">
        <v>4240.0076554712659</v>
      </c>
      <c r="E109" s="57">
        <v>4240.0142934847081</v>
      </c>
      <c r="F109" s="43"/>
      <c r="G109" s="43"/>
      <c r="H109" s="43"/>
      <c r="I109" s="43"/>
      <c r="J109" s="43"/>
      <c r="K109" s="43"/>
    </row>
    <row r="110" spans="1:11" ht="36" x14ac:dyDescent="0.4">
      <c r="A110" s="49"/>
      <c r="B110" s="49"/>
      <c r="C110" s="49"/>
      <c r="D110" s="41" t="s">
        <v>178</v>
      </c>
      <c r="E110" s="40" t="s">
        <v>179</v>
      </c>
      <c r="F110" s="42" t="s">
        <v>180</v>
      </c>
      <c r="G110" s="43"/>
      <c r="H110" s="43"/>
      <c r="I110" s="43"/>
      <c r="J110" s="43"/>
      <c r="K110" s="43"/>
    </row>
    <row r="111" spans="1:11" ht="18.5" thickBot="1" x14ac:dyDescent="0.45">
      <c r="A111" s="49"/>
      <c r="B111" s="49"/>
      <c r="C111" s="49"/>
      <c r="D111" s="62">
        <v>53.924258143816083</v>
      </c>
      <c r="E111" s="54">
        <v>121.06515052531266</v>
      </c>
      <c r="F111" s="63">
        <v>121.06514739990234</v>
      </c>
      <c r="G111" s="43"/>
      <c r="H111" s="43"/>
      <c r="I111" s="43"/>
      <c r="J111" s="43"/>
      <c r="K111" s="43"/>
    </row>
    <row r="112" spans="1:11" ht="36" x14ac:dyDescent="0.4">
      <c r="A112" s="49"/>
      <c r="B112" s="49"/>
      <c r="C112" s="49"/>
      <c r="D112" s="41" t="s">
        <v>181</v>
      </c>
      <c r="E112" s="40" t="s">
        <v>179</v>
      </c>
      <c r="F112" s="42" t="s">
        <v>180</v>
      </c>
      <c r="G112" s="43"/>
      <c r="H112" s="43"/>
      <c r="I112" s="43"/>
      <c r="J112" s="43"/>
      <c r="K112" s="43"/>
    </row>
    <row r="113" spans="1:11" ht="18.5" thickBot="1" x14ac:dyDescent="0.45">
      <c r="A113" s="49"/>
      <c r="B113" s="49"/>
      <c r="C113" s="49"/>
      <c r="D113" s="55">
        <v>180.69356676261179</v>
      </c>
      <c r="E113" s="54">
        <v>146.26123938978066</v>
      </c>
      <c r="F113" s="63">
        <v>146.26124572753906</v>
      </c>
      <c r="G113" s="43"/>
      <c r="H113" s="43"/>
      <c r="I113" s="43"/>
      <c r="J113" s="43"/>
      <c r="K113" s="43"/>
    </row>
    <row r="114" spans="1:11" ht="18" x14ac:dyDescent="0.4">
      <c r="A114" s="49"/>
      <c r="B114" s="49"/>
      <c r="C114" s="49"/>
      <c r="D114" s="49"/>
      <c r="E114" s="40" t="s">
        <v>150</v>
      </c>
      <c r="F114" s="42" t="s">
        <v>151</v>
      </c>
      <c r="G114" s="43"/>
      <c r="H114" s="43"/>
      <c r="I114" s="43"/>
      <c r="J114" s="43"/>
      <c r="K114" s="43"/>
    </row>
    <row r="115" spans="1:11" ht="18.5" thickBot="1" x14ac:dyDescent="0.45">
      <c r="A115" s="49"/>
      <c r="B115" s="49"/>
      <c r="C115" s="49"/>
      <c r="D115" s="49"/>
      <c r="E115" s="61">
        <v>42.692978329138349</v>
      </c>
      <c r="F115" s="58">
        <v>42.692977905273438</v>
      </c>
      <c r="G115" s="43"/>
      <c r="H115" s="43"/>
      <c r="I115" s="43"/>
      <c r="J115" s="43"/>
      <c r="K115" s="43"/>
    </row>
    <row r="116" spans="1:11" ht="36" x14ac:dyDescent="0.4">
      <c r="A116" s="49"/>
      <c r="B116" s="49"/>
      <c r="C116" s="49"/>
      <c r="D116" s="41" t="s">
        <v>182</v>
      </c>
      <c r="E116" s="40" t="s">
        <v>161</v>
      </c>
      <c r="F116" s="41" t="s">
        <v>162</v>
      </c>
      <c r="G116" s="41" t="s">
        <v>149</v>
      </c>
      <c r="H116" s="42" t="s">
        <v>148</v>
      </c>
      <c r="I116" s="43"/>
      <c r="J116" s="43"/>
      <c r="K116" s="43"/>
    </row>
    <row r="117" spans="1:11" ht="18.5" thickBot="1" x14ac:dyDescent="0.45">
      <c r="A117" s="49"/>
      <c r="B117" s="49"/>
      <c r="C117" s="49"/>
      <c r="D117" s="62">
        <v>19.866831947721714</v>
      </c>
      <c r="E117" s="45">
        <v>5.6868808698654174</v>
      </c>
      <c r="F117" s="46">
        <v>4.6167237864875794</v>
      </c>
      <c r="G117" s="46">
        <v>2.8673570017540309</v>
      </c>
      <c r="H117" s="53">
        <v>2.867361398454725</v>
      </c>
      <c r="I117" s="43"/>
      <c r="J117" s="43"/>
      <c r="K117" s="43"/>
    </row>
    <row r="118" spans="1:11" ht="18" x14ac:dyDescent="0.4">
      <c r="A118" s="49"/>
      <c r="B118" s="49"/>
      <c r="C118" s="49"/>
      <c r="D118" s="49"/>
      <c r="E118" s="49"/>
      <c r="F118" s="49"/>
      <c r="G118" s="40" t="s">
        <v>163</v>
      </c>
      <c r="H118" s="42" t="s">
        <v>164</v>
      </c>
      <c r="I118" s="43"/>
      <c r="J118" s="43"/>
      <c r="K118" s="43"/>
    </row>
    <row r="119" spans="1:11" ht="18.5" thickBot="1" x14ac:dyDescent="0.45">
      <c r="A119" s="49"/>
      <c r="B119" s="49"/>
      <c r="C119" s="49"/>
      <c r="D119" s="49"/>
      <c r="E119" s="49"/>
      <c r="F119" s="49"/>
      <c r="G119" s="45">
        <v>1.9908643381674447</v>
      </c>
      <c r="H119" s="53">
        <v>2.0505903279781341</v>
      </c>
      <c r="I119" s="43"/>
      <c r="J119" s="43"/>
      <c r="K119" s="43"/>
    </row>
    <row r="120" spans="1:11" ht="18" x14ac:dyDescent="0.4">
      <c r="A120" s="49"/>
      <c r="B120" s="49"/>
      <c r="C120" s="49"/>
      <c r="D120" s="49"/>
      <c r="E120" s="49"/>
      <c r="F120" s="49"/>
      <c r="G120" s="40" t="s">
        <v>150</v>
      </c>
      <c r="H120" s="42" t="s">
        <v>151</v>
      </c>
      <c r="I120" s="43"/>
      <c r="J120" s="43"/>
      <c r="K120" s="43"/>
    </row>
    <row r="121" spans="1:11" ht="18.5" thickBot="1" x14ac:dyDescent="0.45">
      <c r="A121" s="49"/>
      <c r="B121" s="49"/>
      <c r="C121" s="49"/>
      <c r="D121" s="49"/>
      <c r="E121" s="49"/>
      <c r="F121" s="49"/>
      <c r="G121" s="51">
        <v>0.17383466188042945</v>
      </c>
      <c r="H121" s="52">
        <v>0.1738346666097641</v>
      </c>
      <c r="I121" s="43"/>
      <c r="J121" s="43"/>
      <c r="K121" s="43"/>
    </row>
    <row r="122" spans="1:11" ht="36" x14ac:dyDescent="0.4">
      <c r="A122" s="49"/>
      <c r="B122" s="49"/>
      <c r="C122" s="49"/>
      <c r="D122" s="49"/>
      <c r="E122" s="49"/>
      <c r="F122" s="40" t="s">
        <v>150</v>
      </c>
      <c r="G122" s="42" t="s">
        <v>151</v>
      </c>
      <c r="H122" s="43"/>
      <c r="I122" s="43"/>
      <c r="J122" s="43"/>
      <c r="K122" s="43"/>
    </row>
    <row r="123" spans="1:11" ht="18.5" thickBot="1" x14ac:dyDescent="0.45">
      <c r="A123" s="49"/>
      <c r="B123" s="49"/>
      <c r="C123" s="49"/>
      <c r="D123" s="49"/>
      <c r="E123" s="49"/>
      <c r="F123" s="45">
        <v>1.1546984527988433</v>
      </c>
      <c r="G123" s="53">
        <v>1.1546984910964966</v>
      </c>
      <c r="H123" s="43"/>
      <c r="I123" s="43"/>
      <c r="J123" s="43"/>
      <c r="K123" s="43"/>
    </row>
    <row r="124" spans="1:11" ht="36" x14ac:dyDescent="0.4">
      <c r="A124" s="49"/>
      <c r="B124" s="49"/>
      <c r="C124" s="49"/>
      <c r="D124" s="49"/>
      <c r="E124" s="40" t="s">
        <v>183</v>
      </c>
      <c r="F124" s="41" t="s">
        <v>184</v>
      </c>
      <c r="G124" s="42" t="s">
        <v>185</v>
      </c>
      <c r="H124" s="43"/>
      <c r="I124" s="43"/>
      <c r="J124" s="43"/>
      <c r="K124" s="43"/>
    </row>
    <row r="125" spans="1:11" ht="18.5" thickBot="1" x14ac:dyDescent="0.45">
      <c r="A125" s="49"/>
      <c r="B125" s="49"/>
      <c r="C125" s="49"/>
      <c r="D125" s="49"/>
      <c r="E125" s="61">
        <v>22.350186824798584</v>
      </c>
      <c r="F125" s="46">
        <v>9.0029683477211009</v>
      </c>
      <c r="G125" s="58">
        <v>34.626767568994609</v>
      </c>
      <c r="H125" s="43"/>
      <c r="I125" s="43"/>
      <c r="J125" s="43"/>
      <c r="K125" s="43"/>
    </row>
    <row r="126" spans="1:11" ht="18" x14ac:dyDescent="0.4">
      <c r="A126" s="49"/>
      <c r="B126" s="49"/>
      <c r="C126" s="49"/>
      <c r="D126" s="40" t="s">
        <v>161</v>
      </c>
      <c r="E126" s="41" t="s">
        <v>162</v>
      </c>
      <c r="F126" s="41" t="s">
        <v>149</v>
      </c>
      <c r="G126" s="42" t="s">
        <v>148</v>
      </c>
      <c r="H126" s="43"/>
      <c r="I126" s="43"/>
      <c r="J126" s="43"/>
      <c r="K126" s="43"/>
    </row>
    <row r="127" spans="1:11" ht="18.5" thickBot="1" x14ac:dyDescent="0.45">
      <c r="A127" s="49"/>
      <c r="B127" s="49"/>
      <c r="C127" s="49"/>
      <c r="D127" s="61">
        <v>49.194060061025198</v>
      </c>
      <c r="E127" s="62">
        <v>39.936722827758793</v>
      </c>
      <c r="F127" s="62">
        <v>24.803916918385845</v>
      </c>
      <c r="G127" s="58">
        <v>24.803954844716056</v>
      </c>
      <c r="H127" s="43"/>
      <c r="I127" s="43"/>
      <c r="J127" s="43"/>
      <c r="K127" s="43"/>
    </row>
    <row r="128" spans="1:11" ht="18" x14ac:dyDescent="0.4">
      <c r="A128" s="49"/>
      <c r="B128" s="49"/>
      <c r="C128" s="49"/>
      <c r="D128" s="49"/>
      <c r="E128" s="49"/>
      <c r="F128" s="40" t="s">
        <v>163</v>
      </c>
      <c r="G128" s="42" t="s">
        <v>164</v>
      </c>
      <c r="H128" s="43"/>
      <c r="I128" s="43"/>
      <c r="J128" s="43"/>
      <c r="K128" s="43"/>
    </row>
    <row r="129" spans="1:11" ht="18.5" thickBot="1" x14ac:dyDescent="0.45">
      <c r="A129" s="49"/>
      <c r="B129" s="49"/>
      <c r="C129" s="49"/>
      <c r="D129" s="49"/>
      <c r="E129" s="49"/>
      <c r="F129" s="61">
        <v>17.2218644589686</v>
      </c>
      <c r="G129" s="58">
        <v>17.738520641326904</v>
      </c>
      <c r="H129" s="43"/>
      <c r="I129" s="43"/>
      <c r="J129" s="43"/>
      <c r="K129" s="43"/>
    </row>
    <row r="130" spans="1:11" ht="36" x14ac:dyDescent="0.4">
      <c r="A130" s="49"/>
      <c r="B130" s="49"/>
      <c r="C130" s="49"/>
      <c r="D130" s="49"/>
      <c r="E130" s="49"/>
      <c r="F130" s="40" t="s">
        <v>150</v>
      </c>
      <c r="G130" s="42" t="s">
        <v>151</v>
      </c>
      <c r="H130" s="43"/>
      <c r="I130" s="43"/>
      <c r="J130" s="43"/>
      <c r="K130" s="43"/>
    </row>
    <row r="131" spans="1:11" ht="18.5" thickBot="1" x14ac:dyDescent="0.45">
      <c r="A131" s="49"/>
      <c r="B131" s="49"/>
      <c r="C131" s="49"/>
      <c r="D131" s="49"/>
      <c r="E131" s="49"/>
      <c r="F131" s="45">
        <v>1.503747356251854</v>
      </c>
      <c r="G131" s="59">
        <v>1.5037473440170288</v>
      </c>
      <c r="H131" s="43"/>
      <c r="I131" s="43"/>
      <c r="J131" s="43"/>
      <c r="K131" s="43"/>
    </row>
    <row r="132" spans="1:11" ht="18" x14ac:dyDescent="0.4">
      <c r="A132" s="49"/>
      <c r="B132" s="49"/>
      <c r="C132" s="49"/>
      <c r="D132" s="49"/>
      <c r="E132" s="40" t="s">
        <v>150</v>
      </c>
      <c r="F132" s="42" t="s">
        <v>151</v>
      </c>
      <c r="G132" s="43"/>
      <c r="H132" s="43"/>
      <c r="I132" s="43"/>
      <c r="J132" s="43"/>
      <c r="K132" s="43"/>
    </row>
    <row r="133" spans="1:11" ht="18.5" thickBot="1" x14ac:dyDescent="0.45">
      <c r="A133" s="49"/>
      <c r="B133" s="49"/>
      <c r="C133" s="49"/>
      <c r="D133" s="49"/>
      <c r="E133" s="45">
        <v>9.9886573665161116</v>
      </c>
      <c r="F133" s="59">
        <v>9.9886569976806641</v>
      </c>
      <c r="G133" s="43"/>
      <c r="H133" s="43"/>
      <c r="I133" s="43"/>
      <c r="J133" s="43"/>
      <c r="K133" s="43"/>
    </row>
    <row r="134" spans="1:11" ht="36" x14ac:dyDescent="0.4">
      <c r="A134" s="49"/>
      <c r="B134" s="41" t="s">
        <v>474</v>
      </c>
      <c r="C134" s="41" t="s">
        <v>199</v>
      </c>
      <c r="D134" s="40" t="s">
        <v>179</v>
      </c>
      <c r="E134" s="42" t="s">
        <v>180</v>
      </c>
      <c r="F134" s="43"/>
      <c r="G134" s="43"/>
      <c r="H134" s="43"/>
      <c r="I134" s="43"/>
      <c r="J134" s="43"/>
      <c r="K134" s="43"/>
    </row>
    <row r="135" spans="1:11" ht="18.5" thickBot="1" x14ac:dyDescent="0.45">
      <c r="A135" s="49"/>
      <c r="B135" s="56">
        <v>1576.58</v>
      </c>
      <c r="C135" s="56">
        <v>1136.7259083416163</v>
      </c>
      <c r="D135" s="54">
        <v>920.1154410154702</v>
      </c>
      <c r="E135" s="63">
        <v>920.11541748046875</v>
      </c>
      <c r="F135" s="43"/>
      <c r="G135" s="43"/>
      <c r="H135" s="43"/>
      <c r="I135" s="43"/>
      <c r="J135" s="43"/>
      <c r="K135" s="43"/>
    </row>
    <row r="136" spans="1:11" ht="18" x14ac:dyDescent="0.4">
      <c r="A136" s="49"/>
      <c r="B136" s="49"/>
      <c r="C136" s="49"/>
      <c r="D136" s="40" t="s">
        <v>150</v>
      </c>
      <c r="E136" s="42" t="s">
        <v>151</v>
      </c>
      <c r="F136" s="43"/>
      <c r="G136" s="43"/>
      <c r="H136" s="43"/>
      <c r="I136" s="43"/>
      <c r="J136" s="43"/>
      <c r="K136" s="43"/>
    </row>
    <row r="137" spans="1:11" ht="18.5" thickBot="1" x14ac:dyDescent="0.45">
      <c r="A137" s="49"/>
      <c r="B137" s="49"/>
      <c r="C137" s="49"/>
      <c r="D137" s="54">
        <v>268.57743546731996</v>
      </c>
      <c r="E137" s="63">
        <v>268.57742309570313</v>
      </c>
      <c r="F137" s="43"/>
      <c r="G137" s="43"/>
      <c r="H137" s="43"/>
      <c r="I137" s="43"/>
      <c r="J137" s="43"/>
      <c r="K137" s="43"/>
    </row>
    <row r="138" spans="1:11" ht="18" x14ac:dyDescent="0.4">
      <c r="A138" s="49"/>
      <c r="B138" s="49"/>
      <c r="C138" s="41" t="s">
        <v>431</v>
      </c>
      <c r="D138" s="40" t="s">
        <v>173</v>
      </c>
      <c r="E138" s="42" t="s">
        <v>145</v>
      </c>
      <c r="F138" s="43"/>
      <c r="G138" s="43"/>
      <c r="H138" s="43"/>
      <c r="I138" s="43"/>
      <c r="J138" s="43"/>
      <c r="K138" s="43"/>
    </row>
    <row r="139" spans="1:11" ht="18.5" thickBot="1" x14ac:dyDescent="0.45">
      <c r="A139" s="49"/>
      <c r="B139" s="49"/>
      <c r="C139" s="55">
        <v>448.28656009560456</v>
      </c>
      <c r="D139" s="54">
        <v>457.06330044001191</v>
      </c>
      <c r="E139" s="57">
        <v>1281.6054748535157</v>
      </c>
      <c r="F139" s="43"/>
      <c r="G139" s="43"/>
      <c r="H139" s="43"/>
      <c r="I139" s="43"/>
      <c r="J139" s="43"/>
      <c r="K139" s="43"/>
    </row>
    <row r="140" spans="1:11" ht="18" x14ac:dyDescent="0.4">
      <c r="A140" s="49"/>
      <c r="B140" s="49"/>
      <c r="C140" s="49"/>
      <c r="D140" s="49"/>
      <c r="E140" s="42" t="s">
        <v>164</v>
      </c>
      <c r="F140" s="43"/>
      <c r="G140" s="43"/>
      <c r="H140" s="43"/>
      <c r="I140" s="43"/>
      <c r="J140" s="43"/>
      <c r="K140" s="43"/>
    </row>
    <row r="141" spans="1:11" ht="18.5" thickBot="1" x14ac:dyDescent="0.45">
      <c r="A141" s="49"/>
      <c r="B141" s="49"/>
      <c r="C141" s="49"/>
      <c r="D141" s="70"/>
      <c r="E141" s="75">
        <v>463.00511627197267</v>
      </c>
      <c r="F141" s="43"/>
      <c r="G141" s="43"/>
      <c r="H141" s="43"/>
      <c r="I141" s="43"/>
      <c r="J141" s="43"/>
      <c r="K141" s="43"/>
    </row>
    <row r="142" spans="1:11" ht="36" x14ac:dyDescent="0.4">
      <c r="A142" s="49"/>
      <c r="B142" s="40" t="s">
        <v>150</v>
      </c>
      <c r="C142" s="42" t="s">
        <v>151</v>
      </c>
      <c r="D142" s="43"/>
      <c r="E142" s="43"/>
      <c r="F142" s="43"/>
      <c r="G142" s="43"/>
      <c r="H142" s="43"/>
      <c r="I142" s="43"/>
      <c r="J142" s="43"/>
      <c r="K142" s="43"/>
    </row>
    <row r="143" spans="1:11" ht="18.5" thickBot="1" x14ac:dyDescent="0.45">
      <c r="A143" s="70"/>
      <c r="B143" s="73">
        <v>90</v>
      </c>
      <c r="C143" s="72">
        <v>90</v>
      </c>
      <c r="D143" s="43"/>
      <c r="E143" s="43"/>
      <c r="F143" s="43"/>
      <c r="G143" s="43"/>
      <c r="H143" s="43"/>
      <c r="I143" s="43"/>
      <c r="J143" s="43"/>
      <c r="K143" s="43"/>
    </row>
  </sheetData>
  <mergeCells count="1">
    <mergeCell ref="A1:D1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22773-A0F4-4C58-818A-63FEA901961A}">
  <sheetPr codeName="Sheet20"/>
  <dimension ref="A2:AI193"/>
  <sheetViews>
    <sheetView workbookViewId="0">
      <selection activeCell="D8" sqref="D8"/>
    </sheetView>
  </sheetViews>
  <sheetFormatPr defaultRowHeight="14.5" x14ac:dyDescent="0.35"/>
  <cols>
    <col min="1" max="1" width="25.6328125" customWidth="1"/>
    <col min="2" max="5" width="9.6328125" customWidth="1"/>
    <col min="6" max="7" width="8.6328125" customWidth="1"/>
    <col min="8" max="8" width="25.6328125" customWidth="1"/>
    <col min="9" max="12" width="9.6328125" customWidth="1"/>
    <col min="13" max="14" width="8.6328125" customWidth="1"/>
    <col min="15" max="15" width="25.6328125" customWidth="1"/>
    <col min="16" max="19" width="9.6328125" customWidth="1"/>
    <col min="20" max="21" width="8.6328125" customWidth="1"/>
    <col min="22" max="22" width="25.6328125" customWidth="1"/>
    <col min="23" max="26" width="9.6328125" customWidth="1"/>
    <col min="27" max="28" width="8.6328125" customWidth="1"/>
    <col min="29" max="29" width="25.6328125" customWidth="1"/>
    <col min="30" max="33" width="9.6328125" customWidth="1"/>
    <col min="34" max="35" width="8.6328125" customWidth="1"/>
  </cols>
  <sheetData>
    <row r="2" spans="1:35" ht="18" x14ac:dyDescent="0.4">
      <c r="A2" s="76" t="s">
        <v>203</v>
      </c>
      <c r="B2" s="266" t="s">
        <v>688</v>
      </c>
      <c r="C2" s="267"/>
      <c r="D2" s="267"/>
      <c r="E2" s="267"/>
      <c r="F2" s="26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 ht="18" x14ac:dyDescent="0.4">
      <c r="A3" s="76" t="s">
        <v>204</v>
      </c>
      <c r="B3" s="268" t="s">
        <v>433</v>
      </c>
      <c r="C3" s="269"/>
      <c r="D3" s="269"/>
      <c r="E3" s="269"/>
      <c r="F3" s="270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36" x14ac:dyDescent="0.4">
      <c r="A4" s="78" t="s">
        <v>1</v>
      </c>
      <c r="B4" s="77"/>
      <c r="C4" s="77"/>
      <c r="D4" s="77"/>
      <c r="E4" s="77"/>
      <c r="F4" s="77"/>
      <c r="G4" s="77"/>
      <c r="H4" s="78" t="s">
        <v>2</v>
      </c>
      <c r="I4" s="77"/>
      <c r="J4" s="77"/>
      <c r="K4" s="77"/>
      <c r="L4" s="77"/>
      <c r="M4" s="77"/>
      <c r="N4" s="77"/>
      <c r="O4" s="78" t="s">
        <v>3</v>
      </c>
      <c r="P4" s="77"/>
      <c r="Q4" s="77"/>
      <c r="R4" s="77"/>
      <c r="S4" s="77"/>
      <c r="T4" s="77"/>
      <c r="U4" s="77"/>
      <c r="V4" s="78" t="s">
        <v>206</v>
      </c>
      <c r="W4" s="77"/>
      <c r="X4" s="77"/>
      <c r="Y4" s="77"/>
      <c r="Z4" s="77"/>
      <c r="AA4" s="77"/>
      <c r="AB4" s="77"/>
      <c r="AC4" s="78" t="s">
        <v>5</v>
      </c>
      <c r="AD4" s="77"/>
      <c r="AE4" s="77"/>
      <c r="AF4" s="77"/>
      <c r="AG4" s="77"/>
      <c r="AH4" s="77"/>
      <c r="AI4" s="77"/>
    </row>
    <row r="5" spans="1:35" ht="90" x14ac:dyDescent="0.4">
      <c r="A5" s="76" t="s">
        <v>207</v>
      </c>
      <c r="B5" s="76" t="s">
        <v>208</v>
      </c>
      <c r="C5" s="76" t="s">
        <v>209</v>
      </c>
      <c r="D5" s="76" t="s">
        <v>210</v>
      </c>
      <c r="E5" s="76" t="s">
        <v>211</v>
      </c>
      <c r="F5" s="76" t="s">
        <v>212</v>
      </c>
      <c r="G5" s="76" t="s">
        <v>213</v>
      </c>
      <c r="H5" s="76" t="s">
        <v>207</v>
      </c>
      <c r="I5" s="76" t="s">
        <v>208</v>
      </c>
      <c r="J5" s="76" t="s">
        <v>209</v>
      </c>
      <c r="K5" s="76" t="s">
        <v>210</v>
      </c>
      <c r="L5" s="76" t="s">
        <v>211</v>
      </c>
      <c r="M5" s="76" t="s">
        <v>212</v>
      </c>
      <c r="N5" s="76" t="s">
        <v>213</v>
      </c>
      <c r="O5" s="76" t="s">
        <v>207</v>
      </c>
      <c r="P5" s="76" t="s">
        <v>208</v>
      </c>
      <c r="Q5" s="76" t="s">
        <v>209</v>
      </c>
      <c r="R5" s="76" t="s">
        <v>210</v>
      </c>
      <c r="S5" s="76" t="s">
        <v>211</v>
      </c>
      <c r="T5" s="76" t="s">
        <v>212</v>
      </c>
      <c r="U5" s="76" t="s">
        <v>213</v>
      </c>
      <c r="V5" s="76" t="s">
        <v>207</v>
      </c>
      <c r="W5" s="76" t="s">
        <v>208</v>
      </c>
      <c r="X5" s="76" t="s">
        <v>209</v>
      </c>
      <c r="Y5" s="76" t="s">
        <v>210</v>
      </c>
      <c r="Z5" s="76" t="s">
        <v>211</v>
      </c>
      <c r="AA5" s="76" t="s">
        <v>212</v>
      </c>
      <c r="AB5" s="76" t="s">
        <v>213</v>
      </c>
      <c r="AC5" s="76" t="s">
        <v>207</v>
      </c>
      <c r="AD5" s="76" t="s">
        <v>208</v>
      </c>
      <c r="AE5" s="76" t="s">
        <v>209</v>
      </c>
      <c r="AF5" s="76" t="s">
        <v>210</v>
      </c>
      <c r="AG5" s="76" t="s">
        <v>211</v>
      </c>
      <c r="AH5" s="76" t="s">
        <v>212</v>
      </c>
      <c r="AI5" s="76" t="s">
        <v>213</v>
      </c>
    </row>
    <row r="6" spans="1:35" ht="18" x14ac:dyDescent="0.4">
      <c r="A6" s="78" t="s">
        <v>214</v>
      </c>
      <c r="B6" s="79">
        <f>-1601.8002+5197.70827140517</f>
        <v>3595.9080714051706</v>
      </c>
      <c r="C6" s="79">
        <v>5063.2214944180732</v>
      </c>
      <c r="D6" s="80">
        <f>-1601.8002+134.486776987096</f>
        <v>-1467.313423012904</v>
      </c>
      <c r="E6" s="81"/>
      <c r="F6" s="81"/>
      <c r="G6" s="82">
        <v>2.5874244948868235E-2</v>
      </c>
      <c r="H6" s="78" t="s">
        <v>214</v>
      </c>
      <c r="I6" s="83">
        <v>34.362127506247496</v>
      </c>
      <c r="J6" s="83">
        <v>22.469199297563861</v>
      </c>
      <c r="K6" s="83">
        <v>11.892928208683626</v>
      </c>
      <c r="L6" s="81"/>
      <c r="M6" s="81"/>
      <c r="N6" s="85">
        <v>0.34610570042618377</v>
      </c>
      <c r="O6" s="78" t="s">
        <v>214</v>
      </c>
      <c r="P6" s="84">
        <v>1.3590711032692633</v>
      </c>
      <c r="Q6" s="85">
        <v>0.62332149939420445</v>
      </c>
      <c r="R6" s="85">
        <v>0.73574960387505939</v>
      </c>
      <c r="S6" s="81"/>
      <c r="T6" s="81"/>
      <c r="U6" s="85">
        <v>0.54136211277335233</v>
      </c>
      <c r="V6" s="78" t="s">
        <v>214</v>
      </c>
      <c r="W6" s="86">
        <v>2.2962186103965143E-5</v>
      </c>
      <c r="X6" s="86">
        <v>2.2962186103965143E-5</v>
      </c>
      <c r="Y6" s="87">
        <v>0</v>
      </c>
      <c r="Z6" s="81"/>
      <c r="AA6" s="81"/>
      <c r="AB6" s="87">
        <v>0</v>
      </c>
      <c r="AC6" s="78" t="s">
        <v>214</v>
      </c>
      <c r="AD6" s="80">
        <v>613.4303122344877</v>
      </c>
      <c r="AE6" s="88">
        <v>329.28771197801626</v>
      </c>
      <c r="AF6" s="88">
        <v>284.14260025647127</v>
      </c>
      <c r="AG6" s="77"/>
      <c r="AH6" s="77"/>
      <c r="AI6" s="89">
        <v>0.46320273809334672</v>
      </c>
    </row>
    <row r="7" spans="1:35" ht="18" x14ac:dyDescent="0.4">
      <c r="A7" s="76" t="s">
        <v>215</v>
      </c>
      <c r="B7" s="91">
        <v>4809.9241753748502</v>
      </c>
      <c r="C7" s="91">
        <v>4700.2797571927258</v>
      </c>
      <c r="D7" s="88">
        <f>-1601.8002+109.644418182124</f>
        <v>-1492.155781817876</v>
      </c>
      <c r="E7" s="89">
        <v>0.92539325491511604</v>
      </c>
      <c r="F7" s="93">
        <v>2.2795456681721907E-2</v>
      </c>
      <c r="G7" s="93">
        <v>2.1094761855975166E-2</v>
      </c>
      <c r="H7" s="76" t="s">
        <v>216</v>
      </c>
      <c r="I7" s="94">
        <v>13.763572648697027</v>
      </c>
      <c r="J7" s="94">
        <v>13.214869696584113</v>
      </c>
      <c r="K7" s="89">
        <v>0.5487029521129132</v>
      </c>
      <c r="L7" s="89">
        <v>0.40054483373285382</v>
      </c>
      <c r="M7" s="93">
        <v>3.98663171342259E-2</v>
      </c>
      <c r="N7" s="93">
        <v>1.5968247368069736E-2</v>
      </c>
      <c r="O7" s="76" t="s">
        <v>233</v>
      </c>
      <c r="P7" s="89">
        <v>0.70730934847075233</v>
      </c>
      <c r="Q7" s="95">
        <v>0</v>
      </c>
      <c r="R7" s="89">
        <v>0.70730934847075233</v>
      </c>
      <c r="S7" s="89">
        <v>0.52043586738715175</v>
      </c>
      <c r="T7" s="92">
        <v>1</v>
      </c>
      <c r="U7" s="89">
        <v>0.52043586738715175</v>
      </c>
      <c r="V7" s="76" t="s">
        <v>218</v>
      </c>
      <c r="W7" s="90">
        <v>1.6785511151423921E-5</v>
      </c>
      <c r="X7" s="90">
        <v>1.6785511151423921E-5</v>
      </c>
      <c r="Y7" s="95">
        <v>0</v>
      </c>
      <c r="Z7" s="89">
        <v>0.73100666789410684</v>
      </c>
      <c r="AA7" s="95">
        <v>0</v>
      </c>
      <c r="AB7" s="95">
        <v>0</v>
      </c>
      <c r="AC7" s="76" t="s">
        <v>219</v>
      </c>
      <c r="AD7" s="88">
        <v>311.20146381510915</v>
      </c>
      <c r="AE7" s="88">
        <v>309.0386964192395</v>
      </c>
      <c r="AF7" s="92">
        <v>2.1627673958696882</v>
      </c>
      <c r="AG7" s="89">
        <v>0.50731347572558561</v>
      </c>
      <c r="AH7" s="90">
        <v>6.9497340062469326E-3</v>
      </c>
      <c r="AI7" s="90">
        <v>3.5256937140774294E-3</v>
      </c>
    </row>
    <row r="8" spans="1:35" ht="18" x14ac:dyDescent="0.4">
      <c r="A8" s="76" t="s">
        <v>223</v>
      </c>
      <c r="B8" s="88">
        <v>386.81729881618179</v>
      </c>
      <c r="C8" s="88">
        <v>361.97747728934405</v>
      </c>
      <c r="D8" s="94">
        <v>24.839821526837731</v>
      </c>
      <c r="E8" s="89">
        <v>0.99981399548346028</v>
      </c>
      <c r="F8" s="93">
        <v>6.42159014161406E-2</v>
      </c>
      <c r="G8" s="90">
        <v>4.7789949396529786E-3</v>
      </c>
      <c r="H8" s="76" t="s">
        <v>251</v>
      </c>
      <c r="I8" s="92">
        <v>9.4953042344051113</v>
      </c>
      <c r="J8" s="95">
        <v>0</v>
      </c>
      <c r="K8" s="92">
        <v>9.4953042344051113</v>
      </c>
      <c r="L8" s="89">
        <v>0.67687534419611717</v>
      </c>
      <c r="M8" s="92">
        <v>1</v>
      </c>
      <c r="N8" s="89">
        <v>0.27633051046326329</v>
      </c>
      <c r="O8" s="76" t="s">
        <v>219</v>
      </c>
      <c r="P8" s="89">
        <v>0.55591437040434066</v>
      </c>
      <c r="Q8" s="89">
        <v>0.5520509133997803</v>
      </c>
      <c r="R8" s="90">
        <v>3.8634570045603992E-3</v>
      </c>
      <c r="S8" s="89">
        <v>0.92947581317591987</v>
      </c>
      <c r="T8" s="90">
        <v>6.9497340062469317E-3</v>
      </c>
      <c r="U8" s="90">
        <v>2.8427188211616028E-3</v>
      </c>
      <c r="V8" s="76" t="s">
        <v>224</v>
      </c>
      <c r="W8" s="90">
        <v>2.2619739634198435E-6</v>
      </c>
      <c r="X8" s="90">
        <v>2.2619739634198435E-6</v>
      </c>
      <c r="Y8" s="95">
        <v>0</v>
      </c>
      <c r="Z8" s="89">
        <v>0.82951531829779124</v>
      </c>
      <c r="AA8" s="95">
        <v>0</v>
      </c>
      <c r="AB8" s="95">
        <v>0</v>
      </c>
      <c r="AC8" s="76" t="s">
        <v>225</v>
      </c>
      <c r="AD8" s="88">
        <v>166.80538804141008</v>
      </c>
      <c r="AE8" s="95">
        <v>0</v>
      </c>
      <c r="AF8" s="88">
        <v>166.80538804141008</v>
      </c>
      <c r="AG8" s="89">
        <v>0.77923578656445336</v>
      </c>
      <c r="AH8" s="92">
        <v>1</v>
      </c>
      <c r="AI8" s="89">
        <v>0.27192231083886781</v>
      </c>
    </row>
    <row r="9" spans="1:35" ht="18" x14ac:dyDescent="0.4">
      <c r="A9" s="96" t="s">
        <v>231</v>
      </c>
      <c r="B9" s="98">
        <v>0.91582729319216782</v>
      </c>
      <c r="C9" s="98">
        <v>0.91329001505843188</v>
      </c>
      <c r="D9" s="99">
        <v>2.5372781337359195E-3</v>
      </c>
      <c r="E9" s="98">
        <v>0.99999019377035347</v>
      </c>
      <c r="F9" s="99">
        <v>2.7704766527454024E-3</v>
      </c>
      <c r="G9" s="99">
        <v>4.8815324009132629E-7</v>
      </c>
      <c r="H9" s="76" t="s">
        <v>219</v>
      </c>
      <c r="I9" s="92">
        <v>8.7861833209085205</v>
      </c>
      <c r="J9" s="92">
        <v>8.7251216838980845</v>
      </c>
      <c r="K9" s="93">
        <v>6.1061637010437549E-2</v>
      </c>
      <c r="L9" s="89">
        <v>0.93256915475284341</v>
      </c>
      <c r="M9" s="90">
        <v>6.9497340062469326E-3</v>
      </c>
      <c r="N9" s="90">
        <v>1.7770039704129415E-3</v>
      </c>
      <c r="O9" s="76" t="s">
        <v>246</v>
      </c>
      <c r="P9" s="93">
        <v>2.9297075446479054E-2</v>
      </c>
      <c r="Q9" s="93">
        <v>2.5978485756124589E-2</v>
      </c>
      <c r="R9" s="90">
        <v>3.3185896903544657E-3</v>
      </c>
      <c r="S9" s="89">
        <v>0.95103250390093375</v>
      </c>
      <c r="T9" s="89">
        <v>0.11327375308900658</v>
      </c>
      <c r="U9" s="90">
        <v>2.4418072626013125E-3</v>
      </c>
      <c r="V9" s="76" t="s">
        <v>234</v>
      </c>
      <c r="W9" s="90">
        <v>1.1650786910995306E-6</v>
      </c>
      <c r="X9" s="90">
        <v>1.1650786910995306E-6</v>
      </c>
      <c r="Y9" s="95">
        <v>0</v>
      </c>
      <c r="Z9" s="89">
        <v>0.880254332685378</v>
      </c>
      <c r="AA9" s="95">
        <v>0</v>
      </c>
      <c r="AB9" s="95">
        <v>0</v>
      </c>
      <c r="AC9" s="76" t="s">
        <v>284</v>
      </c>
      <c r="AD9" s="94">
        <v>34.889883941711332</v>
      </c>
      <c r="AE9" s="95">
        <v>0</v>
      </c>
      <c r="AF9" s="94">
        <v>34.889883941711332</v>
      </c>
      <c r="AG9" s="89">
        <v>0.83611247368906094</v>
      </c>
      <c r="AH9" s="92">
        <v>1</v>
      </c>
      <c r="AI9" s="93">
        <v>5.6876687124607639E-2</v>
      </c>
    </row>
    <row r="10" spans="1:35" ht="36" x14ac:dyDescent="0.4">
      <c r="A10" s="96" t="s">
        <v>239</v>
      </c>
      <c r="B10" s="100">
        <v>4.1519278813881302E-2</v>
      </c>
      <c r="C10" s="100">
        <v>4.1519278813881302E-2</v>
      </c>
      <c r="D10" s="101">
        <v>0</v>
      </c>
      <c r="E10" s="98">
        <v>0.99999818176749489</v>
      </c>
      <c r="F10" s="101">
        <v>0</v>
      </c>
      <c r="G10" s="101">
        <v>0</v>
      </c>
      <c r="H10" s="76" t="s">
        <v>240</v>
      </c>
      <c r="I10" s="92">
        <v>1.1609248003531512</v>
      </c>
      <c r="J10" s="93">
        <v>2.7138568164630655E-2</v>
      </c>
      <c r="K10" s="92">
        <v>1.1337862321885206</v>
      </c>
      <c r="L10" s="89">
        <v>0.96635416413976449</v>
      </c>
      <c r="M10" s="89">
        <v>0.97662331948083536</v>
      </c>
      <c r="N10" s="93">
        <v>3.2995228016146058E-2</v>
      </c>
      <c r="O10" s="76" t="s">
        <v>232</v>
      </c>
      <c r="P10" s="93">
        <v>2.1313205615781892E-2</v>
      </c>
      <c r="Q10" s="90">
        <v>4.1378324274993572E-3</v>
      </c>
      <c r="R10" s="93">
        <v>1.7175373188282536E-2</v>
      </c>
      <c r="S10" s="89">
        <v>0.96671468974427388</v>
      </c>
      <c r="T10" s="89">
        <v>0.80585593260380339</v>
      </c>
      <c r="U10" s="93">
        <v>1.2637582498051024E-2</v>
      </c>
      <c r="V10" s="76" t="s">
        <v>239</v>
      </c>
      <c r="W10" s="90">
        <v>1.1469414036983786E-6</v>
      </c>
      <c r="X10" s="90">
        <v>1.1469414036983786E-6</v>
      </c>
      <c r="Y10" s="95">
        <v>0</v>
      </c>
      <c r="Z10" s="89">
        <v>0.93020347073806209</v>
      </c>
      <c r="AA10" s="95">
        <v>0</v>
      </c>
      <c r="AB10" s="95">
        <v>0</v>
      </c>
      <c r="AC10" s="76" t="s">
        <v>266</v>
      </c>
      <c r="AD10" s="94">
        <v>25.297545569743509</v>
      </c>
      <c r="AE10" s="95">
        <v>0</v>
      </c>
      <c r="AF10" s="94">
        <v>25.297545569743509</v>
      </c>
      <c r="AG10" s="89">
        <v>0.877351951206229</v>
      </c>
      <c r="AH10" s="92">
        <v>1</v>
      </c>
      <c r="AI10" s="93">
        <v>4.1239477517168013E-2</v>
      </c>
    </row>
    <row r="11" spans="1:35" ht="36" x14ac:dyDescent="0.4">
      <c r="A11" s="96" t="s">
        <v>245</v>
      </c>
      <c r="B11" s="99">
        <v>2.5373041055261037E-3</v>
      </c>
      <c r="C11" s="99">
        <v>2.5373041055261037E-3</v>
      </c>
      <c r="D11" s="101">
        <v>0</v>
      </c>
      <c r="E11" s="98">
        <v>0.99999866992573172</v>
      </c>
      <c r="F11" s="101">
        <v>0</v>
      </c>
      <c r="G11" s="101">
        <v>0</v>
      </c>
      <c r="H11" s="76" t="s">
        <v>246</v>
      </c>
      <c r="I11" s="89">
        <v>0.45709931069892956</v>
      </c>
      <c r="J11" s="89">
        <v>0.40532195624166389</v>
      </c>
      <c r="K11" s="93">
        <v>5.1777354457265654E-2</v>
      </c>
      <c r="L11" s="89">
        <v>0.97965658002236156</v>
      </c>
      <c r="M11" s="89">
        <v>0.11327375308900658</v>
      </c>
      <c r="N11" s="90">
        <v>1.506814572172571E-3</v>
      </c>
      <c r="O11" s="76" t="s">
        <v>264</v>
      </c>
      <c r="P11" s="93">
        <v>1.5659086653575627E-2</v>
      </c>
      <c r="Q11" s="93">
        <v>1.5659086653575627E-2</v>
      </c>
      <c r="R11" s="95">
        <v>0</v>
      </c>
      <c r="S11" s="89">
        <v>0.9782365936504841</v>
      </c>
      <c r="T11" s="95">
        <v>0</v>
      </c>
      <c r="U11" s="95">
        <v>0</v>
      </c>
      <c r="V11" s="76" t="s">
        <v>247</v>
      </c>
      <c r="W11" s="90">
        <v>9.0060213337529384E-7</v>
      </c>
      <c r="X11" s="90">
        <v>9.0060213337529384E-7</v>
      </c>
      <c r="Y11" s="95">
        <v>0</v>
      </c>
      <c r="Z11" s="89">
        <v>0.96942456794969811</v>
      </c>
      <c r="AA11" s="95">
        <v>0</v>
      </c>
      <c r="AB11" s="95">
        <v>0</v>
      </c>
      <c r="AC11" s="76" t="s">
        <v>235</v>
      </c>
      <c r="AD11" s="94">
        <v>17.160822500835788</v>
      </c>
      <c r="AE11" s="95">
        <v>0</v>
      </c>
      <c r="AF11" s="94">
        <v>17.160822500835788</v>
      </c>
      <c r="AG11" s="89">
        <v>0.90532712973681984</v>
      </c>
      <c r="AH11" s="92">
        <v>1</v>
      </c>
      <c r="AI11" s="93">
        <v>2.7975178530590696E-2</v>
      </c>
    </row>
    <row r="12" spans="1:35" ht="18" x14ac:dyDescent="0.4">
      <c r="A12" s="96" t="s">
        <v>247</v>
      </c>
      <c r="B12" s="99">
        <v>1.7271821735964541E-3</v>
      </c>
      <c r="C12" s="99">
        <v>1.7271821735964541E-3</v>
      </c>
      <c r="D12" s="101">
        <v>0</v>
      </c>
      <c r="E12" s="98">
        <v>0.99999900222259863</v>
      </c>
      <c r="F12" s="101">
        <v>0</v>
      </c>
      <c r="G12" s="101">
        <v>0</v>
      </c>
      <c r="H12" s="76" t="s">
        <v>232</v>
      </c>
      <c r="I12" s="89">
        <v>0.33784845326871804</v>
      </c>
      <c r="J12" s="93">
        <v>6.5591272881102794E-2</v>
      </c>
      <c r="K12" s="89">
        <v>0.27225718038761526</v>
      </c>
      <c r="L12" s="89">
        <v>0.98948858047714405</v>
      </c>
      <c r="M12" s="89">
        <v>0.80585593260380339</v>
      </c>
      <c r="N12" s="90">
        <v>7.9231758958497323E-3</v>
      </c>
      <c r="O12" s="76" t="s">
        <v>273</v>
      </c>
      <c r="P12" s="93">
        <v>1.2951923454411351E-2</v>
      </c>
      <c r="Q12" s="93">
        <v>1.2951923454411351E-2</v>
      </c>
      <c r="R12" s="95">
        <v>0</v>
      </c>
      <c r="S12" s="89">
        <v>0.98776657587382422</v>
      </c>
      <c r="T12" s="95">
        <v>0</v>
      </c>
      <c r="U12" s="95">
        <v>0</v>
      </c>
      <c r="V12" s="76" t="s">
        <v>245</v>
      </c>
      <c r="W12" s="90">
        <v>4.1391584103199084E-7</v>
      </c>
      <c r="X12" s="90">
        <v>4.1391584103199084E-7</v>
      </c>
      <c r="Y12" s="95">
        <v>0</v>
      </c>
      <c r="Z12" s="89">
        <v>0.98745054505649088</v>
      </c>
      <c r="AA12" s="95">
        <v>0</v>
      </c>
      <c r="AB12" s="95">
        <v>0</v>
      </c>
      <c r="AC12" s="76" t="s">
        <v>479</v>
      </c>
      <c r="AD12" s="94">
        <v>14.075411312314852</v>
      </c>
      <c r="AE12" s="95">
        <v>0</v>
      </c>
      <c r="AF12" s="94">
        <v>14.075411312314852</v>
      </c>
      <c r="AG12" s="89">
        <v>0.92827254184246477</v>
      </c>
      <c r="AH12" s="92">
        <v>1</v>
      </c>
      <c r="AI12" s="93">
        <v>2.2945412105645074E-2</v>
      </c>
    </row>
    <row r="13" spans="1:35" ht="18" x14ac:dyDescent="0.4">
      <c r="A13" s="96" t="s">
        <v>224</v>
      </c>
      <c r="B13" s="99">
        <v>1.4702830762228982E-3</v>
      </c>
      <c r="C13" s="99">
        <v>1.4702830762228982E-3</v>
      </c>
      <c r="D13" s="101">
        <v>0</v>
      </c>
      <c r="E13" s="98">
        <v>0.99999928509401026</v>
      </c>
      <c r="F13" s="101">
        <v>0</v>
      </c>
      <c r="G13" s="101">
        <v>0</v>
      </c>
      <c r="H13" s="76" t="s">
        <v>263</v>
      </c>
      <c r="I13" s="89">
        <v>0.27790950575976953</v>
      </c>
      <c r="J13" s="95">
        <v>0</v>
      </c>
      <c r="K13" s="89">
        <v>0.27790950575976953</v>
      </c>
      <c r="L13" s="89">
        <v>0.99757624925461552</v>
      </c>
      <c r="M13" s="92">
        <v>1</v>
      </c>
      <c r="N13" s="90">
        <v>8.0876687774714129E-3</v>
      </c>
      <c r="O13" s="76" t="s">
        <v>283</v>
      </c>
      <c r="P13" s="90">
        <v>8.5658825116114931E-3</v>
      </c>
      <c r="Q13" s="90">
        <v>8.5658825116114931E-3</v>
      </c>
      <c r="R13" s="95">
        <v>0</v>
      </c>
      <c r="S13" s="89">
        <v>0.99406932375140478</v>
      </c>
      <c r="T13" s="95">
        <v>0</v>
      </c>
      <c r="U13" s="95">
        <v>0</v>
      </c>
      <c r="V13" s="96" t="s">
        <v>259</v>
      </c>
      <c r="W13" s="99">
        <v>1.4571860274968985E-7</v>
      </c>
      <c r="X13" s="99">
        <v>1.4571860274968985E-7</v>
      </c>
      <c r="Y13" s="101">
        <v>0</v>
      </c>
      <c r="Z13" s="98">
        <v>0.99379656986832376</v>
      </c>
      <c r="AA13" s="101">
        <v>0</v>
      </c>
      <c r="AB13" s="101">
        <v>0</v>
      </c>
      <c r="AC13" s="76" t="s">
        <v>300</v>
      </c>
      <c r="AD13" s="94">
        <v>10.717484512881665</v>
      </c>
      <c r="AE13" s="95">
        <v>0</v>
      </c>
      <c r="AF13" s="94">
        <v>10.717484512881665</v>
      </c>
      <c r="AG13" s="89">
        <v>0.94574393883594254</v>
      </c>
      <c r="AH13" s="92">
        <v>1</v>
      </c>
      <c r="AI13" s="93">
        <v>1.747139699347762E-2</v>
      </c>
    </row>
    <row r="14" spans="1:35" ht="18" x14ac:dyDescent="0.4">
      <c r="A14" s="96" t="s">
        <v>259</v>
      </c>
      <c r="B14" s="99">
        <v>1.4571860274968985E-3</v>
      </c>
      <c r="C14" s="99">
        <v>1.4571860274968985E-3</v>
      </c>
      <c r="D14" s="101">
        <v>0</v>
      </c>
      <c r="E14" s="98">
        <v>0.99999956544564816</v>
      </c>
      <c r="F14" s="101">
        <v>0</v>
      </c>
      <c r="G14" s="101">
        <v>0</v>
      </c>
      <c r="H14" s="96" t="s">
        <v>252</v>
      </c>
      <c r="I14" s="100">
        <v>8.3283546025972252E-2</v>
      </c>
      <c r="J14" s="100">
        <v>3.1156119794265691E-2</v>
      </c>
      <c r="K14" s="100">
        <v>5.2127426231706568E-2</v>
      </c>
      <c r="L14" s="98">
        <v>0.99999995093056182</v>
      </c>
      <c r="M14" s="98">
        <v>0.62590305911626842</v>
      </c>
      <c r="N14" s="99">
        <v>1.5170022933600109E-3</v>
      </c>
      <c r="O14" s="96" t="s">
        <v>252</v>
      </c>
      <c r="P14" s="99">
        <v>5.2694689335575882E-3</v>
      </c>
      <c r="Q14" s="99">
        <v>1.971292208125754E-3</v>
      </c>
      <c r="R14" s="99">
        <v>3.2981767254318343E-3</v>
      </c>
      <c r="S14" s="98">
        <v>0.99794658147609761</v>
      </c>
      <c r="T14" s="98">
        <v>0.62590305911626831</v>
      </c>
      <c r="U14" s="99">
        <v>2.4267874708674381E-3</v>
      </c>
      <c r="V14" s="96" t="s">
        <v>265</v>
      </c>
      <c r="W14" s="99">
        <v>1.4244431716649511E-7</v>
      </c>
      <c r="X14" s="99">
        <v>1.4244431716649511E-7</v>
      </c>
      <c r="Y14" s="101">
        <v>0</v>
      </c>
      <c r="Z14" s="97">
        <v>1</v>
      </c>
      <c r="AA14" s="101">
        <v>0</v>
      </c>
      <c r="AB14" s="101">
        <v>0</v>
      </c>
      <c r="AC14" s="76" t="s">
        <v>246</v>
      </c>
      <c r="AD14" s="94">
        <v>10.591712879950373</v>
      </c>
      <c r="AE14" s="92">
        <v>9.3919498103972252</v>
      </c>
      <c r="AF14" s="92">
        <v>1.1997630695531496</v>
      </c>
      <c r="AG14" s="89">
        <v>0.9630103058033147</v>
      </c>
      <c r="AH14" s="89">
        <v>0.1132737530890066</v>
      </c>
      <c r="AI14" s="90">
        <v>1.9558261886062985E-3</v>
      </c>
    </row>
    <row r="15" spans="1:35" ht="36" x14ac:dyDescent="0.4">
      <c r="A15" s="96" t="s">
        <v>234</v>
      </c>
      <c r="B15" s="99">
        <v>1.417512407504429E-3</v>
      </c>
      <c r="C15" s="99">
        <v>1.417512407504429E-3</v>
      </c>
      <c r="D15" s="101">
        <v>0</v>
      </c>
      <c r="E15" s="98">
        <v>0.99999983816437987</v>
      </c>
      <c r="F15" s="101">
        <v>0</v>
      </c>
      <c r="G15" s="101">
        <v>0</v>
      </c>
      <c r="H15" s="96" t="s">
        <v>272</v>
      </c>
      <c r="I15" s="99">
        <v>1.6861302876473671E-6</v>
      </c>
      <c r="J15" s="101">
        <v>0</v>
      </c>
      <c r="K15" s="99">
        <v>1.6861302876473671E-6</v>
      </c>
      <c r="L15" s="97">
        <v>1</v>
      </c>
      <c r="M15" s="97">
        <v>1</v>
      </c>
      <c r="N15" s="99">
        <v>4.906943807075991E-8</v>
      </c>
      <c r="O15" s="96" t="s">
        <v>217</v>
      </c>
      <c r="P15" s="99">
        <v>2.0060829830760656E-3</v>
      </c>
      <c r="Q15" s="99">
        <v>2.0060829830760656E-3</v>
      </c>
      <c r="R15" s="101">
        <v>0</v>
      </c>
      <c r="S15" s="98">
        <v>0.99942265066648095</v>
      </c>
      <c r="T15" s="101">
        <v>0</v>
      </c>
      <c r="U15" s="101">
        <v>0</v>
      </c>
      <c r="V15" s="96" t="s">
        <v>242</v>
      </c>
      <c r="W15" s="101">
        <v>0</v>
      </c>
      <c r="X15" s="101">
        <v>0</v>
      </c>
      <c r="Y15" s="101">
        <v>0</v>
      </c>
      <c r="Z15" s="97">
        <v>1</v>
      </c>
      <c r="AA15" s="101">
        <v>0</v>
      </c>
      <c r="AB15" s="101">
        <v>0</v>
      </c>
      <c r="AC15" s="76" t="s">
        <v>274</v>
      </c>
      <c r="AD15" s="92">
        <v>8.7709675007050301</v>
      </c>
      <c r="AE15" s="92">
        <v>7.9658708512535554</v>
      </c>
      <c r="AF15" s="89">
        <v>0.80509664945147497</v>
      </c>
      <c r="AG15" s="89">
        <v>0.97730853548935004</v>
      </c>
      <c r="AH15" s="93">
        <v>9.1791087971396484E-2</v>
      </c>
      <c r="AI15" s="90">
        <v>1.3124500589460951E-3</v>
      </c>
    </row>
    <row r="16" spans="1:35" ht="36" x14ac:dyDescent="0.4">
      <c r="A16" s="96" t="s">
        <v>265</v>
      </c>
      <c r="B16" s="99">
        <v>6.7661050654085181E-4</v>
      </c>
      <c r="C16" s="99">
        <v>6.7661050654085181E-4</v>
      </c>
      <c r="D16" s="101">
        <v>0</v>
      </c>
      <c r="E16" s="98">
        <v>0.99999996833915517</v>
      </c>
      <c r="F16" s="101">
        <v>0</v>
      </c>
      <c r="G16" s="101">
        <v>0</v>
      </c>
      <c r="H16" s="96" t="s">
        <v>242</v>
      </c>
      <c r="I16" s="101">
        <v>0</v>
      </c>
      <c r="J16" s="101">
        <v>0</v>
      </c>
      <c r="K16" s="101">
        <v>0</v>
      </c>
      <c r="L16" s="97">
        <v>1</v>
      </c>
      <c r="M16" s="101">
        <v>0</v>
      </c>
      <c r="N16" s="101">
        <v>0</v>
      </c>
      <c r="O16" s="96" t="s">
        <v>288</v>
      </c>
      <c r="P16" s="99">
        <v>5.3307812300847806E-4</v>
      </c>
      <c r="Q16" s="101">
        <v>0</v>
      </c>
      <c r="R16" s="99">
        <v>5.3307812300847806E-4</v>
      </c>
      <c r="S16" s="98">
        <v>0.99981488777734739</v>
      </c>
      <c r="T16" s="97">
        <v>1</v>
      </c>
      <c r="U16" s="99">
        <v>3.9223711086649673E-4</v>
      </c>
      <c r="V16" s="96" t="s">
        <v>248</v>
      </c>
      <c r="W16" s="101">
        <v>0</v>
      </c>
      <c r="X16" s="101">
        <v>0</v>
      </c>
      <c r="Y16" s="101">
        <v>0</v>
      </c>
      <c r="Z16" s="97">
        <v>1</v>
      </c>
      <c r="AA16" s="101">
        <v>0</v>
      </c>
      <c r="AB16" s="101">
        <v>0</v>
      </c>
      <c r="AC16" s="76" t="s">
        <v>480</v>
      </c>
      <c r="AD16" s="92">
        <v>5.2930281529434273</v>
      </c>
      <c r="AE16" s="95">
        <v>0</v>
      </c>
      <c r="AF16" s="92">
        <v>5.2930281529434273</v>
      </c>
      <c r="AG16" s="89">
        <v>0.98593710836450343</v>
      </c>
      <c r="AH16" s="92">
        <v>1</v>
      </c>
      <c r="AI16" s="90">
        <v>8.628572875153475E-3</v>
      </c>
    </row>
    <row r="17" spans="1:35" ht="36" x14ac:dyDescent="0.4">
      <c r="A17" s="96" t="s">
        <v>218</v>
      </c>
      <c r="B17" s="99">
        <v>1.6456383481788157E-4</v>
      </c>
      <c r="C17" s="99">
        <v>1.6456383481788157E-4</v>
      </c>
      <c r="D17" s="101">
        <v>0</v>
      </c>
      <c r="E17" s="97">
        <v>1</v>
      </c>
      <c r="F17" s="101">
        <v>0</v>
      </c>
      <c r="G17" s="101">
        <v>0</v>
      </c>
      <c r="H17" s="96" t="s">
        <v>248</v>
      </c>
      <c r="I17" s="101">
        <v>0</v>
      </c>
      <c r="J17" s="101">
        <v>0</v>
      </c>
      <c r="K17" s="101">
        <v>0</v>
      </c>
      <c r="L17" s="97">
        <v>1</v>
      </c>
      <c r="M17" s="101">
        <v>0</v>
      </c>
      <c r="N17" s="101">
        <v>0</v>
      </c>
      <c r="O17" s="96" t="s">
        <v>277</v>
      </c>
      <c r="P17" s="99">
        <v>2.514842016222302E-4</v>
      </c>
      <c r="Q17" s="101">
        <v>0</v>
      </c>
      <c r="R17" s="99">
        <v>2.514842016222302E-4</v>
      </c>
      <c r="S17" s="98">
        <v>0.99999992901692436</v>
      </c>
      <c r="T17" s="97">
        <v>1</v>
      </c>
      <c r="U17" s="99">
        <v>1.8504123957700349E-4</v>
      </c>
      <c r="V17" s="96" t="s">
        <v>255</v>
      </c>
      <c r="W17" s="101">
        <v>0</v>
      </c>
      <c r="X17" s="101">
        <v>0</v>
      </c>
      <c r="Y17" s="101">
        <v>0</v>
      </c>
      <c r="Z17" s="97">
        <v>1</v>
      </c>
      <c r="AA17" s="101">
        <v>0</v>
      </c>
      <c r="AB17" s="101">
        <v>0</v>
      </c>
      <c r="AC17" s="96" t="s">
        <v>249</v>
      </c>
      <c r="AD17" s="97">
        <v>2.97062058878242</v>
      </c>
      <c r="AE17" s="97">
        <v>1.3966865412945499</v>
      </c>
      <c r="AF17" s="97">
        <v>1.5739340474878694</v>
      </c>
      <c r="AG17" s="98">
        <v>0.99077974579133932</v>
      </c>
      <c r="AH17" s="98">
        <v>0.52983341374233994</v>
      </c>
      <c r="AI17" s="99">
        <v>2.5657911193769358E-3</v>
      </c>
    </row>
    <row r="18" spans="1:35" ht="36" x14ac:dyDescent="0.4">
      <c r="A18" s="96" t="s">
        <v>242</v>
      </c>
      <c r="B18" s="101">
        <v>0</v>
      </c>
      <c r="C18" s="101">
        <v>0</v>
      </c>
      <c r="D18" s="101">
        <v>0</v>
      </c>
      <c r="E18" s="97">
        <v>1</v>
      </c>
      <c r="F18" s="101">
        <v>0</v>
      </c>
      <c r="G18" s="101">
        <v>0</v>
      </c>
      <c r="H18" s="96" t="s">
        <v>255</v>
      </c>
      <c r="I18" s="101">
        <v>0</v>
      </c>
      <c r="J18" s="101">
        <v>0</v>
      </c>
      <c r="K18" s="101">
        <v>0</v>
      </c>
      <c r="L18" s="97">
        <v>1</v>
      </c>
      <c r="M18" s="101">
        <v>0</v>
      </c>
      <c r="N18" s="101">
        <v>0</v>
      </c>
      <c r="O18" s="96" t="s">
        <v>291</v>
      </c>
      <c r="P18" s="99">
        <v>9.6471047026114783E-8</v>
      </c>
      <c r="Q18" s="101">
        <v>0</v>
      </c>
      <c r="R18" s="99">
        <v>9.6471047026114783E-8</v>
      </c>
      <c r="S18" s="97">
        <v>1</v>
      </c>
      <c r="T18" s="97">
        <v>1</v>
      </c>
      <c r="U18" s="99">
        <v>7.0983075715503344E-8</v>
      </c>
      <c r="V18" s="96" t="s">
        <v>261</v>
      </c>
      <c r="W18" s="101">
        <v>0</v>
      </c>
      <c r="X18" s="101">
        <v>0</v>
      </c>
      <c r="Y18" s="101">
        <v>0</v>
      </c>
      <c r="Z18" s="97">
        <v>1</v>
      </c>
      <c r="AA18" s="101">
        <v>0</v>
      </c>
      <c r="AB18" s="101">
        <v>0</v>
      </c>
      <c r="AC18" s="96" t="s">
        <v>252</v>
      </c>
      <c r="AD18" s="97">
        <v>2.0041987056992978</v>
      </c>
      <c r="AE18" s="98">
        <v>0.74976460472524187</v>
      </c>
      <c r="AF18" s="97">
        <v>1.2544341009740563</v>
      </c>
      <c r="AG18" s="98">
        <v>0.99404694447018971</v>
      </c>
      <c r="AH18" s="98">
        <v>0.62590305911626842</v>
      </c>
      <c r="AI18" s="99">
        <v>2.044949647833087E-3</v>
      </c>
    </row>
    <row r="19" spans="1:35" ht="36" x14ac:dyDescent="0.4">
      <c r="A19" s="96" t="s">
        <v>248</v>
      </c>
      <c r="B19" s="101">
        <v>0</v>
      </c>
      <c r="C19" s="101">
        <v>0</v>
      </c>
      <c r="D19" s="101">
        <v>0</v>
      </c>
      <c r="E19" s="97">
        <v>1</v>
      </c>
      <c r="F19" s="101">
        <v>0</v>
      </c>
      <c r="G19" s="101">
        <v>0</v>
      </c>
      <c r="H19" s="96" t="s">
        <v>261</v>
      </c>
      <c r="I19" s="101">
        <v>0</v>
      </c>
      <c r="J19" s="101">
        <v>0</v>
      </c>
      <c r="K19" s="101">
        <v>0</v>
      </c>
      <c r="L19" s="97">
        <v>1</v>
      </c>
      <c r="M19" s="101">
        <v>0</v>
      </c>
      <c r="N19" s="101">
        <v>0</v>
      </c>
      <c r="O19" s="96" t="s">
        <v>242</v>
      </c>
      <c r="P19" s="101">
        <v>0</v>
      </c>
      <c r="Q19" s="101">
        <v>0</v>
      </c>
      <c r="R19" s="101">
        <v>0</v>
      </c>
      <c r="S19" s="97">
        <v>1</v>
      </c>
      <c r="T19" s="101">
        <v>0</v>
      </c>
      <c r="U19" s="101">
        <v>0</v>
      </c>
      <c r="V19" s="96" t="s">
        <v>237</v>
      </c>
      <c r="W19" s="101">
        <v>0</v>
      </c>
      <c r="X19" s="101">
        <v>0</v>
      </c>
      <c r="Y19" s="101">
        <v>0</v>
      </c>
      <c r="Z19" s="97">
        <v>1</v>
      </c>
      <c r="AA19" s="101">
        <v>0</v>
      </c>
      <c r="AB19" s="101">
        <v>0</v>
      </c>
      <c r="AC19" s="96" t="s">
        <v>309</v>
      </c>
      <c r="AD19" s="97">
        <v>1.497309698288446</v>
      </c>
      <c r="AE19" s="101">
        <v>0</v>
      </c>
      <c r="AF19" s="97">
        <v>1.497309698288446</v>
      </c>
      <c r="AG19" s="98">
        <v>0.99648782433612637</v>
      </c>
      <c r="AH19" s="97">
        <v>1</v>
      </c>
      <c r="AI19" s="99">
        <v>2.440879865936735E-3</v>
      </c>
    </row>
    <row r="20" spans="1:35" ht="36" x14ac:dyDescent="0.4">
      <c r="A20" s="96" t="s">
        <v>255</v>
      </c>
      <c r="B20" s="101">
        <v>0</v>
      </c>
      <c r="C20" s="101">
        <v>0</v>
      </c>
      <c r="D20" s="101">
        <v>0</v>
      </c>
      <c r="E20" s="97">
        <v>1</v>
      </c>
      <c r="F20" s="101">
        <v>0</v>
      </c>
      <c r="G20" s="101">
        <v>0</v>
      </c>
      <c r="H20" s="96" t="s">
        <v>237</v>
      </c>
      <c r="I20" s="101">
        <v>0</v>
      </c>
      <c r="J20" s="101">
        <v>0</v>
      </c>
      <c r="K20" s="101">
        <v>0</v>
      </c>
      <c r="L20" s="97">
        <v>1</v>
      </c>
      <c r="M20" s="101">
        <v>0</v>
      </c>
      <c r="N20" s="101">
        <v>0</v>
      </c>
      <c r="O20" s="96" t="s">
        <v>248</v>
      </c>
      <c r="P20" s="101">
        <v>0</v>
      </c>
      <c r="Q20" s="101">
        <v>0</v>
      </c>
      <c r="R20" s="101">
        <v>0</v>
      </c>
      <c r="S20" s="97">
        <v>1</v>
      </c>
      <c r="T20" s="101">
        <v>0</v>
      </c>
      <c r="U20" s="101">
        <v>0</v>
      </c>
      <c r="V20" s="96" t="s">
        <v>268</v>
      </c>
      <c r="W20" s="101">
        <v>0</v>
      </c>
      <c r="X20" s="101">
        <v>0</v>
      </c>
      <c r="Y20" s="101">
        <v>0</v>
      </c>
      <c r="Z20" s="97">
        <v>1</v>
      </c>
      <c r="AA20" s="101">
        <v>0</v>
      </c>
      <c r="AB20" s="101">
        <v>0</v>
      </c>
      <c r="AC20" s="99" t="s">
        <v>308</v>
      </c>
      <c r="AD20" s="97">
        <v>1.1208663793193907</v>
      </c>
      <c r="AE20" s="101">
        <v>0</v>
      </c>
      <c r="AF20" s="97">
        <v>1.1208663793193907</v>
      </c>
      <c r="AG20" s="98">
        <v>0.99831503495315077</v>
      </c>
      <c r="AH20" s="97">
        <v>1</v>
      </c>
      <c r="AI20" s="99">
        <v>1.8272106170243057E-3</v>
      </c>
    </row>
    <row r="21" spans="1:35" ht="54" x14ac:dyDescent="0.4">
      <c r="A21" s="96" t="s">
        <v>261</v>
      </c>
      <c r="B21" s="101">
        <v>0</v>
      </c>
      <c r="C21" s="101">
        <v>0</v>
      </c>
      <c r="D21" s="101">
        <v>0</v>
      </c>
      <c r="E21" s="97">
        <v>1</v>
      </c>
      <c r="F21" s="101">
        <v>0</v>
      </c>
      <c r="G21" s="101">
        <v>0</v>
      </c>
      <c r="H21" s="96" t="s">
        <v>268</v>
      </c>
      <c r="I21" s="101">
        <v>0</v>
      </c>
      <c r="J21" s="101">
        <v>0</v>
      </c>
      <c r="K21" s="101">
        <v>0</v>
      </c>
      <c r="L21" s="97">
        <v>1</v>
      </c>
      <c r="M21" s="101">
        <v>0</v>
      </c>
      <c r="N21" s="101">
        <v>0</v>
      </c>
      <c r="O21" s="96" t="s">
        <v>255</v>
      </c>
      <c r="P21" s="101">
        <v>0</v>
      </c>
      <c r="Q21" s="101">
        <v>0</v>
      </c>
      <c r="R21" s="101">
        <v>0</v>
      </c>
      <c r="S21" s="97">
        <v>1</v>
      </c>
      <c r="T21" s="101">
        <v>0</v>
      </c>
      <c r="U21" s="101">
        <v>0</v>
      </c>
      <c r="V21" s="96" t="s">
        <v>221</v>
      </c>
      <c r="W21" s="101">
        <v>0</v>
      </c>
      <c r="X21" s="101">
        <v>0</v>
      </c>
      <c r="Y21" s="101">
        <v>0</v>
      </c>
      <c r="Z21" s="97">
        <v>1</v>
      </c>
      <c r="AA21" s="101">
        <v>0</v>
      </c>
      <c r="AB21" s="101">
        <v>0</v>
      </c>
      <c r="AC21" s="96" t="s">
        <v>269</v>
      </c>
      <c r="AD21" s="98">
        <v>0.32487695278037404</v>
      </c>
      <c r="AE21" s="98">
        <v>0.32164157273308558</v>
      </c>
      <c r="AF21" s="99">
        <v>3.2353800472884452E-3</v>
      </c>
      <c r="AG21" s="98">
        <v>0.99884464189676103</v>
      </c>
      <c r="AH21" s="99">
        <v>9.9587859945105221E-3</v>
      </c>
      <c r="AI21" s="99">
        <v>5.2742422126210484E-6</v>
      </c>
    </row>
    <row r="22" spans="1:35" ht="54" x14ac:dyDescent="0.4">
      <c r="A22" s="96" t="s">
        <v>237</v>
      </c>
      <c r="B22" s="101">
        <v>0</v>
      </c>
      <c r="C22" s="101">
        <v>0</v>
      </c>
      <c r="D22" s="101">
        <v>0</v>
      </c>
      <c r="E22" s="97">
        <v>1</v>
      </c>
      <c r="F22" s="101">
        <v>0</v>
      </c>
      <c r="G22" s="101">
        <v>0</v>
      </c>
      <c r="H22" s="96" t="s">
        <v>221</v>
      </c>
      <c r="I22" s="101">
        <v>0</v>
      </c>
      <c r="J22" s="101">
        <v>0</v>
      </c>
      <c r="K22" s="101">
        <v>0</v>
      </c>
      <c r="L22" s="97">
        <v>1</v>
      </c>
      <c r="M22" s="101">
        <v>0</v>
      </c>
      <c r="N22" s="101">
        <v>0</v>
      </c>
      <c r="O22" s="96" t="s">
        <v>261</v>
      </c>
      <c r="P22" s="101">
        <v>0</v>
      </c>
      <c r="Q22" s="101">
        <v>0</v>
      </c>
      <c r="R22" s="101">
        <v>0</v>
      </c>
      <c r="S22" s="97">
        <v>1</v>
      </c>
      <c r="T22" s="101">
        <v>0</v>
      </c>
      <c r="U22" s="101">
        <v>0</v>
      </c>
      <c r="V22" s="96" t="s">
        <v>227</v>
      </c>
      <c r="W22" s="101">
        <v>0</v>
      </c>
      <c r="X22" s="101">
        <v>0</v>
      </c>
      <c r="Y22" s="101">
        <v>0</v>
      </c>
      <c r="Z22" s="97">
        <v>1</v>
      </c>
      <c r="AA22" s="101">
        <v>0</v>
      </c>
      <c r="AB22" s="101">
        <v>0</v>
      </c>
      <c r="AC22" s="96" t="s">
        <v>223</v>
      </c>
      <c r="AD22" s="98">
        <v>0.22248937556524617</v>
      </c>
      <c r="AE22" s="98">
        <v>0.20820201975780966</v>
      </c>
      <c r="AF22" s="100">
        <v>1.4287355807436532E-2</v>
      </c>
      <c r="AG22" s="98">
        <v>0.99920733896459069</v>
      </c>
      <c r="AH22" s="100">
        <v>6.4215901416140614E-2</v>
      </c>
      <c r="AI22" s="99">
        <v>2.3290919151669014E-5</v>
      </c>
    </row>
    <row r="23" spans="1:35" ht="36" x14ac:dyDescent="0.4">
      <c r="A23" s="96" t="s">
        <v>268</v>
      </c>
      <c r="B23" s="101">
        <v>0</v>
      </c>
      <c r="C23" s="101">
        <v>0</v>
      </c>
      <c r="D23" s="101">
        <v>0</v>
      </c>
      <c r="E23" s="97">
        <v>1</v>
      </c>
      <c r="F23" s="101">
        <v>0</v>
      </c>
      <c r="G23" s="101">
        <v>0</v>
      </c>
      <c r="H23" s="96" t="s">
        <v>227</v>
      </c>
      <c r="I23" s="101">
        <v>0</v>
      </c>
      <c r="J23" s="101">
        <v>0</v>
      </c>
      <c r="K23" s="101">
        <v>0</v>
      </c>
      <c r="L23" s="97">
        <v>1</v>
      </c>
      <c r="M23" s="101">
        <v>0</v>
      </c>
      <c r="N23" s="101">
        <v>0</v>
      </c>
      <c r="O23" s="96" t="s">
        <v>237</v>
      </c>
      <c r="P23" s="101">
        <v>0</v>
      </c>
      <c r="Q23" s="101">
        <v>0</v>
      </c>
      <c r="R23" s="101">
        <v>0</v>
      </c>
      <c r="S23" s="97">
        <v>1</v>
      </c>
      <c r="T23" s="101">
        <v>0</v>
      </c>
      <c r="U23" s="101">
        <v>0</v>
      </c>
      <c r="V23" s="96" t="s">
        <v>276</v>
      </c>
      <c r="W23" s="101">
        <v>0</v>
      </c>
      <c r="X23" s="101">
        <v>0</v>
      </c>
      <c r="Y23" s="101">
        <v>0</v>
      </c>
      <c r="Z23" s="97">
        <v>1</v>
      </c>
      <c r="AA23" s="101">
        <v>0</v>
      </c>
      <c r="AB23" s="101">
        <v>0</v>
      </c>
      <c r="AC23" s="96" t="s">
        <v>305</v>
      </c>
      <c r="AD23" s="98">
        <v>0.20179538016088588</v>
      </c>
      <c r="AE23" s="98">
        <v>0.20179538016088588</v>
      </c>
      <c r="AF23" s="101">
        <v>0</v>
      </c>
      <c r="AG23" s="98">
        <v>0.9995363011566053</v>
      </c>
      <c r="AH23" s="101">
        <v>0</v>
      </c>
      <c r="AI23" s="101">
        <v>0</v>
      </c>
    </row>
    <row r="24" spans="1:35" ht="54" x14ac:dyDescent="0.4">
      <c r="A24" s="96" t="s">
        <v>221</v>
      </c>
      <c r="B24" s="101">
        <v>0</v>
      </c>
      <c r="C24" s="101">
        <v>0</v>
      </c>
      <c r="D24" s="101">
        <v>0</v>
      </c>
      <c r="E24" s="97">
        <v>1</v>
      </c>
      <c r="F24" s="101">
        <v>0</v>
      </c>
      <c r="G24" s="101">
        <v>0</v>
      </c>
      <c r="H24" s="96" t="s">
        <v>276</v>
      </c>
      <c r="I24" s="101">
        <v>0</v>
      </c>
      <c r="J24" s="101">
        <v>0</v>
      </c>
      <c r="K24" s="101">
        <v>0</v>
      </c>
      <c r="L24" s="97">
        <v>1</v>
      </c>
      <c r="M24" s="101">
        <v>0</v>
      </c>
      <c r="N24" s="101">
        <v>0</v>
      </c>
      <c r="O24" s="96" t="s">
        <v>268</v>
      </c>
      <c r="P24" s="101">
        <v>0</v>
      </c>
      <c r="Q24" s="101">
        <v>0</v>
      </c>
      <c r="R24" s="101">
        <v>0</v>
      </c>
      <c r="S24" s="97">
        <v>1</v>
      </c>
      <c r="T24" s="101">
        <v>0</v>
      </c>
      <c r="U24" s="101">
        <v>0</v>
      </c>
      <c r="V24" s="96" t="s">
        <v>280</v>
      </c>
      <c r="W24" s="101">
        <v>0</v>
      </c>
      <c r="X24" s="101">
        <v>0</v>
      </c>
      <c r="Y24" s="101">
        <v>0</v>
      </c>
      <c r="Z24" s="97">
        <v>1</v>
      </c>
      <c r="AA24" s="101">
        <v>0</v>
      </c>
      <c r="AB24" s="101">
        <v>0</v>
      </c>
      <c r="AC24" s="96" t="s">
        <v>323</v>
      </c>
      <c r="AD24" s="100">
        <v>7.1686010180609758E-2</v>
      </c>
      <c r="AE24" s="101">
        <v>0</v>
      </c>
      <c r="AF24" s="100">
        <v>7.1686010180609758E-2</v>
      </c>
      <c r="AG24" s="98">
        <v>0.99965316204324706</v>
      </c>
      <c r="AH24" s="97">
        <v>1</v>
      </c>
      <c r="AI24" s="99">
        <v>1.1686088664168802E-4</v>
      </c>
    </row>
    <row r="25" spans="1:35" ht="54" x14ac:dyDescent="0.4">
      <c r="A25" s="96" t="s">
        <v>227</v>
      </c>
      <c r="B25" s="101">
        <v>0</v>
      </c>
      <c r="C25" s="101">
        <v>0</v>
      </c>
      <c r="D25" s="101">
        <v>0</v>
      </c>
      <c r="E25" s="97">
        <v>1</v>
      </c>
      <c r="F25" s="101">
        <v>0</v>
      </c>
      <c r="G25" s="101">
        <v>0</v>
      </c>
      <c r="H25" s="96" t="s">
        <v>280</v>
      </c>
      <c r="I25" s="101">
        <v>0</v>
      </c>
      <c r="J25" s="101">
        <v>0</v>
      </c>
      <c r="K25" s="101">
        <v>0</v>
      </c>
      <c r="L25" s="97">
        <v>1</v>
      </c>
      <c r="M25" s="101">
        <v>0</v>
      </c>
      <c r="N25" s="101">
        <v>0</v>
      </c>
      <c r="O25" s="96" t="s">
        <v>221</v>
      </c>
      <c r="P25" s="101">
        <v>0</v>
      </c>
      <c r="Q25" s="101">
        <v>0</v>
      </c>
      <c r="R25" s="101">
        <v>0</v>
      </c>
      <c r="S25" s="97">
        <v>1</v>
      </c>
      <c r="T25" s="101">
        <v>0</v>
      </c>
      <c r="U25" s="101">
        <v>0</v>
      </c>
      <c r="V25" s="96" t="s">
        <v>285</v>
      </c>
      <c r="W25" s="101">
        <v>0</v>
      </c>
      <c r="X25" s="101">
        <v>0</v>
      </c>
      <c r="Y25" s="101">
        <v>0</v>
      </c>
      <c r="Z25" s="97">
        <v>1</v>
      </c>
      <c r="AA25" s="101">
        <v>0</v>
      </c>
      <c r="AB25" s="101">
        <v>0</v>
      </c>
      <c r="AC25" s="96" t="s">
        <v>326</v>
      </c>
      <c r="AD25" s="100">
        <v>6.0028514880997585E-2</v>
      </c>
      <c r="AE25" s="101">
        <v>0</v>
      </c>
      <c r="AF25" s="100">
        <v>6.0028514880997585E-2</v>
      </c>
      <c r="AG25" s="98">
        <v>0.99975101914890974</v>
      </c>
      <c r="AH25" s="97">
        <v>1</v>
      </c>
      <c r="AI25" s="99">
        <v>9.7857105662641758E-5</v>
      </c>
    </row>
    <row r="26" spans="1:35" ht="36" x14ac:dyDescent="0.4">
      <c r="A26" s="96" t="s">
        <v>276</v>
      </c>
      <c r="B26" s="101">
        <v>0</v>
      </c>
      <c r="C26" s="101">
        <v>0</v>
      </c>
      <c r="D26" s="101">
        <v>0</v>
      </c>
      <c r="E26" s="97">
        <v>1</v>
      </c>
      <c r="F26" s="101">
        <v>0</v>
      </c>
      <c r="G26" s="101">
        <v>0</v>
      </c>
      <c r="H26" s="96" t="s">
        <v>285</v>
      </c>
      <c r="I26" s="101">
        <v>0</v>
      </c>
      <c r="J26" s="101">
        <v>0</v>
      </c>
      <c r="K26" s="101">
        <v>0</v>
      </c>
      <c r="L26" s="97">
        <v>1</v>
      </c>
      <c r="M26" s="101">
        <v>0</v>
      </c>
      <c r="N26" s="101">
        <v>0</v>
      </c>
      <c r="O26" s="96" t="s">
        <v>227</v>
      </c>
      <c r="P26" s="101">
        <v>0</v>
      </c>
      <c r="Q26" s="101">
        <v>0</v>
      </c>
      <c r="R26" s="101">
        <v>0</v>
      </c>
      <c r="S26" s="97">
        <v>1</v>
      </c>
      <c r="T26" s="101">
        <v>0</v>
      </c>
      <c r="U26" s="101">
        <v>0</v>
      </c>
      <c r="V26" s="96" t="s">
        <v>294</v>
      </c>
      <c r="W26" s="101">
        <v>0</v>
      </c>
      <c r="X26" s="101">
        <v>0</v>
      </c>
      <c r="Y26" s="101">
        <v>0</v>
      </c>
      <c r="Z26" s="97">
        <v>1</v>
      </c>
      <c r="AA26" s="101">
        <v>0</v>
      </c>
      <c r="AB26" s="101">
        <v>0</v>
      </c>
      <c r="AC26" s="96" t="s">
        <v>312</v>
      </c>
      <c r="AD26" s="100">
        <v>4.6329260886775983E-2</v>
      </c>
      <c r="AE26" s="101">
        <v>0</v>
      </c>
      <c r="AF26" s="100">
        <v>4.6329260886775983E-2</v>
      </c>
      <c r="AG26" s="98">
        <v>0.99982654404548355</v>
      </c>
      <c r="AH26" s="97">
        <v>1</v>
      </c>
      <c r="AI26" s="99">
        <v>7.5524896573852911E-5</v>
      </c>
    </row>
    <row r="27" spans="1:35" ht="36" x14ac:dyDescent="0.4">
      <c r="A27" s="96" t="s">
        <v>280</v>
      </c>
      <c r="B27" s="101">
        <v>0</v>
      </c>
      <c r="C27" s="101">
        <v>0</v>
      </c>
      <c r="D27" s="101">
        <v>0</v>
      </c>
      <c r="E27" s="97">
        <v>1</v>
      </c>
      <c r="F27" s="101">
        <v>0</v>
      </c>
      <c r="G27" s="101">
        <v>0</v>
      </c>
      <c r="H27" s="96" t="s">
        <v>294</v>
      </c>
      <c r="I27" s="101">
        <v>0</v>
      </c>
      <c r="J27" s="101">
        <v>0</v>
      </c>
      <c r="K27" s="101">
        <v>0</v>
      </c>
      <c r="L27" s="97">
        <v>1</v>
      </c>
      <c r="M27" s="101">
        <v>0</v>
      </c>
      <c r="N27" s="101">
        <v>0</v>
      </c>
      <c r="O27" s="96" t="s">
        <v>276</v>
      </c>
      <c r="P27" s="101">
        <v>0</v>
      </c>
      <c r="Q27" s="101">
        <v>0</v>
      </c>
      <c r="R27" s="101">
        <v>0</v>
      </c>
      <c r="S27" s="97">
        <v>1</v>
      </c>
      <c r="T27" s="101">
        <v>0</v>
      </c>
      <c r="U27" s="101">
        <v>0</v>
      </c>
      <c r="V27" s="96" t="s">
        <v>297</v>
      </c>
      <c r="W27" s="101">
        <v>0</v>
      </c>
      <c r="X27" s="101">
        <v>0</v>
      </c>
      <c r="Y27" s="101">
        <v>0</v>
      </c>
      <c r="Z27" s="97">
        <v>1</v>
      </c>
      <c r="AA27" s="101">
        <v>0</v>
      </c>
      <c r="AB27" s="101">
        <v>0</v>
      </c>
      <c r="AC27" s="96" t="s">
        <v>316</v>
      </c>
      <c r="AD27" s="100">
        <v>2.0496254032454635E-2</v>
      </c>
      <c r="AE27" s="101">
        <v>0</v>
      </c>
      <c r="AF27" s="100">
        <v>2.0496254032454635E-2</v>
      </c>
      <c r="AG27" s="98">
        <v>0.99985995656785753</v>
      </c>
      <c r="AH27" s="97">
        <v>1</v>
      </c>
      <c r="AI27" s="99">
        <v>3.3412522374048922E-5</v>
      </c>
    </row>
    <row r="28" spans="1:35" ht="36" x14ac:dyDescent="0.4">
      <c r="A28" s="96" t="s">
        <v>285</v>
      </c>
      <c r="B28" s="101">
        <v>0</v>
      </c>
      <c r="C28" s="101">
        <v>0</v>
      </c>
      <c r="D28" s="101">
        <v>0</v>
      </c>
      <c r="E28" s="97">
        <v>1</v>
      </c>
      <c r="F28" s="101">
        <v>0</v>
      </c>
      <c r="G28" s="101">
        <v>0</v>
      </c>
      <c r="H28" s="96" t="s">
        <v>297</v>
      </c>
      <c r="I28" s="101">
        <v>0</v>
      </c>
      <c r="J28" s="101">
        <v>0</v>
      </c>
      <c r="K28" s="101">
        <v>0</v>
      </c>
      <c r="L28" s="97">
        <v>1</v>
      </c>
      <c r="M28" s="101">
        <v>0</v>
      </c>
      <c r="N28" s="101">
        <v>0</v>
      </c>
      <c r="O28" s="96" t="s">
        <v>280</v>
      </c>
      <c r="P28" s="101">
        <v>0</v>
      </c>
      <c r="Q28" s="101">
        <v>0</v>
      </c>
      <c r="R28" s="101">
        <v>0</v>
      </c>
      <c r="S28" s="97">
        <v>1</v>
      </c>
      <c r="T28" s="101">
        <v>0</v>
      </c>
      <c r="U28" s="101">
        <v>0</v>
      </c>
      <c r="V28" s="101">
        <v>0</v>
      </c>
      <c r="W28" s="101">
        <v>0</v>
      </c>
      <c r="X28" s="101">
        <v>0</v>
      </c>
      <c r="Y28" s="101">
        <v>0</v>
      </c>
      <c r="Z28" s="97">
        <v>1</v>
      </c>
      <c r="AA28" s="101">
        <v>0</v>
      </c>
      <c r="AB28" s="101">
        <v>0</v>
      </c>
      <c r="AC28" s="96" t="s">
        <v>319</v>
      </c>
      <c r="AD28" s="100">
        <v>1.7206281195329458E-2</v>
      </c>
      <c r="AE28" s="101">
        <v>0</v>
      </c>
      <c r="AF28" s="100">
        <v>1.7206281195329458E-2</v>
      </c>
      <c r="AG28" s="98">
        <v>0.99988800585210724</v>
      </c>
      <c r="AH28" s="97">
        <v>1</v>
      </c>
      <c r="AI28" s="99">
        <v>2.804928424983382E-5</v>
      </c>
    </row>
    <row r="29" spans="1:35" ht="36" x14ac:dyDescent="0.4">
      <c r="A29" s="96" t="s">
        <v>294</v>
      </c>
      <c r="B29" s="101">
        <v>0</v>
      </c>
      <c r="C29" s="101">
        <v>0</v>
      </c>
      <c r="D29" s="101">
        <v>0</v>
      </c>
      <c r="E29" s="97">
        <v>1</v>
      </c>
      <c r="F29" s="101">
        <v>0</v>
      </c>
      <c r="G29" s="101">
        <v>0</v>
      </c>
      <c r="H29" s="101">
        <v>0</v>
      </c>
      <c r="I29" s="101">
        <v>0</v>
      </c>
      <c r="J29" s="101">
        <v>0</v>
      </c>
      <c r="K29" s="101">
        <v>0</v>
      </c>
      <c r="L29" s="97">
        <v>1</v>
      </c>
      <c r="M29" s="101">
        <v>0</v>
      </c>
      <c r="N29" s="101">
        <v>0</v>
      </c>
      <c r="O29" s="96" t="s">
        <v>285</v>
      </c>
      <c r="P29" s="101">
        <v>0</v>
      </c>
      <c r="Q29" s="101">
        <v>0</v>
      </c>
      <c r="R29" s="101">
        <v>0</v>
      </c>
      <c r="S29" s="97">
        <v>1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97">
        <v>1</v>
      </c>
      <c r="AA29" s="101">
        <v>0</v>
      </c>
      <c r="AB29" s="101">
        <v>0</v>
      </c>
      <c r="AC29" s="96" t="s">
        <v>301</v>
      </c>
      <c r="AD29" s="100">
        <v>1.3099781064341447E-2</v>
      </c>
      <c r="AE29" s="100">
        <v>1.3099781064341447E-2</v>
      </c>
      <c r="AF29" s="101">
        <v>0</v>
      </c>
      <c r="AG29" s="98">
        <v>0.99990936081420012</v>
      </c>
      <c r="AH29" s="101">
        <v>0</v>
      </c>
      <c r="AI29" s="101">
        <v>0</v>
      </c>
    </row>
    <row r="30" spans="1:35" ht="36" x14ac:dyDescent="0.4">
      <c r="A30" s="96" t="s">
        <v>297</v>
      </c>
      <c r="B30" s="101">
        <v>0</v>
      </c>
      <c r="C30" s="101">
        <v>0</v>
      </c>
      <c r="D30" s="101">
        <v>0</v>
      </c>
      <c r="E30" s="97">
        <v>1</v>
      </c>
      <c r="F30" s="101">
        <v>0</v>
      </c>
      <c r="G30" s="101">
        <v>0</v>
      </c>
      <c r="H30" s="101">
        <v>0</v>
      </c>
      <c r="I30" s="101">
        <v>0</v>
      </c>
      <c r="J30" s="101">
        <v>0</v>
      </c>
      <c r="K30" s="101">
        <v>0</v>
      </c>
      <c r="L30" s="97">
        <v>1</v>
      </c>
      <c r="M30" s="101">
        <v>0</v>
      </c>
      <c r="N30" s="101">
        <v>0</v>
      </c>
      <c r="O30" s="96" t="s">
        <v>294</v>
      </c>
      <c r="P30" s="101">
        <v>0</v>
      </c>
      <c r="Q30" s="101">
        <v>0</v>
      </c>
      <c r="R30" s="101">
        <v>0</v>
      </c>
      <c r="S30" s="97">
        <v>1</v>
      </c>
      <c r="T30" s="101">
        <v>0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97">
        <v>1</v>
      </c>
      <c r="AA30" s="101">
        <v>0</v>
      </c>
      <c r="AB30" s="101">
        <v>0</v>
      </c>
      <c r="AC30" s="96" t="s">
        <v>328</v>
      </c>
      <c r="AD30" s="100">
        <v>1.2271860076012825E-2</v>
      </c>
      <c r="AE30" s="101">
        <v>0</v>
      </c>
      <c r="AF30" s="100">
        <v>1.2271860076012825E-2</v>
      </c>
      <c r="AG30" s="98">
        <v>0.99992936611852123</v>
      </c>
      <c r="AH30" s="97">
        <v>1</v>
      </c>
      <c r="AI30" s="99">
        <v>2.0005304321058441E-5</v>
      </c>
    </row>
    <row r="31" spans="1:35" ht="36" x14ac:dyDescent="0.4">
      <c r="A31" s="101">
        <v>0</v>
      </c>
      <c r="B31" s="101">
        <v>0</v>
      </c>
      <c r="C31" s="101">
        <v>0</v>
      </c>
      <c r="D31" s="101">
        <v>0</v>
      </c>
      <c r="E31" s="97">
        <v>1</v>
      </c>
      <c r="F31" s="101">
        <v>0</v>
      </c>
      <c r="G31" s="101">
        <v>0</v>
      </c>
      <c r="H31" s="101">
        <v>0</v>
      </c>
      <c r="I31" s="101">
        <v>0</v>
      </c>
      <c r="J31" s="101">
        <v>0</v>
      </c>
      <c r="K31" s="101">
        <v>0</v>
      </c>
      <c r="L31" s="97">
        <v>1</v>
      </c>
      <c r="M31" s="101">
        <v>0</v>
      </c>
      <c r="N31" s="101">
        <v>0</v>
      </c>
      <c r="O31" s="96" t="s">
        <v>297</v>
      </c>
      <c r="P31" s="101">
        <v>0</v>
      </c>
      <c r="Q31" s="101">
        <v>0</v>
      </c>
      <c r="R31" s="101">
        <v>0</v>
      </c>
      <c r="S31" s="97">
        <v>1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97">
        <v>1</v>
      </c>
      <c r="AA31" s="101">
        <v>0</v>
      </c>
      <c r="AB31" s="101">
        <v>0</v>
      </c>
      <c r="AC31" s="96" t="s">
        <v>330</v>
      </c>
      <c r="AD31" s="100">
        <v>1.1359964567517009E-2</v>
      </c>
      <c r="AE31" s="101">
        <v>0</v>
      </c>
      <c r="AF31" s="100">
        <v>1.1359964567517009E-2</v>
      </c>
      <c r="AG31" s="98">
        <v>0.99994788487173725</v>
      </c>
      <c r="AH31" s="97">
        <v>1</v>
      </c>
      <c r="AI31" s="99">
        <v>1.8518753216053315E-5</v>
      </c>
    </row>
    <row r="32" spans="1:35" ht="18" x14ac:dyDescent="0.4">
      <c r="A32" s="101">
        <v>0</v>
      </c>
      <c r="B32" s="101">
        <v>0</v>
      </c>
      <c r="C32" s="101">
        <v>0</v>
      </c>
      <c r="D32" s="101">
        <v>0</v>
      </c>
      <c r="E32" s="97">
        <v>1</v>
      </c>
      <c r="F32" s="101">
        <v>0</v>
      </c>
      <c r="G32" s="101">
        <v>0</v>
      </c>
      <c r="H32" s="101">
        <v>0</v>
      </c>
      <c r="I32" s="101">
        <v>0</v>
      </c>
      <c r="J32" s="101">
        <v>0</v>
      </c>
      <c r="K32" s="101">
        <v>0</v>
      </c>
      <c r="L32" s="97">
        <v>1</v>
      </c>
      <c r="M32" s="101">
        <v>0</v>
      </c>
      <c r="N32" s="101">
        <v>0</v>
      </c>
      <c r="O32" s="101">
        <v>0</v>
      </c>
      <c r="P32" s="101">
        <v>0</v>
      </c>
      <c r="Q32" s="101">
        <v>0</v>
      </c>
      <c r="R32" s="101">
        <v>0</v>
      </c>
      <c r="S32" s="97">
        <v>1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97">
        <v>1</v>
      </c>
      <c r="AA32" s="101">
        <v>0</v>
      </c>
      <c r="AB32" s="101">
        <v>0</v>
      </c>
      <c r="AC32" s="96" t="s">
        <v>315</v>
      </c>
      <c r="AD32" s="99">
        <v>8.9145481124121937E-3</v>
      </c>
      <c r="AE32" s="101">
        <v>0</v>
      </c>
      <c r="AF32" s="99">
        <v>8.9145481124121937E-3</v>
      </c>
      <c r="AG32" s="98">
        <v>0.99996241716323742</v>
      </c>
      <c r="AH32" s="97">
        <v>1</v>
      </c>
      <c r="AI32" s="99">
        <v>1.4532291500137917E-5</v>
      </c>
    </row>
    <row r="33" spans="1:35" ht="18" x14ac:dyDescent="0.4">
      <c r="A33" s="101">
        <v>0</v>
      </c>
      <c r="B33" s="101">
        <v>0</v>
      </c>
      <c r="C33" s="101">
        <v>0</v>
      </c>
      <c r="D33" s="101">
        <v>0</v>
      </c>
      <c r="E33" s="97">
        <v>1</v>
      </c>
      <c r="F33" s="101">
        <v>0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97">
        <v>1</v>
      </c>
      <c r="M33" s="101">
        <v>0</v>
      </c>
      <c r="N33" s="101">
        <v>0</v>
      </c>
      <c r="O33" s="101">
        <v>0</v>
      </c>
      <c r="P33" s="101">
        <v>0</v>
      </c>
      <c r="Q33" s="101">
        <v>0</v>
      </c>
      <c r="R33" s="101">
        <v>0</v>
      </c>
      <c r="S33" s="97">
        <v>1</v>
      </c>
      <c r="T33" s="101">
        <v>0</v>
      </c>
      <c r="U33" s="101">
        <v>0</v>
      </c>
      <c r="V33" s="101">
        <v>0</v>
      </c>
      <c r="W33" s="101">
        <v>0</v>
      </c>
      <c r="X33" s="101">
        <v>0</v>
      </c>
      <c r="Y33" s="101">
        <v>0</v>
      </c>
      <c r="Z33" s="97">
        <v>1</v>
      </c>
      <c r="AA33" s="101">
        <v>0</v>
      </c>
      <c r="AB33" s="101">
        <v>0</v>
      </c>
      <c r="AC33" s="96" t="s">
        <v>332</v>
      </c>
      <c r="AD33" s="99">
        <v>7.7007723081069226E-3</v>
      </c>
      <c r="AE33" s="101">
        <v>0</v>
      </c>
      <c r="AF33" s="99">
        <v>7.7007723081069226E-3</v>
      </c>
      <c r="AG33" s="98">
        <v>0.99997497078531072</v>
      </c>
      <c r="AH33" s="97">
        <v>1</v>
      </c>
      <c r="AI33" s="99">
        <v>1.2553622073314259E-5</v>
      </c>
    </row>
    <row r="34" spans="1:35" ht="18" x14ac:dyDescent="0.4">
      <c r="A34" s="101">
        <v>0</v>
      </c>
      <c r="B34" s="101">
        <v>0</v>
      </c>
      <c r="C34" s="101">
        <v>0</v>
      </c>
      <c r="D34" s="101">
        <v>0</v>
      </c>
      <c r="E34" s="97">
        <v>1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97">
        <v>1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97">
        <v>1</v>
      </c>
      <c r="T34" s="101">
        <v>0</v>
      </c>
      <c r="U34" s="101">
        <v>0</v>
      </c>
      <c r="V34" s="101">
        <v>0</v>
      </c>
      <c r="W34" s="101">
        <v>0</v>
      </c>
      <c r="X34" s="101">
        <v>0</v>
      </c>
      <c r="Y34" s="101">
        <v>0</v>
      </c>
      <c r="Z34" s="97">
        <v>1</v>
      </c>
      <c r="AA34" s="101">
        <v>0</v>
      </c>
      <c r="AB34" s="101">
        <v>0</v>
      </c>
      <c r="AC34" s="96" t="s">
        <v>331</v>
      </c>
      <c r="AD34" s="99">
        <v>7.5214589588453078E-3</v>
      </c>
      <c r="AE34" s="101">
        <v>0</v>
      </c>
      <c r="AF34" s="99">
        <v>7.5214589588453078E-3</v>
      </c>
      <c r="AG34" s="98">
        <v>0.99998723209488227</v>
      </c>
      <c r="AH34" s="97">
        <v>1</v>
      </c>
      <c r="AI34" s="99">
        <v>1.226130957149405E-5</v>
      </c>
    </row>
    <row r="35" spans="1:35" ht="18" x14ac:dyDescent="0.4">
      <c r="A35" s="101">
        <v>0</v>
      </c>
      <c r="B35" s="101">
        <v>0</v>
      </c>
      <c r="C35" s="101">
        <v>0</v>
      </c>
      <c r="D35" s="101">
        <v>0</v>
      </c>
      <c r="E35" s="97">
        <v>1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97">
        <v>1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97">
        <v>1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0</v>
      </c>
      <c r="Z35" s="97">
        <v>1</v>
      </c>
      <c r="AA35" s="101">
        <v>0</v>
      </c>
      <c r="AB35" s="101">
        <v>0</v>
      </c>
      <c r="AC35" s="96" t="s">
        <v>327</v>
      </c>
      <c r="AD35" s="99">
        <v>7.3427698300351316E-3</v>
      </c>
      <c r="AE35" s="101">
        <v>0</v>
      </c>
      <c r="AF35" s="99">
        <v>7.3427698300351316E-3</v>
      </c>
      <c r="AG35" s="98">
        <v>0.99999920210954185</v>
      </c>
      <c r="AH35" s="97">
        <v>1</v>
      </c>
      <c r="AI35" s="99">
        <v>1.1970014659510843E-5</v>
      </c>
    </row>
    <row r="36" spans="1:35" ht="18" x14ac:dyDescent="0.4">
      <c r="A36" s="101">
        <v>0</v>
      </c>
      <c r="B36" s="101">
        <v>0</v>
      </c>
      <c r="C36" s="101">
        <v>0</v>
      </c>
      <c r="D36" s="101">
        <v>0</v>
      </c>
      <c r="E36" s="97">
        <v>1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97">
        <v>1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97">
        <v>1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0</v>
      </c>
      <c r="Z36" s="97">
        <v>1</v>
      </c>
      <c r="AA36" s="101">
        <v>0</v>
      </c>
      <c r="AB36" s="101">
        <v>0</v>
      </c>
      <c r="AC36" s="96" t="s">
        <v>334</v>
      </c>
      <c r="AD36" s="99">
        <v>4.8445280284344718E-4</v>
      </c>
      <c r="AE36" s="101">
        <v>0</v>
      </c>
      <c r="AF36" s="99">
        <v>4.8445280284344718E-4</v>
      </c>
      <c r="AG36" s="98">
        <v>0.99999999185336974</v>
      </c>
      <c r="AH36" s="97">
        <v>1</v>
      </c>
      <c r="AI36" s="99">
        <v>7.8974382775245377E-7</v>
      </c>
    </row>
    <row r="37" spans="1:35" ht="18" x14ac:dyDescent="0.4">
      <c r="A37" s="101">
        <v>0</v>
      </c>
      <c r="B37" s="101">
        <v>0</v>
      </c>
      <c r="C37" s="101">
        <v>0</v>
      </c>
      <c r="D37" s="101">
        <v>0</v>
      </c>
      <c r="E37" s="97">
        <v>1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97">
        <v>1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97">
        <v>1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0</v>
      </c>
      <c r="Z37" s="97">
        <v>1</v>
      </c>
      <c r="AA37" s="101">
        <v>0</v>
      </c>
      <c r="AB37" s="101">
        <v>0</v>
      </c>
      <c r="AC37" s="96" t="s">
        <v>224</v>
      </c>
      <c r="AD37" s="99">
        <v>4.3340291129110094E-6</v>
      </c>
      <c r="AE37" s="99">
        <v>4.3340291129110094E-6</v>
      </c>
      <c r="AF37" s="101">
        <v>0</v>
      </c>
      <c r="AG37" s="98">
        <v>0.99999999891860436</v>
      </c>
      <c r="AH37" s="101">
        <v>0</v>
      </c>
      <c r="AI37" s="101">
        <v>0</v>
      </c>
    </row>
    <row r="38" spans="1:35" ht="18" x14ac:dyDescent="0.4">
      <c r="A38" s="101">
        <v>0</v>
      </c>
      <c r="B38" s="101">
        <v>0</v>
      </c>
      <c r="C38" s="101">
        <v>0</v>
      </c>
      <c r="D38" s="101">
        <v>0</v>
      </c>
      <c r="E38" s="97">
        <v>1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97">
        <v>1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97">
        <v>1</v>
      </c>
      <c r="T38" s="101">
        <v>0</v>
      </c>
      <c r="U38" s="101">
        <v>0</v>
      </c>
      <c r="V38" s="101">
        <v>0</v>
      </c>
      <c r="W38" s="101">
        <v>0</v>
      </c>
      <c r="X38" s="101">
        <v>0</v>
      </c>
      <c r="Y38" s="101">
        <v>0</v>
      </c>
      <c r="Z38" s="97">
        <v>1</v>
      </c>
      <c r="AA38" s="101">
        <v>0</v>
      </c>
      <c r="AB38" s="101">
        <v>0</v>
      </c>
      <c r="AC38" s="96" t="s">
        <v>218</v>
      </c>
      <c r="AD38" s="99">
        <v>6.1598353165087069E-7</v>
      </c>
      <c r="AE38" s="99">
        <v>6.1598353165087069E-7</v>
      </c>
      <c r="AF38" s="101">
        <v>0</v>
      </c>
      <c r="AG38" s="98">
        <v>0.99999999992276645</v>
      </c>
      <c r="AH38" s="101">
        <v>0</v>
      </c>
      <c r="AI38" s="101">
        <v>0</v>
      </c>
    </row>
    <row r="39" spans="1:35" ht="18" x14ac:dyDescent="0.4">
      <c r="A39" s="101">
        <v>0</v>
      </c>
      <c r="B39" s="101">
        <v>0</v>
      </c>
      <c r="C39" s="101">
        <v>0</v>
      </c>
      <c r="D39" s="101">
        <v>0</v>
      </c>
      <c r="E39" s="97">
        <v>1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97">
        <v>1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97">
        <v>1</v>
      </c>
      <c r="T39" s="101">
        <v>0</v>
      </c>
      <c r="U39" s="101">
        <v>0</v>
      </c>
      <c r="V39" s="101">
        <v>0</v>
      </c>
      <c r="W39" s="101">
        <v>0</v>
      </c>
      <c r="X39" s="101">
        <v>0</v>
      </c>
      <c r="Y39" s="101">
        <v>0</v>
      </c>
      <c r="Z39" s="97">
        <v>1</v>
      </c>
      <c r="AA39" s="101">
        <v>0</v>
      </c>
      <c r="AB39" s="101">
        <v>0</v>
      </c>
      <c r="AC39" s="96" t="s">
        <v>234</v>
      </c>
      <c r="AD39" s="99">
        <v>4.737737728699822E-8</v>
      </c>
      <c r="AE39" s="99">
        <v>4.737737728699822E-8</v>
      </c>
      <c r="AF39" s="101">
        <v>0</v>
      </c>
      <c r="AG39" s="97">
        <v>1</v>
      </c>
      <c r="AH39" s="101">
        <v>0</v>
      </c>
      <c r="AI39" s="101">
        <v>0</v>
      </c>
    </row>
    <row r="40" spans="1:35" ht="36" x14ac:dyDescent="0.4">
      <c r="A40" s="101">
        <v>0</v>
      </c>
      <c r="B40" s="101">
        <v>0</v>
      </c>
      <c r="C40" s="101">
        <v>0</v>
      </c>
      <c r="D40" s="101">
        <v>0</v>
      </c>
      <c r="E40" s="97">
        <v>1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97">
        <v>1</v>
      </c>
      <c r="M40" s="101">
        <v>0</v>
      </c>
      <c r="N40" s="101">
        <v>0</v>
      </c>
      <c r="O40" s="101">
        <v>0</v>
      </c>
      <c r="P40" s="101">
        <v>0</v>
      </c>
      <c r="Q40" s="101">
        <v>0</v>
      </c>
      <c r="R40" s="101">
        <v>0</v>
      </c>
      <c r="S40" s="97">
        <v>1</v>
      </c>
      <c r="T40" s="101">
        <v>0</v>
      </c>
      <c r="U40" s="101">
        <v>0</v>
      </c>
      <c r="V40" s="101">
        <v>0</v>
      </c>
      <c r="W40" s="101">
        <v>0</v>
      </c>
      <c r="X40" s="101">
        <v>0</v>
      </c>
      <c r="Y40" s="101">
        <v>0</v>
      </c>
      <c r="Z40" s="97">
        <v>1</v>
      </c>
      <c r="AA40" s="101">
        <v>0</v>
      </c>
      <c r="AB40" s="101">
        <v>0</v>
      </c>
      <c r="AC40" s="96" t="s">
        <v>242</v>
      </c>
      <c r="AD40" s="101">
        <v>0</v>
      </c>
      <c r="AE40" s="101">
        <v>0</v>
      </c>
      <c r="AF40" s="101">
        <v>0</v>
      </c>
      <c r="AG40" s="97">
        <v>1</v>
      </c>
      <c r="AH40" s="101">
        <v>0</v>
      </c>
      <c r="AI40" s="101">
        <v>0</v>
      </c>
    </row>
    <row r="41" spans="1:35" ht="36" x14ac:dyDescent="0.4">
      <c r="A41" s="101">
        <v>0</v>
      </c>
      <c r="B41" s="101">
        <v>0</v>
      </c>
      <c r="C41" s="101">
        <v>0</v>
      </c>
      <c r="D41" s="101">
        <v>0</v>
      </c>
      <c r="E41" s="97">
        <v>1</v>
      </c>
      <c r="F41" s="101">
        <v>0</v>
      </c>
      <c r="G41" s="101">
        <v>0</v>
      </c>
      <c r="H41" s="101">
        <v>0</v>
      </c>
      <c r="I41" s="101">
        <v>0</v>
      </c>
      <c r="J41" s="101">
        <v>0</v>
      </c>
      <c r="K41" s="101">
        <v>0</v>
      </c>
      <c r="L41" s="97">
        <v>1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97">
        <v>1</v>
      </c>
      <c r="T41" s="101">
        <v>0</v>
      </c>
      <c r="U41" s="101">
        <v>0</v>
      </c>
      <c r="V41" s="101">
        <v>0</v>
      </c>
      <c r="W41" s="101">
        <v>0</v>
      </c>
      <c r="X41" s="101">
        <v>0</v>
      </c>
      <c r="Y41" s="101">
        <v>0</v>
      </c>
      <c r="Z41" s="97">
        <v>1</v>
      </c>
      <c r="AA41" s="101">
        <v>0</v>
      </c>
      <c r="AB41" s="101">
        <v>0</v>
      </c>
      <c r="AC41" s="96" t="s">
        <v>248</v>
      </c>
      <c r="AD41" s="101">
        <v>0</v>
      </c>
      <c r="AE41" s="101">
        <v>0</v>
      </c>
      <c r="AF41" s="101">
        <v>0</v>
      </c>
      <c r="AG41" s="97">
        <v>1</v>
      </c>
      <c r="AH41" s="101">
        <v>0</v>
      </c>
      <c r="AI41" s="101">
        <v>0</v>
      </c>
    </row>
    <row r="42" spans="1:35" ht="18" x14ac:dyDescent="0.4">
      <c r="A42" s="101">
        <v>0</v>
      </c>
      <c r="B42" s="101">
        <v>0</v>
      </c>
      <c r="C42" s="101">
        <v>0</v>
      </c>
      <c r="D42" s="101">
        <v>0</v>
      </c>
      <c r="E42" s="97">
        <v>1</v>
      </c>
      <c r="F42" s="101">
        <v>0</v>
      </c>
      <c r="G42" s="101">
        <v>0</v>
      </c>
      <c r="H42" s="101">
        <v>0</v>
      </c>
      <c r="I42" s="101">
        <v>0</v>
      </c>
      <c r="J42" s="101">
        <v>0</v>
      </c>
      <c r="K42" s="101">
        <v>0</v>
      </c>
      <c r="L42" s="97">
        <v>1</v>
      </c>
      <c r="M42" s="101">
        <v>0</v>
      </c>
      <c r="N42" s="101">
        <v>0</v>
      </c>
      <c r="O42" s="101">
        <v>0</v>
      </c>
      <c r="P42" s="101">
        <v>0</v>
      </c>
      <c r="Q42" s="101">
        <v>0</v>
      </c>
      <c r="R42" s="101">
        <v>0</v>
      </c>
      <c r="S42" s="97">
        <v>1</v>
      </c>
      <c r="T42" s="101">
        <v>0</v>
      </c>
      <c r="U42" s="101">
        <v>0</v>
      </c>
      <c r="V42" s="101">
        <v>0</v>
      </c>
      <c r="W42" s="101">
        <v>0</v>
      </c>
      <c r="X42" s="101">
        <v>0</v>
      </c>
      <c r="Y42" s="101">
        <v>0</v>
      </c>
      <c r="Z42" s="97">
        <v>1</v>
      </c>
      <c r="AA42" s="101">
        <v>0</v>
      </c>
      <c r="AB42" s="101">
        <v>0</v>
      </c>
      <c r="AC42" s="96" t="s">
        <v>255</v>
      </c>
      <c r="AD42" s="101">
        <v>0</v>
      </c>
      <c r="AE42" s="101">
        <v>0</v>
      </c>
      <c r="AF42" s="101">
        <v>0</v>
      </c>
      <c r="AG42" s="97">
        <v>1</v>
      </c>
      <c r="AH42" s="101">
        <v>0</v>
      </c>
      <c r="AI42" s="101">
        <v>0</v>
      </c>
    </row>
    <row r="43" spans="1:35" ht="36" x14ac:dyDescent="0.4">
      <c r="A43" s="101">
        <v>0</v>
      </c>
      <c r="B43" s="101">
        <v>0</v>
      </c>
      <c r="C43" s="101">
        <v>0</v>
      </c>
      <c r="D43" s="101">
        <v>0</v>
      </c>
      <c r="E43" s="97">
        <v>1</v>
      </c>
      <c r="F43" s="101">
        <v>0</v>
      </c>
      <c r="G43" s="101">
        <v>0</v>
      </c>
      <c r="H43" s="101">
        <v>0</v>
      </c>
      <c r="I43" s="101">
        <v>0</v>
      </c>
      <c r="J43" s="101">
        <v>0</v>
      </c>
      <c r="K43" s="101">
        <v>0</v>
      </c>
      <c r="L43" s="97">
        <v>1</v>
      </c>
      <c r="M43" s="101">
        <v>0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97">
        <v>1</v>
      </c>
      <c r="T43" s="101">
        <v>0</v>
      </c>
      <c r="U43" s="101">
        <v>0</v>
      </c>
      <c r="V43" s="101">
        <v>0</v>
      </c>
      <c r="W43" s="101">
        <v>0</v>
      </c>
      <c r="X43" s="101">
        <v>0</v>
      </c>
      <c r="Y43" s="101">
        <v>0</v>
      </c>
      <c r="Z43" s="97">
        <v>1</v>
      </c>
      <c r="AA43" s="101">
        <v>0</v>
      </c>
      <c r="AB43" s="101">
        <v>0</v>
      </c>
      <c r="AC43" s="96" t="s">
        <v>261</v>
      </c>
      <c r="AD43" s="101">
        <v>0</v>
      </c>
      <c r="AE43" s="101">
        <v>0</v>
      </c>
      <c r="AF43" s="101">
        <v>0</v>
      </c>
      <c r="AG43" s="97">
        <v>1</v>
      </c>
      <c r="AH43" s="101">
        <v>0</v>
      </c>
      <c r="AI43" s="101">
        <v>0</v>
      </c>
    </row>
    <row r="44" spans="1:35" ht="36" x14ac:dyDescent="0.4">
      <c r="A44" s="101">
        <v>0</v>
      </c>
      <c r="B44" s="101">
        <v>0</v>
      </c>
      <c r="C44" s="101">
        <v>0</v>
      </c>
      <c r="D44" s="101">
        <v>0</v>
      </c>
      <c r="E44" s="97">
        <v>1</v>
      </c>
      <c r="F44" s="101">
        <v>0</v>
      </c>
      <c r="G44" s="101">
        <v>0</v>
      </c>
      <c r="H44" s="101">
        <v>0</v>
      </c>
      <c r="I44" s="101">
        <v>0</v>
      </c>
      <c r="J44" s="101">
        <v>0</v>
      </c>
      <c r="K44" s="101">
        <v>0</v>
      </c>
      <c r="L44" s="97">
        <v>1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97">
        <v>1</v>
      </c>
      <c r="T44" s="101">
        <v>0</v>
      </c>
      <c r="U44" s="101">
        <v>0</v>
      </c>
      <c r="V44" s="101">
        <v>0</v>
      </c>
      <c r="W44" s="101">
        <v>0</v>
      </c>
      <c r="X44" s="101">
        <v>0</v>
      </c>
      <c r="Y44" s="101">
        <v>0</v>
      </c>
      <c r="Z44" s="97">
        <v>1</v>
      </c>
      <c r="AA44" s="101">
        <v>0</v>
      </c>
      <c r="AB44" s="101">
        <v>0</v>
      </c>
      <c r="AC44" s="96" t="s">
        <v>237</v>
      </c>
      <c r="AD44" s="101">
        <v>0</v>
      </c>
      <c r="AE44" s="101">
        <v>0</v>
      </c>
      <c r="AF44" s="101">
        <v>0</v>
      </c>
      <c r="AG44" s="97">
        <v>1</v>
      </c>
      <c r="AH44" s="101">
        <v>0</v>
      </c>
      <c r="AI44" s="101">
        <v>0</v>
      </c>
    </row>
    <row r="45" spans="1:35" ht="36" x14ac:dyDescent="0.4">
      <c r="A45" s="101">
        <v>0</v>
      </c>
      <c r="B45" s="101">
        <v>0</v>
      </c>
      <c r="C45" s="101">
        <v>0</v>
      </c>
      <c r="D45" s="101">
        <v>0</v>
      </c>
      <c r="E45" s="97">
        <v>1</v>
      </c>
      <c r="F45" s="101">
        <v>0</v>
      </c>
      <c r="G45" s="101">
        <v>0</v>
      </c>
      <c r="H45" s="101">
        <v>0</v>
      </c>
      <c r="I45" s="101">
        <v>0</v>
      </c>
      <c r="J45" s="101">
        <v>0</v>
      </c>
      <c r="K45" s="101">
        <v>0</v>
      </c>
      <c r="L45" s="97">
        <v>1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97">
        <v>1</v>
      </c>
      <c r="T45" s="101">
        <v>0</v>
      </c>
      <c r="U45" s="101">
        <v>0</v>
      </c>
      <c r="V45" s="99" t="s">
        <v>308</v>
      </c>
      <c r="W45" s="101">
        <v>0</v>
      </c>
      <c r="X45" s="101">
        <v>0</v>
      </c>
      <c r="Y45" s="101">
        <v>0</v>
      </c>
      <c r="Z45" s="97">
        <v>1</v>
      </c>
      <c r="AA45" s="101">
        <v>0</v>
      </c>
      <c r="AB45" s="101">
        <v>0</v>
      </c>
      <c r="AC45" s="96" t="s">
        <v>268</v>
      </c>
      <c r="AD45" s="101">
        <v>0</v>
      </c>
      <c r="AE45" s="101">
        <v>0</v>
      </c>
      <c r="AF45" s="101">
        <v>0</v>
      </c>
      <c r="AG45" s="97">
        <v>1</v>
      </c>
      <c r="AH45" s="101">
        <v>0</v>
      </c>
      <c r="AI45" s="101">
        <v>0</v>
      </c>
    </row>
    <row r="46" spans="1:35" ht="54" x14ac:dyDescent="0.4">
      <c r="A46" s="101">
        <v>0</v>
      </c>
      <c r="B46" s="101">
        <v>0</v>
      </c>
      <c r="C46" s="101">
        <v>0</v>
      </c>
      <c r="D46" s="101">
        <v>0</v>
      </c>
      <c r="E46" s="97">
        <v>1</v>
      </c>
      <c r="F46" s="101">
        <v>0</v>
      </c>
      <c r="G46" s="101">
        <v>0</v>
      </c>
      <c r="H46" s="99" t="s">
        <v>308</v>
      </c>
      <c r="I46" s="101">
        <v>0</v>
      </c>
      <c r="J46" s="101">
        <v>0</v>
      </c>
      <c r="K46" s="101">
        <v>0</v>
      </c>
      <c r="L46" s="97">
        <v>1</v>
      </c>
      <c r="M46" s="101">
        <v>0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97">
        <v>1</v>
      </c>
      <c r="T46" s="101">
        <v>0</v>
      </c>
      <c r="U46" s="101">
        <v>0</v>
      </c>
      <c r="V46" s="96" t="s">
        <v>330</v>
      </c>
      <c r="W46" s="101">
        <v>0</v>
      </c>
      <c r="X46" s="101">
        <v>0</v>
      </c>
      <c r="Y46" s="101">
        <v>0</v>
      </c>
      <c r="Z46" s="97">
        <v>1</v>
      </c>
      <c r="AA46" s="101">
        <v>0</v>
      </c>
      <c r="AB46" s="101">
        <v>0</v>
      </c>
      <c r="AC46" s="96" t="s">
        <v>221</v>
      </c>
      <c r="AD46" s="101">
        <v>0</v>
      </c>
      <c r="AE46" s="101">
        <v>0</v>
      </c>
      <c r="AF46" s="101">
        <v>0</v>
      </c>
      <c r="AG46" s="97">
        <v>1</v>
      </c>
      <c r="AH46" s="101">
        <v>0</v>
      </c>
      <c r="AI46" s="101">
        <v>0</v>
      </c>
    </row>
    <row r="47" spans="1:35" ht="36" x14ac:dyDescent="0.4">
      <c r="A47" s="101">
        <v>0</v>
      </c>
      <c r="B47" s="101">
        <v>0</v>
      </c>
      <c r="C47" s="101">
        <v>0</v>
      </c>
      <c r="D47" s="101">
        <v>0</v>
      </c>
      <c r="E47" s="97">
        <v>1</v>
      </c>
      <c r="F47" s="101">
        <v>0</v>
      </c>
      <c r="G47" s="101">
        <v>0</v>
      </c>
      <c r="H47" s="96" t="s">
        <v>330</v>
      </c>
      <c r="I47" s="101">
        <v>0</v>
      </c>
      <c r="J47" s="101">
        <v>0</v>
      </c>
      <c r="K47" s="101">
        <v>0</v>
      </c>
      <c r="L47" s="97">
        <v>1</v>
      </c>
      <c r="M47" s="101">
        <v>0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97">
        <v>1</v>
      </c>
      <c r="T47" s="101">
        <v>0</v>
      </c>
      <c r="U47" s="101">
        <v>0</v>
      </c>
      <c r="V47" s="96" t="s">
        <v>232</v>
      </c>
      <c r="W47" s="101">
        <v>0</v>
      </c>
      <c r="X47" s="101">
        <v>0</v>
      </c>
      <c r="Y47" s="101">
        <v>0</v>
      </c>
      <c r="Z47" s="97">
        <v>1</v>
      </c>
      <c r="AA47" s="101">
        <v>0</v>
      </c>
      <c r="AB47" s="101">
        <v>0</v>
      </c>
      <c r="AC47" s="96" t="s">
        <v>227</v>
      </c>
      <c r="AD47" s="101">
        <v>0</v>
      </c>
      <c r="AE47" s="101">
        <v>0</v>
      </c>
      <c r="AF47" s="101">
        <v>0</v>
      </c>
      <c r="AG47" s="97">
        <v>1</v>
      </c>
      <c r="AH47" s="101">
        <v>0</v>
      </c>
      <c r="AI47" s="101">
        <v>0</v>
      </c>
    </row>
    <row r="48" spans="1:35" ht="36" x14ac:dyDescent="0.4">
      <c r="A48" s="99" t="s">
        <v>308</v>
      </c>
      <c r="B48" s="101">
        <v>0</v>
      </c>
      <c r="C48" s="101">
        <v>0</v>
      </c>
      <c r="D48" s="101">
        <v>0</v>
      </c>
      <c r="E48" s="97">
        <v>1</v>
      </c>
      <c r="F48" s="101">
        <v>0</v>
      </c>
      <c r="G48" s="101">
        <v>0</v>
      </c>
      <c r="H48" s="96" t="s">
        <v>335</v>
      </c>
      <c r="I48" s="101">
        <v>0</v>
      </c>
      <c r="J48" s="101">
        <v>0</v>
      </c>
      <c r="K48" s="101">
        <v>0</v>
      </c>
      <c r="L48" s="97">
        <v>1</v>
      </c>
      <c r="M48" s="101">
        <v>0</v>
      </c>
      <c r="N48" s="101">
        <v>0</v>
      </c>
      <c r="O48" s="101">
        <v>0</v>
      </c>
      <c r="P48" s="101">
        <v>0</v>
      </c>
      <c r="Q48" s="101">
        <v>0</v>
      </c>
      <c r="R48" s="101">
        <v>0</v>
      </c>
      <c r="S48" s="97">
        <v>1</v>
      </c>
      <c r="T48" s="101">
        <v>0</v>
      </c>
      <c r="U48" s="101">
        <v>0</v>
      </c>
      <c r="V48" s="96" t="s">
        <v>335</v>
      </c>
      <c r="W48" s="101">
        <v>0</v>
      </c>
      <c r="X48" s="101">
        <v>0</v>
      </c>
      <c r="Y48" s="101">
        <v>0</v>
      </c>
      <c r="Z48" s="97">
        <v>1</v>
      </c>
      <c r="AA48" s="101">
        <v>0</v>
      </c>
      <c r="AB48" s="101">
        <v>0</v>
      </c>
      <c r="AC48" s="96" t="s">
        <v>276</v>
      </c>
      <c r="AD48" s="101">
        <v>0</v>
      </c>
      <c r="AE48" s="101">
        <v>0</v>
      </c>
      <c r="AF48" s="101">
        <v>0</v>
      </c>
      <c r="AG48" s="97">
        <v>1</v>
      </c>
      <c r="AH48" s="101">
        <v>0</v>
      </c>
      <c r="AI48" s="101">
        <v>0</v>
      </c>
    </row>
    <row r="49" spans="1:35" ht="36" x14ac:dyDescent="0.4">
      <c r="A49" s="96" t="s">
        <v>330</v>
      </c>
      <c r="B49" s="101">
        <v>0</v>
      </c>
      <c r="C49" s="101">
        <v>0</v>
      </c>
      <c r="D49" s="101">
        <v>0</v>
      </c>
      <c r="E49" s="97">
        <v>1</v>
      </c>
      <c r="F49" s="101">
        <v>0</v>
      </c>
      <c r="G49" s="101">
        <v>0</v>
      </c>
      <c r="H49" s="96" t="s">
        <v>287</v>
      </c>
      <c r="I49" s="101">
        <v>0</v>
      </c>
      <c r="J49" s="101">
        <v>0</v>
      </c>
      <c r="K49" s="101">
        <v>0</v>
      </c>
      <c r="L49" s="97">
        <v>1</v>
      </c>
      <c r="M49" s="101">
        <v>0</v>
      </c>
      <c r="N49" s="101">
        <v>0</v>
      </c>
      <c r="O49" s="99" t="s">
        <v>308</v>
      </c>
      <c r="P49" s="101">
        <v>0</v>
      </c>
      <c r="Q49" s="101">
        <v>0</v>
      </c>
      <c r="R49" s="101">
        <v>0</v>
      </c>
      <c r="S49" s="97">
        <v>1</v>
      </c>
      <c r="T49" s="101">
        <v>0</v>
      </c>
      <c r="U49" s="101">
        <v>0</v>
      </c>
      <c r="V49" s="96" t="s">
        <v>287</v>
      </c>
      <c r="W49" s="101">
        <v>0</v>
      </c>
      <c r="X49" s="101">
        <v>0</v>
      </c>
      <c r="Y49" s="101">
        <v>0</v>
      </c>
      <c r="Z49" s="97">
        <v>1</v>
      </c>
      <c r="AA49" s="101">
        <v>0</v>
      </c>
      <c r="AB49" s="101">
        <v>0</v>
      </c>
      <c r="AC49" s="96" t="s">
        <v>280</v>
      </c>
      <c r="AD49" s="101">
        <v>0</v>
      </c>
      <c r="AE49" s="101">
        <v>0</v>
      </c>
      <c r="AF49" s="101">
        <v>0</v>
      </c>
      <c r="AG49" s="97">
        <v>1</v>
      </c>
      <c r="AH49" s="101">
        <v>0</v>
      </c>
      <c r="AI49" s="101">
        <v>0</v>
      </c>
    </row>
    <row r="50" spans="1:35" ht="36" x14ac:dyDescent="0.4">
      <c r="A50" s="96" t="s">
        <v>232</v>
      </c>
      <c r="B50" s="101">
        <v>0</v>
      </c>
      <c r="C50" s="101">
        <v>0</v>
      </c>
      <c r="D50" s="101">
        <v>0</v>
      </c>
      <c r="E50" s="97">
        <v>1</v>
      </c>
      <c r="F50" s="101">
        <v>0</v>
      </c>
      <c r="G50" s="101">
        <v>0</v>
      </c>
      <c r="H50" s="96" t="s">
        <v>249</v>
      </c>
      <c r="I50" s="101">
        <v>0</v>
      </c>
      <c r="J50" s="101">
        <v>0</v>
      </c>
      <c r="K50" s="101">
        <v>0</v>
      </c>
      <c r="L50" s="97">
        <v>1</v>
      </c>
      <c r="M50" s="101">
        <v>0</v>
      </c>
      <c r="N50" s="101">
        <v>0</v>
      </c>
      <c r="O50" s="96" t="s">
        <v>330</v>
      </c>
      <c r="P50" s="101">
        <v>0</v>
      </c>
      <c r="Q50" s="101">
        <v>0</v>
      </c>
      <c r="R50" s="101">
        <v>0</v>
      </c>
      <c r="S50" s="97">
        <v>1</v>
      </c>
      <c r="T50" s="101">
        <v>0</v>
      </c>
      <c r="U50" s="101">
        <v>0</v>
      </c>
      <c r="V50" s="96" t="s">
        <v>249</v>
      </c>
      <c r="W50" s="101">
        <v>0</v>
      </c>
      <c r="X50" s="101">
        <v>0</v>
      </c>
      <c r="Y50" s="101">
        <v>0</v>
      </c>
      <c r="Z50" s="97">
        <v>1</v>
      </c>
      <c r="AA50" s="101">
        <v>0</v>
      </c>
      <c r="AB50" s="101">
        <v>0</v>
      </c>
      <c r="AC50" s="96" t="s">
        <v>285</v>
      </c>
      <c r="AD50" s="101">
        <v>0</v>
      </c>
      <c r="AE50" s="101">
        <v>0</v>
      </c>
      <c r="AF50" s="101">
        <v>0</v>
      </c>
      <c r="AG50" s="97">
        <v>1</v>
      </c>
      <c r="AH50" s="101">
        <v>0</v>
      </c>
      <c r="AI50" s="101">
        <v>0</v>
      </c>
    </row>
    <row r="51" spans="1:35" ht="18" x14ac:dyDescent="0.4">
      <c r="A51" s="96" t="s">
        <v>335</v>
      </c>
      <c r="B51" s="101">
        <v>0</v>
      </c>
      <c r="C51" s="101">
        <v>0</v>
      </c>
      <c r="D51" s="101">
        <v>0</v>
      </c>
      <c r="E51" s="97">
        <v>1</v>
      </c>
      <c r="F51" s="101">
        <v>0</v>
      </c>
      <c r="G51" s="101">
        <v>0</v>
      </c>
      <c r="H51" s="96" t="s">
        <v>302</v>
      </c>
      <c r="I51" s="101">
        <v>0</v>
      </c>
      <c r="J51" s="101">
        <v>0</v>
      </c>
      <c r="K51" s="101">
        <v>0</v>
      </c>
      <c r="L51" s="97">
        <v>1</v>
      </c>
      <c r="M51" s="101">
        <v>0</v>
      </c>
      <c r="N51" s="101">
        <v>0</v>
      </c>
      <c r="O51" s="96" t="s">
        <v>335</v>
      </c>
      <c r="P51" s="101">
        <v>0</v>
      </c>
      <c r="Q51" s="101">
        <v>0</v>
      </c>
      <c r="R51" s="101">
        <v>0</v>
      </c>
      <c r="S51" s="97">
        <v>1</v>
      </c>
      <c r="T51" s="101">
        <v>0</v>
      </c>
      <c r="U51" s="101">
        <v>0</v>
      </c>
      <c r="V51" s="96" t="s">
        <v>302</v>
      </c>
      <c r="W51" s="101">
        <v>0</v>
      </c>
      <c r="X51" s="101">
        <v>0</v>
      </c>
      <c r="Y51" s="101">
        <v>0</v>
      </c>
      <c r="Z51" s="97">
        <v>1</v>
      </c>
      <c r="AA51" s="101">
        <v>0</v>
      </c>
      <c r="AB51" s="101">
        <v>0</v>
      </c>
      <c r="AC51" s="96" t="s">
        <v>294</v>
      </c>
      <c r="AD51" s="101">
        <v>0</v>
      </c>
      <c r="AE51" s="101">
        <v>0</v>
      </c>
      <c r="AF51" s="101">
        <v>0</v>
      </c>
      <c r="AG51" s="97">
        <v>1</v>
      </c>
      <c r="AH51" s="101">
        <v>0</v>
      </c>
      <c r="AI51" s="101">
        <v>0</v>
      </c>
    </row>
    <row r="52" spans="1:35" ht="36" x14ac:dyDescent="0.4">
      <c r="A52" s="96" t="s">
        <v>287</v>
      </c>
      <c r="B52" s="101">
        <v>0</v>
      </c>
      <c r="C52" s="101">
        <v>0</v>
      </c>
      <c r="D52" s="101">
        <v>0</v>
      </c>
      <c r="E52" s="97">
        <v>1</v>
      </c>
      <c r="F52" s="101">
        <v>0</v>
      </c>
      <c r="G52" s="101">
        <v>0</v>
      </c>
      <c r="H52" s="96" t="s">
        <v>336</v>
      </c>
      <c r="I52" s="101">
        <v>0</v>
      </c>
      <c r="J52" s="101">
        <v>0</v>
      </c>
      <c r="K52" s="101">
        <v>0</v>
      </c>
      <c r="L52" s="97">
        <v>1</v>
      </c>
      <c r="M52" s="101">
        <v>0</v>
      </c>
      <c r="N52" s="101">
        <v>0</v>
      </c>
      <c r="O52" s="96" t="s">
        <v>287</v>
      </c>
      <c r="P52" s="101">
        <v>0</v>
      </c>
      <c r="Q52" s="101">
        <v>0</v>
      </c>
      <c r="R52" s="101">
        <v>0</v>
      </c>
      <c r="S52" s="97">
        <v>1</v>
      </c>
      <c r="T52" s="101">
        <v>0</v>
      </c>
      <c r="U52" s="101">
        <v>0</v>
      </c>
      <c r="V52" s="96" t="s">
        <v>336</v>
      </c>
      <c r="W52" s="101">
        <v>0</v>
      </c>
      <c r="X52" s="101">
        <v>0</v>
      </c>
      <c r="Y52" s="101">
        <v>0</v>
      </c>
      <c r="Z52" s="97">
        <v>1</v>
      </c>
      <c r="AA52" s="101">
        <v>0</v>
      </c>
      <c r="AB52" s="101">
        <v>0</v>
      </c>
      <c r="AC52" s="96" t="s">
        <v>297</v>
      </c>
      <c r="AD52" s="101">
        <v>0</v>
      </c>
      <c r="AE52" s="101">
        <v>0</v>
      </c>
      <c r="AF52" s="101">
        <v>0</v>
      </c>
      <c r="AG52" s="97">
        <v>1</v>
      </c>
      <c r="AH52" s="101">
        <v>0</v>
      </c>
      <c r="AI52" s="101">
        <v>0</v>
      </c>
    </row>
    <row r="53" spans="1:35" ht="18" x14ac:dyDescent="0.4">
      <c r="A53" s="96" t="s">
        <v>249</v>
      </c>
      <c r="B53" s="101">
        <v>0</v>
      </c>
      <c r="C53" s="101">
        <v>0</v>
      </c>
      <c r="D53" s="101">
        <v>0</v>
      </c>
      <c r="E53" s="97">
        <v>1</v>
      </c>
      <c r="F53" s="101">
        <v>0</v>
      </c>
      <c r="G53" s="101">
        <v>0</v>
      </c>
      <c r="H53" s="96" t="s">
        <v>326</v>
      </c>
      <c r="I53" s="101">
        <v>0</v>
      </c>
      <c r="J53" s="101">
        <v>0</v>
      </c>
      <c r="K53" s="101">
        <v>0</v>
      </c>
      <c r="L53" s="97">
        <v>1</v>
      </c>
      <c r="M53" s="101">
        <v>0</v>
      </c>
      <c r="N53" s="101">
        <v>0</v>
      </c>
      <c r="O53" s="96" t="s">
        <v>249</v>
      </c>
      <c r="P53" s="101">
        <v>0</v>
      </c>
      <c r="Q53" s="101">
        <v>0</v>
      </c>
      <c r="R53" s="101">
        <v>0</v>
      </c>
      <c r="S53" s="97">
        <v>1</v>
      </c>
      <c r="T53" s="101">
        <v>0</v>
      </c>
      <c r="U53" s="101">
        <v>0</v>
      </c>
      <c r="V53" s="96" t="s">
        <v>326</v>
      </c>
      <c r="W53" s="101">
        <v>0</v>
      </c>
      <c r="X53" s="101">
        <v>0</v>
      </c>
      <c r="Y53" s="101">
        <v>0</v>
      </c>
      <c r="Z53" s="97">
        <v>1</v>
      </c>
      <c r="AA53" s="101">
        <v>0</v>
      </c>
      <c r="AB53" s="101">
        <v>0</v>
      </c>
      <c r="AC53" s="101">
        <v>0</v>
      </c>
      <c r="AD53" s="101">
        <v>0</v>
      </c>
      <c r="AE53" s="101">
        <v>0</v>
      </c>
      <c r="AF53" s="101">
        <v>0</v>
      </c>
      <c r="AG53" s="97">
        <v>1</v>
      </c>
      <c r="AH53" s="101">
        <v>0</v>
      </c>
      <c r="AI53" s="101">
        <v>0</v>
      </c>
    </row>
    <row r="54" spans="1:35" ht="18" x14ac:dyDescent="0.4">
      <c r="A54" s="96" t="s">
        <v>302</v>
      </c>
      <c r="B54" s="101">
        <v>0</v>
      </c>
      <c r="C54" s="101">
        <v>0</v>
      </c>
      <c r="D54" s="101">
        <v>0</v>
      </c>
      <c r="E54" s="97">
        <v>1</v>
      </c>
      <c r="F54" s="101">
        <v>0</v>
      </c>
      <c r="G54" s="101">
        <v>0</v>
      </c>
      <c r="H54" s="96" t="s">
        <v>309</v>
      </c>
      <c r="I54" s="101">
        <v>0</v>
      </c>
      <c r="J54" s="101">
        <v>0</v>
      </c>
      <c r="K54" s="101">
        <v>0</v>
      </c>
      <c r="L54" s="97">
        <v>1</v>
      </c>
      <c r="M54" s="101">
        <v>0</v>
      </c>
      <c r="N54" s="101">
        <v>0</v>
      </c>
      <c r="O54" s="96" t="s">
        <v>302</v>
      </c>
      <c r="P54" s="101">
        <v>0</v>
      </c>
      <c r="Q54" s="101">
        <v>0</v>
      </c>
      <c r="R54" s="101">
        <v>0</v>
      </c>
      <c r="S54" s="97">
        <v>1</v>
      </c>
      <c r="T54" s="101">
        <v>0</v>
      </c>
      <c r="U54" s="101">
        <v>0</v>
      </c>
      <c r="V54" s="96" t="s">
        <v>309</v>
      </c>
      <c r="W54" s="101">
        <v>0</v>
      </c>
      <c r="X54" s="101">
        <v>0</v>
      </c>
      <c r="Y54" s="101">
        <v>0</v>
      </c>
      <c r="Z54" s="97">
        <v>1</v>
      </c>
      <c r="AA54" s="101">
        <v>0</v>
      </c>
      <c r="AB54" s="101">
        <v>0</v>
      </c>
      <c r="AC54" s="101">
        <v>0</v>
      </c>
      <c r="AD54" s="101">
        <v>0</v>
      </c>
      <c r="AE54" s="101">
        <v>0</v>
      </c>
      <c r="AF54" s="101">
        <v>0</v>
      </c>
      <c r="AG54" s="97">
        <v>1</v>
      </c>
      <c r="AH54" s="101">
        <v>0</v>
      </c>
      <c r="AI54" s="101">
        <v>0</v>
      </c>
    </row>
    <row r="55" spans="1:35" ht="18" x14ac:dyDescent="0.4">
      <c r="A55" s="96" t="s">
        <v>336</v>
      </c>
      <c r="B55" s="101">
        <v>0</v>
      </c>
      <c r="C55" s="101">
        <v>0</v>
      </c>
      <c r="D55" s="101">
        <v>0</v>
      </c>
      <c r="E55" s="97">
        <v>1</v>
      </c>
      <c r="F55" s="101">
        <v>0</v>
      </c>
      <c r="G55" s="101">
        <v>0</v>
      </c>
      <c r="H55" s="96" t="s">
        <v>282</v>
      </c>
      <c r="I55" s="101">
        <v>0</v>
      </c>
      <c r="J55" s="101">
        <v>0</v>
      </c>
      <c r="K55" s="101">
        <v>0</v>
      </c>
      <c r="L55" s="97">
        <v>1</v>
      </c>
      <c r="M55" s="101">
        <v>0</v>
      </c>
      <c r="N55" s="101">
        <v>0</v>
      </c>
      <c r="O55" s="96" t="s">
        <v>336</v>
      </c>
      <c r="P55" s="101">
        <v>0</v>
      </c>
      <c r="Q55" s="101">
        <v>0</v>
      </c>
      <c r="R55" s="101">
        <v>0</v>
      </c>
      <c r="S55" s="97">
        <v>1</v>
      </c>
      <c r="T55" s="101">
        <v>0</v>
      </c>
      <c r="U55" s="101">
        <v>0</v>
      </c>
      <c r="V55" s="96" t="s">
        <v>282</v>
      </c>
      <c r="W55" s="101">
        <v>0</v>
      </c>
      <c r="X55" s="101">
        <v>0</v>
      </c>
      <c r="Y55" s="101">
        <v>0</v>
      </c>
      <c r="Z55" s="97">
        <v>1</v>
      </c>
      <c r="AA55" s="101">
        <v>0</v>
      </c>
      <c r="AB55" s="101">
        <v>0</v>
      </c>
      <c r="AC55" s="101">
        <v>0</v>
      </c>
      <c r="AD55" s="101">
        <v>0</v>
      </c>
      <c r="AE55" s="101">
        <v>0</v>
      </c>
      <c r="AF55" s="101">
        <v>0</v>
      </c>
      <c r="AG55" s="97">
        <v>1</v>
      </c>
      <c r="AH55" s="101">
        <v>0</v>
      </c>
      <c r="AI55" s="101">
        <v>0</v>
      </c>
    </row>
    <row r="56" spans="1:35" ht="18" x14ac:dyDescent="0.4">
      <c r="A56" s="96" t="s">
        <v>326</v>
      </c>
      <c r="B56" s="101">
        <v>0</v>
      </c>
      <c r="C56" s="101">
        <v>0</v>
      </c>
      <c r="D56" s="101">
        <v>0</v>
      </c>
      <c r="E56" s="97">
        <v>1</v>
      </c>
      <c r="F56" s="101">
        <v>0</v>
      </c>
      <c r="G56" s="101">
        <v>0</v>
      </c>
      <c r="H56" s="96" t="s">
        <v>215</v>
      </c>
      <c r="I56" s="101">
        <v>0</v>
      </c>
      <c r="J56" s="101">
        <v>0</v>
      </c>
      <c r="K56" s="101">
        <v>0</v>
      </c>
      <c r="L56" s="97">
        <v>1</v>
      </c>
      <c r="M56" s="101">
        <v>0</v>
      </c>
      <c r="N56" s="101">
        <v>0</v>
      </c>
      <c r="O56" s="96" t="s">
        <v>326</v>
      </c>
      <c r="P56" s="101">
        <v>0</v>
      </c>
      <c r="Q56" s="101">
        <v>0</v>
      </c>
      <c r="R56" s="101">
        <v>0</v>
      </c>
      <c r="S56" s="97">
        <v>1</v>
      </c>
      <c r="T56" s="101">
        <v>0</v>
      </c>
      <c r="U56" s="101">
        <v>0</v>
      </c>
      <c r="V56" s="96" t="s">
        <v>215</v>
      </c>
      <c r="W56" s="101">
        <v>0</v>
      </c>
      <c r="X56" s="101">
        <v>0</v>
      </c>
      <c r="Y56" s="101">
        <v>0</v>
      </c>
      <c r="Z56" s="97">
        <v>1</v>
      </c>
      <c r="AA56" s="101">
        <v>0</v>
      </c>
      <c r="AB56" s="101">
        <v>0</v>
      </c>
      <c r="AC56" s="101">
        <v>0</v>
      </c>
      <c r="AD56" s="101">
        <v>0</v>
      </c>
      <c r="AE56" s="101">
        <v>0</v>
      </c>
      <c r="AF56" s="101">
        <v>0</v>
      </c>
      <c r="AG56" s="97">
        <v>1</v>
      </c>
      <c r="AH56" s="101">
        <v>0</v>
      </c>
      <c r="AI56" s="101">
        <v>0</v>
      </c>
    </row>
    <row r="57" spans="1:35" ht="36" x14ac:dyDescent="0.4">
      <c r="A57" s="96" t="s">
        <v>309</v>
      </c>
      <c r="B57" s="101">
        <v>0</v>
      </c>
      <c r="C57" s="101">
        <v>0</v>
      </c>
      <c r="D57" s="101">
        <v>0</v>
      </c>
      <c r="E57" s="97">
        <v>1</v>
      </c>
      <c r="F57" s="101">
        <v>0</v>
      </c>
      <c r="G57" s="101">
        <v>0</v>
      </c>
      <c r="H57" s="96" t="s">
        <v>339</v>
      </c>
      <c r="I57" s="101">
        <v>0</v>
      </c>
      <c r="J57" s="101">
        <v>0</v>
      </c>
      <c r="K57" s="101">
        <v>0</v>
      </c>
      <c r="L57" s="97">
        <v>1</v>
      </c>
      <c r="M57" s="101">
        <v>0</v>
      </c>
      <c r="N57" s="101">
        <v>0</v>
      </c>
      <c r="O57" s="96" t="s">
        <v>309</v>
      </c>
      <c r="P57" s="101">
        <v>0</v>
      </c>
      <c r="Q57" s="101">
        <v>0</v>
      </c>
      <c r="R57" s="101">
        <v>0</v>
      </c>
      <c r="S57" s="97">
        <v>1</v>
      </c>
      <c r="T57" s="101">
        <v>0</v>
      </c>
      <c r="U57" s="101">
        <v>0</v>
      </c>
      <c r="V57" s="96" t="s">
        <v>339</v>
      </c>
      <c r="W57" s="101">
        <v>0</v>
      </c>
      <c r="X57" s="101">
        <v>0</v>
      </c>
      <c r="Y57" s="101">
        <v>0</v>
      </c>
      <c r="Z57" s="97">
        <v>1</v>
      </c>
      <c r="AA57" s="101">
        <v>0</v>
      </c>
      <c r="AB57" s="101">
        <v>0</v>
      </c>
      <c r="AC57" s="101">
        <v>0</v>
      </c>
      <c r="AD57" s="101">
        <v>0</v>
      </c>
      <c r="AE57" s="101">
        <v>0</v>
      </c>
      <c r="AF57" s="101">
        <v>0</v>
      </c>
      <c r="AG57" s="97">
        <v>1</v>
      </c>
      <c r="AH57" s="101">
        <v>0</v>
      </c>
      <c r="AI57" s="101">
        <v>0</v>
      </c>
    </row>
    <row r="58" spans="1:35" ht="18" x14ac:dyDescent="0.4">
      <c r="A58" s="96" t="s">
        <v>282</v>
      </c>
      <c r="B58" s="101">
        <v>0</v>
      </c>
      <c r="C58" s="101">
        <v>0</v>
      </c>
      <c r="D58" s="101">
        <v>0</v>
      </c>
      <c r="E58" s="97">
        <v>1</v>
      </c>
      <c r="F58" s="101">
        <v>0</v>
      </c>
      <c r="G58" s="101">
        <v>0</v>
      </c>
      <c r="H58" s="96" t="s">
        <v>269</v>
      </c>
      <c r="I58" s="101">
        <v>0</v>
      </c>
      <c r="J58" s="101">
        <v>0</v>
      </c>
      <c r="K58" s="101">
        <v>0</v>
      </c>
      <c r="L58" s="97">
        <v>1</v>
      </c>
      <c r="M58" s="101">
        <v>0</v>
      </c>
      <c r="N58" s="101">
        <v>0</v>
      </c>
      <c r="O58" s="96" t="s">
        <v>282</v>
      </c>
      <c r="P58" s="101">
        <v>0</v>
      </c>
      <c r="Q58" s="101">
        <v>0</v>
      </c>
      <c r="R58" s="101">
        <v>0</v>
      </c>
      <c r="S58" s="97">
        <v>1</v>
      </c>
      <c r="T58" s="101">
        <v>0</v>
      </c>
      <c r="U58" s="101">
        <v>0</v>
      </c>
      <c r="V58" s="96" t="s">
        <v>269</v>
      </c>
      <c r="W58" s="101">
        <v>0</v>
      </c>
      <c r="X58" s="101">
        <v>0</v>
      </c>
      <c r="Y58" s="101">
        <v>0</v>
      </c>
      <c r="Z58" s="97">
        <v>1</v>
      </c>
      <c r="AA58" s="101">
        <v>0</v>
      </c>
      <c r="AB58" s="101">
        <v>0</v>
      </c>
      <c r="AC58" s="101">
        <v>0</v>
      </c>
      <c r="AD58" s="101">
        <v>0</v>
      </c>
      <c r="AE58" s="101">
        <v>0</v>
      </c>
      <c r="AF58" s="101">
        <v>0</v>
      </c>
      <c r="AG58" s="97">
        <v>1</v>
      </c>
      <c r="AH58" s="101">
        <v>0</v>
      </c>
      <c r="AI58" s="101">
        <v>0</v>
      </c>
    </row>
    <row r="59" spans="1:35" ht="36" x14ac:dyDescent="0.4">
      <c r="A59" s="96" t="s">
        <v>339</v>
      </c>
      <c r="B59" s="101">
        <v>0</v>
      </c>
      <c r="C59" s="101">
        <v>0</v>
      </c>
      <c r="D59" s="101">
        <v>0</v>
      </c>
      <c r="E59" s="97">
        <v>1</v>
      </c>
      <c r="F59" s="101">
        <v>0</v>
      </c>
      <c r="G59" s="101">
        <v>0</v>
      </c>
      <c r="H59" s="96" t="s">
        <v>247</v>
      </c>
      <c r="I59" s="101">
        <v>0</v>
      </c>
      <c r="J59" s="101">
        <v>0</v>
      </c>
      <c r="K59" s="101">
        <v>0</v>
      </c>
      <c r="L59" s="97">
        <v>1</v>
      </c>
      <c r="M59" s="101">
        <v>0</v>
      </c>
      <c r="N59" s="101">
        <v>0</v>
      </c>
      <c r="O59" s="96" t="s">
        <v>215</v>
      </c>
      <c r="P59" s="101">
        <v>0</v>
      </c>
      <c r="Q59" s="101">
        <v>0</v>
      </c>
      <c r="R59" s="101">
        <v>0</v>
      </c>
      <c r="S59" s="97">
        <v>1</v>
      </c>
      <c r="T59" s="101">
        <v>0</v>
      </c>
      <c r="U59" s="101">
        <v>0</v>
      </c>
      <c r="V59" s="96" t="s">
        <v>340</v>
      </c>
      <c r="W59" s="101">
        <v>0</v>
      </c>
      <c r="X59" s="101">
        <v>0</v>
      </c>
      <c r="Y59" s="101">
        <v>0</v>
      </c>
      <c r="Z59" s="97">
        <v>1</v>
      </c>
      <c r="AA59" s="101">
        <v>0</v>
      </c>
      <c r="AB59" s="101">
        <v>0</v>
      </c>
      <c r="AC59" s="101">
        <v>0</v>
      </c>
      <c r="AD59" s="101">
        <v>0</v>
      </c>
      <c r="AE59" s="101">
        <v>0</v>
      </c>
      <c r="AF59" s="101">
        <v>0</v>
      </c>
      <c r="AG59" s="97">
        <v>1</v>
      </c>
      <c r="AH59" s="101">
        <v>0</v>
      </c>
      <c r="AI59" s="101">
        <v>0</v>
      </c>
    </row>
    <row r="60" spans="1:35" ht="36" x14ac:dyDescent="0.4">
      <c r="A60" s="96" t="s">
        <v>269</v>
      </c>
      <c r="B60" s="101">
        <v>0</v>
      </c>
      <c r="C60" s="101">
        <v>0</v>
      </c>
      <c r="D60" s="101">
        <v>0</v>
      </c>
      <c r="E60" s="97">
        <v>1</v>
      </c>
      <c r="F60" s="101">
        <v>0</v>
      </c>
      <c r="G60" s="101">
        <v>0</v>
      </c>
      <c r="H60" s="96" t="s">
        <v>340</v>
      </c>
      <c r="I60" s="101">
        <v>0</v>
      </c>
      <c r="J60" s="101">
        <v>0</v>
      </c>
      <c r="K60" s="101">
        <v>0</v>
      </c>
      <c r="L60" s="97">
        <v>1</v>
      </c>
      <c r="M60" s="101">
        <v>0</v>
      </c>
      <c r="N60" s="101">
        <v>0</v>
      </c>
      <c r="O60" s="96" t="s">
        <v>339</v>
      </c>
      <c r="P60" s="101">
        <v>0</v>
      </c>
      <c r="Q60" s="101">
        <v>0</v>
      </c>
      <c r="R60" s="101">
        <v>0</v>
      </c>
      <c r="S60" s="97">
        <v>1</v>
      </c>
      <c r="T60" s="101">
        <v>0</v>
      </c>
      <c r="U60" s="101">
        <v>0</v>
      </c>
      <c r="V60" s="96" t="s">
        <v>225</v>
      </c>
      <c r="W60" s="101">
        <v>0</v>
      </c>
      <c r="X60" s="101">
        <v>0</v>
      </c>
      <c r="Y60" s="101">
        <v>0</v>
      </c>
      <c r="Z60" s="97">
        <v>1</v>
      </c>
      <c r="AA60" s="101">
        <v>0</v>
      </c>
      <c r="AB60" s="101">
        <v>0</v>
      </c>
      <c r="AC60" s="101">
        <v>0</v>
      </c>
      <c r="AD60" s="101">
        <v>0</v>
      </c>
      <c r="AE60" s="101">
        <v>0</v>
      </c>
      <c r="AF60" s="101">
        <v>0</v>
      </c>
      <c r="AG60" s="97">
        <v>1</v>
      </c>
      <c r="AH60" s="101">
        <v>0</v>
      </c>
      <c r="AI60" s="101">
        <v>0</v>
      </c>
    </row>
    <row r="61" spans="1:35" ht="18" x14ac:dyDescent="0.4">
      <c r="A61" s="96" t="s">
        <v>340</v>
      </c>
      <c r="B61" s="101">
        <v>0</v>
      </c>
      <c r="C61" s="101">
        <v>0</v>
      </c>
      <c r="D61" s="101">
        <v>0</v>
      </c>
      <c r="E61" s="97">
        <v>1</v>
      </c>
      <c r="F61" s="101">
        <v>0</v>
      </c>
      <c r="G61" s="101">
        <v>0</v>
      </c>
      <c r="H61" s="96" t="s">
        <v>265</v>
      </c>
      <c r="I61" s="101">
        <v>0</v>
      </c>
      <c r="J61" s="101">
        <v>0</v>
      </c>
      <c r="K61" s="101">
        <v>0</v>
      </c>
      <c r="L61" s="97">
        <v>1</v>
      </c>
      <c r="M61" s="101">
        <v>0</v>
      </c>
      <c r="N61" s="101">
        <v>0</v>
      </c>
      <c r="O61" s="96" t="s">
        <v>269</v>
      </c>
      <c r="P61" s="101">
        <v>0</v>
      </c>
      <c r="Q61" s="101">
        <v>0</v>
      </c>
      <c r="R61" s="101">
        <v>0</v>
      </c>
      <c r="S61" s="97">
        <v>1</v>
      </c>
      <c r="T61" s="101">
        <v>0</v>
      </c>
      <c r="U61" s="101">
        <v>0</v>
      </c>
      <c r="V61" s="96" t="s">
        <v>281</v>
      </c>
      <c r="W61" s="101">
        <v>0</v>
      </c>
      <c r="X61" s="101">
        <v>0</v>
      </c>
      <c r="Y61" s="101">
        <v>0</v>
      </c>
      <c r="Z61" s="97">
        <v>1</v>
      </c>
      <c r="AA61" s="101">
        <v>0</v>
      </c>
      <c r="AB61" s="101">
        <v>0</v>
      </c>
      <c r="AC61" s="101">
        <v>0</v>
      </c>
      <c r="AD61" s="101">
        <v>0</v>
      </c>
      <c r="AE61" s="101">
        <v>0</v>
      </c>
      <c r="AF61" s="101">
        <v>0</v>
      </c>
      <c r="AG61" s="97">
        <v>1</v>
      </c>
      <c r="AH61" s="101">
        <v>0</v>
      </c>
      <c r="AI61" s="101">
        <v>0</v>
      </c>
    </row>
    <row r="62" spans="1:35" ht="18" x14ac:dyDescent="0.4">
      <c r="A62" s="96" t="s">
        <v>225</v>
      </c>
      <c r="B62" s="101">
        <v>0</v>
      </c>
      <c r="C62" s="101">
        <v>0</v>
      </c>
      <c r="D62" s="101">
        <v>0</v>
      </c>
      <c r="E62" s="97">
        <v>1</v>
      </c>
      <c r="F62" s="101">
        <v>0</v>
      </c>
      <c r="G62" s="101">
        <v>0</v>
      </c>
      <c r="H62" s="96" t="s">
        <v>245</v>
      </c>
      <c r="I62" s="101">
        <v>0</v>
      </c>
      <c r="J62" s="101">
        <v>0</v>
      </c>
      <c r="K62" s="101">
        <v>0</v>
      </c>
      <c r="L62" s="97">
        <v>1</v>
      </c>
      <c r="M62" s="101">
        <v>0</v>
      </c>
      <c r="N62" s="101">
        <v>0</v>
      </c>
      <c r="O62" s="96" t="s">
        <v>247</v>
      </c>
      <c r="P62" s="101">
        <v>0</v>
      </c>
      <c r="Q62" s="101">
        <v>0</v>
      </c>
      <c r="R62" s="101">
        <v>0</v>
      </c>
      <c r="S62" s="97">
        <v>1</v>
      </c>
      <c r="T62" s="101">
        <v>0</v>
      </c>
      <c r="U62" s="101">
        <v>0</v>
      </c>
      <c r="V62" s="96" t="s">
        <v>307</v>
      </c>
      <c r="W62" s="101">
        <v>0</v>
      </c>
      <c r="X62" s="101">
        <v>0</v>
      </c>
      <c r="Y62" s="101">
        <v>0</v>
      </c>
      <c r="Z62" s="97">
        <v>1</v>
      </c>
      <c r="AA62" s="101">
        <v>0</v>
      </c>
      <c r="AB62" s="101">
        <v>0</v>
      </c>
      <c r="AC62" s="101">
        <v>0</v>
      </c>
      <c r="AD62" s="101">
        <v>0</v>
      </c>
      <c r="AE62" s="101">
        <v>0</v>
      </c>
      <c r="AF62" s="101">
        <v>0</v>
      </c>
      <c r="AG62" s="97">
        <v>1</v>
      </c>
      <c r="AH62" s="101">
        <v>0</v>
      </c>
      <c r="AI62" s="101">
        <v>0</v>
      </c>
    </row>
    <row r="63" spans="1:35" ht="18" x14ac:dyDescent="0.4">
      <c r="A63" s="96" t="s">
        <v>281</v>
      </c>
      <c r="B63" s="101">
        <v>0</v>
      </c>
      <c r="C63" s="101">
        <v>0</v>
      </c>
      <c r="D63" s="101">
        <v>0</v>
      </c>
      <c r="E63" s="97">
        <v>1</v>
      </c>
      <c r="F63" s="101">
        <v>0</v>
      </c>
      <c r="G63" s="101">
        <v>0</v>
      </c>
      <c r="H63" s="96" t="s">
        <v>259</v>
      </c>
      <c r="I63" s="101">
        <v>0</v>
      </c>
      <c r="J63" s="101">
        <v>0</v>
      </c>
      <c r="K63" s="101">
        <v>0</v>
      </c>
      <c r="L63" s="97">
        <v>1</v>
      </c>
      <c r="M63" s="101">
        <v>0</v>
      </c>
      <c r="N63" s="101">
        <v>0</v>
      </c>
      <c r="O63" s="96" t="s">
        <v>340</v>
      </c>
      <c r="P63" s="101">
        <v>0</v>
      </c>
      <c r="Q63" s="101">
        <v>0</v>
      </c>
      <c r="R63" s="101">
        <v>0</v>
      </c>
      <c r="S63" s="97">
        <v>1</v>
      </c>
      <c r="T63" s="101">
        <v>0</v>
      </c>
      <c r="U63" s="101">
        <v>0</v>
      </c>
      <c r="V63" s="96" t="s">
        <v>341</v>
      </c>
      <c r="W63" s="101">
        <v>0</v>
      </c>
      <c r="X63" s="101">
        <v>0</v>
      </c>
      <c r="Y63" s="101">
        <v>0</v>
      </c>
      <c r="Z63" s="97">
        <v>1</v>
      </c>
      <c r="AA63" s="101">
        <v>0</v>
      </c>
      <c r="AB63" s="101">
        <v>0</v>
      </c>
      <c r="AC63" s="101">
        <v>0</v>
      </c>
      <c r="AD63" s="101">
        <v>0</v>
      </c>
      <c r="AE63" s="101">
        <v>0</v>
      </c>
      <c r="AF63" s="101">
        <v>0</v>
      </c>
      <c r="AG63" s="97">
        <v>1</v>
      </c>
      <c r="AH63" s="101">
        <v>0</v>
      </c>
      <c r="AI63" s="101">
        <v>0</v>
      </c>
    </row>
    <row r="64" spans="1:35" ht="18" x14ac:dyDescent="0.4">
      <c r="A64" s="96" t="s">
        <v>307</v>
      </c>
      <c r="B64" s="101">
        <v>0</v>
      </c>
      <c r="C64" s="101">
        <v>0</v>
      </c>
      <c r="D64" s="101">
        <v>0</v>
      </c>
      <c r="E64" s="97">
        <v>1</v>
      </c>
      <c r="F64" s="101">
        <v>0</v>
      </c>
      <c r="G64" s="101">
        <v>0</v>
      </c>
      <c r="H64" s="96" t="s">
        <v>225</v>
      </c>
      <c r="I64" s="101">
        <v>0</v>
      </c>
      <c r="J64" s="101">
        <v>0</v>
      </c>
      <c r="K64" s="101">
        <v>0</v>
      </c>
      <c r="L64" s="97">
        <v>1</v>
      </c>
      <c r="M64" s="101">
        <v>0</v>
      </c>
      <c r="N64" s="101">
        <v>0</v>
      </c>
      <c r="O64" s="96" t="s">
        <v>265</v>
      </c>
      <c r="P64" s="101">
        <v>0</v>
      </c>
      <c r="Q64" s="101">
        <v>0</v>
      </c>
      <c r="R64" s="101">
        <v>0</v>
      </c>
      <c r="S64" s="97">
        <v>1</v>
      </c>
      <c r="T64" s="101">
        <v>0</v>
      </c>
      <c r="U64" s="101">
        <v>0</v>
      </c>
      <c r="V64" s="96" t="s">
        <v>327</v>
      </c>
      <c r="W64" s="101">
        <v>0</v>
      </c>
      <c r="X64" s="101">
        <v>0</v>
      </c>
      <c r="Y64" s="101">
        <v>0</v>
      </c>
      <c r="Z64" s="97">
        <v>1</v>
      </c>
      <c r="AA64" s="101">
        <v>0</v>
      </c>
      <c r="AB64" s="101">
        <v>0</v>
      </c>
      <c r="AC64" s="101">
        <v>0</v>
      </c>
      <c r="AD64" s="101">
        <v>0</v>
      </c>
      <c r="AE64" s="101">
        <v>0</v>
      </c>
      <c r="AF64" s="101">
        <v>0</v>
      </c>
      <c r="AG64" s="97">
        <v>1</v>
      </c>
      <c r="AH64" s="101">
        <v>0</v>
      </c>
      <c r="AI64" s="101">
        <v>0</v>
      </c>
    </row>
    <row r="65" spans="1:35" ht="36" x14ac:dyDescent="0.4">
      <c r="A65" s="96" t="s">
        <v>341</v>
      </c>
      <c r="B65" s="101">
        <v>0</v>
      </c>
      <c r="C65" s="101">
        <v>0</v>
      </c>
      <c r="D65" s="101">
        <v>0</v>
      </c>
      <c r="E65" s="97">
        <v>1</v>
      </c>
      <c r="F65" s="101">
        <v>0</v>
      </c>
      <c r="G65" s="101">
        <v>0</v>
      </c>
      <c r="H65" s="96" t="s">
        <v>239</v>
      </c>
      <c r="I65" s="101">
        <v>0</v>
      </c>
      <c r="J65" s="101">
        <v>0</v>
      </c>
      <c r="K65" s="101">
        <v>0</v>
      </c>
      <c r="L65" s="97">
        <v>1</v>
      </c>
      <c r="M65" s="101">
        <v>0</v>
      </c>
      <c r="N65" s="101">
        <v>0</v>
      </c>
      <c r="O65" s="96" t="s">
        <v>245</v>
      </c>
      <c r="P65" s="101">
        <v>0</v>
      </c>
      <c r="Q65" s="101">
        <v>0</v>
      </c>
      <c r="R65" s="101">
        <v>0</v>
      </c>
      <c r="S65" s="97">
        <v>1</v>
      </c>
      <c r="T65" s="101">
        <v>0</v>
      </c>
      <c r="U65" s="101">
        <v>0</v>
      </c>
      <c r="V65" s="96" t="s">
        <v>480</v>
      </c>
      <c r="W65" s="101">
        <v>0</v>
      </c>
      <c r="X65" s="101">
        <v>0</v>
      </c>
      <c r="Y65" s="101">
        <v>0</v>
      </c>
      <c r="Z65" s="97">
        <v>1</v>
      </c>
      <c r="AA65" s="101">
        <v>0</v>
      </c>
      <c r="AB65" s="101">
        <v>0</v>
      </c>
      <c r="AC65" s="101">
        <v>0</v>
      </c>
      <c r="AD65" s="101">
        <v>0</v>
      </c>
      <c r="AE65" s="101">
        <v>0</v>
      </c>
      <c r="AF65" s="101">
        <v>0</v>
      </c>
      <c r="AG65" s="97">
        <v>1</v>
      </c>
      <c r="AH65" s="101">
        <v>0</v>
      </c>
      <c r="AI65" s="101">
        <v>0</v>
      </c>
    </row>
    <row r="66" spans="1:35" ht="18" x14ac:dyDescent="0.4">
      <c r="A66" s="96" t="s">
        <v>327</v>
      </c>
      <c r="B66" s="101">
        <v>0</v>
      </c>
      <c r="C66" s="101">
        <v>0</v>
      </c>
      <c r="D66" s="101">
        <v>0</v>
      </c>
      <c r="E66" s="97">
        <v>1</v>
      </c>
      <c r="F66" s="101">
        <v>0</v>
      </c>
      <c r="G66" s="101">
        <v>0</v>
      </c>
      <c r="H66" s="96" t="s">
        <v>281</v>
      </c>
      <c r="I66" s="101">
        <v>0</v>
      </c>
      <c r="J66" s="101">
        <v>0</v>
      </c>
      <c r="K66" s="101">
        <v>0</v>
      </c>
      <c r="L66" s="97">
        <v>1</v>
      </c>
      <c r="M66" s="101">
        <v>0</v>
      </c>
      <c r="N66" s="101">
        <v>0</v>
      </c>
      <c r="O66" s="96" t="s">
        <v>259</v>
      </c>
      <c r="P66" s="101">
        <v>0</v>
      </c>
      <c r="Q66" s="101">
        <v>0</v>
      </c>
      <c r="R66" s="101">
        <v>0</v>
      </c>
      <c r="S66" s="97">
        <v>1</v>
      </c>
      <c r="T66" s="101">
        <v>0</v>
      </c>
      <c r="U66" s="101">
        <v>0</v>
      </c>
      <c r="V66" s="96" t="s">
        <v>312</v>
      </c>
      <c r="W66" s="101">
        <v>0</v>
      </c>
      <c r="X66" s="101">
        <v>0</v>
      </c>
      <c r="Y66" s="101">
        <v>0</v>
      </c>
      <c r="Z66" s="97">
        <v>1</v>
      </c>
      <c r="AA66" s="101">
        <v>0</v>
      </c>
      <c r="AB66" s="101">
        <v>0</v>
      </c>
      <c r="AC66" s="101">
        <v>0</v>
      </c>
      <c r="AD66" s="101">
        <v>0</v>
      </c>
      <c r="AE66" s="101">
        <v>0</v>
      </c>
      <c r="AF66" s="101">
        <v>0</v>
      </c>
      <c r="AG66" s="97">
        <v>1</v>
      </c>
      <c r="AH66" s="101">
        <v>0</v>
      </c>
      <c r="AI66" s="101">
        <v>0</v>
      </c>
    </row>
    <row r="67" spans="1:35" ht="18" x14ac:dyDescent="0.4">
      <c r="A67" s="96" t="s">
        <v>480</v>
      </c>
      <c r="B67" s="101">
        <v>0</v>
      </c>
      <c r="C67" s="101">
        <v>0</v>
      </c>
      <c r="D67" s="101">
        <v>0</v>
      </c>
      <c r="E67" s="97">
        <v>1</v>
      </c>
      <c r="F67" s="101">
        <v>0</v>
      </c>
      <c r="G67" s="101">
        <v>0</v>
      </c>
      <c r="H67" s="96" t="s">
        <v>307</v>
      </c>
      <c r="I67" s="101">
        <v>0</v>
      </c>
      <c r="J67" s="101">
        <v>0</v>
      </c>
      <c r="K67" s="101">
        <v>0</v>
      </c>
      <c r="L67" s="97">
        <v>1</v>
      </c>
      <c r="M67" s="101">
        <v>0</v>
      </c>
      <c r="N67" s="101">
        <v>0</v>
      </c>
      <c r="O67" s="96" t="s">
        <v>225</v>
      </c>
      <c r="P67" s="101">
        <v>0</v>
      </c>
      <c r="Q67" s="101">
        <v>0</v>
      </c>
      <c r="R67" s="101">
        <v>0</v>
      </c>
      <c r="S67" s="97">
        <v>1</v>
      </c>
      <c r="T67" s="101">
        <v>0</v>
      </c>
      <c r="U67" s="101">
        <v>0</v>
      </c>
      <c r="V67" s="96" t="s">
        <v>266</v>
      </c>
      <c r="W67" s="101">
        <v>0</v>
      </c>
      <c r="X67" s="101">
        <v>0</v>
      </c>
      <c r="Y67" s="101">
        <v>0</v>
      </c>
      <c r="Z67" s="97">
        <v>1</v>
      </c>
      <c r="AA67" s="101">
        <v>0</v>
      </c>
      <c r="AB67" s="101">
        <v>0</v>
      </c>
      <c r="AC67" s="101">
        <v>0</v>
      </c>
      <c r="AD67" s="101">
        <v>0</v>
      </c>
      <c r="AE67" s="101">
        <v>0</v>
      </c>
      <c r="AF67" s="101">
        <v>0</v>
      </c>
      <c r="AG67" s="97">
        <v>1</v>
      </c>
      <c r="AH67" s="101">
        <v>0</v>
      </c>
      <c r="AI67" s="101">
        <v>0</v>
      </c>
    </row>
    <row r="68" spans="1:35" ht="36" x14ac:dyDescent="0.4">
      <c r="A68" s="96" t="s">
        <v>312</v>
      </c>
      <c r="B68" s="101">
        <v>0</v>
      </c>
      <c r="C68" s="101">
        <v>0</v>
      </c>
      <c r="D68" s="101">
        <v>0</v>
      </c>
      <c r="E68" s="97">
        <v>1</v>
      </c>
      <c r="F68" s="101">
        <v>0</v>
      </c>
      <c r="G68" s="101">
        <v>0</v>
      </c>
      <c r="H68" s="96" t="s">
        <v>341</v>
      </c>
      <c r="I68" s="101">
        <v>0</v>
      </c>
      <c r="J68" s="101">
        <v>0</v>
      </c>
      <c r="K68" s="101">
        <v>0</v>
      </c>
      <c r="L68" s="97">
        <v>1</v>
      </c>
      <c r="M68" s="101">
        <v>0</v>
      </c>
      <c r="N68" s="101">
        <v>0</v>
      </c>
      <c r="O68" s="96" t="s">
        <v>239</v>
      </c>
      <c r="P68" s="101">
        <v>0</v>
      </c>
      <c r="Q68" s="101">
        <v>0</v>
      </c>
      <c r="R68" s="101">
        <v>0</v>
      </c>
      <c r="S68" s="97">
        <v>1</v>
      </c>
      <c r="T68" s="101">
        <v>0</v>
      </c>
      <c r="U68" s="101">
        <v>0</v>
      </c>
      <c r="V68" s="96" t="s">
        <v>301</v>
      </c>
      <c r="W68" s="101">
        <v>0</v>
      </c>
      <c r="X68" s="101">
        <v>0</v>
      </c>
      <c r="Y68" s="101">
        <v>0</v>
      </c>
      <c r="Z68" s="97">
        <v>1</v>
      </c>
      <c r="AA68" s="101">
        <v>0</v>
      </c>
      <c r="AB68" s="101">
        <v>0</v>
      </c>
      <c r="AC68" s="101">
        <v>0</v>
      </c>
      <c r="AD68" s="101">
        <v>0</v>
      </c>
      <c r="AE68" s="101">
        <v>0</v>
      </c>
      <c r="AF68" s="101">
        <v>0</v>
      </c>
      <c r="AG68" s="97">
        <v>1</v>
      </c>
      <c r="AH68" s="101">
        <v>0</v>
      </c>
      <c r="AI68" s="101">
        <v>0</v>
      </c>
    </row>
    <row r="69" spans="1:35" ht="18" x14ac:dyDescent="0.4">
      <c r="A69" s="96" t="s">
        <v>266</v>
      </c>
      <c r="B69" s="101">
        <v>0</v>
      </c>
      <c r="C69" s="101">
        <v>0</v>
      </c>
      <c r="D69" s="101">
        <v>0</v>
      </c>
      <c r="E69" s="97">
        <v>1</v>
      </c>
      <c r="F69" s="101">
        <v>0</v>
      </c>
      <c r="G69" s="101">
        <v>0</v>
      </c>
      <c r="H69" s="96" t="s">
        <v>327</v>
      </c>
      <c r="I69" s="101">
        <v>0</v>
      </c>
      <c r="J69" s="101">
        <v>0</v>
      </c>
      <c r="K69" s="101">
        <v>0</v>
      </c>
      <c r="L69" s="97">
        <v>1</v>
      </c>
      <c r="M69" s="101">
        <v>0</v>
      </c>
      <c r="N69" s="101">
        <v>0</v>
      </c>
      <c r="O69" s="96" t="s">
        <v>281</v>
      </c>
      <c r="P69" s="101">
        <v>0</v>
      </c>
      <c r="Q69" s="101">
        <v>0</v>
      </c>
      <c r="R69" s="101">
        <v>0</v>
      </c>
      <c r="S69" s="97">
        <v>1</v>
      </c>
      <c r="T69" s="101">
        <v>0</v>
      </c>
      <c r="U69" s="101">
        <v>0</v>
      </c>
      <c r="V69" s="96" t="s">
        <v>342</v>
      </c>
      <c r="W69" s="101">
        <v>0</v>
      </c>
      <c r="X69" s="101">
        <v>0</v>
      </c>
      <c r="Y69" s="101">
        <v>0</v>
      </c>
      <c r="Z69" s="97">
        <v>1</v>
      </c>
      <c r="AA69" s="101">
        <v>0</v>
      </c>
      <c r="AB69" s="101">
        <v>0</v>
      </c>
      <c r="AC69" s="101">
        <v>0</v>
      </c>
      <c r="AD69" s="101">
        <v>0</v>
      </c>
      <c r="AE69" s="101">
        <v>0</v>
      </c>
      <c r="AF69" s="101">
        <v>0</v>
      </c>
      <c r="AG69" s="97">
        <v>1</v>
      </c>
      <c r="AH69" s="101">
        <v>0</v>
      </c>
      <c r="AI69" s="101">
        <v>0</v>
      </c>
    </row>
    <row r="70" spans="1:35" ht="18" x14ac:dyDescent="0.4">
      <c r="A70" s="96" t="s">
        <v>301</v>
      </c>
      <c r="B70" s="101">
        <v>0</v>
      </c>
      <c r="C70" s="101">
        <v>0</v>
      </c>
      <c r="D70" s="101">
        <v>0</v>
      </c>
      <c r="E70" s="97">
        <v>1</v>
      </c>
      <c r="F70" s="101">
        <v>0</v>
      </c>
      <c r="G70" s="101">
        <v>0</v>
      </c>
      <c r="H70" s="96" t="s">
        <v>480</v>
      </c>
      <c r="I70" s="101">
        <v>0</v>
      </c>
      <c r="J70" s="101">
        <v>0</v>
      </c>
      <c r="K70" s="101">
        <v>0</v>
      </c>
      <c r="L70" s="97">
        <v>1</v>
      </c>
      <c r="M70" s="101">
        <v>0</v>
      </c>
      <c r="N70" s="101">
        <v>0</v>
      </c>
      <c r="O70" s="96" t="s">
        <v>307</v>
      </c>
      <c r="P70" s="101">
        <v>0</v>
      </c>
      <c r="Q70" s="101">
        <v>0</v>
      </c>
      <c r="R70" s="101">
        <v>0</v>
      </c>
      <c r="S70" s="97">
        <v>1</v>
      </c>
      <c r="T70" s="101">
        <v>0</v>
      </c>
      <c r="U70" s="101">
        <v>0</v>
      </c>
      <c r="V70" s="96" t="s">
        <v>328</v>
      </c>
      <c r="W70" s="101">
        <v>0</v>
      </c>
      <c r="X70" s="101">
        <v>0</v>
      </c>
      <c r="Y70" s="101">
        <v>0</v>
      </c>
      <c r="Z70" s="97">
        <v>1</v>
      </c>
      <c r="AA70" s="101">
        <v>0</v>
      </c>
      <c r="AB70" s="101">
        <v>0</v>
      </c>
      <c r="AC70" s="96" t="s">
        <v>232</v>
      </c>
      <c r="AD70" s="101">
        <v>0</v>
      </c>
      <c r="AE70" s="101">
        <v>0</v>
      </c>
      <c r="AF70" s="101">
        <v>0</v>
      </c>
      <c r="AG70" s="97">
        <v>1</v>
      </c>
      <c r="AH70" s="101">
        <v>0</v>
      </c>
      <c r="AI70" s="101">
        <v>0</v>
      </c>
    </row>
    <row r="71" spans="1:35" ht="18" x14ac:dyDescent="0.4">
      <c r="A71" s="96" t="s">
        <v>342</v>
      </c>
      <c r="B71" s="101">
        <v>0</v>
      </c>
      <c r="C71" s="101">
        <v>0</v>
      </c>
      <c r="D71" s="101">
        <v>0</v>
      </c>
      <c r="E71" s="97">
        <v>1</v>
      </c>
      <c r="F71" s="101">
        <v>0</v>
      </c>
      <c r="G71" s="101">
        <v>0</v>
      </c>
      <c r="H71" s="96" t="s">
        <v>312</v>
      </c>
      <c r="I71" s="101">
        <v>0</v>
      </c>
      <c r="J71" s="101">
        <v>0</v>
      </c>
      <c r="K71" s="101">
        <v>0</v>
      </c>
      <c r="L71" s="97">
        <v>1</v>
      </c>
      <c r="M71" s="101">
        <v>0</v>
      </c>
      <c r="N71" s="101">
        <v>0</v>
      </c>
      <c r="O71" s="96" t="s">
        <v>341</v>
      </c>
      <c r="P71" s="101">
        <v>0</v>
      </c>
      <c r="Q71" s="101">
        <v>0</v>
      </c>
      <c r="R71" s="101">
        <v>0</v>
      </c>
      <c r="S71" s="97">
        <v>1</v>
      </c>
      <c r="T71" s="101">
        <v>0</v>
      </c>
      <c r="U71" s="101">
        <v>0</v>
      </c>
      <c r="V71" s="96" t="s">
        <v>343</v>
      </c>
      <c r="W71" s="101">
        <v>0</v>
      </c>
      <c r="X71" s="101">
        <v>0</v>
      </c>
      <c r="Y71" s="101">
        <v>0</v>
      </c>
      <c r="Z71" s="97">
        <v>1</v>
      </c>
      <c r="AA71" s="101">
        <v>0</v>
      </c>
      <c r="AB71" s="101">
        <v>0</v>
      </c>
      <c r="AC71" s="96" t="s">
        <v>335</v>
      </c>
      <c r="AD71" s="101">
        <v>0</v>
      </c>
      <c r="AE71" s="101">
        <v>0</v>
      </c>
      <c r="AF71" s="101">
        <v>0</v>
      </c>
      <c r="AG71" s="97">
        <v>1</v>
      </c>
      <c r="AH71" s="101">
        <v>0</v>
      </c>
      <c r="AI71" s="101">
        <v>0</v>
      </c>
    </row>
    <row r="72" spans="1:35" ht="18" x14ac:dyDescent="0.4">
      <c r="A72" s="96" t="s">
        <v>328</v>
      </c>
      <c r="B72" s="101">
        <v>0</v>
      </c>
      <c r="C72" s="101">
        <v>0</v>
      </c>
      <c r="D72" s="101">
        <v>0</v>
      </c>
      <c r="E72" s="97">
        <v>1</v>
      </c>
      <c r="F72" s="101">
        <v>0</v>
      </c>
      <c r="G72" s="101">
        <v>0</v>
      </c>
      <c r="H72" s="96" t="s">
        <v>266</v>
      </c>
      <c r="I72" s="101">
        <v>0</v>
      </c>
      <c r="J72" s="101">
        <v>0</v>
      </c>
      <c r="K72" s="101">
        <v>0</v>
      </c>
      <c r="L72" s="97">
        <v>1</v>
      </c>
      <c r="M72" s="101">
        <v>0</v>
      </c>
      <c r="N72" s="101">
        <v>0</v>
      </c>
      <c r="O72" s="96" t="s">
        <v>327</v>
      </c>
      <c r="P72" s="101">
        <v>0</v>
      </c>
      <c r="Q72" s="101">
        <v>0</v>
      </c>
      <c r="R72" s="101">
        <v>0</v>
      </c>
      <c r="S72" s="97">
        <v>1</v>
      </c>
      <c r="T72" s="101">
        <v>0</v>
      </c>
      <c r="U72" s="101">
        <v>0</v>
      </c>
      <c r="V72" s="96" t="s">
        <v>344</v>
      </c>
      <c r="W72" s="101">
        <v>0</v>
      </c>
      <c r="X72" s="101">
        <v>0</v>
      </c>
      <c r="Y72" s="101">
        <v>0</v>
      </c>
      <c r="Z72" s="97">
        <v>1</v>
      </c>
      <c r="AA72" s="101">
        <v>0</v>
      </c>
      <c r="AB72" s="101">
        <v>0</v>
      </c>
      <c r="AC72" s="96" t="s">
        <v>287</v>
      </c>
      <c r="AD72" s="101">
        <v>0</v>
      </c>
      <c r="AE72" s="101">
        <v>0</v>
      </c>
      <c r="AF72" s="101">
        <v>0</v>
      </c>
      <c r="AG72" s="97">
        <v>1</v>
      </c>
      <c r="AH72" s="101">
        <v>0</v>
      </c>
      <c r="AI72" s="101">
        <v>0</v>
      </c>
    </row>
    <row r="73" spans="1:35" ht="18" x14ac:dyDescent="0.4">
      <c r="A73" s="96" t="s">
        <v>343</v>
      </c>
      <c r="B73" s="101">
        <v>0</v>
      </c>
      <c r="C73" s="101">
        <v>0</v>
      </c>
      <c r="D73" s="101">
        <v>0</v>
      </c>
      <c r="E73" s="97">
        <v>1</v>
      </c>
      <c r="F73" s="101">
        <v>0</v>
      </c>
      <c r="G73" s="101">
        <v>0</v>
      </c>
      <c r="H73" s="96" t="s">
        <v>301</v>
      </c>
      <c r="I73" s="101">
        <v>0</v>
      </c>
      <c r="J73" s="101">
        <v>0</v>
      </c>
      <c r="K73" s="101">
        <v>0</v>
      </c>
      <c r="L73" s="97">
        <v>1</v>
      </c>
      <c r="M73" s="101">
        <v>0</v>
      </c>
      <c r="N73" s="101">
        <v>0</v>
      </c>
      <c r="O73" s="96" t="s">
        <v>480</v>
      </c>
      <c r="P73" s="101">
        <v>0</v>
      </c>
      <c r="Q73" s="101">
        <v>0</v>
      </c>
      <c r="R73" s="101">
        <v>0</v>
      </c>
      <c r="S73" s="97">
        <v>1</v>
      </c>
      <c r="T73" s="101">
        <v>0</v>
      </c>
      <c r="U73" s="101">
        <v>0</v>
      </c>
      <c r="V73" s="96" t="s">
        <v>251</v>
      </c>
      <c r="W73" s="101">
        <v>0</v>
      </c>
      <c r="X73" s="101">
        <v>0</v>
      </c>
      <c r="Y73" s="101">
        <v>0</v>
      </c>
      <c r="Z73" s="97">
        <v>1</v>
      </c>
      <c r="AA73" s="101">
        <v>0</v>
      </c>
      <c r="AB73" s="101">
        <v>0</v>
      </c>
      <c r="AC73" s="96" t="s">
        <v>302</v>
      </c>
      <c r="AD73" s="101">
        <v>0</v>
      </c>
      <c r="AE73" s="101">
        <v>0</v>
      </c>
      <c r="AF73" s="101">
        <v>0</v>
      </c>
      <c r="AG73" s="97">
        <v>1</v>
      </c>
      <c r="AH73" s="101">
        <v>0</v>
      </c>
      <c r="AI73" s="101">
        <v>0</v>
      </c>
    </row>
    <row r="74" spans="1:35" ht="18" x14ac:dyDescent="0.4">
      <c r="A74" s="96" t="s">
        <v>344</v>
      </c>
      <c r="B74" s="101">
        <v>0</v>
      </c>
      <c r="C74" s="101">
        <v>0</v>
      </c>
      <c r="D74" s="101">
        <v>0</v>
      </c>
      <c r="E74" s="97">
        <v>1</v>
      </c>
      <c r="F74" s="101">
        <v>0</v>
      </c>
      <c r="G74" s="101">
        <v>0</v>
      </c>
      <c r="H74" s="96" t="s">
        <v>342</v>
      </c>
      <c r="I74" s="101">
        <v>0</v>
      </c>
      <c r="J74" s="101">
        <v>0</v>
      </c>
      <c r="K74" s="101">
        <v>0</v>
      </c>
      <c r="L74" s="97">
        <v>1</v>
      </c>
      <c r="M74" s="101">
        <v>0</v>
      </c>
      <c r="N74" s="101">
        <v>0</v>
      </c>
      <c r="O74" s="96" t="s">
        <v>312</v>
      </c>
      <c r="P74" s="101">
        <v>0</v>
      </c>
      <c r="Q74" s="101">
        <v>0</v>
      </c>
      <c r="R74" s="101">
        <v>0</v>
      </c>
      <c r="S74" s="97">
        <v>1</v>
      </c>
      <c r="T74" s="101">
        <v>0</v>
      </c>
      <c r="U74" s="101">
        <v>0</v>
      </c>
      <c r="V74" s="96" t="s">
        <v>272</v>
      </c>
      <c r="W74" s="101">
        <v>0</v>
      </c>
      <c r="X74" s="101">
        <v>0</v>
      </c>
      <c r="Y74" s="101">
        <v>0</v>
      </c>
      <c r="Z74" s="97">
        <v>1</v>
      </c>
      <c r="AA74" s="101">
        <v>0</v>
      </c>
      <c r="AB74" s="101">
        <v>0</v>
      </c>
      <c r="AC74" s="96" t="s">
        <v>336</v>
      </c>
      <c r="AD74" s="101">
        <v>0</v>
      </c>
      <c r="AE74" s="101">
        <v>0</v>
      </c>
      <c r="AF74" s="101">
        <v>0</v>
      </c>
      <c r="AG74" s="97">
        <v>1</v>
      </c>
      <c r="AH74" s="101">
        <v>0</v>
      </c>
      <c r="AI74" s="101">
        <v>0</v>
      </c>
    </row>
    <row r="75" spans="1:35" ht="18" x14ac:dyDescent="0.4">
      <c r="A75" s="96" t="s">
        <v>251</v>
      </c>
      <c r="B75" s="101">
        <v>0</v>
      </c>
      <c r="C75" s="101">
        <v>0</v>
      </c>
      <c r="D75" s="101">
        <v>0</v>
      </c>
      <c r="E75" s="97">
        <v>1</v>
      </c>
      <c r="F75" s="101">
        <v>0</v>
      </c>
      <c r="G75" s="101">
        <v>0</v>
      </c>
      <c r="H75" s="96" t="s">
        <v>328</v>
      </c>
      <c r="I75" s="101">
        <v>0</v>
      </c>
      <c r="J75" s="101">
        <v>0</v>
      </c>
      <c r="K75" s="101">
        <v>0</v>
      </c>
      <c r="L75" s="97">
        <v>1</v>
      </c>
      <c r="M75" s="101">
        <v>0</v>
      </c>
      <c r="N75" s="101">
        <v>0</v>
      </c>
      <c r="O75" s="96" t="s">
        <v>266</v>
      </c>
      <c r="P75" s="101">
        <v>0</v>
      </c>
      <c r="Q75" s="101">
        <v>0</v>
      </c>
      <c r="R75" s="101">
        <v>0</v>
      </c>
      <c r="S75" s="97">
        <v>1</v>
      </c>
      <c r="T75" s="101">
        <v>0</v>
      </c>
      <c r="U75" s="101">
        <v>0</v>
      </c>
      <c r="V75" s="96" t="s">
        <v>345</v>
      </c>
      <c r="W75" s="101">
        <v>0</v>
      </c>
      <c r="X75" s="101">
        <v>0</v>
      </c>
      <c r="Y75" s="101">
        <v>0</v>
      </c>
      <c r="Z75" s="97">
        <v>1</v>
      </c>
      <c r="AA75" s="101">
        <v>0</v>
      </c>
      <c r="AB75" s="101">
        <v>0</v>
      </c>
      <c r="AC75" s="96" t="s">
        <v>282</v>
      </c>
      <c r="AD75" s="101">
        <v>0</v>
      </c>
      <c r="AE75" s="101">
        <v>0</v>
      </c>
      <c r="AF75" s="101">
        <v>0</v>
      </c>
      <c r="AG75" s="97">
        <v>1</v>
      </c>
      <c r="AH75" s="101">
        <v>0</v>
      </c>
      <c r="AI75" s="101">
        <v>0</v>
      </c>
    </row>
    <row r="76" spans="1:35" ht="18" x14ac:dyDescent="0.4">
      <c r="A76" s="96" t="s">
        <v>272</v>
      </c>
      <c r="B76" s="101">
        <v>0</v>
      </c>
      <c r="C76" s="101">
        <v>0</v>
      </c>
      <c r="D76" s="101">
        <v>0</v>
      </c>
      <c r="E76" s="97">
        <v>1</v>
      </c>
      <c r="F76" s="101">
        <v>0</v>
      </c>
      <c r="G76" s="101">
        <v>0</v>
      </c>
      <c r="H76" s="96" t="s">
        <v>343</v>
      </c>
      <c r="I76" s="101">
        <v>0</v>
      </c>
      <c r="J76" s="101">
        <v>0</v>
      </c>
      <c r="K76" s="101">
        <v>0</v>
      </c>
      <c r="L76" s="97">
        <v>1</v>
      </c>
      <c r="M76" s="101">
        <v>0</v>
      </c>
      <c r="N76" s="101">
        <v>0</v>
      </c>
      <c r="O76" s="96" t="s">
        <v>301</v>
      </c>
      <c r="P76" s="101">
        <v>0</v>
      </c>
      <c r="Q76" s="101">
        <v>0</v>
      </c>
      <c r="R76" s="101">
        <v>0</v>
      </c>
      <c r="S76" s="97">
        <v>1</v>
      </c>
      <c r="T76" s="101">
        <v>0</v>
      </c>
      <c r="U76" s="101">
        <v>0</v>
      </c>
      <c r="V76" s="96" t="s">
        <v>334</v>
      </c>
      <c r="W76" s="101">
        <v>0</v>
      </c>
      <c r="X76" s="101">
        <v>0</v>
      </c>
      <c r="Y76" s="101">
        <v>0</v>
      </c>
      <c r="Z76" s="97">
        <v>1</v>
      </c>
      <c r="AA76" s="101">
        <v>0</v>
      </c>
      <c r="AB76" s="101">
        <v>0</v>
      </c>
      <c r="AC76" s="96" t="s">
        <v>215</v>
      </c>
      <c r="AD76" s="101">
        <v>0</v>
      </c>
      <c r="AE76" s="101">
        <v>0</v>
      </c>
      <c r="AF76" s="101">
        <v>0</v>
      </c>
      <c r="AG76" s="97">
        <v>1</v>
      </c>
      <c r="AH76" s="101">
        <v>0</v>
      </c>
      <c r="AI76" s="101">
        <v>0</v>
      </c>
    </row>
    <row r="77" spans="1:35" ht="36" x14ac:dyDescent="0.4">
      <c r="A77" s="96" t="s">
        <v>345</v>
      </c>
      <c r="B77" s="101">
        <v>0</v>
      </c>
      <c r="C77" s="101">
        <v>0</v>
      </c>
      <c r="D77" s="101">
        <v>0</v>
      </c>
      <c r="E77" s="97">
        <v>1</v>
      </c>
      <c r="F77" s="101">
        <v>0</v>
      </c>
      <c r="G77" s="101">
        <v>0</v>
      </c>
      <c r="H77" s="96" t="s">
        <v>344</v>
      </c>
      <c r="I77" s="101">
        <v>0</v>
      </c>
      <c r="J77" s="101">
        <v>0</v>
      </c>
      <c r="K77" s="101">
        <v>0</v>
      </c>
      <c r="L77" s="97">
        <v>1</v>
      </c>
      <c r="M77" s="101">
        <v>0</v>
      </c>
      <c r="N77" s="101">
        <v>0</v>
      </c>
      <c r="O77" s="96" t="s">
        <v>342</v>
      </c>
      <c r="P77" s="101">
        <v>0</v>
      </c>
      <c r="Q77" s="101">
        <v>0</v>
      </c>
      <c r="R77" s="101">
        <v>0</v>
      </c>
      <c r="S77" s="97">
        <v>1</v>
      </c>
      <c r="T77" s="101">
        <v>0</v>
      </c>
      <c r="U77" s="101">
        <v>0</v>
      </c>
      <c r="V77" s="96" t="s">
        <v>305</v>
      </c>
      <c r="W77" s="101">
        <v>0</v>
      </c>
      <c r="X77" s="101">
        <v>0</v>
      </c>
      <c r="Y77" s="101">
        <v>0</v>
      </c>
      <c r="Z77" s="97">
        <v>1</v>
      </c>
      <c r="AA77" s="101">
        <v>0</v>
      </c>
      <c r="AB77" s="101">
        <v>0</v>
      </c>
      <c r="AC77" s="96" t="s">
        <v>339</v>
      </c>
      <c r="AD77" s="101">
        <v>0</v>
      </c>
      <c r="AE77" s="101">
        <v>0</v>
      </c>
      <c r="AF77" s="101">
        <v>0</v>
      </c>
      <c r="AG77" s="97">
        <v>1</v>
      </c>
      <c r="AH77" s="101">
        <v>0</v>
      </c>
      <c r="AI77" s="101">
        <v>0</v>
      </c>
    </row>
    <row r="78" spans="1:35" ht="18" x14ac:dyDescent="0.4">
      <c r="A78" s="96" t="s">
        <v>334</v>
      </c>
      <c r="B78" s="101">
        <v>0</v>
      </c>
      <c r="C78" s="101">
        <v>0</v>
      </c>
      <c r="D78" s="101">
        <v>0</v>
      </c>
      <c r="E78" s="97">
        <v>1</v>
      </c>
      <c r="F78" s="101">
        <v>0</v>
      </c>
      <c r="G78" s="101">
        <v>0</v>
      </c>
      <c r="H78" s="96" t="s">
        <v>345</v>
      </c>
      <c r="I78" s="101">
        <v>0</v>
      </c>
      <c r="J78" s="101">
        <v>0</v>
      </c>
      <c r="K78" s="101">
        <v>0</v>
      </c>
      <c r="L78" s="97">
        <v>1</v>
      </c>
      <c r="M78" s="101">
        <v>0</v>
      </c>
      <c r="N78" s="101">
        <v>0</v>
      </c>
      <c r="O78" s="96" t="s">
        <v>328</v>
      </c>
      <c r="P78" s="101">
        <v>0</v>
      </c>
      <c r="Q78" s="101">
        <v>0</v>
      </c>
      <c r="R78" s="101">
        <v>0</v>
      </c>
      <c r="S78" s="97">
        <v>1</v>
      </c>
      <c r="T78" s="101">
        <v>0</v>
      </c>
      <c r="U78" s="101">
        <v>0</v>
      </c>
      <c r="V78" s="96" t="s">
        <v>290</v>
      </c>
      <c r="W78" s="101">
        <v>0</v>
      </c>
      <c r="X78" s="101">
        <v>0</v>
      </c>
      <c r="Y78" s="101">
        <v>0</v>
      </c>
      <c r="Z78" s="97">
        <v>1</v>
      </c>
      <c r="AA78" s="101">
        <v>0</v>
      </c>
      <c r="AB78" s="101">
        <v>0</v>
      </c>
      <c r="AC78" s="96" t="s">
        <v>247</v>
      </c>
      <c r="AD78" s="101">
        <v>0</v>
      </c>
      <c r="AE78" s="101">
        <v>0</v>
      </c>
      <c r="AF78" s="101">
        <v>0</v>
      </c>
      <c r="AG78" s="97">
        <v>1</v>
      </c>
      <c r="AH78" s="101">
        <v>0</v>
      </c>
      <c r="AI78" s="101">
        <v>0</v>
      </c>
    </row>
    <row r="79" spans="1:35" ht="18" x14ac:dyDescent="0.4">
      <c r="A79" s="96" t="s">
        <v>305</v>
      </c>
      <c r="B79" s="101">
        <v>0</v>
      </c>
      <c r="C79" s="101">
        <v>0</v>
      </c>
      <c r="D79" s="101">
        <v>0</v>
      </c>
      <c r="E79" s="97">
        <v>1</v>
      </c>
      <c r="F79" s="101">
        <v>0</v>
      </c>
      <c r="G79" s="101">
        <v>0</v>
      </c>
      <c r="H79" s="96" t="s">
        <v>334</v>
      </c>
      <c r="I79" s="101">
        <v>0</v>
      </c>
      <c r="J79" s="101">
        <v>0</v>
      </c>
      <c r="K79" s="101">
        <v>0</v>
      </c>
      <c r="L79" s="97">
        <v>1</v>
      </c>
      <c r="M79" s="101">
        <v>0</v>
      </c>
      <c r="N79" s="101">
        <v>0</v>
      </c>
      <c r="O79" s="96" t="s">
        <v>343</v>
      </c>
      <c r="P79" s="101">
        <v>0</v>
      </c>
      <c r="Q79" s="101">
        <v>0</v>
      </c>
      <c r="R79" s="101">
        <v>0</v>
      </c>
      <c r="S79" s="97">
        <v>1</v>
      </c>
      <c r="T79" s="101">
        <v>0</v>
      </c>
      <c r="U79" s="101">
        <v>0</v>
      </c>
      <c r="V79" s="96" t="s">
        <v>262</v>
      </c>
      <c r="W79" s="101">
        <v>0</v>
      </c>
      <c r="X79" s="101">
        <v>0</v>
      </c>
      <c r="Y79" s="101">
        <v>0</v>
      </c>
      <c r="Z79" s="97">
        <v>1</v>
      </c>
      <c r="AA79" s="101">
        <v>0</v>
      </c>
      <c r="AB79" s="101">
        <v>0</v>
      </c>
      <c r="AC79" s="96" t="s">
        <v>340</v>
      </c>
      <c r="AD79" s="101">
        <v>0</v>
      </c>
      <c r="AE79" s="101">
        <v>0</v>
      </c>
      <c r="AF79" s="101">
        <v>0</v>
      </c>
      <c r="AG79" s="97">
        <v>1</v>
      </c>
      <c r="AH79" s="101">
        <v>0</v>
      </c>
      <c r="AI79" s="101">
        <v>0</v>
      </c>
    </row>
    <row r="80" spans="1:35" ht="18" x14ac:dyDescent="0.4">
      <c r="A80" s="96" t="s">
        <v>290</v>
      </c>
      <c r="B80" s="101">
        <v>0</v>
      </c>
      <c r="C80" s="101">
        <v>0</v>
      </c>
      <c r="D80" s="101">
        <v>0</v>
      </c>
      <c r="E80" s="97">
        <v>1</v>
      </c>
      <c r="F80" s="101">
        <v>0</v>
      </c>
      <c r="G80" s="101">
        <v>0</v>
      </c>
      <c r="H80" s="96" t="s">
        <v>305</v>
      </c>
      <c r="I80" s="101">
        <v>0</v>
      </c>
      <c r="J80" s="101">
        <v>0</v>
      </c>
      <c r="K80" s="101">
        <v>0</v>
      </c>
      <c r="L80" s="97">
        <v>1</v>
      </c>
      <c r="M80" s="101">
        <v>0</v>
      </c>
      <c r="N80" s="101">
        <v>0</v>
      </c>
      <c r="O80" s="96" t="s">
        <v>344</v>
      </c>
      <c r="P80" s="101">
        <v>0</v>
      </c>
      <c r="Q80" s="101">
        <v>0</v>
      </c>
      <c r="R80" s="101">
        <v>0</v>
      </c>
      <c r="S80" s="97">
        <v>1</v>
      </c>
      <c r="T80" s="101">
        <v>0</v>
      </c>
      <c r="U80" s="101">
        <v>0</v>
      </c>
      <c r="V80" s="96" t="s">
        <v>347</v>
      </c>
      <c r="W80" s="101">
        <v>0</v>
      </c>
      <c r="X80" s="101">
        <v>0</v>
      </c>
      <c r="Y80" s="101">
        <v>0</v>
      </c>
      <c r="Z80" s="97">
        <v>1</v>
      </c>
      <c r="AA80" s="101">
        <v>0</v>
      </c>
      <c r="AB80" s="101">
        <v>0</v>
      </c>
      <c r="AC80" s="96" t="s">
        <v>265</v>
      </c>
      <c r="AD80" s="101">
        <v>0</v>
      </c>
      <c r="AE80" s="101">
        <v>0</v>
      </c>
      <c r="AF80" s="101">
        <v>0</v>
      </c>
      <c r="AG80" s="97">
        <v>1</v>
      </c>
      <c r="AH80" s="101">
        <v>0</v>
      </c>
      <c r="AI80" s="101">
        <v>0</v>
      </c>
    </row>
    <row r="81" spans="1:35" ht="18" x14ac:dyDescent="0.4">
      <c r="A81" s="96" t="s">
        <v>262</v>
      </c>
      <c r="B81" s="101">
        <v>0</v>
      </c>
      <c r="C81" s="101">
        <v>0</v>
      </c>
      <c r="D81" s="101">
        <v>0</v>
      </c>
      <c r="E81" s="97">
        <v>1</v>
      </c>
      <c r="F81" s="101">
        <v>0</v>
      </c>
      <c r="G81" s="101">
        <v>0</v>
      </c>
      <c r="H81" s="96" t="s">
        <v>290</v>
      </c>
      <c r="I81" s="101">
        <v>0</v>
      </c>
      <c r="J81" s="101">
        <v>0</v>
      </c>
      <c r="K81" s="101">
        <v>0</v>
      </c>
      <c r="L81" s="97">
        <v>1</v>
      </c>
      <c r="M81" s="101">
        <v>0</v>
      </c>
      <c r="N81" s="101">
        <v>0</v>
      </c>
      <c r="O81" s="96" t="s">
        <v>251</v>
      </c>
      <c r="P81" s="101">
        <v>0</v>
      </c>
      <c r="Q81" s="101">
        <v>0</v>
      </c>
      <c r="R81" s="101">
        <v>0</v>
      </c>
      <c r="S81" s="97">
        <v>1</v>
      </c>
      <c r="T81" s="101">
        <v>0</v>
      </c>
      <c r="U81" s="101">
        <v>0</v>
      </c>
      <c r="V81" s="96" t="s">
        <v>223</v>
      </c>
      <c r="W81" s="101">
        <v>0</v>
      </c>
      <c r="X81" s="101">
        <v>0</v>
      </c>
      <c r="Y81" s="101">
        <v>0</v>
      </c>
      <c r="Z81" s="97">
        <v>1</v>
      </c>
      <c r="AA81" s="101">
        <v>0</v>
      </c>
      <c r="AB81" s="101">
        <v>0</v>
      </c>
      <c r="AC81" s="96" t="s">
        <v>245</v>
      </c>
      <c r="AD81" s="101">
        <v>0</v>
      </c>
      <c r="AE81" s="101">
        <v>0</v>
      </c>
      <c r="AF81" s="101">
        <v>0</v>
      </c>
      <c r="AG81" s="97">
        <v>1</v>
      </c>
      <c r="AH81" s="101">
        <v>0</v>
      </c>
      <c r="AI81" s="101">
        <v>0</v>
      </c>
    </row>
    <row r="82" spans="1:35" ht="18" x14ac:dyDescent="0.4">
      <c r="A82" s="96" t="s">
        <v>347</v>
      </c>
      <c r="B82" s="101">
        <v>0</v>
      </c>
      <c r="C82" s="101">
        <v>0</v>
      </c>
      <c r="D82" s="101">
        <v>0</v>
      </c>
      <c r="E82" s="97">
        <v>1</v>
      </c>
      <c r="F82" s="101">
        <v>0</v>
      </c>
      <c r="G82" s="101">
        <v>0</v>
      </c>
      <c r="H82" s="96" t="s">
        <v>262</v>
      </c>
      <c r="I82" s="101">
        <v>0</v>
      </c>
      <c r="J82" s="101">
        <v>0</v>
      </c>
      <c r="K82" s="101">
        <v>0</v>
      </c>
      <c r="L82" s="97">
        <v>1</v>
      </c>
      <c r="M82" s="101">
        <v>0</v>
      </c>
      <c r="N82" s="101">
        <v>0</v>
      </c>
      <c r="O82" s="96" t="s">
        <v>272</v>
      </c>
      <c r="P82" s="101">
        <v>0</v>
      </c>
      <c r="Q82" s="101">
        <v>0</v>
      </c>
      <c r="R82" s="101">
        <v>0</v>
      </c>
      <c r="S82" s="97">
        <v>1</v>
      </c>
      <c r="T82" s="101">
        <v>0</v>
      </c>
      <c r="U82" s="101">
        <v>0</v>
      </c>
      <c r="V82" s="96" t="s">
        <v>284</v>
      </c>
      <c r="W82" s="101">
        <v>0</v>
      </c>
      <c r="X82" s="101">
        <v>0</v>
      </c>
      <c r="Y82" s="101">
        <v>0</v>
      </c>
      <c r="Z82" s="97">
        <v>1</v>
      </c>
      <c r="AA82" s="101">
        <v>0</v>
      </c>
      <c r="AB82" s="101">
        <v>0</v>
      </c>
      <c r="AC82" s="96" t="s">
        <v>259</v>
      </c>
      <c r="AD82" s="101">
        <v>0</v>
      </c>
      <c r="AE82" s="101">
        <v>0</v>
      </c>
      <c r="AF82" s="101">
        <v>0</v>
      </c>
      <c r="AG82" s="97">
        <v>1</v>
      </c>
      <c r="AH82" s="101">
        <v>0</v>
      </c>
      <c r="AI82" s="101">
        <v>0</v>
      </c>
    </row>
    <row r="83" spans="1:35" ht="36" x14ac:dyDescent="0.4">
      <c r="A83" s="96" t="s">
        <v>284</v>
      </c>
      <c r="B83" s="101">
        <v>0</v>
      </c>
      <c r="C83" s="101">
        <v>0</v>
      </c>
      <c r="D83" s="101">
        <v>0</v>
      </c>
      <c r="E83" s="97">
        <v>1</v>
      </c>
      <c r="F83" s="101">
        <v>0</v>
      </c>
      <c r="G83" s="101">
        <v>0</v>
      </c>
      <c r="H83" s="96" t="s">
        <v>347</v>
      </c>
      <c r="I83" s="101">
        <v>0</v>
      </c>
      <c r="J83" s="101">
        <v>0</v>
      </c>
      <c r="K83" s="101">
        <v>0</v>
      </c>
      <c r="L83" s="97">
        <v>1</v>
      </c>
      <c r="M83" s="101">
        <v>0</v>
      </c>
      <c r="N83" s="101">
        <v>0</v>
      </c>
      <c r="O83" s="96" t="s">
        <v>345</v>
      </c>
      <c r="P83" s="101">
        <v>0</v>
      </c>
      <c r="Q83" s="101">
        <v>0</v>
      </c>
      <c r="R83" s="101">
        <v>0</v>
      </c>
      <c r="S83" s="97">
        <v>1</v>
      </c>
      <c r="T83" s="101">
        <v>0</v>
      </c>
      <c r="U83" s="101">
        <v>0</v>
      </c>
      <c r="V83" s="96" t="s">
        <v>316</v>
      </c>
      <c r="W83" s="101">
        <v>0</v>
      </c>
      <c r="X83" s="101">
        <v>0</v>
      </c>
      <c r="Y83" s="101">
        <v>0</v>
      </c>
      <c r="Z83" s="97">
        <v>1</v>
      </c>
      <c r="AA83" s="101">
        <v>0</v>
      </c>
      <c r="AB83" s="101">
        <v>0</v>
      </c>
      <c r="AC83" s="96" t="s">
        <v>239</v>
      </c>
      <c r="AD83" s="101">
        <v>0</v>
      </c>
      <c r="AE83" s="101">
        <v>0</v>
      </c>
      <c r="AF83" s="101">
        <v>0</v>
      </c>
      <c r="AG83" s="97">
        <v>1</v>
      </c>
      <c r="AH83" s="101">
        <v>0</v>
      </c>
      <c r="AI83" s="101">
        <v>0</v>
      </c>
    </row>
    <row r="84" spans="1:35" ht="18" x14ac:dyDescent="0.4">
      <c r="A84" s="96" t="s">
        <v>316</v>
      </c>
      <c r="B84" s="101">
        <v>0</v>
      </c>
      <c r="C84" s="101">
        <v>0</v>
      </c>
      <c r="D84" s="101">
        <v>0</v>
      </c>
      <c r="E84" s="97">
        <v>1</v>
      </c>
      <c r="F84" s="101">
        <v>0</v>
      </c>
      <c r="G84" s="101">
        <v>0</v>
      </c>
      <c r="H84" s="96" t="s">
        <v>223</v>
      </c>
      <c r="I84" s="101">
        <v>0</v>
      </c>
      <c r="J84" s="101">
        <v>0</v>
      </c>
      <c r="K84" s="101">
        <v>0</v>
      </c>
      <c r="L84" s="97">
        <v>1</v>
      </c>
      <c r="M84" s="101">
        <v>0</v>
      </c>
      <c r="N84" s="101">
        <v>0</v>
      </c>
      <c r="O84" s="96" t="s">
        <v>334</v>
      </c>
      <c r="P84" s="101">
        <v>0</v>
      </c>
      <c r="Q84" s="101">
        <v>0</v>
      </c>
      <c r="R84" s="101">
        <v>0</v>
      </c>
      <c r="S84" s="97">
        <v>1</v>
      </c>
      <c r="T84" s="101">
        <v>0</v>
      </c>
      <c r="U84" s="101">
        <v>0</v>
      </c>
      <c r="V84" s="96" t="s">
        <v>270</v>
      </c>
      <c r="W84" s="101">
        <v>0</v>
      </c>
      <c r="X84" s="101">
        <v>0</v>
      </c>
      <c r="Y84" s="101">
        <v>0</v>
      </c>
      <c r="Z84" s="97">
        <v>1</v>
      </c>
      <c r="AA84" s="101">
        <v>0</v>
      </c>
      <c r="AB84" s="101">
        <v>0</v>
      </c>
      <c r="AC84" s="96" t="s">
        <v>281</v>
      </c>
      <c r="AD84" s="101">
        <v>0</v>
      </c>
      <c r="AE84" s="101">
        <v>0</v>
      </c>
      <c r="AF84" s="101">
        <v>0</v>
      </c>
      <c r="AG84" s="97">
        <v>1</v>
      </c>
      <c r="AH84" s="101">
        <v>0</v>
      </c>
      <c r="AI84" s="101">
        <v>0</v>
      </c>
    </row>
    <row r="85" spans="1:35" ht="18" x14ac:dyDescent="0.4">
      <c r="A85" s="96" t="s">
        <v>270</v>
      </c>
      <c r="B85" s="101">
        <v>0</v>
      </c>
      <c r="C85" s="101">
        <v>0</v>
      </c>
      <c r="D85" s="101">
        <v>0</v>
      </c>
      <c r="E85" s="97">
        <v>1</v>
      </c>
      <c r="F85" s="101">
        <v>0</v>
      </c>
      <c r="G85" s="101">
        <v>0</v>
      </c>
      <c r="H85" s="96" t="s">
        <v>218</v>
      </c>
      <c r="I85" s="101">
        <v>0</v>
      </c>
      <c r="J85" s="101">
        <v>0</v>
      </c>
      <c r="K85" s="101">
        <v>0</v>
      </c>
      <c r="L85" s="97">
        <v>1</v>
      </c>
      <c r="M85" s="101">
        <v>0</v>
      </c>
      <c r="N85" s="101">
        <v>0</v>
      </c>
      <c r="O85" s="96" t="s">
        <v>305</v>
      </c>
      <c r="P85" s="101">
        <v>0</v>
      </c>
      <c r="Q85" s="101">
        <v>0</v>
      </c>
      <c r="R85" s="101">
        <v>0</v>
      </c>
      <c r="S85" s="97">
        <v>1</v>
      </c>
      <c r="T85" s="101">
        <v>0</v>
      </c>
      <c r="U85" s="101">
        <v>0</v>
      </c>
      <c r="V85" s="96" t="s">
        <v>246</v>
      </c>
      <c r="W85" s="101">
        <v>0</v>
      </c>
      <c r="X85" s="101">
        <v>0</v>
      </c>
      <c r="Y85" s="101">
        <v>0</v>
      </c>
      <c r="Z85" s="97">
        <v>1</v>
      </c>
      <c r="AA85" s="101">
        <v>0</v>
      </c>
      <c r="AB85" s="101">
        <v>0</v>
      </c>
      <c r="AC85" s="96" t="s">
        <v>307</v>
      </c>
      <c r="AD85" s="101">
        <v>0</v>
      </c>
      <c r="AE85" s="101">
        <v>0</v>
      </c>
      <c r="AF85" s="101">
        <v>0</v>
      </c>
      <c r="AG85" s="97">
        <v>1</v>
      </c>
      <c r="AH85" s="101">
        <v>0</v>
      </c>
      <c r="AI85" s="101">
        <v>0</v>
      </c>
    </row>
    <row r="86" spans="1:35" ht="18" x14ac:dyDescent="0.4">
      <c r="A86" s="96" t="s">
        <v>246</v>
      </c>
      <c r="B86" s="101">
        <v>0</v>
      </c>
      <c r="C86" s="101">
        <v>0</v>
      </c>
      <c r="D86" s="101">
        <v>0</v>
      </c>
      <c r="E86" s="97">
        <v>1</v>
      </c>
      <c r="F86" s="101">
        <v>0</v>
      </c>
      <c r="G86" s="101">
        <v>0</v>
      </c>
      <c r="H86" s="96" t="s">
        <v>224</v>
      </c>
      <c r="I86" s="101">
        <v>0</v>
      </c>
      <c r="J86" s="101">
        <v>0</v>
      </c>
      <c r="K86" s="101">
        <v>0</v>
      </c>
      <c r="L86" s="97">
        <v>1</v>
      </c>
      <c r="M86" s="101">
        <v>0</v>
      </c>
      <c r="N86" s="101">
        <v>0</v>
      </c>
      <c r="O86" s="96" t="s">
        <v>290</v>
      </c>
      <c r="P86" s="101">
        <v>0</v>
      </c>
      <c r="Q86" s="101">
        <v>0</v>
      </c>
      <c r="R86" s="101">
        <v>0</v>
      </c>
      <c r="S86" s="97">
        <v>1</v>
      </c>
      <c r="T86" s="101">
        <v>0</v>
      </c>
      <c r="U86" s="101">
        <v>0</v>
      </c>
      <c r="V86" s="96" t="s">
        <v>252</v>
      </c>
      <c r="W86" s="101">
        <v>0</v>
      </c>
      <c r="X86" s="101">
        <v>0</v>
      </c>
      <c r="Y86" s="101">
        <v>0</v>
      </c>
      <c r="Z86" s="97">
        <v>1</v>
      </c>
      <c r="AA86" s="101">
        <v>0</v>
      </c>
      <c r="AB86" s="101">
        <v>0</v>
      </c>
      <c r="AC86" s="96" t="s">
        <v>341</v>
      </c>
      <c r="AD86" s="101">
        <v>0</v>
      </c>
      <c r="AE86" s="101">
        <v>0</v>
      </c>
      <c r="AF86" s="101">
        <v>0</v>
      </c>
      <c r="AG86" s="97">
        <v>1</v>
      </c>
      <c r="AH86" s="101">
        <v>0</v>
      </c>
      <c r="AI86" s="101">
        <v>0</v>
      </c>
    </row>
    <row r="87" spans="1:35" ht="18" x14ac:dyDescent="0.4">
      <c r="A87" s="96" t="s">
        <v>252</v>
      </c>
      <c r="B87" s="101">
        <v>0</v>
      </c>
      <c r="C87" s="101">
        <v>0</v>
      </c>
      <c r="D87" s="101">
        <v>0</v>
      </c>
      <c r="E87" s="97">
        <v>1</v>
      </c>
      <c r="F87" s="101">
        <v>0</v>
      </c>
      <c r="G87" s="101">
        <v>0</v>
      </c>
      <c r="H87" s="96" t="s">
        <v>234</v>
      </c>
      <c r="I87" s="101">
        <v>0</v>
      </c>
      <c r="J87" s="101">
        <v>0</v>
      </c>
      <c r="K87" s="101">
        <v>0</v>
      </c>
      <c r="L87" s="97">
        <v>1</v>
      </c>
      <c r="M87" s="101">
        <v>0</v>
      </c>
      <c r="N87" s="101">
        <v>0</v>
      </c>
      <c r="O87" s="96" t="s">
        <v>262</v>
      </c>
      <c r="P87" s="101">
        <v>0</v>
      </c>
      <c r="Q87" s="101">
        <v>0</v>
      </c>
      <c r="R87" s="101">
        <v>0</v>
      </c>
      <c r="S87" s="97">
        <v>1</v>
      </c>
      <c r="T87" s="101">
        <v>0</v>
      </c>
      <c r="U87" s="101">
        <v>0</v>
      </c>
      <c r="V87" s="96" t="s">
        <v>283</v>
      </c>
      <c r="W87" s="101">
        <v>0</v>
      </c>
      <c r="X87" s="101">
        <v>0</v>
      </c>
      <c r="Y87" s="101">
        <v>0</v>
      </c>
      <c r="Z87" s="97">
        <v>1</v>
      </c>
      <c r="AA87" s="101">
        <v>0</v>
      </c>
      <c r="AB87" s="101">
        <v>0</v>
      </c>
      <c r="AC87" s="96" t="s">
        <v>342</v>
      </c>
      <c r="AD87" s="101">
        <v>0</v>
      </c>
      <c r="AE87" s="101">
        <v>0</v>
      </c>
      <c r="AF87" s="101">
        <v>0</v>
      </c>
      <c r="AG87" s="97">
        <v>1</v>
      </c>
      <c r="AH87" s="101">
        <v>0</v>
      </c>
      <c r="AI87" s="101">
        <v>0</v>
      </c>
    </row>
    <row r="88" spans="1:35" ht="18" x14ac:dyDescent="0.4">
      <c r="A88" s="96" t="s">
        <v>283</v>
      </c>
      <c r="B88" s="101">
        <v>0</v>
      </c>
      <c r="C88" s="101">
        <v>0</v>
      </c>
      <c r="D88" s="101">
        <v>0</v>
      </c>
      <c r="E88" s="97">
        <v>1</v>
      </c>
      <c r="F88" s="101">
        <v>0</v>
      </c>
      <c r="G88" s="101">
        <v>0</v>
      </c>
      <c r="H88" s="96" t="s">
        <v>284</v>
      </c>
      <c r="I88" s="101">
        <v>0</v>
      </c>
      <c r="J88" s="101">
        <v>0</v>
      </c>
      <c r="K88" s="101">
        <v>0</v>
      </c>
      <c r="L88" s="97">
        <v>1</v>
      </c>
      <c r="M88" s="101">
        <v>0</v>
      </c>
      <c r="N88" s="101">
        <v>0</v>
      </c>
      <c r="O88" s="96" t="s">
        <v>347</v>
      </c>
      <c r="P88" s="101">
        <v>0</v>
      </c>
      <c r="Q88" s="101">
        <v>0</v>
      </c>
      <c r="R88" s="101">
        <v>0</v>
      </c>
      <c r="S88" s="97">
        <v>1</v>
      </c>
      <c r="T88" s="101">
        <v>0</v>
      </c>
      <c r="U88" s="101">
        <v>0</v>
      </c>
      <c r="V88" s="96" t="s">
        <v>231</v>
      </c>
      <c r="W88" s="101">
        <v>0</v>
      </c>
      <c r="X88" s="101">
        <v>0</v>
      </c>
      <c r="Y88" s="101">
        <v>0</v>
      </c>
      <c r="Z88" s="97">
        <v>1</v>
      </c>
      <c r="AA88" s="101">
        <v>0</v>
      </c>
      <c r="AB88" s="101">
        <v>0</v>
      </c>
      <c r="AC88" s="96" t="s">
        <v>343</v>
      </c>
      <c r="AD88" s="101">
        <v>0</v>
      </c>
      <c r="AE88" s="101">
        <v>0</v>
      </c>
      <c r="AF88" s="101">
        <v>0</v>
      </c>
      <c r="AG88" s="97">
        <v>1</v>
      </c>
      <c r="AH88" s="101">
        <v>0</v>
      </c>
      <c r="AI88" s="101">
        <v>0</v>
      </c>
    </row>
    <row r="89" spans="1:35" ht="18" x14ac:dyDescent="0.4">
      <c r="A89" s="96" t="s">
        <v>274</v>
      </c>
      <c r="B89" s="101">
        <v>0</v>
      </c>
      <c r="C89" s="101">
        <v>0</v>
      </c>
      <c r="D89" s="101">
        <v>0</v>
      </c>
      <c r="E89" s="97">
        <v>1</v>
      </c>
      <c r="F89" s="101">
        <v>0</v>
      </c>
      <c r="G89" s="101">
        <v>0</v>
      </c>
      <c r="H89" s="96" t="s">
        <v>316</v>
      </c>
      <c r="I89" s="101">
        <v>0</v>
      </c>
      <c r="J89" s="101">
        <v>0</v>
      </c>
      <c r="K89" s="101">
        <v>0</v>
      </c>
      <c r="L89" s="97">
        <v>1</v>
      </c>
      <c r="M89" s="101">
        <v>0</v>
      </c>
      <c r="N89" s="101">
        <v>0</v>
      </c>
      <c r="O89" s="96" t="s">
        <v>223</v>
      </c>
      <c r="P89" s="101">
        <v>0</v>
      </c>
      <c r="Q89" s="101">
        <v>0</v>
      </c>
      <c r="R89" s="101">
        <v>0</v>
      </c>
      <c r="S89" s="97">
        <v>1</v>
      </c>
      <c r="T89" s="101">
        <v>0</v>
      </c>
      <c r="U89" s="101">
        <v>0</v>
      </c>
      <c r="V89" s="96" t="s">
        <v>274</v>
      </c>
      <c r="W89" s="101">
        <v>0</v>
      </c>
      <c r="X89" s="101">
        <v>0</v>
      </c>
      <c r="Y89" s="101">
        <v>0</v>
      </c>
      <c r="Z89" s="97">
        <v>1</v>
      </c>
      <c r="AA89" s="101">
        <v>0</v>
      </c>
      <c r="AB89" s="101">
        <v>0</v>
      </c>
      <c r="AC89" s="96" t="s">
        <v>344</v>
      </c>
      <c r="AD89" s="101">
        <v>0</v>
      </c>
      <c r="AE89" s="101">
        <v>0</v>
      </c>
      <c r="AF89" s="101">
        <v>0</v>
      </c>
      <c r="AG89" s="97">
        <v>1</v>
      </c>
      <c r="AH89" s="101">
        <v>0</v>
      </c>
      <c r="AI89" s="101">
        <v>0</v>
      </c>
    </row>
    <row r="90" spans="1:35" ht="18" x14ac:dyDescent="0.4">
      <c r="A90" s="96" t="s">
        <v>219</v>
      </c>
      <c r="B90" s="101">
        <v>0</v>
      </c>
      <c r="C90" s="101">
        <v>0</v>
      </c>
      <c r="D90" s="101">
        <v>0</v>
      </c>
      <c r="E90" s="97">
        <v>1</v>
      </c>
      <c r="F90" s="101">
        <v>0</v>
      </c>
      <c r="G90" s="101">
        <v>0</v>
      </c>
      <c r="H90" s="96" t="s">
        <v>270</v>
      </c>
      <c r="I90" s="101">
        <v>0</v>
      </c>
      <c r="J90" s="101">
        <v>0</v>
      </c>
      <c r="K90" s="101">
        <v>0</v>
      </c>
      <c r="L90" s="97">
        <v>1</v>
      </c>
      <c r="M90" s="101">
        <v>0</v>
      </c>
      <c r="N90" s="101">
        <v>0</v>
      </c>
      <c r="O90" s="96" t="s">
        <v>218</v>
      </c>
      <c r="P90" s="101">
        <v>0</v>
      </c>
      <c r="Q90" s="101">
        <v>0</v>
      </c>
      <c r="R90" s="101">
        <v>0</v>
      </c>
      <c r="S90" s="97">
        <v>1</v>
      </c>
      <c r="T90" s="101">
        <v>0</v>
      </c>
      <c r="U90" s="101">
        <v>0</v>
      </c>
      <c r="V90" s="96" t="s">
        <v>219</v>
      </c>
      <c r="W90" s="101">
        <v>0</v>
      </c>
      <c r="X90" s="101">
        <v>0</v>
      </c>
      <c r="Y90" s="101">
        <v>0</v>
      </c>
      <c r="Z90" s="97">
        <v>1</v>
      </c>
      <c r="AA90" s="101">
        <v>0</v>
      </c>
      <c r="AB90" s="101">
        <v>0</v>
      </c>
      <c r="AC90" s="96" t="s">
        <v>251</v>
      </c>
      <c r="AD90" s="101">
        <v>0</v>
      </c>
      <c r="AE90" s="101">
        <v>0</v>
      </c>
      <c r="AF90" s="101">
        <v>0</v>
      </c>
      <c r="AG90" s="97">
        <v>1</v>
      </c>
      <c r="AH90" s="101">
        <v>0</v>
      </c>
      <c r="AI90" s="101">
        <v>0</v>
      </c>
    </row>
    <row r="91" spans="1:35" ht="18" x14ac:dyDescent="0.4">
      <c r="A91" s="96" t="s">
        <v>331</v>
      </c>
      <c r="B91" s="101">
        <v>0</v>
      </c>
      <c r="C91" s="101">
        <v>0</v>
      </c>
      <c r="D91" s="101">
        <v>0</v>
      </c>
      <c r="E91" s="97">
        <v>1</v>
      </c>
      <c r="F91" s="101">
        <v>0</v>
      </c>
      <c r="G91" s="101">
        <v>0</v>
      </c>
      <c r="H91" s="96" t="s">
        <v>283</v>
      </c>
      <c r="I91" s="101">
        <v>0</v>
      </c>
      <c r="J91" s="101">
        <v>0</v>
      </c>
      <c r="K91" s="101">
        <v>0</v>
      </c>
      <c r="L91" s="97">
        <v>1</v>
      </c>
      <c r="M91" s="101">
        <v>0</v>
      </c>
      <c r="N91" s="101">
        <v>0</v>
      </c>
      <c r="O91" s="96" t="s">
        <v>224</v>
      </c>
      <c r="P91" s="101">
        <v>0</v>
      </c>
      <c r="Q91" s="101">
        <v>0</v>
      </c>
      <c r="R91" s="101">
        <v>0</v>
      </c>
      <c r="S91" s="97">
        <v>1</v>
      </c>
      <c r="T91" s="101">
        <v>0</v>
      </c>
      <c r="U91" s="101">
        <v>0</v>
      </c>
      <c r="V91" s="96" t="s">
        <v>331</v>
      </c>
      <c r="W91" s="101">
        <v>0</v>
      </c>
      <c r="X91" s="101">
        <v>0</v>
      </c>
      <c r="Y91" s="101">
        <v>0</v>
      </c>
      <c r="Z91" s="97">
        <v>1</v>
      </c>
      <c r="AA91" s="101">
        <v>0</v>
      </c>
      <c r="AB91" s="101">
        <v>0</v>
      </c>
      <c r="AC91" s="96" t="s">
        <v>272</v>
      </c>
      <c r="AD91" s="101">
        <v>0</v>
      </c>
      <c r="AE91" s="101">
        <v>0</v>
      </c>
      <c r="AF91" s="101">
        <v>0</v>
      </c>
      <c r="AG91" s="97">
        <v>1</v>
      </c>
      <c r="AH91" s="101">
        <v>0</v>
      </c>
      <c r="AI91" s="101">
        <v>0</v>
      </c>
    </row>
    <row r="92" spans="1:35" ht="18" x14ac:dyDescent="0.4">
      <c r="A92" s="96" t="s">
        <v>332</v>
      </c>
      <c r="B92" s="101">
        <v>0</v>
      </c>
      <c r="C92" s="101">
        <v>0</v>
      </c>
      <c r="D92" s="101">
        <v>0</v>
      </c>
      <c r="E92" s="97">
        <v>1</v>
      </c>
      <c r="F92" s="101">
        <v>0</v>
      </c>
      <c r="G92" s="101">
        <v>0</v>
      </c>
      <c r="H92" s="96" t="s">
        <v>231</v>
      </c>
      <c r="I92" s="101">
        <v>0</v>
      </c>
      <c r="J92" s="101">
        <v>0</v>
      </c>
      <c r="K92" s="101">
        <v>0</v>
      </c>
      <c r="L92" s="97">
        <v>1</v>
      </c>
      <c r="M92" s="101">
        <v>0</v>
      </c>
      <c r="N92" s="101">
        <v>0</v>
      </c>
      <c r="O92" s="96" t="s">
        <v>234</v>
      </c>
      <c r="P92" s="101">
        <v>0</v>
      </c>
      <c r="Q92" s="101">
        <v>0</v>
      </c>
      <c r="R92" s="101">
        <v>0</v>
      </c>
      <c r="S92" s="97">
        <v>1</v>
      </c>
      <c r="T92" s="101">
        <v>0</v>
      </c>
      <c r="U92" s="101">
        <v>0</v>
      </c>
      <c r="V92" s="96" t="s">
        <v>332</v>
      </c>
      <c r="W92" s="101">
        <v>0</v>
      </c>
      <c r="X92" s="101">
        <v>0</v>
      </c>
      <c r="Y92" s="101">
        <v>0</v>
      </c>
      <c r="Z92" s="97">
        <v>1</v>
      </c>
      <c r="AA92" s="101">
        <v>0</v>
      </c>
      <c r="AB92" s="101">
        <v>0</v>
      </c>
      <c r="AC92" s="96" t="s">
        <v>345</v>
      </c>
      <c r="AD92" s="101">
        <v>0</v>
      </c>
      <c r="AE92" s="101">
        <v>0</v>
      </c>
      <c r="AF92" s="101">
        <v>0</v>
      </c>
      <c r="AG92" s="97">
        <v>1</v>
      </c>
      <c r="AH92" s="101">
        <v>0</v>
      </c>
      <c r="AI92" s="101">
        <v>0</v>
      </c>
    </row>
    <row r="93" spans="1:35" ht="36" x14ac:dyDescent="0.4">
      <c r="A93" s="96" t="s">
        <v>348</v>
      </c>
      <c r="B93" s="101">
        <v>0</v>
      </c>
      <c r="C93" s="101">
        <v>0</v>
      </c>
      <c r="D93" s="101">
        <v>0</v>
      </c>
      <c r="E93" s="97">
        <v>1</v>
      </c>
      <c r="F93" s="101">
        <v>0</v>
      </c>
      <c r="G93" s="101">
        <v>0</v>
      </c>
      <c r="H93" s="96" t="s">
        <v>274</v>
      </c>
      <c r="I93" s="101">
        <v>0</v>
      </c>
      <c r="J93" s="101">
        <v>0</v>
      </c>
      <c r="K93" s="101">
        <v>0</v>
      </c>
      <c r="L93" s="97">
        <v>1</v>
      </c>
      <c r="M93" s="101">
        <v>0</v>
      </c>
      <c r="N93" s="101">
        <v>0</v>
      </c>
      <c r="O93" s="96" t="s">
        <v>284</v>
      </c>
      <c r="P93" s="101">
        <v>0</v>
      </c>
      <c r="Q93" s="101">
        <v>0</v>
      </c>
      <c r="R93" s="101">
        <v>0</v>
      </c>
      <c r="S93" s="97">
        <v>1</v>
      </c>
      <c r="T93" s="101">
        <v>0</v>
      </c>
      <c r="U93" s="101">
        <v>0</v>
      </c>
      <c r="V93" s="96" t="s">
        <v>348</v>
      </c>
      <c r="W93" s="101">
        <v>0</v>
      </c>
      <c r="X93" s="101">
        <v>0</v>
      </c>
      <c r="Y93" s="101">
        <v>0</v>
      </c>
      <c r="Z93" s="97">
        <v>1</v>
      </c>
      <c r="AA93" s="101">
        <v>0</v>
      </c>
      <c r="AB93" s="101">
        <v>0</v>
      </c>
      <c r="AC93" s="96" t="s">
        <v>290</v>
      </c>
      <c r="AD93" s="101">
        <v>0</v>
      </c>
      <c r="AE93" s="101">
        <v>0</v>
      </c>
      <c r="AF93" s="101">
        <v>0</v>
      </c>
      <c r="AG93" s="97">
        <v>1</v>
      </c>
      <c r="AH93" s="101">
        <v>0</v>
      </c>
      <c r="AI93" s="101">
        <v>0</v>
      </c>
    </row>
    <row r="94" spans="1:35" ht="18" x14ac:dyDescent="0.4">
      <c r="A94" s="96" t="s">
        <v>349</v>
      </c>
      <c r="B94" s="101">
        <v>0</v>
      </c>
      <c r="C94" s="101">
        <v>0</v>
      </c>
      <c r="D94" s="101">
        <v>0</v>
      </c>
      <c r="E94" s="97">
        <v>1</v>
      </c>
      <c r="F94" s="101">
        <v>0</v>
      </c>
      <c r="G94" s="101">
        <v>0</v>
      </c>
      <c r="H94" s="96" t="s">
        <v>331</v>
      </c>
      <c r="I94" s="101">
        <v>0</v>
      </c>
      <c r="J94" s="101">
        <v>0</v>
      </c>
      <c r="K94" s="101">
        <v>0</v>
      </c>
      <c r="L94" s="97">
        <v>1</v>
      </c>
      <c r="M94" s="101">
        <v>0</v>
      </c>
      <c r="N94" s="101">
        <v>0</v>
      </c>
      <c r="O94" s="96" t="s">
        <v>316</v>
      </c>
      <c r="P94" s="101">
        <v>0</v>
      </c>
      <c r="Q94" s="101">
        <v>0</v>
      </c>
      <c r="R94" s="101">
        <v>0</v>
      </c>
      <c r="S94" s="97">
        <v>1</v>
      </c>
      <c r="T94" s="101">
        <v>0</v>
      </c>
      <c r="U94" s="101">
        <v>0</v>
      </c>
      <c r="V94" s="96" t="s">
        <v>349</v>
      </c>
      <c r="W94" s="101">
        <v>0</v>
      </c>
      <c r="X94" s="101">
        <v>0</v>
      </c>
      <c r="Y94" s="101">
        <v>0</v>
      </c>
      <c r="Z94" s="97">
        <v>1</v>
      </c>
      <c r="AA94" s="101">
        <v>0</v>
      </c>
      <c r="AB94" s="101">
        <v>0</v>
      </c>
      <c r="AC94" s="96" t="s">
        <v>262</v>
      </c>
      <c r="AD94" s="101">
        <v>0</v>
      </c>
      <c r="AE94" s="101">
        <v>0</v>
      </c>
      <c r="AF94" s="101">
        <v>0</v>
      </c>
      <c r="AG94" s="97">
        <v>1</v>
      </c>
      <c r="AH94" s="101">
        <v>0</v>
      </c>
      <c r="AI94" s="101">
        <v>0</v>
      </c>
    </row>
    <row r="95" spans="1:35" ht="18" x14ac:dyDescent="0.4">
      <c r="A95" s="96" t="s">
        <v>228</v>
      </c>
      <c r="B95" s="101">
        <v>0</v>
      </c>
      <c r="C95" s="101">
        <v>0</v>
      </c>
      <c r="D95" s="101">
        <v>0</v>
      </c>
      <c r="E95" s="97">
        <v>1</v>
      </c>
      <c r="F95" s="101">
        <v>0</v>
      </c>
      <c r="G95" s="101">
        <v>0</v>
      </c>
      <c r="H95" s="96" t="s">
        <v>332</v>
      </c>
      <c r="I95" s="101">
        <v>0</v>
      </c>
      <c r="J95" s="101">
        <v>0</v>
      </c>
      <c r="K95" s="101">
        <v>0</v>
      </c>
      <c r="L95" s="97">
        <v>1</v>
      </c>
      <c r="M95" s="101">
        <v>0</v>
      </c>
      <c r="N95" s="101">
        <v>0</v>
      </c>
      <c r="O95" s="96" t="s">
        <v>270</v>
      </c>
      <c r="P95" s="101">
        <v>0</v>
      </c>
      <c r="Q95" s="101">
        <v>0</v>
      </c>
      <c r="R95" s="101">
        <v>0</v>
      </c>
      <c r="S95" s="97">
        <v>1</v>
      </c>
      <c r="T95" s="101">
        <v>0</v>
      </c>
      <c r="U95" s="101">
        <v>0</v>
      </c>
      <c r="V95" s="96" t="s">
        <v>228</v>
      </c>
      <c r="W95" s="101">
        <v>0</v>
      </c>
      <c r="X95" s="101">
        <v>0</v>
      </c>
      <c r="Y95" s="101">
        <v>0</v>
      </c>
      <c r="Z95" s="97">
        <v>1</v>
      </c>
      <c r="AA95" s="101">
        <v>0</v>
      </c>
      <c r="AB95" s="101">
        <v>0</v>
      </c>
      <c r="AC95" s="96" t="s">
        <v>347</v>
      </c>
      <c r="AD95" s="101">
        <v>0</v>
      </c>
      <c r="AE95" s="101">
        <v>0</v>
      </c>
      <c r="AF95" s="101">
        <v>0</v>
      </c>
      <c r="AG95" s="97">
        <v>1</v>
      </c>
      <c r="AH95" s="101">
        <v>0</v>
      </c>
      <c r="AI95" s="101">
        <v>0</v>
      </c>
    </row>
    <row r="96" spans="1:35" ht="36" x14ac:dyDescent="0.4">
      <c r="A96" s="96" t="s">
        <v>350</v>
      </c>
      <c r="B96" s="101">
        <v>0</v>
      </c>
      <c r="C96" s="101">
        <v>0</v>
      </c>
      <c r="D96" s="101">
        <v>0</v>
      </c>
      <c r="E96" s="97">
        <v>1</v>
      </c>
      <c r="F96" s="101">
        <v>0</v>
      </c>
      <c r="G96" s="101">
        <v>0</v>
      </c>
      <c r="H96" s="96" t="s">
        <v>348</v>
      </c>
      <c r="I96" s="101">
        <v>0</v>
      </c>
      <c r="J96" s="101">
        <v>0</v>
      </c>
      <c r="K96" s="101">
        <v>0</v>
      </c>
      <c r="L96" s="97">
        <v>1</v>
      </c>
      <c r="M96" s="101">
        <v>0</v>
      </c>
      <c r="N96" s="101">
        <v>0</v>
      </c>
      <c r="O96" s="96" t="s">
        <v>231</v>
      </c>
      <c r="P96" s="101">
        <v>0</v>
      </c>
      <c r="Q96" s="101">
        <v>0</v>
      </c>
      <c r="R96" s="101">
        <v>0</v>
      </c>
      <c r="S96" s="97">
        <v>1</v>
      </c>
      <c r="T96" s="101">
        <v>0</v>
      </c>
      <c r="U96" s="101">
        <v>0</v>
      </c>
      <c r="V96" s="96" t="s">
        <v>350</v>
      </c>
      <c r="W96" s="101">
        <v>0</v>
      </c>
      <c r="X96" s="101">
        <v>0</v>
      </c>
      <c r="Y96" s="101">
        <v>0</v>
      </c>
      <c r="Z96" s="97">
        <v>1</v>
      </c>
      <c r="AA96" s="101">
        <v>0</v>
      </c>
      <c r="AB96" s="101">
        <v>0</v>
      </c>
      <c r="AC96" s="96" t="s">
        <v>270</v>
      </c>
      <c r="AD96" s="101">
        <v>0</v>
      </c>
      <c r="AE96" s="101">
        <v>0</v>
      </c>
      <c r="AF96" s="101">
        <v>0</v>
      </c>
      <c r="AG96" s="97">
        <v>1</v>
      </c>
      <c r="AH96" s="101">
        <v>0</v>
      </c>
      <c r="AI96" s="101">
        <v>0</v>
      </c>
    </row>
    <row r="97" spans="1:35" ht="18" x14ac:dyDescent="0.4">
      <c r="A97" s="96" t="s">
        <v>256</v>
      </c>
      <c r="B97" s="101">
        <v>0</v>
      </c>
      <c r="C97" s="101">
        <v>0</v>
      </c>
      <c r="D97" s="101">
        <v>0</v>
      </c>
      <c r="E97" s="97">
        <v>1</v>
      </c>
      <c r="F97" s="101">
        <v>0</v>
      </c>
      <c r="G97" s="101">
        <v>0</v>
      </c>
      <c r="H97" s="96" t="s">
        <v>349</v>
      </c>
      <c r="I97" s="101">
        <v>0</v>
      </c>
      <c r="J97" s="101">
        <v>0</v>
      </c>
      <c r="K97" s="101">
        <v>0</v>
      </c>
      <c r="L97" s="97">
        <v>1</v>
      </c>
      <c r="M97" s="101">
        <v>0</v>
      </c>
      <c r="N97" s="101">
        <v>0</v>
      </c>
      <c r="O97" s="96" t="s">
        <v>274</v>
      </c>
      <c r="P97" s="101">
        <v>0</v>
      </c>
      <c r="Q97" s="101">
        <v>0</v>
      </c>
      <c r="R97" s="101">
        <v>0</v>
      </c>
      <c r="S97" s="97">
        <v>1</v>
      </c>
      <c r="T97" s="101">
        <v>0</v>
      </c>
      <c r="U97" s="101">
        <v>0</v>
      </c>
      <c r="V97" s="96" t="s">
        <v>256</v>
      </c>
      <c r="W97" s="101">
        <v>0</v>
      </c>
      <c r="X97" s="101">
        <v>0</v>
      </c>
      <c r="Y97" s="101">
        <v>0</v>
      </c>
      <c r="Z97" s="97">
        <v>1</v>
      </c>
      <c r="AA97" s="101">
        <v>0</v>
      </c>
      <c r="AB97" s="101">
        <v>0</v>
      </c>
      <c r="AC97" s="96" t="s">
        <v>283</v>
      </c>
      <c r="AD97" s="101">
        <v>0</v>
      </c>
      <c r="AE97" s="101">
        <v>0</v>
      </c>
      <c r="AF97" s="101">
        <v>0</v>
      </c>
      <c r="AG97" s="97">
        <v>1</v>
      </c>
      <c r="AH97" s="101">
        <v>0</v>
      </c>
      <c r="AI97" s="101">
        <v>0</v>
      </c>
    </row>
    <row r="98" spans="1:35" ht="18" x14ac:dyDescent="0.4">
      <c r="A98" s="96" t="s">
        <v>315</v>
      </c>
      <c r="B98" s="101">
        <v>0</v>
      </c>
      <c r="C98" s="101">
        <v>0</v>
      </c>
      <c r="D98" s="101">
        <v>0</v>
      </c>
      <c r="E98" s="97">
        <v>1</v>
      </c>
      <c r="F98" s="101">
        <v>0</v>
      </c>
      <c r="G98" s="101">
        <v>0</v>
      </c>
      <c r="H98" s="96" t="s">
        <v>228</v>
      </c>
      <c r="I98" s="101">
        <v>0</v>
      </c>
      <c r="J98" s="101">
        <v>0</v>
      </c>
      <c r="K98" s="101">
        <v>0</v>
      </c>
      <c r="L98" s="97">
        <v>1</v>
      </c>
      <c r="M98" s="101">
        <v>0</v>
      </c>
      <c r="N98" s="101">
        <v>0</v>
      </c>
      <c r="O98" s="96" t="s">
        <v>331</v>
      </c>
      <c r="P98" s="101">
        <v>0</v>
      </c>
      <c r="Q98" s="101">
        <v>0</v>
      </c>
      <c r="R98" s="101">
        <v>0</v>
      </c>
      <c r="S98" s="97">
        <v>1</v>
      </c>
      <c r="T98" s="101">
        <v>0</v>
      </c>
      <c r="U98" s="101">
        <v>0</v>
      </c>
      <c r="V98" s="96" t="s">
        <v>315</v>
      </c>
      <c r="W98" s="101">
        <v>0</v>
      </c>
      <c r="X98" s="101">
        <v>0</v>
      </c>
      <c r="Y98" s="101">
        <v>0</v>
      </c>
      <c r="Z98" s="97">
        <v>1</v>
      </c>
      <c r="AA98" s="101">
        <v>0</v>
      </c>
      <c r="AB98" s="101">
        <v>0</v>
      </c>
      <c r="AC98" s="96" t="s">
        <v>231</v>
      </c>
      <c r="AD98" s="101">
        <v>0</v>
      </c>
      <c r="AE98" s="101">
        <v>0</v>
      </c>
      <c r="AF98" s="101">
        <v>0</v>
      </c>
      <c r="AG98" s="97">
        <v>1</v>
      </c>
      <c r="AH98" s="101">
        <v>0</v>
      </c>
      <c r="AI98" s="101">
        <v>0</v>
      </c>
    </row>
    <row r="99" spans="1:35" ht="36" x14ac:dyDescent="0.4">
      <c r="A99" s="96" t="s">
        <v>235</v>
      </c>
      <c r="B99" s="101">
        <v>0</v>
      </c>
      <c r="C99" s="101">
        <v>0</v>
      </c>
      <c r="D99" s="101">
        <v>0</v>
      </c>
      <c r="E99" s="97">
        <v>1</v>
      </c>
      <c r="F99" s="101">
        <v>0</v>
      </c>
      <c r="G99" s="101">
        <v>0</v>
      </c>
      <c r="H99" s="96" t="s">
        <v>350</v>
      </c>
      <c r="I99" s="101">
        <v>0</v>
      </c>
      <c r="J99" s="101">
        <v>0</v>
      </c>
      <c r="K99" s="101">
        <v>0</v>
      </c>
      <c r="L99" s="97">
        <v>1</v>
      </c>
      <c r="M99" s="101">
        <v>0</v>
      </c>
      <c r="N99" s="101">
        <v>0</v>
      </c>
      <c r="O99" s="96" t="s">
        <v>332</v>
      </c>
      <c r="P99" s="101">
        <v>0</v>
      </c>
      <c r="Q99" s="101">
        <v>0</v>
      </c>
      <c r="R99" s="101">
        <v>0</v>
      </c>
      <c r="S99" s="97">
        <v>1</v>
      </c>
      <c r="T99" s="101">
        <v>0</v>
      </c>
      <c r="U99" s="101">
        <v>0</v>
      </c>
      <c r="V99" s="96" t="s">
        <v>235</v>
      </c>
      <c r="W99" s="101">
        <v>0</v>
      </c>
      <c r="X99" s="101">
        <v>0</v>
      </c>
      <c r="Y99" s="101">
        <v>0</v>
      </c>
      <c r="Z99" s="97">
        <v>1</v>
      </c>
      <c r="AA99" s="101">
        <v>0</v>
      </c>
      <c r="AB99" s="101">
        <v>0</v>
      </c>
      <c r="AC99" s="96" t="s">
        <v>348</v>
      </c>
      <c r="AD99" s="101">
        <v>0</v>
      </c>
      <c r="AE99" s="101">
        <v>0</v>
      </c>
      <c r="AF99" s="101">
        <v>0</v>
      </c>
      <c r="AG99" s="97">
        <v>1</v>
      </c>
      <c r="AH99" s="101">
        <v>0</v>
      </c>
      <c r="AI99" s="101">
        <v>0</v>
      </c>
    </row>
    <row r="100" spans="1:35" ht="36" x14ac:dyDescent="0.4">
      <c r="A100" s="96" t="s">
        <v>323</v>
      </c>
      <c r="B100" s="101">
        <v>0</v>
      </c>
      <c r="C100" s="101">
        <v>0</v>
      </c>
      <c r="D100" s="101">
        <v>0</v>
      </c>
      <c r="E100" s="97">
        <v>1</v>
      </c>
      <c r="F100" s="101">
        <v>0</v>
      </c>
      <c r="G100" s="101">
        <v>0</v>
      </c>
      <c r="H100" s="96" t="s">
        <v>256</v>
      </c>
      <c r="I100" s="101">
        <v>0</v>
      </c>
      <c r="J100" s="101">
        <v>0</v>
      </c>
      <c r="K100" s="101">
        <v>0</v>
      </c>
      <c r="L100" s="97">
        <v>1</v>
      </c>
      <c r="M100" s="101">
        <v>0</v>
      </c>
      <c r="N100" s="101">
        <v>0</v>
      </c>
      <c r="O100" s="96" t="s">
        <v>348</v>
      </c>
      <c r="P100" s="101">
        <v>0</v>
      </c>
      <c r="Q100" s="101">
        <v>0</v>
      </c>
      <c r="R100" s="101">
        <v>0</v>
      </c>
      <c r="S100" s="97">
        <v>1</v>
      </c>
      <c r="T100" s="101">
        <v>0</v>
      </c>
      <c r="U100" s="101">
        <v>0</v>
      </c>
      <c r="V100" s="96" t="s">
        <v>323</v>
      </c>
      <c r="W100" s="101">
        <v>0</v>
      </c>
      <c r="X100" s="101">
        <v>0</v>
      </c>
      <c r="Y100" s="101">
        <v>0</v>
      </c>
      <c r="Z100" s="97">
        <v>1</v>
      </c>
      <c r="AA100" s="101">
        <v>0</v>
      </c>
      <c r="AB100" s="101">
        <v>0</v>
      </c>
      <c r="AC100" s="96" t="s">
        <v>349</v>
      </c>
      <c r="AD100" s="101">
        <v>0</v>
      </c>
      <c r="AE100" s="101">
        <v>0</v>
      </c>
      <c r="AF100" s="101">
        <v>0</v>
      </c>
      <c r="AG100" s="97">
        <v>1</v>
      </c>
      <c r="AH100" s="101">
        <v>0</v>
      </c>
      <c r="AI100" s="101">
        <v>0</v>
      </c>
    </row>
    <row r="101" spans="1:35" ht="18" x14ac:dyDescent="0.4">
      <c r="A101" s="96" t="s">
        <v>300</v>
      </c>
      <c r="B101" s="101">
        <v>0</v>
      </c>
      <c r="C101" s="101">
        <v>0</v>
      </c>
      <c r="D101" s="101">
        <v>0</v>
      </c>
      <c r="E101" s="97">
        <v>1</v>
      </c>
      <c r="F101" s="101">
        <v>0</v>
      </c>
      <c r="G101" s="101">
        <v>0</v>
      </c>
      <c r="H101" s="96" t="s">
        <v>315</v>
      </c>
      <c r="I101" s="101">
        <v>0</v>
      </c>
      <c r="J101" s="101">
        <v>0</v>
      </c>
      <c r="K101" s="101">
        <v>0</v>
      </c>
      <c r="L101" s="97">
        <v>1</v>
      </c>
      <c r="M101" s="101">
        <v>0</v>
      </c>
      <c r="N101" s="101">
        <v>0</v>
      </c>
      <c r="O101" s="96" t="s">
        <v>349</v>
      </c>
      <c r="P101" s="101">
        <v>0</v>
      </c>
      <c r="Q101" s="101">
        <v>0</v>
      </c>
      <c r="R101" s="101">
        <v>0</v>
      </c>
      <c r="S101" s="97">
        <v>1</v>
      </c>
      <c r="T101" s="101">
        <v>0</v>
      </c>
      <c r="U101" s="101">
        <v>0</v>
      </c>
      <c r="V101" s="96" t="s">
        <v>300</v>
      </c>
      <c r="W101" s="101">
        <v>0</v>
      </c>
      <c r="X101" s="101">
        <v>0</v>
      </c>
      <c r="Y101" s="101">
        <v>0</v>
      </c>
      <c r="Z101" s="97">
        <v>1</v>
      </c>
      <c r="AA101" s="101">
        <v>0</v>
      </c>
      <c r="AB101" s="101">
        <v>0</v>
      </c>
      <c r="AC101" s="96" t="s">
        <v>228</v>
      </c>
      <c r="AD101" s="101">
        <v>0</v>
      </c>
      <c r="AE101" s="101">
        <v>0</v>
      </c>
      <c r="AF101" s="101">
        <v>0</v>
      </c>
      <c r="AG101" s="97">
        <v>1</v>
      </c>
      <c r="AH101" s="101">
        <v>0</v>
      </c>
      <c r="AI101" s="101">
        <v>0</v>
      </c>
    </row>
    <row r="102" spans="1:35" ht="18" x14ac:dyDescent="0.4">
      <c r="A102" s="96" t="s">
        <v>351</v>
      </c>
      <c r="B102" s="101">
        <v>0</v>
      </c>
      <c r="C102" s="101">
        <v>0</v>
      </c>
      <c r="D102" s="101">
        <v>0</v>
      </c>
      <c r="E102" s="97">
        <v>1</v>
      </c>
      <c r="F102" s="101">
        <v>0</v>
      </c>
      <c r="G102" s="101">
        <v>0</v>
      </c>
      <c r="H102" s="96" t="s">
        <v>235</v>
      </c>
      <c r="I102" s="101">
        <v>0</v>
      </c>
      <c r="J102" s="101">
        <v>0</v>
      </c>
      <c r="K102" s="101">
        <v>0</v>
      </c>
      <c r="L102" s="97">
        <v>1</v>
      </c>
      <c r="M102" s="101">
        <v>0</v>
      </c>
      <c r="N102" s="101">
        <v>0</v>
      </c>
      <c r="O102" s="96" t="s">
        <v>228</v>
      </c>
      <c r="P102" s="101">
        <v>0</v>
      </c>
      <c r="Q102" s="101">
        <v>0</v>
      </c>
      <c r="R102" s="101">
        <v>0</v>
      </c>
      <c r="S102" s="97">
        <v>1</v>
      </c>
      <c r="T102" s="101">
        <v>0</v>
      </c>
      <c r="U102" s="101">
        <v>0</v>
      </c>
      <c r="V102" s="96" t="s">
        <v>351</v>
      </c>
      <c r="W102" s="101">
        <v>0</v>
      </c>
      <c r="X102" s="101">
        <v>0</v>
      </c>
      <c r="Y102" s="101">
        <v>0</v>
      </c>
      <c r="Z102" s="97">
        <v>1</v>
      </c>
      <c r="AA102" s="101">
        <v>0</v>
      </c>
      <c r="AB102" s="101">
        <v>0</v>
      </c>
      <c r="AC102" s="96" t="s">
        <v>350</v>
      </c>
      <c r="AD102" s="101">
        <v>0</v>
      </c>
      <c r="AE102" s="101">
        <v>0</v>
      </c>
      <c r="AF102" s="101">
        <v>0</v>
      </c>
      <c r="AG102" s="97">
        <v>1</v>
      </c>
      <c r="AH102" s="101">
        <v>0</v>
      </c>
      <c r="AI102" s="101">
        <v>0</v>
      </c>
    </row>
    <row r="103" spans="1:35" ht="18" x14ac:dyDescent="0.4">
      <c r="A103" s="96" t="s">
        <v>352</v>
      </c>
      <c r="B103" s="101">
        <v>0</v>
      </c>
      <c r="C103" s="101">
        <v>0</v>
      </c>
      <c r="D103" s="101">
        <v>0</v>
      </c>
      <c r="E103" s="97">
        <v>1</v>
      </c>
      <c r="F103" s="101">
        <v>0</v>
      </c>
      <c r="G103" s="101">
        <v>0</v>
      </c>
      <c r="H103" s="96" t="s">
        <v>323</v>
      </c>
      <c r="I103" s="101">
        <v>0</v>
      </c>
      <c r="J103" s="101">
        <v>0</v>
      </c>
      <c r="K103" s="101">
        <v>0</v>
      </c>
      <c r="L103" s="97">
        <v>1</v>
      </c>
      <c r="M103" s="101">
        <v>0</v>
      </c>
      <c r="N103" s="101">
        <v>0</v>
      </c>
      <c r="O103" s="96" t="s">
        <v>350</v>
      </c>
      <c r="P103" s="101">
        <v>0</v>
      </c>
      <c r="Q103" s="101">
        <v>0</v>
      </c>
      <c r="R103" s="101">
        <v>0</v>
      </c>
      <c r="S103" s="97">
        <v>1</v>
      </c>
      <c r="T103" s="101">
        <v>0</v>
      </c>
      <c r="U103" s="101">
        <v>0</v>
      </c>
      <c r="V103" s="96" t="s">
        <v>352</v>
      </c>
      <c r="W103" s="101">
        <v>0</v>
      </c>
      <c r="X103" s="101">
        <v>0</v>
      </c>
      <c r="Y103" s="101">
        <v>0</v>
      </c>
      <c r="Z103" s="97">
        <v>1</v>
      </c>
      <c r="AA103" s="101">
        <v>0</v>
      </c>
      <c r="AB103" s="101">
        <v>0</v>
      </c>
      <c r="AC103" s="96" t="s">
        <v>256</v>
      </c>
      <c r="AD103" s="101">
        <v>0</v>
      </c>
      <c r="AE103" s="101">
        <v>0</v>
      </c>
      <c r="AF103" s="101">
        <v>0</v>
      </c>
      <c r="AG103" s="97">
        <v>1</v>
      </c>
      <c r="AH103" s="101">
        <v>0</v>
      </c>
      <c r="AI103" s="101">
        <v>0</v>
      </c>
    </row>
    <row r="104" spans="1:35" ht="18" x14ac:dyDescent="0.4">
      <c r="A104" s="96" t="s">
        <v>353</v>
      </c>
      <c r="B104" s="101">
        <v>0</v>
      </c>
      <c r="C104" s="101">
        <v>0</v>
      </c>
      <c r="D104" s="101">
        <v>0</v>
      </c>
      <c r="E104" s="97">
        <v>1</v>
      </c>
      <c r="F104" s="101">
        <v>0</v>
      </c>
      <c r="G104" s="101">
        <v>0</v>
      </c>
      <c r="H104" s="96" t="s">
        <v>300</v>
      </c>
      <c r="I104" s="101">
        <v>0</v>
      </c>
      <c r="J104" s="101">
        <v>0</v>
      </c>
      <c r="K104" s="101">
        <v>0</v>
      </c>
      <c r="L104" s="97">
        <v>1</v>
      </c>
      <c r="M104" s="101">
        <v>0</v>
      </c>
      <c r="N104" s="101">
        <v>0</v>
      </c>
      <c r="O104" s="96" t="s">
        <v>256</v>
      </c>
      <c r="P104" s="101">
        <v>0</v>
      </c>
      <c r="Q104" s="101">
        <v>0</v>
      </c>
      <c r="R104" s="101">
        <v>0</v>
      </c>
      <c r="S104" s="97">
        <v>1</v>
      </c>
      <c r="T104" s="101">
        <v>0</v>
      </c>
      <c r="U104" s="101">
        <v>0</v>
      </c>
      <c r="V104" s="96" t="s">
        <v>353</v>
      </c>
      <c r="W104" s="101">
        <v>0</v>
      </c>
      <c r="X104" s="101">
        <v>0</v>
      </c>
      <c r="Y104" s="101">
        <v>0</v>
      </c>
      <c r="Z104" s="97">
        <v>1</v>
      </c>
      <c r="AA104" s="101">
        <v>0</v>
      </c>
      <c r="AB104" s="101">
        <v>0</v>
      </c>
      <c r="AC104" s="96" t="s">
        <v>351</v>
      </c>
      <c r="AD104" s="101">
        <v>0</v>
      </c>
      <c r="AE104" s="101">
        <v>0</v>
      </c>
      <c r="AF104" s="101">
        <v>0</v>
      </c>
      <c r="AG104" s="97">
        <v>1</v>
      </c>
      <c r="AH104" s="101">
        <v>0</v>
      </c>
      <c r="AI104" s="101">
        <v>0</v>
      </c>
    </row>
    <row r="105" spans="1:35" ht="18" x14ac:dyDescent="0.4">
      <c r="A105" s="96" t="s">
        <v>240</v>
      </c>
      <c r="B105" s="101">
        <v>0</v>
      </c>
      <c r="C105" s="101">
        <v>0</v>
      </c>
      <c r="D105" s="101">
        <v>0</v>
      </c>
      <c r="E105" s="97">
        <v>1</v>
      </c>
      <c r="F105" s="101">
        <v>0</v>
      </c>
      <c r="G105" s="101">
        <v>0</v>
      </c>
      <c r="H105" s="96" t="s">
        <v>351</v>
      </c>
      <c r="I105" s="101">
        <v>0</v>
      </c>
      <c r="J105" s="101">
        <v>0</v>
      </c>
      <c r="K105" s="101">
        <v>0</v>
      </c>
      <c r="L105" s="97">
        <v>1</v>
      </c>
      <c r="M105" s="101">
        <v>0</v>
      </c>
      <c r="N105" s="101">
        <v>0</v>
      </c>
      <c r="O105" s="96" t="s">
        <v>315</v>
      </c>
      <c r="P105" s="101">
        <v>0</v>
      </c>
      <c r="Q105" s="101">
        <v>0</v>
      </c>
      <c r="R105" s="101">
        <v>0</v>
      </c>
      <c r="S105" s="97">
        <v>1</v>
      </c>
      <c r="T105" s="101">
        <v>0</v>
      </c>
      <c r="U105" s="101">
        <v>0</v>
      </c>
      <c r="V105" s="96" t="s">
        <v>240</v>
      </c>
      <c r="W105" s="101">
        <v>0</v>
      </c>
      <c r="X105" s="101">
        <v>0</v>
      </c>
      <c r="Y105" s="101">
        <v>0</v>
      </c>
      <c r="Z105" s="97">
        <v>1</v>
      </c>
      <c r="AA105" s="101">
        <v>0</v>
      </c>
      <c r="AB105" s="101">
        <v>0</v>
      </c>
      <c r="AC105" s="96" t="s">
        <v>352</v>
      </c>
      <c r="AD105" s="101">
        <v>0</v>
      </c>
      <c r="AE105" s="101">
        <v>0</v>
      </c>
      <c r="AF105" s="101">
        <v>0</v>
      </c>
      <c r="AG105" s="97">
        <v>1</v>
      </c>
      <c r="AH105" s="101">
        <v>0</v>
      </c>
      <c r="AI105" s="101">
        <v>0</v>
      </c>
    </row>
    <row r="106" spans="1:35" ht="18" x14ac:dyDescent="0.4">
      <c r="A106" s="96" t="s">
        <v>354</v>
      </c>
      <c r="B106" s="101">
        <v>0</v>
      </c>
      <c r="C106" s="101">
        <v>0</v>
      </c>
      <c r="D106" s="101">
        <v>0</v>
      </c>
      <c r="E106" s="97">
        <v>1</v>
      </c>
      <c r="F106" s="101">
        <v>0</v>
      </c>
      <c r="G106" s="101">
        <v>0</v>
      </c>
      <c r="H106" s="96" t="s">
        <v>352</v>
      </c>
      <c r="I106" s="101">
        <v>0</v>
      </c>
      <c r="J106" s="101">
        <v>0</v>
      </c>
      <c r="K106" s="101">
        <v>0</v>
      </c>
      <c r="L106" s="97">
        <v>1</v>
      </c>
      <c r="M106" s="101">
        <v>0</v>
      </c>
      <c r="N106" s="101">
        <v>0</v>
      </c>
      <c r="O106" s="96" t="s">
        <v>235</v>
      </c>
      <c r="P106" s="101">
        <v>0</v>
      </c>
      <c r="Q106" s="101">
        <v>0</v>
      </c>
      <c r="R106" s="101">
        <v>0</v>
      </c>
      <c r="S106" s="97">
        <v>1</v>
      </c>
      <c r="T106" s="101">
        <v>0</v>
      </c>
      <c r="U106" s="101">
        <v>0</v>
      </c>
      <c r="V106" s="96" t="s">
        <v>354</v>
      </c>
      <c r="W106" s="101">
        <v>0</v>
      </c>
      <c r="X106" s="101">
        <v>0</v>
      </c>
      <c r="Y106" s="101">
        <v>0</v>
      </c>
      <c r="Z106" s="97">
        <v>1</v>
      </c>
      <c r="AA106" s="101">
        <v>0</v>
      </c>
      <c r="AB106" s="101">
        <v>0</v>
      </c>
      <c r="AC106" s="96" t="s">
        <v>353</v>
      </c>
      <c r="AD106" s="101">
        <v>0</v>
      </c>
      <c r="AE106" s="101">
        <v>0</v>
      </c>
      <c r="AF106" s="101">
        <v>0</v>
      </c>
      <c r="AG106" s="97">
        <v>1</v>
      </c>
      <c r="AH106" s="101">
        <v>0</v>
      </c>
      <c r="AI106" s="101">
        <v>0</v>
      </c>
    </row>
    <row r="107" spans="1:35" ht="18" x14ac:dyDescent="0.4">
      <c r="A107" s="96" t="s">
        <v>216</v>
      </c>
      <c r="B107" s="101">
        <v>0</v>
      </c>
      <c r="C107" s="101">
        <v>0</v>
      </c>
      <c r="D107" s="101">
        <v>0</v>
      </c>
      <c r="E107" s="97">
        <v>1</v>
      </c>
      <c r="F107" s="101">
        <v>0</v>
      </c>
      <c r="G107" s="101">
        <v>0</v>
      </c>
      <c r="H107" s="96" t="s">
        <v>353</v>
      </c>
      <c r="I107" s="101">
        <v>0</v>
      </c>
      <c r="J107" s="101">
        <v>0</v>
      </c>
      <c r="K107" s="101">
        <v>0</v>
      </c>
      <c r="L107" s="97">
        <v>1</v>
      </c>
      <c r="M107" s="101">
        <v>0</v>
      </c>
      <c r="N107" s="101">
        <v>0</v>
      </c>
      <c r="O107" s="96" t="s">
        <v>323</v>
      </c>
      <c r="P107" s="101">
        <v>0</v>
      </c>
      <c r="Q107" s="101">
        <v>0</v>
      </c>
      <c r="R107" s="101">
        <v>0</v>
      </c>
      <c r="S107" s="97">
        <v>1</v>
      </c>
      <c r="T107" s="101">
        <v>0</v>
      </c>
      <c r="U107" s="101">
        <v>0</v>
      </c>
      <c r="V107" s="96" t="s">
        <v>216</v>
      </c>
      <c r="W107" s="101">
        <v>0</v>
      </c>
      <c r="X107" s="101">
        <v>0</v>
      </c>
      <c r="Y107" s="101">
        <v>0</v>
      </c>
      <c r="Z107" s="97">
        <v>1</v>
      </c>
      <c r="AA107" s="101">
        <v>0</v>
      </c>
      <c r="AB107" s="101">
        <v>0</v>
      </c>
      <c r="AC107" s="96" t="s">
        <v>240</v>
      </c>
      <c r="AD107" s="101">
        <v>0</v>
      </c>
      <c r="AE107" s="101">
        <v>0</v>
      </c>
      <c r="AF107" s="101">
        <v>0</v>
      </c>
      <c r="AG107" s="97">
        <v>1</v>
      </c>
      <c r="AH107" s="101">
        <v>0</v>
      </c>
      <c r="AI107" s="101">
        <v>0</v>
      </c>
    </row>
    <row r="108" spans="1:35" ht="18" x14ac:dyDescent="0.4">
      <c r="A108" s="96" t="s">
        <v>355</v>
      </c>
      <c r="B108" s="101">
        <v>0</v>
      </c>
      <c r="C108" s="101">
        <v>0</v>
      </c>
      <c r="D108" s="101">
        <v>0</v>
      </c>
      <c r="E108" s="97">
        <v>1</v>
      </c>
      <c r="F108" s="101">
        <v>0</v>
      </c>
      <c r="G108" s="101">
        <v>0</v>
      </c>
      <c r="H108" s="96" t="s">
        <v>354</v>
      </c>
      <c r="I108" s="101">
        <v>0</v>
      </c>
      <c r="J108" s="101">
        <v>0</v>
      </c>
      <c r="K108" s="101">
        <v>0</v>
      </c>
      <c r="L108" s="97">
        <v>1</v>
      </c>
      <c r="M108" s="101">
        <v>0</v>
      </c>
      <c r="N108" s="101">
        <v>0</v>
      </c>
      <c r="O108" s="96" t="s">
        <v>300</v>
      </c>
      <c r="P108" s="101">
        <v>0</v>
      </c>
      <c r="Q108" s="101">
        <v>0</v>
      </c>
      <c r="R108" s="101">
        <v>0</v>
      </c>
      <c r="S108" s="97">
        <v>1</v>
      </c>
      <c r="T108" s="101">
        <v>0</v>
      </c>
      <c r="U108" s="101">
        <v>0</v>
      </c>
      <c r="V108" s="96" t="s">
        <v>355</v>
      </c>
      <c r="W108" s="101">
        <v>0</v>
      </c>
      <c r="X108" s="101">
        <v>0</v>
      </c>
      <c r="Y108" s="101">
        <v>0</v>
      </c>
      <c r="Z108" s="97">
        <v>1</v>
      </c>
      <c r="AA108" s="101">
        <v>0</v>
      </c>
      <c r="AB108" s="101">
        <v>0</v>
      </c>
      <c r="AC108" s="96" t="s">
        <v>354</v>
      </c>
      <c r="AD108" s="101">
        <v>0</v>
      </c>
      <c r="AE108" s="101">
        <v>0</v>
      </c>
      <c r="AF108" s="101">
        <v>0</v>
      </c>
      <c r="AG108" s="97">
        <v>1</v>
      </c>
      <c r="AH108" s="101">
        <v>0</v>
      </c>
      <c r="AI108" s="101">
        <v>0</v>
      </c>
    </row>
    <row r="109" spans="1:35" ht="18" x14ac:dyDescent="0.4">
      <c r="A109" s="96" t="s">
        <v>263</v>
      </c>
      <c r="B109" s="101">
        <v>0</v>
      </c>
      <c r="C109" s="101">
        <v>0</v>
      </c>
      <c r="D109" s="101">
        <v>0</v>
      </c>
      <c r="E109" s="97">
        <v>1</v>
      </c>
      <c r="F109" s="101">
        <v>0</v>
      </c>
      <c r="G109" s="101">
        <v>0</v>
      </c>
      <c r="H109" s="96" t="s">
        <v>355</v>
      </c>
      <c r="I109" s="101">
        <v>0</v>
      </c>
      <c r="J109" s="101">
        <v>0</v>
      </c>
      <c r="K109" s="101">
        <v>0</v>
      </c>
      <c r="L109" s="97">
        <v>1</v>
      </c>
      <c r="M109" s="101">
        <v>0</v>
      </c>
      <c r="N109" s="101">
        <v>0</v>
      </c>
      <c r="O109" s="96" t="s">
        <v>351</v>
      </c>
      <c r="P109" s="101">
        <v>0</v>
      </c>
      <c r="Q109" s="101">
        <v>0</v>
      </c>
      <c r="R109" s="101">
        <v>0</v>
      </c>
      <c r="S109" s="97">
        <v>1</v>
      </c>
      <c r="T109" s="101">
        <v>0</v>
      </c>
      <c r="U109" s="101">
        <v>0</v>
      </c>
      <c r="V109" s="96" t="s">
        <v>263</v>
      </c>
      <c r="W109" s="101">
        <v>0</v>
      </c>
      <c r="X109" s="101">
        <v>0</v>
      </c>
      <c r="Y109" s="101">
        <v>0</v>
      </c>
      <c r="Z109" s="97">
        <v>1</v>
      </c>
      <c r="AA109" s="101">
        <v>0</v>
      </c>
      <c r="AB109" s="101">
        <v>0</v>
      </c>
      <c r="AC109" s="96" t="s">
        <v>216</v>
      </c>
      <c r="AD109" s="101">
        <v>0</v>
      </c>
      <c r="AE109" s="101">
        <v>0</v>
      </c>
      <c r="AF109" s="101">
        <v>0</v>
      </c>
      <c r="AG109" s="97">
        <v>1</v>
      </c>
      <c r="AH109" s="101">
        <v>0</v>
      </c>
      <c r="AI109" s="101">
        <v>0</v>
      </c>
    </row>
    <row r="110" spans="1:35" ht="18" x14ac:dyDescent="0.4">
      <c r="A110" s="96" t="s">
        <v>319</v>
      </c>
      <c r="B110" s="101">
        <v>0</v>
      </c>
      <c r="C110" s="101">
        <v>0</v>
      </c>
      <c r="D110" s="101">
        <v>0</v>
      </c>
      <c r="E110" s="97">
        <v>1</v>
      </c>
      <c r="F110" s="101">
        <v>0</v>
      </c>
      <c r="G110" s="101">
        <v>0</v>
      </c>
      <c r="H110" s="96" t="s">
        <v>319</v>
      </c>
      <c r="I110" s="101">
        <v>0</v>
      </c>
      <c r="J110" s="101">
        <v>0</v>
      </c>
      <c r="K110" s="101">
        <v>0</v>
      </c>
      <c r="L110" s="97">
        <v>1</v>
      </c>
      <c r="M110" s="101">
        <v>0</v>
      </c>
      <c r="N110" s="101">
        <v>0</v>
      </c>
      <c r="O110" s="96" t="s">
        <v>352</v>
      </c>
      <c r="P110" s="101">
        <v>0</v>
      </c>
      <c r="Q110" s="101">
        <v>0</v>
      </c>
      <c r="R110" s="101">
        <v>0</v>
      </c>
      <c r="S110" s="97">
        <v>1</v>
      </c>
      <c r="T110" s="101">
        <v>0</v>
      </c>
      <c r="U110" s="101">
        <v>0</v>
      </c>
      <c r="V110" s="96" t="s">
        <v>319</v>
      </c>
      <c r="W110" s="101">
        <v>0</v>
      </c>
      <c r="X110" s="101">
        <v>0</v>
      </c>
      <c r="Y110" s="101">
        <v>0</v>
      </c>
      <c r="Z110" s="97">
        <v>1</v>
      </c>
      <c r="AA110" s="101">
        <v>0</v>
      </c>
      <c r="AB110" s="101">
        <v>0</v>
      </c>
      <c r="AC110" s="96" t="s">
        <v>355</v>
      </c>
      <c r="AD110" s="101">
        <v>0</v>
      </c>
      <c r="AE110" s="101">
        <v>0</v>
      </c>
      <c r="AF110" s="101">
        <v>0</v>
      </c>
      <c r="AG110" s="97">
        <v>1</v>
      </c>
      <c r="AH110" s="101">
        <v>0</v>
      </c>
      <c r="AI110" s="101">
        <v>0</v>
      </c>
    </row>
    <row r="111" spans="1:35" ht="18" x14ac:dyDescent="0.4">
      <c r="A111" s="96" t="s">
        <v>337</v>
      </c>
      <c r="B111" s="101">
        <v>0</v>
      </c>
      <c r="C111" s="101">
        <v>0</v>
      </c>
      <c r="D111" s="101">
        <v>0</v>
      </c>
      <c r="E111" s="97">
        <v>1</v>
      </c>
      <c r="F111" s="101">
        <v>0</v>
      </c>
      <c r="G111" s="101">
        <v>0</v>
      </c>
      <c r="H111" s="96" t="s">
        <v>337</v>
      </c>
      <c r="I111" s="101">
        <v>0</v>
      </c>
      <c r="J111" s="101">
        <v>0</v>
      </c>
      <c r="K111" s="101">
        <v>0</v>
      </c>
      <c r="L111" s="97">
        <v>1</v>
      </c>
      <c r="M111" s="101">
        <v>0</v>
      </c>
      <c r="N111" s="101">
        <v>0</v>
      </c>
      <c r="O111" s="96" t="s">
        <v>353</v>
      </c>
      <c r="P111" s="101">
        <v>0</v>
      </c>
      <c r="Q111" s="101">
        <v>0</v>
      </c>
      <c r="R111" s="101">
        <v>0</v>
      </c>
      <c r="S111" s="97">
        <v>1</v>
      </c>
      <c r="T111" s="101">
        <v>0</v>
      </c>
      <c r="U111" s="101">
        <v>0</v>
      </c>
      <c r="V111" s="96" t="s">
        <v>337</v>
      </c>
      <c r="W111" s="101">
        <v>0</v>
      </c>
      <c r="X111" s="101">
        <v>0</v>
      </c>
      <c r="Y111" s="101">
        <v>0</v>
      </c>
      <c r="Z111" s="97">
        <v>1</v>
      </c>
      <c r="AA111" s="101">
        <v>0</v>
      </c>
      <c r="AB111" s="101">
        <v>0</v>
      </c>
      <c r="AC111" s="96" t="s">
        <v>263</v>
      </c>
      <c r="AD111" s="101">
        <v>0</v>
      </c>
      <c r="AE111" s="101">
        <v>0</v>
      </c>
      <c r="AF111" s="101">
        <v>0</v>
      </c>
      <c r="AG111" s="97">
        <v>1</v>
      </c>
      <c r="AH111" s="101">
        <v>0</v>
      </c>
      <c r="AI111" s="101">
        <v>0</v>
      </c>
    </row>
    <row r="112" spans="1:35" ht="18" x14ac:dyDescent="0.4">
      <c r="A112" s="96" t="s">
        <v>479</v>
      </c>
      <c r="B112" s="101">
        <v>0</v>
      </c>
      <c r="C112" s="101">
        <v>0</v>
      </c>
      <c r="D112" s="101">
        <v>0</v>
      </c>
      <c r="E112" s="97">
        <v>1</v>
      </c>
      <c r="F112" s="101">
        <v>0</v>
      </c>
      <c r="G112" s="101">
        <v>0</v>
      </c>
      <c r="H112" s="96" t="s">
        <v>479</v>
      </c>
      <c r="I112" s="101">
        <v>0</v>
      </c>
      <c r="J112" s="101">
        <v>0</v>
      </c>
      <c r="K112" s="101">
        <v>0</v>
      </c>
      <c r="L112" s="97">
        <v>1</v>
      </c>
      <c r="M112" s="101">
        <v>0</v>
      </c>
      <c r="N112" s="101">
        <v>0</v>
      </c>
      <c r="O112" s="96" t="s">
        <v>240</v>
      </c>
      <c r="P112" s="101">
        <v>0</v>
      </c>
      <c r="Q112" s="101">
        <v>0</v>
      </c>
      <c r="R112" s="101">
        <v>0</v>
      </c>
      <c r="S112" s="97">
        <v>1</v>
      </c>
      <c r="T112" s="101">
        <v>0</v>
      </c>
      <c r="U112" s="101">
        <v>0</v>
      </c>
      <c r="V112" s="96" t="s">
        <v>479</v>
      </c>
      <c r="W112" s="101">
        <v>0</v>
      </c>
      <c r="X112" s="101">
        <v>0</v>
      </c>
      <c r="Y112" s="101">
        <v>0</v>
      </c>
      <c r="Z112" s="97">
        <v>1</v>
      </c>
      <c r="AA112" s="101">
        <v>0</v>
      </c>
      <c r="AB112" s="101">
        <v>0</v>
      </c>
      <c r="AC112" s="96" t="s">
        <v>337</v>
      </c>
      <c r="AD112" s="101">
        <v>0</v>
      </c>
      <c r="AE112" s="101">
        <v>0</v>
      </c>
      <c r="AF112" s="101">
        <v>0</v>
      </c>
      <c r="AG112" s="97">
        <v>1</v>
      </c>
      <c r="AH112" s="101">
        <v>0</v>
      </c>
      <c r="AI112" s="101">
        <v>0</v>
      </c>
    </row>
    <row r="113" spans="1:35" ht="18" x14ac:dyDescent="0.4">
      <c r="A113" s="96" t="s">
        <v>356</v>
      </c>
      <c r="B113" s="101">
        <v>0</v>
      </c>
      <c r="C113" s="101">
        <v>0</v>
      </c>
      <c r="D113" s="101">
        <v>0</v>
      </c>
      <c r="E113" s="97">
        <v>1</v>
      </c>
      <c r="F113" s="101">
        <v>0</v>
      </c>
      <c r="G113" s="101">
        <v>0</v>
      </c>
      <c r="H113" s="96" t="s">
        <v>356</v>
      </c>
      <c r="I113" s="101">
        <v>0</v>
      </c>
      <c r="J113" s="101">
        <v>0</v>
      </c>
      <c r="K113" s="101">
        <v>0</v>
      </c>
      <c r="L113" s="97">
        <v>1</v>
      </c>
      <c r="M113" s="101">
        <v>0</v>
      </c>
      <c r="N113" s="101">
        <v>0</v>
      </c>
      <c r="O113" s="96" t="s">
        <v>354</v>
      </c>
      <c r="P113" s="101">
        <v>0</v>
      </c>
      <c r="Q113" s="101">
        <v>0</v>
      </c>
      <c r="R113" s="101">
        <v>0</v>
      </c>
      <c r="S113" s="97">
        <v>1</v>
      </c>
      <c r="T113" s="101">
        <v>0</v>
      </c>
      <c r="U113" s="101">
        <v>0</v>
      </c>
      <c r="V113" s="96" t="s">
        <v>356</v>
      </c>
      <c r="W113" s="101">
        <v>0</v>
      </c>
      <c r="X113" s="101">
        <v>0</v>
      </c>
      <c r="Y113" s="101">
        <v>0</v>
      </c>
      <c r="Z113" s="97">
        <v>1</v>
      </c>
      <c r="AA113" s="101">
        <v>0</v>
      </c>
      <c r="AB113" s="101">
        <v>0</v>
      </c>
      <c r="AC113" s="96" t="s">
        <v>356</v>
      </c>
      <c r="AD113" s="101">
        <v>0</v>
      </c>
      <c r="AE113" s="101">
        <v>0</v>
      </c>
      <c r="AF113" s="101">
        <v>0</v>
      </c>
      <c r="AG113" s="97">
        <v>1</v>
      </c>
      <c r="AH113" s="101">
        <v>0</v>
      </c>
      <c r="AI113" s="101">
        <v>0</v>
      </c>
    </row>
    <row r="114" spans="1:35" ht="18" x14ac:dyDescent="0.4">
      <c r="A114" s="96" t="s">
        <v>314</v>
      </c>
      <c r="B114" s="101">
        <v>0</v>
      </c>
      <c r="C114" s="101">
        <v>0</v>
      </c>
      <c r="D114" s="101">
        <v>0</v>
      </c>
      <c r="E114" s="97">
        <v>1</v>
      </c>
      <c r="F114" s="101">
        <v>0</v>
      </c>
      <c r="G114" s="101">
        <v>0</v>
      </c>
      <c r="H114" s="96" t="s">
        <v>314</v>
      </c>
      <c r="I114" s="101">
        <v>0</v>
      </c>
      <c r="J114" s="101">
        <v>0</v>
      </c>
      <c r="K114" s="101">
        <v>0</v>
      </c>
      <c r="L114" s="97">
        <v>1</v>
      </c>
      <c r="M114" s="101">
        <v>0</v>
      </c>
      <c r="N114" s="101">
        <v>0</v>
      </c>
      <c r="O114" s="96" t="s">
        <v>216</v>
      </c>
      <c r="P114" s="101">
        <v>0</v>
      </c>
      <c r="Q114" s="101">
        <v>0</v>
      </c>
      <c r="R114" s="101">
        <v>0</v>
      </c>
      <c r="S114" s="97">
        <v>1</v>
      </c>
      <c r="T114" s="101">
        <v>0</v>
      </c>
      <c r="U114" s="101">
        <v>0</v>
      </c>
      <c r="V114" s="96" t="s">
        <v>314</v>
      </c>
      <c r="W114" s="101">
        <v>0</v>
      </c>
      <c r="X114" s="101">
        <v>0</v>
      </c>
      <c r="Y114" s="101">
        <v>0</v>
      </c>
      <c r="Z114" s="97">
        <v>1</v>
      </c>
      <c r="AA114" s="101">
        <v>0</v>
      </c>
      <c r="AB114" s="101">
        <v>0</v>
      </c>
      <c r="AC114" s="96" t="s">
        <v>314</v>
      </c>
      <c r="AD114" s="101">
        <v>0</v>
      </c>
      <c r="AE114" s="101">
        <v>0</v>
      </c>
      <c r="AF114" s="101">
        <v>0</v>
      </c>
      <c r="AG114" s="97">
        <v>1</v>
      </c>
      <c r="AH114" s="101">
        <v>0</v>
      </c>
      <c r="AI114" s="101">
        <v>0</v>
      </c>
    </row>
    <row r="115" spans="1:35" ht="18" x14ac:dyDescent="0.4">
      <c r="A115" s="96" t="s">
        <v>217</v>
      </c>
      <c r="B115" s="101">
        <v>0</v>
      </c>
      <c r="C115" s="101">
        <v>0</v>
      </c>
      <c r="D115" s="101">
        <v>0</v>
      </c>
      <c r="E115" s="97">
        <v>1</v>
      </c>
      <c r="F115" s="101">
        <v>0</v>
      </c>
      <c r="G115" s="101">
        <v>0</v>
      </c>
      <c r="H115" s="96" t="s">
        <v>217</v>
      </c>
      <c r="I115" s="101">
        <v>0</v>
      </c>
      <c r="J115" s="101">
        <v>0</v>
      </c>
      <c r="K115" s="101">
        <v>0</v>
      </c>
      <c r="L115" s="97">
        <v>1</v>
      </c>
      <c r="M115" s="101">
        <v>0</v>
      </c>
      <c r="N115" s="101">
        <v>0</v>
      </c>
      <c r="O115" s="96" t="s">
        <v>355</v>
      </c>
      <c r="P115" s="101">
        <v>0</v>
      </c>
      <c r="Q115" s="101">
        <v>0</v>
      </c>
      <c r="R115" s="101">
        <v>0</v>
      </c>
      <c r="S115" s="97">
        <v>1</v>
      </c>
      <c r="T115" s="101">
        <v>0</v>
      </c>
      <c r="U115" s="101">
        <v>0</v>
      </c>
      <c r="V115" s="96" t="s">
        <v>217</v>
      </c>
      <c r="W115" s="101">
        <v>0</v>
      </c>
      <c r="X115" s="101">
        <v>0</v>
      </c>
      <c r="Y115" s="101">
        <v>0</v>
      </c>
      <c r="Z115" s="97">
        <v>1</v>
      </c>
      <c r="AA115" s="101">
        <v>0</v>
      </c>
      <c r="AB115" s="101">
        <v>0</v>
      </c>
      <c r="AC115" s="96" t="s">
        <v>217</v>
      </c>
      <c r="AD115" s="101">
        <v>0</v>
      </c>
      <c r="AE115" s="101">
        <v>0</v>
      </c>
      <c r="AF115" s="101">
        <v>0</v>
      </c>
      <c r="AG115" s="97">
        <v>1</v>
      </c>
      <c r="AH115" s="101">
        <v>0</v>
      </c>
      <c r="AI115" s="101">
        <v>0</v>
      </c>
    </row>
    <row r="116" spans="1:35" ht="18" x14ac:dyDescent="0.4">
      <c r="A116" s="96" t="s">
        <v>233</v>
      </c>
      <c r="B116" s="101">
        <v>0</v>
      </c>
      <c r="C116" s="101">
        <v>0</v>
      </c>
      <c r="D116" s="101">
        <v>0</v>
      </c>
      <c r="E116" s="97">
        <v>1</v>
      </c>
      <c r="F116" s="101">
        <v>0</v>
      </c>
      <c r="G116" s="101">
        <v>0</v>
      </c>
      <c r="H116" s="96" t="s">
        <v>233</v>
      </c>
      <c r="I116" s="101">
        <v>0</v>
      </c>
      <c r="J116" s="101">
        <v>0</v>
      </c>
      <c r="K116" s="101">
        <v>0</v>
      </c>
      <c r="L116" s="97">
        <v>1</v>
      </c>
      <c r="M116" s="101">
        <v>0</v>
      </c>
      <c r="N116" s="101">
        <v>0</v>
      </c>
      <c r="O116" s="96" t="s">
        <v>263</v>
      </c>
      <c r="P116" s="101">
        <v>0</v>
      </c>
      <c r="Q116" s="101">
        <v>0</v>
      </c>
      <c r="R116" s="101">
        <v>0</v>
      </c>
      <c r="S116" s="97">
        <v>1</v>
      </c>
      <c r="T116" s="101">
        <v>0</v>
      </c>
      <c r="U116" s="101">
        <v>0</v>
      </c>
      <c r="V116" s="96" t="s">
        <v>233</v>
      </c>
      <c r="W116" s="101">
        <v>0</v>
      </c>
      <c r="X116" s="101">
        <v>0</v>
      </c>
      <c r="Y116" s="101">
        <v>0</v>
      </c>
      <c r="Z116" s="97">
        <v>1</v>
      </c>
      <c r="AA116" s="101">
        <v>0</v>
      </c>
      <c r="AB116" s="101">
        <v>0</v>
      </c>
      <c r="AC116" s="96" t="s">
        <v>233</v>
      </c>
      <c r="AD116" s="101">
        <v>0</v>
      </c>
      <c r="AE116" s="101">
        <v>0</v>
      </c>
      <c r="AF116" s="101">
        <v>0</v>
      </c>
      <c r="AG116" s="97">
        <v>1</v>
      </c>
      <c r="AH116" s="101">
        <v>0</v>
      </c>
      <c r="AI116" s="101">
        <v>0</v>
      </c>
    </row>
    <row r="117" spans="1:35" ht="18" x14ac:dyDescent="0.4">
      <c r="A117" s="96" t="s">
        <v>250</v>
      </c>
      <c r="B117" s="101">
        <v>0</v>
      </c>
      <c r="C117" s="101">
        <v>0</v>
      </c>
      <c r="D117" s="101">
        <v>0</v>
      </c>
      <c r="E117" s="97">
        <v>1</v>
      </c>
      <c r="F117" s="101">
        <v>0</v>
      </c>
      <c r="G117" s="101">
        <v>0</v>
      </c>
      <c r="H117" s="96" t="s">
        <v>250</v>
      </c>
      <c r="I117" s="101">
        <v>0</v>
      </c>
      <c r="J117" s="101">
        <v>0</v>
      </c>
      <c r="K117" s="101">
        <v>0</v>
      </c>
      <c r="L117" s="97">
        <v>1</v>
      </c>
      <c r="M117" s="101">
        <v>0</v>
      </c>
      <c r="N117" s="101">
        <v>0</v>
      </c>
      <c r="O117" s="96" t="s">
        <v>319</v>
      </c>
      <c r="P117" s="101">
        <v>0</v>
      </c>
      <c r="Q117" s="101">
        <v>0</v>
      </c>
      <c r="R117" s="101">
        <v>0</v>
      </c>
      <c r="S117" s="97">
        <v>1</v>
      </c>
      <c r="T117" s="101">
        <v>0</v>
      </c>
      <c r="U117" s="101">
        <v>0</v>
      </c>
      <c r="V117" s="96" t="s">
        <v>250</v>
      </c>
      <c r="W117" s="101">
        <v>0</v>
      </c>
      <c r="X117" s="101">
        <v>0</v>
      </c>
      <c r="Y117" s="101">
        <v>0</v>
      </c>
      <c r="Z117" s="97">
        <v>1</v>
      </c>
      <c r="AA117" s="101">
        <v>0</v>
      </c>
      <c r="AB117" s="101">
        <v>0</v>
      </c>
      <c r="AC117" s="96" t="s">
        <v>250</v>
      </c>
      <c r="AD117" s="101">
        <v>0</v>
      </c>
      <c r="AE117" s="101">
        <v>0</v>
      </c>
      <c r="AF117" s="101">
        <v>0</v>
      </c>
      <c r="AG117" s="97">
        <v>1</v>
      </c>
      <c r="AH117" s="101">
        <v>0</v>
      </c>
      <c r="AI117" s="101">
        <v>0</v>
      </c>
    </row>
    <row r="118" spans="1:35" ht="18" x14ac:dyDescent="0.4">
      <c r="A118" s="96" t="s">
        <v>230</v>
      </c>
      <c r="B118" s="101">
        <v>0</v>
      </c>
      <c r="C118" s="101">
        <v>0</v>
      </c>
      <c r="D118" s="101">
        <v>0</v>
      </c>
      <c r="E118" s="97">
        <v>1</v>
      </c>
      <c r="F118" s="101">
        <v>0</v>
      </c>
      <c r="G118" s="101">
        <v>0</v>
      </c>
      <c r="H118" s="96" t="s">
        <v>230</v>
      </c>
      <c r="I118" s="101">
        <v>0</v>
      </c>
      <c r="J118" s="101">
        <v>0</v>
      </c>
      <c r="K118" s="101">
        <v>0</v>
      </c>
      <c r="L118" s="97">
        <v>1</v>
      </c>
      <c r="M118" s="101">
        <v>0</v>
      </c>
      <c r="N118" s="101">
        <v>0</v>
      </c>
      <c r="O118" s="96" t="s">
        <v>337</v>
      </c>
      <c r="P118" s="101">
        <v>0</v>
      </c>
      <c r="Q118" s="101">
        <v>0</v>
      </c>
      <c r="R118" s="101">
        <v>0</v>
      </c>
      <c r="S118" s="97">
        <v>1</v>
      </c>
      <c r="T118" s="101">
        <v>0</v>
      </c>
      <c r="U118" s="101">
        <v>0</v>
      </c>
      <c r="V118" s="96" t="s">
        <v>230</v>
      </c>
      <c r="W118" s="101">
        <v>0</v>
      </c>
      <c r="X118" s="101">
        <v>0</v>
      </c>
      <c r="Y118" s="101">
        <v>0</v>
      </c>
      <c r="Z118" s="97">
        <v>1</v>
      </c>
      <c r="AA118" s="101">
        <v>0</v>
      </c>
      <c r="AB118" s="101">
        <v>0</v>
      </c>
      <c r="AC118" s="96" t="s">
        <v>230</v>
      </c>
      <c r="AD118" s="101">
        <v>0</v>
      </c>
      <c r="AE118" s="101">
        <v>0</v>
      </c>
      <c r="AF118" s="101">
        <v>0</v>
      </c>
      <c r="AG118" s="97">
        <v>1</v>
      </c>
      <c r="AH118" s="101">
        <v>0</v>
      </c>
      <c r="AI118" s="101">
        <v>0</v>
      </c>
    </row>
    <row r="119" spans="1:35" ht="18" x14ac:dyDescent="0.4">
      <c r="A119" s="96" t="s">
        <v>325</v>
      </c>
      <c r="B119" s="101">
        <v>0</v>
      </c>
      <c r="C119" s="101">
        <v>0</v>
      </c>
      <c r="D119" s="101">
        <v>0</v>
      </c>
      <c r="E119" s="97">
        <v>1</v>
      </c>
      <c r="F119" s="101">
        <v>0</v>
      </c>
      <c r="G119" s="101">
        <v>0</v>
      </c>
      <c r="H119" s="96" t="s">
        <v>325</v>
      </c>
      <c r="I119" s="101">
        <v>0</v>
      </c>
      <c r="J119" s="101">
        <v>0</v>
      </c>
      <c r="K119" s="101">
        <v>0</v>
      </c>
      <c r="L119" s="97">
        <v>1</v>
      </c>
      <c r="M119" s="101">
        <v>0</v>
      </c>
      <c r="N119" s="101">
        <v>0</v>
      </c>
      <c r="O119" s="96" t="s">
        <v>479</v>
      </c>
      <c r="P119" s="101">
        <v>0</v>
      </c>
      <c r="Q119" s="101">
        <v>0</v>
      </c>
      <c r="R119" s="101">
        <v>0</v>
      </c>
      <c r="S119" s="97">
        <v>1</v>
      </c>
      <c r="T119" s="101">
        <v>0</v>
      </c>
      <c r="U119" s="101">
        <v>0</v>
      </c>
      <c r="V119" s="96" t="s">
        <v>325</v>
      </c>
      <c r="W119" s="101">
        <v>0</v>
      </c>
      <c r="X119" s="101">
        <v>0</v>
      </c>
      <c r="Y119" s="101">
        <v>0</v>
      </c>
      <c r="Z119" s="97">
        <v>1</v>
      </c>
      <c r="AA119" s="101">
        <v>0</v>
      </c>
      <c r="AB119" s="101">
        <v>0</v>
      </c>
      <c r="AC119" s="96" t="s">
        <v>325</v>
      </c>
      <c r="AD119" s="101">
        <v>0</v>
      </c>
      <c r="AE119" s="101">
        <v>0</v>
      </c>
      <c r="AF119" s="101">
        <v>0</v>
      </c>
      <c r="AG119" s="97">
        <v>1</v>
      </c>
      <c r="AH119" s="101">
        <v>0</v>
      </c>
      <c r="AI119" s="101">
        <v>0</v>
      </c>
    </row>
    <row r="120" spans="1:35" ht="18" x14ac:dyDescent="0.4">
      <c r="A120" s="96" t="s">
        <v>291</v>
      </c>
      <c r="B120" s="101">
        <v>0</v>
      </c>
      <c r="C120" s="101">
        <v>0</v>
      </c>
      <c r="D120" s="101">
        <v>0</v>
      </c>
      <c r="E120" s="97">
        <v>1</v>
      </c>
      <c r="F120" s="101">
        <v>0</v>
      </c>
      <c r="G120" s="101">
        <v>0</v>
      </c>
      <c r="H120" s="96" t="s">
        <v>291</v>
      </c>
      <c r="I120" s="101">
        <v>0</v>
      </c>
      <c r="J120" s="101">
        <v>0</v>
      </c>
      <c r="K120" s="101">
        <v>0</v>
      </c>
      <c r="L120" s="97">
        <v>1</v>
      </c>
      <c r="M120" s="101">
        <v>0</v>
      </c>
      <c r="N120" s="101">
        <v>0</v>
      </c>
      <c r="O120" s="96" t="s">
        <v>356</v>
      </c>
      <c r="P120" s="101">
        <v>0</v>
      </c>
      <c r="Q120" s="101">
        <v>0</v>
      </c>
      <c r="R120" s="101">
        <v>0</v>
      </c>
      <c r="S120" s="97">
        <v>1</v>
      </c>
      <c r="T120" s="101">
        <v>0</v>
      </c>
      <c r="U120" s="101">
        <v>0</v>
      </c>
      <c r="V120" s="96" t="s">
        <v>291</v>
      </c>
      <c r="W120" s="101">
        <v>0</v>
      </c>
      <c r="X120" s="101">
        <v>0</v>
      </c>
      <c r="Y120" s="101">
        <v>0</v>
      </c>
      <c r="Z120" s="97">
        <v>1</v>
      </c>
      <c r="AA120" s="101">
        <v>0</v>
      </c>
      <c r="AB120" s="101">
        <v>0</v>
      </c>
      <c r="AC120" s="96" t="s">
        <v>291</v>
      </c>
      <c r="AD120" s="101">
        <v>0</v>
      </c>
      <c r="AE120" s="101">
        <v>0</v>
      </c>
      <c r="AF120" s="101">
        <v>0</v>
      </c>
      <c r="AG120" s="97">
        <v>1</v>
      </c>
      <c r="AH120" s="101">
        <v>0</v>
      </c>
      <c r="AI120" s="101">
        <v>0</v>
      </c>
    </row>
    <row r="121" spans="1:35" ht="18" x14ac:dyDescent="0.4">
      <c r="A121" s="96" t="s">
        <v>277</v>
      </c>
      <c r="B121" s="101">
        <v>0</v>
      </c>
      <c r="C121" s="101">
        <v>0</v>
      </c>
      <c r="D121" s="101">
        <v>0</v>
      </c>
      <c r="E121" s="97">
        <v>1</v>
      </c>
      <c r="F121" s="101">
        <v>0</v>
      </c>
      <c r="G121" s="101">
        <v>0</v>
      </c>
      <c r="H121" s="96" t="s">
        <v>277</v>
      </c>
      <c r="I121" s="101">
        <v>0</v>
      </c>
      <c r="J121" s="101">
        <v>0</v>
      </c>
      <c r="K121" s="101">
        <v>0</v>
      </c>
      <c r="L121" s="97">
        <v>1</v>
      </c>
      <c r="M121" s="101">
        <v>0</v>
      </c>
      <c r="N121" s="101">
        <v>0</v>
      </c>
      <c r="O121" s="96" t="s">
        <v>314</v>
      </c>
      <c r="P121" s="101">
        <v>0</v>
      </c>
      <c r="Q121" s="101">
        <v>0</v>
      </c>
      <c r="R121" s="101">
        <v>0</v>
      </c>
      <c r="S121" s="97">
        <v>1</v>
      </c>
      <c r="T121" s="101">
        <v>0</v>
      </c>
      <c r="U121" s="101">
        <v>0</v>
      </c>
      <c r="V121" s="96" t="s">
        <v>277</v>
      </c>
      <c r="W121" s="101">
        <v>0</v>
      </c>
      <c r="X121" s="101">
        <v>0</v>
      </c>
      <c r="Y121" s="101">
        <v>0</v>
      </c>
      <c r="Z121" s="97">
        <v>1</v>
      </c>
      <c r="AA121" s="101">
        <v>0</v>
      </c>
      <c r="AB121" s="101">
        <v>0</v>
      </c>
      <c r="AC121" s="96" t="s">
        <v>277</v>
      </c>
      <c r="AD121" s="101">
        <v>0</v>
      </c>
      <c r="AE121" s="101">
        <v>0</v>
      </c>
      <c r="AF121" s="101">
        <v>0</v>
      </c>
      <c r="AG121" s="97">
        <v>1</v>
      </c>
      <c r="AH121" s="101">
        <v>0</v>
      </c>
      <c r="AI121" s="101">
        <v>0</v>
      </c>
    </row>
    <row r="122" spans="1:35" ht="18" x14ac:dyDescent="0.4">
      <c r="A122" s="96" t="s">
        <v>357</v>
      </c>
      <c r="B122" s="101">
        <v>0</v>
      </c>
      <c r="C122" s="101">
        <v>0</v>
      </c>
      <c r="D122" s="101">
        <v>0</v>
      </c>
      <c r="E122" s="97">
        <v>1</v>
      </c>
      <c r="F122" s="101">
        <v>0</v>
      </c>
      <c r="G122" s="101">
        <v>0</v>
      </c>
      <c r="H122" s="96" t="s">
        <v>357</v>
      </c>
      <c r="I122" s="101">
        <v>0</v>
      </c>
      <c r="J122" s="101">
        <v>0</v>
      </c>
      <c r="K122" s="101">
        <v>0</v>
      </c>
      <c r="L122" s="97">
        <v>1</v>
      </c>
      <c r="M122" s="101">
        <v>0</v>
      </c>
      <c r="N122" s="101">
        <v>0</v>
      </c>
      <c r="O122" s="96" t="s">
        <v>250</v>
      </c>
      <c r="P122" s="101">
        <v>0</v>
      </c>
      <c r="Q122" s="101">
        <v>0</v>
      </c>
      <c r="R122" s="101">
        <v>0</v>
      </c>
      <c r="S122" s="97">
        <v>1</v>
      </c>
      <c r="T122" s="101">
        <v>0</v>
      </c>
      <c r="U122" s="101">
        <v>0</v>
      </c>
      <c r="V122" s="96" t="s">
        <v>357</v>
      </c>
      <c r="W122" s="101">
        <v>0</v>
      </c>
      <c r="X122" s="101">
        <v>0</v>
      </c>
      <c r="Y122" s="101">
        <v>0</v>
      </c>
      <c r="Z122" s="97">
        <v>1</v>
      </c>
      <c r="AA122" s="101">
        <v>0</v>
      </c>
      <c r="AB122" s="101">
        <v>0</v>
      </c>
      <c r="AC122" s="96" t="s">
        <v>357</v>
      </c>
      <c r="AD122" s="101">
        <v>0</v>
      </c>
      <c r="AE122" s="101">
        <v>0</v>
      </c>
      <c r="AF122" s="101">
        <v>0</v>
      </c>
      <c r="AG122" s="97">
        <v>1</v>
      </c>
      <c r="AH122" s="101">
        <v>0</v>
      </c>
      <c r="AI122" s="101">
        <v>0</v>
      </c>
    </row>
    <row r="123" spans="1:35" ht="18" x14ac:dyDescent="0.4">
      <c r="A123" s="96" t="s">
        <v>686</v>
      </c>
      <c r="B123" s="101">
        <v>0</v>
      </c>
      <c r="C123" s="101">
        <v>0</v>
      </c>
      <c r="D123" s="101">
        <v>0</v>
      </c>
      <c r="E123" s="97">
        <v>1</v>
      </c>
      <c r="F123" s="101">
        <v>0</v>
      </c>
      <c r="G123" s="101">
        <v>0</v>
      </c>
      <c r="H123" s="96" t="s">
        <v>686</v>
      </c>
      <c r="I123" s="101">
        <v>0</v>
      </c>
      <c r="J123" s="101">
        <v>0</v>
      </c>
      <c r="K123" s="101">
        <v>0</v>
      </c>
      <c r="L123" s="97">
        <v>1</v>
      </c>
      <c r="M123" s="101">
        <v>0</v>
      </c>
      <c r="N123" s="101">
        <v>0</v>
      </c>
      <c r="O123" s="96" t="s">
        <v>230</v>
      </c>
      <c r="P123" s="101">
        <v>0</v>
      </c>
      <c r="Q123" s="101">
        <v>0</v>
      </c>
      <c r="R123" s="101">
        <v>0</v>
      </c>
      <c r="S123" s="97">
        <v>1</v>
      </c>
      <c r="T123" s="101">
        <v>0</v>
      </c>
      <c r="U123" s="101">
        <v>0</v>
      </c>
      <c r="V123" s="96" t="s">
        <v>686</v>
      </c>
      <c r="W123" s="101">
        <v>0</v>
      </c>
      <c r="X123" s="101">
        <v>0</v>
      </c>
      <c r="Y123" s="101">
        <v>0</v>
      </c>
      <c r="Z123" s="97">
        <v>1</v>
      </c>
      <c r="AA123" s="101">
        <v>0</v>
      </c>
      <c r="AB123" s="101">
        <v>0</v>
      </c>
      <c r="AC123" s="96" t="s">
        <v>686</v>
      </c>
      <c r="AD123" s="101">
        <v>0</v>
      </c>
      <c r="AE123" s="101">
        <v>0</v>
      </c>
      <c r="AF123" s="101">
        <v>0</v>
      </c>
      <c r="AG123" s="97">
        <v>1</v>
      </c>
      <c r="AH123" s="101">
        <v>0</v>
      </c>
      <c r="AI123" s="101">
        <v>0</v>
      </c>
    </row>
    <row r="124" spans="1:35" ht="18" x14ac:dyDescent="0.4">
      <c r="A124" s="96" t="s">
        <v>361</v>
      </c>
      <c r="B124" s="101">
        <v>0</v>
      </c>
      <c r="C124" s="101">
        <v>0</v>
      </c>
      <c r="D124" s="101">
        <v>0</v>
      </c>
      <c r="E124" s="97">
        <v>1</v>
      </c>
      <c r="F124" s="101">
        <v>0</v>
      </c>
      <c r="G124" s="101">
        <v>0</v>
      </c>
      <c r="H124" s="96" t="s">
        <v>361</v>
      </c>
      <c r="I124" s="101">
        <v>0</v>
      </c>
      <c r="J124" s="101">
        <v>0</v>
      </c>
      <c r="K124" s="101">
        <v>0</v>
      </c>
      <c r="L124" s="97">
        <v>1</v>
      </c>
      <c r="M124" s="101">
        <v>0</v>
      </c>
      <c r="N124" s="101">
        <v>0</v>
      </c>
      <c r="O124" s="96" t="s">
        <v>325</v>
      </c>
      <c r="P124" s="101">
        <v>0</v>
      </c>
      <c r="Q124" s="101">
        <v>0</v>
      </c>
      <c r="R124" s="101">
        <v>0</v>
      </c>
      <c r="S124" s="97">
        <v>1</v>
      </c>
      <c r="T124" s="101">
        <v>0</v>
      </c>
      <c r="U124" s="101">
        <v>0</v>
      </c>
      <c r="V124" s="96" t="s">
        <v>361</v>
      </c>
      <c r="W124" s="101">
        <v>0</v>
      </c>
      <c r="X124" s="101">
        <v>0</v>
      </c>
      <c r="Y124" s="101">
        <v>0</v>
      </c>
      <c r="Z124" s="97">
        <v>1</v>
      </c>
      <c r="AA124" s="101">
        <v>0</v>
      </c>
      <c r="AB124" s="101">
        <v>0</v>
      </c>
      <c r="AC124" s="96" t="s">
        <v>361</v>
      </c>
      <c r="AD124" s="101">
        <v>0</v>
      </c>
      <c r="AE124" s="101">
        <v>0</v>
      </c>
      <c r="AF124" s="101">
        <v>0</v>
      </c>
      <c r="AG124" s="97">
        <v>1</v>
      </c>
      <c r="AH124" s="101">
        <v>0</v>
      </c>
      <c r="AI124" s="101">
        <v>0</v>
      </c>
    </row>
    <row r="125" spans="1:35" ht="18" x14ac:dyDescent="0.4">
      <c r="A125" s="96" t="s">
        <v>362</v>
      </c>
      <c r="B125" s="101">
        <v>0</v>
      </c>
      <c r="C125" s="101">
        <v>0</v>
      </c>
      <c r="D125" s="101">
        <v>0</v>
      </c>
      <c r="E125" s="97">
        <v>1</v>
      </c>
      <c r="F125" s="101">
        <v>0</v>
      </c>
      <c r="G125" s="101">
        <v>0</v>
      </c>
      <c r="H125" s="96" t="s">
        <v>362</v>
      </c>
      <c r="I125" s="101">
        <v>0</v>
      </c>
      <c r="J125" s="101">
        <v>0</v>
      </c>
      <c r="K125" s="101">
        <v>0</v>
      </c>
      <c r="L125" s="97">
        <v>1</v>
      </c>
      <c r="M125" s="101">
        <v>0</v>
      </c>
      <c r="N125" s="101">
        <v>0</v>
      </c>
      <c r="O125" s="96" t="s">
        <v>357</v>
      </c>
      <c r="P125" s="101">
        <v>0</v>
      </c>
      <c r="Q125" s="101">
        <v>0</v>
      </c>
      <c r="R125" s="101">
        <v>0</v>
      </c>
      <c r="S125" s="97">
        <v>1</v>
      </c>
      <c r="T125" s="101">
        <v>0</v>
      </c>
      <c r="U125" s="101">
        <v>0</v>
      </c>
      <c r="V125" s="96" t="s">
        <v>362</v>
      </c>
      <c r="W125" s="101">
        <v>0</v>
      </c>
      <c r="X125" s="101">
        <v>0</v>
      </c>
      <c r="Y125" s="101">
        <v>0</v>
      </c>
      <c r="Z125" s="97">
        <v>1</v>
      </c>
      <c r="AA125" s="101">
        <v>0</v>
      </c>
      <c r="AB125" s="101">
        <v>0</v>
      </c>
      <c r="AC125" s="96" t="s">
        <v>362</v>
      </c>
      <c r="AD125" s="101">
        <v>0</v>
      </c>
      <c r="AE125" s="101">
        <v>0</v>
      </c>
      <c r="AF125" s="101">
        <v>0</v>
      </c>
      <c r="AG125" s="97">
        <v>1</v>
      </c>
      <c r="AH125" s="101">
        <v>0</v>
      </c>
      <c r="AI125" s="101">
        <v>0</v>
      </c>
    </row>
    <row r="126" spans="1:35" ht="18" x14ac:dyDescent="0.4">
      <c r="A126" s="96" t="s">
        <v>363</v>
      </c>
      <c r="B126" s="101">
        <v>0</v>
      </c>
      <c r="C126" s="101">
        <v>0</v>
      </c>
      <c r="D126" s="101">
        <v>0</v>
      </c>
      <c r="E126" s="97">
        <v>1</v>
      </c>
      <c r="F126" s="101">
        <v>0</v>
      </c>
      <c r="G126" s="101">
        <v>0</v>
      </c>
      <c r="H126" s="96" t="s">
        <v>363</v>
      </c>
      <c r="I126" s="101">
        <v>0</v>
      </c>
      <c r="J126" s="101">
        <v>0</v>
      </c>
      <c r="K126" s="101">
        <v>0</v>
      </c>
      <c r="L126" s="97">
        <v>1</v>
      </c>
      <c r="M126" s="101">
        <v>0</v>
      </c>
      <c r="N126" s="101">
        <v>0</v>
      </c>
      <c r="O126" s="96" t="s">
        <v>686</v>
      </c>
      <c r="P126" s="101">
        <v>0</v>
      </c>
      <c r="Q126" s="101">
        <v>0</v>
      </c>
      <c r="R126" s="101">
        <v>0</v>
      </c>
      <c r="S126" s="97">
        <v>1</v>
      </c>
      <c r="T126" s="101">
        <v>0</v>
      </c>
      <c r="U126" s="101">
        <v>0</v>
      </c>
      <c r="V126" s="96" t="s">
        <v>363</v>
      </c>
      <c r="W126" s="101">
        <v>0</v>
      </c>
      <c r="X126" s="101">
        <v>0</v>
      </c>
      <c r="Y126" s="101">
        <v>0</v>
      </c>
      <c r="Z126" s="97">
        <v>1</v>
      </c>
      <c r="AA126" s="101">
        <v>0</v>
      </c>
      <c r="AB126" s="101">
        <v>0</v>
      </c>
      <c r="AC126" s="96" t="s">
        <v>363</v>
      </c>
      <c r="AD126" s="101">
        <v>0</v>
      </c>
      <c r="AE126" s="101">
        <v>0</v>
      </c>
      <c r="AF126" s="101">
        <v>0</v>
      </c>
      <c r="AG126" s="97">
        <v>1</v>
      </c>
      <c r="AH126" s="101">
        <v>0</v>
      </c>
      <c r="AI126" s="101">
        <v>0</v>
      </c>
    </row>
    <row r="127" spans="1:35" ht="18" x14ac:dyDescent="0.4">
      <c r="A127" s="96" t="s">
        <v>229</v>
      </c>
      <c r="B127" s="101">
        <v>0</v>
      </c>
      <c r="C127" s="101">
        <v>0</v>
      </c>
      <c r="D127" s="101">
        <v>0</v>
      </c>
      <c r="E127" s="97">
        <v>1</v>
      </c>
      <c r="F127" s="101">
        <v>0</v>
      </c>
      <c r="G127" s="101">
        <v>0</v>
      </c>
      <c r="H127" s="96" t="s">
        <v>229</v>
      </c>
      <c r="I127" s="101">
        <v>0</v>
      </c>
      <c r="J127" s="101">
        <v>0</v>
      </c>
      <c r="K127" s="101">
        <v>0</v>
      </c>
      <c r="L127" s="97">
        <v>1</v>
      </c>
      <c r="M127" s="101">
        <v>0</v>
      </c>
      <c r="N127" s="101">
        <v>0</v>
      </c>
      <c r="O127" s="96" t="s">
        <v>361</v>
      </c>
      <c r="P127" s="101">
        <v>0</v>
      </c>
      <c r="Q127" s="101">
        <v>0</v>
      </c>
      <c r="R127" s="101">
        <v>0</v>
      </c>
      <c r="S127" s="97">
        <v>1</v>
      </c>
      <c r="T127" s="101">
        <v>0</v>
      </c>
      <c r="U127" s="101">
        <v>0</v>
      </c>
      <c r="V127" s="96" t="s">
        <v>229</v>
      </c>
      <c r="W127" s="101">
        <v>0</v>
      </c>
      <c r="X127" s="101">
        <v>0</v>
      </c>
      <c r="Y127" s="101">
        <v>0</v>
      </c>
      <c r="Z127" s="97">
        <v>1</v>
      </c>
      <c r="AA127" s="101">
        <v>0</v>
      </c>
      <c r="AB127" s="101">
        <v>0</v>
      </c>
      <c r="AC127" s="96" t="s">
        <v>229</v>
      </c>
      <c r="AD127" s="101">
        <v>0</v>
      </c>
      <c r="AE127" s="101">
        <v>0</v>
      </c>
      <c r="AF127" s="101">
        <v>0</v>
      </c>
      <c r="AG127" s="97">
        <v>1</v>
      </c>
      <c r="AH127" s="101">
        <v>0</v>
      </c>
      <c r="AI127" s="101">
        <v>0</v>
      </c>
    </row>
    <row r="128" spans="1:35" ht="18" x14ac:dyDescent="0.4">
      <c r="A128" s="96" t="s">
        <v>238</v>
      </c>
      <c r="B128" s="101">
        <v>0</v>
      </c>
      <c r="C128" s="101">
        <v>0</v>
      </c>
      <c r="D128" s="101">
        <v>0</v>
      </c>
      <c r="E128" s="97">
        <v>1</v>
      </c>
      <c r="F128" s="101">
        <v>0</v>
      </c>
      <c r="G128" s="101">
        <v>0</v>
      </c>
      <c r="H128" s="96" t="s">
        <v>238</v>
      </c>
      <c r="I128" s="101">
        <v>0</v>
      </c>
      <c r="J128" s="101">
        <v>0</v>
      </c>
      <c r="K128" s="101">
        <v>0</v>
      </c>
      <c r="L128" s="97">
        <v>1</v>
      </c>
      <c r="M128" s="101">
        <v>0</v>
      </c>
      <c r="N128" s="101">
        <v>0</v>
      </c>
      <c r="O128" s="96" t="s">
        <v>362</v>
      </c>
      <c r="P128" s="101">
        <v>0</v>
      </c>
      <c r="Q128" s="101">
        <v>0</v>
      </c>
      <c r="R128" s="101">
        <v>0</v>
      </c>
      <c r="S128" s="97">
        <v>1</v>
      </c>
      <c r="T128" s="101">
        <v>0</v>
      </c>
      <c r="U128" s="101">
        <v>0</v>
      </c>
      <c r="V128" s="96" t="s">
        <v>238</v>
      </c>
      <c r="W128" s="101">
        <v>0</v>
      </c>
      <c r="X128" s="101">
        <v>0</v>
      </c>
      <c r="Y128" s="101">
        <v>0</v>
      </c>
      <c r="Z128" s="97">
        <v>1</v>
      </c>
      <c r="AA128" s="101">
        <v>0</v>
      </c>
      <c r="AB128" s="101">
        <v>0</v>
      </c>
      <c r="AC128" s="96" t="s">
        <v>238</v>
      </c>
      <c r="AD128" s="101">
        <v>0</v>
      </c>
      <c r="AE128" s="101">
        <v>0</v>
      </c>
      <c r="AF128" s="101">
        <v>0</v>
      </c>
      <c r="AG128" s="97">
        <v>1</v>
      </c>
      <c r="AH128" s="101">
        <v>0</v>
      </c>
      <c r="AI128" s="101">
        <v>0</v>
      </c>
    </row>
    <row r="129" spans="1:35" ht="18" x14ac:dyDescent="0.4">
      <c r="A129" s="96" t="s">
        <v>243</v>
      </c>
      <c r="B129" s="101">
        <v>0</v>
      </c>
      <c r="C129" s="101">
        <v>0</v>
      </c>
      <c r="D129" s="101">
        <v>0</v>
      </c>
      <c r="E129" s="97">
        <v>1</v>
      </c>
      <c r="F129" s="101">
        <v>0</v>
      </c>
      <c r="G129" s="101">
        <v>0</v>
      </c>
      <c r="H129" s="96" t="s">
        <v>243</v>
      </c>
      <c r="I129" s="101">
        <v>0</v>
      </c>
      <c r="J129" s="101">
        <v>0</v>
      </c>
      <c r="K129" s="101">
        <v>0</v>
      </c>
      <c r="L129" s="97">
        <v>1</v>
      </c>
      <c r="M129" s="101">
        <v>0</v>
      </c>
      <c r="N129" s="101">
        <v>0</v>
      </c>
      <c r="O129" s="96" t="s">
        <v>363</v>
      </c>
      <c r="P129" s="101">
        <v>0</v>
      </c>
      <c r="Q129" s="101">
        <v>0</v>
      </c>
      <c r="R129" s="101">
        <v>0</v>
      </c>
      <c r="S129" s="97">
        <v>1</v>
      </c>
      <c r="T129" s="101">
        <v>0</v>
      </c>
      <c r="U129" s="101">
        <v>0</v>
      </c>
      <c r="V129" s="96" t="s">
        <v>243</v>
      </c>
      <c r="W129" s="101">
        <v>0</v>
      </c>
      <c r="X129" s="101">
        <v>0</v>
      </c>
      <c r="Y129" s="101">
        <v>0</v>
      </c>
      <c r="Z129" s="97">
        <v>1</v>
      </c>
      <c r="AA129" s="101">
        <v>0</v>
      </c>
      <c r="AB129" s="101">
        <v>0</v>
      </c>
      <c r="AC129" s="96" t="s">
        <v>243</v>
      </c>
      <c r="AD129" s="101">
        <v>0</v>
      </c>
      <c r="AE129" s="101">
        <v>0</v>
      </c>
      <c r="AF129" s="101">
        <v>0</v>
      </c>
      <c r="AG129" s="97">
        <v>1</v>
      </c>
      <c r="AH129" s="101">
        <v>0</v>
      </c>
      <c r="AI129" s="101">
        <v>0</v>
      </c>
    </row>
    <row r="130" spans="1:35" ht="18" x14ac:dyDescent="0.4">
      <c r="A130" s="96" t="s">
        <v>288</v>
      </c>
      <c r="B130" s="101">
        <v>0</v>
      </c>
      <c r="C130" s="101">
        <v>0</v>
      </c>
      <c r="D130" s="101">
        <v>0</v>
      </c>
      <c r="E130" s="97">
        <v>1</v>
      </c>
      <c r="F130" s="101">
        <v>0</v>
      </c>
      <c r="G130" s="101">
        <v>0</v>
      </c>
      <c r="H130" s="96" t="s">
        <v>288</v>
      </c>
      <c r="I130" s="101">
        <v>0</v>
      </c>
      <c r="J130" s="101">
        <v>0</v>
      </c>
      <c r="K130" s="101">
        <v>0</v>
      </c>
      <c r="L130" s="97">
        <v>1</v>
      </c>
      <c r="M130" s="101">
        <v>0</v>
      </c>
      <c r="N130" s="101">
        <v>0</v>
      </c>
      <c r="O130" s="96" t="s">
        <v>229</v>
      </c>
      <c r="P130" s="101">
        <v>0</v>
      </c>
      <c r="Q130" s="101">
        <v>0</v>
      </c>
      <c r="R130" s="101">
        <v>0</v>
      </c>
      <c r="S130" s="97">
        <v>1</v>
      </c>
      <c r="T130" s="101">
        <v>0</v>
      </c>
      <c r="U130" s="101">
        <v>0</v>
      </c>
      <c r="V130" s="96" t="s">
        <v>288</v>
      </c>
      <c r="W130" s="101">
        <v>0</v>
      </c>
      <c r="X130" s="101">
        <v>0</v>
      </c>
      <c r="Y130" s="101">
        <v>0</v>
      </c>
      <c r="Z130" s="97">
        <v>1</v>
      </c>
      <c r="AA130" s="101">
        <v>0</v>
      </c>
      <c r="AB130" s="101">
        <v>0</v>
      </c>
      <c r="AC130" s="96" t="s">
        <v>288</v>
      </c>
      <c r="AD130" s="101">
        <v>0</v>
      </c>
      <c r="AE130" s="101">
        <v>0</v>
      </c>
      <c r="AF130" s="101">
        <v>0</v>
      </c>
      <c r="AG130" s="97">
        <v>1</v>
      </c>
      <c r="AH130" s="101">
        <v>0</v>
      </c>
      <c r="AI130" s="101">
        <v>0</v>
      </c>
    </row>
    <row r="131" spans="1:35" ht="36" x14ac:dyDescent="0.4">
      <c r="A131" s="96" t="s">
        <v>364</v>
      </c>
      <c r="B131" s="101">
        <v>0</v>
      </c>
      <c r="C131" s="101">
        <v>0</v>
      </c>
      <c r="D131" s="101">
        <v>0</v>
      </c>
      <c r="E131" s="97">
        <v>1</v>
      </c>
      <c r="F131" s="101">
        <v>0</v>
      </c>
      <c r="G131" s="101">
        <v>0</v>
      </c>
      <c r="H131" s="96" t="s">
        <v>364</v>
      </c>
      <c r="I131" s="101">
        <v>0</v>
      </c>
      <c r="J131" s="101">
        <v>0</v>
      </c>
      <c r="K131" s="101">
        <v>0</v>
      </c>
      <c r="L131" s="97">
        <v>1</v>
      </c>
      <c r="M131" s="101">
        <v>0</v>
      </c>
      <c r="N131" s="101">
        <v>0</v>
      </c>
      <c r="O131" s="96" t="s">
        <v>238</v>
      </c>
      <c r="P131" s="101">
        <v>0</v>
      </c>
      <c r="Q131" s="101">
        <v>0</v>
      </c>
      <c r="R131" s="101">
        <v>0</v>
      </c>
      <c r="S131" s="97">
        <v>1</v>
      </c>
      <c r="T131" s="101">
        <v>0</v>
      </c>
      <c r="U131" s="101">
        <v>0</v>
      </c>
      <c r="V131" s="96" t="s">
        <v>364</v>
      </c>
      <c r="W131" s="101">
        <v>0</v>
      </c>
      <c r="X131" s="101">
        <v>0</v>
      </c>
      <c r="Y131" s="101">
        <v>0</v>
      </c>
      <c r="Z131" s="97">
        <v>1</v>
      </c>
      <c r="AA131" s="101">
        <v>0</v>
      </c>
      <c r="AB131" s="101">
        <v>0</v>
      </c>
      <c r="AC131" s="96" t="s">
        <v>364</v>
      </c>
      <c r="AD131" s="101">
        <v>0</v>
      </c>
      <c r="AE131" s="101">
        <v>0</v>
      </c>
      <c r="AF131" s="101">
        <v>0</v>
      </c>
      <c r="AG131" s="97">
        <v>1</v>
      </c>
      <c r="AH131" s="101">
        <v>0</v>
      </c>
      <c r="AI131" s="101">
        <v>0</v>
      </c>
    </row>
    <row r="132" spans="1:35" ht="18" x14ac:dyDescent="0.4">
      <c r="A132" s="96" t="s">
        <v>367</v>
      </c>
      <c r="B132" s="101">
        <v>0</v>
      </c>
      <c r="C132" s="101">
        <v>0</v>
      </c>
      <c r="D132" s="101">
        <v>0</v>
      </c>
      <c r="E132" s="97">
        <v>1</v>
      </c>
      <c r="F132" s="101">
        <v>0</v>
      </c>
      <c r="G132" s="101">
        <v>0</v>
      </c>
      <c r="H132" s="96" t="s">
        <v>367</v>
      </c>
      <c r="I132" s="101">
        <v>0</v>
      </c>
      <c r="J132" s="101">
        <v>0</v>
      </c>
      <c r="K132" s="101">
        <v>0</v>
      </c>
      <c r="L132" s="97">
        <v>1</v>
      </c>
      <c r="M132" s="101">
        <v>0</v>
      </c>
      <c r="N132" s="101">
        <v>0</v>
      </c>
      <c r="O132" s="96" t="s">
        <v>243</v>
      </c>
      <c r="P132" s="101">
        <v>0</v>
      </c>
      <c r="Q132" s="101">
        <v>0</v>
      </c>
      <c r="R132" s="101">
        <v>0</v>
      </c>
      <c r="S132" s="97">
        <v>1</v>
      </c>
      <c r="T132" s="101">
        <v>0</v>
      </c>
      <c r="U132" s="101">
        <v>0</v>
      </c>
      <c r="V132" s="96" t="s">
        <v>367</v>
      </c>
      <c r="W132" s="101">
        <v>0</v>
      </c>
      <c r="X132" s="101">
        <v>0</v>
      </c>
      <c r="Y132" s="101">
        <v>0</v>
      </c>
      <c r="Z132" s="97">
        <v>1</v>
      </c>
      <c r="AA132" s="101">
        <v>0</v>
      </c>
      <c r="AB132" s="101">
        <v>0</v>
      </c>
      <c r="AC132" s="96" t="s">
        <v>367</v>
      </c>
      <c r="AD132" s="101">
        <v>0</v>
      </c>
      <c r="AE132" s="101">
        <v>0</v>
      </c>
      <c r="AF132" s="101">
        <v>0</v>
      </c>
      <c r="AG132" s="97">
        <v>1</v>
      </c>
      <c r="AH132" s="101">
        <v>0</v>
      </c>
      <c r="AI132" s="101">
        <v>0</v>
      </c>
    </row>
    <row r="133" spans="1:35" ht="36" x14ac:dyDescent="0.4">
      <c r="A133" s="96" t="s">
        <v>370</v>
      </c>
      <c r="B133" s="101">
        <v>0</v>
      </c>
      <c r="C133" s="101">
        <v>0</v>
      </c>
      <c r="D133" s="101">
        <v>0</v>
      </c>
      <c r="E133" s="97">
        <v>1</v>
      </c>
      <c r="F133" s="101">
        <v>0</v>
      </c>
      <c r="G133" s="101">
        <v>0</v>
      </c>
      <c r="H133" s="96" t="s">
        <v>370</v>
      </c>
      <c r="I133" s="101">
        <v>0</v>
      </c>
      <c r="J133" s="101">
        <v>0</v>
      </c>
      <c r="K133" s="101">
        <v>0</v>
      </c>
      <c r="L133" s="97">
        <v>1</v>
      </c>
      <c r="M133" s="101">
        <v>0</v>
      </c>
      <c r="N133" s="101">
        <v>0</v>
      </c>
      <c r="O133" s="96" t="s">
        <v>364</v>
      </c>
      <c r="P133" s="101">
        <v>0</v>
      </c>
      <c r="Q133" s="101">
        <v>0</v>
      </c>
      <c r="R133" s="101">
        <v>0</v>
      </c>
      <c r="S133" s="97">
        <v>1</v>
      </c>
      <c r="T133" s="101">
        <v>0</v>
      </c>
      <c r="U133" s="101">
        <v>0</v>
      </c>
      <c r="V133" s="96" t="s">
        <v>370</v>
      </c>
      <c r="W133" s="101">
        <v>0</v>
      </c>
      <c r="X133" s="101">
        <v>0</v>
      </c>
      <c r="Y133" s="101">
        <v>0</v>
      </c>
      <c r="Z133" s="97">
        <v>1</v>
      </c>
      <c r="AA133" s="101">
        <v>0</v>
      </c>
      <c r="AB133" s="101">
        <v>0</v>
      </c>
      <c r="AC133" s="96" t="s">
        <v>370</v>
      </c>
      <c r="AD133" s="101">
        <v>0</v>
      </c>
      <c r="AE133" s="101">
        <v>0</v>
      </c>
      <c r="AF133" s="101">
        <v>0</v>
      </c>
      <c r="AG133" s="97">
        <v>1</v>
      </c>
      <c r="AH133" s="101">
        <v>0</v>
      </c>
      <c r="AI133" s="101">
        <v>0</v>
      </c>
    </row>
    <row r="134" spans="1:35" ht="18" x14ac:dyDescent="0.4">
      <c r="A134" s="96" t="s">
        <v>371</v>
      </c>
      <c r="B134" s="101">
        <v>0</v>
      </c>
      <c r="C134" s="101">
        <v>0</v>
      </c>
      <c r="D134" s="101">
        <v>0</v>
      </c>
      <c r="E134" s="97">
        <v>1</v>
      </c>
      <c r="F134" s="101">
        <v>0</v>
      </c>
      <c r="G134" s="101">
        <v>0</v>
      </c>
      <c r="H134" s="96" t="s">
        <v>371</v>
      </c>
      <c r="I134" s="101">
        <v>0</v>
      </c>
      <c r="J134" s="101">
        <v>0</v>
      </c>
      <c r="K134" s="101">
        <v>0</v>
      </c>
      <c r="L134" s="97">
        <v>1</v>
      </c>
      <c r="M134" s="101">
        <v>0</v>
      </c>
      <c r="N134" s="101">
        <v>0</v>
      </c>
      <c r="O134" s="96" t="s">
        <v>367</v>
      </c>
      <c r="P134" s="101">
        <v>0</v>
      </c>
      <c r="Q134" s="101">
        <v>0</v>
      </c>
      <c r="R134" s="101">
        <v>0</v>
      </c>
      <c r="S134" s="97">
        <v>1</v>
      </c>
      <c r="T134" s="101">
        <v>0</v>
      </c>
      <c r="U134" s="101">
        <v>0</v>
      </c>
      <c r="V134" s="96" t="s">
        <v>371</v>
      </c>
      <c r="W134" s="101">
        <v>0</v>
      </c>
      <c r="X134" s="101">
        <v>0</v>
      </c>
      <c r="Y134" s="101">
        <v>0</v>
      </c>
      <c r="Z134" s="97">
        <v>1</v>
      </c>
      <c r="AA134" s="101">
        <v>0</v>
      </c>
      <c r="AB134" s="101">
        <v>0</v>
      </c>
      <c r="AC134" s="96" t="s">
        <v>371</v>
      </c>
      <c r="AD134" s="101">
        <v>0</v>
      </c>
      <c r="AE134" s="101">
        <v>0</v>
      </c>
      <c r="AF134" s="101">
        <v>0</v>
      </c>
      <c r="AG134" s="97">
        <v>1</v>
      </c>
      <c r="AH134" s="101">
        <v>0</v>
      </c>
      <c r="AI134" s="101">
        <v>0</v>
      </c>
    </row>
    <row r="135" spans="1:35" ht="18" x14ac:dyDescent="0.4">
      <c r="A135" s="96" t="s">
        <v>372</v>
      </c>
      <c r="B135" s="101">
        <v>0</v>
      </c>
      <c r="C135" s="101">
        <v>0</v>
      </c>
      <c r="D135" s="101">
        <v>0</v>
      </c>
      <c r="E135" s="97">
        <v>1</v>
      </c>
      <c r="F135" s="101">
        <v>0</v>
      </c>
      <c r="G135" s="101">
        <v>0</v>
      </c>
      <c r="H135" s="96" t="s">
        <v>372</v>
      </c>
      <c r="I135" s="101">
        <v>0</v>
      </c>
      <c r="J135" s="101">
        <v>0</v>
      </c>
      <c r="K135" s="101">
        <v>0</v>
      </c>
      <c r="L135" s="97">
        <v>1</v>
      </c>
      <c r="M135" s="101">
        <v>0</v>
      </c>
      <c r="N135" s="101">
        <v>0</v>
      </c>
      <c r="O135" s="96" t="s">
        <v>370</v>
      </c>
      <c r="P135" s="101">
        <v>0</v>
      </c>
      <c r="Q135" s="101">
        <v>0</v>
      </c>
      <c r="R135" s="101">
        <v>0</v>
      </c>
      <c r="S135" s="97">
        <v>1</v>
      </c>
      <c r="T135" s="101">
        <v>0</v>
      </c>
      <c r="U135" s="101">
        <v>0</v>
      </c>
      <c r="V135" s="96" t="s">
        <v>372</v>
      </c>
      <c r="W135" s="101">
        <v>0</v>
      </c>
      <c r="X135" s="101">
        <v>0</v>
      </c>
      <c r="Y135" s="101">
        <v>0</v>
      </c>
      <c r="Z135" s="97">
        <v>1</v>
      </c>
      <c r="AA135" s="101">
        <v>0</v>
      </c>
      <c r="AB135" s="101">
        <v>0</v>
      </c>
      <c r="AC135" s="96" t="s">
        <v>372</v>
      </c>
      <c r="AD135" s="101">
        <v>0</v>
      </c>
      <c r="AE135" s="101">
        <v>0</v>
      </c>
      <c r="AF135" s="101">
        <v>0</v>
      </c>
      <c r="AG135" s="97">
        <v>1</v>
      </c>
      <c r="AH135" s="101">
        <v>0</v>
      </c>
      <c r="AI135" s="101">
        <v>0</v>
      </c>
    </row>
    <row r="136" spans="1:35" ht="18" x14ac:dyDescent="0.4">
      <c r="A136" s="96" t="s">
        <v>299</v>
      </c>
      <c r="B136" s="101">
        <v>0</v>
      </c>
      <c r="C136" s="101">
        <v>0</v>
      </c>
      <c r="D136" s="101">
        <v>0</v>
      </c>
      <c r="E136" s="97">
        <v>1</v>
      </c>
      <c r="F136" s="101">
        <v>0</v>
      </c>
      <c r="G136" s="101">
        <v>0</v>
      </c>
      <c r="H136" s="96" t="s">
        <v>299</v>
      </c>
      <c r="I136" s="101">
        <v>0</v>
      </c>
      <c r="J136" s="101">
        <v>0</v>
      </c>
      <c r="K136" s="101">
        <v>0</v>
      </c>
      <c r="L136" s="97">
        <v>1</v>
      </c>
      <c r="M136" s="101">
        <v>0</v>
      </c>
      <c r="N136" s="101">
        <v>0</v>
      </c>
      <c r="O136" s="96" t="s">
        <v>371</v>
      </c>
      <c r="P136" s="101">
        <v>0</v>
      </c>
      <c r="Q136" s="101">
        <v>0</v>
      </c>
      <c r="R136" s="101">
        <v>0</v>
      </c>
      <c r="S136" s="97">
        <v>1</v>
      </c>
      <c r="T136" s="101">
        <v>0</v>
      </c>
      <c r="U136" s="101">
        <v>0</v>
      </c>
      <c r="V136" s="96" t="s">
        <v>299</v>
      </c>
      <c r="W136" s="101">
        <v>0</v>
      </c>
      <c r="X136" s="101">
        <v>0</v>
      </c>
      <c r="Y136" s="101">
        <v>0</v>
      </c>
      <c r="Z136" s="97">
        <v>1</v>
      </c>
      <c r="AA136" s="101">
        <v>0</v>
      </c>
      <c r="AB136" s="101">
        <v>0</v>
      </c>
      <c r="AC136" s="96" t="s">
        <v>299</v>
      </c>
      <c r="AD136" s="101">
        <v>0</v>
      </c>
      <c r="AE136" s="101">
        <v>0</v>
      </c>
      <c r="AF136" s="101">
        <v>0</v>
      </c>
      <c r="AG136" s="97">
        <v>1</v>
      </c>
      <c r="AH136" s="101">
        <v>0</v>
      </c>
      <c r="AI136" s="101">
        <v>0</v>
      </c>
    </row>
    <row r="137" spans="1:35" ht="36" x14ac:dyDescent="0.4">
      <c r="A137" s="96" t="s">
        <v>687</v>
      </c>
      <c r="B137" s="101">
        <v>0</v>
      </c>
      <c r="C137" s="101">
        <v>0</v>
      </c>
      <c r="D137" s="101">
        <v>0</v>
      </c>
      <c r="E137" s="97">
        <v>1</v>
      </c>
      <c r="F137" s="101">
        <v>0</v>
      </c>
      <c r="G137" s="101">
        <v>0</v>
      </c>
      <c r="H137" s="96" t="s">
        <v>687</v>
      </c>
      <c r="I137" s="101">
        <v>0</v>
      </c>
      <c r="J137" s="101">
        <v>0</v>
      </c>
      <c r="K137" s="101">
        <v>0</v>
      </c>
      <c r="L137" s="97">
        <v>1</v>
      </c>
      <c r="M137" s="101">
        <v>0</v>
      </c>
      <c r="N137" s="101">
        <v>0</v>
      </c>
      <c r="O137" s="96" t="s">
        <v>372</v>
      </c>
      <c r="P137" s="101">
        <v>0</v>
      </c>
      <c r="Q137" s="101">
        <v>0</v>
      </c>
      <c r="R137" s="101">
        <v>0</v>
      </c>
      <c r="S137" s="97">
        <v>1</v>
      </c>
      <c r="T137" s="101">
        <v>0</v>
      </c>
      <c r="U137" s="101">
        <v>0</v>
      </c>
      <c r="V137" s="96" t="s">
        <v>687</v>
      </c>
      <c r="W137" s="101">
        <v>0</v>
      </c>
      <c r="X137" s="101">
        <v>0</v>
      </c>
      <c r="Y137" s="101">
        <v>0</v>
      </c>
      <c r="Z137" s="97">
        <v>1</v>
      </c>
      <c r="AA137" s="101">
        <v>0</v>
      </c>
      <c r="AB137" s="101">
        <v>0</v>
      </c>
      <c r="AC137" s="96" t="s">
        <v>687</v>
      </c>
      <c r="AD137" s="101">
        <v>0</v>
      </c>
      <c r="AE137" s="101">
        <v>0</v>
      </c>
      <c r="AF137" s="101">
        <v>0</v>
      </c>
      <c r="AG137" s="97">
        <v>1</v>
      </c>
      <c r="AH137" s="101">
        <v>0</v>
      </c>
      <c r="AI137" s="101">
        <v>0</v>
      </c>
    </row>
    <row r="138" spans="1:35" ht="18" x14ac:dyDescent="0.4">
      <c r="A138" s="96" t="s">
        <v>374</v>
      </c>
      <c r="B138" s="101">
        <v>0</v>
      </c>
      <c r="C138" s="101">
        <v>0</v>
      </c>
      <c r="D138" s="101">
        <v>0</v>
      </c>
      <c r="E138" s="97">
        <v>1</v>
      </c>
      <c r="F138" s="101">
        <v>0</v>
      </c>
      <c r="G138" s="101">
        <v>0</v>
      </c>
      <c r="H138" s="96" t="s">
        <v>374</v>
      </c>
      <c r="I138" s="101">
        <v>0</v>
      </c>
      <c r="J138" s="101">
        <v>0</v>
      </c>
      <c r="K138" s="101">
        <v>0</v>
      </c>
      <c r="L138" s="97">
        <v>1</v>
      </c>
      <c r="M138" s="101">
        <v>0</v>
      </c>
      <c r="N138" s="101">
        <v>0</v>
      </c>
      <c r="O138" s="96" t="s">
        <v>299</v>
      </c>
      <c r="P138" s="101">
        <v>0</v>
      </c>
      <c r="Q138" s="101">
        <v>0</v>
      </c>
      <c r="R138" s="101">
        <v>0</v>
      </c>
      <c r="S138" s="97">
        <v>1</v>
      </c>
      <c r="T138" s="101">
        <v>0</v>
      </c>
      <c r="U138" s="101">
        <v>0</v>
      </c>
      <c r="V138" s="96" t="s">
        <v>374</v>
      </c>
      <c r="W138" s="101">
        <v>0</v>
      </c>
      <c r="X138" s="101">
        <v>0</v>
      </c>
      <c r="Y138" s="101">
        <v>0</v>
      </c>
      <c r="Z138" s="97">
        <v>1</v>
      </c>
      <c r="AA138" s="101">
        <v>0</v>
      </c>
      <c r="AB138" s="101">
        <v>0</v>
      </c>
      <c r="AC138" s="96" t="s">
        <v>374</v>
      </c>
      <c r="AD138" s="101">
        <v>0</v>
      </c>
      <c r="AE138" s="101">
        <v>0</v>
      </c>
      <c r="AF138" s="101">
        <v>0</v>
      </c>
      <c r="AG138" s="97">
        <v>1</v>
      </c>
      <c r="AH138" s="101">
        <v>0</v>
      </c>
      <c r="AI138" s="101">
        <v>0</v>
      </c>
    </row>
    <row r="139" spans="1:35" ht="36" x14ac:dyDescent="0.4">
      <c r="A139" s="96" t="s">
        <v>298</v>
      </c>
      <c r="B139" s="101">
        <v>0</v>
      </c>
      <c r="C139" s="101">
        <v>0</v>
      </c>
      <c r="D139" s="101">
        <v>0</v>
      </c>
      <c r="E139" s="97">
        <v>1</v>
      </c>
      <c r="F139" s="101">
        <v>0</v>
      </c>
      <c r="G139" s="101">
        <v>0</v>
      </c>
      <c r="H139" s="96" t="s">
        <v>298</v>
      </c>
      <c r="I139" s="101">
        <v>0</v>
      </c>
      <c r="J139" s="101">
        <v>0</v>
      </c>
      <c r="K139" s="101">
        <v>0</v>
      </c>
      <c r="L139" s="97">
        <v>1</v>
      </c>
      <c r="M139" s="101">
        <v>0</v>
      </c>
      <c r="N139" s="101">
        <v>0</v>
      </c>
      <c r="O139" s="96" t="s">
        <v>687</v>
      </c>
      <c r="P139" s="101">
        <v>0</v>
      </c>
      <c r="Q139" s="101">
        <v>0</v>
      </c>
      <c r="R139" s="101">
        <v>0</v>
      </c>
      <c r="S139" s="97">
        <v>1</v>
      </c>
      <c r="T139" s="101">
        <v>0</v>
      </c>
      <c r="U139" s="101">
        <v>0</v>
      </c>
      <c r="V139" s="96" t="s">
        <v>298</v>
      </c>
      <c r="W139" s="101">
        <v>0</v>
      </c>
      <c r="X139" s="101">
        <v>0</v>
      </c>
      <c r="Y139" s="101">
        <v>0</v>
      </c>
      <c r="Z139" s="97">
        <v>1</v>
      </c>
      <c r="AA139" s="101">
        <v>0</v>
      </c>
      <c r="AB139" s="101">
        <v>0</v>
      </c>
      <c r="AC139" s="96" t="s">
        <v>298</v>
      </c>
      <c r="AD139" s="101">
        <v>0</v>
      </c>
      <c r="AE139" s="101">
        <v>0</v>
      </c>
      <c r="AF139" s="101">
        <v>0</v>
      </c>
      <c r="AG139" s="97">
        <v>1</v>
      </c>
      <c r="AH139" s="101">
        <v>0</v>
      </c>
      <c r="AI139" s="101">
        <v>0</v>
      </c>
    </row>
    <row r="140" spans="1:35" ht="18" x14ac:dyDescent="0.4">
      <c r="A140" s="96" t="s">
        <v>273</v>
      </c>
      <c r="B140" s="101">
        <v>0</v>
      </c>
      <c r="C140" s="101">
        <v>0</v>
      </c>
      <c r="D140" s="101">
        <v>0</v>
      </c>
      <c r="E140" s="97">
        <v>1</v>
      </c>
      <c r="F140" s="101">
        <v>0</v>
      </c>
      <c r="G140" s="101">
        <v>0</v>
      </c>
      <c r="H140" s="96" t="s">
        <v>273</v>
      </c>
      <c r="I140" s="101">
        <v>0</v>
      </c>
      <c r="J140" s="101">
        <v>0</v>
      </c>
      <c r="K140" s="101">
        <v>0</v>
      </c>
      <c r="L140" s="97">
        <v>1</v>
      </c>
      <c r="M140" s="101">
        <v>0</v>
      </c>
      <c r="N140" s="101">
        <v>0</v>
      </c>
      <c r="O140" s="96" t="s">
        <v>374</v>
      </c>
      <c r="P140" s="101">
        <v>0</v>
      </c>
      <c r="Q140" s="101">
        <v>0</v>
      </c>
      <c r="R140" s="101">
        <v>0</v>
      </c>
      <c r="S140" s="97">
        <v>1</v>
      </c>
      <c r="T140" s="101">
        <v>0</v>
      </c>
      <c r="U140" s="101">
        <v>0</v>
      </c>
      <c r="V140" s="96" t="s">
        <v>273</v>
      </c>
      <c r="W140" s="101">
        <v>0</v>
      </c>
      <c r="X140" s="101">
        <v>0</v>
      </c>
      <c r="Y140" s="101">
        <v>0</v>
      </c>
      <c r="Z140" s="97">
        <v>1</v>
      </c>
      <c r="AA140" s="101">
        <v>0</v>
      </c>
      <c r="AB140" s="101">
        <v>0</v>
      </c>
      <c r="AC140" s="96" t="s">
        <v>273</v>
      </c>
      <c r="AD140" s="101">
        <v>0</v>
      </c>
      <c r="AE140" s="101">
        <v>0</v>
      </c>
      <c r="AF140" s="101">
        <v>0</v>
      </c>
      <c r="AG140" s="97">
        <v>1</v>
      </c>
      <c r="AH140" s="101">
        <v>0</v>
      </c>
      <c r="AI140" s="101">
        <v>0</v>
      </c>
    </row>
    <row r="141" spans="1:35" ht="36" x14ac:dyDescent="0.4">
      <c r="A141" s="96" t="s">
        <v>264</v>
      </c>
      <c r="B141" s="101">
        <v>0</v>
      </c>
      <c r="C141" s="101">
        <v>0</v>
      </c>
      <c r="D141" s="101">
        <v>0</v>
      </c>
      <c r="E141" s="97">
        <v>1</v>
      </c>
      <c r="F141" s="101">
        <v>0</v>
      </c>
      <c r="G141" s="101">
        <v>0</v>
      </c>
      <c r="H141" s="96" t="s">
        <v>264</v>
      </c>
      <c r="I141" s="101">
        <v>0</v>
      </c>
      <c r="J141" s="101">
        <v>0</v>
      </c>
      <c r="K141" s="101">
        <v>0</v>
      </c>
      <c r="L141" s="97">
        <v>1</v>
      </c>
      <c r="M141" s="101">
        <v>0</v>
      </c>
      <c r="N141" s="101">
        <v>0</v>
      </c>
      <c r="O141" s="96" t="s">
        <v>298</v>
      </c>
      <c r="P141" s="101">
        <v>0</v>
      </c>
      <c r="Q141" s="101">
        <v>0</v>
      </c>
      <c r="R141" s="101">
        <v>0</v>
      </c>
      <c r="S141" s="97">
        <v>1</v>
      </c>
      <c r="T141" s="101">
        <v>0</v>
      </c>
      <c r="U141" s="101">
        <v>0</v>
      </c>
      <c r="V141" s="96" t="s">
        <v>264</v>
      </c>
      <c r="W141" s="101">
        <v>0</v>
      </c>
      <c r="X141" s="101">
        <v>0</v>
      </c>
      <c r="Y141" s="101">
        <v>0</v>
      </c>
      <c r="Z141" s="97">
        <v>1</v>
      </c>
      <c r="AA141" s="101">
        <v>0</v>
      </c>
      <c r="AB141" s="101">
        <v>0</v>
      </c>
      <c r="AC141" s="96" t="s">
        <v>264</v>
      </c>
      <c r="AD141" s="101">
        <v>0</v>
      </c>
      <c r="AE141" s="101">
        <v>0</v>
      </c>
      <c r="AF141" s="101">
        <v>0</v>
      </c>
      <c r="AG141" s="97">
        <v>1</v>
      </c>
      <c r="AH141" s="101">
        <v>0</v>
      </c>
      <c r="AI141" s="101">
        <v>0</v>
      </c>
    </row>
    <row r="142" spans="1:35" ht="18" x14ac:dyDescent="0.4">
      <c r="A142" s="96" t="s">
        <v>377</v>
      </c>
      <c r="B142" s="101">
        <v>0</v>
      </c>
      <c r="C142" s="101">
        <v>0</v>
      </c>
      <c r="D142" s="101">
        <v>0</v>
      </c>
      <c r="E142" s="97">
        <v>1</v>
      </c>
      <c r="F142" s="101">
        <v>0</v>
      </c>
      <c r="G142" s="101">
        <v>0</v>
      </c>
      <c r="H142" s="96" t="s">
        <v>377</v>
      </c>
      <c r="I142" s="101">
        <v>0</v>
      </c>
      <c r="J142" s="101">
        <v>0</v>
      </c>
      <c r="K142" s="101">
        <v>0</v>
      </c>
      <c r="L142" s="97">
        <v>1</v>
      </c>
      <c r="M142" s="101">
        <v>0</v>
      </c>
      <c r="N142" s="101">
        <v>0</v>
      </c>
      <c r="O142" s="96" t="s">
        <v>377</v>
      </c>
      <c r="P142" s="101">
        <v>0</v>
      </c>
      <c r="Q142" s="101">
        <v>0</v>
      </c>
      <c r="R142" s="101">
        <v>0</v>
      </c>
      <c r="S142" s="97">
        <v>1</v>
      </c>
      <c r="T142" s="101">
        <v>0</v>
      </c>
      <c r="U142" s="101">
        <v>0</v>
      </c>
      <c r="V142" s="96" t="s">
        <v>377</v>
      </c>
      <c r="W142" s="101">
        <v>0</v>
      </c>
      <c r="X142" s="101">
        <v>0</v>
      </c>
      <c r="Y142" s="101">
        <v>0</v>
      </c>
      <c r="Z142" s="97">
        <v>1</v>
      </c>
      <c r="AA142" s="101">
        <v>0</v>
      </c>
      <c r="AB142" s="101">
        <v>0</v>
      </c>
      <c r="AC142" s="96" t="s">
        <v>377</v>
      </c>
      <c r="AD142" s="101">
        <v>0</v>
      </c>
      <c r="AE142" s="101">
        <v>0</v>
      </c>
      <c r="AF142" s="101">
        <v>0</v>
      </c>
      <c r="AG142" s="97">
        <v>1</v>
      </c>
      <c r="AH142" s="101">
        <v>0</v>
      </c>
      <c r="AI142" s="101">
        <v>0</v>
      </c>
    </row>
    <row r="143" spans="1:35" ht="18" x14ac:dyDescent="0.4">
      <c r="A143" s="96" t="s">
        <v>260</v>
      </c>
      <c r="B143" s="101">
        <v>0</v>
      </c>
      <c r="C143" s="101">
        <v>0</v>
      </c>
      <c r="D143" s="101">
        <v>0</v>
      </c>
      <c r="E143" s="97">
        <v>1</v>
      </c>
      <c r="F143" s="101">
        <v>0</v>
      </c>
      <c r="G143" s="101">
        <v>0</v>
      </c>
      <c r="H143" s="96" t="s">
        <v>260</v>
      </c>
      <c r="I143" s="101">
        <v>0</v>
      </c>
      <c r="J143" s="101">
        <v>0</v>
      </c>
      <c r="K143" s="101">
        <v>0</v>
      </c>
      <c r="L143" s="97">
        <v>1</v>
      </c>
      <c r="M143" s="101">
        <v>0</v>
      </c>
      <c r="N143" s="101">
        <v>0</v>
      </c>
      <c r="O143" s="96" t="s">
        <v>260</v>
      </c>
      <c r="P143" s="101">
        <v>0</v>
      </c>
      <c r="Q143" s="101">
        <v>0</v>
      </c>
      <c r="R143" s="101">
        <v>0</v>
      </c>
      <c r="S143" s="97">
        <v>1</v>
      </c>
      <c r="T143" s="101">
        <v>0</v>
      </c>
      <c r="U143" s="101">
        <v>0</v>
      </c>
      <c r="V143" s="96" t="s">
        <v>260</v>
      </c>
      <c r="W143" s="101">
        <v>0</v>
      </c>
      <c r="X143" s="101">
        <v>0</v>
      </c>
      <c r="Y143" s="101">
        <v>0</v>
      </c>
      <c r="Z143" s="97">
        <v>1</v>
      </c>
      <c r="AA143" s="101">
        <v>0</v>
      </c>
      <c r="AB143" s="101">
        <v>0</v>
      </c>
      <c r="AC143" s="96" t="s">
        <v>260</v>
      </c>
      <c r="AD143" s="101">
        <v>0</v>
      </c>
      <c r="AE143" s="101">
        <v>0</v>
      </c>
      <c r="AF143" s="101">
        <v>0</v>
      </c>
      <c r="AG143" s="97">
        <v>1</v>
      </c>
      <c r="AH143" s="101">
        <v>0</v>
      </c>
      <c r="AI143" s="101">
        <v>0</v>
      </c>
    </row>
    <row r="144" spans="1:35" ht="18" x14ac:dyDescent="0.4">
      <c r="A144" s="96" t="s">
        <v>379</v>
      </c>
      <c r="B144" s="101">
        <v>0</v>
      </c>
      <c r="C144" s="101">
        <v>0</v>
      </c>
      <c r="D144" s="101">
        <v>0</v>
      </c>
      <c r="E144" s="97">
        <v>1</v>
      </c>
      <c r="F144" s="101">
        <v>0</v>
      </c>
      <c r="G144" s="101">
        <v>0</v>
      </c>
      <c r="H144" s="96" t="s">
        <v>379</v>
      </c>
      <c r="I144" s="101">
        <v>0</v>
      </c>
      <c r="J144" s="101">
        <v>0</v>
      </c>
      <c r="K144" s="101">
        <v>0</v>
      </c>
      <c r="L144" s="97">
        <v>1</v>
      </c>
      <c r="M144" s="101">
        <v>0</v>
      </c>
      <c r="N144" s="101">
        <v>0</v>
      </c>
      <c r="O144" s="96" t="s">
        <v>379</v>
      </c>
      <c r="P144" s="101">
        <v>0</v>
      </c>
      <c r="Q144" s="101">
        <v>0</v>
      </c>
      <c r="R144" s="101">
        <v>0</v>
      </c>
      <c r="S144" s="97">
        <v>1</v>
      </c>
      <c r="T144" s="101">
        <v>0</v>
      </c>
      <c r="U144" s="101">
        <v>0</v>
      </c>
      <c r="V144" s="96" t="s">
        <v>379</v>
      </c>
      <c r="W144" s="101">
        <v>0</v>
      </c>
      <c r="X144" s="101">
        <v>0</v>
      </c>
      <c r="Y144" s="101">
        <v>0</v>
      </c>
      <c r="Z144" s="97">
        <v>1</v>
      </c>
      <c r="AA144" s="101">
        <v>0</v>
      </c>
      <c r="AB144" s="101">
        <v>0</v>
      </c>
      <c r="AC144" s="96" t="s">
        <v>379</v>
      </c>
      <c r="AD144" s="101">
        <v>0</v>
      </c>
      <c r="AE144" s="101">
        <v>0</v>
      </c>
      <c r="AF144" s="101">
        <v>0</v>
      </c>
      <c r="AG144" s="97">
        <v>1</v>
      </c>
      <c r="AH144" s="101">
        <v>0</v>
      </c>
      <c r="AI144" s="101">
        <v>0</v>
      </c>
    </row>
    <row r="145" spans="1:35" ht="36" x14ac:dyDescent="0.4">
      <c r="A145" s="96" t="s">
        <v>383</v>
      </c>
      <c r="B145" s="101">
        <v>0</v>
      </c>
      <c r="C145" s="101">
        <v>0</v>
      </c>
      <c r="D145" s="101">
        <v>0</v>
      </c>
      <c r="E145" s="97">
        <v>1</v>
      </c>
      <c r="F145" s="101">
        <v>0</v>
      </c>
      <c r="G145" s="101">
        <v>0</v>
      </c>
      <c r="H145" s="96" t="s">
        <v>383</v>
      </c>
      <c r="I145" s="101">
        <v>0</v>
      </c>
      <c r="J145" s="101">
        <v>0</v>
      </c>
      <c r="K145" s="101">
        <v>0</v>
      </c>
      <c r="L145" s="97">
        <v>1</v>
      </c>
      <c r="M145" s="101">
        <v>0</v>
      </c>
      <c r="N145" s="101">
        <v>0</v>
      </c>
      <c r="O145" s="96" t="s">
        <v>383</v>
      </c>
      <c r="P145" s="101">
        <v>0</v>
      </c>
      <c r="Q145" s="101">
        <v>0</v>
      </c>
      <c r="R145" s="101">
        <v>0</v>
      </c>
      <c r="S145" s="97">
        <v>1</v>
      </c>
      <c r="T145" s="101">
        <v>0</v>
      </c>
      <c r="U145" s="101">
        <v>0</v>
      </c>
      <c r="V145" s="96" t="s">
        <v>383</v>
      </c>
      <c r="W145" s="101">
        <v>0</v>
      </c>
      <c r="X145" s="101">
        <v>0</v>
      </c>
      <c r="Y145" s="101">
        <v>0</v>
      </c>
      <c r="Z145" s="97">
        <v>1</v>
      </c>
      <c r="AA145" s="101">
        <v>0</v>
      </c>
      <c r="AB145" s="101">
        <v>0</v>
      </c>
      <c r="AC145" s="96" t="s">
        <v>383</v>
      </c>
      <c r="AD145" s="101">
        <v>0</v>
      </c>
      <c r="AE145" s="101">
        <v>0</v>
      </c>
      <c r="AF145" s="101">
        <v>0</v>
      </c>
      <c r="AG145" s="97">
        <v>1</v>
      </c>
      <c r="AH145" s="101">
        <v>0</v>
      </c>
      <c r="AI145" s="101">
        <v>0</v>
      </c>
    </row>
    <row r="146" spans="1:35" ht="18" x14ac:dyDescent="0.4">
      <c r="A146" s="96" t="s">
        <v>384</v>
      </c>
      <c r="B146" s="101">
        <v>0</v>
      </c>
      <c r="C146" s="101">
        <v>0</v>
      </c>
      <c r="D146" s="101">
        <v>0</v>
      </c>
      <c r="E146" s="97">
        <v>1</v>
      </c>
      <c r="F146" s="101">
        <v>0</v>
      </c>
      <c r="G146" s="101">
        <v>0</v>
      </c>
      <c r="H146" s="96" t="s">
        <v>384</v>
      </c>
      <c r="I146" s="101">
        <v>0</v>
      </c>
      <c r="J146" s="101">
        <v>0</v>
      </c>
      <c r="K146" s="101">
        <v>0</v>
      </c>
      <c r="L146" s="97">
        <v>1</v>
      </c>
      <c r="M146" s="101">
        <v>0</v>
      </c>
      <c r="N146" s="101">
        <v>0</v>
      </c>
      <c r="O146" s="96" t="s">
        <v>384</v>
      </c>
      <c r="P146" s="101">
        <v>0</v>
      </c>
      <c r="Q146" s="101">
        <v>0</v>
      </c>
      <c r="R146" s="101">
        <v>0</v>
      </c>
      <c r="S146" s="97">
        <v>1</v>
      </c>
      <c r="T146" s="101">
        <v>0</v>
      </c>
      <c r="U146" s="101">
        <v>0</v>
      </c>
      <c r="V146" s="96" t="s">
        <v>384</v>
      </c>
      <c r="W146" s="101">
        <v>0</v>
      </c>
      <c r="X146" s="101">
        <v>0</v>
      </c>
      <c r="Y146" s="101">
        <v>0</v>
      </c>
      <c r="Z146" s="97">
        <v>1</v>
      </c>
      <c r="AA146" s="101">
        <v>0</v>
      </c>
      <c r="AB146" s="101">
        <v>0</v>
      </c>
      <c r="AC146" s="96" t="s">
        <v>384</v>
      </c>
      <c r="AD146" s="101">
        <v>0</v>
      </c>
      <c r="AE146" s="101">
        <v>0</v>
      </c>
      <c r="AF146" s="101">
        <v>0</v>
      </c>
      <c r="AG146" s="97">
        <v>1</v>
      </c>
      <c r="AH146" s="101">
        <v>0</v>
      </c>
      <c r="AI146" s="101">
        <v>0</v>
      </c>
    </row>
    <row r="147" spans="1:35" ht="18" x14ac:dyDescent="0.4">
      <c r="A147" s="96" t="s">
        <v>385</v>
      </c>
      <c r="B147" s="101">
        <v>0</v>
      </c>
      <c r="C147" s="101">
        <v>0</v>
      </c>
      <c r="D147" s="101">
        <v>0</v>
      </c>
      <c r="E147" s="97">
        <v>1</v>
      </c>
      <c r="F147" s="101">
        <v>0</v>
      </c>
      <c r="G147" s="101">
        <v>0</v>
      </c>
      <c r="H147" s="96" t="s">
        <v>385</v>
      </c>
      <c r="I147" s="101">
        <v>0</v>
      </c>
      <c r="J147" s="101">
        <v>0</v>
      </c>
      <c r="K147" s="101">
        <v>0</v>
      </c>
      <c r="L147" s="97">
        <v>1</v>
      </c>
      <c r="M147" s="101">
        <v>0</v>
      </c>
      <c r="N147" s="101">
        <v>0</v>
      </c>
      <c r="O147" s="96" t="s">
        <v>385</v>
      </c>
      <c r="P147" s="101">
        <v>0</v>
      </c>
      <c r="Q147" s="101">
        <v>0</v>
      </c>
      <c r="R147" s="101">
        <v>0</v>
      </c>
      <c r="S147" s="97">
        <v>1</v>
      </c>
      <c r="T147" s="101">
        <v>0</v>
      </c>
      <c r="U147" s="101">
        <v>0</v>
      </c>
      <c r="V147" s="96" t="s">
        <v>385</v>
      </c>
      <c r="W147" s="101">
        <v>0</v>
      </c>
      <c r="X147" s="101">
        <v>0</v>
      </c>
      <c r="Y147" s="101">
        <v>0</v>
      </c>
      <c r="Z147" s="97">
        <v>1</v>
      </c>
      <c r="AA147" s="101">
        <v>0</v>
      </c>
      <c r="AB147" s="101">
        <v>0</v>
      </c>
      <c r="AC147" s="96" t="s">
        <v>385</v>
      </c>
      <c r="AD147" s="101">
        <v>0</v>
      </c>
      <c r="AE147" s="101">
        <v>0</v>
      </c>
      <c r="AF147" s="101">
        <v>0</v>
      </c>
      <c r="AG147" s="97">
        <v>1</v>
      </c>
      <c r="AH147" s="101">
        <v>0</v>
      </c>
      <c r="AI147" s="101">
        <v>0</v>
      </c>
    </row>
    <row r="148" spans="1:35" ht="18" x14ac:dyDescent="0.4">
      <c r="A148" s="96" t="s">
        <v>386</v>
      </c>
      <c r="B148" s="101">
        <v>0</v>
      </c>
      <c r="C148" s="101">
        <v>0</v>
      </c>
      <c r="D148" s="101">
        <v>0</v>
      </c>
      <c r="E148" s="97">
        <v>1</v>
      </c>
      <c r="F148" s="101">
        <v>0</v>
      </c>
      <c r="G148" s="101">
        <v>0</v>
      </c>
      <c r="H148" s="96" t="s">
        <v>386</v>
      </c>
      <c r="I148" s="101">
        <v>0</v>
      </c>
      <c r="J148" s="101">
        <v>0</v>
      </c>
      <c r="K148" s="101">
        <v>0</v>
      </c>
      <c r="L148" s="97">
        <v>1</v>
      </c>
      <c r="M148" s="101">
        <v>0</v>
      </c>
      <c r="N148" s="101">
        <v>0</v>
      </c>
      <c r="O148" s="96" t="s">
        <v>386</v>
      </c>
      <c r="P148" s="101">
        <v>0</v>
      </c>
      <c r="Q148" s="101">
        <v>0</v>
      </c>
      <c r="R148" s="101">
        <v>0</v>
      </c>
      <c r="S148" s="97">
        <v>1</v>
      </c>
      <c r="T148" s="101">
        <v>0</v>
      </c>
      <c r="U148" s="101">
        <v>0</v>
      </c>
      <c r="V148" s="96" t="s">
        <v>386</v>
      </c>
      <c r="W148" s="101">
        <v>0</v>
      </c>
      <c r="X148" s="101">
        <v>0</v>
      </c>
      <c r="Y148" s="101">
        <v>0</v>
      </c>
      <c r="Z148" s="97">
        <v>1</v>
      </c>
      <c r="AA148" s="101">
        <v>0</v>
      </c>
      <c r="AB148" s="101">
        <v>0</v>
      </c>
      <c r="AC148" s="96" t="s">
        <v>386</v>
      </c>
      <c r="AD148" s="101">
        <v>0</v>
      </c>
      <c r="AE148" s="101">
        <v>0</v>
      </c>
      <c r="AF148" s="101">
        <v>0</v>
      </c>
      <c r="AG148" s="97">
        <v>1</v>
      </c>
      <c r="AH148" s="101">
        <v>0</v>
      </c>
      <c r="AI148" s="101">
        <v>0</v>
      </c>
    </row>
    <row r="149" spans="1:35" ht="18" x14ac:dyDescent="0.4">
      <c r="A149" s="96" t="s">
        <v>387</v>
      </c>
      <c r="B149" s="101">
        <v>0</v>
      </c>
      <c r="C149" s="101">
        <v>0</v>
      </c>
      <c r="D149" s="101">
        <v>0</v>
      </c>
      <c r="E149" s="97">
        <v>1</v>
      </c>
      <c r="F149" s="101">
        <v>0</v>
      </c>
      <c r="G149" s="101">
        <v>0</v>
      </c>
      <c r="H149" s="96" t="s">
        <v>387</v>
      </c>
      <c r="I149" s="101">
        <v>0</v>
      </c>
      <c r="J149" s="101">
        <v>0</v>
      </c>
      <c r="K149" s="101">
        <v>0</v>
      </c>
      <c r="L149" s="97">
        <v>1</v>
      </c>
      <c r="M149" s="101">
        <v>0</v>
      </c>
      <c r="N149" s="101">
        <v>0</v>
      </c>
      <c r="O149" s="96" t="s">
        <v>387</v>
      </c>
      <c r="P149" s="101">
        <v>0</v>
      </c>
      <c r="Q149" s="101">
        <v>0</v>
      </c>
      <c r="R149" s="101">
        <v>0</v>
      </c>
      <c r="S149" s="97">
        <v>1</v>
      </c>
      <c r="T149" s="101">
        <v>0</v>
      </c>
      <c r="U149" s="101">
        <v>0</v>
      </c>
      <c r="V149" s="96" t="s">
        <v>387</v>
      </c>
      <c r="W149" s="101">
        <v>0</v>
      </c>
      <c r="X149" s="101">
        <v>0</v>
      </c>
      <c r="Y149" s="101">
        <v>0</v>
      </c>
      <c r="Z149" s="97">
        <v>1</v>
      </c>
      <c r="AA149" s="101">
        <v>0</v>
      </c>
      <c r="AB149" s="101">
        <v>0</v>
      </c>
      <c r="AC149" s="96" t="s">
        <v>387</v>
      </c>
      <c r="AD149" s="101">
        <v>0</v>
      </c>
      <c r="AE149" s="101">
        <v>0</v>
      </c>
      <c r="AF149" s="101">
        <v>0</v>
      </c>
      <c r="AG149" s="97">
        <v>1</v>
      </c>
      <c r="AH149" s="101">
        <v>0</v>
      </c>
      <c r="AI149" s="101">
        <v>0</v>
      </c>
    </row>
    <row r="150" spans="1:35" ht="18" x14ac:dyDescent="0.4">
      <c r="A150" s="96" t="s">
        <v>271</v>
      </c>
      <c r="B150" s="101">
        <v>0</v>
      </c>
      <c r="C150" s="101">
        <v>0</v>
      </c>
      <c r="D150" s="101">
        <v>0</v>
      </c>
      <c r="E150" s="97">
        <v>1</v>
      </c>
      <c r="F150" s="101">
        <v>0</v>
      </c>
      <c r="G150" s="101">
        <v>0</v>
      </c>
      <c r="H150" s="96" t="s">
        <v>271</v>
      </c>
      <c r="I150" s="101">
        <v>0</v>
      </c>
      <c r="J150" s="101">
        <v>0</v>
      </c>
      <c r="K150" s="101">
        <v>0</v>
      </c>
      <c r="L150" s="97">
        <v>1</v>
      </c>
      <c r="M150" s="101">
        <v>0</v>
      </c>
      <c r="N150" s="101">
        <v>0</v>
      </c>
      <c r="O150" s="96" t="s">
        <v>271</v>
      </c>
      <c r="P150" s="101">
        <v>0</v>
      </c>
      <c r="Q150" s="101">
        <v>0</v>
      </c>
      <c r="R150" s="101">
        <v>0</v>
      </c>
      <c r="S150" s="97">
        <v>1</v>
      </c>
      <c r="T150" s="101">
        <v>0</v>
      </c>
      <c r="U150" s="101">
        <v>0</v>
      </c>
      <c r="V150" s="96" t="s">
        <v>271</v>
      </c>
      <c r="W150" s="101">
        <v>0</v>
      </c>
      <c r="X150" s="101">
        <v>0</v>
      </c>
      <c r="Y150" s="101">
        <v>0</v>
      </c>
      <c r="Z150" s="97">
        <v>1</v>
      </c>
      <c r="AA150" s="101">
        <v>0</v>
      </c>
      <c r="AB150" s="101">
        <v>0</v>
      </c>
      <c r="AC150" s="96" t="s">
        <v>271</v>
      </c>
      <c r="AD150" s="101">
        <v>0</v>
      </c>
      <c r="AE150" s="101">
        <v>0</v>
      </c>
      <c r="AF150" s="101">
        <v>0</v>
      </c>
      <c r="AG150" s="97">
        <v>1</v>
      </c>
      <c r="AH150" s="101">
        <v>0</v>
      </c>
      <c r="AI150" s="101">
        <v>0</v>
      </c>
    </row>
    <row r="151" spans="1:35" ht="18" x14ac:dyDescent="0.4">
      <c r="A151" s="96" t="s">
        <v>222</v>
      </c>
      <c r="B151" s="101">
        <v>0</v>
      </c>
      <c r="C151" s="101">
        <v>0</v>
      </c>
      <c r="D151" s="101">
        <v>0</v>
      </c>
      <c r="E151" s="97">
        <v>1</v>
      </c>
      <c r="F151" s="101">
        <v>0</v>
      </c>
      <c r="G151" s="101">
        <v>0</v>
      </c>
      <c r="H151" s="96" t="s">
        <v>222</v>
      </c>
      <c r="I151" s="101">
        <v>0</v>
      </c>
      <c r="J151" s="101">
        <v>0</v>
      </c>
      <c r="K151" s="101">
        <v>0</v>
      </c>
      <c r="L151" s="97">
        <v>1</v>
      </c>
      <c r="M151" s="101">
        <v>0</v>
      </c>
      <c r="N151" s="101">
        <v>0</v>
      </c>
      <c r="O151" s="96" t="s">
        <v>222</v>
      </c>
      <c r="P151" s="101">
        <v>0</v>
      </c>
      <c r="Q151" s="101">
        <v>0</v>
      </c>
      <c r="R151" s="101">
        <v>0</v>
      </c>
      <c r="S151" s="97">
        <v>1</v>
      </c>
      <c r="T151" s="101">
        <v>0</v>
      </c>
      <c r="U151" s="101">
        <v>0</v>
      </c>
      <c r="V151" s="96" t="s">
        <v>222</v>
      </c>
      <c r="W151" s="101">
        <v>0</v>
      </c>
      <c r="X151" s="101">
        <v>0</v>
      </c>
      <c r="Y151" s="101">
        <v>0</v>
      </c>
      <c r="Z151" s="97">
        <v>1</v>
      </c>
      <c r="AA151" s="101">
        <v>0</v>
      </c>
      <c r="AB151" s="101">
        <v>0</v>
      </c>
      <c r="AC151" s="96" t="s">
        <v>222</v>
      </c>
      <c r="AD151" s="101">
        <v>0</v>
      </c>
      <c r="AE151" s="101">
        <v>0</v>
      </c>
      <c r="AF151" s="101">
        <v>0</v>
      </c>
      <c r="AG151" s="97">
        <v>1</v>
      </c>
      <c r="AH151" s="101">
        <v>0</v>
      </c>
      <c r="AI151" s="101">
        <v>0</v>
      </c>
    </row>
    <row r="152" spans="1:35" ht="18" x14ac:dyDescent="0.4">
      <c r="A152" s="96" t="s">
        <v>388</v>
      </c>
      <c r="B152" s="101">
        <v>0</v>
      </c>
      <c r="C152" s="101">
        <v>0</v>
      </c>
      <c r="D152" s="101">
        <v>0</v>
      </c>
      <c r="E152" s="97">
        <v>1</v>
      </c>
      <c r="F152" s="101">
        <v>0</v>
      </c>
      <c r="G152" s="101">
        <v>0</v>
      </c>
      <c r="H152" s="96" t="s">
        <v>388</v>
      </c>
      <c r="I152" s="101">
        <v>0</v>
      </c>
      <c r="J152" s="101">
        <v>0</v>
      </c>
      <c r="K152" s="101">
        <v>0</v>
      </c>
      <c r="L152" s="97">
        <v>1</v>
      </c>
      <c r="M152" s="101">
        <v>0</v>
      </c>
      <c r="N152" s="101">
        <v>0</v>
      </c>
      <c r="O152" s="96" t="s">
        <v>388</v>
      </c>
      <c r="P152" s="101">
        <v>0</v>
      </c>
      <c r="Q152" s="101">
        <v>0</v>
      </c>
      <c r="R152" s="101">
        <v>0</v>
      </c>
      <c r="S152" s="97">
        <v>1</v>
      </c>
      <c r="T152" s="101">
        <v>0</v>
      </c>
      <c r="U152" s="101">
        <v>0</v>
      </c>
      <c r="V152" s="96" t="s">
        <v>388</v>
      </c>
      <c r="W152" s="101">
        <v>0</v>
      </c>
      <c r="X152" s="101">
        <v>0</v>
      </c>
      <c r="Y152" s="101">
        <v>0</v>
      </c>
      <c r="Z152" s="97">
        <v>1</v>
      </c>
      <c r="AA152" s="101">
        <v>0</v>
      </c>
      <c r="AB152" s="101">
        <v>0</v>
      </c>
      <c r="AC152" s="96" t="s">
        <v>388</v>
      </c>
      <c r="AD152" s="101">
        <v>0</v>
      </c>
      <c r="AE152" s="101">
        <v>0</v>
      </c>
      <c r="AF152" s="101">
        <v>0</v>
      </c>
      <c r="AG152" s="97">
        <v>1</v>
      </c>
      <c r="AH152" s="101">
        <v>0</v>
      </c>
      <c r="AI152" s="101">
        <v>0</v>
      </c>
    </row>
    <row r="153" spans="1:35" ht="18" x14ac:dyDescent="0.4">
      <c r="A153" s="96" t="s">
        <v>389</v>
      </c>
      <c r="B153" s="101">
        <v>0</v>
      </c>
      <c r="C153" s="101">
        <v>0</v>
      </c>
      <c r="D153" s="101">
        <v>0</v>
      </c>
      <c r="E153" s="97">
        <v>1</v>
      </c>
      <c r="F153" s="101">
        <v>0</v>
      </c>
      <c r="G153" s="101">
        <v>0</v>
      </c>
      <c r="H153" s="96" t="s">
        <v>389</v>
      </c>
      <c r="I153" s="101">
        <v>0</v>
      </c>
      <c r="J153" s="101">
        <v>0</v>
      </c>
      <c r="K153" s="101">
        <v>0</v>
      </c>
      <c r="L153" s="97">
        <v>1</v>
      </c>
      <c r="M153" s="101">
        <v>0</v>
      </c>
      <c r="N153" s="101">
        <v>0</v>
      </c>
      <c r="O153" s="96" t="s">
        <v>389</v>
      </c>
      <c r="P153" s="101">
        <v>0</v>
      </c>
      <c r="Q153" s="101">
        <v>0</v>
      </c>
      <c r="R153" s="101">
        <v>0</v>
      </c>
      <c r="S153" s="97">
        <v>1</v>
      </c>
      <c r="T153" s="101">
        <v>0</v>
      </c>
      <c r="U153" s="101">
        <v>0</v>
      </c>
      <c r="V153" s="96" t="s">
        <v>389</v>
      </c>
      <c r="W153" s="101">
        <v>0</v>
      </c>
      <c r="X153" s="101">
        <v>0</v>
      </c>
      <c r="Y153" s="101">
        <v>0</v>
      </c>
      <c r="Z153" s="97">
        <v>1</v>
      </c>
      <c r="AA153" s="101">
        <v>0</v>
      </c>
      <c r="AB153" s="101">
        <v>0</v>
      </c>
      <c r="AC153" s="96" t="s">
        <v>389</v>
      </c>
      <c r="AD153" s="101">
        <v>0</v>
      </c>
      <c r="AE153" s="101">
        <v>0</v>
      </c>
      <c r="AF153" s="101">
        <v>0</v>
      </c>
      <c r="AG153" s="97">
        <v>1</v>
      </c>
      <c r="AH153" s="101">
        <v>0</v>
      </c>
      <c r="AI153" s="101">
        <v>0</v>
      </c>
    </row>
    <row r="154" spans="1:35" ht="18" x14ac:dyDescent="0.4">
      <c r="A154" s="96" t="s">
        <v>669</v>
      </c>
      <c r="B154" s="101">
        <v>0</v>
      </c>
      <c r="C154" s="101">
        <v>0</v>
      </c>
      <c r="D154" s="101">
        <v>0</v>
      </c>
      <c r="E154" s="97">
        <v>1</v>
      </c>
      <c r="F154" s="101">
        <v>0</v>
      </c>
      <c r="G154" s="101">
        <v>0</v>
      </c>
      <c r="H154" s="96" t="s">
        <v>669</v>
      </c>
      <c r="I154" s="101">
        <v>0</v>
      </c>
      <c r="J154" s="101">
        <v>0</v>
      </c>
      <c r="K154" s="101">
        <v>0</v>
      </c>
      <c r="L154" s="97">
        <v>1</v>
      </c>
      <c r="M154" s="101">
        <v>0</v>
      </c>
      <c r="N154" s="101">
        <v>0</v>
      </c>
      <c r="O154" s="96" t="s">
        <v>669</v>
      </c>
      <c r="P154" s="101">
        <v>0</v>
      </c>
      <c r="Q154" s="101">
        <v>0</v>
      </c>
      <c r="R154" s="101">
        <v>0</v>
      </c>
      <c r="S154" s="97">
        <v>1</v>
      </c>
      <c r="T154" s="101">
        <v>0</v>
      </c>
      <c r="U154" s="101">
        <v>0</v>
      </c>
      <c r="V154" s="96" t="s">
        <v>669</v>
      </c>
      <c r="W154" s="101">
        <v>0</v>
      </c>
      <c r="X154" s="101">
        <v>0</v>
      </c>
      <c r="Y154" s="101">
        <v>0</v>
      </c>
      <c r="Z154" s="97">
        <v>1</v>
      </c>
      <c r="AA154" s="101">
        <v>0</v>
      </c>
      <c r="AB154" s="101">
        <v>0</v>
      </c>
      <c r="AC154" s="96" t="s">
        <v>669</v>
      </c>
      <c r="AD154" s="101">
        <v>0</v>
      </c>
      <c r="AE154" s="101">
        <v>0</v>
      </c>
      <c r="AF154" s="101">
        <v>0</v>
      </c>
      <c r="AG154" s="97">
        <v>1</v>
      </c>
      <c r="AH154" s="101">
        <v>0</v>
      </c>
      <c r="AI154" s="101">
        <v>0</v>
      </c>
    </row>
    <row r="155" spans="1:35" ht="18" x14ac:dyDescent="0.4">
      <c r="A155" s="96" t="s">
        <v>390</v>
      </c>
      <c r="B155" s="101">
        <v>0</v>
      </c>
      <c r="C155" s="101">
        <v>0</v>
      </c>
      <c r="D155" s="101">
        <v>0</v>
      </c>
      <c r="E155" s="97">
        <v>1</v>
      </c>
      <c r="F155" s="101">
        <v>0</v>
      </c>
      <c r="G155" s="101">
        <v>0</v>
      </c>
      <c r="H155" s="96" t="s">
        <v>390</v>
      </c>
      <c r="I155" s="101">
        <v>0</v>
      </c>
      <c r="J155" s="101">
        <v>0</v>
      </c>
      <c r="K155" s="101">
        <v>0</v>
      </c>
      <c r="L155" s="97">
        <v>1</v>
      </c>
      <c r="M155" s="101">
        <v>0</v>
      </c>
      <c r="N155" s="101">
        <v>0</v>
      </c>
      <c r="O155" s="96" t="s">
        <v>390</v>
      </c>
      <c r="P155" s="101">
        <v>0</v>
      </c>
      <c r="Q155" s="101">
        <v>0</v>
      </c>
      <c r="R155" s="101">
        <v>0</v>
      </c>
      <c r="S155" s="97">
        <v>1</v>
      </c>
      <c r="T155" s="101">
        <v>0</v>
      </c>
      <c r="U155" s="101">
        <v>0</v>
      </c>
      <c r="V155" s="96" t="s">
        <v>390</v>
      </c>
      <c r="W155" s="101">
        <v>0</v>
      </c>
      <c r="X155" s="101">
        <v>0</v>
      </c>
      <c r="Y155" s="101">
        <v>0</v>
      </c>
      <c r="Z155" s="97">
        <v>1</v>
      </c>
      <c r="AA155" s="101">
        <v>0</v>
      </c>
      <c r="AB155" s="101">
        <v>0</v>
      </c>
      <c r="AC155" s="96" t="s">
        <v>390</v>
      </c>
      <c r="AD155" s="101">
        <v>0</v>
      </c>
      <c r="AE155" s="101">
        <v>0</v>
      </c>
      <c r="AF155" s="101">
        <v>0</v>
      </c>
      <c r="AG155" s="97">
        <v>1</v>
      </c>
      <c r="AH155" s="101">
        <v>0</v>
      </c>
      <c r="AI155" s="101">
        <v>0</v>
      </c>
    </row>
    <row r="156" spans="1:35" ht="18" x14ac:dyDescent="0.4">
      <c r="A156" s="96" t="s">
        <v>391</v>
      </c>
      <c r="B156" s="101">
        <v>0</v>
      </c>
      <c r="C156" s="101">
        <v>0</v>
      </c>
      <c r="D156" s="101">
        <v>0</v>
      </c>
      <c r="E156" s="97">
        <v>1</v>
      </c>
      <c r="F156" s="101">
        <v>0</v>
      </c>
      <c r="G156" s="101">
        <v>0</v>
      </c>
      <c r="H156" s="96" t="s">
        <v>391</v>
      </c>
      <c r="I156" s="101">
        <v>0</v>
      </c>
      <c r="J156" s="101">
        <v>0</v>
      </c>
      <c r="K156" s="101">
        <v>0</v>
      </c>
      <c r="L156" s="97">
        <v>1</v>
      </c>
      <c r="M156" s="101">
        <v>0</v>
      </c>
      <c r="N156" s="101">
        <v>0</v>
      </c>
      <c r="O156" s="96" t="s">
        <v>391</v>
      </c>
      <c r="P156" s="101">
        <v>0</v>
      </c>
      <c r="Q156" s="101">
        <v>0</v>
      </c>
      <c r="R156" s="101">
        <v>0</v>
      </c>
      <c r="S156" s="97">
        <v>1</v>
      </c>
      <c r="T156" s="101">
        <v>0</v>
      </c>
      <c r="U156" s="101">
        <v>0</v>
      </c>
      <c r="V156" s="96" t="s">
        <v>391</v>
      </c>
      <c r="W156" s="101">
        <v>0</v>
      </c>
      <c r="X156" s="101">
        <v>0</v>
      </c>
      <c r="Y156" s="101">
        <v>0</v>
      </c>
      <c r="Z156" s="97">
        <v>1</v>
      </c>
      <c r="AA156" s="101">
        <v>0</v>
      </c>
      <c r="AB156" s="101">
        <v>0</v>
      </c>
      <c r="AC156" s="96" t="s">
        <v>391</v>
      </c>
      <c r="AD156" s="101">
        <v>0</v>
      </c>
      <c r="AE156" s="101">
        <v>0</v>
      </c>
      <c r="AF156" s="101">
        <v>0</v>
      </c>
      <c r="AG156" s="97">
        <v>1</v>
      </c>
      <c r="AH156" s="101">
        <v>0</v>
      </c>
      <c r="AI156" s="101">
        <v>0</v>
      </c>
    </row>
    <row r="157" spans="1:35" ht="18" x14ac:dyDescent="0.4">
      <c r="A157" s="96" t="s">
        <v>392</v>
      </c>
      <c r="B157" s="101">
        <v>0</v>
      </c>
      <c r="C157" s="101">
        <v>0</v>
      </c>
      <c r="D157" s="101">
        <v>0</v>
      </c>
      <c r="E157" s="97">
        <v>1</v>
      </c>
      <c r="F157" s="101">
        <v>0</v>
      </c>
      <c r="G157" s="101">
        <v>0</v>
      </c>
      <c r="H157" s="96" t="s">
        <v>392</v>
      </c>
      <c r="I157" s="101">
        <v>0</v>
      </c>
      <c r="J157" s="101">
        <v>0</v>
      </c>
      <c r="K157" s="101">
        <v>0</v>
      </c>
      <c r="L157" s="97">
        <v>1</v>
      </c>
      <c r="M157" s="101">
        <v>0</v>
      </c>
      <c r="N157" s="101">
        <v>0</v>
      </c>
      <c r="O157" s="96" t="s">
        <v>392</v>
      </c>
      <c r="P157" s="101">
        <v>0</v>
      </c>
      <c r="Q157" s="101">
        <v>0</v>
      </c>
      <c r="R157" s="101">
        <v>0</v>
      </c>
      <c r="S157" s="97">
        <v>1</v>
      </c>
      <c r="T157" s="101">
        <v>0</v>
      </c>
      <c r="U157" s="101">
        <v>0</v>
      </c>
      <c r="V157" s="96" t="s">
        <v>392</v>
      </c>
      <c r="W157" s="101">
        <v>0</v>
      </c>
      <c r="X157" s="101">
        <v>0</v>
      </c>
      <c r="Y157" s="101">
        <v>0</v>
      </c>
      <c r="Z157" s="97">
        <v>1</v>
      </c>
      <c r="AA157" s="101">
        <v>0</v>
      </c>
      <c r="AB157" s="101">
        <v>0</v>
      </c>
      <c r="AC157" s="96" t="s">
        <v>392</v>
      </c>
      <c r="AD157" s="101">
        <v>0</v>
      </c>
      <c r="AE157" s="101">
        <v>0</v>
      </c>
      <c r="AF157" s="101">
        <v>0</v>
      </c>
      <c r="AG157" s="97">
        <v>1</v>
      </c>
      <c r="AH157" s="101">
        <v>0</v>
      </c>
      <c r="AI157" s="101">
        <v>0</v>
      </c>
    </row>
    <row r="158" spans="1:35" ht="18" x14ac:dyDescent="0.4">
      <c r="A158" s="96" t="s">
        <v>393</v>
      </c>
      <c r="B158" s="101">
        <v>0</v>
      </c>
      <c r="C158" s="101">
        <v>0</v>
      </c>
      <c r="D158" s="101">
        <v>0</v>
      </c>
      <c r="E158" s="97">
        <v>1</v>
      </c>
      <c r="F158" s="101">
        <v>0</v>
      </c>
      <c r="G158" s="101">
        <v>0</v>
      </c>
      <c r="H158" s="96" t="s">
        <v>393</v>
      </c>
      <c r="I158" s="101">
        <v>0</v>
      </c>
      <c r="J158" s="101">
        <v>0</v>
      </c>
      <c r="K158" s="101">
        <v>0</v>
      </c>
      <c r="L158" s="97">
        <v>1</v>
      </c>
      <c r="M158" s="101">
        <v>0</v>
      </c>
      <c r="N158" s="101">
        <v>0</v>
      </c>
      <c r="O158" s="96" t="s">
        <v>393</v>
      </c>
      <c r="P158" s="101">
        <v>0</v>
      </c>
      <c r="Q158" s="101">
        <v>0</v>
      </c>
      <c r="R158" s="101">
        <v>0</v>
      </c>
      <c r="S158" s="97">
        <v>1</v>
      </c>
      <c r="T158" s="101">
        <v>0</v>
      </c>
      <c r="U158" s="101">
        <v>0</v>
      </c>
      <c r="V158" s="96" t="s">
        <v>393</v>
      </c>
      <c r="W158" s="101">
        <v>0</v>
      </c>
      <c r="X158" s="101">
        <v>0</v>
      </c>
      <c r="Y158" s="101">
        <v>0</v>
      </c>
      <c r="Z158" s="97">
        <v>1</v>
      </c>
      <c r="AA158" s="101">
        <v>0</v>
      </c>
      <c r="AB158" s="101">
        <v>0</v>
      </c>
      <c r="AC158" s="96" t="s">
        <v>393</v>
      </c>
      <c r="AD158" s="101">
        <v>0</v>
      </c>
      <c r="AE158" s="101">
        <v>0</v>
      </c>
      <c r="AF158" s="101">
        <v>0</v>
      </c>
      <c r="AG158" s="97">
        <v>1</v>
      </c>
      <c r="AH158" s="101">
        <v>0</v>
      </c>
      <c r="AI158" s="101">
        <v>0</v>
      </c>
    </row>
    <row r="159" spans="1:35" ht="18" x14ac:dyDescent="0.4">
      <c r="A159" s="96" t="s">
        <v>394</v>
      </c>
      <c r="B159" s="101">
        <v>0</v>
      </c>
      <c r="C159" s="101">
        <v>0</v>
      </c>
      <c r="D159" s="101">
        <v>0</v>
      </c>
      <c r="E159" s="97">
        <v>1</v>
      </c>
      <c r="F159" s="101">
        <v>0</v>
      </c>
      <c r="G159" s="101">
        <v>0</v>
      </c>
      <c r="H159" s="96" t="s">
        <v>394</v>
      </c>
      <c r="I159" s="101">
        <v>0</v>
      </c>
      <c r="J159" s="101">
        <v>0</v>
      </c>
      <c r="K159" s="101">
        <v>0</v>
      </c>
      <c r="L159" s="97">
        <v>1</v>
      </c>
      <c r="M159" s="101">
        <v>0</v>
      </c>
      <c r="N159" s="101">
        <v>0</v>
      </c>
      <c r="O159" s="96" t="s">
        <v>394</v>
      </c>
      <c r="P159" s="101">
        <v>0</v>
      </c>
      <c r="Q159" s="101">
        <v>0</v>
      </c>
      <c r="R159" s="101">
        <v>0</v>
      </c>
      <c r="S159" s="97">
        <v>1</v>
      </c>
      <c r="T159" s="101">
        <v>0</v>
      </c>
      <c r="U159" s="101">
        <v>0</v>
      </c>
      <c r="V159" s="96" t="s">
        <v>394</v>
      </c>
      <c r="W159" s="101">
        <v>0</v>
      </c>
      <c r="X159" s="101">
        <v>0</v>
      </c>
      <c r="Y159" s="101">
        <v>0</v>
      </c>
      <c r="Z159" s="97">
        <v>1</v>
      </c>
      <c r="AA159" s="101">
        <v>0</v>
      </c>
      <c r="AB159" s="101">
        <v>0</v>
      </c>
      <c r="AC159" s="96" t="s">
        <v>394</v>
      </c>
      <c r="AD159" s="101">
        <v>0</v>
      </c>
      <c r="AE159" s="101">
        <v>0</v>
      </c>
      <c r="AF159" s="101">
        <v>0</v>
      </c>
      <c r="AG159" s="97">
        <v>1</v>
      </c>
      <c r="AH159" s="101">
        <v>0</v>
      </c>
      <c r="AI159" s="101">
        <v>0</v>
      </c>
    </row>
    <row r="160" spans="1:35" ht="18" x14ac:dyDescent="0.4">
      <c r="A160" s="96" t="s">
        <v>395</v>
      </c>
      <c r="B160" s="101">
        <v>0</v>
      </c>
      <c r="C160" s="101">
        <v>0</v>
      </c>
      <c r="D160" s="101">
        <v>0</v>
      </c>
      <c r="E160" s="97">
        <v>1</v>
      </c>
      <c r="F160" s="101">
        <v>0</v>
      </c>
      <c r="G160" s="101">
        <v>0</v>
      </c>
      <c r="H160" s="96" t="s">
        <v>395</v>
      </c>
      <c r="I160" s="101">
        <v>0</v>
      </c>
      <c r="J160" s="101">
        <v>0</v>
      </c>
      <c r="K160" s="101">
        <v>0</v>
      </c>
      <c r="L160" s="97">
        <v>1</v>
      </c>
      <c r="M160" s="101">
        <v>0</v>
      </c>
      <c r="N160" s="101">
        <v>0</v>
      </c>
      <c r="O160" s="96" t="s">
        <v>395</v>
      </c>
      <c r="P160" s="101">
        <v>0</v>
      </c>
      <c r="Q160" s="101">
        <v>0</v>
      </c>
      <c r="R160" s="101">
        <v>0</v>
      </c>
      <c r="S160" s="97">
        <v>1</v>
      </c>
      <c r="T160" s="101">
        <v>0</v>
      </c>
      <c r="U160" s="101">
        <v>0</v>
      </c>
      <c r="V160" s="96" t="s">
        <v>395</v>
      </c>
      <c r="W160" s="101">
        <v>0</v>
      </c>
      <c r="X160" s="101">
        <v>0</v>
      </c>
      <c r="Y160" s="101">
        <v>0</v>
      </c>
      <c r="Z160" s="97">
        <v>1</v>
      </c>
      <c r="AA160" s="101">
        <v>0</v>
      </c>
      <c r="AB160" s="101">
        <v>0</v>
      </c>
      <c r="AC160" s="96" t="s">
        <v>395</v>
      </c>
      <c r="AD160" s="101">
        <v>0</v>
      </c>
      <c r="AE160" s="101">
        <v>0</v>
      </c>
      <c r="AF160" s="101">
        <v>0</v>
      </c>
      <c r="AG160" s="97">
        <v>1</v>
      </c>
      <c r="AH160" s="101">
        <v>0</v>
      </c>
      <c r="AI160" s="101">
        <v>0</v>
      </c>
    </row>
    <row r="161" spans="1:35" ht="18" x14ac:dyDescent="0.4">
      <c r="A161" s="96" t="s">
        <v>244</v>
      </c>
      <c r="B161" s="101">
        <v>0</v>
      </c>
      <c r="C161" s="101">
        <v>0</v>
      </c>
      <c r="D161" s="101">
        <v>0</v>
      </c>
      <c r="E161" s="97">
        <v>1</v>
      </c>
      <c r="F161" s="101">
        <v>0</v>
      </c>
      <c r="G161" s="101">
        <v>0</v>
      </c>
      <c r="H161" s="96" t="s">
        <v>244</v>
      </c>
      <c r="I161" s="101">
        <v>0</v>
      </c>
      <c r="J161" s="101">
        <v>0</v>
      </c>
      <c r="K161" s="101">
        <v>0</v>
      </c>
      <c r="L161" s="97">
        <v>1</v>
      </c>
      <c r="M161" s="101">
        <v>0</v>
      </c>
      <c r="N161" s="101">
        <v>0</v>
      </c>
      <c r="O161" s="96" t="s">
        <v>244</v>
      </c>
      <c r="P161" s="101">
        <v>0</v>
      </c>
      <c r="Q161" s="101">
        <v>0</v>
      </c>
      <c r="R161" s="101">
        <v>0</v>
      </c>
      <c r="S161" s="97">
        <v>1</v>
      </c>
      <c r="T161" s="101">
        <v>0</v>
      </c>
      <c r="U161" s="101">
        <v>0</v>
      </c>
      <c r="V161" s="96" t="s">
        <v>244</v>
      </c>
      <c r="W161" s="101">
        <v>0</v>
      </c>
      <c r="X161" s="101">
        <v>0</v>
      </c>
      <c r="Y161" s="101">
        <v>0</v>
      </c>
      <c r="Z161" s="97">
        <v>1</v>
      </c>
      <c r="AA161" s="101">
        <v>0</v>
      </c>
      <c r="AB161" s="101">
        <v>0</v>
      </c>
      <c r="AC161" s="96" t="s">
        <v>244</v>
      </c>
      <c r="AD161" s="101">
        <v>0</v>
      </c>
      <c r="AE161" s="101">
        <v>0</v>
      </c>
      <c r="AF161" s="101">
        <v>0</v>
      </c>
      <c r="AG161" s="97">
        <v>1</v>
      </c>
      <c r="AH161" s="101">
        <v>0</v>
      </c>
      <c r="AI161" s="101">
        <v>0</v>
      </c>
    </row>
    <row r="162" spans="1:35" ht="36" x14ac:dyDescent="0.4">
      <c r="A162" s="96" t="s">
        <v>396</v>
      </c>
      <c r="B162" s="101">
        <v>0</v>
      </c>
      <c r="C162" s="101">
        <v>0</v>
      </c>
      <c r="D162" s="101">
        <v>0</v>
      </c>
      <c r="E162" s="97">
        <v>1</v>
      </c>
      <c r="F162" s="101">
        <v>0</v>
      </c>
      <c r="G162" s="101">
        <v>0</v>
      </c>
      <c r="H162" s="96" t="s">
        <v>396</v>
      </c>
      <c r="I162" s="101">
        <v>0</v>
      </c>
      <c r="J162" s="101">
        <v>0</v>
      </c>
      <c r="K162" s="101">
        <v>0</v>
      </c>
      <c r="L162" s="97">
        <v>1</v>
      </c>
      <c r="M162" s="101">
        <v>0</v>
      </c>
      <c r="N162" s="101">
        <v>0</v>
      </c>
      <c r="O162" s="96" t="s">
        <v>396</v>
      </c>
      <c r="P162" s="101">
        <v>0</v>
      </c>
      <c r="Q162" s="101">
        <v>0</v>
      </c>
      <c r="R162" s="101">
        <v>0</v>
      </c>
      <c r="S162" s="97">
        <v>1</v>
      </c>
      <c r="T162" s="101">
        <v>0</v>
      </c>
      <c r="U162" s="101">
        <v>0</v>
      </c>
      <c r="V162" s="96" t="s">
        <v>396</v>
      </c>
      <c r="W162" s="101">
        <v>0</v>
      </c>
      <c r="X162" s="101">
        <v>0</v>
      </c>
      <c r="Y162" s="101">
        <v>0</v>
      </c>
      <c r="Z162" s="97">
        <v>1</v>
      </c>
      <c r="AA162" s="101">
        <v>0</v>
      </c>
      <c r="AB162" s="101">
        <v>0</v>
      </c>
      <c r="AC162" s="96" t="s">
        <v>396</v>
      </c>
      <c r="AD162" s="101">
        <v>0</v>
      </c>
      <c r="AE162" s="101">
        <v>0</v>
      </c>
      <c r="AF162" s="101">
        <v>0</v>
      </c>
      <c r="AG162" s="97">
        <v>1</v>
      </c>
      <c r="AH162" s="101">
        <v>0</v>
      </c>
      <c r="AI162" s="101">
        <v>0</v>
      </c>
    </row>
    <row r="163" spans="1:35" ht="18" x14ac:dyDescent="0.4">
      <c r="A163" s="96" t="s">
        <v>257</v>
      </c>
      <c r="B163" s="101">
        <v>0</v>
      </c>
      <c r="C163" s="101">
        <v>0</v>
      </c>
      <c r="D163" s="101">
        <v>0</v>
      </c>
      <c r="E163" s="97">
        <v>1</v>
      </c>
      <c r="F163" s="101">
        <v>0</v>
      </c>
      <c r="G163" s="101">
        <v>0</v>
      </c>
      <c r="H163" s="96" t="s">
        <v>257</v>
      </c>
      <c r="I163" s="101">
        <v>0</v>
      </c>
      <c r="J163" s="101">
        <v>0</v>
      </c>
      <c r="K163" s="101">
        <v>0</v>
      </c>
      <c r="L163" s="97">
        <v>1</v>
      </c>
      <c r="M163" s="101">
        <v>0</v>
      </c>
      <c r="N163" s="101">
        <v>0</v>
      </c>
      <c r="O163" s="96" t="s">
        <v>257</v>
      </c>
      <c r="P163" s="101">
        <v>0</v>
      </c>
      <c r="Q163" s="101">
        <v>0</v>
      </c>
      <c r="R163" s="101">
        <v>0</v>
      </c>
      <c r="S163" s="97">
        <v>1</v>
      </c>
      <c r="T163" s="101">
        <v>0</v>
      </c>
      <c r="U163" s="101">
        <v>0</v>
      </c>
      <c r="V163" s="96" t="s">
        <v>257</v>
      </c>
      <c r="W163" s="101">
        <v>0</v>
      </c>
      <c r="X163" s="101">
        <v>0</v>
      </c>
      <c r="Y163" s="101">
        <v>0</v>
      </c>
      <c r="Z163" s="97">
        <v>1</v>
      </c>
      <c r="AA163" s="101">
        <v>0</v>
      </c>
      <c r="AB163" s="101">
        <v>0</v>
      </c>
      <c r="AC163" s="96" t="s">
        <v>257</v>
      </c>
      <c r="AD163" s="101">
        <v>0</v>
      </c>
      <c r="AE163" s="101">
        <v>0</v>
      </c>
      <c r="AF163" s="101">
        <v>0</v>
      </c>
      <c r="AG163" s="97">
        <v>1</v>
      </c>
      <c r="AH163" s="101">
        <v>0</v>
      </c>
      <c r="AI163" s="101">
        <v>0</v>
      </c>
    </row>
    <row r="164" spans="1:35" ht="18" x14ac:dyDescent="0.4">
      <c r="A164" s="96" t="s">
        <v>397</v>
      </c>
      <c r="B164" s="101">
        <v>0</v>
      </c>
      <c r="C164" s="101">
        <v>0</v>
      </c>
      <c r="D164" s="101">
        <v>0</v>
      </c>
      <c r="E164" s="97">
        <v>1</v>
      </c>
      <c r="F164" s="101">
        <v>0</v>
      </c>
      <c r="G164" s="101">
        <v>0</v>
      </c>
      <c r="H164" s="96" t="s">
        <v>397</v>
      </c>
      <c r="I164" s="101">
        <v>0</v>
      </c>
      <c r="J164" s="101">
        <v>0</v>
      </c>
      <c r="K164" s="101">
        <v>0</v>
      </c>
      <c r="L164" s="97">
        <v>1</v>
      </c>
      <c r="M164" s="101">
        <v>0</v>
      </c>
      <c r="N164" s="101">
        <v>0</v>
      </c>
      <c r="O164" s="96" t="s">
        <v>397</v>
      </c>
      <c r="P164" s="101">
        <v>0</v>
      </c>
      <c r="Q164" s="101">
        <v>0</v>
      </c>
      <c r="R164" s="101">
        <v>0</v>
      </c>
      <c r="S164" s="97">
        <v>1</v>
      </c>
      <c r="T164" s="101">
        <v>0</v>
      </c>
      <c r="U164" s="101">
        <v>0</v>
      </c>
      <c r="V164" s="96" t="s">
        <v>397</v>
      </c>
      <c r="W164" s="101">
        <v>0</v>
      </c>
      <c r="X164" s="101">
        <v>0</v>
      </c>
      <c r="Y164" s="101">
        <v>0</v>
      </c>
      <c r="Z164" s="97">
        <v>1</v>
      </c>
      <c r="AA164" s="101">
        <v>0</v>
      </c>
      <c r="AB164" s="101">
        <v>0</v>
      </c>
      <c r="AC164" s="96" t="s">
        <v>397</v>
      </c>
      <c r="AD164" s="101">
        <v>0</v>
      </c>
      <c r="AE164" s="101">
        <v>0</v>
      </c>
      <c r="AF164" s="101">
        <v>0</v>
      </c>
      <c r="AG164" s="97">
        <v>1</v>
      </c>
      <c r="AH164" s="101">
        <v>0</v>
      </c>
      <c r="AI164" s="101">
        <v>0</v>
      </c>
    </row>
    <row r="165" spans="1:35" ht="36" x14ac:dyDescent="0.4">
      <c r="A165" s="96" t="s">
        <v>399</v>
      </c>
      <c r="B165" s="101">
        <v>0</v>
      </c>
      <c r="C165" s="101">
        <v>0</v>
      </c>
      <c r="D165" s="101">
        <v>0</v>
      </c>
      <c r="E165" s="97">
        <v>1</v>
      </c>
      <c r="F165" s="101">
        <v>0</v>
      </c>
      <c r="G165" s="101">
        <v>0</v>
      </c>
      <c r="H165" s="96" t="s">
        <v>399</v>
      </c>
      <c r="I165" s="101">
        <v>0</v>
      </c>
      <c r="J165" s="101">
        <v>0</v>
      </c>
      <c r="K165" s="101">
        <v>0</v>
      </c>
      <c r="L165" s="97">
        <v>1</v>
      </c>
      <c r="M165" s="101">
        <v>0</v>
      </c>
      <c r="N165" s="101">
        <v>0</v>
      </c>
      <c r="O165" s="96" t="s">
        <v>399</v>
      </c>
      <c r="P165" s="101">
        <v>0</v>
      </c>
      <c r="Q165" s="101">
        <v>0</v>
      </c>
      <c r="R165" s="101">
        <v>0</v>
      </c>
      <c r="S165" s="97">
        <v>1</v>
      </c>
      <c r="T165" s="101">
        <v>0</v>
      </c>
      <c r="U165" s="101">
        <v>0</v>
      </c>
      <c r="V165" s="96" t="s">
        <v>399</v>
      </c>
      <c r="W165" s="101">
        <v>0</v>
      </c>
      <c r="X165" s="101">
        <v>0</v>
      </c>
      <c r="Y165" s="101">
        <v>0</v>
      </c>
      <c r="Z165" s="97">
        <v>1</v>
      </c>
      <c r="AA165" s="101">
        <v>0</v>
      </c>
      <c r="AB165" s="101">
        <v>0</v>
      </c>
      <c r="AC165" s="96" t="s">
        <v>399</v>
      </c>
      <c r="AD165" s="101">
        <v>0</v>
      </c>
      <c r="AE165" s="101">
        <v>0</v>
      </c>
      <c r="AF165" s="101">
        <v>0</v>
      </c>
      <c r="AG165" s="97">
        <v>1</v>
      </c>
      <c r="AH165" s="101">
        <v>0</v>
      </c>
      <c r="AI165" s="101">
        <v>0</v>
      </c>
    </row>
    <row r="166" spans="1:35" ht="36" x14ac:dyDescent="0.4">
      <c r="A166" s="96" t="s">
        <v>400</v>
      </c>
      <c r="B166" s="101">
        <v>0</v>
      </c>
      <c r="C166" s="101">
        <v>0</v>
      </c>
      <c r="D166" s="101">
        <v>0</v>
      </c>
      <c r="E166" s="97">
        <v>1</v>
      </c>
      <c r="F166" s="101">
        <v>0</v>
      </c>
      <c r="G166" s="101">
        <v>0</v>
      </c>
      <c r="H166" s="96" t="s">
        <v>400</v>
      </c>
      <c r="I166" s="101">
        <v>0</v>
      </c>
      <c r="J166" s="101">
        <v>0</v>
      </c>
      <c r="K166" s="101">
        <v>0</v>
      </c>
      <c r="L166" s="97">
        <v>1</v>
      </c>
      <c r="M166" s="101">
        <v>0</v>
      </c>
      <c r="N166" s="101">
        <v>0</v>
      </c>
      <c r="O166" s="96" t="s">
        <v>400</v>
      </c>
      <c r="P166" s="101">
        <v>0</v>
      </c>
      <c r="Q166" s="101">
        <v>0</v>
      </c>
      <c r="R166" s="101">
        <v>0</v>
      </c>
      <c r="S166" s="97">
        <v>1</v>
      </c>
      <c r="T166" s="101">
        <v>0</v>
      </c>
      <c r="U166" s="101">
        <v>0</v>
      </c>
      <c r="V166" s="96" t="s">
        <v>400</v>
      </c>
      <c r="W166" s="101">
        <v>0</v>
      </c>
      <c r="X166" s="101">
        <v>0</v>
      </c>
      <c r="Y166" s="101">
        <v>0</v>
      </c>
      <c r="Z166" s="97">
        <v>1</v>
      </c>
      <c r="AA166" s="101">
        <v>0</v>
      </c>
      <c r="AB166" s="101">
        <v>0</v>
      </c>
      <c r="AC166" s="96" t="s">
        <v>400</v>
      </c>
      <c r="AD166" s="101">
        <v>0</v>
      </c>
      <c r="AE166" s="101">
        <v>0</v>
      </c>
      <c r="AF166" s="101">
        <v>0</v>
      </c>
      <c r="AG166" s="97">
        <v>1</v>
      </c>
      <c r="AH166" s="101">
        <v>0</v>
      </c>
      <c r="AI166" s="101">
        <v>0</v>
      </c>
    </row>
    <row r="167" spans="1:35" ht="18" x14ac:dyDescent="0.4">
      <c r="A167" s="96" t="s">
        <v>401</v>
      </c>
      <c r="B167" s="101">
        <v>0</v>
      </c>
      <c r="C167" s="101">
        <v>0</v>
      </c>
      <c r="D167" s="101">
        <v>0</v>
      </c>
      <c r="E167" s="97">
        <v>1</v>
      </c>
      <c r="F167" s="101">
        <v>0</v>
      </c>
      <c r="G167" s="101">
        <v>0</v>
      </c>
      <c r="H167" s="96" t="s">
        <v>401</v>
      </c>
      <c r="I167" s="101">
        <v>0</v>
      </c>
      <c r="J167" s="101">
        <v>0</v>
      </c>
      <c r="K167" s="101">
        <v>0</v>
      </c>
      <c r="L167" s="97">
        <v>1</v>
      </c>
      <c r="M167" s="101">
        <v>0</v>
      </c>
      <c r="N167" s="101">
        <v>0</v>
      </c>
      <c r="O167" s="96" t="s">
        <v>401</v>
      </c>
      <c r="P167" s="101">
        <v>0</v>
      </c>
      <c r="Q167" s="101">
        <v>0</v>
      </c>
      <c r="R167" s="101">
        <v>0</v>
      </c>
      <c r="S167" s="97">
        <v>1</v>
      </c>
      <c r="T167" s="101">
        <v>0</v>
      </c>
      <c r="U167" s="101">
        <v>0</v>
      </c>
      <c r="V167" s="96" t="s">
        <v>401</v>
      </c>
      <c r="W167" s="101">
        <v>0</v>
      </c>
      <c r="X167" s="101">
        <v>0</v>
      </c>
      <c r="Y167" s="101">
        <v>0</v>
      </c>
      <c r="Z167" s="97">
        <v>1</v>
      </c>
      <c r="AA167" s="101">
        <v>0</v>
      </c>
      <c r="AB167" s="101">
        <v>0</v>
      </c>
      <c r="AC167" s="96" t="s">
        <v>401</v>
      </c>
      <c r="AD167" s="101">
        <v>0</v>
      </c>
      <c r="AE167" s="101">
        <v>0</v>
      </c>
      <c r="AF167" s="101">
        <v>0</v>
      </c>
      <c r="AG167" s="97">
        <v>1</v>
      </c>
      <c r="AH167" s="101">
        <v>0</v>
      </c>
      <c r="AI167" s="101">
        <v>0</v>
      </c>
    </row>
    <row r="168" spans="1:35" ht="18" x14ac:dyDescent="0.4">
      <c r="A168" s="96" t="s">
        <v>402</v>
      </c>
      <c r="B168" s="101">
        <v>0</v>
      </c>
      <c r="C168" s="101">
        <v>0</v>
      </c>
      <c r="D168" s="101">
        <v>0</v>
      </c>
      <c r="E168" s="97">
        <v>1</v>
      </c>
      <c r="F168" s="101">
        <v>0</v>
      </c>
      <c r="G168" s="101">
        <v>0</v>
      </c>
      <c r="H168" s="96" t="s">
        <v>402</v>
      </c>
      <c r="I168" s="101">
        <v>0</v>
      </c>
      <c r="J168" s="101">
        <v>0</v>
      </c>
      <c r="K168" s="101">
        <v>0</v>
      </c>
      <c r="L168" s="97">
        <v>1</v>
      </c>
      <c r="M168" s="101">
        <v>0</v>
      </c>
      <c r="N168" s="101">
        <v>0</v>
      </c>
      <c r="O168" s="96" t="s">
        <v>402</v>
      </c>
      <c r="P168" s="101">
        <v>0</v>
      </c>
      <c r="Q168" s="101">
        <v>0</v>
      </c>
      <c r="R168" s="101">
        <v>0</v>
      </c>
      <c r="S168" s="97">
        <v>1</v>
      </c>
      <c r="T168" s="101">
        <v>0</v>
      </c>
      <c r="U168" s="101">
        <v>0</v>
      </c>
      <c r="V168" s="96" t="s">
        <v>402</v>
      </c>
      <c r="W168" s="101">
        <v>0</v>
      </c>
      <c r="X168" s="101">
        <v>0</v>
      </c>
      <c r="Y168" s="101">
        <v>0</v>
      </c>
      <c r="Z168" s="97">
        <v>1</v>
      </c>
      <c r="AA168" s="101">
        <v>0</v>
      </c>
      <c r="AB168" s="101">
        <v>0</v>
      </c>
      <c r="AC168" s="96" t="s">
        <v>402</v>
      </c>
      <c r="AD168" s="101">
        <v>0</v>
      </c>
      <c r="AE168" s="101">
        <v>0</v>
      </c>
      <c r="AF168" s="101">
        <v>0</v>
      </c>
      <c r="AG168" s="97">
        <v>1</v>
      </c>
      <c r="AH168" s="101">
        <v>0</v>
      </c>
      <c r="AI168" s="101">
        <v>0</v>
      </c>
    </row>
    <row r="169" spans="1:35" ht="18" x14ac:dyDescent="0.4">
      <c r="A169" s="96" t="s">
        <v>404</v>
      </c>
      <c r="B169" s="101">
        <v>0</v>
      </c>
      <c r="C169" s="101">
        <v>0</v>
      </c>
      <c r="D169" s="101">
        <v>0</v>
      </c>
      <c r="E169" s="97">
        <v>1</v>
      </c>
      <c r="F169" s="101">
        <v>0</v>
      </c>
      <c r="G169" s="101">
        <v>0</v>
      </c>
      <c r="H169" s="96" t="s">
        <v>404</v>
      </c>
      <c r="I169" s="101">
        <v>0</v>
      </c>
      <c r="J169" s="101">
        <v>0</v>
      </c>
      <c r="K169" s="101">
        <v>0</v>
      </c>
      <c r="L169" s="97">
        <v>1</v>
      </c>
      <c r="M169" s="101">
        <v>0</v>
      </c>
      <c r="N169" s="101">
        <v>0</v>
      </c>
      <c r="O169" s="96" t="s">
        <v>404</v>
      </c>
      <c r="P169" s="101">
        <v>0</v>
      </c>
      <c r="Q169" s="101">
        <v>0</v>
      </c>
      <c r="R169" s="101">
        <v>0</v>
      </c>
      <c r="S169" s="97">
        <v>1</v>
      </c>
      <c r="T169" s="101">
        <v>0</v>
      </c>
      <c r="U169" s="101">
        <v>0</v>
      </c>
      <c r="V169" s="96" t="s">
        <v>404</v>
      </c>
      <c r="W169" s="101">
        <v>0</v>
      </c>
      <c r="X169" s="101">
        <v>0</v>
      </c>
      <c r="Y169" s="101">
        <v>0</v>
      </c>
      <c r="Z169" s="97">
        <v>1</v>
      </c>
      <c r="AA169" s="101">
        <v>0</v>
      </c>
      <c r="AB169" s="101">
        <v>0</v>
      </c>
      <c r="AC169" s="96" t="s">
        <v>404</v>
      </c>
      <c r="AD169" s="101">
        <v>0</v>
      </c>
      <c r="AE169" s="101">
        <v>0</v>
      </c>
      <c r="AF169" s="101">
        <v>0</v>
      </c>
      <c r="AG169" s="97">
        <v>1</v>
      </c>
      <c r="AH169" s="101">
        <v>0</v>
      </c>
      <c r="AI169" s="101">
        <v>0</v>
      </c>
    </row>
    <row r="170" spans="1:35" ht="18" x14ac:dyDescent="0.4">
      <c r="A170" s="96" t="s">
        <v>405</v>
      </c>
      <c r="B170" s="101">
        <v>0</v>
      </c>
      <c r="C170" s="101">
        <v>0</v>
      </c>
      <c r="D170" s="101">
        <v>0</v>
      </c>
      <c r="E170" s="97">
        <v>1</v>
      </c>
      <c r="F170" s="101">
        <v>0</v>
      </c>
      <c r="G170" s="101">
        <v>0</v>
      </c>
      <c r="H170" s="96" t="s">
        <v>405</v>
      </c>
      <c r="I170" s="101">
        <v>0</v>
      </c>
      <c r="J170" s="101">
        <v>0</v>
      </c>
      <c r="K170" s="101">
        <v>0</v>
      </c>
      <c r="L170" s="97">
        <v>1</v>
      </c>
      <c r="M170" s="101">
        <v>0</v>
      </c>
      <c r="N170" s="101">
        <v>0</v>
      </c>
      <c r="O170" s="96" t="s">
        <v>405</v>
      </c>
      <c r="P170" s="101">
        <v>0</v>
      </c>
      <c r="Q170" s="101">
        <v>0</v>
      </c>
      <c r="R170" s="101">
        <v>0</v>
      </c>
      <c r="S170" s="97">
        <v>1</v>
      </c>
      <c r="T170" s="101">
        <v>0</v>
      </c>
      <c r="U170" s="101">
        <v>0</v>
      </c>
      <c r="V170" s="96" t="s">
        <v>405</v>
      </c>
      <c r="W170" s="101">
        <v>0</v>
      </c>
      <c r="X170" s="101">
        <v>0</v>
      </c>
      <c r="Y170" s="101">
        <v>0</v>
      </c>
      <c r="Z170" s="97">
        <v>1</v>
      </c>
      <c r="AA170" s="101">
        <v>0</v>
      </c>
      <c r="AB170" s="101">
        <v>0</v>
      </c>
      <c r="AC170" s="96" t="s">
        <v>405</v>
      </c>
      <c r="AD170" s="101">
        <v>0</v>
      </c>
      <c r="AE170" s="101">
        <v>0</v>
      </c>
      <c r="AF170" s="101">
        <v>0</v>
      </c>
      <c r="AG170" s="97">
        <v>1</v>
      </c>
      <c r="AH170" s="101">
        <v>0</v>
      </c>
      <c r="AI170" s="101">
        <v>0</v>
      </c>
    </row>
    <row r="171" spans="1:35" ht="18" x14ac:dyDescent="0.4">
      <c r="A171" s="96" t="s">
        <v>406</v>
      </c>
      <c r="B171" s="101">
        <v>0</v>
      </c>
      <c r="C171" s="101">
        <v>0</v>
      </c>
      <c r="D171" s="101">
        <v>0</v>
      </c>
      <c r="E171" s="97">
        <v>1</v>
      </c>
      <c r="F171" s="101">
        <v>0</v>
      </c>
      <c r="G171" s="101">
        <v>0</v>
      </c>
      <c r="H171" s="96" t="s">
        <v>406</v>
      </c>
      <c r="I171" s="101">
        <v>0</v>
      </c>
      <c r="J171" s="101">
        <v>0</v>
      </c>
      <c r="K171" s="101">
        <v>0</v>
      </c>
      <c r="L171" s="97">
        <v>1</v>
      </c>
      <c r="M171" s="101">
        <v>0</v>
      </c>
      <c r="N171" s="101">
        <v>0</v>
      </c>
      <c r="O171" s="96" t="s">
        <v>406</v>
      </c>
      <c r="P171" s="101">
        <v>0</v>
      </c>
      <c r="Q171" s="101">
        <v>0</v>
      </c>
      <c r="R171" s="101">
        <v>0</v>
      </c>
      <c r="S171" s="97">
        <v>1</v>
      </c>
      <c r="T171" s="101">
        <v>0</v>
      </c>
      <c r="U171" s="101">
        <v>0</v>
      </c>
      <c r="V171" s="96" t="s">
        <v>406</v>
      </c>
      <c r="W171" s="101">
        <v>0</v>
      </c>
      <c r="X171" s="101">
        <v>0</v>
      </c>
      <c r="Y171" s="101">
        <v>0</v>
      </c>
      <c r="Z171" s="97">
        <v>1</v>
      </c>
      <c r="AA171" s="101">
        <v>0</v>
      </c>
      <c r="AB171" s="101">
        <v>0</v>
      </c>
      <c r="AC171" s="96" t="s">
        <v>406</v>
      </c>
      <c r="AD171" s="101">
        <v>0</v>
      </c>
      <c r="AE171" s="101">
        <v>0</v>
      </c>
      <c r="AF171" s="101">
        <v>0</v>
      </c>
      <c r="AG171" s="97">
        <v>1</v>
      </c>
      <c r="AH171" s="101">
        <v>0</v>
      </c>
      <c r="AI171" s="101">
        <v>0</v>
      </c>
    </row>
    <row r="172" spans="1:35" ht="18" x14ac:dyDescent="0.4">
      <c r="A172" s="96" t="s">
        <v>311</v>
      </c>
      <c r="B172" s="101">
        <v>0</v>
      </c>
      <c r="C172" s="101">
        <v>0</v>
      </c>
      <c r="D172" s="101">
        <v>0</v>
      </c>
      <c r="E172" s="97">
        <v>1</v>
      </c>
      <c r="F172" s="101">
        <v>0</v>
      </c>
      <c r="G172" s="101">
        <v>0</v>
      </c>
      <c r="H172" s="96" t="s">
        <v>311</v>
      </c>
      <c r="I172" s="101">
        <v>0</v>
      </c>
      <c r="J172" s="101">
        <v>0</v>
      </c>
      <c r="K172" s="101">
        <v>0</v>
      </c>
      <c r="L172" s="97">
        <v>1</v>
      </c>
      <c r="M172" s="101">
        <v>0</v>
      </c>
      <c r="N172" s="101">
        <v>0</v>
      </c>
      <c r="O172" s="96" t="s">
        <v>311</v>
      </c>
      <c r="P172" s="101">
        <v>0</v>
      </c>
      <c r="Q172" s="101">
        <v>0</v>
      </c>
      <c r="R172" s="101">
        <v>0</v>
      </c>
      <c r="S172" s="97">
        <v>1</v>
      </c>
      <c r="T172" s="101">
        <v>0</v>
      </c>
      <c r="U172" s="101">
        <v>0</v>
      </c>
      <c r="V172" s="96" t="s">
        <v>311</v>
      </c>
      <c r="W172" s="101">
        <v>0</v>
      </c>
      <c r="X172" s="101">
        <v>0</v>
      </c>
      <c r="Y172" s="101">
        <v>0</v>
      </c>
      <c r="Z172" s="97">
        <v>1</v>
      </c>
      <c r="AA172" s="101">
        <v>0</v>
      </c>
      <c r="AB172" s="101">
        <v>0</v>
      </c>
      <c r="AC172" s="96" t="s">
        <v>311</v>
      </c>
      <c r="AD172" s="101">
        <v>0</v>
      </c>
      <c r="AE172" s="101">
        <v>0</v>
      </c>
      <c r="AF172" s="101">
        <v>0</v>
      </c>
      <c r="AG172" s="97">
        <v>1</v>
      </c>
      <c r="AH172" s="101">
        <v>0</v>
      </c>
      <c r="AI172" s="101">
        <v>0</v>
      </c>
    </row>
    <row r="173" spans="1:35" ht="36" x14ac:dyDescent="0.4">
      <c r="A173" s="96" t="s">
        <v>408</v>
      </c>
      <c r="B173" s="101">
        <v>0</v>
      </c>
      <c r="C173" s="101">
        <v>0</v>
      </c>
      <c r="D173" s="101">
        <v>0</v>
      </c>
      <c r="E173" s="97">
        <v>1</v>
      </c>
      <c r="F173" s="101">
        <v>0</v>
      </c>
      <c r="G173" s="101">
        <v>0</v>
      </c>
      <c r="H173" s="96" t="s">
        <v>408</v>
      </c>
      <c r="I173" s="101">
        <v>0</v>
      </c>
      <c r="J173" s="101">
        <v>0</v>
      </c>
      <c r="K173" s="101">
        <v>0</v>
      </c>
      <c r="L173" s="97">
        <v>1</v>
      </c>
      <c r="M173" s="101">
        <v>0</v>
      </c>
      <c r="N173" s="101">
        <v>0</v>
      </c>
      <c r="O173" s="96" t="s">
        <v>408</v>
      </c>
      <c r="P173" s="101">
        <v>0</v>
      </c>
      <c r="Q173" s="101">
        <v>0</v>
      </c>
      <c r="R173" s="101">
        <v>0</v>
      </c>
      <c r="S173" s="97">
        <v>1</v>
      </c>
      <c r="T173" s="101">
        <v>0</v>
      </c>
      <c r="U173" s="101">
        <v>0</v>
      </c>
      <c r="V173" s="96" t="s">
        <v>408</v>
      </c>
      <c r="W173" s="101">
        <v>0</v>
      </c>
      <c r="X173" s="101">
        <v>0</v>
      </c>
      <c r="Y173" s="101">
        <v>0</v>
      </c>
      <c r="Z173" s="97">
        <v>1</v>
      </c>
      <c r="AA173" s="101">
        <v>0</v>
      </c>
      <c r="AB173" s="101">
        <v>0</v>
      </c>
      <c r="AC173" s="96" t="s">
        <v>408</v>
      </c>
      <c r="AD173" s="101">
        <v>0</v>
      </c>
      <c r="AE173" s="101">
        <v>0</v>
      </c>
      <c r="AF173" s="101">
        <v>0</v>
      </c>
      <c r="AG173" s="97">
        <v>1</v>
      </c>
      <c r="AH173" s="101">
        <v>0</v>
      </c>
      <c r="AI173" s="101">
        <v>0</v>
      </c>
    </row>
    <row r="174" spans="1:35" ht="18" x14ac:dyDescent="0.4">
      <c r="A174" s="96" t="s">
        <v>267</v>
      </c>
      <c r="B174" s="101">
        <v>0</v>
      </c>
      <c r="C174" s="101">
        <v>0</v>
      </c>
      <c r="D174" s="101">
        <v>0</v>
      </c>
      <c r="E174" s="97">
        <v>1</v>
      </c>
      <c r="F174" s="101">
        <v>0</v>
      </c>
      <c r="G174" s="101">
        <v>0</v>
      </c>
      <c r="H174" s="96" t="s">
        <v>267</v>
      </c>
      <c r="I174" s="101">
        <v>0</v>
      </c>
      <c r="J174" s="101">
        <v>0</v>
      </c>
      <c r="K174" s="101">
        <v>0</v>
      </c>
      <c r="L174" s="97">
        <v>1</v>
      </c>
      <c r="M174" s="101">
        <v>0</v>
      </c>
      <c r="N174" s="101">
        <v>0</v>
      </c>
      <c r="O174" s="96" t="s">
        <v>267</v>
      </c>
      <c r="P174" s="101">
        <v>0</v>
      </c>
      <c r="Q174" s="101">
        <v>0</v>
      </c>
      <c r="R174" s="101">
        <v>0</v>
      </c>
      <c r="S174" s="97">
        <v>1</v>
      </c>
      <c r="T174" s="101">
        <v>0</v>
      </c>
      <c r="U174" s="101">
        <v>0</v>
      </c>
      <c r="V174" s="96" t="s">
        <v>267</v>
      </c>
      <c r="W174" s="101">
        <v>0</v>
      </c>
      <c r="X174" s="101">
        <v>0</v>
      </c>
      <c r="Y174" s="101">
        <v>0</v>
      </c>
      <c r="Z174" s="97">
        <v>1</v>
      </c>
      <c r="AA174" s="101">
        <v>0</v>
      </c>
      <c r="AB174" s="101">
        <v>0</v>
      </c>
      <c r="AC174" s="96" t="s">
        <v>267</v>
      </c>
      <c r="AD174" s="101">
        <v>0</v>
      </c>
      <c r="AE174" s="101">
        <v>0</v>
      </c>
      <c r="AF174" s="101">
        <v>0</v>
      </c>
      <c r="AG174" s="97">
        <v>1</v>
      </c>
      <c r="AH174" s="101">
        <v>0</v>
      </c>
      <c r="AI174" s="101">
        <v>0</v>
      </c>
    </row>
    <row r="175" spans="1:35" ht="18" x14ac:dyDescent="0.4">
      <c r="A175" s="96" t="s">
        <v>409</v>
      </c>
      <c r="B175" s="101">
        <v>0</v>
      </c>
      <c r="C175" s="101">
        <v>0</v>
      </c>
      <c r="D175" s="101">
        <v>0</v>
      </c>
      <c r="E175" s="97">
        <v>1</v>
      </c>
      <c r="F175" s="101">
        <v>0</v>
      </c>
      <c r="G175" s="101">
        <v>0</v>
      </c>
      <c r="H175" s="96" t="s">
        <v>409</v>
      </c>
      <c r="I175" s="101">
        <v>0</v>
      </c>
      <c r="J175" s="101">
        <v>0</v>
      </c>
      <c r="K175" s="101">
        <v>0</v>
      </c>
      <c r="L175" s="97">
        <v>1</v>
      </c>
      <c r="M175" s="101">
        <v>0</v>
      </c>
      <c r="N175" s="101">
        <v>0</v>
      </c>
      <c r="O175" s="96" t="s">
        <v>409</v>
      </c>
      <c r="P175" s="101">
        <v>0</v>
      </c>
      <c r="Q175" s="101">
        <v>0</v>
      </c>
      <c r="R175" s="101">
        <v>0</v>
      </c>
      <c r="S175" s="97">
        <v>1</v>
      </c>
      <c r="T175" s="101">
        <v>0</v>
      </c>
      <c r="U175" s="101">
        <v>0</v>
      </c>
      <c r="V175" s="96" t="s">
        <v>409</v>
      </c>
      <c r="W175" s="101">
        <v>0</v>
      </c>
      <c r="X175" s="101">
        <v>0</v>
      </c>
      <c r="Y175" s="101">
        <v>0</v>
      </c>
      <c r="Z175" s="97">
        <v>1</v>
      </c>
      <c r="AA175" s="101">
        <v>0</v>
      </c>
      <c r="AB175" s="101">
        <v>0</v>
      </c>
      <c r="AC175" s="96" t="s">
        <v>409</v>
      </c>
      <c r="AD175" s="101">
        <v>0</v>
      </c>
      <c r="AE175" s="101">
        <v>0</v>
      </c>
      <c r="AF175" s="101">
        <v>0</v>
      </c>
      <c r="AG175" s="97">
        <v>1</v>
      </c>
      <c r="AH175" s="101">
        <v>0</v>
      </c>
      <c r="AI175" s="101">
        <v>0</v>
      </c>
    </row>
    <row r="176" spans="1:35" ht="18" x14ac:dyDescent="0.4">
      <c r="A176" s="96" t="s">
        <v>226</v>
      </c>
      <c r="B176" s="101">
        <v>0</v>
      </c>
      <c r="C176" s="101">
        <v>0</v>
      </c>
      <c r="D176" s="101">
        <v>0</v>
      </c>
      <c r="E176" s="97">
        <v>1</v>
      </c>
      <c r="F176" s="101">
        <v>0</v>
      </c>
      <c r="G176" s="101">
        <v>0</v>
      </c>
      <c r="H176" s="96" t="s">
        <v>226</v>
      </c>
      <c r="I176" s="101">
        <v>0</v>
      </c>
      <c r="J176" s="101">
        <v>0</v>
      </c>
      <c r="K176" s="101">
        <v>0</v>
      </c>
      <c r="L176" s="97">
        <v>1</v>
      </c>
      <c r="M176" s="101">
        <v>0</v>
      </c>
      <c r="N176" s="101">
        <v>0</v>
      </c>
      <c r="O176" s="96" t="s">
        <v>226</v>
      </c>
      <c r="P176" s="101">
        <v>0</v>
      </c>
      <c r="Q176" s="101">
        <v>0</v>
      </c>
      <c r="R176" s="101">
        <v>0</v>
      </c>
      <c r="S176" s="97">
        <v>1</v>
      </c>
      <c r="T176" s="101">
        <v>0</v>
      </c>
      <c r="U176" s="101">
        <v>0</v>
      </c>
      <c r="V176" s="96" t="s">
        <v>226</v>
      </c>
      <c r="W176" s="101">
        <v>0</v>
      </c>
      <c r="X176" s="101">
        <v>0</v>
      </c>
      <c r="Y176" s="101">
        <v>0</v>
      </c>
      <c r="Z176" s="97">
        <v>1</v>
      </c>
      <c r="AA176" s="101">
        <v>0</v>
      </c>
      <c r="AB176" s="101">
        <v>0</v>
      </c>
      <c r="AC176" s="96" t="s">
        <v>226</v>
      </c>
      <c r="AD176" s="101">
        <v>0</v>
      </c>
      <c r="AE176" s="101">
        <v>0</v>
      </c>
      <c r="AF176" s="101">
        <v>0</v>
      </c>
      <c r="AG176" s="97">
        <v>1</v>
      </c>
      <c r="AH176" s="101">
        <v>0</v>
      </c>
      <c r="AI176" s="101">
        <v>0</v>
      </c>
    </row>
    <row r="177" spans="1:35" ht="36" x14ac:dyDescent="0.4">
      <c r="A177" s="96" t="s">
        <v>410</v>
      </c>
      <c r="B177" s="101">
        <v>0</v>
      </c>
      <c r="C177" s="101">
        <v>0</v>
      </c>
      <c r="D177" s="101">
        <v>0</v>
      </c>
      <c r="E177" s="97">
        <v>1</v>
      </c>
      <c r="F177" s="101">
        <v>0</v>
      </c>
      <c r="G177" s="101">
        <v>0</v>
      </c>
      <c r="H177" s="96" t="s">
        <v>410</v>
      </c>
      <c r="I177" s="101">
        <v>0</v>
      </c>
      <c r="J177" s="101">
        <v>0</v>
      </c>
      <c r="K177" s="101">
        <v>0</v>
      </c>
      <c r="L177" s="97">
        <v>1</v>
      </c>
      <c r="M177" s="101">
        <v>0</v>
      </c>
      <c r="N177" s="101">
        <v>0</v>
      </c>
      <c r="O177" s="96" t="s">
        <v>410</v>
      </c>
      <c r="P177" s="101">
        <v>0</v>
      </c>
      <c r="Q177" s="101">
        <v>0</v>
      </c>
      <c r="R177" s="101">
        <v>0</v>
      </c>
      <c r="S177" s="97">
        <v>1</v>
      </c>
      <c r="T177" s="101">
        <v>0</v>
      </c>
      <c r="U177" s="101">
        <v>0</v>
      </c>
      <c r="V177" s="96" t="s">
        <v>410</v>
      </c>
      <c r="W177" s="101">
        <v>0</v>
      </c>
      <c r="X177" s="101">
        <v>0</v>
      </c>
      <c r="Y177" s="101">
        <v>0</v>
      </c>
      <c r="Z177" s="97">
        <v>1</v>
      </c>
      <c r="AA177" s="101">
        <v>0</v>
      </c>
      <c r="AB177" s="101">
        <v>0</v>
      </c>
      <c r="AC177" s="96" t="s">
        <v>410</v>
      </c>
      <c r="AD177" s="101">
        <v>0</v>
      </c>
      <c r="AE177" s="101">
        <v>0</v>
      </c>
      <c r="AF177" s="101">
        <v>0</v>
      </c>
      <c r="AG177" s="97">
        <v>1</v>
      </c>
      <c r="AH177" s="101">
        <v>0</v>
      </c>
      <c r="AI177" s="101">
        <v>0</v>
      </c>
    </row>
    <row r="178" spans="1:35" ht="18" x14ac:dyDescent="0.4">
      <c r="A178" s="101">
        <v>0</v>
      </c>
      <c r="B178" s="101">
        <v>0</v>
      </c>
      <c r="C178" s="101">
        <v>0</v>
      </c>
      <c r="D178" s="101">
        <v>0</v>
      </c>
      <c r="E178" s="97">
        <v>1</v>
      </c>
      <c r="F178" s="101">
        <v>0</v>
      </c>
      <c r="G178" s="101">
        <v>0</v>
      </c>
      <c r="H178" s="101">
        <v>0</v>
      </c>
      <c r="I178" s="101">
        <v>0</v>
      </c>
      <c r="J178" s="101">
        <v>0</v>
      </c>
      <c r="K178" s="101">
        <v>0</v>
      </c>
      <c r="L178" s="97">
        <v>1</v>
      </c>
      <c r="M178" s="101">
        <v>0</v>
      </c>
      <c r="N178" s="101">
        <v>0</v>
      </c>
      <c r="O178" s="101">
        <v>0</v>
      </c>
      <c r="P178" s="101">
        <v>0</v>
      </c>
      <c r="Q178" s="101">
        <v>0</v>
      </c>
      <c r="R178" s="101">
        <v>0</v>
      </c>
      <c r="S178" s="97">
        <v>1</v>
      </c>
      <c r="T178" s="101">
        <v>0</v>
      </c>
      <c r="U178" s="101">
        <v>0</v>
      </c>
      <c r="V178" s="101">
        <v>0</v>
      </c>
      <c r="W178" s="101">
        <v>0</v>
      </c>
      <c r="X178" s="101">
        <v>0</v>
      </c>
      <c r="Y178" s="101">
        <v>0</v>
      </c>
      <c r="Z178" s="97">
        <v>1</v>
      </c>
      <c r="AA178" s="101">
        <v>0</v>
      </c>
      <c r="AB178" s="101">
        <v>0</v>
      </c>
      <c r="AC178" s="101">
        <v>0</v>
      </c>
      <c r="AD178" s="101">
        <v>0</v>
      </c>
      <c r="AE178" s="101">
        <v>0</v>
      </c>
      <c r="AF178" s="101">
        <v>0</v>
      </c>
      <c r="AG178" s="97">
        <v>1</v>
      </c>
      <c r="AH178" s="101">
        <v>0</v>
      </c>
      <c r="AI178" s="101">
        <v>0</v>
      </c>
    </row>
    <row r="179" spans="1:35" ht="18" x14ac:dyDescent="0.4">
      <c r="A179" s="101">
        <v>0</v>
      </c>
      <c r="B179" s="101">
        <v>0</v>
      </c>
      <c r="C179" s="101">
        <v>0</v>
      </c>
      <c r="D179" s="101">
        <v>0</v>
      </c>
      <c r="E179" s="97">
        <v>1</v>
      </c>
      <c r="F179" s="101">
        <v>0</v>
      </c>
      <c r="G179" s="101">
        <v>0</v>
      </c>
      <c r="H179" s="101">
        <v>0</v>
      </c>
      <c r="I179" s="101">
        <v>0</v>
      </c>
      <c r="J179" s="101">
        <v>0</v>
      </c>
      <c r="K179" s="101">
        <v>0</v>
      </c>
      <c r="L179" s="97">
        <v>1</v>
      </c>
      <c r="M179" s="101">
        <v>0</v>
      </c>
      <c r="N179" s="101">
        <v>0</v>
      </c>
      <c r="O179" s="101">
        <v>0</v>
      </c>
      <c r="P179" s="101">
        <v>0</v>
      </c>
      <c r="Q179" s="101">
        <v>0</v>
      </c>
      <c r="R179" s="101">
        <v>0</v>
      </c>
      <c r="S179" s="97">
        <v>1</v>
      </c>
      <c r="T179" s="101">
        <v>0</v>
      </c>
      <c r="U179" s="101">
        <v>0</v>
      </c>
      <c r="V179" s="101">
        <v>0</v>
      </c>
      <c r="W179" s="101">
        <v>0</v>
      </c>
      <c r="X179" s="101">
        <v>0</v>
      </c>
      <c r="Y179" s="101">
        <v>0</v>
      </c>
      <c r="Z179" s="97">
        <v>1</v>
      </c>
      <c r="AA179" s="101">
        <v>0</v>
      </c>
      <c r="AB179" s="101">
        <v>0</v>
      </c>
      <c r="AC179" s="101">
        <v>0</v>
      </c>
      <c r="AD179" s="101">
        <v>0</v>
      </c>
      <c r="AE179" s="101">
        <v>0</v>
      </c>
      <c r="AF179" s="101">
        <v>0</v>
      </c>
      <c r="AG179" s="97">
        <v>1</v>
      </c>
      <c r="AH179" s="101">
        <v>0</v>
      </c>
      <c r="AI179" s="101">
        <v>0</v>
      </c>
    </row>
    <row r="180" spans="1:35" ht="18" x14ac:dyDescent="0.4">
      <c r="A180" s="101">
        <v>0</v>
      </c>
      <c r="B180" s="101">
        <v>0</v>
      </c>
      <c r="C180" s="101">
        <v>0</v>
      </c>
      <c r="D180" s="101">
        <v>0</v>
      </c>
      <c r="E180" s="97">
        <v>1</v>
      </c>
      <c r="F180" s="101">
        <v>0</v>
      </c>
      <c r="G180" s="101">
        <v>0</v>
      </c>
      <c r="H180" s="101">
        <v>0</v>
      </c>
      <c r="I180" s="101">
        <v>0</v>
      </c>
      <c r="J180" s="101">
        <v>0</v>
      </c>
      <c r="K180" s="101">
        <v>0</v>
      </c>
      <c r="L180" s="97">
        <v>1</v>
      </c>
      <c r="M180" s="101">
        <v>0</v>
      </c>
      <c r="N180" s="101">
        <v>0</v>
      </c>
      <c r="O180" s="101">
        <v>0</v>
      </c>
      <c r="P180" s="101">
        <v>0</v>
      </c>
      <c r="Q180" s="101">
        <v>0</v>
      </c>
      <c r="R180" s="101">
        <v>0</v>
      </c>
      <c r="S180" s="97">
        <v>1</v>
      </c>
      <c r="T180" s="101">
        <v>0</v>
      </c>
      <c r="U180" s="101">
        <v>0</v>
      </c>
      <c r="V180" s="101">
        <v>0</v>
      </c>
      <c r="W180" s="101">
        <v>0</v>
      </c>
      <c r="X180" s="101">
        <v>0</v>
      </c>
      <c r="Y180" s="101">
        <v>0</v>
      </c>
      <c r="Z180" s="97">
        <v>1</v>
      </c>
      <c r="AA180" s="101">
        <v>0</v>
      </c>
      <c r="AB180" s="101">
        <v>0</v>
      </c>
      <c r="AC180" s="101">
        <v>0</v>
      </c>
      <c r="AD180" s="101">
        <v>0</v>
      </c>
      <c r="AE180" s="101">
        <v>0</v>
      </c>
      <c r="AF180" s="101">
        <v>0</v>
      </c>
      <c r="AG180" s="97">
        <v>1</v>
      </c>
      <c r="AH180" s="101">
        <v>0</v>
      </c>
      <c r="AI180" s="101">
        <v>0</v>
      </c>
    </row>
    <row r="181" spans="1:35" ht="18" x14ac:dyDescent="0.4">
      <c r="A181" s="101">
        <v>0</v>
      </c>
      <c r="B181" s="101">
        <v>0</v>
      </c>
      <c r="C181" s="101">
        <v>0</v>
      </c>
      <c r="D181" s="101">
        <v>0</v>
      </c>
      <c r="E181" s="97">
        <v>1</v>
      </c>
      <c r="F181" s="101">
        <v>0</v>
      </c>
      <c r="G181" s="101">
        <v>0</v>
      </c>
      <c r="H181" s="101">
        <v>0</v>
      </c>
      <c r="I181" s="101">
        <v>0</v>
      </c>
      <c r="J181" s="101">
        <v>0</v>
      </c>
      <c r="K181" s="101">
        <v>0</v>
      </c>
      <c r="L181" s="97">
        <v>1</v>
      </c>
      <c r="M181" s="101">
        <v>0</v>
      </c>
      <c r="N181" s="101">
        <v>0</v>
      </c>
      <c r="O181" s="101">
        <v>0</v>
      </c>
      <c r="P181" s="101">
        <v>0</v>
      </c>
      <c r="Q181" s="101">
        <v>0</v>
      </c>
      <c r="R181" s="101">
        <v>0</v>
      </c>
      <c r="S181" s="97">
        <v>1</v>
      </c>
      <c r="T181" s="101">
        <v>0</v>
      </c>
      <c r="U181" s="101">
        <v>0</v>
      </c>
      <c r="V181" s="101">
        <v>0</v>
      </c>
      <c r="W181" s="101">
        <v>0</v>
      </c>
      <c r="X181" s="101">
        <v>0</v>
      </c>
      <c r="Y181" s="101">
        <v>0</v>
      </c>
      <c r="Z181" s="97">
        <v>1</v>
      </c>
      <c r="AA181" s="101">
        <v>0</v>
      </c>
      <c r="AB181" s="101">
        <v>0</v>
      </c>
      <c r="AC181" s="101">
        <v>0</v>
      </c>
      <c r="AD181" s="101">
        <v>0</v>
      </c>
      <c r="AE181" s="101">
        <v>0</v>
      </c>
      <c r="AF181" s="101">
        <v>0</v>
      </c>
      <c r="AG181" s="97">
        <v>1</v>
      </c>
      <c r="AH181" s="101">
        <v>0</v>
      </c>
      <c r="AI181" s="101">
        <v>0</v>
      </c>
    </row>
    <row r="182" spans="1:35" ht="18" x14ac:dyDescent="0.4">
      <c r="A182" s="101">
        <v>0</v>
      </c>
      <c r="B182" s="101">
        <v>0</v>
      </c>
      <c r="C182" s="101">
        <v>0</v>
      </c>
      <c r="D182" s="101">
        <v>0</v>
      </c>
      <c r="E182" s="97">
        <v>1</v>
      </c>
      <c r="F182" s="101">
        <v>0</v>
      </c>
      <c r="G182" s="101">
        <v>0</v>
      </c>
      <c r="H182" s="101">
        <v>0</v>
      </c>
      <c r="I182" s="101">
        <v>0</v>
      </c>
      <c r="J182" s="101">
        <v>0</v>
      </c>
      <c r="K182" s="101">
        <v>0</v>
      </c>
      <c r="L182" s="97">
        <v>1</v>
      </c>
      <c r="M182" s="101">
        <v>0</v>
      </c>
      <c r="N182" s="101">
        <v>0</v>
      </c>
      <c r="O182" s="101">
        <v>0</v>
      </c>
      <c r="P182" s="101">
        <v>0</v>
      </c>
      <c r="Q182" s="101">
        <v>0</v>
      </c>
      <c r="R182" s="101">
        <v>0</v>
      </c>
      <c r="S182" s="97">
        <v>1</v>
      </c>
      <c r="T182" s="101">
        <v>0</v>
      </c>
      <c r="U182" s="101">
        <v>0</v>
      </c>
      <c r="V182" s="101">
        <v>0</v>
      </c>
      <c r="W182" s="101">
        <v>0</v>
      </c>
      <c r="X182" s="101">
        <v>0</v>
      </c>
      <c r="Y182" s="101">
        <v>0</v>
      </c>
      <c r="Z182" s="97">
        <v>1</v>
      </c>
      <c r="AA182" s="101">
        <v>0</v>
      </c>
      <c r="AB182" s="101">
        <v>0</v>
      </c>
      <c r="AC182" s="101">
        <v>0</v>
      </c>
      <c r="AD182" s="101">
        <v>0</v>
      </c>
      <c r="AE182" s="101">
        <v>0</v>
      </c>
      <c r="AF182" s="101">
        <v>0</v>
      </c>
      <c r="AG182" s="97">
        <v>1</v>
      </c>
      <c r="AH182" s="101">
        <v>0</v>
      </c>
      <c r="AI182" s="101">
        <v>0</v>
      </c>
    </row>
    <row r="183" spans="1:35" ht="18" x14ac:dyDescent="0.4">
      <c r="A183" s="101">
        <v>0</v>
      </c>
      <c r="B183" s="101">
        <v>0</v>
      </c>
      <c r="C183" s="101">
        <v>0</v>
      </c>
      <c r="D183" s="101">
        <v>0</v>
      </c>
      <c r="E183" s="97">
        <v>1</v>
      </c>
      <c r="F183" s="101">
        <v>0</v>
      </c>
      <c r="G183" s="101">
        <v>0</v>
      </c>
      <c r="H183" s="101">
        <v>0</v>
      </c>
      <c r="I183" s="101">
        <v>0</v>
      </c>
      <c r="J183" s="101">
        <v>0</v>
      </c>
      <c r="K183" s="101">
        <v>0</v>
      </c>
      <c r="L183" s="97">
        <v>1</v>
      </c>
      <c r="M183" s="101">
        <v>0</v>
      </c>
      <c r="N183" s="101">
        <v>0</v>
      </c>
      <c r="O183" s="101">
        <v>0</v>
      </c>
      <c r="P183" s="101">
        <v>0</v>
      </c>
      <c r="Q183" s="101">
        <v>0</v>
      </c>
      <c r="R183" s="101">
        <v>0</v>
      </c>
      <c r="S183" s="97">
        <v>1</v>
      </c>
      <c r="T183" s="101">
        <v>0</v>
      </c>
      <c r="U183" s="101">
        <v>0</v>
      </c>
      <c r="V183" s="101">
        <v>0</v>
      </c>
      <c r="W183" s="101">
        <v>0</v>
      </c>
      <c r="X183" s="101">
        <v>0</v>
      </c>
      <c r="Y183" s="101">
        <v>0</v>
      </c>
      <c r="Z183" s="97">
        <v>1</v>
      </c>
      <c r="AA183" s="101">
        <v>0</v>
      </c>
      <c r="AB183" s="101">
        <v>0</v>
      </c>
      <c r="AC183" s="101">
        <v>0</v>
      </c>
      <c r="AD183" s="101">
        <v>0</v>
      </c>
      <c r="AE183" s="101">
        <v>0</v>
      </c>
      <c r="AF183" s="101">
        <v>0</v>
      </c>
      <c r="AG183" s="97">
        <v>1</v>
      </c>
      <c r="AH183" s="101">
        <v>0</v>
      </c>
      <c r="AI183" s="101">
        <v>0</v>
      </c>
    </row>
    <row r="184" spans="1:35" ht="18" x14ac:dyDescent="0.4">
      <c r="A184" s="96" t="s">
        <v>411</v>
      </c>
      <c r="B184" s="101">
        <v>0</v>
      </c>
      <c r="C184" s="101">
        <v>0</v>
      </c>
      <c r="D184" s="101">
        <v>0</v>
      </c>
      <c r="E184" s="97">
        <v>1</v>
      </c>
      <c r="F184" s="101">
        <v>0</v>
      </c>
      <c r="G184" s="101">
        <v>0</v>
      </c>
      <c r="H184" s="96" t="s">
        <v>411</v>
      </c>
      <c r="I184" s="101">
        <v>0</v>
      </c>
      <c r="J184" s="101">
        <v>0</v>
      </c>
      <c r="K184" s="101">
        <v>0</v>
      </c>
      <c r="L184" s="97">
        <v>1</v>
      </c>
      <c r="M184" s="101">
        <v>0</v>
      </c>
      <c r="N184" s="101">
        <v>0</v>
      </c>
      <c r="O184" s="96" t="s">
        <v>411</v>
      </c>
      <c r="P184" s="101">
        <v>0</v>
      </c>
      <c r="Q184" s="101">
        <v>0</v>
      </c>
      <c r="R184" s="101">
        <v>0</v>
      </c>
      <c r="S184" s="97">
        <v>1</v>
      </c>
      <c r="T184" s="101">
        <v>0</v>
      </c>
      <c r="U184" s="101">
        <v>0</v>
      </c>
      <c r="V184" s="96" t="s">
        <v>411</v>
      </c>
      <c r="W184" s="101">
        <v>0</v>
      </c>
      <c r="X184" s="101">
        <v>0</v>
      </c>
      <c r="Y184" s="101">
        <v>0</v>
      </c>
      <c r="Z184" s="97">
        <v>1</v>
      </c>
      <c r="AA184" s="101">
        <v>0</v>
      </c>
      <c r="AB184" s="101">
        <v>0</v>
      </c>
      <c r="AC184" s="96" t="s">
        <v>411</v>
      </c>
      <c r="AD184" s="101">
        <v>0</v>
      </c>
      <c r="AE184" s="101">
        <v>0</v>
      </c>
      <c r="AF184" s="101">
        <v>0</v>
      </c>
      <c r="AG184" s="97">
        <v>1</v>
      </c>
      <c r="AH184" s="101">
        <v>0</v>
      </c>
      <c r="AI184" s="101">
        <v>0</v>
      </c>
    </row>
    <row r="185" spans="1:35" ht="18" x14ac:dyDescent="0.4">
      <c r="A185" s="96" t="s">
        <v>412</v>
      </c>
      <c r="B185" s="101">
        <v>0</v>
      </c>
      <c r="C185" s="101">
        <v>0</v>
      </c>
      <c r="D185" s="101">
        <v>0</v>
      </c>
      <c r="E185" s="97">
        <v>1</v>
      </c>
      <c r="F185" s="101">
        <v>0</v>
      </c>
      <c r="G185" s="101">
        <v>0</v>
      </c>
      <c r="H185" s="96" t="s">
        <v>412</v>
      </c>
      <c r="I185" s="101">
        <v>0</v>
      </c>
      <c r="J185" s="101">
        <v>0</v>
      </c>
      <c r="K185" s="101">
        <v>0</v>
      </c>
      <c r="L185" s="97">
        <v>1</v>
      </c>
      <c r="M185" s="101">
        <v>0</v>
      </c>
      <c r="N185" s="101">
        <v>0</v>
      </c>
      <c r="O185" s="96" t="s">
        <v>412</v>
      </c>
      <c r="P185" s="101">
        <v>0</v>
      </c>
      <c r="Q185" s="101">
        <v>0</v>
      </c>
      <c r="R185" s="101">
        <v>0</v>
      </c>
      <c r="S185" s="97">
        <v>1</v>
      </c>
      <c r="T185" s="101">
        <v>0</v>
      </c>
      <c r="U185" s="101">
        <v>0</v>
      </c>
      <c r="V185" s="96" t="s">
        <v>412</v>
      </c>
      <c r="W185" s="101">
        <v>0</v>
      </c>
      <c r="X185" s="101">
        <v>0</v>
      </c>
      <c r="Y185" s="101">
        <v>0</v>
      </c>
      <c r="Z185" s="97">
        <v>1</v>
      </c>
      <c r="AA185" s="101">
        <v>0</v>
      </c>
      <c r="AB185" s="101">
        <v>0</v>
      </c>
      <c r="AC185" s="96" t="s">
        <v>412</v>
      </c>
      <c r="AD185" s="101">
        <v>0</v>
      </c>
      <c r="AE185" s="101">
        <v>0</v>
      </c>
      <c r="AF185" s="101">
        <v>0</v>
      </c>
      <c r="AG185" s="97">
        <v>1</v>
      </c>
      <c r="AH185" s="101">
        <v>0</v>
      </c>
      <c r="AI185" s="101">
        <v>0</v>
      </c>
    </row>
    <row r="186" spans="1:35" ht="18" x14ac:dyDescent="0.4">
      <c r="A186" s="101">
        <v>0</v>
      </c>
      <c r="B186" s="101">
        <v>0</v>
      </c>
      <c r="C186" s="101">
        <v>0</v>
      </c>
      <c r="D186" s="101">
        <v>0</v>
      </c>
      <c r="E186" s="97">
        <v>1</v>
      </c>
      <c r="F186" s="101">
        <v>0</v>
      </c>
      <c r="G186" s="101">
        <v>0</v>
      </c>
      <c r="H186" s="101">
        <v>0</v>
      </c>
      <c r="I186" s="101">
        <v>0</v>
      </c>
      <c r="J186" s="101">
        <v>0</v>
      </c>
      <c r="K186" s="101">
        <v>0</v>
      </c>
      <c r="L186" s="97">
        <v>1</v>
      </c>
      <c r="M186" s="101">
        <v>0</v>
      </c>
      <c r="N186" s="101">
        <v>0</v>
      </c>
      <c r="O186" s="101">
        <v>0</v>
      </c>
      <c r="P186" s="101">
        <v>0</v>
      </c>
      <c r="Q186" s="101">
        <v>0</v>
      </c>
      <c r="R186" s="101">
        <v>0</v>
      </c>
      <c r="S186" s="97">
        <v>1</v>
      </c>
      <c r="T186" s="101">
        <v>0</v>
      </c>
      <c r="U186" s="101">
        <v>0</v>
      </c>
      <c r="V186" s="101">
        <v>0</v>
      </c>
      <c r="W186" s="101">
        <v>0</v>
      </c>
      <c r="X186" s="101">
        <v>0</v>
      </c>
      <c r="Y186" s="101">
        <v>0</v>
      </c>
      <c r="Z186" s="97">
        <v>1</v>
      </c>
      <c r="AA186" s="101">
        <v>0</v>
      </c>
      <c r="AB186" s="101">
        <v>0</v>
      </c>
      <c r="AC186" s="101">
        <v>0</v>
      </c>
      <c r="AD186" s="101">
        <v>0</v>
      </c>
      <c r="AE186" s="101">
        <v>0</v>
      </c>
      <c r="AF186" s="101">
        <v>0</v>
      </c>
      <c r="AG186" s="97">
        <v>1</v>
      </c>
      <c r="AH186" s="101">
        <v>0</v>
      </c>
      <c r="AI186" s="101">
        <v>0</v>
      </c>
    </row>
    <row r="187" spans="1:35" ht="18" x14ac:dyDescent="0.4">
      <c r="A187" s="101">
        <v>0</v>
      </c>
      <c r="B187" s="101">
        <v>0</v>
      </c>
      <c r="C187" s="101">
        <v>0</v>
      </c>
      <c r="D187" s="101">
        <v>0</v>
      </c>
      <c r="E187" s="97">
        <v>1</v>
      </c>
      <c r="F187" s="101">
        <v>0</v>
      </c>
      <c r="G187" s="101">
        <v>0</v>
      </c>
      <c r="H187" s="101">
        <v>0</v>
      </c>
      <c r="I187" s="101">
        <v>0</v>
      </c>
      <c r="J187" s="101">
        <v>0</v>
      </c>
      <c r="K187" s="101">
        <v>0</v>
      </c>
      <c r="L187" s="97">
        <v>1</v>
      </c>
      <c r="M187" s="101">
        <v>0</v>
      </c>
      <c r="N187" s="101">
        <v>0</v>
      </c>
      <c r="O187" s="101">
        <v>0</v>
      </c>
      <c r="P187" s="101">
        <v>0</v>
      </c>
      <c r="Q187" s="101">
        <v>0</v>
      </c>
      <c r="R187" s="101">
        <v>0</v>
      </c>
      <c r="S187" s="97">
        <v>1</v>
      </c>
      <c r="T187" s="101">
        <v>0</v>
      </c>
      <c r="U187" s="101">
        <v>0</v>
      </c>
      <c r="V187" s="101">
        <v>0</v>
      </c>
      <c r="W187" s="101">
        <v>0</v>
      </c>
      <c r="X187" s="101">
        <v>0</v>
      </c>
      <c r="Y187" s="101">
        <v>0</v>
      </c>
      <c r="Z187" s="97">
        <v>1</v>
      </c>
      <c r="AA187" s="101">
        <v>0</v>
      </c>
      <c r="AB187" s="101">
        <v>0</v>
      </c>
      <c r="AC187" s="101">
        <v>0</v>
      </c>
      <c r="AD187" s="101">
        <v>0</v>
      </c>
      <c r="AE187" s="101">
        <v>0</v>
      </c>
      <c r="AF187" s="101">
        <v>0</v>
      </c>
      <c r="AG187" s="97">
        <v>1</v>
      </c>
      <c r="AH187" s="101">
        <v>0</v>
      </c>
      <c r="AI187" s="101">
        <v>0</v>
      </c>
    </row>
    <row r="188" spans="1:35" ht="18" x14ac:dyDescent="0.4">
      <c r="A188" s="96" t="s">
        <v>413</v>
      </c>
      <c r="B188" s="101">
        <v>0</v>
      </c>
      <c r="C188" s="101">
        <v>0</v>
      </c>
      <c r="D188" s="101">
        <v>0</v>
      </c>
      <c r="E188" s="97">
        <v>1</v>
      </c>
      <c r="F188" s="101">
        <v>0</v>
      </c>
      <c r="G188" s="101">
        <v>0</v>
      </c>
      <c r="H188" s="96" t="s">
        <v>413</v>
      </c>
      <c r="I188" s="101">
        <v>0</v>
      </c>
      <c r="J188" s="101">
        <v>0</v>
      </c>
      <c r="K188" s="101">
        <v>0</v>
      </c>
      <c r="L188" s="97">
        <v>1</v>
      </c>
      <c r="M188" s="101">
        <v>0</v>
      </c>
      <c r="N188" s="101">
        <v>0</v>
      </c>
      <c r="O188" s="96" t="s">
        <v>413</v>
      </c>
      <c r="P188" s="101">
        <v>0</v>
      </c>
      <c r="Q188" s="101">
        <v>0</v>
      </c>
      <c r="R188" s="101">
        <v>0</v>
      </c>
      <c r="S188" s="97">
        <v>1</v>
      </c>
      <c r="T188" s="101">
        <v>0</v>
      </c>
      <c r="U188" s="101">
        <v>0</v>
      </c>
      <c r="V188" s="96" t="s">
        <v>413</v>
      </c>
      <c r="W188" s="101">
        <v>0</v>
      </c>
      <c r="X188" s="101">
        <v>0</v>
      </c>
      <c r="Y188" s="101">
        <v>0</v>
      </c>
      <c r="Z188" s="97">
        <v>1</v>
      </c>
      <c r="AA188" s="101">
        <v>0</v>
      </c>
      <c r="AB188" s="101">
        <v>0</v>
      </c>
      <c r="AC188" s="96" t="s">
        <v>413</v>
      </c>
      <c r="AD188" s="101">
        <v>0</v>
      </c>
      <c r="AE188" s="101">
        <v>0</v>
      </c>
      <c r="AF188" s="101">
        <v>0</v>
      </c>
      <c r="AG188" s="97">
        <v>1</v>
      </c>
      <c r="AH188" s="101">
        <v>0</v>
      </c>
      <c r="AI188" s="101">
        <v>0</v>
      </c>
    </row>
    <row r="189" spans="1:35" ht="36" x14ac:dyDescent="0.4">
      <c r="A189" s="96" t="s">
        <v>414</v>
      </c>
      <c r="B189" s="101">
        <v>0</v>
      </c>
      <c r="C189" s="101">
        <v>0</v>
      </c>
      <c r="D189" s="101">
        <v>0</v>
      </c>
      <c r="E189" s="97">
        <v>1</v>
      </c>
      <c r="F189" s="101">
        <v>0</v>
      </c>
      <c r="G189" s="101">
        <v>0</v>
      </c>
      <c r="H189" s="96" t="s">
        <v>414</v>
      </c>
      <c r="I189" s="101">
        <v>0</v>
      </c>
      <c r="J189" s="101">
        <v>0</v>
      </c>
      <c r="K189" s="101">
        <v>0</v>
      </c>
      <c r="L189" s="97">
        <v>1</v>
      </c>
      <c r="M189" s="101">
        <v>0</v>
      </c>
      <c r="N189" s="101">
        <v>0</v>
      </c>
      <c r="O189" s="96" t="s">
        <v>414</v>
      </c>
      <c r="P189" s="101">
        <v>0</v>
      </c>
      <c r="Q189" s="101">
        <v>0</v>
      </c>
      <c r="R189" s="101">
        <v>0</v>
      </c>
      <c r="S189" s="97">
        <v>1</v>
      </c>
      <c r="T189" s="101">
        <v>0</v>
      </c>
      <c r="U189" s="101">
        <v>0</v>
      </c>
      <c r="V189" s="96" t="s">
        <v>414</v>
      </c>
      <c r="W189" s="101">
        <v>0</v>
      </c>
      <c r="X189" s="101">
        <v>0</v>
      </c>
      <c r="Y189" s="101">
        <v>0</v>
      </c>
      <c r="Z189" s="97">
        <v>1</v>
      </c>
      <c r="AA189" s="101">
        <v>0</v>
      </c>
      <c r="AB189" s="101">
        <v>0</v>
      </c>
      <c r="AC189" s="96" t="s">
        <v>414</v>
      </c>
      <c r="AD189" s="101">
        <v>0</v>
      </c>
      <c r="AE189" s="101">
        <v>0</v>
      </c>
      <c r="AF189" s="101">
        <v>0</v>
      </c>
      <c r="AG189" s="97">
        <v>1</v>
      </c>
      <c r="AH189" s="101">
        <v>0</v>
      </c>
      <c r="AI189" s="101">
        <v>0</v>
      </c>
    </row>
    <row r="190" spans="1:35" ht="18" x14ac:dyDescent="0.4">
      <c r="A190" s="101">
        <v>0</v>
      </c>
      <c r="B190" s="101">
        <v>0</v>
      </c>
      <c r="C190" s="101">
        <v>0</v>
      </c>
      <c r="D190" s="101">
        <v>0</v>
      </c>
      <c r="E190" s="97">
        <v>1</v>
      </c>
      <c r="F190" s="101">
        <v>0</v>
      </c>
      <c r="G190" s="101">
        <v>0</v>
      </c>
      <c r="H190" s="101">
        <v>0</v>
      </c>
      <c r="I190" s="101">
        <v>0</v>
      </c>
      <c r="J190" s="101">
        <v>0</v>
      </c>
      <c r="K190" s="101">
        <v>0</v>
      </c>
      <c r="L190" s="97">
        <v>1</v>
      </c>
      <c r="M190" s="101">
        <v>0</v>
      </c>
      <c r="N190" s="101">
        <v>0</v>
      </c>
      <c r="O190" s="101">
        <v>0</v>
      </c>
      <c r="P190" s="101">
        <v>0</v>
      </c>
      <c r="Q190" s="101">
        <v>0</v>
      </c>
      <c r="R190" s="101">
        <v>0</v>
      </c>
      <c r="S190" s="97">
        <v>1</v>
      </c>
      <c r="T190" s="101">
        <v>0</v>
      </c>
      <c r="U190" s="101">
        <v>0</v>
      </c>
      <c r="V190" s="101">
        <v>0</v>
      </c>
      <c r="W190" s="101">
        <v>0</v>
      </c>
      <c r="X190" s="101">
        <v>0</v>
      </c>
      <c r="Y190" s="101">
        <v>0</v>
      </c>
      <c r="Z190" s="97">
        <v>1</v>
      </c>
      <c r="AA190" s="101">
        <v>0</v>
      </c>
      <c r="AB190" s="101">
        <v>0</v>
      </c>
      <c r="AC190" s="101">
        <v>0</v>
      </c>
      <c r="AD190" s="101">
        <v>0</v>
      </c>
      <c r="AE190" s="101">
        <v>0</v>
      </c>
      <c r="AF190" s="101">
        <v>0</v>
      </c>
      <c r="AG190" s="97">
        <v>1</v>
      </c>
      <c r="AH190" s="101">
        <v>0</v>
      </c>
      <c r="AI190" s="101">
        <v>0</v>
      </c>
    </row>
    <row r="191" spans="1:35" ht="18" x14ac:dyDescent="0.4">
      <c r="A191" s="101">
        <v>0</v>
      </c>
      <c r="B191" s="101">
        <v>0</v>
      </c>
      <c r="C191" s="101">
        <v>0</v>
      </c>
      <c r="D191" s="101">
        <v>0</v>
      </c>
      <c r="E191" s="97">
        <v>1</v>
      </c>
      <c r="F191" s="101">
        <v>0</v>
      </c>
      <c r="G191" s="101">
        <v>0</v>
      </c>
      <c r="H191" s="101">
        <v>0</v>
      </c>
      <c r="I191" s="101">
        <v>0</v>
      </c>
      <c r="J191" s="101">
        <v>0</v>
      </c>
      <c r="K191" s="101">
        <v>0</v>
      </c>
      <c r="L191" s="97">
        <v>1</v>
      </c>
      <c r="M191" s="101">
        <v>0</v>
      </c>
      <c r="N191" s="101">
        <v>0</v>
      </c>
      <c r="O191" s="101">
        <v>0</v>
      </c>
      <c r="P191" s="101">
        <v>0</v>
      </c>
      <c r="Q191" s="101">
        <v>0</v>
      </c>
      <c r="R191" s="101">
        <v>0</v>
      </c>
      <c r="S191" s="97">
        <v>1</v>
      </c>
      <c r="T191" s="101">
        <v>0</v>
      </c>
      <c r="U191" s="101">
        <v>0</v>
      </c>
      <c r="V191" s="101">
        <v>0</v>
      </c>
      <c r="W191" s="101">
        <v>0</v>
      </c>
      <c r="X191" s="101">
        <v>0</v>
      </c>
      <c r="Y191" s="101">
        <v>0</v>
      </c>
      <c r="Z191" s="97">
        <v>1</v>
      </c>
      <c r="AA191" s="101">
        <v>0</v>
      </c>
      <c r="AB191" s="101">
        <v>0</v>
      </c>
      <c r="AC191" s="101">
        <v>0</v>
      </c>
      <c r="AD191" s="101">
        <v>0</v>
      </c>
      <c r="AE191" s="101">
        <v>0</v>
      </c>
      <c r="AF191" s="101">
        <v>0</v>
      </c>
      <c r="AG191" s="97">
        <v>1</v>
      </c>
      <c r="AH191" s="101">
        <v>0</v>
      </c>
      <c r="AI191" s="101">
        <v>0</v>
      </c>
    </row>
    <row r="192" spans="1:35" ht="18" x14ac:dyDescent="0.4">
      <c r="A192" s="96" t="s">
        <v>415</v>
      </c>
      <c r="B192" s="101">
        <v>0</v>
      </c>
      <c r="C192" s="101">
        <v>0</v>
      </c>
      <c r="D192" s="101">
        <v>0</v>
      </c>
      <c r="E192" s="97">
        <v>1</v>
      </c>
      <c r="F192" s="101">
        <v>0</v>
      </c>
      <c r="G192" s="101">
        <v>0</v>
      </c>
      <c r="H192" s="96" t="s">
        <v>415</v>
      </c>
      <c r="I192" s="101">
        <v>0</v>
      </c>
      <c r="J192" s="101">
        <v>0</v>
      </c>
      <c r="K192" s="101">
        <v>0</v>
      </c>
      <c r="L192" s="97">
        <v>1</v>
      </c>
      <c r="M192" s="101">
        <v>0</v>
      </c>
      <c r="N192" s="101">
        <v>0</v>
      </c>
      <c r="O192" s="96" t="s">
        <v>415</v>
      </c>
      <c r="P192" s="101">
        <v>0</v>
      </c>
      <c r="Q192" s="101">
        <v>0</v>
      </c>
      <c r="R192" s="101">
        <v>0</v>
      </c>
      <c r="S192" s="97">
        <v>1</v>
      </c>
      <c r="T192" s="101">
        <v>0</v>
      </c>
      <c r="U192" s="101">
        <v>0</v>
      </c>
      <c r="V192" s="96" t="s">
        <v>415</v>
      </c>
      <c r="W192" s="101">
        <v>0</v>
      </c>
      <c r="X192" s="101">
        <v>0</v>
      </c>
      <c r="Y192" s="101">
        <v>0</v>
      </c>
      <c r="Z192" s="97">
        <v>1</v>
      </c>
      <c r="AA192" s="101">
        <v>0</v>
      </c>
      <c r="AB192" s="101">
        <v>0</v>
      </c>
      <c r="AC192" s="96" t="s">
        <v>415</v>
      </c>
      <c r="AD192" s="101">
        <v>0</v>
      </c>
      <c r="AE192" s="101">
        <v>0</v>
      </c>
      <c r="AF192" s="101">
        <v>0</v>
      </c>
      <c r="AG192" s="97">
        <v>1</v>
      </c>
      <c r="AH192" s="101">
        <v>0</v>
      </c>
      <c r="AI192" s="101">
        <v>0</v>
      </c>
    </row>
    <row r="193" spans="1:35" ht="36" x14ac:dyDescent="0.4">
      <c r="A193" s="96" t="s">
        <v>416</v>
      </c>
      <c r="B193" s="101">
        <v>0</v>
      </c>
      <c r="C193" s="101">
        <v>0</v>
      </c>
      <c r="D193" s="101">
        <v>0</v>
      </c>
      <c r="E193" s="97">
        <v>1</v>
      </c>
      <c r="F193" s="101">
        <v>0</v>
      </c>
      <c r="G193" s="101">
        <v>0</v>
      </c>
      <c r="H193" s="96" t="s">
        <v>416</v>
      </c>
      <c r="I193" s="101">
        <v>0</v>
      </c>
      <c r="J193" s="101">
        <v>0</v>
      </c>
      <c r="K193" s="101">
        <v>0</v>
      </c>
      <c r="L193" s="97">
        <v>1</v>
      </c>
      <c r="M193" s="101">
        <v>0</v>
      </c>
      <c r="N193" s="101">
        <v>0</v>
      </c>
      <c r="O193" s="96" t="s">
        <v>416</v>
      </c>
      <c r="P193" s="101">
        <v>0</v>
      </c>
      <c r="Q193" s="101">
        <v>0</v>
      </c>
      <c r="R193" s="101">
        <v>0</v>
      </c>
      <c r="S193" s="97">
        <v>1</v>
      </c>
      <c r="T193" s="101">
        <v>0</v>
      </c>
      <c r="U193" s="101">
        <v>0</v>
      </c>
      <c r="V193" s="96" t="s">
        <v>416</v>
      </c>
      <c r="W193" s="101">
        <v>0</v>
      </c>
      <c r="X193" s="101">
        <v>0</v>
      </c>
      <c r="Y193" s="101">
        <v>0</v>
      </c>
      <c r="Z193" s="97">
        <v>1</v>
      </c>
      <c r="AA193" s="101">
        <v>0</v>
      </c>
      <c r="AB193" s="101">
        <v>0</v>
      </c>
      <c r="AC193" s="96" t="s">
        <v>416</v>
      </c>
      <c r="AD193" s="101">
        <v>0</v>
      </c>
      <c r="AE193" s="101">
        <v>0</v>
      </c>
      <c r="AF193" s="101">
        <v>0</v>
      </c>
      <c r="AG193" s="97">
        <v>1</v>
      </c>
      <c r="AH193" s="101">
        <v>0</v>
      </c>
      <c r="AI193" s="101">
        <v>0</v>
      </c>
    </row>
  </sheetData>
  <mergeCells count="2">
    <mergeCell ref="B2:F2"/>
    <mergeCell ref="B3:F3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25DD7-ECB7-4873-87BD-2576A511E886}">
  <sheetPr codeName="Sheet17"/>
  <dimension ref="A1:L139"/>
  <sheetViews>
    <sheetView workbookViewId="0">
      <selection activeCell="A4" sqref="A4"/>
    </sheetView>
  </sheetViews>
  <sheetFormatPr defaultRowHeight="12.5" x14ac:dyDescent="0.25"/>
  <cols>
    <col min="1" max="1" width="17.6328125" style="32" bestFit="1" customWidth="1"/>
    <col min="2" max="2" width="14.90625" style="32" bestFit="1" customWidth="1"/>
    <col min="3" max="3" width="19.6328125" style="32" bestFit="1" customWidth="1"/>
    <col min="4" max="4" width="13.6328125" style="32" bestFit="1" customWidth="1"/>
    <col min="5" max="5" width="18.26953125" style="32" bestFit="1" customWidth="1"/>
    <col min="6" max="6" width="21.54296875" style="32" bestFit="1" customWidth="1"/>
    <col min="7" max="7" width="14.36328125" style="32" bestFit="1" customWidth="1"/>
    <col min="8" max="8" width="17.81640625" style="32" bestFit="1" customWidth="1"/>
    <col min="9" max="9" width="17.453125" style="32" bestFit="1" customWidth="1"/>
    <col min="10" max="11" width="11.26953125" style="32" bestFit="1" customWidth="1"/>
    <col min="12" max="16384" width="8.7265625" style="32"/>
  </cols>
  <sheetData>
    <row r="1" spans="1:12" ht="35" customHeight="1" x14ac:dyDescent="0.35">
      <c r="A1" s="263" t="s">
        <v>682</v>
      </c>
      <c r="B1" s="264"/>
      <c r="C1" s="264"/>
      <c r="D1" s="265"/>
      <c r="E1" s="31"/>
      <c r="F1" s="31"/>
      <c r="G1" s="31"/>
      <c r="H1" s="31"/>
      <c r="I1" s="31"/>
      <c r="J1" s="31"/>
      <c r="K1" s="31"/>
    </row>
    <row r="2" spans="1:12" ht="36" thickBot="1" x14ac:dyDescent="0.45">
      <c r="A2" s="33" t="s">
        <v>126</v>
      </c>
      <c r="B2" s="34" t="s">
        <v>127</v>
      </c>
      <c r="C2" s="33" t="s">
        <v>128</v>
      </c>
      <c r="D2" s="35" t="s">
        <v>129</v>
      </c>
      <c r="E2" s="31"/>
      <c r="F2" s="31"/>
      <c r="G2" s="31"/>
      <c r="H2" s="31"/>
      <c r="I2" s="31"/>
      <c r="J2" s="31"/>
      <c r="K2" s="31"/>
    </row>
    <row r="3" spans="1:12" ht="18.5" thickBot="1" x14ac:dyDescent="0.45">
      <c r="A3" s="36" t="s">
        <v>130</v>
      </c>
      <c r="B3" s="36" t="s">
        <v>131</v>
      </c>
      <c r="C3" s="36" t="s">
        <v>132</v>
      </c>
      <c r="D3" s="36" t="s">
        <v>133</v>
      </c>
      <c r="E3" s="36" t="s">
        <v>134</v>
      </c>
      <c r="F3" s="37" t="s">
        <v>135</v>
      </c>
      <c r="G3" s="37" t="s">
        <v>136</v>
      </c>
      <c r="H3" s="37" t="s">
        <v>137</v>
      </c>
      <c r="I3" s="37" t="s">
        <v>138</v>
      </c>
      <c r="J3" s="37" t="s">
        <v>139</v>
      </c>
      <c r="K3" s="38" t="s">
        <v>140</v>
      </c>
      <c r="L3" s="39"/>
    </row>
    <row r="4" spans="1:12" ht="36" x14ac:dyDescent="0.4">
      <c r="A4" s="41" t="s">
        <v>683</v>
      </c>
      <c r="B4" s="40" t="s">
        <v>153</v>
      </c>
      <c r="C4" s="41" t="s">
        <v>20</v>
      </c>
      <c r="D4" s="41" t="s">
        <v>154</v>
      </c>
      <c r="E4" s="42" t="s">
        <v>145</v>
      </c>
      <c r="F4" s="43"/>
      <c r="G4" s="43"/>
      <c r="H4" s="43"/>
      <c r="I4" s="43"/>
      <c r="J4" s="43"/>
      <c r="K4" s="43"/>
    </row>
    <row r="5" spans="1:12" ht="18.5" thickBot="1" x14ac:dyDescent="0.45">
      <c r="A5" s="56">
        <v>1000</v>
      </c>
      <c r="B5" s="54">
        <v>733.99149330139164</v>
      </c>
      <c r="C5" s="55">
        <v>733.99151611328125</v>
      </c>
      <c r="D5" s="56">
        <v>5199.3816745065897</v>
      </c>
      <c r="E5" s="57">
        <v>4069.684344137072</v>
      </c>
      <c r="F5" s="43"/>
      <c r="G5" s="43"/>
      <c r="H5" s="43"/>
      <c r="I5" s="43"/>
      <c r="J5" s="43"/>
      <c r="K5" s="43"/>
    </row>
    <row r="6" spans="1:12" ht="36" x14ac:dyDescent="0.4">
      <c r="A6" s="49"/>
      <c r="B6" s="49"/>
      <c r="C6" s="49"/>
      <c r="D6" s="49"/>
      <c r="E6" s="41" t="s">
        <v>155</v>
      </c>
      <c r="F6" s="40" t="s">
        <v>156</v>
      </c>
      <c r="G6" s="41" t="s">
        <v>157</v>
      </c>
      <c r="H6" s="41" t="s">
        <v>144</v>
      </c>
      <c r="I6" s="42" t="s">
        <v>145</v>
      </c>
      <c r="J6" s="43"/>
      <c r="K6" s="43"/>
    </row>
    <row r="7" spans="1:12" ht="18.5" thickBot="1" x14ac:dyDescent="0.45">
      <c r="A7" s="49"/>
      <c r="B7" s="49"/>
      <c r="C7" s="49"/>
      <c r="D7" s="49"/>
      <c r="E7" s="46">
        <v>1.7743799738760666</v>
      </c>
      <c r="F7" s="45">
        <v>4.0144281562862147</v>
      </c>
      <c r="G7" s="46">
        <v>1.0309051460266114</v>
      </c>
      <c r="H7" s="47">
        <v>0.21243001586729218</v>
      </c>
      <c r="I7" s="48">
        <v>6.8739145282766798E-2</v>
      </c>
      <c r="J7" s="43"/>
      <c r="K7" s="43"/>
    </row>
    <row r="8" spans="1:12" ht="36" x14ac:dyDescent="0.4">
      <c r="A8" s="49"/>
      <c r="B8" s="49"/>
      <c r="C8" s="49"/>
      <c r="D8" s="49"/>
      <c r="E8" s="49"/>
      <c r="F8" s="49"/>
      <c r="G8" s="49"/>
      <c r="H8" s="49"/>
      <c r="I8" s="42" t="s">
        <v>146</v>
      </c>
      <c r="J8" s="43"/>
      <c r="K8" s="43"/>
    </row>
    <row r="9" spans="1:12" ht="18.5" thickBot="1" x14ac:dyDescent="0.45">
      <c r="A9" s="49"/>
      <c r="B9" s="49"/>
      <c r="C9" s="49"/>
      <c r="D9" s="49"/>
      <c r="E9" s="49"/>
      <c r="F9" s="49"/>
      <c r="G9" s="49"/>
      <c r="H9" s="49"/>
      <c r="I9" s="50">
        <v>0.2166786118942492</v>
      </c>
      <c r="J9" s="43"/>
      <c r="K9" s="43"/>
    </row>
    <row r="10" spans="1:12" ht="18" x14ac:dyDescent="0.4">
      <c r="A10" s="49"/>
      <c r="B10" s="49"/>
      <c r="C10" s="49"/>
      <c r="D10" s="49"/>
      <c r="E10" s="49"/>
      <c r="F10" s="49"/>
      <c r="G10" s="49"/>
      <c r="H10" s="41" t="s">
        <v>147</v>
      </c>
      <c r="I10" s="42" t="s">
        <v>148</v>
      </c>
      <c r="J10" s="43"/>
      <c r="K10" s="43"/>
    </row>
    <row r="11" spans="1:12" ht="18.5" thickBot="1" x14ac:dyDescent="0.45">
      <c r="A11" s="49"/>
      <c r="B11" s="49"/>
      <c r="C11" s="49"/>
      <c r="D11" s="49"/>
      <c r="E11" s="49"/>
      <c r="F11" s="49"/>
      <c r="G11" s="49"/>
      <c r="H11" s="47">
        <v>0.39648707592428878</v>
      </c>
      <c r="I11" s="50">
        <v>0.39648769305426496</v>
      </c>
      <c r="J11" s="43"/>
      <c r="K11" s="43"/>
    </row>
    <row r="12" spans="1:12" ht="18" x14ac:dyDescent="0.4">
      <c r="A12" s="49"/>
      <c r="B12" s="49"/>
      <c r="C12" s="49"/>
      <c r="D12" s="49"/>
      <c r="E12" s="49"/>
      <c r="F12" s="49"/>
      <c r="G12" s="49"/>
      <c r="H12" s="41" t="s">
        <v>149</v>
      </c>
      <c r="I12" s="42" t="s">
        <v>148</v>
      </c>
      <c r="J12" s="43"/>
      <c r="K12" s="43"/>
    </row>
    <row r="13" spans="1:12" ht="18.5" thickBot="1" x14ac:dyDescent="0.45">
      <c r="A13" s="49"/>
      <c r="B13" s="49"/>
      <c r="C13" s="49"/>
      <c r="D13" s="49"/>
      <c r="E13" s="49"/>
      <c r="F13" s="49"/>
      <c r="G13" s="49"/>
      <c r="H13" s="47">
        <v>0.17600619599503034</v>
      </c>
      <c r="I13" s="50">
        <v>0.17600646696036715</v>
      </c>
      <c r="J13" s="43"/>
      <c r="K13" s="43"/>
    </row>
    <row r="14" spans="1:12" ht="18" x14ac:dyDescent="0.4">
      <c r="A14" s="49"/>
      <c r="B14" s="49"/>
      <c r="C14" s="49"/>
      <c r="D14" s="49"/>
      <c r="E14" s="49"/>
      <c r="F14" s="49"/>
      <c r="G14" s="49"/>
      <c r="H14" s="40" t="s">
        <v>150</v>
      </c>
      <c r="I14" s="42" t="s">
        <v>151</v>
      </c>
      <c r="J14" s="43"/>
      <c r="K14" s="43"/>
    </row>
    <row r="15" spans="1:12" ht="18.5" thickBot="1" x14ac:dyDescent="0.45">
      <c r="A15" s="49"/>
      <c r="B15" s="49"/>
      <c r="C15" s="49"/>
      <c r="D15" s="49"/>
      <c r="E15" s="49"/>
      <c r="F15" s="49"/>
      <c r="G15" s="49"/>
      <c r="H15" s="51">
        <v>0.27489139750836727</v>
      </c>
      <c r="I15" s="50">
        <v>0.27489140629768372</v>
      </c>
      <c r="J15" s="43"/>
      <c r="K15" s="43"/>
    </row>
    <row r="16" spans="1:12" ht="36" x14ac:dyDescent="0.4">
      <c r="A16" s="49"/>
      <c r="B16" s="49"/>
      <c r="C16" s="49"/>
      <c r="D16" s="49"/>
      <c r="E16" s="49"/>
      <c r="F16" s="49"/>
      <c r="G16" s="41" t="s">
        <v>158</v>
      </c>
      <c r="H16" s="41" t="s">
        <v>159</v>
      </c>
      <c r="I16" s="42" t="s">
        <v>160</v>
      </c>
      <c r="J16" s="43"/>
      <c r="K16" s="43"/>
    </row>
    <row r="17" spans="1:11" ht="18.5" thickBot="1" x14ac:dyDescent="0.45">
      <c r="A17" s="49"/>
      <c r="B17" s="49"/>
      <c r="C17" s="49"/>
      <c r="D17" s="49"/>
      <c r="E17" s="49"/>
      <c r="F17" s="49"/>
      <c r="G17" s="46">
        <v>2.9654580660820011</v>
      </c>
      <c r="H17" s="46">
        <v>6.4295952395400917</v>
      </c>
      <c r="I17" s="58">
        <v>22.420936647413725</v>
      </c>
      <c r="J17" s="43"/>
      <c r="K17" s="43"/>
    </row>
    <row r="18" spans="1:11" ht="36" x14ac:dyDescent="0.4">
      <c r="A18" s="49"/>
      <c r="B18" s="49"/>
      <c r="C18" s="49"/>
      <c r="D18" s="49"/>
      <c r="E18" s="49"/>
      <c r="F18" s="49"/>
      <c r="G18" s="49"/>
      <c r="H18" s="40" t="s">
        <v>161</v>
      </c>
      <c r="I18" s="41" t="s">
        <v>162</v>
      </c>
      <c r="J18" s="41" t="s">
        <v>149</v>
      </c>
      <c r="K18" s="42" t="s">
        <v>148</v>
      </c>
    </row>
    <row r="19" spans="1:11" ht="18.5" thickBot="1" x14ac:dyDescent="0.45">
      <c r="A19" s="49"/>
      <c r="B19" s="49"/>
      <c r="C19" s="49"/>
      <c r="D19" s="49"/>
      <c r="E19" s="49"/>
      <c r="F19" s="49"/>
      <c r="G19" s="49"/>
      <c r="H19" s="45">
        <v>5.5110816338915072</v>
      </c>
      <c r="I19" s="46">
        <v>4.4740063420867919</v>
      </c>
      <c r="J19" s="46">
        <v>2.7787177433486172</v>
      </c>
      <c r="K19" s="53">
        <v>2.7787220036284626</v>
      </c>
    </row>
    <row r="20" spans="1:11" ht="36" x14ac:dyDescent="0.4">
      <c r="A20" s="49"/>
      <c r="B20" s="49"/>
      <c r="C20" s="49"/>
      <c r="D20" s="49"/>
      <c r="E20" s="49"/>
      <c r="F20" s="49"/>
      <c r="G20" s="49"/>
      <c r="H20" s="49"/>
      <c r="I20" s="49"/>
      <c r="J20" s="40" t="s">
        <v>163</v>
      </c>
      <c r="K20" s="42" t="s">
        <v>164</v>
      </c>
    </row>
    <row r="21" spans="1:11" ht="18.5" thickBot="1" x14ac:dyDescent="0.45">
      <c r="A21" s="49"/>
      <c r="B21" s="49"/>
      <c r="C21" s="49"/>
      <c r="D21" s="49"/>
      <c r="E21" s="49"/>
      <c r="F21" s="49"/>
      <c r="G21" s="49"/>
      <c r="H21" s="49"/>
      <c r="I21" s="49"/>
      <c r="J21" s="45">
        <v>1.9293202965943175</v>
      </c>
      <c r="K21" s="53">
        <v>1.987199945449829</v>
      </c>
    </row>
    <row r="22" spans="1:11" ht="36" x14ac:dyDescent="0.4">
      <c r="A22" s="49"/>
      <c r="B22" s="49"/>
      <c r="C22" s="49"/>
      <c r="D22" s="49"/>
      <c r="E22" s="49"/>
      <c r="F22" s="49"/>
      <c r="G22" s="49"/>
      <c r="H22" s="49"/>
      <c r="I22" s="49"/>
      <c r="J22" s="40" t="s">
        <v>150</v>
      </c>
      <c r="K22" s="42" t="s">
        <v>151</v>
      </c>
    </row>
    <row r="23" spans="1:11" ht="18.5" thickBot="1" x14ac:dyDescent="0.45">
      <c r="A23" s="49"/>
      <c r="B23" s="49"/>
      <c r="C23" s="49"/>
      <c r="D23" s="49"/>
      <c r="E23" s="49"/>
      <c r="F23" s="49"/>
      <c r="G23" s="49"/>
      <c r="H23" s="49"/>
      <c r="I23" s="49"/>
      <c r="J23" s="51">
        <v>0.16846087148571706</v>
      </c>
      <c r="K23" s="52">
        <v>0.16846087574958801</v>
      </c>
    </row>
    <row r="24" spans="1:11" ht="36" x14ac:dyDescent="0.4">
      <c r="A24" s="49"/>
      <c r="B24" s="49"/>
      <c r="C24" s="49"/>
      <c r="D24" s="49"/>
      <c r="E24" s="49"/>
      <c r="F24" s="49"/>
      <c r="G24" s="49"/>
      <c r="H24" s="49"/>
      <c r="I24" s="40" t="s">
        <v>150</v>
      </c>
      <c r="J24" s="42" t="s">
        <v>151</v>
      </c>
      <c r="K24" s="43"/>
    </row>
    <row r="25" spans="1:11" ht="18.5" thickBot="1" x14ac:dyDescent="0.45">
      <c r="A25" s="49"/>
      <c r="B25" s="49"/>
      <c r="C25" s="49"/>
      <c r="D25" s="49"/>
      <c r="E25" s="49"/>
      <c r="F25" s="49"/>
      <c r="G25" s="49"/>
      <c r="H25" s="49"/>
      <c r="I25" s="45">
        <v>1.1190030939559936</v>
      </c>
      <c r="J25" s="59">
        <v>1.1190030574798584</v>
      </c>
      <c r="K25" s="43"/>
    </row>
    <row r="26" spans="1:11" ht="18" x14ac:dyDescent="0.4">
      <c r="A26" s="49"/>
      <c r="B26" s="49"/>
      <c r="C26" s="49"/>
      <c r="D26" s="49"/>
      <c r="E26" s="49"/>
      <c r="F26" s="49"/>
      <c r="G26" s="49"/>
      <c r="H26" s="40" t="s">
        <v>150</v>
      </c>
      <c r="I26" s="42" t="s">
        <v>151</v>
      </c>
      <c r="J26" s="43"/>
      <c r="K26" s="43"/>
    </row>
    <row r="27" spans="1:11" ht="18.5" thickBot="1" x14ac:dyDescent="0.45">
      <c r="A27" s="49"/>
      <c r="B27" s="49"/>
      <c r="C27" s="49"/>
      <c r="D27" s="49"/>
      <c r="E27" s="49"/>
      <c r="F27" s="49"/>
      <c r="G27" s="49"/>
      <c r="H27" s="45">
        <v>1.7399256269624233</v>
      </c>
      <c r="I27" s="53">
        <v>1.7399256229400635</v>
      </c>
      <c r="J27" s="43"/>
      <c r="K27" s="43"/>
    </row>
    <row r="28" spans="1:11" ht="36" x14ac:dyDescent="0.4">
      <c r="A28" s="49"/>
      <c r="B28" s="49"/>
      <c r="C28" s="49"/>
      <c r="D28" s="49"/>
      <c r="E28" s="41" t="s">
        <v>165</v>
      </c>
      <c r="F28" s="40" t="s">
        <v>156</v>
      </c>
      <c r="G28" s="41" t="s">
        <v>157</v>
      </c>
      <c r="H28" s="41" t="s">
        <v>144</v>
      </c>
      <c r="I28" s="42" t="s">
        <v>145</v>
      </c>
      <c r="J28" s="43"/>
      <c r="K28" s="43"/>
    </row>
    <row r="29" spans="1:11" ht="18.5" thickBot="1" x14ac:dyDescent="0.45">
      <c r="A29" s="49"/>
      <c r="B29" s="49"/>
      <c r="C29" s="49"/>
      <c r="D29" s="49"/>
      <c r="E29" s="46">
        <v>1.9575127691526133</v>
      </c>
      <c r="F29" s="45">
        <v>4.4287550490005003</v>
      </c>
      <c r="G29" s="46">
        <v>1.137304356765747</v>
      </c>
      <c r="H29" s="47">
        <v>0.23435480659204946</v>
      </c>
      <c r="I29" s="48">
        <v>7.5833677471952854E-2</v>
      </c>
      <c r="J29" s="43"/>
      <c r="K29" s="43"/>
    </row>
    <row r="30" spans="1:11" ht="36" x14ac:dyDescent="0.4">
      <c r="A30" s="49"/>
      <c r="B30" s="49"/>
      <c r="C30" s="49"/>
      <c r="D30" s="49"/>
      <c r="E30" s="49"/>
      <c r="F30" s="49"/>
      <c r="G30" s="49"/>
      <c r="H30" s="49"/>
      <c r="I30" s="42" t="s">
        <v>146</v>
      </c>
      <c r="J30" s="43"/>
      <c r="K30" s="43"/>
    </row>
    <row r="31" spans="1:11" ht="18.5" thickBot="1" x14ac:dyDescent="0.45">
      <c r="A31" s="49"/>
      <c r="B31" s="49"/>
      <c r="C31" s="49"/>
      <c r="D31" s="49"/>
      <c r="E31" s="49"/>
      <c r="F31" s="49"/>
      <c r="G31" s="49"/>
      <c r="H31" s="49"/>
      <c r="I31" s="50">
        <v>0.23904190111567181</v>
      </c>
      <c r="J31" s="43"/>
      <c r="K31" s="43"/>
    </row>
    <row r="32" spans="1:11" ht="18" x14ac:dyDescent="0.4">
      <c r="A32" s="49"/>
      <c r="B32" s="49"/>
      <c r="C32" s="49"/>
      <c r="D32" s="49"/>
      <c r="E32" s="49"/>
      <c r="F32" s="49"/>
      <c r="G32" s="49"/>
      <c r="H32" s="41" t="s">
        <v>147</v>
      </c>
      <c r="I32" s="42" t="s">
        <v>148</v>
      </c>
      <c r="J32" s="43"/>
      <c r="K32" s="43"/>
    </row>
    <row r="33" spans="1:11" ht="18.5" thickBot="1" x14ac:dyDescent="0.45">
      <c r="A33" s="49"/>
      <c r="B33" s="49"/>
      <c r="C33" s="49"/>
      <c r="D33" s="49"/>
      <c r="E33" s="49"/>
      <c r="F33" s="49"/>
      <c r="G33" s="49"/>
      <c r="H33" s="47">
        <v>0.43740829945863879</v>
      </c>
      <c r="I33" s="50">
        <v>0.43740896684629349</v>
      </c>
      <c r="J33" s="43"/>
      <c r="K33" s="43"/>
    </row>
    <row r="34" spans="1:11" ht="18" x14ac:dyDescent="0.4">
      <c r="A34" s="49"/>
      <c r="B34" s="49"/>
      <c r="C34" s="49"/>
      <c r="D34" s="49"/>
      <c r="E34" s="49"/>
      <c r="F34" s="49"/>
      <c r="G34" s="49"/>
      <c r="H34" s="41" t="s">
        <v>149</v>
      </c>
      <c r="I34" s="42" t="s">
        <v>148</v>
      </c>
      <c r="J34" s="43"/>
      <c r="K34" s="43"/>
    </row>
    <row r="35" spans="1:11" ht="18.5" thickBot="1" x14ac:dyDescent="0.45">
      <c r="A35" s="49"/>
      <c r="B35" s="49"/>
      <c r="C35" s="49"/>
      <c r="D35" s="49"/>
      <c r="E35" s="49"/>
      <c r="F35" s="49"/>
      <c r="G35" s="49"/>
      <c r="H35" s="47">
        <v>0.1941717033396344</v>
      </c>
      <c r="I35" s="50">
        <v>0.19417199369884022</v>
      </c>
      <c r="J35" s="43"/>
      <c r="K35" s="43"/>
    </row>
    <row r="36" spans="1:11" ht="18" x14ac:dyDescent="0.4">
      <c r="A36" s="49"/>
      <c r="B36" s="49"/>
      <c r="C36" s="49"/>
      <c r="D36" s="49"/>
      <c r="E36" s="49"/>
      <c r="F36" s="49"/>
      <c r="G36" s="49"/>
      <c r="H36" s="40" t="s">
        <v>150</v>
      </c>
      <c r="I36" s="42" t="s">
        <v>151</v>
      </c>
      <c r="J36" s="43"/>
      <c r="K36" s="43"/>
    </row>
    <row r="37" spans="1:11" ht="18.5" thickBot="1" x14ac:dyDescent="0.45">
      <c r="A37" s="49"/>
      <c r="B37" s="49"/>
      <c r="C37" s="49"/>
      <c r="D37" s="49"/>
      <c r="E37" s="49"/>
      <c r="F37" s="49"/>
      <c r="G37" s="49"/>
      <c r="H37" s="51">
        <v>0.30326279473206341</v>
      </c>
      <c r="I37" s="50">
        <v>0.30326279997825623</v>
      </c>
      <c r="J37" s="43"/>
      <c r="K37" s="43"/>
    </row>
    <row r="38" spans="1:11" ht="36" x14ac:dyDescent="0.4">
      <c r="A38" s="49"/>
      <c r="B38" s="49"/>
      <c r="C38" s="49"/>
      <c r="D38" s="49"/>
      <c r="E38" s="49"/>
      <c r="F38" s="49"/>
      <c r="G38" s="41" t="s">
        <v>158</v>
      </c>
      <c r="H38" s="41" t="s">
        <v>159</v>
      </c>
      <c r="I38" s="42" t="s">
        <v>160</v>
      </c>
      <c r="J38" s="43"/>
      <c r="K38" s="43"/>
    </row>
    <row r="39" spans="1:11" ht="18.5" thickBot="1" x14ac:dyDescent="0.45">
      <c r="A39" s="49"/>
      <c r="B39" s="49"/>
      <c r="C39" s="49"/>
      <c r="D39" s="49"/>
      <c r="E39" s="49"/>
      <c r="F39" s="49"/>
      <c r="G39" s="46">
        <v>3.2715215278148655</v>
      </c>
      <c r="H39" s="46">
        <v>7.0931904631327702</v>
      </c>
      <c r="I39" s="58">
        <v>24.734989840628192</v>
      </c>
      <c r="J39" s="43"/>
      <c r="K39" s="43"/>
    </row>
    <row r="40" spans="1:11" ht="36" x14ac:dyDescent="0.4">
      <c r="A40" s="49"/>
      <c r="B40" s="49"/>
      <c r="C40" s="49"/>
      <c r="D40" s="49"/>
      <c r="E40" s="49"/>
      <c r="F40" s="49"/>
      <c r="G40" s="49"/>
      <c r="H40" s="40" t="s">
        <v>161</v>
      </c>
      <c r="I40" s="41" t="s">
        <v>162</v>
      </c>
      <c r="J40" s="41" t="s">
        <v>149</v>
      </c>
      <c r="K40" s="42" t="s">
        <v>148</v>
      </c>
    </row>
    <row r="41" spans="1:11" ht="18.5" thickBot="1" x14ac:dyDescent="0.45">
      <c r="A41" s="49"/>
      <c r="B41" s="49"/>
      <c r="C41" s="49"/>
      <c r="D41" s="49"/>
      <c r="E41" s="49"/>
      <c r="F41" s="49"/>
      <c r="G41" s="49"/>
      <c r="H41" s="45">
        <v>6.0798775398280895</v>
      </c>
      <c r="I41" s="46">
        <v>4.9357660518360147</v>
      </c>
      <c r="J41" s="46">
        <v>3.0655078766722386</v>
      </c>
      <c r="K41" s="53">
        <v>3.0655125745187433</v>
      </c>
    </row>
    <row r="42" spans="1:11" ht="36" x14ac:dyDescent="0.4">
      <c r="A42" s="49"/>
      <c r="B42" s="49"/>
      <c r="C42" s="49"/>
      <c r="D42" s="49"/>
      <c r="E42" s="49"/>
      <c r="F42" s="49"/>
      <c r="G42" s="49"/>
      <c r="H42" s="49"/>
      <c r="I42" s="49"/>
      <c r="J42" s="40" t="s">
        <v>163</v>
      </c>
      <c r="K42" s="42" t="s">
        <v>164</v>
      </c>
    </row>
    <row r="43" spans="1:11" ht="18.5" thickBot="1" x14ac:dyDescent="0.45">
      <c r="A43" s="49"/>
      <c r="B43" s="49"/>
      <c r="C43" s="49"/>
      <c r="D43" s="49"/>
      <c r="E43" s="49"/>
      <c r="F43" s="49"/>
      <c r="G43" s="49"/>
      <c r="H43" s="49"/>
      <c r="I43" s="49"/>
      <c r="J43" s="45">
        <v>2.1284445244539856</v>
      </c>
      <c r="K43" s="53">
        <v>2.1922977662086485</v>
      </c>
    </row>
    <row r="44" spans="1:11" ht="36" x14ac:dyDescent="0.4">
      <c r="A44" s="49"/>
      <c r="B44" s="49"/>
      <c r="C44" s="49"/>
      <c r="D44" s="49"/>
      <c r="E44" s="49"/>
      <c r="F44" s="49"/>
      <c r="G44" s="49"/>
      <c r="H44" s="49"/>
      <c r="I44" s="49"/>
      <c r="J44" s="40" t="s">
        <v>150</v>
      </c>
      <c r="K44" s="42" t="s">
        <v>151</v>
      </c>
    </row>
    <row r="45" spans="1:11" ht="18.5" thickBot="1" x14ac:dyDescent="0.45">
      <c r="A45" s="49"/>
      <c r="B45" s="49"/>
      <c r="C45" s="49"/>
      <c r="D45" s="49"/>
      <c r="E45" s="49"/>
      <c r="F45" s="49"/>
      <c r="G45" s="49"/>
      <c r="H45" s="49"/>
      <c r="I45" s="49"/>
      <c r="J45" s="51">
        <v>0.18584763770508148</v>
      </c>
      <c r="K45" s="52">
        <v>0.18584764003753662</v>
      </c>
    </row>
    <row r="46" spans="1:11" ht="36" x14ac:dyDescent="0.4">
      <c r="A46" s="49"/>
      <c r="B46" s="49"/>
      <c r="C46" s="49"/>
      <c r="D46" s="49"/>
      <c r="E46" s="49"/>
      <c r="F46" s="49"/>
      <c r="G46" s="49"/>
      <c r="H46" s="49"/>
      <c r="I46" s="40" t="s">
        <v>150</v>
      </c>
      <c r="J46" s="42" t="s">
        <v>151</v>
      </c>
      <c r="K46" s="43"/>
    </row>
    <row r="47" spans="1:11" ht="18.5" thickBot="1" x14ac:dyDescent="0.45">
      <c r="A47" s="49"/>
      <c r="B47" s="49"/>
      <c r="C47" s="49"/>
      <c r="D47" s="49"/>
      <c r="E47" s="49"/>
      <c r="F47" s="49"/>
      <c r="G47" s="49"/>
      <c r="H47" s="49"/>
      <c r="I47" s="45">
        <v>1.2344947818002701</v>
      </c>
      <c r="J47" s="59">
        <v>1.2344948053359985</v>
      </c>
      <c r="K47" s="43"/>
    </row>
    <row r="48" spans="1:11" ht="18" x14ac:dyDescent="0.4">
      <c r="A48" s="49"/>
      <c r="B48" s="49"/>
      <c r="C48" s="49"/>
      <c r="D48" s="49"/>
      <c r="E48" s="49"/>
      <c r="F48" s="49"/>
      <c r="G48" s="49"/>
      <c r="H48" s="40" t="s">
        <v>150</v>
      </c>
      <c r="I48" s="42" t="s">
        <v>151</v>
      </c>
      <c r="J48" s="43"/>
      <c r="K48" s="43"/>
    </row>
    <row r="49" spans="1:11" ht="18.5" thickBot="1" x14ac:dyDescent="0.45">
      <c r="A49" s="49"/>
      <c r="B49" s="49"/>
      <c r="C49" s="49"/>
      <c r="D49" s="49"/>
      <c r="E49" s="49"/>
      <c r="F49" s="49"/>
      <c r="G49" s="49"/>
      <c r="H49" s="45">
        <v>1.9195024576092854</v>
      </c>
      <c r="I49" s="59">
        <v>1.9195024967193604</v>
      </c>
      <c r="J49" s="43"/>
      <c r="K49" s="43"/>
    </row>
    <row r="50" spans="1:11" ht="18" x14ac:dyDescent="0.4">
      <c r="A50" s="49"/>
      <c r="B50" s="49"/>
      <c r="C50" s="49"/>
      <c r="D50" s="49"/>
      <c r="E50" s="40" t="s">
        <v>166</v>
      </c>
      <c r="F50" s="41" t="s">
        <v>157</v>
      </c>
      <c r="G50" s="41" t="s">
        <v>144</v>
      </c>
      <c r="H50" s="42" t="s">
        <v>145</v>
      </c>
      <c r="I50" s="43"/>
      <c r="J50" s="43"/>
      <c r="K50" s="43"/>
    </row>
    <row r="51" spans="1:11" ht="18.5" thickBot="1" x14ac:dyDescent="0.45">
      <c r="A51" s="49"/>
      <c r="B51" s="49"/>
      <c r="C51" s="49"/>
      <c r="D51" s="49"/>
      <c r="E51" s="45">
        <v>5.1237179882484174</v>
      </c>
      <c r="F51" s="46">
        <v>2.9010490097999577</v>
      </c>
      <c r="G51" s="47">
        <v>0.5977949348853453</v>
      </c>
      <c r="H51" s="50">
        <v>0.19343741927438035</v>
      </c>
      <c r="I51" s="43"/>
      <c r="J51" s="43"/>
      <c r="K51" s="43"/>
    </row>
    <row r="52" spans="1:11" ht="36" x14ac:dyDescent="0.4">
      <c r="A52" s="49"/>
      <c r="B52" s="49"/>
      <c r="C52" s="49"/>
      <c r="D52" s="49"/>
      <c r="E52" s="49"/>
      <c r="F52" s="49"/>
      <c r="G52" s="49"/>
      <c r="H52" s="42" t="s">
        <v>146</v>
      </c>
      <c r="I52" s="43"/>
      <c r="J52" s="43"/>
      <c r="K52" s="43"/>
    </row>
    <row r="53" spans="1:11" ht="18.5" thickBot="1" x14ac:dyDescent="0.45">
      <c r="A53" s="49"/>
      <c r="B53" s="49"/>
      <c r="C53" s="49"/>
      <c r="D53" s="49"/>
      <c r="E53" s="49"/>
      <c r="F53" s="49"/>
      <c r="G53" s="49"/>
      <c r="H53" s="50">
        <v>0.60975083883224512</v>
      </c>
      <c r="I53" s="43"/>
      <c r="J53" s="43"/>
      <c r="K53" s="43"/>
    </row>
    <row r="54" spans="1:11" ht="36" x14ac:dyDescent="0.4">
      <c r="A54" s="49"/>
      <c r="B54" s="49"/>
      <c r="C54" s="49"/>
      <c r="D54" s="49"/>
      <c r="E54" s="49"/>
      <c r="F54" s="49"/>
      <c r="G54" s="41" t="s">
        <v>147</v>
      </c>
      <c r="H54" s="42" t="s">
        <v>148</v>
      </c>
      <c r="I54" s="43"/>
      <c r="J54" s="43"/>
      <c r="K54" s="43"/>
    </row>
    <row r="55" spans="1:11" ht="18.5" thickBot="1" x14ac:dyDescent="0.45">
      <c r="A55" s="49"/>
      <c r="B55" s="49"/>
      <c r="C55" s="49"/>
      <c r="D55" s="49"/>
      <c r="E55" s="49"/>
      <c r="F55" s="49"/>
      <c r="G55" s="46">
        <v>1.1157461188681987</v>
      </c>
      <c r="H55" s="53">
        <v>1.1157478459329546</v>
      </c>
      <c r="I55" s="43"/>
      <c r="J55" s="43"/>
      <c r="K55" s="43"/>
    </row>
    <row r="56" spans="1:11" ht="36" x14ac:dyDescent="0.4">
      <c r="A56" s="49"/>
      <c r="B56" s="49"/>
      <c r="C56" s="49"/>
      <c r="D56" s="49"/>
      <c r="E56" s="49"/>
      <c r="F56" s="49"/>
      <c r="G56" s="41" t="s">
        <v>149</v>
      </c>
      <c r="H56" s="42" t="s">
        <v>148</v>
      </c>
      <c r="I56" s="43"/>
      <c r="J56" s="43"/>
      <c r="K56" s="43"/>
    </row>
    <row r="57" spans="1:11" ht="18.5" thickBot="1" x14ac:dyDescent="0.45">
      <c r="A57" s="49"/>
      <c r="B57" s="49"/>
      <c r="C57" s="49"/>
      <c r="D57" s="49"/>
      <c r="E57" s="49"/>
      <c r="F57" s="49"/>
      <c r="G57" s="47">
        <v>0.49529541314912878</v>
      </c>
      <c r="H57" s="50">
        <v>0.4952961624624147</v>
      </c>
      <c r="I57" s="43"/>
      <c r="J57" s="43"/>
      <c r="K57" s="43"/>
    </row>
    <row r="58" spans="1:11" ht="18" x14ac:dyDescent="0.4">
      <c r="A58" s="49"/>
      <c r="B58" s="49"/>
      <c r="C58" s="49"/>
      <c r="D58" s="49"/>
      <c r="E58" s="49"/>
      <c r="F58" s="49"/>
      <c r="G58" s="40" t="s">
        <v>150</v>
      </c>
      <c r="H58" s="42" t="s">
        <v>151</v>
      </c>
      <c r="I58" s="43"/>
      <c r="J58" s="43"/>
      <c r="K58" s="43"/>
    </row>
    <row r="59" spans="1:11" ht="18.5" thickBot="1" x14ac:dyDescent="0.45">
      <c r="A59" s="49"/>
      <c r="B59" s="49"/>
      <c r="C59" s="49"/>
      <c r="D59" s="49"/>
      <c r="E59" s="49"/>
      <c r="F59" s="49"/>
      <c r="G59" s="51">
        <v>0.77356622322484891</v>
      </c>
      <c r="H59" s="50">
        <v>0.77356624603271484</v>
      </c>
      <c r="I59" s="43"/>
      <c r="J59" s="43"/>
      <c r="K59" s="43"/>
    </row>
    <row r="60" spans="1:11" ht="18" x14ac:dyDescent="0.4">
      <c r="A60" s="49"/>
      <c r="B60" s="49"/>
      <c r="C60" s="49"/>
      <c r="D60" s="49"/>
      <c r="E60" s="49"/>
      <c r="F60" s="41" t="s">
        <v>143</v>
      </c>
      <c r="G60" s="41" t="s">
        <v>144</v>
      </c>
      <c r="H60" s="42" t="s">
        <v>145</v>
      </c>
      <c r="I60" s="43"/>
      <c r="J60" s="43"/>
      <c r="K60" s="43"/>
    </row>
    <row r="61" spans="1:11" ht="18.5" thickBot="1" x14ac:dyDescent="0.45">
      <c r="A61" s="49"/>
      <c r="B61" s="49"/>
      <c r="C61" s="49"/>
      <c r="D61" s="49"/>
      <c r="E61" s="49"/>
      <c r="F61" s="46">
        <v>3.7485119314193724</v>
      </c>
      <c r="G61" s="47">
        <v>0.77242458949478676</v>
      </c>
      <c r="H61" s="50">
        <v>0.24994493024621051</v>
      </c>
      <c r="I61" s="43"/>
      <c r="J61" s="43"/>
      <c r="K61" s="43"/>
    </row>
    <row r="62" spans="1:11" ht="36" x14ac:dyDescent="0.4">
      <c r="A62" s="49"/>
      <c r="B62" s="49"/>
      <c r="C62" s="49"/>
      <c r="D62" s="49"/>
      <c r="E62" s="49"/>
      <c r="F62" s="49"/>
      <c r="G62" s="49"/>
      <c r="H62" s="42" t="s">
        <v>146</v>
      </c>
      <c r="I62" s="43"/>
      <c r="J62" s="43"/>
      <c r="K62" s="43"/>
    </row>
    <row r="63" spans="1:11" ht="18.5" thickBot="1" x14ac:dyDescent="0.45">
      <c r="A63" s="49"/>
      <c r="B63" s="49"/>
      <c r="C63" s="49"/>
      <c r="D63" s="49"/>
      <c r="E63" s="49"/>
      <c r="F63" s="49"/>
      <c r="G63" s="49"/>
      <c r="H63" s="50">
        <v>0.78787305709097044</v>
      </c>
      <c r="I63" s="43"/>
      <c r="J63" s="43"/>
      <c r="K63" s="43"/>
    </row>
    <row r="64" spans="1:11" ht="36" x14ac:dyDescent="0.4">
      <c r="A64" s="49"/>
      <c r="B64" s="49"/>
      <c r="C64" s="49"/>
      <c r="D64" s="49"/>
      <c r="E64" s="49"/>
      <c r="F64" s="49"/>
      <c r="G64" s="41" t="s">
        <v>147</v>
      </c>
      <c r="H64" s="42" t="s">
        <v>148</v>
      </c>
      <c r="I64" s="43"/>
      <c r="J64" s="43"/>
      <c r="K64" s="43"/>
    </row>
    <row r="65" spans="1:11" ht="18.5" thickBot="1" x14ac:dyDescent="0.45">
      <c r="A65" s="49"/>
      <c r="B65" s="49"/>
      <c r="C65" s="49"/>
      <c r="D65" s="49"/>
      <c r="E65" s="49"/>
      <c r="F65" s="49"/>
      <c r="G65" s="46">
        <v>1.4416812313949527</v>
      </c>
      <c r="H65" s="53">
        <v>1.4416834694859517</v>
      </c>
      <c r="I65" s="43"/>
      <c r="J65" s="43"/>
      <c r="K65" s="43"/>
    </row>
    <row r="66" spans="1:11" ht="36" x14ac:dyDescent="0.4">
      <c r="A66" s="49"/>
      <c r="B66" s="49"/>
      <c r="C66" s="49"/>
      <c r="D66" s="49"/>
      <c r="E66" s="49"/>
      <c r="F66" s="49"/>
      <c r="G66" s="41" t="s">
        <v>149</v>
      </c>
      <c r="H66" s="42" t="s">
        <v>148</v>
      </c>
      <c r="I66" s="43"/>
      <c r="J66" s="43"/>
      <c r="K66" s="43"/>
    </row>
    <row r="67" spans="1:11" ht="18.5" thickBot="1" x14ac:dyDescent="0.45">
      <c r="A67" s="49"/>
      <c r="B67" s="49"/>
      <c r="C67" s="49"/>
      <c r="D67" s="49"/>
      <c r="E67" s="49"/>
      <c r="F67" s="49"/>
      <c r="G67" s="47">
        <v>0.63998259913952549</v>
      </c>
      <c r="H67" s="50">
        <v>0.63998355937202589</v>
      </c>
      <c r="I67" s="43"/>
      <c r="J67" s="43"/>
      <c r="K67" s="43"/>
    </row>
    <row r="68" spans="1:11" ht="18" x14ac:dyDescent="0.4">
      <c r="A68" s="49"/>
      <c r="B68" s="49"/>
      <c r="C68" s="49"/>
      <c r="D68" s="49"/>
      <c r="E68" s="49"/>
      <c r="F68" s="49"/>
      <c r="G68" s="40" t="s">
        <v>150</v>
      </c>
      <c r="H68" s="42" t="s">
        <v>151</v>
      </c>
      <c r="I68" s="43"/>
      <c r="J68" s="43"/>
      <c r="K68" s="43"/>
    </row>
    <row r="69" spans="1:11" ht="18.5" thickBot="1" x14ac:dyDescent="0.45">
      <c r="A69" s="49"/>
      <c r="B69" s="49"/>
      <c r="C69" s="49"/>
      <c r="D69" s="49"/>
      <c r="E69" s="49"/>
      <c r="F69" s="49"/>
      <c r="G69" s="71">
        <v>0.99954271532275352</v>
      </c>
      <c r="H69" s="52">
        <v>0.9995427131652832</v>
      </c>
      <c r="I69" s="43"/>
      <c r="J69" s="43"/>
      <c r="K69" s="43"/>
    </row>
    <row r="70" spans="1:11" ht="36" x14ac:dyDescent="0.4">
      <c r="A70" s="49"/>
      <c r="B70" s="49"/>
      <c r="C70" s="49"/>
      <c r="D70" s="40" t="s">
        <v>167</v>
      </c>
      <c r="E70" s="40" t="s">
        <v>168</v>
      </c>
      <c r="F70" s="42" t="s">
        <v>169</v>
      </c>
      <c r="G70" s="43"/>
      <c r="H70" s="43"/>
      <c r="I70" s="43"/>
      <c r="J70" s="43"/>
      <c r="K70" s="43"/>
    </row>
    <row r="71" spans="1:11" ht="18.5" thickBot="1" x14ac:dyDescent="0.45">
      <c r="A71" s="49"/>
      <c r="B71" s="49"/>
      <c r="C71" s="49"/>
      <c r="D71" s="61">
        <v>20.480410661970048</v>
      </c>
      <c r="E71" s="61">
        <v>40.960823059082031</v>
      </c>
      <c r="F71" s="58">
        <v>44.043124994277953</v>
      </c>
      <c r="G71" s="43"/>
      <c r="H71" s="43"/>
      <c r="I71" s="43"/>
      <c r="J71" s="43"/>
      <c r="K71" s="43"/>
    </row>
    <row r="72" spans="1:11" ht="36" x14ac:dyDescent="0.4">
      <c r="A72" s="49"/>
      <c r="B72" s="49"/>
      <c r="C72" s="49"/>
      <c r="D72" s="41" t="s">
        <v>170</v>
      </c>
      <c r="E72" s="41" t="s">
        <v>171</v>
      </c>
      <c r="F72" s="41" t="s">
        <v>172</v>
      </c>
      <c r="G72" s="40" t="s">
        <v>173</v>
      </c>
      <c r="H72" s="42" t="s">
        <v>145</v>
      </c>
      <c r="I72" s="43"/>
      <c r="J72" s="43"/>
      <c r="K72" s="43"/>
    </row>
    <row r="73" spans="1:11" ht="18.5" thickBot="1" x14ac:dyDescent="0.45">
      <c r="A73" s="49"/>
      <c r="B73" s="49"/>
      <c r="C73" s="49"/>
      <c r="D73" s="62">
        <v>19.8197522535194</v>
      </c>
      <c r="E73" s="46">
        <v>1.5152715707863991</v>
      </c>
      <c r="F73" s="47">
        <v>0.43989750447158782</v>
      </c>
      <c r="G73" s="51">
        <v>0.44851000345540071</v>
      </c>
      <c r="H73" s="53">
        <v>1.2576220152378081</v>
      </c>
      <c r="I73" s="43"/>
      <c r="J73" s="43"/>
      <c r="K73" s="43"/>
    </row>
    <row r="74" spans="1:11" ht="18" x14ac:dyDescent="0.4">
      <c r="A74" s="49"/>
      <c r="B74" s="49"/>
      <c r="C74" s="49"/>
      <c r="D74" s="49"/>
      <c r="E74" s="49"/>
      <c r="F74" s="49"/>
      <c r="G74" s="49"/>
      <c r="H74" s="42" t="s">
        <v>164</v>
      </c>
      <c r="I74" s="43"/>
      <c r="J74" s="43"/>
      <c r="K74" s="43"/>
    </row>
    <row r="75" spans="1:11" ht="18.5" thickBot="1" x14ac:dyDescent="0.45">
      <c r="A75" s="49"/>
      <c r="B75" s="49"/>
      <c r="C75" s="49"/>
      <c r="D75" s="49"/>
      <c r="E75" s="49"/>
      <c r="F75" s="49"/>
      <c r="G75" s="49"/>
      <c r="H75" s="50">
        <v>0.4543406210541725</v>
      </c>
      <c r="I75" s="43"/>
      <c r="J75" s="43"/>
      <c r="K75" s="43"/>
    </row>
    <row r="76" spans="1:11" ht="36" x14ac:dyDescent="0.4">
      <c r="A76" s="49"/>
      <c r="B76" s="49"/>
      <c r="C76" s="49"/>
      <c r="D76" s="49"/>
      <c r="E76" s="49"/>
      <c r="F76" s="41" t="s">
        <v>174</v>
      </c>
      <c r="G76" s="40" t="s">
        <v>173</v>
      </c>
      <c r="H76" s="42" t="s">
        <v>145</v>
      </c>
      <c r="I76" s="43"/>
      <c r="J76" s="43"/>
      <c r="K76" s="43"/>
    </row>
    <row r="77" spans="1:11" ht="18.5" thickBot="1" x14ac:dyDescent="0.45">
      <c r="A77" s="49"/>
      <c r="B77" s="49"/>
      <c r="C77" s="49"/>
      <c r="D77" s="49"/>
      <c r="E77" s="49"/>
      <c r="F77" s="46">
        <v>1.0797506230003615</v>
      </c>
      <c r="G77" s="45">
        <v>1.0960484698474748</v>
      </c>
      <c r="H77" s="53">
        <v>3.0733199219703673</v>
      </c>
      <c r="I77" s="43"/>
      <c r="J77" s="43"/>
      <c r="K77" s="43"/>
    </row>
    <row r="78" spans="1:11" ht="18" x14ac:dyDescent="0.4">
      <c r="A78" s="49"/>
      <c r="B78" s="49"/>
      <c r="C78" s="49"/>
      <c r="D78" s="49"/>
      <c r="E78" s="49"/>
      <c r="F78" s="49"/>
      <c r="G78" s="49"/>
      <c r="H78" s="42" t="s">
        <v>164</v>
      </c>
      <c r="I78" s="43"/>
      <c r="J78" s="43"/>
      <c r="K78" s="43"/>
    </row>
    <row r="79" spans="1:11" ht="18.5" thickBot="1" x14ac:dyDescent="0.45">
      <c r="A79" s="49"/>
      <c r="B79" s="49"/>
      <c r="C79" s="49"/>
      <c r="D79" s="49"/>
      <c r="E79" s="49"/>
      <c r="F79" s="49"/>
      <c r="G79" s="49"/>
      <c r="H79" s="53">
        <v>1.1102971044778824</v>
      </c>
      <c r="I79" s="43"/>
      <c r="J79" s="43"/>
      <c r="K79" s="43"/>
    </row>
    <row r="80" spans="1:11" ht="36" x14ac:dyDescent="0.4">
      <c r="A80" s="49"/>
      <c r="B80" s="49"/>
      <c r="C80" s="49"/>
      <c r="D80" s="49"/>
      <c r="E80" s="40" t="s">
        <v>175</v>
      </c>
      <c r="F80" s="40" t="s">
        <v>176</v>
      </c>
      <c r="G80" s="41" t="s">
        <v>177</v>
      </c>
      <c r="H80" s="41" t="s">
        <v>144</v>
      </c>
      <c r="I80" s="42" t="s">
        <v>145</v>
      </c>
      <c r="J80" s="43"/>
      <c r="K80" s="43"/>
    </row>
    <row r="81" spans="1:11" ht="18.5" thickBot="1" x14ac:dyDescent="0.45">
      <c r="A81" s="49"/>
      <c r="B81" s="49"/>
      <c r="C81" s="49"/>
      <c r="D81" s="49"/>
      <c r="E81" s="45">
        <v>1.2425226880448472</v>
      </c>
      <c r="F81" s="45">
        <v>1.2425227165222168</v>
      </c>
      <c r="G81" s="46">
        <v>2.6015319377183914</v>
      </c>
      <c r="H81" s="46">
        <v>2.6324972801507305</v>
      </c>
      <c r="I81" s="50">
        <v>0.85183637969757908</v>
      </c>
      <c r="J81" s="43"/>
      <c r="K81" s="43"/>
    </row>
    <row r="82" spans="1:11" ht="36" x14ac:dyDescent="0.4">
      <c r="A82" s="49"/>
      <c r="B82" s="49"/>
      <c r="C82" s="49"/>
      <c r="D82" s="49"/>
      <c r="E82" s="49"/>
      <c r="F82" s="49"/>
      <c r="G82" s="49"/>
      <c r="H82" s="49"/>
      <c r="I82" s="42" t="s">
        <v>146</v>
      </c>
      <c r="J82" s="43"/>
      <c r="K82" s="43"/>
    </row>
    <row r="83" spans="1:11" ht="18.5" thickBot="1" x14ac:dyDescent="0.45">
      <c r="A83" s="49"/>
      <c r="B83" s="49"/>
      <c r="C83" s="49"/>
      <c r="D83" s="49"/>
      <c r="E83" s="49"/>
      <c r="F83" s="49"/>
      <c r="G83" s="49"/>
      <c r="H83" s="49"/>
      <c r="I83" s="59">
        <v>2.6851472120379674</v>
      </c>
      <c r="J83" s="43"/>
      <c r="K83" s="43"/>
    </row>
    <row r="84" spans="1:11" ht="36" x14ac:dyDescent="0.4">
      <c r="A84" s="49"/>
      <c r="B84" s="49"/>
      <c r="C84" s="49"/>
      <c r="D84" s="49"/>
      <c r="E84" s="49"/>
      <c r="F84" s="49"/>
      <c r="G84" s="41" t="s">
        <v>149</v>
      </c>
      <c r="H84" s="42" t="s">
        <v>148</v>
      </c>
      <c r="I84" s="43"/>
      <c r="J84" s="43"/>
      <c r="K84" s="43"/>
    </row>
    <row r="85" spans="1:11" ht="18.5" thickBot="1" x14ac:dyDescent="0.45">
      <c r="A85" s="49"/>
      <c r="B85" s="49"/>
      <c r="C85" s="49"/>
      <c r="D85" s="49"/>
      <c r="E85" s="49"/>
      <c r="F85" s="49"/>
      <c r="G85" s="47">
        <v>0.46105917685174946</v>
      </c>
      <c r="H85" s="50">
        <v>0.4610598876257071</v>
      </c>
      <c r="I85" s="43"/>
      <c r="J85" s="43"/>
      <c r="K85" s="43"/>
    </row>
    <row r="86" spans="1:11" ht="18" x14ac:dyDescent="0.4">
      <c r="A86" s="49"/>
      <c r="B86" s="49"/>
      <c r="C86" s="49"/>
      <c r="D86" s="49"/>
      <c r="E86" s="49"/>
      <c r="F86" s="49"/>
      <c r="G86" s="40" t="s">
        <v>150</v>
      </c>
      <c r="H86" s="42" t="s">
        <v>151</v>
      </c>
      <c r="I86" s="43"/>
      <c r="J86" s="43"/>
      <c r="K86" s="43"/>
    </row>
    <row r="87" spans="1:11" ht="18.5" thickBot="1" x14ac:dyDescent="0.45">
      <c r="A87" s="49"/>
      <c r="B87" s="49"/>
      <c r="C87" s="49"/>
      <c r="D87" s="49"/>
      <c r="E87" s="49"/>
      <c r="F87" s="49"/>
      <c r="G87" s="60">
        <v>5.6679040489149095</v>
      </c>
      <c r="H87" s="59">
        <v>5.6679039001464844</v>
      </c>
      <c r="I87" s="43"/>
      <c r="J87" s="43"/>
      <c r="K87" s="43"/>
    </row>
    <row r="88" spans="1:11" ht="18" x14ac:dyDescent="0.4">
      <c r="A88" s="49"/>
      <c r="B88" s="49"/>
      <c r="C88" s="49"/>
      <c r="D88" s="49"/>
      <c r="E88" s="41" t="s">
        <v>149</v>
      </c>
      <c r="F88" s="42" t="s">
        <v>148</v>
      </c>
      <c r="G88" s="43"/>
      <c r="H88" s="43"/>
      <c r="I88" s="43"/>
      <c r="J88" s="43"/>
      <c r="K88" s="43"/>
    </row>
    <row r="89" spans="1:11" ht="18.5" thickBot="1" x14ac:dyDescent="0.45">
      <c r="A89" s="49"/>
      <c r="B89" s="49"/>
      <c r="C89" s="49"/>
      <c r="D89" s="49"/>
      <c r="E89" s="62">
        <v>30.30543141572798</v>
      </c>
      <c r="F89" s="58">
        <v>30.305477688767592</v>
      </c>
      <c r="G89" s="43"/>
      <c r="H89" s="43"/>
      <c r="I89" s="43"/>
      <c r="J89" s="43"/>
      <c r="K89" s="43"/>
    </row>
    <row r="90" spans="1:11" ht="18" x14ac:dyDescent="0.4">
      <c r="A90" s="49"/>
      <c r="B90" s="49"/>
      <c r="C90" s="49"/>
      <c r="D90" s="41" t="s">
        <v>177</v>
      </c>
      <c r="E90" s="41" t="s">
        <v>144</v>
      </c>
      <c r="F90" s="42" t="s">
        <v>145</v>
      </c>
      <c r="G90" s="43"/>
      <c r="H90" s="43"/>
      <c r="I90" s="43"/>
      <c r="J90" s="43"/>
      <c r="K90" s="43"/>
    </row>
    <row r="91" spans="1:11" ht="18.5" thickBot="1" x14ac:dyDescent="0.45">
      <c r="A91" s="49"/>
      <c r="B91" s="49"/>
      <c r="C91" s="49"/>
      <c r="D91" s="46">
        <v>3.3032920422532333</v>
      </c>
      <c r="E91" s="46">
        <v>3.3426101847754226</v>
      </c>
      <c r="F91" s="53">
        <v>1.0816181625384049</v>
      </c>
      <c r="G91" s="43"/>
      <c r="H91" s="43"/>
      <c r="I91" s="43"/>
      <c r="J91" s="43"/>
      <c r="K91" s="43"/>
    </row>
    <row r="92" spans="1:11" ht="36" x14ac:dyDescent="0.4">
      <c r="A92" s="49"/>
      <c r="B92" s="49"/>
      <c r="C92" s="49"/>
      <c r="D92" s="49"/>
      <c r="E92" s="49"/>
      <c r="F92" s="42" t="s">
        <v>146</v>
      </c>
      <c r="G92" s="43"/>
      <c r="H92" s="43"/>
      <c r="I92" s="43"/>
      <c r="J92" s="43"/>
      <c r="K92" s="43"/>
    </row>
    <row r="93" spans="1:11" ht="18.5" thickBot="1" x14ac:dyDescent="0.45">
      <c r="A93" s="49"/>
      <c r="B93" s="49"/>
      <c r="C93" s="49"/>
      <c r="D93" s="49"/>
      <c r="E93" s="49"/>
      <c r="F93" s="59">
        <v>3.4094622662872407</v>
      </c>
      <c r="G93" s="43"/>
      <c r="H93" s="43"/>
      <c r="I93" s="43"/>
      <c r="J93" s="43"/>
      <c r="K93" s="43"/>
    </row>
    <row r="94" spans="1:11" ht="36" x14ac:dyDescent="0.4">
      <c r="A94" s="49"/>
      <c r="B94" s="49"/>
      <c r="C94" s="49"/>
      <c r="D94" s="41" t="s">
        <v>149</v>
      </c>
      <c r="E94" s="42" t="s">
        <v>148</v>
      </c>
      <c r="F94" s="43"/>
      <c r="G94" s="43"/>
      <c r="H94" s="43"/>
      <c r="I94" s="43"/>
      <c r="J94" s="43"/>
      <c r="K94" s="43"/>
    </row>
    <row r="95" spans="1:11" ht="18.5" thickBot="1" x14ac:dyDescent="0.45">
      <c r="A95" s="49"/>
      <c r="B95" s="49"/>
      <c r="C95" s="49"/>
      <c r="D95" s="56">
        <v>2960.9718879145312</v>
      </c>
      <c r="E95" s="57">
        <v>2960.9764497664273</v>
      </c>
      <c r="F95" s="43"/>
      <c r="G95" s="43"/>
      <c r="H95" s="43"/>
      <c r="I95" s="43"/>
      <c r="J95" s="43"/>
      <c r="K95" s="43"/>
    </row>
    <row r="96" spans="1:11" ht="36" x14ac:dyDescent="0.4">
      <c r="A96" s="49"/>
      <c r="B96" s="49"/>
      <c r="C96" s="49"/>
      <c r="D96" s="41" t="s">
        <v>178</v>
      </c>
      <c r="E96" s="40" t="s">
        <v>179</v>
      </c>
      <c r="F96" s="42" t="s">
        <v>180</v>
      </c>
      <c r="G96" s="43"/>
      <c r="H96" s="43"/>
      <c r="I96" s="43"/>
      <c r="J96" s="43"/>
      <c r="K96" s="43"/>
    </row>
    <row r="97" spans="1:11" ht="18.5" thickBot="1" x14ac:dyDescent="0.45">
      <c r="A97" s="49"/>
      <c r="B97" s="49"/>
      <c r="C97" s="49"/>
      <c r="D97" s="62">
        <v>37.657529281686863</v>
      </c>
      <c r="E97" s="61">
        <v>84.544773638376768</v>
      </c>
      <c r="F97" s="58">
        <v>84.544776916503906</v>
      </c>
      <c r="G97" s="43"/>
      <c r="H97" s="43"/>
      <c r="I97" s="43"/>
      <c r="J97" s="43"/>
      <c r="K97" s="43"/>
    </row>
    <row r="98" spans="1:11" ht="36" x14ac:dyDescent="0.4">
      <c r="A98" s="49"/>
      <c r="B98" s="49"/>
      <c r="C98" s="49"/>
      <c r="D98" s="41" t="s">
        <v>181</v>
      </c>
      <c r="E98" s="40" t="s">
        <v>179</v>
      </c>
      <c r="F98" s="42" t="s">
        <v>180</v>
      </c>
      <c r="G98" s="43"/>
      <c r="H98" s="43"/>
      <c r="I98" s="43"/>
      <c r="J98" s="43"/>
      <c r="K98" s="43"/>
    </row>
    <row r="99" spans="1:11" ht="18.5" thickBot="1" x14ac:dyDescent="0.45">
      <c r="A99" s="49"/>
      <c r="B99" s="49"/>
      <c r="C99" s="49"/>
      <c r="D99" s="55">
        <v>126.18575601407352</v>
      </c>
      <c r="E99" s="54">
        <v>102.14023831440397</v>
      </c>
      <c r="F99" s="63">
        <v>102.14023590087891</v>
      </c>
      <c r="G99" s="43"/>
      <c r="H99" s="43"/>
      <c r="I99" s="43"/>
      <c r="J99" s="43"/>
      <c r="K99" s="43"/>
    </row>
    <row r="100" spans="1:11" ht="18" x14ac:dyDescent="0.4">
      <c r="A100" s="49"/>
      <c r="B100" s="49"/>
      <c r="C100" s="49"/>
      <c r="D100" s="49"/>
      <c r="E100" s="40" t="s">
        <v>150</v>
      </c>
      <c r="F100" s="42" t="s">
        <v>151</v>
      </c>
      <c r="G100" s="43"/>
      <c r="H100" s="43"/>
      <c r="I100" s="43"/>
      <c r="J100" s="43"/>
      <c r="K100" s="43"/>
    </row>
    <row r="101" spans="1:11" ht="18.5" thickBot="1" x14ac:dyDescent="0.45">
      <c r="A101" s="49"/>
      <c r="B101" s="49"/>
      <c r="C101" s="49"/>
      <c r="D101" s="49"/>
      <c r="E101" s="61">
        <v>29.814262473660936</v>
      </c>
      <c r="F101" s="58">
        <v>29.814262390136719</v>
      </c>
      <c r="G101" s="43"/>
      <c r="H101" s="43"/>
      <c r="I101" s="43"/>
      <c r="J101" s="43"/>
      <c r="K101" s="43"/>
    </row>
    <row r="102" spans="1:11" ht="36" x14ac:dyDescent="0.4">
      <c r="A102" s="49"/>
      <c r="B102" s="49"/>
      <c r="C102" s="49"/>
      <c r="D102" s="41" t="s">
        <v>182</v>
      </c>
      <c r="E102" s="40" t="s">
        <v>161</v>
      </c>
      <c r="F102" s="41" t="s">
        <v>162</v>
      </c>
      <c r="G102" s="41" t="s">
        <v>149</v>
      </c>
      <c r="H102" s="42" t="s">
        <v>148</v>
      </c>
      <c r="I102" s="43"/>
      <c r="J102" s="43"/>
      <c r="K102" s="43"/>
    </row>
    <row r="103" spans="1:11" ht="18.5" thickBot="1" x14ac:dyDescent="0.45">
      <c r="A103" s="49"/>
      <c r="B103" s="49"/>
      <c r="C103" s="49"/>
      <c r="D103" s="62">
        <v>13.87382657746358</v>
      </c>
      <c r="E103" s="45">
        <v>3.9713829731941224</v>
      </c>
      <c r="F103" s="46">
        <v>3.2240480304574968</v>
      </c>
      <c r="G103" s="46">
        <v>2.0023932496130503</v>
      </c>
      <c r="H103" s="53">
        <v>2.0023963064177983</v>
      </c>
      <c r="I103" s="43"/>
      <c r="J103" s="43"/>
      <c r="K103" s="43"/>
    </row>
    <row r="104" spans="1:11" ht="18" x14ac:dyDescent="0.4">
      <c r="A104" s="49"/>
      <c r="B104" s="49"/>
      <c r="C104" s="49"/>
      <c r="D104" s="49"/>
      <c r="E104" s="49"/>
      <c r="F104" s="49"/>
      <c r="G104" s="40" t="s">
        <v>163</v>
      </c>
      <c r="H104" s="42" t="s">
        <v>164</v>
      </c>
      <c r="I104" s="43"/>
      <c r="J104" s="43"/>
      <c r="K104" s="43"/>
    </row>
    <row r="105" spans="1:11" ht="18.5" thickBot="1" x14ac:dyDescent="0.45">
      <c r="A105" s="49"/>
      <c r="B105" s="49"/>
      <c r="C105" s="49"/>
      <c r="D105" s="49"/>
      <c r="E105" s="49"/>
      <c r="F105" s="49"/>
      <c r="G105" s="45">
        <v>1.3903023966681549</v>
      </c>
      <c r="H105" s="53">
        <v>1.4320114922523499</v>
      </c>
      <c r="I105" s="43"/>
      <c r="J105" s="43"/>
      <c r="K105" s="43"/>
    </row>
    <row r="106" spans="1:11" ht="18" x14ac:dyDescent="0.4">
      <c r="A106" s="49"/>
      <c r="B106" s="49"/>
      <c r="C106" s="49"/>
      <c r="D106" s="49"/>
      <c r="E106" s="49"/>
      <c r="F106" s="49"/>
      <c r="G106" s="40" t="s">
        <v>150</v>
      </c>
      <c r="H106" s="42" t="s">
        <v>151</v>
      </c>
      <c r="I106" s="43"/>
      <c r="J106" s="43"/>
      <c r="K106" s="43"/>
    </row>
    <row r="107" spans="1:11" ht="18.5" thickBot="1" x14ac:dyDescent="0.45">
      <c r="A107" s="49"/>
      <c r="B107" s="49"/>
      <c r="C107" s="49"/>
      <c r="D107" s="49"/>
      <c r="E107" s="49"/>
      <c r="F107" s="49"/>
      <c r="G107" s="51">
        <v>0.12139588941495838</v>
      </c>
      <c r="H107" s="52">
        <v>0.12139588594436646</v>
      </c>
      <c r="I107" s="43"/>
      <c r="J107" s="43"/>
      <c r="K107" s="43"/>
    </row>
    <row r="108" spans="1:11" ht="36" x14ac:dyDescent="0.4">
      <c r="A108" s="49"/>
      <c r="B108" s="49"/>
      <c r="C108" s="49"/>
      <c r="D108" s="49"/>
      <c r="E108" s="49"/>
      <c r="F108" s="40" t="s">
        <v>150</v>
      </c>
      <c r="G108" s="42" t="s">
        <v>151</v>
      </c>
      <c r="H108" s="43"/>
      <c r="I108" s="43"/>
      <c r="J108" s="43"/>
      <c r="K108" s="43"/>
    </row>
    <row r="109" spans="1:11" ht="18.5" thickBot="1" x14ac:dyDescent="0.45">
      <c r="A109" s="49"/>
      <c r="B109" s="49"/>
      <c r="C109" s="49"/>
      <c r="D109" s="49"/>
      <c r="E109" s="49"/>
      <c r="F109" s="51">
        <v>0.80637340345430364</v>
      </c>
      <c r="G109" s="50">
        <v>0.80637341737747192</v>
      </c>
      <c r="H109" s="43"/>
      <c r="I109" s="43"/>
      <c r="J109" s="43"/>
      <c r="K109" s="43"/>
    </row>
    <row r="110" spans="1:11" ht="36" x14ac:dyDescent="0.4">
      <c r="A110" s="49"/>
      <c r="B110" s="49"/>
      <c r="C110" s="49"/>
      <c r="D110" s="49"/>
      <c r="E110" s="40" t="s">
        <v>183</v>
      </c>
      <c r="F110" s="41" t="s">
        <v>184</v>
      </c>
      <c r="G110" s="42" t="s">
        <v>185</v>
      </c>
      <c r="H110" s="43"/>
      <c r="I110" s="43"/>
      <c r="J110" s="43"/>
      <c r="K110" s="43"/>
    </row>
    <row r="111" spans="1:11" ht="18.5" thickBot="1" x14ac:dyDescent="0.45">
      <c r="A111" s="49"/>
      <c r="B111" s="49"/>
      <c r="C111" s="49"/>
      <c r="D111" s="49"/>
      <c r="E111" s="61">
        <v>15.608055353164673</v>
      </c>
      <c r="F111" s="46">
        <v>6.2871431129913331</v>
      </c>
      <c r="G111" s="58">
        <v>24.181295352260261</v>
      </c>
      <c r="H111" s="43"/>
      <c r="I111" s="43"/>
      <c r="J111" s="43"/>
      <c r="K111" s="43"/>
    </row>
    <row r="112" spans="1:11" ht="18" x14ac:dyDescent="0.4">
      <c r="A112" s="49"/>
      <c r="B112" s="49"/>
      <c r="C112" s="49"/>
      <c r="D112" s="40" t="s">
        <v>161</v>
      </c>
      <c r="E112" s="41" t="s">
        <v>162</v>
      </c>
      <c r="F112" s="41" t="s">
        <v>149</v>
      </c>
      <c r="G112" s="42" t="s">
        <v>148</v>
      </c>
      <c r="H112" s="43"/>
      <c r="I112" s="43"/>
      <c r="J112" s="43"/>
      <c r="K112" s="43"/>
    </row>
    <row r="113" spans="1:11" ht="18.5" thickBot="1" x14ac:dyDescent="0.45">
      <c r="A113" s="49"/>
      <c r="B113" s="49"/>
      <c r="C113" s="49"/>
      <c r="D113" s="61">
        <v>34.35423723943363</v>
      </c>
      <c r="E113" s="62">
        <v>27.889456358871463</v>
      </c>
      <c r="F113" s="62">
        <v>17.321595595131502</v>
      </c>
      <c r="G113" s="58">
        <v>17.321622622231981</v>
      </c>
      <c r="H113" s="43"/>
      <c r="I113" s="43"/>
      <c r="J113" s="43"/>
      <c r="K113" s="43"/>
    </row>
    <row r="114" spans="1:11" ht="18" x14ac:dyDescent="0.4">
      <c r="A114" s="49"/>
      <c r="B114" s="49"/>
      <c r="C114" s="49"/>
      <c r="D114" s="49"/>
      <c r="E114" s="49"/>
      <c r="F114" s="40" t="s">
        <v>163</v>
      </c>
      <c r="G114" s="42" t="s">
        <v>164</v>
      </c>
      <c r="H114" s="43"/>
      <c r="I114" s="43"/>
      <c r="J114" s="43"/>
      <c r="K114" s="43"/>
    </row>
    <row r="115" spans="1:11" ht="18.5" thickBot="1" x14ac:dyDescent="0.45">
      <c r="A115" s="49"/>
      <c r="B115" s="49"/>
      <c r="C115" s="49"/>
      <c r="D115" s="49"/>
      <c r="E115" s="49"/>
      <c r="F115" s="61">
        <v>12.026736443843696</v>
      </c>
      <c r="G115" s="58">
        <v>12.387538347244263</v>
      </c>
      <c r="H115" s="43"/>
      <c r="I115" s="43"/>
      <c r="J115" s="43"/>
      <c r="K115" s="43"/>
    </row>
    <row r="116" spans="1:11" ht="36" x14ac:dyDescent="0.4">
      <c r="A116" s="49"/>
      <c r="B116" s="49"/>
      <c r="C116" s="49"/>
      <c r="D116" s="49"/>
      <c r="E116" s="49"/>
      <c r="F116" s="40" t="s">
        <v>150</v>
      </c>
      <c r="G116" s="42" t="s">
        <v>151</v>
      </c>
      <c r="H116" s="43"/>
      <c r="I116" s="43"/>
      <c r="J116" s="43"/>
      <c r="K116" s="43"/>
    </row>
    <row r="117" spans="1:11" ht="18.5" thickBot="1" x14ac:dyDescent="0.45">
      <c r="A117" s="49"/>
      <c r="B117" s="49"/>
      <c r="C117" s="49"/>
      <c r="D117" s="49"/>
      <c r="E117" s="49"/>
      <c r="F117" s="45">
        <v>1.050128641695911</v>
      </c>
      <c r="G117" s="59">
        <v>1.050128698348999</v>
      </c>
      <c r="H117" s="43"/>
      <c r="I117" s="43"/>
      <c r="J117" s="43"/>
      <c r="K117" s="43"/>
    </row>
    <row r="118" spans="1:11" ht="18" x14ac:dyDescent="0.4">
      <c r="A118" s="49"/>
      <c r="B118" s="49"/>
      <c r="C118" s="49"/>
      <c r="D118" s="49"/>
      <c r="E118" s="40" t="s">
        <v>150</v>
      </c>
      <c r="F118" s="42" t="s">
        <v>151</v>
      </c>
      <c r="G118" s="43"/>
      <c r="H118" s="43"/>
      <c r="I118" s="43"/>
      <c r="J118" s="43"/>
      <c r="K118" s="43"/>
    </row>
    <row r="119" spans="1:11" ht="18.5" thickBot="1" x14ac:dyDescent="0.45">
      <c r="A119" s="49"/>
      <c r="B119" s="49"/>
      <c r="C119" s="49"/>
      <c r="D119" s="49"/>
      <c r="E119" s="45">
        <v>6.9754903252487184</v>
      </c>
      <c r="F119" s="53">
        <v>6.9754900932312012</v>
      </c>
      <c r="G119" s="43"/>
      <c r="H119" s="43"/>
      <c r="I119" s="43"/>
      <c r="J119" s="43"/>
      <c r="K119" s="43"/>
    </row>
    <row r="120" spans="1:11" ht="36" x14ac:dyDescent="0.4">
      <c r="A120" s="49"/>
      <c r="B120" s="40" t="s">
        <v>517</v>
      </c>
      <c r="C120" s="41" t="s">
        <v>474</v>
      </c>
      <c r="D120" s="41" t="s">
        <v>199</v>
      </c>
      <c r="E120" s="40" t="s">
        <v>179</v>
      </c>
      <c r="F120" s="42" t="s">
        <v>180</v>
      </c>
      <c r="G120" s="43"/>
      <c r="H120" s="43"/>
      <c r="I120" s="43"/>
      <c r="J120" s="43"/>
      <c r="K120" s="43"/>
    </row>
    <row r="121" spans="1:11" ht="18.5" thickBot="1" x14ac:dyDescent="0.45">
      <c r="A121" s="49"/>
      <c r="B121" s="54">
        <v>675.18020513534555</v>
      </c>
      <c r="C121" s="55">
        <v>509.59898947265623</v>
      </c>
      <c r="D121" s="55">
        <v>367.42467949706827</v>
      </c>
      <c r="E121" s="54">
        <v>297.40952359477393</v>
      </c>
      <c r="F121" s="63">
        <v>297.40951538085938</v>
      </c>
      <c r="G121" s="43"/>
      <c r="H121" s="43"/>
      <c r="I121" s="43"/>
      <c r="J121" s="43"/>
      <c r="K121" s="43"/>
    </row>
    <row r="122" spans="1:11" ht="18" x14ac:dyDescent="0.4">
      <c r="A122" s="49"/>
      <c r="B122" s="49"/>
      <c r="C122" s="49"/>
      <c r="D122" s="49"/>
      <c r="E122" s="40" t="s">
        <v>150</v>
      </c>
      <c r="F122" s="42" t="s">
        <v>151</v>
      </c>
      <c r="G122" s="43"/>
      <c r="H122" s="43"/>
      <c r="I122" s="43"/>
      <c r="J122" s="43"/>
      <c r="K122" s="43"/>
    </row>
    <row r="123" spans="1:11" ht="18.5" thickBot="1" x14ac:dyDescent="0.45">
      <c r="A123" s="49"/>
      <c r="B123" s="49"/>
      <c r="C123" s="49"/>
      <c r="D123" s="49"/>
      <c r="E123" s="61">
        <v>86.812462404159106</v>
      </c>
      <c r="F123" s="58">
        <v>86.812461853027344</v>
      </c>
      <c r="G123" s="43"/>
      <c r="H123" s="43"/>
      <c r="I123" s="43"/>
      <c r="J123" s="43"/>
      <c r="K123" s="43"/>
    </row>
    <row r="124" spans="1:11" ht="18" x14ac:dyDescent="0.4">
      <c r="A124" s="49"/>
      <c r="B124" s="49"/>
      <c r="C124" s="49"/>
      <c r="D124" s="41" t="s">
        <v>431</v>
      </c>
      <c r="E124" s="40" t="s">
        <v>173</v>
      </c>
      <c r="F124" s="42" t="s">
        <v>145</v>
      </c>
      <c r="G124" s="43"/>
      <c r="H124" s="43"/>
      <c r="I124" s="43"/>
      <c r="J124" s="43"/>
      <c r="K124" s="43"/>
    </row>
    <row r="125" spans="1:11" ht="18.5" thickBot="1" x14ac:dyDescent="0.45">
      <c r="A125" s="49"/>
      <c r="B125" s="49"/>
      <c r="C125" s="49"/>
      <c r="D125" s="55">
        <v>144.89996617238231</v>
      </c>
      <c r="E125" s="54">
        <v>147.73687501794228</v>
      </c>
      <c r="F125" s="63">
        <v>414.2542043457031</v>
      </c>
      <c r="G125" s="43"/>
      <c r="H125" s="43"/>
      <c r="I125" s="43"/>
      <c r="J125" s="43"/>
      <c r="K125" s="43"/>
    </row>
    <row r="126" spans="1:11" ht="18" x14ac:dyDescent="0.4">
      <c r="A126" s="49"/>
      <c r="B126" s="49"/>
      <c r="C126" s="49"/>
      <c r="D126" s="49"/>
      <c r="E126" s="49"/>
      <c r="F126" s="42" t="s">
        <v>164</v>
      </c>
      <c r="G126" s="43"/>
      <c r="H126" s="43"/>
      <c r="I126" s="43"/>
      <c r="J126" s="43"/>
      <c r="K126" s="43"/>
    </row>
    <row r="127" spans="1:11" ht="18.5" thickBot="1" x14ac:dyDescent="0.45">
      <c r="A127" s="49"/>
      <c r="B127" s="49"/>
      <c r="C127" s="49"/>
      <c r="D127" s="49"/>
      <c r="E127" s="49"/>
      <c r="F127" s="75">
        <v>149.65745684814453</v>
      </c>
      <c r="G127" s="43"/>
      <c r="H127" s="43"/>
      <c r="I127" s="43"/>
      <c r="J127" s="43"/>
      <c r="K127" s="43"/>
    </row>
    <row r="128" spans="1:11" ht="18" x14ac:dyDescent="0.4">
      <c r="A128" s="49"/>
      <c r="B128" s="49"/>
      <c r="C128" s="41" t="s">
        <v>152</v>
      </c>
      <c r="D128" s="41" t="s">
        <v>144</v>
      </c>
      <c r="E128" s="42" t="s">
        <v>145</v>
      </c>
      <c r="F128" s="43"/>
      <c r="G128" s="43"/>
      <c r="H128" s="43"/>
      <c r="I128" s="43"/>
      <c r="J128" s="43"/>
      <c r="K128" s="43"/>
    </row>
    <row r="129" spans="1:11" ht="18.5" thickBot="1" x14ac:dyDescent="0.45">
      <c r="A129" s="49"/>
      <c r="B129" s="49"/>
      <c r="C129" s="55">
        <v>445.41163570166015</v>
      </c>
      <c r="D129" s="55">
        <v>229.12952940709684</v>
      </c>
      <c r="E129" s="58">
        <v>74.142856713645841</v>
      </c>
      <c r="F129" s="43"/>
      <c r="G129" s="43"/>
      <c r="H129" s="43"/>
      <c r="I129" s="43"/>
      <c r="J129" s="43"/>
      <c r="K129" s="43"/>
    </row>
    <row r="130" spans="1:11" ht="36" x14ac:dyDescent="0.4">
      <c r="A130" s="49"/>
      <c r="B130" s="49"/>
      <c r="C130" s="49"/>
      <c r="D130" s="49"/>
      <c r="E130" s="42" t="s">
        <v>146</v>
      </c>
      <c r="F130" s="43"/>
      <c r="G130" s="43"/>
      <c r="H130" s="43"/>
      <c r="I130" s="43"/>
      <c r="J130" s="43"/>
      <c r="K130" s="43"/>
    </row>
    <row r="131" spans="1:11" ht="18.5" thickBot="1" x14ac:dyDescent="0.45">
      <c r="A131" s="49"/>
      <c r="B131" s="49"/>
      <c r="C131" s="49"/>
      <c r="D131" s="49"/>
      <c r="E131" s="63">
        <v>233.71211859706676</v>
      </c>
      <c r="F131" s="43"/>
      <c r="G131" s="43"/>
      <c r="H131" s="43"/>
      <c r="I131" s="43"/>
      <c r="J131" s="43"/>
      <c r="K131" s="43"/>
    </row>
    <row r="132" spans="1:11" ht="36" x14ac:dyDescent="0.4">
      <c r="A132" s="49"/>
      <c r="B132" s="49"/>
      <c r="C132" s="49"/>
      <c r="D132" s="41" t="s">
        <v>149</v>
      </c>
      <c r="E132" s="42" t="s">
        <v>148</v>
      </c>
      <c r="F132" s="43"/>
      <c r="G132" s="43"/>
      <c r="H132" s="43"/>
      <c r="I132" s="43"/>
      <c r="J132" s="43"/>
      <c r="K132" s="43"/>
    </row>
    <row r="133" spans="1:11" ht="18.5" thickBot="1" x14ac:dyDescent="0.45">
      <c r="A133" s="49"/>
      <c r="B133" s="49"/>
      <c r="C133" s="49"/>
      <c r="D133" s="55">
        <v>228.89802530706373</v>
      </c>
      <c r="E133" s="63">
        <v>228.89837539049478</v>
      </c>
      <c r="F133" s="43"/>
      <c r="G133" s="43"/>
      <c r="H133" s="43"/>
      <c r="I133" s="43"/>
      <c r="J133" s="43"/>
      <c r="K133" s="43"/>
    </row>
    <row r="134" spans="1:11" ht="18" x14ac:dyDescent="0.4">
      <c r="A134" s="49"/>
      <c r="B134" s="49"/>
      <c r="C134" s="49"/>
      <c r="D134" s="40" t="s">
        <v>150</v>
      </c>
      <c r="E134" s="42" t="s">
        <v>151</v>
      </c>
      <c r="F134" s="43"/>
      <c r="G134" s="43"/>
      <c r="H134" s="43"/>
      <c r="I134" s="43"/>
      <c r="J134" s="43"/>
      <c r="K134" s="43"/>
    </row>
    <row r="135" spans="1:11" ht="18.5" thickBot="1" x14ac:dyDescent="0.45">
      <c r="A135" s="49"/>
      <c r="B135" s="49"/>
      <c r="C135" s="49"/>
      <c r="D135" s="54">
        <v>408.77097855034515</v>
      </c>
      <c r="E135" s="75">
        <v>408.77096557617188</v>
      </c>
      <c r="F135" s="43"/>
      <c r="G135" s="43"/>
      <c r="H135" s="43"/>
      <c r="I135" s="43"/>
      <c r="J135" s="43"/>
      <c r="K135" s="43"/>
    </row>
    <row r="136" spans="1:11" ht="36" x14ac:dyDescent="0.4">
      <c r="A136" s="49"/>
      <c r="B136" s="41" t="s">
        <v>181</v>
      </c>
      <c r="C136" s="40" t="s">
        <v>179</v>
      </c>
      <c r="D136" s="42" t="s">
        <v>180</v>
      </c>
      <c r="E136" s="43"/>
      <c r="F136" s="43"/>
      <c r="G136" s="43"/>
      <c r="H136" s="43"/>
      <c r="I136" s="43"/>
      <c r="J136" s="43"/>
      <c r="K136" s="43"/>
    </row>
    <row r="137" spans="1:11" ht="18.5" thickBot="1" x14ac:dyDescent="0.45">
      <c r="A137" s="49"/>
      <c r="B137" s="55">
        <v>543.69753215789797</v>
      </c>
      <c r="C137" s="54">
        <v>440.09241896122796</v>
      </c>
      <c r="D137" s="63">
        <v>440.0924072265625</v>
      </c>
      <c r="E137" s="43"/>
      <c r="F137" s="43"/>
      <c r="G137" s="43"/>
      <c r="H137" s="43"/>
      <c r="I137" s="43"/>
      <c r="J137" s="43"/>
      <c r="K137" s="43"/>
    </row>
    <row r="138" spans="1:11" ht="36" x14ac:dyDescent="0.4">
      <c r="A138" s="49"/>
      <c r="B138" s="49"/>
      <c r="C138" s="40" t="s">
        <v>150</v>
      </c>
      <c r="D138" s="42" t="s">
        <v>151</v>
      </c>
      <c r="E138" s="43"/>
      <c r="F138" s="43"/>
      <c r="G138" s="43"/>
      <c r="H138" s="43"/>
      <c r="I138" s="43"/>
      <c r="J138" s="43"/>
      <c r="K138" s="43"/>
    </row>
    <row r="139" spans="1:11" ht="18.5" thickBot="1" x14ac:dyDescent="0.45">
      <c r="A139" s="70"/>
      <c r="B139" s="70"/>
      <c r="C139" s="74">
        <v>128.46093868696269</v>
      </c>
      <c r="D139" s="75">
        <v>128.4609375</v>
      </c>
      <c r="E139" s="43"/>
      <c r="F139" s="43"/>
      <c r="G139" s="43"/>
      <c r="H139" s="43"/>
      <c r="I139" s="43"/>
      <c r="J139" s="43"/>
      <c r="K139" s="43"/>
    </row>
  </sheetData>
  <mergeCells count="1">
    <mergeCell ref="A1:D1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AD496-0233-4567-A647-56751F4DB6EE}">
  <sheetPr codeName="Sheet18"/>
  <dimension ref="A2:AI199"/>
  <sheetViews>
    <sheetView workbookViewId="0">
      <selection activeCell="D8" sqref="D8"/>
    </sheetView>
  </sheetViews>
  <sheetFormatPr defaultRowHeight="14.5" x14ac:dyDescent="0.35"/>
  <cols>
    <col min="1" max="1" width="25.6328125" customWidth="1"/>
    <col min="2" max="5" width="9.6328125" customWidth="1"/>
    <col min="6" max="6" width="8.6328125" customWidth="1"/>
    <col min="7" max="7" width="9.54296875" bestFit="1" customWidth="1"/>
    <col min="8" max="8" width="25.6328125" customWidth="1"/>
    <col min="9" max="12" width="9.6328125" customWidth="1"/>
    <col min="13" max="13" width="8.6328125" customWidth="1"/>
    <col min="14" max="14" width="9.54296875" bestFit="1" customWidth="1"/>
    <col min="15" max="15" width="25.6328125" customWidth="1"/>
    <col min="16" max="19" width="9.6328125" customWidth="1"/>
    <col min="20" max="20" width="8.6328125" customWidth="1"/>
    <col min="21" max="21" width="9.54296875" bestFit="1" customWidth="1"/>
    <col min="22" max="22" width="25.6328125" customWidth="1"/>
    <col min="23" max="26" width="9.6328125" customWidth="1"/>
    <col min="27" max="28" width="8.6328125" customWidth="1"/>
    <col min="29" max="29" width="25.6328125" customWidth="1"/>
    <col min="30" max="33" width="9.6328125" customWidth="1"/>
    <col min="34" max="34" width="8.6328125" customWidth="1"/>
    <col min="35" max="35" width="9.54296875" bestFit="1" customWidth="1"/>
  </cols>
  <sheetData>
    <row r="2" spans="1:35" ht="18" x14ac:dyDescent="0.4">
      <c r="A2" s="76" t="s">
        <v>203</v>
      </c>
      <c r="B2" s="266" t="s">
        <v>683</v>
      </c>
      <c r="C2" s="267"/>
      <c r="D2" s="267"/>
      <c r="E2" s="267"/>
      <c r="F2" s="26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 ht="18" x14ac:dyDescent="0.4">
      <c r="A3" s="76" t="s">
        <v>204</v>
      </c>
      <c r="B3" s="268" t="s">
        <v>433</v>
      </c>
      <c r="C3" s="269"/>
      <c r="D3" s="269"/>
      <c r="E3" s="269"/>
      <c r="F3" s="270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36" x14ac:dyDescent="0.4">
      <c r="A4" s="78" t="s">
        <v>1</v>
      </c>
      <c r="B4" s="77"/>
      <c r="C4" s="77"/>
      <c r="D4" s="77"/>
      <c r="E4" s="77"/>
      <c r="F4" s="77"/>
      <c r="G4" s="77"/>
      <c r="H4" s="78" t="s">
        <v>2</v>
      </c>
      <c r="I4" s="77"/>
      <c r="J4" s="77"/>
      <c r="K4" s="77"/>
      <c r="L4" s="77"/>
      <c r="M4" s="77"/>
      <c r="N4" s="77"/>
      <c r="O4" s="78" t="s">
        <v>3</v>
      </c>
      <c r="P4" s="77"/>
      <c r="Q4" s="77"/>
      <c r="R4" s="77"/>
      <c r="S4" s="77"/>
      <c r="T4" s="77"/>
      <c r="U4" s="77"/>
      <c r="V4" s="78" t="s">
        <v>206</v>
      </c>
      <c r="W4" s="77"/>
      <c r="X4" s="77"/>
      <c r="Y4" s="77"/>
      <c r="Z4" s="77"/>
      <c r="AA4" s="77"/>
      <c r="AB4" s="77"/>
      <c r="AC4" s="78" t="s">
        <v>5</v>
      </c>
      <c r="AD4" s="77"/>
      <c r="AE4" s="77"/>
      <c r="AF4" s="77"/>
      <c r="AG4" s="77"/>
      <c r="AH4" s="77"/>
      <c r="AI4" s="77"/>
    </row>
    <row r="5" spans="1:35" ht="90" x14ac:dyDescent="0.4">
      <c r="A5" s="76" t="s">
        <v>207</v>
      </c>
      <c r="B5" s="76" t="s">
        <v>208</v>
      </c>
      <c r="C5" s="76" t="s">
        <v>209</v>
      </c>
      <c r="D5" s="76" t="s">
        <v>210</v>
      </c>
      <c r="E5" s="76" t="s">
        <v>211</v>
      </c>
      <c r="F5" s="76" t="s">
        <v>212</v>
      </c>
      <c r="G5" s="76" t="s">
        <v>213</v>
      </c>
      <c r="H5" s="76" t="s">
        <v>207</v>
      </c>
      <c r="I5" s="76" t="s">
        <v>208</v>
      </c>
      <c r="J5" s="76" t="s">
        <v>209</v>
      </c>
      <c r="K5" s="76" t="s">
        <v>210</v>
      </c>
      <c r="L5" s="76" t="s">
        <v>211</v>
      </c>
      <c r="M5" s="76" t="s">
        <v>212</v>
      </c>
      <c r="N5" s="76" t="s">
        <v>213</v>
      </c>
      <c r="O5" s="76" t="s">
        <v>207</v>
      </c>
      <c r="P5" s="76" t="s">
        <v>208</v>
      </c>
      <c r="Q5" s="76" t="s">
        <v>209</v>
      </c>
      <c r="R5" s="76" t="s">
        <v>210</v>
      </c>
      <c r="S5" s="76" t="s">
        <v>211</v>
      </c>
      <c r="T5" s="76" t="s">
        <v>212</v>
      </c>
      <c r="U5" s="76" t="s">
        <v>213</v>
      </c>
      <c r="V5" s="76" t="s">
        <v>207</v>
      </c>
      <c r="W5" s="76" t="s">
        <v>208</v>
      </c>
      <c r="X5" s="76" t="s">
        <v>209</v>
      </c>
      <c r="Y5" s="76" t="s">
        <v>210</v>
      </c>
      <c r="Z5" s="76" t="s">
        <v>211</v>
      </c>
      <c r="AA5" s="76" t="s">
        <v>212</v>
      </c>
      <c r="AB5" s="76" t="s">
        <v>213</v>
      </c>
      <c r="AC5" s="76" t="s">
        <v>207</v>
      </c>
      <c r="AD5" s="76" t="s">
        <v>208</v>
      </c>
      <c r="AE5" s="76" t="s">
        <v>209</v>
      </c>
      <c r="AF5" s="76" t="s">
        <v>210</v>
      </c>
      <c r="AG5" s="76" t="s">
        <v>211</v>
      </c>
      <c r="AH5" s="76" t="s">
        <v>212</v>
      </c>
      <c r="AI5" s="76" t="s">
        <v>213</v>
      </c>
    </row>
    <row r="6" spans="1:35" ht="18" x14ac:dyDescent="0.4">
      <c r="A6" s="78" t="s">
        <v>214</v>
      </c>
      <c r="B6" s="79">
        <f>-1118.60303579132+3728.24219900096</f>
        <v>2609.6391632096402</v>
      </c>
      <c r="C6" s="79">
        <v>3429.2436451089643</v>
      </c>
      <c r="D6" s="80">
        <f>-1118.60303579132+298.998553891991</f>
        <v>-819.60448189932913</v>
      </c>
      <c r="E6" s="81"/>
      <c r="F6" s="81"/>
      <c r="G6" s="82">
        <v>8.019826447222575E-2</v>
      </c>
      <c r="H6" s="78" t="s">
        <v>214</v>
      </c>
      <c r="I6" s="83">
        <v>20.394586484503382</v>
      </c>
      <c r="J6" s="83">
        <v>15.366506011843645</v>
      </c>
      <c r="K6" s="84">
        <v>5.0280804726597355</v>
      </c>
      <c r="L6" s="81"/>
      <c r="M6" s="81"/>
      <c r="N6" s="85">
        <v>0.24653995688906313</v>
      </c>
      <c r="O6" s="78" t="s">
        <v>214</v>
      </c>
      <c r="P6" s="85">
        <v>0.94343483920178495</v>
      </c>
      <c r="Q6" s="85">
        <v>0.42682015543250634</v>
      </c>
      <c r="R6" s="85">
        <v>0.51661468376927855</v>
      </c>
      <c r="S6" s="81"/>
      <c r="T6" s="81"/>
      <c r="U6" s="85">
        <v>0.54758915221571902</v>
      </c>
      <c r="V6" s="78" t="s">
        <v>214</v>
      </c>
      <c r="W6" s="85">
        <v>0.18258066448497617</v>
      </c>
      <c r="X6" s="86">
        <v>1.9003438596338434E-5</v>
      </c>
      <c r="Y6" s="85">
        <v>0.1825616610463798</v>
      </c>
      <c r="Z6" s="81"/>
      <c r="AA6" s="81"/>
      <c r="AB6" s="85">
        <v>0.99989591757347374</v>
      </c>
      <c r="AC6" s="78" t="s">
        <v>214</v>
      </c>
      <c r="AD6" s="80">
        <v>353.63934580424933</v>
      </c>
      <c r="AE6" s="88">
        <v>221.85871714322337</v>
      </c>
      <c r="AF6" s="88">
        <v>131.78062866102596</v>
      </c>
      <c r="AG6" s="77"/>
      <c r="AH6" s="77"/>
      <c r="AI6" s="89">
        <v>0.37264130879251967</v>
      </c>
    </row>
    <row r="7" spans="1:35" ht="18" x14ac:dyDescent="0.4">
      <c r="A7" s="76" t="s">
        <v>215</v>
      </c>
      <c r="B7" s="91">
        <v>3225.1652403669063</v>
      </c>
      <c r="C7" s="91">
        <v>3172.6778359253358</v>
      </c>
      <c r="D7" s="94">
        <f>-1118.60303579132+52.4874044415706</f>
        <v>-1066.1156313497495</v>
      </c>
      <c r="E7" s="89">
        <v>0.86506323039612154</v>
      </c>
      <c r="F7" s="93">
        <v>1.6274330314808766E-2</v>
      </c>
      <c r="G7" s="93">
        <v>1.4078324754662001E-2</v>
      </c>
      <c r="H7" s="76" t="s">
        <v>216</v>
      </c>
      <c r="I7" s="92">
        <v>9.4981604337528989</v>
      </c>
      <c r="J7" s="92">
        <v>9.1149785687605203</v>
      </c>
      <c r="K7" s="89">
        <v>0.38318186499237822</v>
      </c>
      <c r="L7" s="89">
        <v>0.46571968698507221</v>
      </c>
      <c r="M7" s="93">
        <v>4.0342745067844257E-2</v>
      </c>
      <c r="N7" s="93">
        <v>1.8788410605114991E-2</v>
      </c>
      <c r="O7" s="76" t="s">
        <v>233</v>
      </c>
      <c r="P7" s="89">
        <v>0.49394324238626314</v>
      </c>
      <c r="Q7" s="95">
        <v>0</v>
      </c>
      <c r="R7" s="89">
        <v>0.49394324238626314</v>
      </c>
      <c r="S7" s="89">
        <v>0.52355840791736641</v>
      </c>
      <c r="T7" s="92">
        <v>1</v>
      </c>
      <c r="U7" s="89">
        <v>0.52355840791736641</v>
      </c>
      <c r="V7" s="76" t="s">
        <v>224</v>
      </c>
      <c r="W7" s="89">
        <v>0.18256353328446939</v>
      </c>
      <c r="X7" s="90">
        <v>1.8722380895857953E-6</v>
      </c>
      <c r="Y7" s="89">
        <v>0.1825616610463798</v>
      </c>
      <c r="Z7" s="89">
        <v>0.99990617187994635</v>
      </c>
      <c r="AA7" s="89">
        <v>0.99998974473129487</v>
      </c>
      <c r="AB7" s="89">
        <v>0.99989591757347374</v>
      </c>
      <c r="AC7" s="76" t="s">
        <v>219</v>
      </c>
      <c r="AD7" s="88">
        <v>213.00981884057521</v>
      </c>
      <c r="AE7" s="88">
        <v>206.07701364158484</v>
      </c>
      <c r="AF7" s="92">
        <v>6.9328051989903274</v>
      </c>
      <c r="AG7" s="89">
        <v>0.60233631061653115</v>
      </c>
      <c r="AH7" s="93">
        <v>3.2546880874909839E-2</v>
      </c>
      <c r="AI7" s="93">
        <v>1.9604168148268934E-2</v>
      </c>
    </row>
    <row r="8" spans="1:35" ht="18" x14ac:dyDescent="0.4">
      <c r="A8" s="76" t="s">
        <v>223</v>
      </c>
      <c r="B8" s="88">
        <v>382.58115014177787</v>
      </c>
      <c r="C8" s="88">
        <v>256.36503643891734</v>
      </c>
      <c r="D8" s="88">
        <v>126.21611370286053</v>
      </c>
      <c r="E8" s="89">
        <v>0.96768026269201068</v>
      </c>
      <c r="F8" s="89">
        <v>0.32990677574179239</v>
      </c>
      <c r="G8" s="93">
        <v>3.3854054260928176E-2</v>
      </c>
      <c r="H8" s="76" t="s">
        <v>219</v>
      </c>
      <c r="I8" s="92">
        <v>6.0139283875564535</v>
      </c>
      <c r="J8" s="92">
        <v>5.8181937767364147</v>
      </c>
      <c r="K8" s="89">
        <v>0.19573461082003854</v>
      </c>
      <c r="L8" s="89">
        <v>0.76059834962067285</v>
      </c>
      <c r="M8" s="93">
        <v>3.2546880874909846E-2</v>
      </c>
      <c r="N8" s="90">
        <v>9.5973807053536236E-3</v>
      </c>
      <c r="O8" s="76" t="s">
        <v>219</v>
      </c>
      <c r="P8" s="89">
        <v>0.38050984040696484</v>
      </c>
      <c r="Q8" s="89">
        <v>0.36812543195950831</v>
      </c>
      <c r="R8" s="93">
        <v>1.2384408447456441E-2</v>
      </c>
      <c r="S8" s="89">
        <v>0.92688233088050831</v>
      </c>
      <c r="T8" s="93">
        <v>3.2546880874909846E-2</v>
      </c>
      <c r="U8" s="93">
        <v>1.3126935674682693E-2</v>
      </c>
      <c r="V8" s="96" t="s">
        <v>218</v>
      </c>
      <c r="W8" s="99">
        <v>1.3893384202950676E-5</v>
      </c>
      <c r="X8" s="99">
        <v>1.3893384202950676E-5</v>
      </c>
      <c r="Y8" s="101">
        <v>0</v>
      </c>
      <c r="Z8" s="98">
        <v>0.99998226637901144</v>
      </c>
      <c r="AA8" s="101">
        <v>0</v>
      </c>
      <c r="AB8" s="101">
        <v>0</v>
      </c>
      <c r="AC8" s="76" t="s">
        <v>225</v>
      </c>
      <c r="AD8" s="94">
        <v>81.154951992451217</v>
      </c>
      <c r="AE8" s="95">
        <v>0</v>
      </c>
      <c r="AF8" s="94">
        <v>81.154951992451217</v>
      </c>
      <c r="AG8" s="89">
        <v>0.83182138617532675</v>
      </c>
      <c r="AH8" s="92">
        <v>1</v>
      </c>
      <c r="AI8" s="89">
        <v>0.22948507555879563</v>
      </c>
    </row>
    <row r="9" spans="1:35" ht="18" x14ac:dyDescent="0.4">
      <c r="A9" s="76" t="s">
        <v>224</v>
      </c>
      <c r="B9" s="88">
        <v>118.66629663490509</v>
      </c>
      <c r="C9" s="90">
        <v>1.2169547582307669E-3</v>
      </c>
      <c r="D9" s="88">
        <v>118.66507968014687</v>
      </c>
      <c r="E9" s="89">
        <v>0.99950928299189989</v>
      </c>
      <c r="F9" s="89">
        <v>0.99998974473129498</v>
      </c>
      <c r="G9" s="93">
        <v>3.1828693884733437E-2</v>
      </c>
      <c r="H9" s="76" t="s">
        <v>251</v>
      </c>
      <c r="I9" s="92">
        <v>3.0580090686463888</v>
      </c>
      <c r="J9" s="95">
        <v>0</v>
      </c>
      <c r="K9" s="92">
        <v>3.0580090686463888</v>
      </c>
      <c r="L9" s="89">
        <v>0.91054054486792557</v>
      </c>
      <c r="M9" s="92">
        <v>1</v>
      </c>
      <c r="N9" s="89">
        <v>0.14994219524725277</v>
      </c>
      <c r="O9" s="76" t="s">
        <v>246</v>
      </c>
      <c r="P9" s="93">
        <v>2.2479352408950538E-2</v>
      </c>
      <c r="Q9" s="93">
        <v>2.1502418387187621E-2</v>
      </c>
      <c r="R9" s="90">
        <v>9.769340217629153E-4</v>
      </c>
      <c r="S9" s="89">
        <v>0.95070946919985388</v>
      </c>
      <c r="T9" s="93">
        <v>4.3459171064640291E-2</v>
      </c>
      <c r="U9" s="90">
        <v>1.0355076802012878E-3</v>
      </c>
      <c r="V9" s="96" t="s">
        <v>234</v>
      </c>
      <c r="W9" s="99">
        <v>9.6433678641615455E-7</v>
      </c>
      <c r="X9" s="99">
        <v>9.6433678641615455E-7</v>
      </c>
      <c r="Y9" s="101">
        <v>0</v>
      </c>
      <c r="Z9" s="98">
        <v>0.99998754808169965</v>
      </c>
      <c r="AA9" s="101">
        <v>0</v>
      </c>
      <c r="AB9" s="101">
        <v>0</v>
      </c>
      <c r="AC9" s="76" t="s">
        <v>284</v>
      </c>
      <c r="AD9" s="94">
        <v>11.29584501796792</v>
      </c>
      <c r="AE9" s="95">
        <v>0</v>
      </c>
      <c r="AF9" s="94">
        <v>11.29584501796792</v>
      </c>
      <c r="AG9" s="89">
        <v>0.86376309501510196</v>
      </c>
      <c r="AH9" s="92">
        <v>1</v>
      </c>
      <c r="AI9" s="93">
        <v>3.1941708839775228E-2</v>
      </c>
    </row>
    <row r="10" spans="1:35" ht="36" x14ac:dyDescent="0.4">
      <c r="A10" s="96" t="s">
        <v>436</v>
      </c>
      <c r="B10" s="97">
        <v>1.6281841816167102</v>
      </c>
      <c r="C10" s="101">
        <v>0</v>
      </c>
      <c r="D10" s="97">
        <v>1.6281841816167102</v>
      </c>
      <c r="E10" s="98">
        <v>0.99994599930342409</v>
      </c>
      <c r="F10" s="97">
        <v>1</v>
      </c>
      <c r="G10" s="99">
        <v>4.3671631152423764E-4</v>
      </c>
      <c r="H10" s="76" t="s">
        <v>240</v>
      </c>
      <c r="I10" s="92">
        <v>1.0657984165418759</v>
      </c>
      <c r="J10" s="93">
        <v>2.2462619745553278E-2</v>
      </c>
      <c r="K10" s="92">
        <v>1.0433357967963226</v>
      </c>
      <c r="L10" s="89">
        <v>0.96279943314456273</v>
      </c>
      <c r="M10" s="89">
        <v>0.9789241385641797</v>
      </c>
      <c r="N10" s="93">
        <v>5.1157487188528715E-2</v>
      </c>
      <c r="O10" s="76" t="s">
        <v>264</v>
      </c>
      <c r="P10" s="93">
        <v>1.2961041530568335E-2</v>
      </c>
      <c r="Q10" s="93">
        <v>1.2961041530568335E-2</v>
      </c>
      <c r="R10" s="95">
        <v>0</v>
      </c>
      <c r="S10" s="89">
        <v>0.96444761092624409</v>
      </c>
      <c r="T10" s="95">
        <v>0</v>
      </c>
      <c r="U10" s="95">
        <v>0</v>
      </c>
      <c r="V10" s="96" t="s">
        <v>239</v>
      </c>
      <c r="W10" s="99">
        <v>9.4693895399786108E-7</v>
      </c>
      <c r="X10" s="99">
        <v>9.4693895399786108E-7</v>
      </c>
      <c r="Y10" s="101">
        <v>0</v>
      </c>
      <c r="Z10" s="98">
        <v>0.99999273449591641</v>
      </c>
      <c r="AA10" s="101">
        <v>0</v>
      </c>
      <c r="AB10" s="101">
        <v>0</v>
      </c>
      <c r="AC10" s="76" t="s">
        <v>266</v>
      </c>
      <c r="AD10" s="92">
        <v>8.1796986773726239</v>
      </c>
      <c r="AE10" s="95">
        <v>0</v>
      </c>
      <c r="AF10" s="92">
        <v>8.1796986773726239</v>
      </c>
      <c r="AG10" s="89">
        <v>0.88689315329176321</v>
      </c>
      <c r="AH10" s="92">
        <v>1</v>
      </c>
      <c r="AI10" s="93">
        <v>2.3130058276661185E-2</v>
      </c>
    </row>
    <row r="11" spans="1:35" ht="18" x14ac:dyDescent="0.4">
      <c r="A11" s="96" t="s">
        <v>231</v>
      </c>
      <c r="B11" s="98">
        <v>0.1604431345216295</v>
      </c>
      <c r="C11" s="98">
        <v>0.15867124872523372</v>
      </c>
      <c r="D11" s="99">
        <v>1.7718857963957904E-3</v>
      </c>
      <c r="E11" s="98">
        <v>0.99998903382906856</v>
      </c>
      <c r="F11" s="100">
        <v>1.1043699698829561E-2</v>
      </c>
      <c r="G11" s="99">
        <v>4.7526037789889204E-7</v>
      </c>
      <c r="H11" s="76" t="s">
        <v>246</v>
      </c>
      <c r="I11" s="89">
        <v>0.35072772058292612</v>
      </c>
      <c r="J11" s="89">
        <v>0.33548538457700139</v>
      </c>
      <c r="K11" s="93">
        <v>1.5242336005924749E-2</v>
      </c>
      <c r="L11" s="89">
        <v>0.9799965320339874</v>
      </c>
      <c r="M11" s="93">
        <v>4.3459171064640298E-2</v>
      </c>
      <c r="N11" s="90">
        <v>7.4737166245103731E-4</v>
      </c>
      <c r="O11" s="76" t="s">
        <v>232</v>
      </c>
      <c r="P11" s="93">
        <v>1.0898096380640203E-2</v>
      </c>
      <c r="Q11" s="90">
        <v>3.1288768631869694E-3</v>
      </c>
      <c r="R11" s="90">
        <v>7.7692195174532321E-3</v>
      </c>
      <c r="S11" s="89">
        <v>0.97599912029159763</v>
      </c>
      <c r="T11" s="89">
        <v>0.71289693595064663</v>
      </c>
      <c r="U11" s="90">
        <v>8.2350356321657173E-3</v>
      </c>
      <c r="V11" s="96" t="s">
        <v>247</v>
      </c>
      <c r="W11" s="99">
        <v>7.4542927767311707E-7</v>
      </c>
      <c r="X11" s="99">
        <v>7.4542927767311707E-7</v>
      </c>
      <c r="Y11" s="101">
        <v>0</v>
      </c>
      <c r="Z11" s="98">
        <v>0.99999681723534439</v>
      </c>
      <c r="AA11" s="101">
        <v>0</v>
      </c>
      <c r="AB11" s="101">
        <v>0</v>
      </c>
      <c r="AC11" s="76" t="s">
        <v>246</v>
      </c>
      <c r="AD11" s="92">
        <v>8.1269151549882537</v>
      </c>
      <c r="AE11" s="92">
        <v>7.7737261590398017</v>
      </c>
      <c r="AF11" s="89">
        <v>0.35318899594845216</v>
      </c>
      <c r="AG11" s="89">
        <v>0.90987395350930111</v>
      </c>
      <c r="AH11" s="93">
        <v>4.3459171064640291E-2</v>
      </c>
      <c r="AI11" s="90">
        <v>9.9872652785630242E-4</v>
      </c>
    </row>
    <row r="12" spans="1:35" ht="36" x14ac:dyDescent="0.4">
      <c r="A12" s="96" t="s">
        <v>239</v>
      </c>
      <c r="B12" s="100">
        <v>3.4279190134722574E-2</v>
      </c>
      <c r="C12" s="100">
        <v>3.4279190134722574E-2</v>
      </c>
      <c r="D12" s="101">
        <v>0</v>
      </c>
      <c r="E12" s="98">
        <v>0.9999982282934583</v>
      </c>
      <c r="F12" s="101">
        <v>0</v>
      </c>
      <c r="G12" s="101">
        <v>0</v>
      </c>
      <c r="H12" s="76" t="s">
        <v>263</v>
      </c>
      <c r="I12" s="89">
        <v>0.19407565114434605</v>
      </c>
      <c r="J12" s="95">
        <v>0</v>
      </c>
      <c r="K12" s="89">
        <v>0.19407565114434605</v>
      </c>
      <c r="L12" s="89">
        <v>0.98951256960071188</v>
      </c>
      <c r="M12" s="92">
        <v>1</v>
      </c>
      <c r="N12" s="90">
        <v>9.5160375667245056E-3</v>
      </c>
      <c r="O12" s="76" t="s">
        <v>273</v>
      </c>
      <c r="P12" s="93">
        <v>1.0720319869679999E-2</v>
      </c>
      <c r="Q12" s="93">
        <v>1.0720319869679999E-2</v>
      </c>
      <c r="R12" s="95">
        <v>0</v>
      </c>
      <c r="S12" s="89">
        <v>0.98736219426790983</v>
      </c>
      <c r="T12" s="95">
        <v>0</v>
      </c>
      <c r="U12" s="95">
        <v>0</v>
      </c>
      <c r="V12" s="96" t="s">
        <v>245</v>
      </c>
      <c r="W12" s="99">
        <v>3.4259855152859451E-7</v>
      </c>
      <c r="X12" s="99">
        <v>3.4259855152859451E-7</v>
      </c>
      <c r="Y12" s="101">
        <v>0</v>
      </c>
      <c r="Z12" s="98">
        <v>0.99999869365830785</v>
      </c>
      <c r="AA12" s="101">
        <v>0</v>
      </c>
      <c r="AB12" s="101">
        <v>0</v>
      </c>
      <c r="AC12" s="76" t="s">
        <v>274</v>
      </c>
      <c r="AD12" s="92">
        <v>6.7664462385573891</v>
      </c>
      <c r="AE12" s="92">
        <v>5.8469629033573201</v>
      </c>
      <c r="AF12" s="89">
        <v>0.91948333520006875</v>
      </c>
      <c r="AG12" s="89">
        <v>0.92900770182898829</v>
      </c>
      <c r="AH12" s="89">
        <v>0.13588866338145963</v>
      </c>
      <c r="AI12" s="90">
        <v>2.6000594846395629E-3</v>
      </c>
    </row>
    <row r="13" spans="1:35" ht="18" x14ac:dyDescent="0.4">
      <c r="A13" s="96" t="s">
        <v>245</v>
      </c>
      <c r="B13" s="99">
        <v>2.1001291208702843E-3</v>
      </c>
      <c r="C13" s="99">
        <v>2.1001291208702843E-3</v>
      </c>
      <c r="D13" s="101">
        <v>0</v>
      </c>
      <c r="E13" s="98">
        <v>0.99999879159621829</v>
      </c>
      <c r="F13" s="101">
        <v>0</v>
      </c>
      <c r="G13" s="101">
        <v>0</v>
      </c>
      <c r="H13" s="76" t="s">
        <v>232</v>
      </c>
      <c r="I13" s="89">
        <v>0.17275228664083964</v>
      </c>
      <c r="J13" s="93">
        <v>4.9597710816117219E-2</v>
      </c>
      <c r="K13" s="89">
        <v>0.1231545758247224</v>
      </c>
      <c r="L13" s="89">
        <v>0.99798306674818305</v>
      </c>
      <c r="M13" s="89">
        <v>0.71289693595064663</v>
      </c>
      <c r="N13" s="90">
        <v>6.0385914624108781E-3</v>
      </c>
      <c r="O13" s="76" t="s">
        <v>283</v>
      </c>
      <c r="P13" s="90">
        <v>7.0899894377693109E-3</v>
      </c>
      <c r="Q13" s="90">
        <v>7.0899894377693109E-3</v>
      </c>
      <c r="R13" s="95">
        <v>0</v>
      </c>
      <c r="S13" s="89">
        <v>0.99487727548302363</v>
      </c>
      <c r="T13" s="95">
        <v>0</v>
      </c>
      <c r="U13" s="95">
        <v>0</v>
      </c>
      <c r="V13" s="96" t="s">
        <v>259</v>
      </c>
      <c r="W13" s="99">
        <v>1.2061143180300737E-7</v>
      </c>
      <c r="X13" s="99">
        <v>1.2061143180300737E-7</v>
      </c>
      <c r="Y13" s="101">
        <v>0</v>
      </c>
      <c r="Z13" s="98">
        <v>0.99999935425088571</v>
      </c>
      <c r="AA13" s="101">
        <v>0</v>
      </c>
      <c r="AB13" s="101">
        <v>0</v>
      </c>
      <c r="AC13" s="76" t="s">
        <v>235</v>
      </c>
      <c r="AD13" s="92">
        <v>5.5559368347038873</v>
      </c>
      <c r="AE13" s="95">
        <v>0</v>
      </c>
      <c r="AF13" s="92">
        <v>5.5559368347038873</v>
      </c>
      <c r="AG13" s="89">
        <v>0.94471844471046429</v>
      </c>
      <c r="AH13" s="92">
        <v>1</v>
      </c>
      <c r="AI13" s="93">
        <v>1.571074288147585E-2</v>
      </c>
    </row>
    <row r="14" spans="1:35" ht="18" x14ac:dyDescent="0.4">
      <c r="A14" s="96" t="s">
        <v>247</v>
      </c>
      <c r="B14" s="99">
        <v>1.4295903955374848E-3</v>
      </c>
      <c r="C14" s="99">
        <v>1.4295903955374848E-3</v>
      </c>
      <c r="D14" s="101">
        <v>0</v>
      </c>
      <c r="E14" s="98">
        <v>0.99999917504512514</v>
      </c>
      <c r="F14" s="101">
        <v>0</v>
      </c>
      <c r="G14" s="101">
        <v>0</v>
      </c>
      <c r="H14" s="96" t="s">
        <v>252</v>
      </c>
      <c r="I14" s="100">
        <v>4.1133342143441581E-2</v>
      </c>
      <c r="J14" s="100">
        <v>2.5787951208037528E-2</v>
      </c>
      <c r="K14" s="100">
        <v>1.5345390935404058E-2</v>
      </c>
      <c r="L14" s="98">
        <v>0.99999994226437439</v>
      </c>
      <c r="M14" s="98">
        <v>0.37306452954615488</v>
      </c>
      <c r="N14" s="99">
        <v>7.5242471560107863E-4</v>
      </c>
      <c r="O14" s="96" t="s">
        <v>252</v>
      </c>
      <c r="P14" s="99">
        <v>2.6025653193328972E-3</v>
      </c>
      <c r="Q14" s="99">
        <v>1.6316405128628318E-3</v>
      </c>
      <c r="R14" s="99">
        <v>9.709248064700655E-4</v>
      </c>
      <c r="S14" s="98">
        <v>0.99763588181299001</v>
      </c>
      <c r="T14" s="98">
        <v>0.37306452954615482</v>
      </c>
      <c r="U14" s="99">
        <v>1.0291381726919679E-3</v>
      </c>
      <c r="V14" s="96" t="s">
        <v>265</v>
      </c>
      <c r="W14" s="99">
        <v>1.1790130238322811E-7</v>
      </c>
      <c r="X14" s="99">
        <v>1.1790130238322811E-7</v>
      </c>
      <c r="Y14" s="101">
        <v>0</v>
      </c>
      <c r="Z14" s="97">
        <v>1</v>
      </c>
      <c r="AA14" s="101">
        <v>0</v>
      </c>
      <c r="AB14" s="101">
        <v>0</v>
      </c>
      <c r="AC14" s="76" t="s">
        <v>479</v>
      </c>
      <c r="AD14" s="92">
        <v>4.5496046461407369</v>
      </c>
      <c r="AE14" s="95">
        <v>0</v>
      </c>
      <c r="AF14" s="92">
        <v>4.5496046461407369</v>
      </c>
      <c r="AG14" s="89">
        <v>0.95758354216107167</v>
      </c>
      <c r="AH14" s="92">
        <v>1</v>
      </c>
      <c r="AI14" s="93">
        <v>1.2865097450607457E-2</v>
      </c>
    </row>
    <row r="15" spans="1:35" ht="36" x14ac:dyDescent="0.4">
      <c r="A15" s="96" t="s">
        <v>259</v>
      </c>
      <c r="B15" s="99">
        <v>1.2061143180300737E-3</v>
      </c>
      <c r="C15" s="99">
        <v>1.2061143180300737E-3</v>
      </c>
      <c r="D15" s="101">
        <v>0</v>
      </c>
      <c r="E15" s="98">
        <v>0.99999949855262638</v>
      </c>
      <c r="F15" s="101">
        <v>0</v>
      </c>
      <c r="G15" s="101">
        <v>0</v>
      </c>
      <c r="H15" s="96" t="s">
        <v>272</v>
      </c>
      <c r="I15" s="99">
        <v>1.1774942083925561E-6</v>
      </c>
      <c r="J15" s="101">
        <v>0</v>
      </c>
      <c r="K15" s="99">
        <v>1.1774942083925561E-6</v>
      </c>
      <c r="L15" s="97">
        <v>1</v>
      </c>
      <c r="M15" s="97">
        <v>1</v>
      </c>
      <c r="N15" s="99">
        <v>5.7735625543928677E-8</v>
      </c>
      <c r="O15" s="96" t="s">
        <v>217</v>
      </c>
      <c r="P15" s="99">
        <v>1.6604368717429766E-3</v>
      </c>
      <c r="Q15" s="99">
        <v>1.6604368717429766E-3</v>
      </c>
      <c r="R15" s="101">
        <v>0</v>
      </c>
      <c r="S15" s="98">
        <v>0.9993958728613892</v>
      </c>
      <c r="T15" s="101">
        <v>0</v>
      </c>
      <c r="U15" s="101">
        <v>0</v>
      </c>
      <c r="V15" s="96" t="s">
        <v>242</v>
      </c>
      <c r="W15" s="101">
        <v>0</v>
      </c>
      <c r="X15" s="101">
        <v>0</v>
      </c>
      <c r="Y15" s="101">
        <v>0</v>
      </c>
      <c r="Z15" s="97">
        <v>1</v>
      </c>
      <c r="AA15" s="101">
        <v>0</v>
      </c>
      <c r="AB15" s="101">
        <v>0</v>
      </c>
      <c r="AC15" s="76" t="s">
        <v>300</v>
      </c>
      <c r="AD15" s="92">
        <v>3.4698608984264965</v>
      </c>
      <c r="AE15" s="95">
        <v>0</v>
      </c>
      <c r="AF15" s="92">
        <v>3.4698608984264965</v>
      </c>
      <c r="AG15" s="89">
        <v>0.96739540540421642</v>
      </c>
      <c r="AH15" s="92">
        <v>1</v>
      </c>
      <c r="AI15" s="90">
        <v>9.811863243144826E-3</v>
      </c>
    </row>
    <row r="16" spans="1:35" ht="36" x14ac:dyDescent="0.4">
      <c r="A16" s="96" t="s">
        <v>234</v>
      </c>
      <c r="B16" s="99">
        <v>1.173276423472988E-3</v>
      </c>
      <c r="C16" s="99">
        <v>1.173276423472988E-3</v>
      </c>
      <c r="D16" s="101">
        <v>0</v>
      </c>
      <c r="E16" s="98">
        <v>0.99999981325225173</v>
      </c>
      <c r="F16" s="101">
        <v>0</v>
      </c>
      <c r="G16" s="101">
        <v>0</v>
      </c>
      <c r="H16" s="96" t="s">
        <v>242</v>
      </c>
      <c r="I16" s="101">
        <v>0</v>
      </c>
      <c r="J16" s="101">
        <v>0</v>
      </c>
      <c r="K16" s="101">
        <v>0</v>
      </c>
      <c r="L16" s="97">
        <v>1</v>
      </c>
      <c r="M16" s="101">
        <v>0</v>
      </c>
      <c r="N16" s="101">
        <v>0</v>
      </c>
      <c r="O16" s="96" t="s">
        <v>288</v>
      </c>
      <c r="P16" s="99">
        <v>3.9278097986579713E-4</v>
      </c>
      <c r="Q16" s="101">
        <v>0</v>
      </c>
      <c r="R16" s="99">
        <v>3.9278097986579713E-4</v>
      </c>
      <c r="S16" s="98">
        <v>0.99981220365981305</v>
      </c>
      <c r="T16" s="97">
        <v>1</v>
      </c>
      <c r="U16" s="99">
        <v>4.1633079842389397E-4</v>
      </c>
      <c r="V16" s="96" t="s">
        <v>248</v>
      </c>
      <c r="W16" s="101">
        <v>0</v>
      </c>
      <c r="X16" s="101">
        <v>0</v>
      </c>
      <c r="Y16" s="101">
        <v>0</v>
      </c>
      <c r="Z16" s="97">
        <v>1</v>
      </c>
      <c r="AA16" s="101">
        <v>0</v>
      </c>
      <c r="AB16" s="101">
        <v>0</v>
      </c>
      <c r="AC16" s="76" t="s">
        <v>295</v>
      </c>
      <c r="AD16" s="92">
        <v>3.3344816725844422</v>
      </c>
      <c r="AE16" s="95">
        <v>0</v>
      </c>
      <c r="AF16" s="92">
        <v>3.3344816725844422</v>
      </c>
      <c r="AG16" s="89">
        <v>0.97682445144263486</v>
      </c>
      <c r="AH16" s="92">
        <v>1</v>
      </c>
      <c r="AI16" s="90">
        <v>9.4290460384184299E-3</v>
      </c>
    </row>
    <row r="17" spans="1:35" ht="36" x14ac:dyDescent="0.4">
      <c r="A17" s="96" t="s">
        <v>265</v>
      </c>
      <c r="B17" s="99">
        <v>5.6003118632033352E-4</v>
      </c>
      <c r="C17" s="99">
        <v>5.6003118632033352E-4</v>
      </c>
      <c r="D17" s="101">
        <v>0</v>
      </c>
      <c r="E17" s="98">
        <v>0.9999999634654505</v>
      </c>
      <c r="F17" s="101">
        <v>0</v>
      </c>
      <c r="G17" s="101">
        <v>0</v>
      </c>
      <c r="H17" s="96" t="s">
        <v>248</v>
      </c>
      <c r="I17" s="101">
        <v>0</v>
      </c>
      <c r="J17" s="101">
        <v>0</v>
      </c>
      <c r="K17" s="101">
        <v>0</v>
      </c>
      <c r="L17" s="97">
        <v>1</v>
      </c>
      <c r="M17" s="101">
        <v>0</v>
      </c>
      <c r="N17" s="101">
        <v>0</v>
      </c>
      <c r="O17" s="96" t="s">
        <v>277</v>
      </c>
      <c r="P17" s="99">
        <v>1.7562177317007659E-4</v>
      </c>
      <c r="Q17" s="101">
        <v>0</v>
      </c>
      <c r="R17" s="99">
        <v>1.7562177317007659E-4</v>
      </c>
      <c r="S17" s="98">
        <v>0.99999835512027713</v>
      </c>
      <c r="T17" s="97">
        <v>1</v>
      </c>
      <c r="U17" s="99">
        <v>1.8615146046404804E-4</v>
      </c>
      <c r="V17" s="96" t="s">
        <v>255</v>
      </c>
      <c r="W17" s="101">
        <v>0</v>
      </c>
      <c r="X17" s="101">
        <v>0</v>
      </c>
      <c r="Y17" s="101">
        <v>0</v>
      </c>
      <c r="Z17" s="97">
        <v>1</v>
      </c>
      <c r="AA17" s="101">
        <v>0</v>
      </c>
      <c r="AB17" s="101">
        <v>0</v>
      </c>
      <c r="AC17" s="76" t="s">
        <v>249</v>
      </c>
      <c r="AD17" s="92">
        <v>2.2551552953980676</v>
      </c>
      <c r="AE17" s="92">
        <v>1.1560388333869362</v>
      </c>
      <c r="AF17" s="92">
        <v>1.0991164620111313</v>
      </c>
      <c r="AG17" s="89">
        <v>0.98320144348878125</v>
      </c>
      <c r="AH17" s="89">
        <v>0.4873795007616632</v>
      </c>
      <c r="AI17" s="90">
        <v>3.1080151998118654E-3</v>
      </c>
    </row>
    <row r="18" spans="1:35" ht="36" x14ac:dyDescent="0.4">
      <c r="A18" s="96" t="s">
        <v>218</v>
      </c>
      <c r="B18" s="99">
        <v>1.3620964904853604E-4</v>
      </c>
      <c r="C18" s="99">
        <v>1.3620964904853604E-4</v>
      </c>
      <c r="D18" s="101">
        <v>0</v>
      </c>
      <c r="E18" s="97">
        <v>1</v>
      </c>
      <c r="F18" s="101">
        <v>0</v>
      </c>
      <c r="G18" s="101">
        <v>0</v>
      </c>
      <c r="H18" s="96" t="s">
        <v>255</v>
      </c>
      <c r="I18" s="101">
        <v>0</v>
      </c>
      <c r="J18" s="101">
        <v>0</v>
      </c>
      <c r="K18" s="101">
        <v>0</v>
      </c>
      <c r="L18" s="97">
        <v>1</v>
      </c>
      <c r="M18" s="101">
        <v>0</v>
      </c>
      <c r="N18" s="101">
        <v>0</v>
      </c>
      <c r="O18" s="96" t="s">
        <v>291</v>
      </c>
      <c r="P18" s="99">
        <v>1.5518368368167218E-6</v>
      </c>
      <c r="Q18" s="101">
        <v>0</v>
      </c>
      <c r="R18" s="99">
        <v>1.5518368368167218E-6</v>
      </c>
      <c r="S18" s="97">
        <v>1</v>
      </c>
      <c r="T18" s="97">
        <v>1</v>
      </c>
      <c r="U18" s="99">
        <v>1.6448797228324634E-6</v>
      </c>
      <c r="V18" s="96" t="s">
        <v>261</v>
      </c>
      <c r="W18" s="101">
        <v>0</v>
      </c>
      <c r="X18" s="101">
        <v>0</v>
      </c>
      <c r="Y18" s="101">
        <v>0</v>
      </c>
      <c r="Z18" s="97">
        <v>1</v>
      </c>
      <c r="AA18" s="101">
        <v>0</v>
      </c>
      <c r="AB18" s="101">
        <v>0</v>
      </c>
      <c r="AC18" s="96" t="s">
        <v>480</v>
      </c>
      <c r="AD18" s="97">
        <v>1.7108690426485824</v>
      </c>
      <c r="AE18" s="101">
        <v>0</v>
      </c>
      <c r="AF18" s="97">
        <v>1.7108690426485824</v>
      </c>
      <c r="AG18" s="98">
        <v>0.98803933571697122</v>
      </c>
      <c r="AH18" s="97">
        <v>1</v>
      </c>
      <c r="AI18" s="99">
        <v>4.8378922281900249E-3</v>
      </c>
    </row>
    <row r="19" spans="1:35" ht="36" x14ac:dyDescent="0.4">
      <c r="A19" s="96" t="s">
        <v>242</v>
      </c>
      <c r="B19" s="101">
        <v>0</v>
      </c>
      <c r="C19" s="101">
        <v>0</v>
      </c>
      <c r="D19" s="101">
        <v>0</v>
      </c>
      <c r="E19" s="97">
        <v>1</v>
      </c>
      <c r="F19" s="101">
        <v>0</v>
      </c>
      <c r="G19" s="101">
        <v>0</v>
      </c>
      <c r="H19" s="96" t="s">
        <v>261</v>
      </c>
      <c r="I19" s="101">
        <v>0</v>
      </c>
      <c r="J19" s="101">
        <v>0</v>
      </c>
      <c r="K19" s="101">
        <v>0</v>
      </c>
      <c r="L19" s="97">
        <v>1</v>
      </c>
      <c r="M19" s="101">
        <v>0</v>
      </c>
      <c r="N19" s="101">
        <v>0</v>
      </c>
      <c r="O19" s="96" t="s">
        <v>242</v>
      </c>
      <c r="P19" s="101">
        <v>0</v>
      </c>
      <c r="Q19" s="101">
        <v>0</v>
      </c>
      <c r="R19" s="101">
        <v>0</v>
      </c>
      <c r="S19" s="97">
        <v>1</v>
      </c>
      <c r="T19" s="101">
        <v>0</v>
      </c>
      <c r="U19" s="101">
        <v>0</v>
      </c>
      <c r="V19" s="96" t="s">
        <v>237</v>
      </c>
      <c r="W19" s="101">
        <v>0</v>
      </c>
      <c r="X19" s="101">
        <v>0</v>
      </c>
      <c r="Y19" s="101">
        <v>0</v>
      </c>
      <c r="Z19" s="97">
        <v>1</v>
      </c>
      <c r="AA19" s="101">
        <v>0</v>
      </c>
      <c r="AB19" s="101">
        <v>0</v>
      </c>
      <c r="AC19" s="96" t="s">
        <v>436</v>
      </c>
      <c r="AD19" s="97">
        <v>1.3135730745847778</v>
      </c>
      <c r="AE19" s="101">
        <v>0</v>
      </c>
      <c r="AF19" s="97">
        <v>1.3135730745847778</v>
      </c>
      <c r="AG19" s="98">
        <v>0.99175377838340428</v>
      </c>
      <c r="AH19" s="97">
        <v>1</v>
      </c>
      <c r="AI19" s="99">
        <v>3.7144426664330568E-3</v>
      </c>
    </row>
    <row r="20" spans="1:35" ht="36" x14ac:dyDescent="0.4">
      <c r="A20" s="96" t="s">
        <v>248</v>
      </c>
      <c r="B20" s="101">
        <v>0</v>
      </c>
      <c r="C20" s="101">
        <v>0</v>
      </c>
      <c r="D20" s="101">
        <v>0</v>
      </c>
      <c r="E20" s="97">
        <v>1</v>
      </c>
      <c r="F20" s="101">
        <v>0</v>
      </c>
      <c r="G20" s="101">
        <v>0</v>
      </c>
      <c r="H20" s="96" t="s">
        <v>237</v>
      </c>
      <c r="I20" s="101">
        <v>0</v>
      </c>
      <c r="J20" s="101">
        <v>0</v>
      </c>
      <c r="K20" s="101">
        <v>0</v>
      </c>
      <c r="L20" s="97">
        <v>1</v>
      </c>
      <c r="M20" s="101">
        <v>0</v>
      </c>
      <c r="N20" s="101">
        <v>0</v>
      </c>
      <c r="O20" s="96" t="s">
        <v>248</v>
      </c>
      <c r="P20" s="101">
        <v>0</v>
      </c>
      <c r="Q20" s="101">
        <v>0</v>
      </c>
      <c r="R20" s="101">
        <v>0</v>
      </c>
      <c r="S20" s="97">
        <v>1</v>
      </c>
      <c r="T20" s="101">
        <v>0</v>
      </c>
      <c r="U20" s="101">
        <v>0</v>
      </c>
      <c r="V20" s="96" t="s">
        <v>268</v>
      </c>
      <c r="W20" s="101">
        <v>0</v>
      </c>
      <c r="X20" s="101">
        <v>0</v>
      </c>
      <c r="Y20" s="101">
        <v>0</v>
      </c>
      <c r="Z20" s="97">
        <v>1</v>
      </c>
      <c r="AA20" s="101">
        <v>0</v>
      </c>
      <c r="AB20" s="101">
        <v>0</v>
      </c>
      <c r="AC20" s="96" t="s">
        <v>252</v>
      </c>
      <c r="AD20" s="98">
        <v>0.98986408502902856</v>
      </c>
      <c r="AE20" s="98">
        <v>0.62058090583303904</v>
      </c>
      <c r="AF20" s="98">
        <v>0.36928317919598952</v>
      </c>
      <c r="AG20" s="98">
        <v>0.99455285630494572</v>
      </c>
      <c r="AH20" s="98">
        <v>0.37306452954615482</v>
      </c>
      <c r="AI20" s="99">
        <v>1.0442366879628816E-3</v>
      </c>
    </row>
    <row r="21" spans="1:35" ht="54" x14ac:dyDescent="0.4">
      <c r="A21" s="96" t="s">
        <v>255</v>
      </c>
      <c r="B21" s="101">
        <v>0</v>
      </c>
      <c r="C21" s="101">
        <v>0</v>
      </c>
      <c r="D21" s="101">
        <v>0</v>
      </c>
      <c r="E21" s="97">
        <v>1</v>
      </c>
      <c r="F21" s="101">
        <v>0</v>
      </c>
      <c r="G21" s="101">
        <v>0</v>
      </c>
      <c r="H21" s="96" t="s">
        <v>268</v>
      </c>
      <c r="I21" s="101">
        <v>0</v>
      </c>
      <c r="J21" s="101">
        <v>0</v>
      </c>
      <c r="K21" s="101">
        <v>0</v>
      </c>
      <c r="L21" s="97">
        <v>1</v>
      </c>
      <c r="M21" s="101">
        <v>0</v>
      </c>
      <c r="N21" s="101">
        <v>0</v>
      </c>
      <c r="O21" s="96" t="s">
        <v>255</v>
      </c>
      <c r="P21" s="101">
        <v>0</v>
      </c>
      <c r="Q21" s="101">
        <v>0</v>
      </c>
      <c r="R21" s="101">
        <v>0</v>
      </c>
      <c r="S21" s="97">
        <v>1</v>
      </c>
      <c r="T21" s="101">
        <v>0</v>
      </c>
      <c r="U21" s="101">
        <v>0</v>
      </c>
      <c r="V21" s="96" t="s">
        <v>221</v>
      </c>
      <c r="W21" s="101">
        <v>0</v>
      </c>
      <c r="X21" s="101">
        <v>0</v>
      </c>
      <c r="Y21" s="101">
        <v>0</v>
      </c>
      <c r="Z21" s="97">
        <v>1</v>
      </c>
      <c r="AA21" s="101">
        <v>0</v>
      </c>
      <c r="AB21" s="101">
        <v>0</v>
      </c>
      <c r="AC21" s="96" t="s">
        <v>309</v>
      </c>
      <c r="AD21" s="98">
        <v>0.48476453300970751</v>
      </c>
      <c r="AE21" s="101">
        <v>0</v>
      </c>
      <c r="AF21" s="98">
        <v>0.48476453300970751</v>
      </c>
      <c r="AG21" s="98">
        <v>0.99592364419594592</v>
      </c>
      <c r="AH21" s="97">
        <v>1</v>
      </c>
      <c r="AI21" s="99">
        <v>1.3707878910002287E-3</v>
      </c>
    </row>
    <row r="22" spans="1:35" ht="54" x14ac:dyDescent="0.4">
      <c r="A22" s="96" t="s">
        <v>261</v>
      </c>
      <c r="B22" s="101">
        <v>0</v>
      </c>
      <c r="C22" s="101">
        <v>0</v>
      </c>
      <c r="D22" s="101">
        <v>0</v>
      </c>
      <c r="E22" s="97">
        <v>1</v>
      </c>
      <c r="F22" s="101">
        <v>0</v>
      </c>
      <c r="G22" s="101">
        <v>0</v>
      </c>
      <c r="H22" s="96" t="s">
        <v>221</v>
      </c>
      <c r="I22" s="101">
        <v>0</v>
      </c>
      <c r="J22" s="101">
        <v>0</v>
      </c>
      <c r="K22" s="101">
        <v>0</v>
      </c>
      <c r="L22" s="97">
        <v>1</v>
      </c>
      <c r="M22" s="101">
        <v>0</v>
      </c>
      <c r="N22" s="101">
        <v>0</v>
      </c>
      <c r="O22" s="96" t="s">
        <v>261</v>
      </c>
      <c r="P22" s="101">
        <v>0</v>
      </c>
      <c r="Q22" s="101">
        <v>0</v>
      </c>
      <c r="R22" s="101">
        <v>0</v>
      </c>
      <c r="S22" s="97">
        <v>1</v>
      </c>
      <c r="T22" s="101">
        <v>0</v>
      </c>
      <c r="U22" s="101">
        <v>0</v>
      </c>
      <c r="V22" s="96" t="s">
        <v>227</v>
      </c>
      <c r="W22" s="101">
        <v>0</v>
      </c>
      <c r="X22" s="101">
        <v>0</v>
      </c>
      <c r="Y22" s="101">
        <v>0</v>
      </c>
      <c r="Z22" s="97">
        <v>1</v>
      </c>
      <c r="AA22" s="101">
        <v>0</v>
      </c>
      <c r="AB22" s="101">
        <v>0</v>
      </c>
      <c r="AC22" s="99" t="s">
        <v>308</v>
      </c>
      <c r="AD22" s="98">
        <v>0.36288836408269393</v>
      </c>
      <c r="AE22" s="101">
        <v>0</v>
      </c>
      <c r="AF22" s="98">
        <v>0.36288836408269393</v>
      </c>
      <c r="AG22" s="98">
        <v>0.99694979801165728</v>
      </c>
      <c r="AH22" s="97">
        <v>1</v>
      </c>
      <c r="AI22" s="99">
        <v>1.0261538157113441E-3</v>
      </c>
    </row>
    <row r="23" spans="1:35" ht="36" x14ac:dyDescent="0.4">
      <c r="A23" s="96" t="s">
        <v>237</v>
      </c>
      <c r="B23" s="101">
        <v>0</v>
      </c>
      <c r="C23" s="101">
        <v>0</v>
      </c>
      <c r="D23" s="101">
        <v>0</v>
      </c>
      <c r="E23" s="97">
        <v>1</v>
      </c>
      <c r="F23" s="101">
        <v>0</v>
      </c>
      <c r="G23" s="101">
        <v>0</v>
      </c>
      <c r="H23" s="96" t="s">
        <v>227</v>
      </c>
      <c r="I23" s="101">
        <v>0</v>
      </c>
      <c r="J23" s="101">
        <v>0</v>
      </c>
      <c r="K23" s="101">
        <v>0</v>
      </c>
      <c r="L23" s="97">
        <v>1</v>
      </c>
      <c r="M23" s="101">
        <v>0</v>
      </c>
      <c r="N23" s="101">
        <v>0</v>
      </c>
      <c r="O23" s="96" t="s">
        <v>237</v>
      </c>
      <c r="P23" s="101">
        <v>0</v>
      </c>
      <c r="Q23" s="101">
        <v>0</v>
      </c>
      <c r="R23" s="101">
        <v>0</v>
      </c>
      <c r="S23" s="97">
        <v>1</v>
      </c>
      <c r="T23" s="101">
        <v>0</v>
      </c>
      <c r="U23" s="101">
        <v>0</v>
      </c>
      <c r="V23" s="96" t="s">
        <v>276</v>
      </c>
      <c r="W23" s="101">
        <v>0</v>
      </c>
      <c r="X23" s="101">
        <v>0</v>
      </c>
      <c r="Y23" s="101">
        <v>0</v>
      </c>
      <c r="Z23" s="97">
        <v>1</v>
      </c>
      <c r="AA23" s="101">
        <v>0</v>
      </c>
      <c r="AB23" s="101">
        <v>0</v>
      </c>
      <c r="AC23" s="96" t="s">
        <v>224</v>
      </c>
      <c r="AD23" s="98">
        <v>0.34979875144740014</v>
      </c>
      <c r="AE23" s="99">
        <v>3.5872801888036726E-6</v>
      </c>
      <c r="AF23" s="98">
        <v>0.34979516416721135</v>
      </c>
      <c r="AG23" s="98">
        <v>0.99793893781071408</v>
      </c>
      <c r="AH23" s="98">
        <v>0.99998974473129498</v>
      </c>
      <c r="AI23" s="99">
        <v>9.8912965516239292E-4</v>
      </c>
    </row>
    <row r="24" spans="1:35" ht="36" x14ac:dyDescent="0.4">
      <c r="A24" s="96" t="s">
        <v>268</v>
      </c>
      <c r="B24" s="101">
        <v>0</v>
      </c>
      <c r="C24" s="101">
        <v>0</v>
      </c>
      <c r="D24" s="101">
        <v>0</v>
      </c>
      <c r="E24" s="97">
        <v>1</v>
      </c>
      <c r="F24" s="101">
        <v>0</v>
      </c>
      <c r="G24" s="101">
        <v>0</v>
      </c>
      <c r="H24" s="96" t="s">
        <v>276</v>
      </c>
      <c r="I24" s="101">
        <v>0</v>
      </c>
      <c r="J24" s="101">
        <v>0</v>
      </c>
      <c r="K24" s="101">
        <v>0</v>
      </c>
      <c r="L24" s="97">
        <v>1</v>
      </c>
      <c r="M24" s="101">
        <v>0</v>
      </c>
      <c r="N24" s="101">
        <v>0</v>
      </c>
      <c r="O24" s="96" t="s">
        <v>268</v>
      </c>
      <c r="P24" s="101">
        <v>0</v>
      </c>
      <c r="Q24" s="101">
        <v>0</v>
      </c>
      <c r="R24" s="101">
        <v>0</v>
      </c>
      <c r="S24" s="97">
        <v>1</v>
      </c>
      <c r="T24" s="101">
        <v>0</v>
      </c>
      <c r="U24" s="101">
        <v>0</v>
      </c>
      <c r="V24" s="96" t="s">
        <v>280</v>
      </c>
      <c r="W24" s="101">
        <v>0</v>
      </c>
      <c r="X24" s="101">
        <v>0</v>
      </c>
      <c r="Y24" s="101">
        <v>0</v>
      </c>
      <c r="Z24" s="97">
        <v>1</v>
      </c>
      <c r="AA24" s="101">
        <v>0</v>
      </c>
      <c r="AB24" s="101">
        <v>0</v>
      </c>
      <c r="AC24" s="96" t="s">
        <v>223</v>
      </c>
      <c r="AD24" s="98">
        <v>0.22005282974308649</v>
      </c>
      <c r="AE24" s="98">
        <v>0.14745591018968723</v>
      </c>
      <c r="AF24" s="100">
        <v>7.2596919553399253E-2</v>
      </c>
      <c r="AG24" s="98">
        <v>0.99856118992251652</v>
      </c>
      <c r="AH24" s="98">
        <v>0.32990677574179239</v>
      </c>
      <c r="AI24" s="99">
        <v>2.0528518790322603E-4</v>
      </c>
    </row>
    <row r="25" spans="1:35" ht="54" x14ac:dyDescent="0.4">
      <c r="A25" s="96" t="s">
        <v>221</v>
      </c>
      <c r="B25" s="101">
        <v>0</v>
      </c>
      <c r="C25" s="101">
        <v>0</v>
      </c>
      <c r="D25" s="101">
        <v>0</v>
      </c>
      <c r="E25" s="97">
        <v>1</v>
      </c>
      <c r="F25" s="101">
        <v>0</v>
      </c>
      <c r="G25" s="101">
        <v>0</v>
      </c>
      <c r="H25" s="96" t="s">
        <v>280</v>
      </c>
      <c r="I25" s="101">
        <v>0</v>
      </c>
      <c r="J25" s="101">
        <v>0</v>
      </c>
      <c r="K25" s="101">
        <v>0</v>
      </c>
      <c r="L25" s="97">
        <v>1</v>
      </c>
      <c r="M25" s="101">
        <v>0</v>
      </c>
      <c r="N25" s="101">
        <v>0</v>
      </c>
      <c r="O25" s="96" t="s">
        <v>221</v>
      </c>
      <c r="P25" s="101">
        <v>0</v>
      </c>
      <c r="Q25" s="101">
        <v>0</v>
      </c>
      <c r="R25" s="101">
        <v>0</v>
      </c>
      <c r="S25" s="97">
        <v>1</v>
      </c>
      <c r="T25" s="101">
        <v>0</v>
      </c>
      <c r="U25" s="101">
        <v>0</v>
      </c>
      <c r="V25" s="96" t="s">
        <v>285</v>
      </c>
      <c r="W25" s="101">
        <v>0</v>
      </c>
      <c r="X25" s="101">
        <v>0</v>
      </c>
      <c r="Y25" s="101">
        <v>0</v>
      </c>
      <c r="Z25" s="97">
        <v>1</v>
      </c>
      <c r="AA25" s="101">
        <v>0</v>
      </c>
      <c r="AB25" s="101">
        <v>0</v>
      </c>
      <c r="AC25" s="96" t="s">
        <v>269</v>
      </c>
      <c r="AD25" s="98">
        <v>0.15870708167559819</v>
      </c>
      <c r="AE25" s="98">
        <v>0.15387955865567221</v>
      </c>
      <c r="AF25" s="99">
        <v>4.8275230199259934E-3</v>
      </c>
      <c r="AG25" s="98">
        <v>0.99900997223013743</v>
      </c>
      <c r="AH25" s="100">
        <v>3.0417817333404117E-2</v>
      </c>
      <c r="AI25" s="99">
        <v>1.3650978255677979E-5</v>
      </c>
    </row>
    <row r="26" spans="1:35" ht="36" x14ac:dyDescent="0.4">
      <c r="A26" s="96" t="s">
        <v>227</v>
      </c>
      <c r="B26" s="101">
        <v>0</v>
      </c>
      <c r="C26" s="101">
        <v>0</v>
      </c>
      <c r="D26" s="101">
        <v>0</v>
      </c>
      <c r="E26" s="97">
        <v>1</v>
      </c>
      <c r="F26" s="101">
        <v>0</v>
      </c>
      <c r="G26" s="101">
        <v>0</v>
      </c>
      <c r="H26" s="96" t="s">
        <v>285</v>
      </c>
      <c r="I26" s="101">
        <v>0</v>
      </c>
      <c r="J26" s="101">
        <v>0</v>
      </c>
      <c r="K26" s="101">
        <v>0</v>
      </c>
      <c r="L26" s="97">
        <v>1</v>
      </c>
      <c r="M26" s="101">
        <v>0</v>
      </c>
      <c r="N26" s="101">
        <v>0</v>
      </c>
      <c r="O26" s="96" t="s">
        <v>227</v>
      </c>
      <c r="P26" s="101">
        <v>0</v>
      </c>
      <c r="Q26" s="101">
        <v>0</v>
      </c>
      <c r="R26" s="101">
        <v>0</v>
      </c>
      <c r="S26" s="97">
        <v>1</v>
      </c>
      <c r="T26" s="101">
        <v>0</v>
      </c>
      <c r="U26" s="101">
        <v>0</v>
      </c>
      <c r="V26" s="96" t="s">
        <v>294</v>
      </c>
      <c r="W26" s="101">
        <v>0</v>
      </c>
      <c r="X26" s="101">
        <v>0</v>
      </c>
      <c r="Y26" s="101">
        <v>0</v>
      </c>
      <c r="Z26" s="97">
        <v>1</v>
      </c>
      <c r="AA26" s="101">
        <v>0</v>
      </c>
      <c r="AB26" s="101">
        <v>0</v>
      </c>
      <c r="AC26" s="96" t="s">
        <v>312</v>
      </c>
      <c r="AD26" s="98">
        <v>0.12864465297398081</v>
      </c>
      <c r="AE26" s="101">
        <v>0</v>
      </c>
      <c r="AF26" s="98">
        <v>0.12864465297398081</v>
      </c>
      <c r="AG26" s="98">
        <v>0.99937374581613769</v>
      </c>
      <c r="AH26" s="97">
        <v>1</v>
      </c>
      <c r="AI26" s="99">
        <v>3.6377358600021202E-4</v>
      </c>
    </row>
    <row r="27" spans="1:35" ht="36" x14ac:dyDescent="0.4">
      <c r="A27" s="96" t="s">
        <v>276</v>
      </c>
      <c r="B27" s="101">
        <v>0</v>
      </c>
      <c r="C27" s="101">
        <v>0</v>
      </c>
      <c r="D27" s="101">
        <v>0</v>
      </c>
      <c r="E27" s="97">
        <v>1</v>
      </c>
      <c r="F27" s="101">
        <v>0</v>
      </c>
      <c r="G27" s="101">
        <v>0</v>
      </c>
      <c r="H27" s="96" t="s">
        <v>294</v>
      </c>
      <c r="I27" s="101">
        <v>0</v>
      </c>
      <c r="J27" s="101">
        <v>0</v>
      </c>
      <c r="K27" s="101">
        <v>0</v>
      </c>
      <c r="L27" s="97">
        <v>1</v>
      </c>
      <c r="M27" s="101">
        <v>0</v>
      </c>
      <c r="N27" s="101">
        <v>0</v>
      </c>
      <c r="O27" s="96" t="s">
        <v>276</v>
      </c>
      <c r="P27" s="101">
        <v>0</v>
      </c>
      <c r="Q27" s="101">
        <v>0</v>
      </c>
      <c r="R27" s="101">
        <v>0</v>
      </c>
      <c r="S27" s="97">
        <v>1</v>
      </c>
      <c r="T27" s="101">
        <v>0</v>
      </c>
      <c r="U27" s="101">
        <v>0</v>
      </c>
      <c r="V27" s="96" t="s">
        <v>297</v>
      </c>
      <c r="W27" s="101">
        <v>0</v>
      </c>
      <c r="X27" s="101">
        <v>0</v>
      </c>
      <c r="Y27" s="101">
        <v>0</v>
      </c>
      <c r="Z27" s="97">
        <v>1</v>
      </c>
      <c r="AA27" s="101">
        <v>0</v>
      </c>
      <c r="AB27" s="101">
        <v>0</v>
      </c>
      <c r="AC27" s="96" t="s">
        <v>305</v>
      </c>
      <c r="AD27" s="100">
        <v>7.7738091697950693E-2</v>
      </c>
      <c r="AE27" s="100">
        <v>7.7738091697950693E-2</v>
      </c>
      <c r="AF27" s="101">
        <v>0</v>
      </c>
      <c r="AG27" s="98">
        <v>0.99959356890036255</v>
      </c>
      <c r="AH27" s="101">
        <v>0</v>
      </c>
      <c r="AI27" s="101">
        <v>0</v>
      </c>
    </row>
    <row r="28" spans="1:35" ht="36" x14ac:dyDescent="0.4">
      <c r="A28" s="96" t="s">
        <v>280</v>
      </c>
      <c r="B28" s="101">
        <v>0</v>
      </c>
      <c r="C28" s="101">
        <v>0</v>
      </c>
      <c r="D28" s="101">
        <v>0</v>
      </c>
      <c r="E28" s="97">
        <v>1</v>
      </c>
      <c r="F28" s="101">
        <v>0</v>
      </c>
      <c r="G28" s="101">
        <v>0</v>
      </c>
      <c r="H28" s="96" t="s">
        <v>297</v>
      </c>
      <c r="I28" s="101">
        <v>0</v>
      </c>
      <c r="J28" s="101">
        <v>0</v>
      </c>
      <c r="K28" s="101">
        <v>0</v>
      </c>
      <c r="L28" s="97">
        <v>1</v>
      </c>
      <c r="M28" s="101">
        <v>0</v>
      </c>
      <c r="N28" s="101">
        <v>0</v>
      </c>
      <c r="O28" s="96" t="s">
        <v>280</v>
      </c>
      <c r="P28" s="101">
        <v>0</v>
      </c>
      <c r="Q28" s="101">
        <v>0</v>
      </c>
      <c r="R28" s="101">
        <v>0</v>
      </c>
      <c r="S28" s="97">
        <v>1</v>
      </c>
      <c r="T28" s="101">
        <v>0</v>
      </c>
      <c r="U28" s="101">
        <v>0</v>
      </c>
      <c r="V28" s="101">
        <v>0</v>
      </c>
      <c r="W28" s="101">
        <v>0</v>
      </c>
      <c r="X28" s="101">
        <v>0</v>
      </c>
      <c r="Y28" s="101">
        <v>0</v>
      </c>
      <c r="Z28" s="97">
        <v>1</v>
      </c>
      <c r="AA28" s="101">
        <v>0</v>
      </c>
      <c r="AB28" s="101">
        <v>0</v>
      </c>
      <c r="AC28" s="96" t="s">
        <v>315</v>
      </c>
      <c r="AD28" s="100">
        <v>5.576524738463421E-2</v>
      </c>
      <c r="AE28" s="101">
        <v>0</v>
      </c>
      <c r="AF28" s="100">
        <v>5.576524738463421E-2</v>
      </c>
      <c r="AG28" s="98">
        <v>0.99975125850149493</v>
      </c>
      <c r="AH28" s="97">
        <v>1</v>
      </c>
      <c r="AI28" s="99">
        <v>1.5768960113251101E-4</v>
      </c>
    </row>
    <row r="29" spans="1:35" ht="36" x14ac:dyDescent="0.4">
      <c r="A29" s="96" t="s">
        <v>285</v>
      </c>
      <c r="B29" s="101">
        <v>0</v>
      </c>
      <c r="C29" s="101">
        <v>0</v>
      </c>
      <c r="D29" s="101">
        <v>0</v>
      </c>
      <c r="E29" s="97">
        <v>1</v>
      </c>
      <c r="F29" s="101">
        <v>0</v>
      </c>
      <c r="G29" s="101">
        <v>0</v>
      </c>
      <c r="H29" s="101">
        <v>0</v>
      </c>
      <c r="I29" s="101">
        <v>0</v>
      </c>
      <c r="J29" s="101">
        <v>0</v>
      </c>
      <c r="K29" s="101">
        <v>0</v>
      </c>
      <c r="L29" s="97">
        <v>1</v>
      </c>
      <c r="M29" s="101">
        <v>0</v>
      </c>
      <c r="N29" s="101">
        <v>0</v>
      </c>
      <c r="O29" s="96" t="s">
        <v>285</v>
      </c>
      <c r="P29" s="101">
        <v>0</v>
      </c>
      <c r="Q29" s="101">
        <v>0</v>
      </c>
      <c r="R29" s="101">
        <v>0</v>
      </c>
      <c r="S29" s="97">
        <v>1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97">
        <v>1</v>
      </c>
      <c r="AA29" s="101">
        <v>0</v>
      </c>
      <c r="AB29" s="101">
        <v>0</v>
      </c>
      <c r="AC29" s="96" t="s">
        <v>323</v>
      </c>
      <c r="AD29" s="100">
        <v>2.3208849370478016E-2</v>
      </c>
      <c r="AE29" s="101">
        <v>0</v>
      </c>
      <c r="AF29" s="100">
        <v>2.3208849370478016E-2</v>
      </c>
      <c r="AG29" s="98">
        <v>0.9998168870850952</v>
      </c>
      <c r="AH29" s="97">
        <v>1</v>
      </c>
      <c r="AI29" s="99">
        <v>6.5628583600323858E-5</v>
      </c>
    </row>
    <row r="30" spans="1:35" ht="18" x14ac:dyDescent="0.4">
      <c r="A30" s="96" t="s">
        <v>294</v>
      </c>
      <c r="B30" s="101">
        <v>0</v>
      </c>
      <c r="C30" s="101">
        <v>0</v>
      </c>
      <c r="D30" s="101">
        <v>0</v>
      </c>
      <c r="E30" s="97">
        <v>1</v>
      </c>
      <c r="F30" s="101">
        <v>0</v>
      </c>
      <c r="G30" s="101">
        <v>0</v>
      </c>
      <c r="H30" s="101">
        <v>0</v>
      </c>
      <c r="I30" s="101">
        <v>0</v>
      </c>
      <c r="J30" s="101">
        <v>0</v>
      </c>
      <c r="K30" s="101">
        <v>0</v>
      </c>
      <c r="L30" s="97">
        <v>1</v>
      </c>
      <c r="M30" s="101">
        <v>0</v>
      </c>
      <c r="N30" s="101">
        <v>0</v>
      </c>
      <c r="O30" s="96" t="s">
        <v>294</v>
      </c>
      <c r="P30" s="101">
        <v>0</v>
      </c>
      <c r="Q30" s="101">
        <v>0</v>
      </c>
      <c r="R30" s="101">
        <v>0</v>
      </c>
      <c r="S30" s="97">
        <v>1</v>
      </c>
      <c r="T30" s="101">
        <v>0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97">
        <v>1</v>
      </c>
      <c r="AA30" s="101">
        <v>0</v>
      </c>
      <c r="AB30" s="101">
        <v>0</v>
      </c>
      <c r="AC30" s="96" t="s">
        <v>326</v>
      </c>
      <c r="AD30" s="100">
        <v>1.9630566991477198E-2</v>
      </c>
      <c r="AE30" s="101">
        <v>0</v>
      </c>
      <c r="AF30" s="100">
        <v>1.9630566991477198E-2</v>
      </c>
      <c r="AG30" s="98">
        <v>0.9998723972177328</v>
      </c>
      <c r="AH30" s="97">
        <v>1</v>
      </c>
      <c r="AI30" s="99">
        <v>5.5510132637626084E-5</v>
      </c>
    </row>
    <row r="31" spans="1:35" ht="36" x14ac:dyDescent="0.4">
      <c r="A31" s="96" t="s">
        <v>297</v>
      </c>
      <c r="B31" s="101">
        <v>0</v>
      </c>
      <c r="C31" s="101">
        <v>0</v>
      </c>
      <c r="D31" s="101">
        <v>0</v>
      </c>
      <c r="E31" s="97">
        <v>1</v>
      </c>
      <c r="F31" s="101">
        <v>0</v>
      </c>
      <c r="G31" s="101">
        <v>0</v>
      </c>
      <c r="H31" s="101">
        <v>0</v>
      </c>
      <c r="I31" s="101">
        <v>0</v>
      </c>
      <c r="J31" s="101">
        <v>0</v>
      </c>
      <c r="K31" s="101">
        <v>0</v>
      </c>
      <c r="L31" s="97">
        <v>1</v>
      </c>
      <c r="M31" s="101">
        <v>0</v>
      </c>
      <c r="N31" s="101">
        <v>0</v>
      </c>
      <c r="O31" s="96" t="s">
        <v>297</v>
      </c>
      <c r="P31" s="101">
        <v>0</v>
      </c>
      <c r="Q31" s="101">
        <v>0</v>
      </c>
      <c r="R31" s="101">
        <v>0</v>
      </c>
      <c r="S31" s="97">
        <v>1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97">
        <v>1</v>
      </c>
      <c r="AA31" s="101">
        <v>0</v>
      </c>
      <c r="AB31" s="101">
        <v>0</v>
      </c>
      <c r="AC31" s="96" t="s">
        <v>319</v>
      </c>
      <c r="AD31" s="100">
        <v>1.2015854648897314E-2</v>
      </c>
      <c r="AE31" s="101">
        <v>0</v>
      </c>
      <c r="AF31" s="100">
        <v>1.2015854648897314E-2</v>
      </c>
      <c r="AG31" s="98">
        <v>0.99990637492635448</v>
      </c>
      <c r="AH31" s="97">
        <v>1</v>
      </c>
      <c r="AI31" s="99">
        <v>3.3977708621677162E-5</v>
      </c>
    </row>
    <row r="32" spans="1:35" ht="18" x14ac:dyDescent="0.4">
      <c r="A32" s="101">
        <v>0</v>
      </c>
      <c r="B32" s="101">
        <v>0</v>
      </c>
      <c r="C32" s="101">
        <v>0</v>
      </c>
      <c r="D32" s="101">
        <v>0</v>
      </c>
      <c r="E32" s="97">
        <v>1</v>
      </c>
      <c r="F32" s="101">
        <v>0</v>
      </c>
      <c r="G32" s="101">
        <v>0</v>
      </c>
      <c r="H32" s="101">
        <v>0</v>
      </c>
      <c r="I32" s="101">
        <v>0</v>
      </c>
      <c r="J32" s="101">
        <v>0</v>
      </c>
      <c r="K32" s="101">
        <v>0</v>
      </c>
      <c r="L32" s="97">
        <v>1</v>
      </c>
      <c r="M32" s="101">
        <v>0</v>
      </c>
      <c r="N32" s="101">
        <v>0</v>
      </c>
      <c r="O32" s="101">
        <v>0</v>
      </c>
      <c r="P32" s="101">
        <v>0</v>
      </c>
      <c r="Q32" s="101">
        <v>0</v>
      </c>
      <c r="R32" s="101">
        <v>0</v>
      </c>
      <c r="S32" s="97">
        <v>1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97">
        <v>1</v>
      </c>
      <c r="AA32" s="101">
        <v>0</v>
      </c>
      <c r="AB32" s="101">
        <v>0</v>
      </c>
      <c r="AC32" s="96" t="s">
        <v>316</v>
      </c>
      <c r="AD32" s="99">
        <v>9.7870144672292849E-3</v>
      </c>
      <c r="AE32" s="101">
        <v>0</v>
      </c>
      <c r="AF32" s="99">
        <v>9.7870144672292849E-3</v>
      </c>
      <c r="AG32" s="98">
        <v>0.99993405005522051</v>
      </c>
      <c r="AH32" s="97">
        <v>1</v>
      </c>
      <c r="AI32" s="99">
        <v>2.7675128866024739E-5</v>
      </c>
    </row>
    <row r="33" spans="1:35" ht="18" x14ac:dyDescent="0.4">
      <c r="A33" s="101">
        <v>0</v>
      </c>
      <c r="B33" s="101">
        <v>0</v>
      </c>
      <c r="C33" s="101">
        <v>0</v>
      </c>
      <c r="D33" s="101">
        <v>0</v>
      </c>
      <c r="E33" s="97">
        <v>1</v>
      </c>
      <c r="F33" s="101">
        <v>0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97">
        <v>1</v>
      </c>
      <c r="M33" s="101">
        <v>0</v>
      </c>
      <c r="N33" s="101">
        <v>0</v>
      </c>
      <c r="O33" s="101">
        <v>0</v>
      </c>
      <c r="P33" s="101">
        <v>0</v>
      </c>
      <c r="Q33" s="101">
        <v>0</v>
      </c>
      <c r="R33" s="101">
        <v>0</v>
      </c>
      <c r="S33" s="97">
        <v>1</v>
      </c>
      <c r="T33" s="101">
        <v>0</v>
      </c>
      <c r="U33" s="101">
        <v>0</v>
      </c>
      <c r="V33" s="101">
        <v>0</v>
      </c>
      <c r="W33" s="101">
        <v>0</v>
      </c>
      <c r="X33" s="101">
        <v>0</v>
      </c>
      <c r="Y33" s="101">
        <v>0</v>
      </c>
      <c r="Z33" s="97">
        <v>1</v>
      </c>
      <c r="AA33" s="101">
        <v>0</v>
      </c>
      <c r="AB33" s="101">
        <v>0</v>
      </c>
      <c r="AC33" s="96" t="s">
        <v>301</v>
      </c>
      <c r="AD33" s="99">
        <v>5.317003133515936E-3</v>
      </c>
      <c r="AE33" s="99">
        <v>5.317003133515936E-3</v>
      </c>
      <c r="AF33" s="101">
        <v>0</v>
      </c>
      <c r="AG33" s="98">
        <v>0.99994908515580139</v>
      </c>
      <c r="AH33" s="101">
        <v>0</v>
      </c>
      <c r="AI33" s="101">
        <v>0</v>
      </c>
    </row>
    <row r="34" spans="1:35" ht="18" x14ac:dyDescent="0.4">
      <c r="A34" s="101">
        <v>0</v>
      </c>
      <c r="B34" s="101">
        <v>0</v>
      </c>
      <c r="C34" s="101">
        <v>0</v>
      </c>
      <c r="D34" s="101">
        <v>0</v>
      </c>
      <c r="E34" s="97">
        <v>1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97">
        <v>1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97">
        <v>1</v>
      </c>
      <c r="T34" s="101">
        <v>0</v>
      </c>
      <c r="U34" s="101">
        <v>0</v>
      </c>
      <c r="V34" s="101">
        <v>0</v>
      </c>
      <c r="W34" s="101">
        <v>0</v>
      </c>
      <c r="X34" s="101">
        <v>0</v>
      </c>
      <c r="Y34" s="101">
        <v>0</v>
      </c>
      <c r="Z34" s="97">
        <v>1</v>
      </c>
      <c r="AA34" s="101">
        <v>0</v>
      </c>
      <c r="AB34" s="101">
        <v>0</v>
      </c>
      <c r="AC34" s="96" t="s">
        <v>327</v>
      </c>
      <c r="AD34" s="99">
        <v>5.1277585200664982E-3</v>
      </c>
      <c r="AE34" s="101">
        <v>0</v>
      </c>
      <c r="AF34" s="99">
        <v>5.1277585200664982E-3</v>
      </c>
      <c r="AG34" s="98">
        <v>0.99996358512188532</v>
      </c>
      <c r="AH34" s="97">
        <v>1</v>
      </c>
      <c r="AI34" s="99">
        <v>1.4499966083821669E-5</v>
      </c>
    </row>
    <row r="35" spans="1:35" ht="18" x14ac:dyDescent="0.4">
      <c r="A35" s="101">
        <v>0</v>
      </c>
      <c r="B35" s="101">
        <v>0</v>
      </c>
      <c r="C35" s="101">
        <v>0</v>
      </c>
      <c r="D35" s="101">
        <v>0</v>
      </c>
      <c r="E35" s="97">
        <v>1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97">
        <v>1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97">
        <v>1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0</v>
      </c>
      <c r="Z35" s="97">
        <v>1</v>
      </c>
      <c r="AA35" s="101">
        <v>0</v>
      </c>
      <c r="AB35" s="101">
        <v>0</v>
      </c>
      <c r="AC35" s="96" t="s">
        <v>328</v>
      </c>
      <c r="AD35" s="99">
        <v>3.9888099236502998E-3</v>
      </c>
      <c r="AE35" s="101">
        <v>0</v>
      </c>
      <c r="AF35" s="99">
        <v>3.9888099236502998E-3</v>
      </c>
      <c r="AG35" s="98">
        <v>0.99997486443786354</v>
      </c>
      <c r="AH35" s="97">
        <v>1</v>
      </c>
      <c r="AI35" s="99">
        <v>1.1279315978200665E-5</v>
      </c>
    </row>
    <row r="36" spans="1:35" ht="18" x14ac:dyDescent="0.4">
      <c r="A36" s="101">
        <v>0</v>
      </c>
      <c r="B36" s="101">
        <v>0</v>
      </c>
      <c r="C36" s="101">
        <v>0</v>
      </c>
      <c r="D36" s="101">
        <v>0</v>
      </c>
      <c r="E36" s="97">
        <v>1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97">
        <v>1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97">
        <v>1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0</v>
      </c>
      <c r="Z36" s="97">
        <v>1</v>
      </c>
      <c r="AA36" s="101">
        <v>0</v>
      </c>
      <c r="AB36" s="101">
        <v>0</v>
      </c>
      <c r="AC36" s="96" t="s">
        <v>330</v>
      </c>
      <c r="AD36" s="99">
        <v>3.6778683293603705E-3</v>
      </c>
      <c r="AE36" s="101">
        <v>0</v>
      </c>
      <c r="AF36" s="99">
        <v>3.6778683293603705E-3</v>
      </c>
      <c r="AG36" s="98">
        <v>0.99998526449196667</v>
      </c>
      <c r="AH36" s="97">
        <v>1</v>
      </c>
      <c r="AI36" s="99">
        <v>1.0400054103131918E-5</v>
      </c>
    </row>
    <row r="37" spans="1:35" ht="18" x14ac:dyDescent="0.4">
      <c r="A37" s="101">
        <v>0</v>
      </c>
      <c r="B37" s="101">
        <v>0</v>
      </c>
      <c r="C37" s="101">
        <v>0</v>
      </c>
      <c r="D37" s="101">
        <v>0</v>
      </c>
      <c r="E37" s="97">
        <v>1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97">
        <v>1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97">
        <v>1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0</v>
      </c>
      <c r="Z37" s="97">
        <v>1</v>
      </c>
      <c r="AA37" s="101">
        <v>0</v>
      </c>
      <c r="AB37" s="101">
        <v>0</v>
      </c>
      <c r="AC37" s="96" t="s">
        <v>331</v>
      </c>
      <c r="AD37" s="99">
        <v>2.5500044483360395E-3</v>
      </c>
      <c r="AE37" s="101">
        <v>0</v>
      </c>
      <c r="AF37" s="99">
        <v>2.5500044483360395E-3</v>
      </c>
      <c r="AG37" s="98">
        <v>0.99999247524065338</v>
      </c>
      <c r="AH37" s="97">
        <v>1</v>
      </c>
      <c r="AI37" s="99">
        <v>7.2107486867356338E-6</v>
      </c>
    </row>
    <row r="38" spans="1:35" ht="18" x14ac:dyDescent="0.4">
      <c r="A38" s="101">
        <v>0</v>
      </c>
      <c r="B38" s="101">
        <v>0</v>
      </c>
      <c r="C38" s="101">
        <v>0</v>
      </c>
      <c r="D38" s="101">
        <v>0</v>
      </c>
      <c r="E38" s="97">
        <v>1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97">
        <v>1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97">
        <v>1</v>
      </c>
      <c r="T38" s="101">
        <v>0</v>
      </c>
      <c r="U38" s="101">
        <v>0</v>
      </c>
      <c r="V38" s="101">
        <v>0</v>
      </c>
      <c r="W38" s="101">
        <v>0</v>
      </c>
      <c r="X38" s="101">
        <v>0</v>
      </c>
      <c r="Y38" s="101">
        <v>0</v>
      </c>
      <c r="Z38" s="97">
        <v>1</v>
      </c>
      <c r="AA38" s="101">
        <v>0</v>
      </c>
      <c r="AB38" s="101">
        <v>0</v>
      </c>
      <c r="AC38" s="96" t="s">
        <v>332</v>
      </c>
      <c r="AD38" s="99">
        <v>2.5030367696572023E-3</v>
      </c>
      <c r="AE38" s="101">
        <v>0</v>
      </c>
      <c r="AF38" s="99">
        <v>2.5030367696572023E-3</v>
      </c>
      <c r="AG38" s="98">
        <v>0.99999955317697287</v>
      </c>
      <c r="AH38" s="97">
        <v>1</v>
      </c>
      <c r="AI38" s="99">
        <v>7.077936319457827E-6</v>
      </c>
    </row>
    <row r="39" spans="1:35" ht="18" x14ac:dyDescent="0.4">
      <c r="A39" s="101">
        <v>0</v>
      </c>
      <c r="B39" s="101">
        <v>0</v>
      </c>
      <c r="C39" s="101">
        <v>0</v>
      </c>
      <c r="D39" s="101">
        <v>0</v>
      </c>
      <c r="E39" s="97">
        <v>1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97">
        <v>1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97">
        <v>1</v>
      </c>
      <c r="T39" s="101">
        <v>0</v>
      </c>
      <c r="U39" s="101">
        <v>0</v>
      </c>
      <c r="V39" s="101">
        <v>0</v>
      </c>
      <c r="W39" s="101">
        <v>0</v>
      </c>
      <c r="X39" s="101">
        <v>0</v>
      </c>
      <c r="Y39" s="101">
        <v>0</v>
      </c>
      <c r="Z39" s="97">
        <v>1</v>
      </c>
      <c r="AA39" s="101">
        <v>0</v>
      </c>
      <c r="AB39" s="101">
        <v>0</v>
      </c>
      <c r="AC39" s="96" t="s">
        <v>334</v>
      </c>
      <c r="AD39" s="99">
        <v>1.5746513858150066E-4</v>
      </c>
      <c r="AE39" s="101">
        <v>0</v>
      </c>
      <c r="AF39" s="99">
        <v>1.5746513858150066E-4</v>
      </c>
      <c r="AG39" s="98">
        <v>0.99999999844738863</v>
      </c>
      <c r="AH39" s="97">
        <v>1</v>
      </c>
      <c r="AI39" s="99">
        <v>4.4527041589049494E-7</v>
      </c>
    </row>
    <row r="40" spans="1:35" ht="18" x14ac:dyDescent="0.4">
      <c r="A40" s="101">
        <v>0</v>
      </c>
      <c r="B40" s="101">
        <v>0</v>
      </c>
      <c r="C40" s="101">
        <v>0</v>
      </c>
      <c r="D40" s="101">
        <v>0</v>
      </c>
      <c r="E40" s="97">
        <v>1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97">
        <v>1</v>
      </c>
      <c r="M40" s="101">
        <v>0</v>
      </c>
      <c r="N40" s="101">
        <v>0</v>
      </c>
      <c r="O40" s="101">
        <v>0</v>
      </c>
      <c r="P40" s="101">
        <v>0</v>
      </c>
      <c r="Q40" s="101">
        <v>0</v>
      </c>
      <c r="R40" s="101">
        <v>0</v>
      </c>
      <c r="S40" s="97">
        <v>1</v>
      </c>
      <c r="T40" s="101">
        <v>0</v>
      </c>
      <c r="U40" s="101">
        <v>0</v>
      </c>
      <c r="V40" s="101">
        <v>0</v>
      </c>
      <c r="W40" s="101">
        <v>0</v>
      </c>
      <c r="X40" s="101">
        <v>0</v>
      </c>
      <c r="Y40" s="101">
        <v>0</v>
      </c>
      <c r="Z40" s="97">
        <v>1</v>
      </c>
      <c r="AA40" s="101">
        <v>0</v>
      </c>
      <c r="AB40" s="101">
        <v>0</v>
      </c>
      <c r="AC40" s="96" t="s">
        <v>218</v>
      </c>
      <c r="AD40" s="99">
        <v>5.0985017916418875E-7</v>
      </c>
      <c r="AE40" s="99">
        <v>5.0985017916418875E-7</v>
      </c>
      <c r="AF40" s="101">
        <v>0</v>
      </c>
      <c r="AG40" s="98">
        <v>0.99999999988911226</v>
      </c>
      <c r="AH40" s="101">
        <v>0</v>
      </c>
      <c r="AI40" s="101">
        <v>0</v>
      </c>
    </row>
    <row r="41" spans="1:35" ht="18" x14ac:dyDescent="0.4">
      <c r="A41" s="101">
        <v>0</v>
      </c>
      <c r="B41" s="101">
        <v>0</v>
      </c>
      <c r="C41" s="101">
        <v>0</v>
      </c>
      <c r="D41" s="101">
        <v>0</v>
      </c>
      <c r="E41" s="97">
        <v>1</v>
      </c>
      <c r="F41" s="101">
        <v>0</v>
      </c>
      <c r="G41" s="101">
        <v>0</v>
      </c>
      <c r="H41" s="101">
        <v>0</v>
      </c>
      <c r="I41" s="101">
        <v>0</v>
      </c>
      <c r="J41" s="101">
        <v>0</v>
      </c>
      <c r="K41" s="101">
        <v>0</v>
      </c>
      <c r="L41" s="97">
        <v>1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97">
        <v>1</v>
      </c>
      <c r="T41" s="101">
        <v>0</v>
      </c>
      <c r="U41" s="101">
        <v>0</v>
      </c>
      <c r="V41" s="101">
        <v>0</v>
      </c>
      <c r="W41" s="101">
        <v>0</v>
      </c>
      <c r="X41" s="101">
        <v>0</v>
      </c>
      <c r="Y41" s="101">
        <v>0</v>
      </c>
      <c r="Z41" s="97">
        <v>1</v>
      </c>
      <c r="AA41" s="101">
        <v>0</v>
      </c>
      <c r="AB41" s="101">
        <v>0</v>
      </c>
      <c r="AC41" s="96" t="s">
        <v>234</v>
      </c>
      <c r="AD41" s="99">
        <v>3.921430209890136E-8</v>
      </c>
      <c r="AE41" s="99">
        <v>3.921430209890136E-8</v>
      </c>
      <c r="AF41" s="101">
        <v>0</v>
      </c>
      <c r="AG41" s="97">
        <v>1</v>
      </c>
      <c r="AH41" s="101">
        <v>0</v>
      </c>
      <c r="AI41" s="101">
        <v>0</v>
      </c>
    </row>
    <row r="42" spans="1:35" ht="36" x14ac:dyDescent="0.4">
      <c r="A42" s="101">
        <v>0</v>
      </c>
      <c r="B42" s="101">
        <v>0</v>
      </c>
      <c r="C42" s="101">
        <v>0</v>
      </c>
      <c r="D42" s="101">
        <v>0</v>
      </c>
      <c r="E42" s="97">
        <v>1</v>
      </c>
      <c r="F42" s="101">
        <v>0</v>
      </c>
      <c r="G42" s="101">
        <v>0</v>
      </c>
      <c r="H42" s="101">
        <v>0</v>
      </c>
      <c r="I42" s="101">
        <v>0</v>
      </c>
      <c r="J42" s="101">
        <v>0</v>
      </c>
      <c r="K42" s="101">
        <v>0</v>
      </c>
      <c r="L42" s="97">
        <v>1</v>
      </c>
      <c r="M42" s="101">
        <v>0</v>
      </c>
      <c r="N42" s="101">
        <v>0</v>
      </c>
      <c r="O42" s="101">
        <v>0</v>
      </c>
      <c r="P42" s="101">
        <v>0</v>
      </c>
      <c r="Q42" s="101">
        <v>0</v>
      </c>
      <c r="R42" s="101">
        <v>0</v>
      </c>
      <c r="S42" s="97">
        <v>1</v>
      </c>
      <c r="T42" s="101">
        <v>0</v>
      </c>
      <c r="U42" s="101">
        <v>0</v>
      </c>
      <c r="V42" s="101">
        <v>0</v>
      </c>
      <c r="W42" s="101">
        <v>0</v>
      </c>
      <c r="X42" s="101">
        <v>0</v>
      </c>
      <c r="Y42" s="101">
        <v>0</v>
      </c>
      <c r="Z42" s="97">
        <v>1</v>
      </c>
      <c r="AA42" s="101">
        <v>0</v>
      </c>
      <c r="AB42" s="101">
        <v>0</v>
      </c>
      <c r="AC42" s="96" t="s">
        <v>242</v>
      </c>
      <c r="AD42" s="101">
        <v>0</v>
      </c>
      <c r="AE42" s="101">
        <v>0</v>
      </c>
      <c r="AF42" s="101">
        <v>0</v>
      </c>
      <c r="AG42" s="97">
        <v>1</v>
      </c>
      <c r="AH42" s="101">
        <v>0</v>
      </c>
      <c r="AI42" s="101">
        <v>0</v>
      </c>
    </row>
    <row r="43" spans="1:35" ht="36" x14ac:dyDescent="0.4">
      <c r="A43" s="101">
        <v>0</v>
      </c>
      <c r="B43" s="101">
        <v>0</v>
      </c>
      <c r="C43" s="101">
        <v>0</v>
      </c>
      <c r="D43" s="101">
        <v>0</v>
      </c>
      <c r="E43" s="97">
        <v>1</v>
      </c>
      <c r="F43" s="101">
        <v>0</v>
      </c>
      <c r="G43" s="101">
        <v>0</v>
      </c>
      <c r="H43" s="101">
        <v>0</v>
      </c>
      <c r="I43" s="101">
        <v>0</v>
      </c>
      <c r="J43" s="101">
        <v>0</v>
      </c>
      <c r="K43" s="101">
        <v>0</v>
      </c>
      <c r="L43" s="97">
        <v>1</v>
      </c>
      <c r="M43" s="101">
        <v>0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97">
        <v>1</v>
      </c>
      <c r="T43" s="101">
        <v>0</v>
      </c>
      <c r="U43" s="101">
        <v>0</v>
      </c>
      <c r="V43" s="101">
        <v>0</v>
      </c>
      <c r="W43" s="101">
        <v>0</v>
      </c>
      <c r="X43" s="101">
        <v>0</v>
      </c>
      <c r="Y43" s="101">
        <v>0</v>
      </c>
      <c r="Z43" s="97">
        <v>1</v>
      </c>
      <c r="AA43" s="101">
        <v>0</v>
      </c>
      <c r="AB43" s="101">
        <v>0</v>
      </c>
      <c r="AC43" s="96" t="s">
        <v>248</v>
      </c>
      <c r="AD43" s="101">
        <v>0</v>
      </c>
      <c r="AE43" s="101">
        <v>0</v>
      </c>
      <c r="AF43" s="101">
        <v>0</v>
      </c>
      <c r="AG43" s="97">
        <v>1</v>
      </c>
      <c r="AH43" s="101">
        <v>0</v>
      </c>
      <c r="AI43" s="101">
        <v>0</v>
      </c>
    </row>
    <row r="44" spans="1:35" ht="18" x14ac:dyDescent="0.4">
      <c r="A44" s="101">
        <v>0</v>
      </c>
      <c r="B44" s="101">
        <v>0</v>
      </c>
      <c r="C44" s="101">
        <v>0</v>
      </c>
      <c r="D44" s="101">
        <v>0</v>
      </c>
      <c r="E44" s="97">
        <v>1</v>
      </c>
      <c r="F44" s="101">
        <v>0</v>
      </c>
      <c r="G44" s="101">
        <v>0</v>
      </c>
      <c r="H44" s="101">
        <v>0</v>
      </c>
      <c r="I44" s="101">
        <v>0</v>
      </c>
      <c r="J44" s="101">
        <v>0</v>
      </c>
      <c r="K44" s="101">
        <v>0</v>
      </c>
      <c r="L44" s="97">
        <v>1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97">
        <v>1</v>
      </c>
      <c r="T44" s="101">
        <v>0</v>
      </c>
      <c r="U44" s="101">
        <v>0</v>
      </c>
      <c r="V44" s="101">
        <v>0</v>
      </c>
      <c r="W44" s="101">
        <v>0</v>
      </c>
      <c r="X44" s="101">
        <v>0</v>
      </c>
      <c r="Y44" s="101">
        <v>0</v>
      </c>
      <c r="Z44" s="97">
        <v>1</v>
      </c>
      <c r="AA44" s="101">
        <v>0</v>
      </c>
      <c r="AB44" s="101">
        <v>0</v>
      </c>
      <c r="AC44" s="96" t="s">
        <v>255</v>
      </c>
      <c r="AD44" s="101">
        <v>0</v>
      </c>
      <c r="AE44" s="101">
        <v>0</v>
      </c>
      <c r="AF44" s="101">
        <v>0</v>
      </c>
      <c r="AG44" s="97">
        <v>1</v>
      </c>
      <c r="AH44" s="101">
        <v>0</v>
      </c>
      <c r="AI44" s="101">
        <v>0</v>
      </c>
    </row>
    <row r="45" spans="1:35" ht="36" x14ac:dyDescent="0.4">
      <c r="A45" s="101">
        <v>0</v>
      </c>
      <c r="B45" s="101">
        <v>0</v>
      </c>
      <c r="C45" s="101">
        <v>0</v>
      </c>
      <c r="D45" s="101">
        <v>0</v>
      </c>
      <c r="E45" s="97">
        <v>1</v>
      </c>
      <c r="F45" s="101">
        <v>0</v>
      </c>
      <c r="G45" s="101">
        <v>0</v>
      </c>
      <c r="H45" s="101">
        <v>0</v>
      </c>
      <c r="I45" s="101">
        <v>0</v>
      </c>
      <c r="J45" s="101">
        <v>0</v>
      </c>
      <c r="K45" s="101">
        <v>0</v>
      </c>
      <c r="L45" s="97">
        <v>1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97">
        <v>1</v>
      </c>
      <c r="T45" s="101">
        <v>0</v>
      </c>
      <c r="U45" s="101">
        <v>0</v>
      </c>
      <c r="V45" s="99" t="s">
        <v>308</v>
      </c>
      <c r="W45" s="101">
        <v>0</v>
      </c>
      <c r="X45" s="101">
        <v>0</v>
      </c>
      <c r="Y45" s="101">
        <v>0</v>
      </c>
      <c r="Z45" s="97">
        <v>1</v>
      </c>
      <c r="AA45" s="101">
        <v>0</v>
      </c>
      <c r="AB45" s="101">
        <v>0</v>
      </c>
      <c r="AC45" s="96" t="s">
        <v>261</v>
      </c>
      <c r="AD45" s="101">
        <v>0</v>
      </c>
      <c r="AE45" s="101">
        <v>0</v>
      </c>
      <c r="AF45" s="101">
        <v>0</v>
      </c>
      <c r="AG45" s="97">
        <v>1</v>
      </c>
      <c r="AH45" s="101">
        <v>0</v>
      </c>
      <c r="AI45" s="101">
        <v>0</v>
      </c>
    </row>
    <row r="46" spans="1:35" ht="36" x14ac:dyDescent="0.4">
      <c r="A46" s="101">
        <v>0</v>
      </c>
      <c r="B46" s="101">
        <v>0</v>
      </c>
      <c r="C46" s="101">
        <v>0</v>
      </c>
      <c r="D46" s="101">
        <v>0</v>
      </c>
      <c r="E46" s="97">
        <v>1</v>
      </c>
      <c r="F46" s="101">
        <v>0</v>
      </c>
      <c r="G46" s="101">
        <v>0</v>
      </c>
      <c r="H46" s="99" t="s">
        <v>308</v>
      </c>
      <c r="I46" s="101">
        <v>0</v>
      </c>
      <c r="J46" s="101">
        <v>0</v>
      </c>
      <c r="K46" s="101">
        <v>0</v>
      </c>
      <c r="L46" s="97">
        <v>1</v>
      </c>
      <c r="M46" s="101">
        <v>0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97">
        <v>1</v>
      </c>
      <c r="T46" s="101">
        <v>0</v>
      </c>
      <c r="U46" s="101">
        <v>0</v>
      </c>
      <c r="V46" s="96" t="s">
        <v>330</v>
      </c>
      <c r="W46" s="101">
        <v>0</v>
      </c>
      <c r="X46" s="101">
        <v>0</v>
      </c>
      <c r="Y46" s="101">
        <v>0</v>
      </c>
      <c r="Z46" s="97">
        <v>1</v>
      </c>
      <c r="AA46" s="101">
        <v>0</v>
      </c>
      <c r="AB46" s="101">
        <v>0</v>
      </c>
      <c r="AC46" s="96" t="s">
        <v>237</v>
      </c>
      <c r="AD46" s="101">
        <v>0</v>
      </c>
      <c r="AE46" s="101">
        <v>0</v>
      </c>
      <c r="AF46" s="101">
        <v>0</v>
      </c>
      <c r="AG46" s="97">
        <v>1</v>
      </c>
      <c r="AH46" s="101">
        <v>0</v>
      </c>
      <c r="AI46" s="101">
        <v>0</v>
      </c>
    </row>
    <row r="47" spans="1:35" ht="36" x14ac:dyDescent="0.4">
      <c r="A47" s="101">
        <v>0</v>
      </c>
      <c r="B47" s="101">
        <v>0</v>
      </c>
      <c r="C47" s="101">
        <v>0</v>
      </c>
      <c r="D47" s="101">
        <v>0</v>
      </c>
      <c r="E47" s="97">
        <v>1</v>
      </c>
      <c r="F47" s="101">
        <v>0</v>
      </c>
      <c r="G47" s="101">
        <v>0</v>
      </c>
      <c r="H47" s="96" t="s">
        <v>330</v>
      </c>
      <c r="I47" s="101">
        <v>0</v>
      </c>
      <c r="J47" s="101">
        <v>0</v>
      </c>
      <c r="K47" s="101">
        <v>0</v>
      </c>
      <c r="L47" s="97">
        <v>1</v>
      </c>
      <c r="M47" s="101">
        <v>0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97">
        <v>1</v>
      </c>
      <c r="T47" s="101">
        <v>0</v>
      </c>
      <c r="U47" s="101">
        <v>0</v>
      </c>
      <c r="V47" s="96" t="s">
        <v>232</v>
      </c>
      <c r="W47" s="101">
        <v>0</v>
      </c>
      <c r="X47" s="101">
        <v>0</v>
      </c>
      <c r="Y47" s="101">
        <v>0</v>
      </c>
      <c r="Z47" s="97">
        <v>1</v>
      </c>
      <c r="AA47" s="101">
        <v>0</v>
      </c>
      <c r="AB47" s="101">
        <v>0</v>
      </c>
      <c r="AC47" s="96" t="s">
        <v>268</v>
      </c>
      <c r="AD47" s="101">
        <v>0</v>
      </c>
      <c r="AE47" s="101">
        <v>0</v>
      </c>
      <c r="AF47" s="101">
        <v>0</v>
      </c>
      <c r="AG47" s="97">
        <v>1</v>
      </c>
      <c r="AH47" s="101">
        <v>0</v>
      </c>
      <c r="AI47" s="101">
        <v>0</v>
      </c>
    </row>
    <row r="48" spans="1:35" ht="54" x14ac:dyDescent="0.4">
      <c r="A48" s="101">
        <v>0</v>
      </c>
      <c r="B48" s="101">
        <v>0</v>
      </c>
      <c r="C48" s="101">
        <v>0</v>
      </c>
      <c r="D48" s="101">
        <v>0</v>
      </c>
      <c r="E48" s="97">
        <v>1</v>
      </c>
      <c r="F48" s="101">
        <v>0</v>
      </c>
      <c r="G48" s="101">
        <v>0</v>
      </c>
      <c r="H48" s="96" t="s">
        <v>335</v>
      </c>
      <c r="I48" s="101">
        <v>0</v>
      </c>
      <c r="J48" s="101">
        <v>0</v>
      </c>
      <c r="K48" s="101">
        <v>0</v>
      </c>
      <c r="L48" s="97">
        <v>1</v>
      </c>
      <c r="M48" s="101">
        <v>0</v>
      </c>
      <c r="N48" s="101">
        <v>0</v>
      </c>
      <c r="O48" s="101">
        <v>0</v>
      </c>
      <c r="P48" s="101">
        <v>0</v>
      </c>
      <c r="Q48" s="101">
        <v>0</v>
      </c>
      <c r="R48" s="101">
        <v>0</v>
      </c>
      <c r="S48" s="97">
        <v>1</v>
      </c>
      <c r="T48" s="101">
        <v>0</v>
      </c>
      <c r="U48" s="101">
        <v>0</v>
      </c>
      <c r="V48" s="96" t="s">
        <v>335</v>
      </c>
      <c r="W48" s="101">
        <v>0</v>
      </c>
      <c r="X48" s="101">
        <v>0</v>
      </c>
      <c r="Y48" s="101">
        <v>0</v>
      </c>
      <c r="Z48" s="97">
        <v>1</v>
      </c>
      <c r="AA48" s="101">
        <v>0</v>
      </c>
      <c r="AB48" s="101">
        <v>0</v>
      </c>
      <c r="AC48" s="96" t="s">
        <v>221</v>
      </c>
      <c r="AD48" s="101">
        <v>0</v>
      </c>
      <c r="AE48" s="101">
        <v>0</v>
      </c>
      <c r="AF48" s="101">
        <v>0</v>
      </c>
      <c r="AG48" s="97">
        <v>1</v>
      </c>
      <c r="AH48" s="101">
        <v>0</v>
      </c>
      <c r="AI48" s="101">
        <v>0</v>
      </c>
    </row>
    <row r="49" spans="1:35" ht="36" x14ac:dyDescent="0.4">
      <c r="A49" s="99" t="s">
        <v>308</v>
      </c>
      <c r="B49" s="101">
        <v>0</v>
      </c>
      <c r="C49" s="101">
        <v>0</v>
      </c>
      <c r="D49" s="101">
        <v>0</v>
      </c>
      <c r="E49" s="97">
        <v>1</v>
      </c>
      <c r="F49" s="101">
        <v>0</v>
      </c>
      <c r="G49" s="101">
        <v>0</v>
      </c>
      <c r="H49" s="96" t="s">
        <v>287</v>
      </c>
      <c r="I49" s="101">
        <v>0</v>
      </c>
      <c r="J49" s="101">
        <v>0</v>
      </c>
      <c r="K49" s="101">
        <v>0</v>
      </c>
      <c r="L49" s="97">
        <v>1</v>
      </c>
      <c r="M49" s="101">
        <v>0</v>
      </c>
      <c r="N49" s="101">
        <v>0</v>
      </c>
      <c r="O49" s="99" t="s">
        <v>308</v>
      </c>
      <c r="P49" s="101">
        <v>0</v>
      </c>
      <c r="Q49" s="101">
        <v>0</v>
      </c>
      <c r="R49" s="101">
        <v>0</v>
      </c>
      <c r="S49" s="97">
        <v>1</v>
      </c>
      <c r="T49" s="101">
        <v>0</v>
      </c>
      <c r="U49" s="101">
        <v>0</v>
      </c>
      <c r="V49" s="96" t="s">
        <v>287</v>
      </c>
      <c r="W49" s="101">
        <v>0</v>
      </c>
      <c r="X49" s="101">
        <v>0</v>
      </c>
      <c r="Y49" s="101">
        <v>0</v>
      </c>
      <c r="Z49" s="97">
        <v>1</v>
      </c>
      <c r="AA49" s="101">
        <v>0</v>
      </c>
      <c r="AB49" s="101">
        <v>0</v>
      </c>
      <c r="AC49" s="96" t="s">
        <v>227</v>
      </c>
      <c r="AD49" s="101">
        <v>0</v>
      </c>
      <c r="AE49" s="101">
        <v>0</v>
      </c>
      <c r="AF49" s="101">
        <v>0</v>
      </c>
      <c r="AG49" s="97">
        <v>1</v>
      </c>
      <c r="AH49" s="101">
        <v>0</v>
      </c>
      <c r="AI49" s="101">
        <v>0</v>
      </c>
    </row>
    <row r="50" spans="1:35" ht="36" x14ac:dyDescent="0.4">
      <c r="A50" s="96" t="s">
        <v>330</v>
      </c>
      <c r="B50" s="101">
        <v>0</v>
      </c>
      <c r="C50" s="101">
        <v>0</v>
      </c>
      <c r="D50" s="101">
        <v>0</v>
      </c>
      <c r="E50" s="97">
        <v>1</v>
      </c>
      <c r="F50" s="101">
        <v>0</v>
      </c>
      <c r="G50" s="101">
        <v>0</v>
      </c>
      <c r="H50" s="96" t="s">
        <v>249</v>
      </c>
      <c r="I50" s="101">
        <v>0</v>
      </c>
      <c r="J50" s="101">
        <v>0</v>
      </c>
      <c r="K50" s="101">
        <v>0</v>
      </c>
      <c r="L50" s="97">
        <v>1</v>
      </c>
      <c r="M50" s="101">
        <v>0</v>
      </c>
      <c r="N50" s="101">
        <v>0</v>
      </c>
      <c r="O50" s="96" t="s">
        <v>330</v>
      </c>
      <c r="P50" s="101">
        <v>0</v>
      </c>
      <c r="Q50" s="101">
        <v>0</v>
      </c>
      <c r="R50" s="101">
        <v>0</v>
      </c>
      <c r="S50" s="97">
        <v>1</v>
      </c>
      <c r="T50" s="101">
        <v>0</v>
      </c>
      <c r="U50" s="101">
        <v>0</v>
      </c>
      <c r="V50" s="96" t="s">
        <v>249</v>
      </c>
      <c r="W50" s="101">
        <v>0</v>
      </c>
      <c r="X50" s="101">
        <v>0</v>
      </c>
      <c r="Y50" s="101">
        <v>0</v>
      </c>
      <c r="Z50" s="97">
        <v>1</v>
      </c>
      <c r="AA50" s="101">
        <v>0</v>
      </c>
      <c r="AB50" s="101">
        <v>0</v>
      </c>
      <c r="AC50" s="96" t="s">
        <v>276</v>
      </c>
      <c r="AD50" s="101">
        <v>0</v>
      </c>
      <c r="AE50" s="101">
        <v>0</v>
      </c>
      <c r="AF50" s="101">
        <v>0</v>
      </c>
      <c r="AG50" s="97">
        <v>1</v>
      </c>
      <c r="AH50" s="101">
        <v>0</v>
      </c>
      <c r="AI50" s="101">
        <v>0</v>
      </c>
    </row>
    <row r="51" spans="1:35" ht="36" x14ac:dyDescent="0.4">
      <c r="A51" s="96" t="s">
        <v>232</v>
      </c>
      <c r="B51" s="101">
        <v>0</v>
      </c>
      <c r="C51" s="101">
        <v>0</v>
      </c>
      <c r="D51" s="101">
        <v>0</v>
      </c>
      <c r="E51" s="97">
        <v>1</v>
      </c>
      <c r="F51" s="101">
        <v>0</v>
      </c>
      <c r="G51" s="101">
        <v>0</v>
      </c>
      <c r="H51" s="96" t="s">
        <v>302</v>
      </c>
      <c r="I51" s="101">
        <v>0</v>
      </c>
      <c r="J51" s="101">
        <v>0</v>
      </c>
      <c r="K51" s="101">
        <v>0</v>
      </c>
      <c r="L51" s="97">
        <v>1</v>
      </c>
      <c r="M51" s="101">
        <v>0</v>
      </c>
      <c r="N51" s="101">
        <v>0</v>
      </c>
      <c r="O51" s="96" t="s">
        <v>335</v>
      </c>
      <c r="P51" s="101">
        <v>0</v>
      </c>
      <c r="Q51" s="101">
        <v>0</v>
      </c>
      <c r="R51" s="101">
        <v>0</v>
      </c>
      <c r="S51" s="97">
        <v>1</v>
      </c>
      <c r="T51" s="101">
        <v>0</v>
      </c>
      <c r="U51" s="101">
        <v>0</v>
      </c>
      <c r="V51" s="96" t="s">
        <v>302</v>
      </c>
      <c r="W51" s="101">
        <v>0</v>
      </c>
      <c r="X51" s="101">
        <v>0</v>
      </c>
      <c r="Y51" s="101">
        <v>0</v>
      </c>
      <c r="Z51" s="97">
        <v>1</v>
      </c>
      <c r="AA51" s="101">
        <v>0</v>
      </c>
      <c r="AB51" s="101">
        <v>0</v>
      </c>
      <c r="AC51" s="96" t="s">
        <v>280</v>
      </c>
      <c r="AD51" s="101">
        <v>0</v>
      </c>
      <c r="AE51" s="101">
        <v>0</v>
      </c>
      <c r="AF51" s="101">
        <v>0</v>
      </c>
      <c r="AG51" s="97">
        <v>1</v>
      </c>
      <c r="AH51" s="101">
        <v>0</v>
      </c>
      <c r="AI51" s="101">
        <v>0</v>
      </c>
    </row>
    <row r="52" spans="1:35" ht="36" x14ac:dyDescent="0.4">
      <c r="A52" s="96" t="s">
        <v>335</v>
      </c>
      <c r="B52" s="101">
        <v>0</v>
      </c>
      <c r="C52" s="101">
        <v>0</v>
      </c>
      <c r="D52" s="101">
        <v>0</v>
      </c>
      <c r="E52" s="97">
        <v>1</v>
      </c>
      <c r="F52" s="101">
        <v>0</v>
      </c>
      <c r="G52" s="101">
        <v>0</v>
      </c>
      <c r="H52" s="96" t="s">
        <v>336</v>
      </c>
      <c r="I52" s="101">
        <v>0</v>
      </c>
      <c r="J52" s="101">
        <v>0</v>
      </c>
      <c r="K52" s="101">
        <v>0</v>
      </c>
      <c r="L52" s="97">
        <v>1</v>
      </c>
      <c r="M52" s="101">
        <v>0</v>
      </c>
      <c r="N52" s="101">
        <v>0</v>
      </c>
      <c r="O52" s="96" t="s">
        <v>287</v>
      </c>
      <c r="P52" s="101">
        <v>0</v>
      </c>
      <c r="Q52" s="101">
        <v>0</v>
      </c>
      <c r="R52" s="101">
        <v>0</v>
      </c>
      <c r="S52" s="97">
        <v>1</v>
      </c>
      <c r="T52" s="101">
        <v>0</v>
      </c>
      <c r="U52" s="101">
        <v>0</v>
      </c>
      <c r="V52" s="96" t="s">
        <v>336</v>
      </c>
      <c r="W52" s="101">
        <v>0</v>
      </c>
      <c r="X52" s="101">
        <v>0</v>
      </c>
      <c r="Y52" s="101">
        <v>0</v>
      </c>
      <c r="Z52" s="97">
        <v>1</v>
      </c>
      <c r="AA52" s="101">
        <v>0</v>
      </c>
      <c r="AB52" s="101">
        <v>0</v>
      </c>
      <c r="AC52" s="96" t="s">
        <v>285</v>
      </c>
      <c r="AD52" s="101">
        <v>0</v>
      </c>
      <c r="AE52" s="101">
        <v>0</v>
      </c>
      <c r="AF52" s="101">
        <v>0</v>
      </c>
      <c r="AG52" s="97">
        <v>1</v>
      </c>
      <c r="AH52" s="101">
        <v>0</v>
      </c>
      <c r="AI52" s="101">
        <v>0</v>
      </c>
    </row>
    <row r="53" spans="1:35" ht="18" x14ac:dyDescent="0.4">
      <c r="A53" s="96" t="s">
        <v>287</v>
      </c>
      <c r="B53" s="101">
        <v>0</v>
      </c>
      <c r="C53" s="101">
        <v>0</v>
      </c>
      <c r="D53" s="101">
        <v>0</v>
      </c>
      <c r="E53" s="97">
        <v>1</v>
      </c>
      <c r="F53" s="101">
        <v>0</v>
      </c>
      <c r="G53" s="101">
        <v>0</v>
      </c>
      <c r="H53" s="96" t="s">
        <v>326</v>
      </c>
      <c r="I53" s="101">
        <v>0</v>
      </c>
      <c r="J53" s="101">
        <v>0</v>
      </c>
      <c r="K53" s="101">
        <v>0</v>
      </c>
      <c r="L53" s="97">
        <v>1</v>
      </c>
      <c r="M53" s="101">
        <v>0</v>
      </c>
      <c r="N53" s="101">
        <v>0</v>
      </c>
      <c r="O53" s="96" t="s">
        <v>249</v>
      </c>
      <c r="P53" s="101">
        <v>0</v>
      </c>
      <c r="Q53" s="101">
        <v>0</v>
      </c>
      <c r="R53" s="101">
        <v>0</v>
      </c>
      <c r="S53" s="97">
        <v>1</v>
      </c>
      <c r="T53" s="101">
        <v>0</v>
      </c>
      <c r="U53" s="101">
        <v>0</v>
      </c>
      <c r="V53" s="96" t="s">
        <v>326</v>
      </c>
      <c r="W53" s="101">
        <v>0</v>
      </c>
      <c r="X53" s="101">
        <v>0</v>
      </c>
      <c r="Y53" s="101">
        <v>0</v>
      </c>
      <c r="Z53" s="97">
        <v>1</v>
      </c>
      <c r="AA53" s="101">
        <v>0</v>
      </c>
      <c r="AB53" s="101">
        <v>0</v>
      </c>
      <c r="AC53" s="96" t="s">
        <v>294</v>
      </c>
      <c r="AD53" s="101">
        <v>0</v>
      </c>
      <c r="AE53" s="101">
        <v>0</v>
      </c>
      <c r="AF53" s="101">
        <v>0</v>
      </c>
      <c r="AG53" s="97">
        <v>1</v>
      </c>
      <c r="AH53" s="101">
        <v>0</v>
      </c>
      <c r="AI53" s="101">
        <v>0</v>
      </c>
    </row>
    <row r="54" spans="1:35" ht="36" x14ac:dyDescent="0.4">
      <c r="A54" s="96" t="s">
        <v>249</v>
      </c>
      <c r="B54" s="101">
        <v>0</v>
      </c>
      <c r="C54" s="101">
        <v>0</v>
      </c>
      <c r="D54" s="101">
        <v>0</v>
      </c>
      <c r="E54" s="97">
        <v>1</v>
      </c>
      <c r="F54" s="101">
        <v>0</v>
      </c>
      <c r="G54" s="101">
        <v>0</v>
      </c>
      <c r="H54" s="96" t="s">
        <v>309</v>
      </c>
      <c r="I54" s="101">
        <v>0</v>
      </c>
      <c r="J54" s="101">
        <v>0</v>
      </c>
      <c r="K54" s="101">
        <v>0</v>
      </c>
      <c r="L54" s="97">
        <v>1</v>
      </c>
      <c r="M54" s="101">
        <v>0</v>
      </c>
      <c r="N54" s="101">
        <v>0</v>
      </c>
      <c r="O54" s="96" t="s">
        <v>302</v>
      </c>
      <c r="P54" s="101">
        <v>0</v>
      </c>
      <c r="Q54" s="101">
        <v>0</v>
      </c>
      <c r="R54" s="101">
        <v>0</v>
      </c>
      <c r="S54" s="97">
        <v>1</v>
      </c>
      <c r="T54" s="101">
        <v>0</v>
      </c>
      <c r="U54" s="101">
        <v>0</v>
      </c>
      <c r="V54" s="96" t="s">
        <v>309</v>
      </c>
      <c r="W54" s="101">
        <v>0</v>
      </c>
      <c r="X54" s="101">
        <v>0</v>
      </c>
      <c r="Y54" s="101">
        <v>0</v>
      </c>
      <c r="Z54" s="97">
        <v>1</v>
      </c>
      <c r="AA54" s="101">
        <v>0</v>
      </c>
      <c r="AB54" s="101">
        <v>0</v>
      </c>
      <c r="AC54" s="96" t="s">
        <v>297</v>
      </c>
      <c r="AD54" s="101">
        <v>0</v>
      </c>
      <c r="AE54" s="101">
        <v>0</v>
      </c>
      <c r="AF54" s="101">
        <v>0</v>
      </c>
      <c r="AG54" s="97">
        <v>1</v>
      </c>
      <c r="AH54" s="101">
        <v>0</v>
      </c>
      <c r="AI54" s="101">
        <v>0</v>
      </c>
    </row>
    <row r="55" spans="1:35" ht="18" x14ac:dyDescent="0.4">
      <c r="A55" s="96" t="s">
        <v>302</v>
      </c>
      <c r="B55" s="101">
        <v>0</v>
      </c>
      <c r="C55" s="101">
        <v>0</v>
      </c>
      <c r="D55" s="101">
        <v>0</v>
      </c>
      <c r="E55" s="97">
        <v>1</v>
      </c>
      <c r="F55" s="101">
        <v>0</v>
      </c>
      <c r="G55" s="101">
        <v>0</v>
      </c>
      <c r="H55" s="96" t="s">
        <v>282</v>
      </c>
      <c r="I55" s="101">
        <v>0</v>
      </c>
      <c r="J55" s="101">
        <v>0</v>
      </c>
      <c r="K55" s="101">
        <v>0</v>
      </c>
      <c r="L55" s="97">
        <v>1</v>
      </c>
      <c r="M55" s="101">
        <v>0</v>
      </c>
      <c r="N55" s="101">
        <v>0</v>
      </c>
      <c r="O55" s="96" t="s">
        <v>336</v>
      </c>
      <c r="P55" s="101">
        <v>0</v>
      </c>
      <c r="Q55" s="101">
        <v>0</v>
      </c>
      <c r="R55" s="101">
        <v>0</v>
      </c>
      <c r="S55" s="97">
        <v>1</v>
      </c>
      <c r="T55" s="101">
        <v>0</v>
      </c>
      <c r="U55" s="101">
        <v>0</v>
      </c>
      <c r="V55" s="96" t="s">
        <v>282</v>
      </c>
      <c r="W55" s="101">
        <v>0</v>
      </c>
      <c r="X55" s="101">
        <v>0</v>
      </c>
      <c r="Y55" s="101">
        <v>0</v>
      </c>
      <c r="Z55" s="97">
        <v>1</v>
      </c>
      <c r="AA55" s="101">
        <v>0</v>
      </c>
      <c r="AB55" s="101">
        <v>0</v>
      </c>
      <c r="AC55" s="101">
        <v>0</v>
      </c>
      <c r="AD55" s="101">
        <v>0</v>
      </c>
      <c r="AE55" s="101">
        <v>0</v>
      </c>
      <c r="AF55" s="101">
        <v>0</v>
      </c>
      <c r="AG55" s="97">
        <v>1</v>
      </c>
      <c r="AH55" s="101">
        <v>0</v>
      </c>
      <c r="AI55" s="101">
        <v>0</v>
      </c>
    </row>
    <row r="56" spans="1:35" ht="18" x14ac:dyDescent="0.4">
      <c r="A56" s="96" t="s">
        <v>336</v>
      </c>
      <c r="B56" s="101">
        <v>0</v>
      </c>
      <c r="C56" s="101">
        <v>0</v>
      </c>
      <c r="D56" s="101">
        <v>0</v>
      </c>
      <c r="E56" s="97">
        <v>1</v>
      </c>
      <c r="F56" s="101">
        <v>0</v>
      </c>
      <c r="G56" s="101">
        <v>0</v>
      </c>
      <c r="H56" s="96" t="s">
        <v>215</v>
      </c>
      <c r="I56" s="101">
        <v>0</v>
      </c>
      <c r="J56" s="101">
        <v>0</v>
      </c>
      <c r="K56" s="101">
        <v>0</v>
      </c>
      <c r="L56" s="97">
        <v>1</v>
      </c>
      <c r="M56" s="101">
        <v>0</v>
      </c>
      <c r="N56" s="101">
        <v>0</v>
      </c>
      <c r="O56" s="96" t="s">
        <v>326</v>
      </c>
      <c r="P56" s="101">
        <v>0</v>
      </c>
      <c r="Q56" s="101">
        <v>0</v>
      </c>
      <c r="R56" s="101">
        <v>0</v>
      </c>
      <c r="S56" s="97">
        <v>1</v>
      </c>
      <c r="T56" s="101">
        <v>0</v>
      </c>
      <c r="U56" s="101">
        <v>0</v>
      </c>
      <c r="V56" s="96" t="s">
        <v>215</v>
      </c>
      <c r="W56" s="101">
        <v>0</v>
      </c>
      <c r="X56" s="101">
        <v>0</v>
      </c>
      <c r="Y56" s="101">
        <v>0</v>
      </c>
      <c r="Z56" s="97">
        <v>1</v>
      </c>
      <c r="AA56" s="101">
        <v>0</v>
      </c>
      <c r="AB56" s="101">
        <v>0</v>
      </c>
      <c r="AC56" s="101">
        <v>0</v>
      </c>
      <c r="AD56" s="101">
        <v>0</v>
      </c>
      <c r="AE56" s="101">
        <v>0</v>
      </c>
      <c r="AF56" s="101">
        <v>0</v>
      </c>
      <c r="AG56" s="97">
        <v>1</v>
      </c>
      <c r="AH56" s="101">
        <v>0</v>
      </c>
      <c r="AI56" s="101">
        <v>0</v>
      </c>
    </row>
    <row r="57" spans="1:35" ht="36" x14ac:dyDescent="0.4">
      <c r="A57" s="96" t="s">
        <v>326</v>
      </c>
      <c r="B57" s="101">
        <v>0</v>
      </c>
      <c r="C57" s="101">
        <v>0</v>
      </c>
      <c r="D57" s="101">
        <v>0</v>
      </c>
      <c r="E57" s="97">
        <v>1</v>
      </c>
      <c r="F57" s="101">
        <v>0</v>
      </c>
      <c r="G57" s="101">
        <v>0</v>
      </c>
      <c r="H57" s="96" t="s">
        <v>339</v>
      </c>
      <c r="I57" s="101">
        <v>0</v>
      </c>
      <c r="J57" s="101">
        <v>0</v>
      </c>
      <c r="K57" s="101">
        <v>0</v>
      </c>
      <c r="L57" s="97">
        <v>1</v>
      </c>
      <c r="M57" s="101">
        <v>0</v>
      </c>
      <c r="N57" s="101">
        <v>0</v>
      </c>
      <c r="O57" s="96" t="s">
        <v>309</v>
      </c>
      <c r="P57" s="101">
        <v>0</v>
      </c>
      <c r="Q57" s="101">
        <v>0</v>
      </c>
      <c r="R57" s="101">
        <v>0</v>
      </c>
      <c r="S57" s="97">
        <v>1</v>
      </c>
      <c r="T57" s="101">
        <v>0</v>
      </c>
      <c r="U57" s="101">
        <v>0</v>
      </c>
      <c r="V57" s="96" t="s">
        <v>339</v>
      </c>
      <c r="W57" s="101">
        <v>0</v>
      </c>
      <c r="X57" s="101">
        <v>0</v>
      </c>
      <c r="Y57" s="101">
        <v>0</v>
      </c>
      <c r="Z57" s="97">
        <v>1</v>
      </c>
      <c r="AA57" s="101">
        <v>0</v>
      </c>
      <c r="AB57" s="101">
        <v>0</v>
      </c>
      <c r="AC57" s="101">
        <v>0</v>
      </c>
      <c r="AD57" s="101">
        <v>0</v>
      </c>
      <c r="AE57" s="101">
        <v>0</v>
      </c>
      <c r="AF57" s="101">
        <v>0</v>
      </c>
      <c r="AG57" s="97">
        <v>1</v>
      </c>
      <c r="AH57" s="101">
        <v>0</v>
      </c>
      <c r="AI57" s="101">
        <v>0</v>
      </c>
    </row>
    <row r="58" spans="1:35" ht="18" x14ac:dyDescent="0.4">
      <c r="A58" s="96" t="s">
        <v>309</v>
      </c>
      <c r="B58" s="101">
        <v>0</v>
      </c>
      <c r="C58" s="101">
        <v>0</v>
      </c>
      <c r="D58" s="101">
        <v>0</v>
      </c>
      <c r="E58" s="97">
        <v>1</v>
      </c>
      <c r="F58" s="101">
        <v>0</v>
      </c>
      <c r="G58" s="101">
        <v>0</v>
      </c>
      <c r="H58" s="96" t="s">
        <v>269</v>
      </c>
      <c r="I58" s="101">
        <v>0</v>
      </c>
      <c r="J58" s="101">
        <v>0</v>
      </c>
      <c r="K58" s="101">
        <v>0</v>
      </c>
      <c r="L58" s="97">
        <v>1</v>
      </c>
      <c r="M58" s="101">
        <v>0</v>
      </c>
      <c r="N58" s="101">
        <v>0</v>
      </c>
      <c r="O58" s="96" t="s">
        <v>282</v>
      </c>
      <c r="P58" s="101">
        <v>0</v>
      </c>
      <c r="Q58" s="101">
        <v>0</v>
      </c>
      <c r="R58" s="101">
        <v>0</v>
      </c>
      <c r="S58" s="97">
        <v>1</v>
      </c>
      <c r="T58" s="101">
        <v>0</v>
      </c>
      <c r="U58" s="101">
        <v>0</v>
      </c>
      <c r="V58" s="96" t="s">
        <v>269</v>
      </c>
      <c r="W58" s="101">
        <v>0</v>
      </c>
      <c r="X58" s="101">
        <v>0</v>
      </c>
      <c r="Y58" s="101">
        <v>0</v>
      </c>
      <c r="Z58" s="97">
        <v>1</v>
      </c>
      <c r="AA58" s="101">
        <v>0</v>
      </c>
      <c r="AB58" s="101">
        <v>0</v>
      </c>
      <c r="AC58" s="101">
        <v>0</v>
      </c>
      <c r="AD58" s="101">
        <v>0</v>
      </c>
      <c r="AE58" s="101">
        <v>0</v>
      </c>
      <c r="AF58" s="101">
        <v>0</v>
      </c>
      <c r="AG58" s="97">
        <v>1</v>
      </c>
      <c r="AH58" s="101">
        <v>0</v>
      </c>
      <c r="AI58" s="101">
        <v>0</v>
      </c>
    </row>
    <row r="59" spans="1:35" ht="18" x14ac:dyDescent="0.4">
      <c r="A59" s="96" t="s">
        <v>282</v>
      </c>
      <c r="B59" s="101">
        <v>0</v>
      </c>
      <c r="C59" s="101">
        <v>0</v>
      </c>
      <c r="D59" s="101">
        <v>0</v>
      </c>
      <c r="E59" s="97">
        <v>1</v>
      </c>
      <c r="F59" s="101">
        <v>0</v>
      </c>
      <c r="G59" s="101">
        <v>0</v>
      </c>
      <c r="H59" s="96" t="s">
        <v>247</v>
      </c>
      <c r="I59" s="101">
        <v>0</v>
      </c>
      <c r="J59" s="101">
        <v>0</v>
      </c>
      <c r="K59" s="101">
        <v>0</v>
      </c>
      <c r="L59" s="97">
        <v>1</v>
      </c>
      <c r="M59" s="101">
        <v>0</v>
      </c>
      <c r="N59" s="101">
        <v>0</v>
      </c>
      <c r="O59" s="96" t="s">
        <v>215</v>
      </c>
      <c r="P59" s="101">
        <v>0</v>
      </c>
      <c r="Q59" s="101">
        <v>0</v>
      </c>
      <c r="R59" s="101">
        <v>0</v>
      </c>
      <c r="S59" s="97">
        <v>1</v>
      </c>
      <c r="T59" s="101">
        <v>0</v>
      </c>
      <c r="U59" s="101">
        <v>0</v>
      </c>
      <c r="V59" s="96" t="s">
        <v>340</v>
      </c>
      <c r="W59" s="101">
        <v>0</v>
      </c>
      <c r="X59" s="101">
        <v>0</v>
      </c>
      <c r="Y59" s="101">
        <v>0</v>
      </c>
      <c r="Z59" s="97">
        <v>1</v>
      </c>
      <c r="AA59" s="101">
        <v>0</v>
      </c>
      <c r="AB59" s="101">
        <v>0</v>
      </c>
      <c r="AC59" s="101">
        <v>0</v>
      </c>
      <c r="AD59" s="101">
        <v>0</v>
      </c>
      <c r="AE59" s="101">
        <v>0</v>
      </c>
      <c r="AF59" s="101">
        <v>0</v>
      </c>
      <c r="AG59" s="97">
        <v>1</v>
      </c>
      <c r="AH59" s="101">
        <v>0</v>
      </c>
      <c r="AI59" s="101">
        <v>0</v>
      </c>
    </row>
    <row r="60" spans="1:35" ht="36" x14ac:dyDescent="0.4">
      <c r="A60" s="96" t="s">
        <v>339</v>
      </c>
      <c r="B60" s="101">
        <v>0</v>
      </c>
      <c r="C60" s="101">
        <v>0</v>
      </c>
      <c r="D60" s="101">
        <v>0</v>
      </c>
      <c r="E60" s="97">
        <v>1</v>
      </c>
      <c r="F60" s="101">
        <v>0</v>
      </c>
      <c r="G60" s="101">
        <v>0</v>
      </c>
      <c r="H60" s="96" t="s">
        <v>340</v>
      </c>
      <c r="I60" s="101">
        <v>0</v>
      </c>
      <c r="J60" s="101">
        <v>0</v>
      </c>
      <c r="K60" s="101">
        <v>0</v>
      </c>
      <c r="L60" s="97">
        <v>1</v>
      </c>
      <c r="M60" s="101">
        <v>0</v>
      </c>
      <c r="N60" s="101">
        <v>0</v>
      </c>
      <c r="O60" s="96" t="s">
        <v>339</v>
      </c>
      <c r="P60" s="101">
        <v>0</v>
      </c>
      <c r="Q60" s="101">
        <v>0</v>
      </c>
      <c r="R60" s="101">
        <v>0</v>
      </c>
      <c r="S60" s="97">
        <v>1</v>
      </c>
      <c r="T60" s="101">
        <v>0</v>
      </c>
      <c r="U60" s="101">
        <v>0</v>
      </c>
      <c r="V60" s="96" t="s">
        <v>225</v>
      </c>
      <c r="W60" s="101">
        <v>0</v>
      </c>
      <c r="X60" s="101">
        <v>0</v>
      </c>
      <c r="Y60" s="101">
        <v>0</v>
      </c>
      <c r="Z60" s="97">
        <v>1</v>
      </c>
      <c r="AA60" s="101">
        <v>0</v>
      </c>
      <c r="AB60" s="101">
        <v>0</v>
      </c>
      <c r="AC60" s="101">
        <v>0</v>
      </c>
      <c r="AD60" s="101">
        <v>0</v>
      </c>
      <c r="AE60" s="101">
        <v>0</v>
      </c>
      <c r="AF60" s="101">
        <v>0</v>
      </c>
      <c r="AG60" s="97">
        <v>1</v>
      </c>
      <c r="AH60" s="101">
        <v>0</v>
      </c>
      <c r="AI60" s="101">
        <v>0</v>
      </c>
    </row>
    <row r="61" spans="1:35" ht="18" x14ac:dyDescent="0.4">
      <c r="A61" s="96" t="s">
        <v>269</v>
      </c>
      <c r="B61" s="101">
        <v>0</v>
      </c>
      <c r="C61" s="101">
        <v>0</v>
      </c>
      <c r="D61" s="101">
        <v>0</v>
      </c>
      <c r="E61" s="97">
        <v>1</v>
      </c>
      <c r="F61" s="101">
        <v>0</v>
      </c>
      <c r="G61" s="101">
        <v>0</v>
      </c>
      <c r="H61" s="96" t="s">
        <v>265</v>
      </c>
      <c r="I61" s="101">
        <v>0</v>
      </c>
      <c r="J61" s="101">
        <v>0</v>
      </c>
      <c r="K61" s="101">
        <v>0</v>
      </c>
      <c r="L61" s="97">
        <v>1</v>
      </c>
      <c r="M61" s="101">
        <v>0</v>
      </c>
      <c r="N61" s="101">
        <v>0</v>
      </c>
      <c r="O61" s="96" t="s">
        <v>269</v>
      </c>
      <c r="P61" s="101">
        <v>0</v>
      </c>
      <c r="Q61" s="101">
        <v>0</v>
      </c>
      <c r="R61" s="101">
        <v>0</v>
      </c>
      <c r="S61" s="97">
        <v>1</v>
      </c>
      <c r="T61" s="101">
        <v>0</v>
      </c>
      <c r="U61" s="101">
        <v>0</v>
      </c>
      <c r="V61" s="96" t="s">
        <v>281</v>
      </c>
      <c r="W61" s="101">
        <v>0</v>
      </c>
      <c r="X61" s="101">
        <v>0</v>
      </c>
      <c r="Y61" s="101">
        <v>0</v>
      </c>
      <c r="Z61" s="97">
        <v>1</v>
      </c>
      <c r="AA61" s="101">
        <v>0</v>
      </c>
      <c r="AB61" s="101">
        <v>0</v>
      </c>
      <c r="AC61" s="101">
        <v>0</v>
      </c>
      <c r="AD61" s="101">
        <v>0</v>
      </c>
      <c r="AE61" s="101">
        <v>0</v>
      </c>
      <c r="AF61" s="101">
        <v>0</v>
      </c>
      <c r="AG61" s="97">
        <v>1</v>
      </c>
      <c r="AH61" s="101">
        <v>0</v>
      </c>
      <c r="AI61" s="101">
        <v>0</v>
      </c>
    </row>
    <row r="62" spans="1:35" ht="18" x14ac:dyDescent="0.4">
      <c r="A62" s="96" t="s">
        <v>340</v>
      </c>
      <c r="B62" s="101">
        <v>0</v>
      </c>
      <c r="C62" s="101">
        <v>0</v>
      </c>
      <c r="D62" s="101">
        <v>0</v>
      </c>
      <c r="E62" s="97">
        <v>1</v>
      </c>
      <c r="F62" s="101">
        <v>0</v>
      </c>
      <c r="G62" s="101">
        <v>0</v>
      </c>
      <c r="H62" s="96" t="s">
        <v>245</v>
      </c>
      <c r="I62" s="101">
        <v>0</v>
      </c>
      <c r="J62" s="101">
        <v>0</v>
      </c>
      <c r="K62" s="101">
        <v>0</v>
      </c>
      <c r="L62" s="97">
        <v>1</v>
      </c>
      <c r="M62" s="101">
        <v>0</v>
      </c>
      <c r="N62" s="101">
        <v>0</v>
      </c>
      <c r="O62" s="96" t="s">
        <v>247</v>
      </c>
      <c r="P62" s="101">
        <v>0</v>
      </c>
      <c r="Q62" s="101">
        <v>0</v>
      </c>
      <c r="R62" s="101">
        <v>0</v>
      </c>
      <c r="S62" s="97">
        <v>1</v>
      </c>
      <c r="T62" s="101">
        <v>0</v>
      </c>
      <c r="U62" s="101">
        <v>0</v>
      </c>
      <c r="V62" s="96" t="s">
        <v>307</v>
      </c>
      <c r="W62" s="101">
        <v>0</v>
      </c>
      <c r="X62" s="101">
        <v>0</v>
      </c>
      <c r="Y62" s="101">
        <v>0</v>
      </c>
      <c r="Z62" s="97">
        <v>1</v>
      </c>
      <c r="AA62" s="101">
        <v>0</v>
      </c>
      <c r="AB62" s="101">
        <v>0</v>
      </c>
      <c r="AC62" s="101">
        <v>0</v>
      </c>
      <c r="AD62" s="101">
        <v>0</v>
      </c>
      <c r="AE62" s="101">
        <v>0</v>
      </c>
      <c r="AF62" s="101">
        <v>0</v>
      </c>
      <c r="AG62" s="97">
        <v>1</v>
      </c>
      <c r="AH62" s="101">
        <v>0</v>
      </c>
      <c r="AI62" s="101">
        <v>0</v>
      </c>
    </row>
    <row r="63" spans="1:35" ht="18" x14ac:dyDescent="0.4">
      <c r="A63" s="96" t="s">
        <v>225</v>
      </c>
      <c r="B63" s="101">
        <v>0</v>
      </c>
      <c r="C63" s="101">
        <v>0</v>
      </c>
      <c r="D63" s="101">
        <v>0</v>
      </c>
      <c r="E63" s="97">
        <v>1</v>
      </c>
      <c r="F63" s="101">
        <v>0</v>
      </c>
      <c r="G63" s="101">
        <v>0</v>
      </c>
      <c r="H63" s="96" t="s">
        <v>259</v>
      </c>
      <c r="I63" s="101">
        <v>0</v>
      </c>
      <c r="J63" s="101">
        <v>0</v>
      </c>
      <c r="K63" s="101">
        <v>0</v>
      </c>
      <c r="L63" s="97">
        <v>1</v>
      </c>
      <c r="M63" s="101">
        <v>0</v>
      </c>
      <c r="N63" s="101">
        <v>0</v>
      </c>
      <c r="O63" s="96" t="s">
        <v>340</v>
      </c>
      <c r="P63" s="101">
        <v>0</v>
      </c>
      <c r="Q63" s="101">
        <v>0</v>
      </c>
      <c r="R63" s="101">
        <v>0</v>
      </c>
      <c r="S63" s="97">
        <v>1</v>
      </c>
      <c r="T63" s="101">
        <v>0</v>
      </c>
      <c r="U63" s="101">
        <v>0</v>
      </c>
      <c r="V63" s="96" t="s">
        <v>341</v>
      </c>
      <c r="W63" s="101">
        <v>0</v>
      </c>
      <c r="X63" s="101">
        <v>0</v>
      </c>
      <c r="Y63" s="101">
        <v>0</v>
      </c>
      <c r="Z63" s="97">
        <v>1</v>
      </c>
      <c r="AA63" s="101">
        <v>0</v>
      </c>
      <c r="AB63" s="101">
        <v>0</v>
      </c>
      <c r="AC63" s="101">
        <v>0</v>
      </c>
      <c r="AD63" s="101">
        <v>0</v>
      </c>
      <c r="AE63" s="101">
        <v>0</v>
      </c>
      <c r="AF63" s="101">
        <v>0</v>
      </c>
      <c r="AG63" s="97">
        <v>1</v>
      </c>
      <c r="AH63" s="101">
        <v>0</v>
      </c>
      <c r="AI63" s="101">
        <v>0</v>
      </c>
    </row>
    <row r="64" spans="1:35" ht="18" x14ac:dyDescent="0.4">
      <c r="A64" s="96" t="s">
        <v>281</v>
      </c>
      <c r="B64" s="101">
        <v>0</v>
      </c>
      <c r="C64" s="101">
        <v>0</v>
      </c>
      <c r="D64" s="101">
        <v>0</v>
      </c>
      <c r="E64" s="97">
        <v>1</v>
      </c>
      <c r="F64" s="101">
        <v>0</v>
      </c>
      <c r="G64" s="101">
        <v>0</v>
      </c>
      <c r="H64" s="96" t="s">
        <v>225</v>
      </c>
      <c r="I64" s="101">
        <v>0</v>
      </c>
      <c r="J64" s="101">
        <v>0</v>
      </c>
      <c r="K64" s="101">
        <v>0</v>
      </c>
      <c r="L64" s="97">
        <v>1</v>
      </c>
      <c r="M64" s="101">
        <v>0</v>
      </c>
      <c r="N64" s="101">
        <v>0</v>
      </c>
      <c r="O64" s="96" t="s">
        <v>265</v>
      </c>
      <c r="P64" s="101">
        <v>0</v>
      </c>
      <c r="Q64" s="101">
        <v>0</v>
      </c>
      <c r="R64" s="101">
        <v>0</v>
      </c>
      <c r="S64" s="97">
        <v>1</v>
      </c>
      <c r="T64" s="101">
        <v>0</v>
      </c>
      <c r="U64" s="101">
        <v>0</v>
      </c>
      <c r="V64" s="96" t="s">
        <v>327</v>
      </c>
      <c r="W64" s="101">
        <v>0</v>
      </c>
      <c r="X64" s="101">
        <v>0</v>
      </c>
      <c r="Y64" s="101">
        <v>0</v>
      </c>
      <c r="Z64" s="97">
        <v>1</v>
      </c>
      <c r="AA64" s="101">
        <v>0</v>
      </c>
      <c r="AB64" s="101">
        <v>0</v>
      </c>
      <c r="AC64" s="101">
        <v>0</v>
      </c>
      <c r="AD64" s="101">
        <v>0</v>
      </c>
      <c r="AE64" s="101">
        <v>0</v>
      </c>
      <c r="AF64" s="101">
        <v>0</v>
      </c>
      <c r="AG64" s="97">
        <v>1</v>
      </c>
      <c r="AH64" s="101">
        <v>0</v>
      </c>
      <c r="AI64" s="101">
        <v>0</v>
      </c>
    </row>
    <row r="65" spans="1:35" ht="36" x14ac:dyDescent="0.4">
      <c r="A65" s="96" t="s">
        <v>307</v>
      </c>
      <c r="B65" s="101">
        <v>0</v>
      </c>
      <c r="C65" s="101">
        <v>0</v>
      </c>
      <c r="D65" s="101">
        <v>0</v>
      </c>
      <c r="E65" s="97">
        <v>1</v>
      </c>
      <c r="F65" s="101">
        <v>0</v>
      </c>
      <c r="G65" s="101">
        <v>0</v>
      </c>
      <c r="H65" s="96" t="s">
        <v>239</v>
      </c>
      <c r="I65" s="101">
        <v>0</v>
      </c>
      <c r="J65" s="101">
        <v>0</v>
      </c>
      <c r="K65" s="101">
        <v>0</v>
      </c>
      <c r="L65" s="97">
        <v>1</v>
      </c>
      <c r="M65" s="101">
        <v>0</v>
      </c>
      <c r="N65" s="101">
        <v>0</v>
      </c>
      <c r="O65" s="96" t="s">
        <v>245</v>
      </c>
      <c r="P65" s="101">
        <v>0</v>
      </c>
      <c r="Q65" s="101">
        <v>0</v>
      </c>
      <c r="R65" s="101">
        <v>0</v>
      </c>
      <c r="S65" s="97">
        <v>1</v>
      </c>
      <c r="T65" s="101">
        <v>0</v>
      </c>
      <c r="U65" s="101">
        <v>0</v>
      </c>
      <c r="V65" s="96" t="s">
        <v>480</v>
      </c>
      <c r="W65" s="101">
        <v>0</v>
      </c>
      <c r="X65" s="101">
        <v>0</v>
      </c>
      <c r="Y65" s="101">
        <v>0</v>
      </c>
      <c r="Z65" s="97">
        <v>1</v>
      </c>
      <c r="AA65" s="101">
        <v>0</v>
      </c>
      <c r="AB65" s="101">
        <v>0</v>
      </c>
      <c r="AC65" s="101">
        <v>0</v>
      </c>
      <c r="AD65" s="101">
        <v>0</v>
      </c>
      <c r="AE65" s="101">
        <v>0</v>
      </c>
      <c r="AF65" s="101">
        <v>0</v>
      </c>
      <c r="AG65" s="97">
        <v>1</v>
      </c>
      <c r="AH65" s="101">
        <v>0</v>
      </c>
      <c r="AI65" s="101">
        <v>0</v>
      </c>
    </row>
    <row r="66" spans="1:35" ht="18" x14ac:dyDescent="0.4">
      <c r="A66" s="96" t="s">
        <v>341</v>
      </c>
      <c r="B66" s="101">
        <v>0</v>
      </c>
      <c r="C66" s="101">
        <v>0</v>
      </c>
      <c r="D66" s="101">
        <v>0</v>
      </c>
      <c r="E66" s="97">
        <v>1</v>
      </c>
      <c r="F66" s="101">
        <v>0</v>
      </c>
      <c r="G66" s="101">
        <v>0</v>
      </c>
      <c r="H66" s="96" t="s">
        <v>281</v>
      </c>
      <c r="I66" s="101">
        <v>0</v>
      </c>
      <c r="J66" s="101">
        <v>0</v>
      </c>
      <c r="K66" s="101">
        <v>0</v>
      </c>
      <c r="L66" s="97">
        <v>1</v>
      </c>
      <c r="M66" s="101">
        <v>0</v>
      </c>
      <c r="N66" s="101">
        <v>0</v>
      </c>
      <c r="O66" s="96" t="s">
        <v>259</v>
      </c>
      <c r="P66" s="101">
        <v>0</v>
      </c>
      <c r="Q66" s="101">
        <v>0</v>
      </c>
      <c r="R66" s="101">
        <v>0</v>
      </c>
      <c r="S66" s="97">
        <v>1</v>
      </c>
      <c r="T66" s="101">
        <v>0</v>
      </c>
      <c r="U66" s="101">
        <v>0</v>
      </c>
      <c r="V66" s="96" t="s">
        <v>436</v>
      </c>
      <c r="W66" s="101">
        <v>0</v>
      </c>
      <c r="X66" s="101">
        <v>0</v>
      </c>
      <c r="Y66" s="101">
        <v>0</v>
      </c>
      <c r="Z66" s="97">
        <v>1</v>
      </c>
      <c r="AA66" s="101">
        <v>0</v>
      </c>
      <c r="AB66" s="101">
        <v>0</v>
      </c>
      <c r="AC66" s="101">
        <v>0</v>
      </c>
      <c r="AD66" s="101">
        <v>0</v>
      </c>
      <c r="AE66" s="101">
        <v>0</v>
      </c>
      <c r="AF66" s="101">
        <v>0</v>
      </c>
      <c r="AG66" s="97">
        <v>1</v>
      </c>
      <c r="AH66" s="101">
        <v>0</v>
      </c>
      <c r="AI66" s="101">
        <v>0</v>
      </c>
    </row>
    <row r="67" spans="1:35" ht="18" x14ac:dyDescent="0.4">
      <c r="A67" s="96" t="s">
        <v>327</v>
      </c>
      <c r="B67" s="101">
        <v>0</v>
      </c>
      <c r="C67" s="101">
        <v>0</v>
      </c>
      <c r="D67" s="101">
        <v>0</v>
      </c>
      <c r="E67" s="97">
        <v>1</v>
      </c>
      <c r="F67" s="101">
        <v>0</v>
      </c>
      <c r="G67" s="101">
        <v>0</v>
      </c>
      <c r="H67" s="96" t="s">
        <v>307</v>
      </c>
      <c r="I67" s="101">
        <v>0</v>
      </c>
      <c r="J67" s="101">
        <v>0</v>
      </c>
      <c r="K67" s="101">
        <v>0</v>
      </c>
      <c r="L67" s="97">
        <v>1</v>
      </c>
      <c r="M67" s="101">
        <v>0</v>
      </c>
      <c r="N67" s="101">
        <v>0</v>
      </c>
      <c r="O67" s="96" t="s">
        <v>225</v>
      </c>
      <c r="P67" s="101">
        <v>0</v>
      </c>
      <c r="Q67" s="101">
        <v>0</v>
      </c>
      <c r="R67" s="101">
        <v>0</v>
      </c>
      <c r="S67" s="97">
        <v>1</v>
      </c>
      <c r="T67" s="101">
        <v>0</v>
      </c>
      <c r="U67" s="101">
        <v>0</v>
      </c>
      <c r="V67" s="96" t="s">
        <v>312</v>
      </c>
      <c r="W67" s="101">
        <v>0</v>
      </c>
      <c r="X67" s="101">
        <v>0</v>
      </c>
      <c r="Y67" s="101">
        <v>0</v>
      </c>
      <c r="Z67" s="97">
        <v>1</v>
      </c>
      <c r="AA67" s="101">
        <v>0</v>
      </c>
      <c r="AB67" s="101">
        <v>0</v>
      </c>
      <c r="AC67" s="101">
        <v>0</v>
      </c>
      <c r="AD67" s="101">
        <v>0</v>
      </c>
      <c r="AE67" s="101">
        <v>0</v>
      </c>
      <c r="AF67" s="101">
        <v>0</v>
      </c>
      <c r="AG67" s="97">
        <v>1</v>
      </c>
      <c r="AH67" s="101">
        <v>0</v>
      </c>
      <c r="AI67" s="101">
        <v>0</v>
      </c>
    </row>
    <row r="68" spans="1:35" ht="36" x14ac:dyDescent="0.4">
      <c r="A68" s="96" t="s">
        <v>480</v>
      </c>
      <c r="B68" s="101">
        <v>0</v>
      </c>
      <c r="C68" s="101">
        <v>0</v>
      </c>
      <c r="D68" s="101">
        <v>0</v>
      </c>
      <c r="E68" s="97">
        <v>1</v>
      </c>
      <c r="F68" s="101">
        <v>0</v>
      </c>
      <c r="G68" s="101">
        <v>0</v>
      </c>
      <c r="H68" s="96" t="s">
        <v>341</v>
      </c>
      <c r="I68" s="101">
        <v>0</v>
      </c>
      <c r="J68" s="101">
        <v>0</v>
      </c>
      <c r="K68" s="101">
        <v>0</v>
      </c>
      <c r="L68" s="97">
        <v>1</v>
      </c>
      <c r="M68" s="101">
        <v>0</v>
      </c>
      <c r="N68" s="101">
        <v>0</v>
      </c>
      <c r="O68" s="96" t="s">
        <v>239</v>
      </c>
      <c r="P68" s="101">
        <v>0</v>
      </c>
      <c r="Q68" s="101">
        <v>0</v>
      </c>
      <c r="R68" s="101">
        <v>0</v>
      </c>
      <c r="S68" s="97">
        <v>1</v>
      </c>
      <c r="T68" s="101">
        <v>0</v>
      </c>
      <c r="U68" s="101">
        <v>0</v>
      </c>
      <c r="V68" s="96" t="s">
        <v>266</v>
      </c>
      <c r="W68" s="101">
        <v>0</v>
      </c>
      <c r="X68" s="101">
        <v>0</v>
      </c>
      <c r="Y68" s="101">
        <v>0</v>
      </c>
      <c r="Z68" s="97">
        <v>1</v>
      </c>
      <c r="AA68" s="101">
        <v>0</v>
      </c>
      <c r="AB68" s="101">
        <v>0</v>
      </c>
      <c r="AC68" s="101">
        <v>0</v>
      </c>
      <c r="AD68" s="101">
        <v>0</v>
      </c>
      <c r="AE68" s="101">
        <v>0</v>
      </c>
      <c r="AF68" s="101">
        <v>0</v>
      </c>
      <c r="AG68" s="97">
        <v>1</v>
      </c>
      <c r="AH68" s="101">
        <v>0</v>
      </c>
      <c r="AI68" s="101">
        <v>0</v>
      </c>
    </row>
    <row r="69" spans="1:35" ht="18" x14ac:dyDescent="0.4">
      <c r="A69" s="96" t="s">
        <v>312</v>
      </c>
      <c r="B69" s="101">
        <v>0</v>
      </c>
      <c r="C69" s="101">
        <v>0</v>
      </c>
      <c r="D69" s="101">
        <v>0</v>
      </c>
      <c r="E69" s="97">
        <v>1</v>
      </c>
      <c r="F69" s="101">
        <v>0</v>
      </c>
      <c r="G69" s="101">
        <v>0</v>
      </c>
      <c r="H69" s="96" t="s">
        <v>327</v>
      </c>
      <c r="I69" s="101">
        <v>0</v>
      </c>
      <c r="J69" s="101">
        <v>0</v>
      </c>
      <c r="K69" s="101">
        <v>0</v>
      </c>
      <c r="L69" s="97">
        <v>1</v>
      </c>
      <c r="M69" s="101">
        <v>0</v>
      </c>
      <c r="N69" s="101">
        <v>0</v>
      </c>
      <c r="O69" s="96" t="s">
        <v>281</v>
      </c>
      <c r="P69" s="101">
        <v>0</v>
      </c>
      <c r="Q69" s="101">
        <v>0</v>
      </c>
      <c r="R69" s="101">
        <v>0</v>
      </c>
      <c r="S69" s="97">
        <v>1</v>
      </c>
      <c r="T69" s="101">
        <v>0</v>
      </c>
      <c r="U69" s="101">
        <v>0</v>
      </c>
      <c r="V69" s="96" t="s">
        <v>301</v>
      </c>
      <c r="W69" s="101">
        <v>0</v>
      </c>
      <c r="X69" s="101">
        <v>0</v>
      </c>
      <c r="Y69" s="101">
        <v>0</v>
      </c>
      <c r="Z69" s="97">
        <v>1</v>
      </c>
      <c r="AA69" s="101">
        <v>0</v>
      </c>
      <c r="AB69" s="101">
        <v>0</v>
      </c>
      <c r="AC69" s="101">
        <v>0</v>
      </c>
      <c r="AD69" s="101">
        <v>0</v>
      </c>
      <c r="AE69" s="101">
        <v>0</v>
      </c>
      <c r="AF69" s="101">
        <v>0</v>
      </c>
      <c r="AG69" s="97">
        <v>1</v>
      </c>
      <c r="AH69" s="101">
        <v>0</v>
      </c>
      <c r="AI69" s="101">
        <v>0</v>
      </c>
    </row>
    <row r="70" spans="1:35" ht="18" x14ac:dyDescent="0.4">
      <c r="A70" s="96" t="s">
        <v>266</v>
      </c>
      <c r="B70" s="101">
        <v>0</v>
      </c>
      <c r="C70" s="101">
        <v>0</v>
      </c>
      <c r="D70" s="101">
        <v>0</v>
      </c>
      <c r="E70" s="97">
        <v>1</v>
      </c>
      <c r="F70" s="101">
        <v>0</v>
      </c>
      <c r="G70" s="101">
        <v>0</v>
      </c>
      <c r="H70" s="96" t="s">
        <v>480</v>
      </c>
      <c r="I70" s="101">
        <v>0</v>
      </c>
      <c r="J70" s="101">
        <v>0</v>
      </c>
      <c r="K70" s="101">
        <v>0</v>
      </c>
      <c r="L70" s="97">
        <v>1</v>
      </c>
      <c r="M70" s="101">
        <v>0</v>
      </c>
      <c r="N70" s="101">
        <v>0</v>
      </c>
      <c r="O70" s="96" t="s">
        <v>307</v>
      </c>
      <c r="P70" s="101">
        <v>0</v>
      </c>
      <c r="Q70" s="101">
        <v>0</v>
      </c>
      <c r="R70" s="101">
        <v>0</v>
      </c>
      <c r="S70" s="97">
        <v>1</v>
      </c>
      <c r="T70" s="101">
        <v>0</v>
      </c>
      <c r="U70" s="101">
        <v>0</v>
      </c>
      <c r="V70" s="96" t="s">
        <v>342</v>
      </c>
      <c r="W70" s="101">
        <v>0</v>
      </c>
      <c r="X70" s="101">
        <v>0</v>
      </c>
      <c r="Y70" s="101">
        <v>0</v>
      </c>
      <c r="Z70" s="97">
        <v>1</v>
      </c>
      <c r="AA70" s="101">
        <v>0</v>
      </c>
      <c r="AB70" s="101">
        <v>0</v>
      </c>
      <c r="AC70" s="101">
        <v>0</v>
      </c>
      <c r="AD70" s="101">
        <v>0</v>
      </c>
      <c r="AE70" s="101">
        <v>0</v>
      </c>
      <c r="AF70" s="101">
        <v>0</v>
      </c>
      <c r="AG70" s="97">
        <v>1</v>
      </c>
      <c r="AH70" s="101">
        <v>0</v>
      </c>
      <c r="AI70" s="101">
        <v>0</v>
      </c>
    </row>
    <row r="71" spans="1:35" ht="18" x14ac:dyDescent="0.4">
      <c r="A71" s="96" t="s">
        <v>301</v>
      </c>
      <c r="B71" s="101">
        <v>0</v>
      </c>
      <c r="C71" s="101">
        <v>0</v>
      </c>
      <c r="D71" s="101">
        <v>0</v>
      </c>
      <c r="E71" s="97">
        <v>1</v>
      </c>
      <c r="F71" s="101">
        <v>0</v>
      </c>
      <c r="G71" s="101">
        <v>0</v>
      </c>
      <c r="H71" s="96" t="s">
        <v>436</v>
      </c>
      <c r="I71" s="101">
        <v>0</v>
      </c>
      <c r="J71" s="101">
        <v>0</v>
      </c>
      <c r="K71" s="101">
        <v>0</v>
      </c>
      <c r="L71" s="97">
        <v>1</v>
      </c>
      <c r="M71" s="101">
        <v>0</v>
      </c>
      <c r="N71" s="101">
        <v>0</v>
      </c>
      <c r="O71" s="96" t="s">
        <v>341</v>
      </c>
      <c r="P71" s="101">
        <v>0</v>
      </c>
      <c r="Q71" s="101">
        <v>0</v>
      </c>
      <c r="R71" s="101">
        <v>0</v>
      </c>
      <c r="S71" s="97">
        <v>1</v>
      </c>
      <c r="T71" s="101">
        <v>0</v>
      </c>
      <c r="U71" s="101">
        <v>0</v>
      </c>
      <c r="V71" s="96" t="s">
        <v>328</v>
      </c>
      <c r="W71" s="101">
        <v>0</v>
      </c>
      <c r="X71" s="101">
        <v>0</v>
      </c>
      <c r="Y71" s="101">
        <v>0</v>
      </c>
      <c r="Z71" s="97">
        <v>1</v>
      </c>
      <c r="AA71" s="101">
        <v>0</v>
      </c>
      <c r="AB71" s="101">
        <v>0</v>
      </c>
      <c r="AC71" s="101">
        <v>0</v>
      </c>
      <c r="AD71" s="101">
        <v>0</v>
      </c>
      <c r="AE71" s="101">
        <v>0</v>
      </c>
      <c r="AF71" s="101">
        <v>0</v>
      </c>
      <c r="AG71" s="97">
        <v>1</v>
      </c>
      <c r="AH71" s="101">
        <v>0</v>
      </c>
      <c r="AI71" s="101">
        <v>0</v>
      </c>
    </row>
    <row r="72" spans="1:35" ht="18" x14ac:dyDescent="0.4">
      <c r="A72" s="96" t="s">
        <v>342</v>
      </c>
      <c r="B72" s="101">
        <v>0</v>
      </c>
      <c r="C72" s="101">
        <v>0</v>
      </c>
      <c r="D72" s="101">
        <v>0</v>
      </c>
      <c r="E72" s="97">
        <v>1</v>
      </c>
      <c r="F72" s="101">
        <v>0</v>
      </c>
      <c r="G72" s="101">
        <v>0</v>
      </c>
      <c r="H72" s="96" t="s">
        <v>312</v>
      </c>
      <c r="I72" s="101">
        <v>0</v>
      </c>
      <c r="J72" s="101">
        <v>0</v>
      </c>
      <c r="K72" s="101">
        <v>0</v>
      </c>
      <c r="L72" s="97">
        <v>1</v>
      </c>
      <c r="M72" s="101">
        <v>0</v>
      </c>
      <c r="N72" s="101">
        <v>0</v>
      </c>
      <c r="O72" s="96" t="s">
        <v>327</v>
      </c>
      <c r="P72" s="101">
        <v>0</v>
      </c>
      <c r="Q72" s="101">
        <v>0</v>
      </c>
      <c r="R72" s="101">
        <v>0</v>
      </c>
      <c r="S72" s="97">
        <v>1</v>
      </c>
      <c r="T72" s="101">
        <v>0</v>
      </c>
      <c r="U72" s="101">
        <v>0</v>
      </c>
      <c r="V72" s="96" t="s">
        <v>343</v>
      </c>
      <c r="W72" s="101">
        <v>0</v>
      </c>
      <c r="X72" s="101">
        <v>0</v>
      </c>
      <c r="Y72" s="101">
        <v>0</v>
      </c>
      <c r="Z72" s="97">
        <v>1</v>
      </c>
      <c r="AA72" s="101">
        <v>0</v>
      </c>
      <c r="AB72" s="101">
        <v>0</v>
      </c>
      <c r="AC72" s="96" t="s">
        <v>232</v>
      </c>
      <c r="AD72" s="101">
        <v>0</v>
      </c>
      <c r="AE72" s="101">
        <v>0</v>
      </c>
      <c r="AF72" s="101">
        <v>0</v>
      </c>
      <c r="AG72" s="97">
        <v>1</v>
      </c>
      <c r="AH72" s="101">
        <v>0</v>
      </c>
      <c r="AI72" s="101">
        <v>0</v>
      </c>
    </row>
    <row r="73" spans="1:35" ht="18" x14ac:dyDescent="0.4">
      <c r="A73" s="96" t="s">
        <v>328</v>
      </c>
      <c r="B73" s="101">
        <v>0</v>
      </c>
      <c r="C73" s="101">
        <v>0</v>
      </c>
      <c r="D73" s="101">
        <v>0</v>
      </c>
      <c r="E73" s="97">
        <v>1</v>
      </c>
      <c r="F73" s="101">
        <v>0</v>
      </c>
      <c r="G73" s="101">
        <v>0</v>
      </c>
      <c r="H73" s="96" t="s">
        <v>266</v>
      </c>
      <c r="I73" s="101">
        <v>0</v>
      </c>
      <c r="J73" s="101">
        <v>0</v>
      </c>
      <c r="K73" s="101">
        <v>0</v>
      </c>
      <c r="L73" s="97">
        <v>1</v>
      </c>
      <c r="M73" s="101">
        <v>0</v>
      </c>
      <c r="N73" s="101">
        <v>0</v>
      </c>
      <c r="O73" s="96" t="s">
        <v>480</v>
      </c>
      <c r="P73" s="101">
        <v>0</v>
      </c>
      <c r="Q73" s="101">
        <v>0</v>
      </c>
      <c r="R73" s="101">
        <v>0</v>
      </c>
      <c r="S73" s="97">
        <v>1</v>
      </c>
      <c r="T73" s="101">
        <v>0</v>
      </c>
      <c r="U73" s="101">
        <v>0</v>
      </c>
      <c r="V73" s="96" t="s">
        <v>344</v>
      </c>
      <c r="W73" s="101">
        <v>0</v>
      </c>
      <c r="X73" s="101">
        <v>0</v>
      </c>
      <c r="Y73" s="101">
        <v>0</v>
      </c>
      <c r="Z73" s="97">
        <v>1</v>
      </c>
      <c r="AA73" s="101">
        <v>0</v>
      </c>
      <c r="AB73" s="101">
        <v>0</v>
      </c>
      <c r="AC73" s="96" t="s">
        <v>335</v>
      </c>
      <c r="AD73" s="101">
        <v>0</v>
      </c>
      <c r="AE73" s="101">
        <v>0</v>
      </c>
      <c r="AF73" s="101">
        <v>0</v>
      </c>
      <c r="AG73" s="97">
        <v>1</v>
      </c>
      <c r="AH73" s="101">
        <v>0</v>
      </c>
      <c r="AI73" s="101">
        <v>0</v>
      </c>
    </row>
    <row r="74" spans="1:35" ht="18" x14ac:dyDescent="0.4">
      <c r="A74" s="96" t="s">
        <v>343</v>
      </c>
      <c r="B74" s="101">
        <v>0</v>
      </c>
      <c r="C74" s="101">
        <v>0</v>
      </c>
      <c r="D74" s="101">
        <v>0</v>
      </c>
      <c r="E74" s="97">
        <v>1</v>
      </c>
      <c r="F74" s="101">
        <v>0</v>
      </c>
      <c r="G74" s="101">
        <v>0</v>
      </c>
      <c r="H74" s="96" t="s">
        <v>301</v>
      </c>
      <c r="I74" s="101">
        <v>0</v>
      </c>
      <c r="J74" s="101">
        <v>0</v>
      </c>
      <c r="K74" s="101">
        <v>0</v>
      </c>
      <c r="L74" s="97">
        <v>1</v>
      </c>
      <c r="M74" s="101">
        <v>0</v>
      </c>
      <c r="N74" s="101">
        <v>0</v>
      </c>
      <c r="O74" s="96" t="s">
        <v>436</v>
      </c>
      <c r="P74" s="101">
        <v>0</v>
      </c>
      <c r="Q74" s="101">
        <v>0</v>
      </c>
      <c r="R74" s="101">
        <v>0</v>
      </c>
      <c r="S74" s="97">
        <v>1</v>
      </c>
      <c r="T74" s="101">
        <v>0</v>
      </c>
      <c r="U74" s="101">
        <v>0</v>
      </c>
      <c r="V74" s="96" t="s">
        <v>251</v>
      </c>
      <c r="W74" s="101">
        <v>0</v>
      </c>
      <c r="X74" s="101">
        <v>0</v>
      </c>
      <c r="Y74" s="101">
        <v>0</v>
      </c>
      <c r="Z74" s="97">
        <v>1</v>
      </c>
      <c r="AA74" s="101">
        <v>0</v>
      </c>
      <c r="AB74" s="101">
        <v>0</v>
      </c>
      <c r="AC74" s="96" t="s">
        <v>287</v>
      </c>
      <c r="AD74" s="101">
        <v>0</v>
      </c>
      <c r="AE74" s="101">
        <v>0</v>
      </c>
      <c r="AF74" s="101">
        <v>0</v>
      </c>
      <c r="AG74" s="97">
        <v>1</v>
      </c>
      <c r="AH74" s="101">
        <v>0</v>
      </c>
      <c r="AI74" s="101">
        <v>0</v>
      </c>
    </row>
    <row r="75" spans="1:35" ht="18" x14ac:dyDescent="0.4">
      <c r="A75" s="96" t="s">
        <v>344</v>
      </c>
      <c r="B75" s="101">
        <v>0</v>
      </c>
      <c r="C75" s="101">
        <v>0</v>
      </c>
      <c r="D75" s="101">
        <v>0</v>
      </c>
      <c r="E75" s="97">
        <v>1</v>
      </c>
      <c r="F75" s="101">
        <v>0</v>
      </c>
      <c r="G75" s="101">
        <v>0</v>
      </c>
      <c r="H75" s="96" t="s">
        <v>342</v>
      </c>
      <c r="I75" s="101">
        <v>0</v>
      </c>
      <c r="J75" s="101">
        <v>0</v>
      </c>
      <c r="K75" s="101">
        <v>0</v>
      </c>
      <c r="L75" s="97">
        <v>1</v>
      </c>
      <c r="M75" s="101">
        <v>0</v>
      </c>
      <c r="N75" s="101">
        <v>0</v>
      </c>
      <c r="O75" s="96" t="s">
        <v>312</v>
      </c>
      <c r="P75" s="101">
        <v>0</v>
      </c>
      <c r="Q75" s="101">
        <v>0</v>
      </c>
      <c r="R75" s="101">
        <v>0</v>
      </c>
      <c r="S75" s="97">
        <v>1</v>
      </c>
      <c r="T75" s="101">
        <v>0</v>
      </c>
      <c r="U75" s="101">
        <v>0</v>
      </c>
      <c r="V75" s="96" t="s">
        <v>272</v>
      </c>
      <c r="W75" s="101">
        <v>0</v>
      </c>
      <c r="X75" s="101">
        <v>0</v>
      </c>
      <c r="Y75" s="101">
        <v>0</v>
      </c>
      <c r="Z75" s="97">
        <v>1</v>
      </c>
      <c r="AA75" s="101">
        <v>0</v>
      </c>
      <c r="AB75" s="101">
        <v>0</v>
      </c>
      <c r="AC75" s="96" t="s">
        <v>302</v>
      </c>
      <c r="AD75" s="101">
        <v>0</v>
      </c>
      <c r="AE75" s="101">
        <v>0</v>
      </c>
      <c r="AF75" s="101">
        <v>0</v>
      </c>
      <c r="AG75" s="97">
        <v>1</v>
      </c>
      <c r="AH75" s="101">
        <v>0</v>
      </c>
      <c r="AI75" s="101">
        <v>0</v>
      </c>
    </row>
    <row r="76" spans="1:35" ht="18" x14ac:dyDescent="0.4">
      <c r="A76" s="96" t="s">
        <v>251</v>
      </c>
      <c r="B76" s="101">
        <v>0</v>
      </c>
      <c r="C76" s="101">
        <v>0</v>
      </c>
      <c r="D76" s="101">
        <v>0</v>
      </c>
      <c r="E76" s="97">
        <v>1</v>
      </c>
      <c r="F76" s="101">
        <v>0</v>
      </c>
      <c r="G76" s="101">
        <v>0</v>
      </c>
      <c r="H76" s="96" t="s">
        <v>328</v>
      </c>
      <c r="I76" s="101">
        <v>0</v>
      </c>
      <c r="J76" s="101">
        <v>0</v>
      </c>
      <c r="K76" s="101">
        <v>0</v>
      </c>
      <c r="L76" s="97">
        <v>1</v>
      </c>
      <c r="M76" s="101">
        <v>0</v>
      </c>
      <c r="N76" s="101">
        <v>0</v>
      </c>
      <c r="O76" s="96" t="s">
        <v>266</v>
      </c>
      <c r="P76" s="101">
        <v>0</v>
      </c>
      <c r="Q76" s="101">
        <v>0</v>
      </c>
      <c r="R76" s="101">
        <v>0</v>
      </c>
      <c r="S76" s="97">
        <v>1</v>
      </c>
      <c r="T76" s="101">
        <v>0</v>
      </c>
      <c r="U76" s="101">
        <v>0</v>
      </c>
      <c r="V76" s="96" t="s">
        <v>345</v>
      </c>
      <c r="W76" s="101">
        <v>0</v>
      </c>
      <c r="X76" s="101">
        <v>0</v>
      </c>
      <c r="Y76" s="101">
        <v>0</v>
      </c>
      <c r="Z76" s="97">
        <v>1</v>
      </c>
      <c r="AA76" s="101">
        <v>0</v>
      </c>
      <c r="AB76" s="101">
        <v>0</v>
      </c>
      <c r="AC76" s="96" t="s">
        <v>336</v>
      </c>
      <c r="AD76" s="101">
        <v>0</v>
      </c>
      <c r="AE76" s="101">
        <v>0</v>
      </c>
      <c r="AF76" s="101">
        <v>0</v>
      </c>
      <c r="AG76" s="97">
        <v>1</v>
      </c>
      <c r="AH76" s="101">
        <v>0</v>
      </c>
      <c r="AI76" s="101">
        <v>0</v>
      </c>
    </row>
    <row r="77" spans="1:35" ht="18" x14ac:dyDescent="0.4">
      <c r="A77" s="96" t="s">
        <v>272</v>
      </c>
      <c r="B77" s="101">
        <v>0</v>
      </c>
      <c r="C77" s="101">
        <v>0</v>
      </c>
      <c r="D77" s="101">
        <v>0</v>
      </c>
      <c r="E77" s="97">
        <v>1</v>
      </c>
      <c r="F77" s="101">
        <v>0</v>
      </c>
      <c r="G77" s="101">
        <v>0</v>
      </c>
      <c r="H77" s="96" t="s">
        <v>343</v>
      </c>
      <c r="I77" s="101">
        <v>0</v>
      </c>
      <c r="J77" s="101">
        <v>0</v>
      </c>
      <c r="K77" s="101">
        <v>0</v>
      </c>
      <c r="L77" s="97">
        <v>1</v>
      </c>
      <c r="M77" s="101">
        <v>0</v>
      </c>
      <c r="N77" s="101">
        <v>0</v>
      </c>
      <c r="O77" s="96" t="s">
        <v>301</v>
      </c>
      <c r="P77" s="101">
        <v>0</v>
      </c>
      <c r="Q77" s="101">
        <v>0</v>
      </c>
      <c r="R77" s="101">
        <v>0</v>
      </c>
      <c r="S77" s="97">
        <v>1</v>
      </c>
      <c r="T77" s="101">
        <v>0</v>
      </c>
      <c r="U77" s="101">
        <v>0</v>
      </c>
      <c r="V77" s="96" t="s">
        <v>334</v>
      </c>
      <c r="W77" s="101">
        <v>0</v>
      </c>
      <c r="X77" s="101">
        <v>0</v>
      </c>
      <c r="Y77" s="101">
        <v>0</v>
      </c>
      <c r="Z77" s="97">
        <v>1</v>
      </c>
      <c r="AA77" s="101">
        <v>0</v>
      </c>
      <c r="AB77" s="101">
        <v>0</v>
      </c>
      <c r="AC77" s="96" t="s">
        <v>282</v>
      </c>
      <c r="AD77" s="101">
        <v>0</v>
      </c>
      <c r="AE77" s="101">
        <v>0</v>
      </c>
      <c r="AF77" s="101">
        <v>0</v>
      </c>
      <c r="AG77" s="97">
        <v>1</v>
      </c>
      <c r="AH77" s="101">
        <v>0</v>
      </c>
      <c r="AI77" s="101">
        <v>0</v>
      </c>
    </row>
    <row r="78" spans="1:35" ht="18" x14ac:dyDescent="0.4">
      <c r="A78" s="96" t="s">
        <v>345</v>
      </c>
      <c r="B78" s="101">
        <v>0</v>
      </c>
      <c r="C78" s="101">
        <v>0</v>
      </c>
      <c r="D78" s="101">
        <v>0</v>
      </c>
      <c r="E78" s="97">
        <v>1</v>
      </c>
      <c r="F78" s="101">
        <v>0</v>
      </c>
      <c r="G78" s="101">
        <v>0</v>
      </c>
      <c r="H78" s="96" t="s">
        <v>344</v>
      </c>
      <c r="I78" s="101">
        <v>0</v>
      </c>
      <c r="J78" s="101">
        <v>0</v>
      </c>
      <c r="K78" s="101">
        <v>0</v>
      </c>
      <c r="L78" s="97">
        <v>1</v>
      </c>
      <c r="M78" s="101">
        <v>0</v>
      </c>
      <c r="N78" s="101">
        <v>0</v>
      </c>
      <c r="O78" s="96" t="s">
        <v>342</v>
      </c>
      <c r="P78" s="101">
        <v>0</v>
      </c>
      <c r="Q78" s="101">
        <v>0</v>
      </c>
      <c r="R78" s="101">
        <v>0</v>
      </c>
      <c r="S78" s="97">
        <v>1</v>
      </c>
      <c r="T78" s="101">
        <v>0</v>
      </c>
      <c r="U78" s="101">
        <v>0</v>
      </c>
      <c r="V78" s="96" t="s">
        <v>305</v>
      </c>
      <c r="W78" s="101">
        <v>0</v>
      </c>
      <c r="X78" s="101">
        <v>0</v>
      </c>
      <c r="Y78" s="101">
        <v>0</v>
      </c>
      <c r="Z78" s="97">
        <v>1</v>
      </c>
      <c r="AA78" s="101">
        <v>0</v>
      </c>
      <c r="AB78" s="101">
        <v>0</v>
      </c>
      <c r="AC78" s="96" t="s">
        <v>215</v>
      </c>
      <c r="AD78" s="101">
        <v>0</v>
      </c>
      <c r="AE78" s="101">
        <v>0</v>
      </c>
      <c r="AF78" s="101">
        <v>0</v>
      </c>
      <c r="AG78" s="97">
        <v>1</v>
      </c>
      <c r="AH78" s="101">
        <v>0</v>
      </c>
      <c r="AI78" s="101">
        <v>0</v>
      </c>
    </row>
    <row r="79" spans="1:35" ht="36" x14ac:dyDescent="0.4">
      <c r="A79" s="96" t="s">
        <v>334</v>
      </c>
      <c r="B79" s="101">
        <v>0</v>
      </c>
      <c r="C79" s="101">
        <v>0</v>
      </c>
      <c r="D79" s="101">
        <v>0</v>
      </c>
      <c r="E79" s="97">
        <v>1</v>
      </c>
      <c r="F79" s="101">
        <v>0</v>
      </c>
      <c r="G79" s="101">
        <v>0</v>
      </c>
      <c r="H79" s="96" t="s">
        <v>345</v>
      </c>
      <c r="I79" s="101">
        <v>0</v>
      </c>
      <c r="J79" s="101">
        <v>0</v>
      </c>
      <c r="K79" s="101">
        <v>0</v>
      </c>
      <c r="L79" s="97">
        <v>1</v>
      </c>
      <c r="M79" s="101">
        <v>0</v>
      </c>
      <c r="N79" s="101">
        <v>0</v>
      </c>
      <c r="O79" s="96" t="s">
        <v>328</v>
      </c>
      <c r="P79" s="101">
        <v>0</v>
      </c>
      <c r="Q79" s="101">
        <v>0</v>
      </c>
      <c r="R79" s="101">
        <v>0</v>
      </c>
      <c r="S79" s="97">
        <v>1</v>
      </c>
      <c r="T79" s="101">
        <v>0</v>
      </c>
      <c r="U79" s="101">
        <v>0</v>
      </c>
      <c r="V79" s="96" t="s">
        <v>290</v>
      </c>
      <c r="W79" s="101">
        <v>0</v>
      </c>
      <c r="X79" s="101">
        <v>0</v>
      </c>
      <c r="Y79" s="101">
        <v>0</v>
      </c>
      <c r="Z79" s="97">
        <v>1</v>
      </c>
      <c r="AA79" s="101">
        <v>0</v>
      </c>
      <c r="AB79" s="101">
        <v>0</v>
      </c>
      <c r="AC79" s="96" t="s">
        <v>339</v>
      </c>
      <c r="AD79" s="101">
        <v>0</v>
      </c>
      <c r="AE79" s="101">
        <v>0</v>
      </c>
      <c r="AF79" s="101">
        <v>0</v>
      </c>
      <c r="AG79" s="97">
        <v>1</v>
      </c>
      <c r="AH79" s="101">
        <v>0</v>
      </c>
      <c r="AI79" s="101">
        <v>0</v>
      </c>
    </row>
    <row r="80" spans="1:35" ht="18" x14ac:dyDescent="0.4">
      <c r="A80" s="96" t="s">
        <v>305</v>
      </c>
      <c r="B80" s="101">
        <v>0</v>
      </c>
      <c r="C80" s="101">
        <v>0</v>
      </c>
      <c r="D80" s="101">
        <v>0</v>
      </c>
      <c r="E80" s="97">
        <v>1</v>
      </c>
      <c r="F80" s="101">
        <v>0</v>
      </c>
      <c r="G80" s="101">
        <v>0</v>
      </c>
      <c r="H80" s="96" t="s">
        <v>334</v>
      </c>
      <c r="I80" s="101">
        <v>0</v>
      </c>
      <c r="J80" s="101">
        <v>0</v>
      </c>
      <c r="K80" s="101">
        <v>0</v>
      </c>
      <c r="L80" s="97">
        <v>1</v>
      </c>
      <c r="M80" s="101">
        <v>0</v>
      </c>
      <c r="N80" s="101">
        <v>0</v>
      </c>
      <c r="O80" s="96" t="s">
        <v>343</v>
      </c>
      <c r="P80" s="101">
        <v>0</v>
      </c>
      <c r="Q80" s="101">
        <v>0</v>
      </c>
      <c r="R80" s="101">
        <v>0</v>
      </c>
      <c r="S80" s="97">
        <v>1</v>
      </c>
      <c r="T80" s="101">
        <v>0</v>
      </c>
      <c r="U80" s="101">
        <v>0</v>
      </c>
      <c r="V80" s="96" t="s">
        <v>262</v>
      </c>
      <c r="W80" s="101">
        <v>0</v>
      </c>
      <c r="X80" s="101">
        <v>0</v>
      </c>
      <c r="Y80" s="101">
        <v>0</v>
      </c>
      <c r="Z80" s="97">
        <v>1</v>
      </c>
      <c r="AA80" s="101">
        <v>0</v>
      </c>
      <c r="AB80" s="101">
        <v>0</v>
      </c>
      <c r="AC80" s="96" t="s">
        <v>247</v>
      </c>
      <c r="AD80" s="101">
        <v>0</v>
      </c>
      <c r="AE80" s="101">
        <v>0</v>
      </c>
      <c r="AF80" s="101">
        <v>0</v>
      </c>
      <c r="AG80" s="97">
        <v>1</v>
      </c>
      <c r="AH80" s="101">
        <v>0</v>
      </c>
      <c r="AI80" s="101">
        <v>0</v>
      </c>
    </row>
    <row r="81" spans="1:35" ht="18" x14ac:dyDescent="0.4">
      <c r="A81" s="96" t="s">
        <v>290</v>
      </c>
      <c r="B81" s="101">
        <v>0</v>
      </c>
      <c r="C81" s="101">
        <v>0</v>
      </c>
      <c r="D81" s="101">
        <v>0</v>
      </c>
      <c r="E81" s="97">
        <v>1</v>
      </c>
      <c r="F81" s="101">
        <v>0</v>
      </c>
      <c r="G81" s="101">
        <v>0</v>
      </c>
      <c r="H81" s="96" t="s">
        <v>305</v>
      </c>
      <c r="I81" s="101">
        <v>0</v>
      </c>
      <c r="J81" s="101">
        <v>0</v>
      </c>
      <c r="K81" s="101">
        <v>0</v>
      </c>
      <c r="L81" s="97">
        <v>1</v>
      </c>
      <c r="M81" s="101">
        <v>0</v>
      </c>
      <c r="N81" s="101">
        <v>0</v>
      </c>
      <c r="O81" s="96" t="s">
        <v>344</v>
      </c>
      <c r="P81" s="101">
        <v>0</v>
      </c>
      <c r="Q81" s="101">
        <v>0</v>
      </c>
      <c r="R81" s="101">
        <v>0</v>
      </c>
      <c r="S81" s="97">
        <v>1</v>
      </c>
      <c r="T81" s="101">
        <v>0</v>
      </c>
      <c r="U81" s="101">
        <v>0</v>
      </c>
      <c r="V81" s="96" t="s">
        <v>347</v>
      </c>
      <c r="W81" s="101">
        <v>0</v>
      </c>
      <c r="X81" s="101">
        <v>0</v>
      </c>
      <c r="Y81" s="101">
        <v>0</v>
      </c>
      <c r="Z81" s="97">
        <v>1</v>
      </c>
      <c r="AA81" s="101">
        <v>0</v>
      </c>
      <c r="AB81" s="101">
        <v>0</v>
      </c>
      <c r="AC81" s="96" t="s">
        <v>340</v>
      </c>
      <c r="AD81" s="101">
        <v>0</v>
      </c>
      <c r="AE81" s="101">
        <v>0</v>
      </c>
      <c r="AF81" s="101">
        <v>0</v>
      </c>
      <c r="AG81" s="97">
        <v>1</v>
      </c>
      <c r="AH81" s="101">
        <v>0</v>
      </c>
      <c r="AI81" s="101">
        <v>0</v>
      </c>
    </row>
    <row r="82" spans="1:35" ht="18" x14ac:dyDescent="0.4">
      <c r="A82" s="96" t="s">
        <v>262</v>
      </c>
      <c r="B82" s="101">
        <v>0</v>
      </c>
      <c r="C82" s="101">
        <v>0</v>
      </c>
      <c r="D82" s="101">
        <v>0</v>
      </c>
      <c r="E82" s="97">
        <v>1</v>
      </c>
      <c r="F82" s="101">
        <v>0</v>
      </c>
      <c r="G82" s="101">
        <v>0</v>
      </c>
      <c r="H82" s="96" t="s">
        <v>290</v>
      </c>
      <c r="I82" s="101">
        <v>0</v>
      </c>
      <c r="J82" s="101">
        <v>0</v>
      </c>
      <c r="K82" s="101">
        <v>0</v>
      </c>
      <c r="L82" s="97">
        <v>1</v>
      </c>
      <c r="M82" s="101">
        <v>0</v>
      </c>
      <c r="N82" s="101">
        <v>0</v>
      </c>
      <c r="O82" s="96" t="s">
        <v>251</v>
      </c>
      <c r="P82" s="101">
        <v>0</v>
      </c>
      <c r="Q82" s="101">
        <v>0</v>
      </c>
      <c r="R82" s="101">
        <v>0</v>
      </c>
      <c r="S82" s="97">
        <v>1</v>
      </c>
      <c r="T82" s="101">
        <v>0</v>
      </c>
      <c r="U82" s="101">
        <v>0</v>
      </c>
      <c r="V82" s="96" t="s">
        <v>223</v>
      </c>
      <c r="W82" s="101">
        <v>0</v>
      </c>
      <c r="X82" s="101">
        <v>0</v>
      </c>
      <c r="Y82" s="101">
        <v>0</v>
      </c>
      <c r="Z82" s="97">
        <v>1</v>
      </c>
      <c r="AA82" s="101">
        <v>0</v>
      </c>
      <c r="AB82" s="101">
        <v>0</v>
      </c>
      <c r="AC82" s="96" t="s">
        <v>265</v>
      </c>
      <c r="AD82" s="101">
        <v>0</v>
      </c>
      <c r="AE82" s="101">
        <v>0</v>
      </c>
      <c r="AF82" s="101">
        <v>0</v>
      </c>
      <c r="AG82" s="97">
        <v>1</v>
      </c>
      <c r="AH82" s="101">
        <v>0</v>
      </c>
      <c r="AI82" s="101">
        <v>0</v>
      </c>
    </row>
    <row r="83" spans="1:35" ht="18" x14ac:dyDescent="0.4">
      <c r="A83" s="96" t="s">
        <v>347</v>
      </c>
      <c r="B83" s="101">
        <v>0</v>
      </c>
      <c r="C83" s="101">
        <v>0</v>
      </c>
      <c r="D83" s="101">
        <v>0</v>
      </c>
      <c r="E83" s="97">
        <v>1</v>
      </c>
      <c r="F83" s="101">
        <v>0</v>
      </c>
      <c r="G83" s="101">
        <v>0</v>
      </c>
      <c r="H83" s="96" t="s">
        <v>262</v>
      </c>
      <c r="I83" s="101">
        <v>0</v>
      </c>
      <c r="J83" s="101">
        <v>0</v>
      </c>
      <c r="K83" s="101">
        <v>0</v>
      </c>
      <c r="L83" s="97">
        <v>1</v>
      </c>
      <c r="M83" s="101">
        <v>0</v>
      </c>
      <c r="N83" s="101">
        <v>0</v>
      </c>
      <c r="O83" s="96" t="s">
        <v>272</v>
      </c>
      <c r="P83" s="101">
        <v>0</v>
      </c>
      <c r="Q83" s="101">
        <v>0</v>
      </c>
      <c r="R83" s="101">
        <v>0</v>
      </c>
      <c r="S83" s="97">
        <v>1</v>
      </c>
      <c r="T83" s="101">
        <v>0</v>
      </c>
      <c r="U83" s="101">
        <v>0</v>
      </c>
      <c r="V83" s="96" t="s">
        <v>295</v>
      </c>
      <c r="W83" s="101">
        <v>0</v>
      </c>
      <c r="X83" s="101">
        <v>0</v>
      </c>
      <c r="Y83" s="101">
        <v>0</v>
      </c>
      <c r="Z83" s="97">
        <v>1</v>
      </c>
      <c r="AA83" s="101">
        <v>0</v>
      </c>
      <c r="AB83" s="101">
        <v>0</v>
      </c>
      <c r="AC83" s="96" t="s">
        <v>245</v>
      </c>
      <c r="AD83" s="101">
        <v>0</v>
      </c>
      <c r="AE83" s="101">
        <v>0</v>
      </c>
      <c r="AF83" s="101">
        <v>0</v>
      </c>
      <c r="AG83" s="97">
        <v>1</v>
      </c>
      <c r="AH83" s="101">
        <v>0</v>
      </c>
      <c r="AI83" s="101">
        <v>0</v>
      </c>
    </row>
    <row r="84" spans="1:35" ht="18" x14ac:dyDescent="0.4">
      <c r="A84" s="96" t="s">
        <v>295</v>
      </c>
      <c r="B84" s="101">
        <v>0</v>
      </c>
      <c r="C84" s="101">
        <v>0</v>
      </c>
      <c r="D84" s="101">
        <v>0</v>
      </c>
      <c r="E84" s="97">
        <v>1</v>
      </c>
      <c r="F84" s="101">
        <v>0</v>
      </c>
      <c r="G84" s="101">
        <v>0</v>
      </c>
      <c r="H84" s="96" t="s">
        <v>347</v>
      </c>
      <c r="I84" s="101">
        <v>0</v>
      </c>
      <c r="J84" s="101">
        <v>0</v>
      </c>
      <c r="K84" s="101">
        <v>0</v>
      </c>
      <c r="L84" s="97">
        <v>1</v>
      </c>
      <c r="M84" s="101">
        <v>0</v>
      </c>
      <c r="N84" s="101">
        <v>0</v>
      </c>
      <c r="O84" s="96" t="s">
        <v>345</v>
      </c>
      <c r="P84" s="101">
        <v>0</v>
      </c>
      <c r="Q84" s="101">
        <v>0</v>
      </c>
      <c r="R84" s="101">
        <v>0</v>
      </c>
      <c r="S84" s="97">
        <v>1</v>
      </c>
      <c r="T84" s="101">
        <v>0</v>
      </c>
      <c r="U84" s="101">
        <v>0</v>
      </c>
      <c r="V84" s="96" t="s">
        <v>284</v>
      </c>
      <c r="W84" s="101">
        <v>0</v>
      </c>
      <c r="X84" s="101">
        <v>0</v>
      </c>
      <c r="Y84" s="101">
        <v>0</v>
      </c>
      <c r="Z84" s="97">
        <v>1</v>
      </c>
      <c r="AA84" s="101">
        <v>0</v>
      </c>
      <c r="AB84" s="101">
        <v>0</v>
      </c>
      <c r="AC84" s="96" t="s">
        <v>259</v>
      </c>
      <c r="AD84" s="101">
        <v>0</v>
      </c>
      <c r="AE84" s="101">
        <v>0</v>
      </c>
      <c r="AF84" s="101">
        <v>0</v>
      </c>
      <c r="AG84" s="97">
        <v>1</v>
      </c>
      <c r="AH84" s="101">
        <v>0</v>
      </c>
      <c r="AI84" s="101">
        <v>0</v>
      </c>
    </row>
    <row r="85" spans="1:35" ht="36" x14ac:dyDescent="0.4">
      <c r="A85" s="96" t="s">
        <v>284</v>
      </c>
      <c r="B85" s="101">
        <v>0</v>
      </c>
      <c r="C85" s="101">
        <v>0</v>
      </c>
      <c r="D85" s="101">
        <v>0</v>
      </c>
      <c r="E85" s="97">
        <v>1</v>
      </c>
      <c r="F85" s="101">
        <v>0</v>
      </c>
      <c r="G85" s="101">
        <v>0</v>
      </c>
      <c r="H85" s="96" t="s">
        <v>223</v>
      </c>
      <c r="I85" s="101">
        <v>0</v>
      </c>
      <c r="J85" s="101">
        <v>0</v>
      </c>
      <c r="K85" s="101">
        <v>0</v>
      </c>
      <c r="L85" s="97">
        <v>1</v>
      </c>
      <c r="M85" s="101">
        <v>0</v>
      </c>
      <c r="N85" s="101">
        <v>0</v>
      </c>
      <c r="O85" s="96" t="s">
        <v>334</v>
      </c>
      <c r="P85" s="101">
        <v>0</v>
      </c>
      <c r="Q85" s="101">
        <v>0</v>
      </c>
      <c r="R85" s="101">
        <v>0</v>
      </c>
      <c r="S85" s="97">
        <v>1</v>
      </c>
      <c r="T85" s="101">
        <v>0</v>
      </c>
      <c r="U85" s="101">
        <v>0</v>
      </c>
      <c r="V85" s="96" t="s">
        <v>316</v>
      </c>
      <c r="W85" s="101">
        <v>0</v>
      </c>
      <c r="X85" s="101">
        <v>0</v>
      </c>
      <c r="Y85" s="101">
        <v>0</v>
      </c>
      <c r="Z85" s="97">
        <v>1</v>
      </c>
      <c r="AA85" s="101">
        <v>0</v>
      </c>
      <c r="AB85" s="101">
        <v>0</v>
      </c>
      <c r="AC85" s="96" t="s">
        <v>239</v>
      </c>
      <c r="AD85" s="101">
        <v>0</v>
      </c>
      <c r="AE85" s="101">
        <v>0</v>
      </c>
      <c r="AF85" s="101">
        <v>0</v>
      </c>
      <c r="AG85" s="97">
        <v>1</v>
      </c>
      <c r="AH85" s="101">
        <v>0</v>
      </c>
      <c r="AI85" s="101">
        <v>0</v>
      </c>
    </row>
    <row r="86" spans="1:35" ht="18" x14ac:dyDescent="0.4">
      <c r="A86" s="96" t="s">
        <v>316</v>
      </c>
      <c r="B86" s="101">
        <v>0</v>
      </c>
      <c r="C86" s="101">
        <v>0</v>
      </c>
      <c r="D86" s="101">
        <v>0</v>
      </c>
      <c r="E86" s="97">
        <v>1</v>
      </c>
      <c r="F86" s="101">
        <v>0</v>
      </c>
      <c r="G86" s="101">
        <v>0</v>
      </c>
      <c r="H86" s="96" t="s">
        <v>295</v>
      </c>
      <c r="I86" s="101">
        <v>0</v>
      </c>
      <c r="J86" s="101">
        <v>0</v>
      </c>
      <c r="K86" s="101">
        <v>0</v>
      </c>
      <c r="L86" s="97">
        <v>1</v>
      </c>
      <c r="M86" s="101">
        <v>0</v>
      </c>
      <c r="N86" s="101">
        <v>0</v>
      </c>
      <c r="O86" s="96" t="s">
        <v>305</v>
      </c>
      <c r="P86" s="101">
        <v>0</v>
      </c>
      <c r="Q86" s="101">
        <v>0</v>
      </c>
      <c r="R86" s="101">
        <v>0</v>
      </c>
      <c r="S86" s="97">
        <v>1</v>
      </c>
      <c r="T86" s="101">
        <v>0</v>
      </c>
      <c r="U86" s="101">
        <v>0</v>
      </c>
      <c r="V86" s="96" t="s">
        <v>270</v>
      </c>
      <c r="W86" s="101">
        <v>0</v>
      </c>
      <c r="X86" s="101">
        <v>0</v>
      </c>
      <c r="Y86" s="101">
        <v>0</v>
      </c>
      <c r="Z86" s="97">
        <v>1</v>
      </c>
      <c r="AA86" s="101">
        <v>0</v>
      </c>
      <c r="AB86" s="101">
        <v>0</v>
      </c>
      <c r="AC86" s="96" t="s">
        <v>281</v>
      </c>
      <c r="AD86" s="101">
        <v>0</v>
      </c>
      <c r="AE86" s="101">
        <v>0</v>
      </c>
      <c r="AF86" s="101">
        <v>0</v>
      </c>
      <c r="AG86" s="97">
        <v>1</v>
      </c>
      <c r="AH86" s="101">
        <v>0</v>
      </c>
      <c r="AI86" s="101">
        <v>0</v>
      </c>
    </row>
    <row r="87" spans="1:35" ht="18" x14ac:dyDescent="0.4">
      <c r="A87" s="96" t="s">
        <v>270</v>
      </c>
      <c r="B87" s="101">
        <v>0</v>
      </c>
      <c r="C87" s="101">
        <v>0</v>
      </c>
      <c r="D87" s="101">
        <v>0</v>
      </c>
      <c r="E87" s="97">
        <v>1</v>
      </c>
      <c r="F87" s="101">
        <v>0</v>
      </c>
      <c r="G87" s="101">
        <v>0</v>
      </c>
      <c r="H87" s="96" t="s">
        <v>218</v>
      </c>
      <c r="I87" s="101">
        <v>0</v>
      </c>
      <c r="J87" s="101">
        <v>0</v>
      </c>
      <c r="K87" s="101">
        <v>0</v>
      </c>
      <c r="L87" s="97">
        <v>1</v>
      </c>
      <c r="M87" s="101">
        <v>0</v>
      </c>
      <c r="N87" s="101">
        <v>0</v>
      </c>
      <c r="O87" s="96" t="s">
        <v>290</v>
      </c>
      <c r="P87" s="101">
        <v>0</v>
      </c>
      <c r="Q87" s="101">
        <v>0</v>
      </c>
      <c r="R87" s="101">
        <v>0</v>
      </c>
      <c r="S87" s="97">
        <v>1</v>
      </c>
      <c r="T87" s="101">
        <v>0</v>
      </c>
      <c r="U87" s="101">
        <v>0</v>
      </c>
      <c r="V87" s="96" t="s">
        <v>246</v>
      </c>
      <c r="W87" s="101">
        <v>0</v>
      </c>
      <c r="X87" s="101">
        <v>0</v>
      </c>
      <c r="Y87" s="101">
        <v>0</v>
      </c>
      <c r="Z87" s="97">
        <v>1</v>
      </c>
      <c r="AA87" s="101">
        <v>0</v>
      </c>
      <c r="AB87" s="101">
        <v>0</v>
      </c>
      <c r="AC87" s="96" t="s">
        <v>307</v>
      </c>
      <c r="AD87" s="101">
        <v>0</v>
      </c>
      <c r="AE87" s="101">
        <v>0</v>
      </c>
      <c r="AF87" s="101">
        <v>0</v>
      </c>
      <c r="AG87" s="97">
        <v>1</v>
      </c>
      <c r="AH87" s="101">
        <v>0</v>
      </c>
      <c r="AI87" s="101">
        <v>0</v>
      </c>
    </row>
    <row r="88" spans="1:35" ht="18" x14ac:dyDescent="0.4">
      <c r="A88" s="96" t="s">
        <v>246</v>
      </c>
      <c r="B88" s="101">
        <v>0</v>
      </c>
      <c r="C88" s="101">
        <v>0</v>
      </c>
      <c r="D88" s="101">
        <v>0</v>
      </c>
      <c r="E88" s="97">
        <v>1</v>
      </c>
      <c r="F88" s="101">
        <v>0</v>
      </c>
      <c r="G88" s="101">
        <v>0</v>
      </c>
      <c r="H88" s="96" t="s">
        <v>224</v>
      </c>
      <c r="I88" s="101">
        <v>0</v>
      </c>
      <c r="J88" s="101">
        <v>0</v>
      </c>
      <c r="K88" s="101">
        <v>0</v>
      </c>
      <c r="L88" s="97">
        <v>1</v>
      </c>
      <c r="M88" s="101">
        <v>0</v>
      </c>
      <c r="N88" s="101">
        <v>0</v>
      </c>
      <c r="O88" s="96" t="s">
        <v>262</v>
      </c>
      <c r="P88" s="101">
        <v>0</v>
      </c>
      <c r="Q88" s="101">
        <v>0</v>
      </c>
      <c r="R88" s="101">
        <v>0</v>
      </c>
      <c r="S88" s="97">
        <v>1</v>
      </c>
      <c r="T88" s="101">
        <v>0</v>
      </c>
      <c r="U88" s="101">
        <v>0</v>
      </c>
      <c r="V88" s="96" t="s">
        <v>252</v>
      </c>
      <c r="W88" s="101">
        <v>0</v>
      </c>
      <c r="X88" s="101">
        <v>0</v>
      </c>
      <c r="Y88" s="101">
        <v>0</v>
      </c>
      <c r="Z88" s="97">
        <v>1</v>
      </c>
      <c r="AA88" s="101">
        <v>0</v>
      </c>
      <c r="AB88" s="101">
        <v>0</v>
      </c>
      <c r="AC88" s="96" t="s">
        <v>341</v>
      </c>
      <c r="AD88" s="101">
        <v>0</v>
      </c>
      <c r="AE88" s="101">
        <v>0</v>
      </c>
      <c r="AF88" s="101">
        <v>0</v>
      </c>
      <c r="AG88" s="97">
        <v>1</v>
      </c>
      <c r="AH88" s="101">
        <v>0</v>
      </c>
      <c r="AI88" s="101">
        <v>0</v>
      </c>
    </row>
    <row r="89" spans="1:35" ht="18" x14ac:dyDescent="0.4">
      <c r="A89" s="96" t="s">
        <v>252</v>
      </c>
      <c r="B89" s="101">
        <v>0</v>
      </c>
      <c r="C89" s="101">
        <v>0</v>
      </c>
      <c r="D89" s="101">
        <v>0</v>
      </c>
      <c r="E89" s="97">
        <v>1</v>
      </c>
      <c r="F89" s="101">
        <v>0</v>
      </c>
      <c r="G89" s="101">
        <v>0</v>
      </c>
      <c r="H89" s="96" t="s">
        <v>234</v>
      </c>
      <c r="I89" s="101">
        <v>0</v>
      </c>
      <c r="J89" s="101">
        <v>0</v>
      </c>
      <c r="K89" s="101">
        <v>0</v>
      </c>
      <c r="L89" s="97">
        <v>1</v>
      </c>
      <c r="M89" s="101">
        <v>0</v>
      </c>
      <c r="N89" s="101">
        <v>0</v>
      </c>
      <c r="O89" s="96" t="s">
        <v>347</v>
      </c>
      <c r="P89" s="101">
        <v>0</v>
      </c>
      <c r="Q89" s="101">
        <v>0</v>
      </c>
      <c r="R89" s="101">
        <v>0</v>
      </c>
      <c r="S89" s="97">
        <v>1</v>
      </c>
      <c r="T89" s="101">
        <v>0</v>
      </c>
      <c r="U89" s="101">
        <v>0</v>
      </c>
      <c r="V89" s="96" t="s">
        <v>283</v>
      </c>
      <c r="W89" s="101">
        <v>0</v>
      </c>
      <c r="X89" s="101">
        <v>0</v>
      </c>
      <c r="Y89" s="101">
        <v>0</v>
      </c>
      <c r="Z89" s="97">
        <v>1</v>
      </c>
      <c r="AA89" s="101">
        <v>0</v>
      </c>
      <c r="AB89" s="101">
        <v>0</v>
      </c>
      <c r="AC89" s="96" t="s">
        <v>342</v>
      </c>
      <c r="AD89" s="101">
        <v>0</v>
      </c>
      <c r="AE89" s="101">
        <v>0</v>
      </c>
      <c r="AF89" s="101">
        <v>0</v>
      </c>
      <c r="AG89" s="97">
        <v>1</v>
      </c>
      <c r="AH89" s="101">
        <v>0</v>
      </c>
      <c r="AI89" s="101">
        <v>0</v>
      </c>
    </row>
    <row r="90" spans="1:35" ht="18" x14ac:dyDescent="0.4">
      <c r="A90" s="96" t="s">
        <v>283</v>
      </c>
      <c r="B90" s="101">
        <v>0</v>
      </c>
      <c r="C90" s="101">
        <v>0</v>
      </c>
      <c r="D90" s="101">
        <v>0</v>
      </c>
      <c r="E90" s="97">
        <v>1</v>
      </c>
      <c r="F90" s="101">
        <v>0</v>
      </c>
      <c r="G90" s="101">
        <v>0</v>
      </c>
      <c r="H90" s="96" t="s">
        <v>284</v>
      </c>
      <c r="I90" s="101">
        <v>0</v>
      </c>
      <c r="J90" s="101">
        <v>0</v>
      </c>
      <c r="K90" s="101">
        <v>0</v>
      </c>
      <c r="L90" s="97">
        <v>1</v>
      </c>
      <c r="M90" s="101">
        <v>0</v>
      </c>
      <c r="N90" s="101">
        <v>0</v>
      </c>
      <c r="O90" s="96" t="s">
        <v>223</v>
      </c>
      <c r="P90" s="101">
        <v>0</v>
      </c>
      <c r="Q90" s="101">
        <v>0</v>
      </c>
      <c r="R90" s="101">
        <v>0</v>
      </c>
      <c r="S90" s="97">
        <v>1</v>
      </c>
      <c r="T90" s="101">
        <v>0</v>
      </c>
      <c r="U90" s="101">
        <v>0</v>
      </c>
      <c r="V90" s="96" t="s">
        <v>231</v>
      </c>
      <c r="W90" s="101">
        <v>0</v>
      </c>
      <c r="X90" s="101">
        <v>0</v>
      </c>
      <c r="Y90" s="101">
        <v>0</v>
      </c>
      <c r="Z90" s="97">
        <v>1</v>
      </c>
      <c r="AA90" s="101">
        <v>0</v>
      </c>
      <c r="AB90" s="101">
        <v>0</v>
      </c>
      <c r="AC90" s="96" t="s">
        <v>343</v>
      </c>
      <c r="AD90" s="101">
        <v>0</v>
      </c>
      <c r="AE90" s="101">
        <v>0</v>
      </c>
      <c r="AF90" s="101">
        <v>0</v>
      </c>
      <c r="AG90" s="97">
        <v>1</v>
      </c>
      <c r="AH90" s="101">
        <v>0</v>
      </c>
      <c r="AI90" s="101">
        <v>0</v>
      </c>
    </row>
    <row r="91" spans="1:35" ht="18" x14ac:dyDescent="0.4">
      <c r="A91" s="96" t="s">
        <v>274</v>
      </c>
      <c r="B91" s="101">
        <v>0</v>
      </c>
      <c r="C91" s="101">
        <v>0</v>
      </c>
      <c r="D91" s="101">
        <v>0</v>
      </c>
      <c r="E91" s="97">
        <v>1</v>
      </c>
      <c r="F91" s="101">
        <v>0</v>
      </c>
      <c r="G91" s="101">
        <v>0</v>
      </c>
      <c r="H91" s="96" t="s">
        <v>316</v>
      </c>
      <c r="I91" s="101">
        <v>0</v>
      </c>
      <c r="J91" s="101">
        <v>0</v>
      </c>
      <c r="K91" s="101">
        <v>0</v>
      </c>
      <c r="L91" s="97">
        <v>1</v>
      </c>
      <c r="M91" s="101">
        <v>0</v>
      </c>
      <c r="N91" s="101">
        <v>0</v>
      </c>
      <c r="O91" s="96" t="s">
        <v>295</v>
      </c>
      <c r="P91" s="101">
        <v>0</v>
      </c>
      <c r="Q91" s="101">
        <v>0</v>
      </c>
      <c r="R91" s="101">
        <v>0</v>
      </c>
      <c r="S91" s="97">
        <v>1</v>
      </c>
      <c r="T91" s="101">
        <v>0</v>
      </c>
      <c r="U91" s="101">
        <v>0</v>
      </c>
      <c r="V91" s="96" t="s">
        <v>274</v>
      </c>
      <c r="W91" s="101">
        <v>0</v>
      </c>
      <c r="X91" s="101">
        <v>0</v>
      </c>
      <c r="Y91" s="101">
        <v>0</v>
      </c>
      <c r="Z91" s="97">
        <v>1</v>
      </c>
      <c r="AA91" s="101">
        <v>0</v>
      </c>
      <c r="AB91" s="101">
        <v>0</v>
      </c>
      <c r="AC91" s="96" t="s">
        <v>344</v>
      </c>
      <c r="AD91" s="101">
        <v>0</v>
      </c>
      <c r="AE91" s="101">
        <v>0</v>
      </c>
      <c r="AF91" s="101">
        <v>0</v>
      </c>
      <c r="AG91" s="97">
        <v>1</v>
      </c>
      <c r="AH91" s="101">
        <v>0</v>
      </c>
      <c r="AI91" s="101">
        <v>0</v>
      </c>
    </row>
    <row r="92" spans="1:35" ht="18" x14ac:dyDescent="0.4">
      <c r="A92" s="96" t="s">
        <v>219</v>
      </c>
      <c r="B92" s="101">
        <v>0</v>
      </c>
      <c r="C92" s="101">
        <v>0</v>
      </c>
      <c r="D92" s="101">
        <v>0</v>
      </c>
      <c r="E92" s="97">
        <v>1</v>
      </c>
      <c r="F92" s="101">
        <v>0</v>
      </c>
      <c r="G92" s="101">
        <v>0</v>
      </c>
      <c r="H92" s="96" t="s">
        <v>270</v>
      </c>
      <c r="I92" s="101">
        <v>0</v>
      </c>
      <c r="J92" s="101">
        <v>0</v>
      </c>
      <c r="K92" s="101">
        <v>0</v>
      </c>
      <c r="L92" s="97">
        <v>1</v>
      </c>
      <c r="M92" s="101">
        <v>0</v>
      </c>
      <c r="N92" s="101">
        <v>0</v>
      </c>
      <c r="O92" s="96" t="s">
        <v>218</v>
      </c>
      <c r="P92" s="101">
        <v>0</v>
      </c>
      <c r="Q92" s="101">
        <v>0</v>
      </c>
      <c r="R92" s="101">
        <v>0</v>
      </c>
      <c r="S92" s="97">
        <v>1</v>
      </c>
      <c r="T92" s="101">
        <v>0</v>
      </c>
      <c r="U92" s="101">
        <v>0</v>
      </c>
      <c r="V92" s="96" t="s">
        <v>219</v>
      </c>
      <c r="W92" s="101">
        <v>0</v>
      </c>
      <c r="X92" s="101">
        <v>0</v>
      </c>
      <c r="Y92" s="101">
        <v>0</v>
      </c>
      <c r="Z92" s="97">
        <v>1</v>
      </c>
      <c r="AA92" s="101">
        <v>0</v>
      </c>
      <c r="AB92" s="101">
        <v>0</v>
      </c>
      <c r="AC92" s="96" t="s">
        <v>251</v>
      </c>
      <c r="AD92" s="101">
        <v>0</v>
      </c>
      <c r="AE92" s="101">
        <v>0</v>
      </c>
      <c r="AF92" s="101">
        <v>0</v>
      </c>
      <c r="AG92" s="97">
        <v>1</v>
      </c>
      <c r="AH92" s="101">
        <v>0</v>
      </c>
      <c r="AI92" s="101">
        <v>0</v>
      </c>
    </row>
    <row r="93" spans="1:35" ht="18" x14ac:dyDescent="0.4">
      <c r="A93" s="96" t="s">
        <v>331</v>
      </c>
      <c r="B93" s="101">
        <v>0</v>
      </c>
      <c r="C93" s="101">
        <v>0</v>
      </c>
      <c r="D93" s="101">
        <v>0</v>
      </c>
      <c r="E93" s="97">
        <v>1</v>
      </c>
      <c r="F93" s="101">
        <v>0</v>
      </c>
      <c r="G93" s="101">
        <v>0</v>
      </c>
      <c r="H93" s="96" t="s">
        <v>283</v>
      </c>
      <c r="I93" s="101">
        <v>0</v>
      </c>
      <c r="J93" s="101">
        <v>0</v>
      </c>
      <c r="K93" s="101">
        <v>0</v>
      </c>
      <c r="L93" s="97">
        <v>1</v>
      </c>
      <c r="M93" s="101">
        <v>0</v>
      </c>
      <c r="N93" s="101">
        <v>0</v>
      </c>
      <c r="O93" s="96" t="s">
        <v>224</v>
      </c>
      <c r="P93" s="101">
        <v>0</v>
      </c>
      <c r="Q93" s="101">
        <v>0</v>
      </c>
      <c r="R93" s="101">
        <v>0</v>
      </c>
      <c r="S93" s="97">
        <v>1</v>
      </c>
      <c r="T93" s="101">
        <v>0</v>
      </c>
      <c r="U93" s="101">
        <v>0</v>
      </c>
      <c r="V93" s="96" t="s">
        <v>331</v>
      </c>
      <c r="W93" s="101">
        <v>0</v>
      </c>
      <c r="X93" s="101">
        <v>0</v>
      </c>
      <c r="Y93" s="101">
        <v>0</v>
      </c>
      <c r="Z93" s="97">
        <v>1</v>
      </c>
      <c r="AA93" s="101">
        <v>0</v>
      </c>
      <c r="AB93" s="101">
        <v>0</v>
      </c>
      <c r="AC93" s="96" t="s">
        <v>272</v>
      </c>
      <c r="AD93" s="101">
        <v>0</v>
      </c>
      <c r="AE93" s="101">
        <v>0</v>
      </c>
      <c r="AF93" s="101">
        <v>0</v>
      </c>
      <c r="AG93" s="97">
        <v>1</v>
      </c>
      <c r="AH93" s="101">
        <v>0</v>
      </c>
      <c r="AI93" s="101">
        <v>0</v>
      </c>
    </row>
    <row r="94" spans="1:35" ht="18" x14ac:dyDescent="0.4">
      <c r="A94" s="96" t="s">
        <v>332</v>
      </c>
      <c r="B94" s="101">
        <v>0</v>
      </c>
      <c r="C94" s="101">
        <v>0</v>
      </c>
      <c r="D94" s="101">
        <v>0</v>
      </c>
      <c r="E94" s="97">
        <v>1</v>
      </c>
      <c r="F94" s="101">
        <v>0</v>
      </c>
      <c r="G94" s="101">
        <v>0</v>
      </c>
      <c r="H94" s="96" t="s">
        <v>231</v>
      </c>
      <c r="I94" s="101">
        <v>0</v>
      </c>
      <c r="J94" s="101">
        <v>0</v>
      </c>
      <c r="K94" s="101">
        <v>0</v>
      </c>
      <c r="L94" s="97">
        <v>1</v>
      </c>
      <c r="M94" s="101">
        <v>0</v>
      </c>
      <c r="N94" s="101">
        <v>0</v>
      </c>
      <c r="O94" s="96" t="s">
        <v>234</v>
      </c>
      <c r="P94" s="101">
        <v>0</v>
      </c>
      <c r="Q94" s="101">
        <v>0</v>
      </c>
      <c r="R94" s="101">
        <v>0</v>
      </c>
      <c r="S94" s="97">
        <v>1</v>
      </c>
      <c r="T94" s="101">
        <v>0</v>
      </c>
      <c r="U94" s="101">
        <v>0</v>
      </c>
      <c r="V94" s="96" t="s">
        <v>332</v>
      </c>
      <c r="W94" s="101">
        <v>0</v>
      </c>
      <c r="X94" s="101">
        <v>0</v>
      </c>
      <c r="Y94" s="101">
        <v>0</v>
      </c>
      <c r="Z94" s="97">
        <v>1</v>
      </c>
      <c r="AA94" s="101">
        <v>0</v>
      </c>
      <c r="AB94" s="101">
        <v>0</v>
      </c>
      <c r="AC94" s="96" t="s">
        <v>345</v>
      </c>
      <c r="AD94" s="101">
        <v>0</v>
      </c>
      <c r="AE94" s="101">
        <v>0</v>
      </c>
      <c r="AF94" s="101">
        <v>0</v>
      </c>
      <c r="AG94" s="97">
        <v>1</v>
      </c>
      <c r="AH94" s="101">
        <v>0</v>
      </c>
      <c r="AI94" s="101">
        <v>0</v>
      </c>
    </row>
    <row r="95" spans="1:35" ht="36" x14ac:dyDescent="0.4">
      <c r="A95" s="96" t="s">
        <v>348</v>
      </c>
      <c r="B95" s="101">
        <v>0</v>
      </c>
      <c r="C95" s="101">
        <v>0</v>
      </c>
      <c r="D95" s="101">
        <v>0</v>
      </c>
      <c r="E95" s="97">
        <v>1</v>
      </c>
      <c r="F95" s="101">
        <v>0</v>
      </c>
      <c r="G95" s="101">
        <v>0</v>
      </c>
      <c r="H95" s="96" t="s">
        <v>274</v>
      </c>
      <c r="I95" s="101">
        <v>0</v>
      </c>
      <c r="J95" s="101">
        <v>0</v>
      </c>
      <c r="K95" s="101">
        <v>0</v>
      </c>
      <c r="L95" s="97">
        <v>1</v>
      </c>
      <c r="M95" s="101">
        <v>0</v>
      </c>
      <c r="N95" s="101">
        <v>0</v>
      </c>
      <c r="O95" s="96" t="s">
        <v>284</v>
      </c>
      <c r="P95" s="101">
        <v>0</v>
      </c>
      <c r="Q95" s="101">
        <v>0</v>
      </c>
      <c r="R95" s="101">
        <v>0</v>
      </c>
      <c r="S95" s="97">
        <v>1</v>
      </c>
      <c r="T95" s="101">
        <v>0</v>
      </c>
      <c r="U95" s="101">
        <v>0</v>
      </c>
      <c r="V95" s="96" t="s">
        <v>348</v>
      </c>
      <c r="W95" s="101">
        <v>0</v>
      </c>
      <c r="X95" s="101">
        <v>0</v>
      </c>
      <c r="Y95" s="101">
        <v>0</v>
      </c>
      <c r="Z95" s="97">
        <v>1</v>
      </c>
      <c r="AA95" s="101">
        <v>0</v>
      </c>
      <c r="AB95" s="101">
        <v>0</v>
      </c>
      <c r="AC95" s="96" t="s">
        <v>290</v>
      </c>
      <c r="AD95" s="101">
        <v>0</v>
      </c>
      <c r="AE95" s="101">
        <v>0</v>
      </c>
      <c r="AF95" s="101">
        <v>0</v>
      </c>
      <c r="AG95" s="97">
        <v>1</v>
      </c>
      <c r="AH95" s="101">
        <v>0</v>
      </c>
      <c r="AI95" s="101">
        <v>0</v>
      </c>
    </row>
    <row r="96" spans="1:35" ht="18" x14ac:dyDescent="0.4">
      <c r="A96" s="96" t="s">
        <v>349</v>
      </c>
      <c r="B96" s="101">
        <v>0</v>
      </c>
      <c r="C96" s="101">
        <v>0</v>
      </c>
      <c r="D96" s="101">
        <v>0</v>
      </c>
      <c r="E96" s="97">
        <v>1</v>
      </c>
      <c r="F96" s="101">
        <v>0</v>
      </c>
      <c r="G96" s="101">
        <v>0</v>
      </c>
      <c r="H96" s="96" t="s">
        <v>331</v>
      </c>
      <c r="I96" s="101">
        <v>0</v>
      </c>
      <c r="J96" s="101">
        <v>0</v>
      </c>
      <c r="K96" s="101">
        <v>0</v>
      </c>
      <c r="L96" s="97">
        <v>1</v>
      </c>
      <c r="M96" s="101">
        <v>0</v>
      </c>
      <c r="N96" s="101">
        <v>0</v>
      </c>
      <c r="O96" s="96" t="s">
        <v>316</v>
      </c>
      <c r="P96" s="101">
        <v>0</v>
      </c>
      <c r="Q96" s="101">
        <v>0</v>
      </c>
      <c r="R96" s="101">
        <v>0</v>
      </c>
      <c r="S96" s="97">
        <v>1</v>
      </c>
      <c r="T96" s="101">
        <v>0</v>
      </c>
      <c r="U96" s="101">
        <v>0</v>
      </c>
      <c r="V96" s="96" t="s">
        <v>349</v>
      </c>
      <c r="W96" s="101">
        <v>0</v>
      </c>
      <c r="X96" s="101">
        <v>0</v>
      </c>
      <c r="Y96" s="101">
        <v>0</v>
      </c>
      <c r="Z96" s="97">
        <v>1</v>
      </c>
      <c r="AA96" s="101">
        <v>0</v>
      </c>
      <c r="AB96" s="101">
        <v>0</v>
      </c>
      <c r="AC96" s="96" t="s">
        <v>262</v>
      </c>
      <c r="AD96" s="101">
        <v>0</v>
      </c>
      <c r="AE96" s="101">
        <v>0</v>
      </c>
      <c r="AF96" s="101">
        <v>0</v>
      </c>
      <c r="AG96" s="97">
        <v>1</v>
      </c>
      <c r="AH96" s="101">
        <v>0</v>
      </c>
      <c r="AI96" s="101">
        <v>0</v>
      </c>
    </row>
    <row r="97" spans="1:35" ht="18" x14ac:dyDescent="0.4">
      <c r="A97" s="96" t="s">
        <v>228</v>
      </c>
      <c r="B97" s="101">
        <v>0</v>
      </c>
      <c r="C97" s="101">
        <v>0</v>
      </c>
      <c r="D97" s="101">
        <v>0</v>
      </c>
      <c r="E97" s="97">
        <v>1</v>
      </c>
      <c r="F97" s="101">
        <v>0</v>
      </c>
      <c r="G97" s="101">
        <v>0</v>
      </c>
      <c r="H97" s="96" t="s">
        <v>332</v>
      </c>
      <c r="I97" s="101">
        <v>0</v>
      </c>
      <c r="J97" s="101">
        <v>0</v>
      </c>
      <c r="K97" s="101">
        <v>0</v>
      </c>
      <c r="L97" s="97">
        <v>1</v>
      </c>
      <c r="M97" s="101">
        <v>0</v>
      </c>
      <c r="N97" s="101">
        <v>0</v>
      </c>
      <c r="O97" s="96" t="s">
        <v>270</v>
      </c>
      <c r="P97" s="101">
        <v>0</v>
      </c>
      <c r="Q97" s="101">
        <v>0</v>
      </c>
      <c r="R97" s="101">
        <v>0</v>
      </c>
      <c r="S97" s="97">
        <v>1</v>
      </c>
      <c r="T97" s="101">
        <v>0</v>
      </c>
      <c r="U97" s="101">
        <v>0</v>
      </c>
      <c r="V97" s="96" t="s">
        <v>228</v>
      </c>
      <c r="W97" s="101">
        <v>0</v>
      </c>
      <c r="X97" s="101">
        <v>0</v>
      </c>
      <c r="Y97" s="101">
        <v>0</v>
      </c>
      <c r="Z97" s="97">
        <v>1</v>
      </c>
      <c r="AA97" s="101">
        <v>0</v>
      </c>
      <c r="AB97" s="101">
        <v>0</v>
      </c>
      <c r="AC97" s="96" t="s">
        <v>347</v>
      </c>
      <c r="AD97" s="101">
        <v>0</v>
      </c>
      <c r="AE97" s="101">
        <v>0</v>
      </c>
      <c r="AF97" s="101">
        <v>0</v>
      </c>
      <c r="AG97" s="97">
        <v>1</v>
      </c>
      <c r="AH97" s="101">
        <v>0</v>
      </c>
      <c r="AI97" s="101">
        <v>0</v>
      </c>
    </row>
    <row r="98" spans="1:35" ht="36" x14ac:dyDescent="0.4">
      <c r="A98" s="96" t="s">
        <v>350</v>
      </c>
      <c r="B98" s="101">
        <v>0</v>
      </c>
      <c r="C98" s="101">
        <v>0</v>
      </c>
      <c r="D98" s="101">
        <v>0</v>
      </c>
      <c r="E98" s="97">
        <v>1</v>
      </c>
      <c r="F98" s="101">
        <v>0</v>
      </c>
      <c r="G98" s="101">
        <v>0</v>
      </c>
      <c r="H98" s="96" t="s">
        <v>348</v>
      </c>
      <c r="I98" s="101">
        <v>0</v>
      </c>
      <c r="J98" s="101">
        <v>0</v>
      </c>
      <c r="K98" s="101">
        <v>0</v>
      </c>
      <c r="L98" s="97">
        <v>1</v>
      </c>
      <c r="M98" s="101">
        <v>0</v>
      </c>
      <c r="N98" s="101">
        <v>0</v>
      </c>
      <c r="O98" s="96" t="s">
        <v>231</v>
      </c>
      <c r="P98" s="101">
        <v>0</v>
      </c>
      <c r="Q98" s="101">
        <v>0</v>
      </c>
      <c r="R98" s="101">
        <v>0</v>
      </c>
      <c r="S98" s="97">
        <v>1</v>
      </c>
      <c r="T98" s="101">
        <v>0</v>
      </c>
      <c r="U98" s="101">
        <v>0</v>
      </c>
      <c r="V98" s="96" t="s">
        <v>350</v>
      </c>
      <c r="W98" s="101">
        <v>0</v>
      </c>
      <c r="X98" s="101">
        <v>0</v>
      </c>
      <c r="Y98" s="101">
        <v>0</v>
      </c>
      <c r="Z98" s="97">
        <v>1</v>
      </c>
      <c r="AA98" s="101">
        <v>0</v>
      </c>
      <c r="AB98" s="101">
        <v>0</v>
      </c>
      <c r="AC98" s="96" t="s">
        <v>270</v>
      </c>
      <c r="AD98" s="101">
        <v>0</v>
      </c>
      <c r="AE98" s="101">
        <v>0</v>
      </c>
      <c r="AF98" s="101">
        <v>0</v>
      </c>
      <c r="AG98" s="97">
        <v>1</v>
      </c>
      <c r="AH98" s="101">
        <v>0</v>
      </c>
      <c r="AI98" s="101">
        <v>0</v>
      </c>
    </row>
    <row r="99" spans="1:35" ht="18" x14ac:dyDescent="0.4">
      <c r="A99" s="96" t="s">
        <v>256</v>
      </c>
      <c r="B99" s="101">
        <v>0</v>
      </c>
      <c r="C99" s="101">
        <v>0</v>
      </c>
      <c r="D99" s="101">
        <v>0</v>
      </c>
      <c r="E99" s="97">
        <v>1</v>
      </c>
      <c r="F99" s="101">
        <v>0</v>
      </c>
      <c r="G99" s="101">
        <v>0</v>
      </c>
      <c r="H99" s="96" t="s">
        <v>349</v>
      </c>
      <c r="I99" s="101">
        <v>0</v>
      </c>
      <c r="J99" s="101">
        <v>0</v>
      </c>
      <c r="K99" s="101">
        <v>0</v>
      </c>
      <c r="L99" s="97">
        <v>1</v>
      </c>
      <c r="M99" s="101">
        <v>0</v>
      </c>
      <c r="N99" s="101">
        <v>0</v>
      </c>
      <c r="O99" s="96" t="s">
        <v>274</v>
      </c>
      <c r="P99" s="101">
        <v>0</v>
      </c>
      <c r="Q99" s="101">
        <v>0</v>
      </c>
      <c r="R99" s="101">
        <v>0</v>
      </c>
      <c r="S99" s="97">
        <v>1</v>
      </c>
      <c r="T99" s="101">
        <v>0</v>
      </c>
      <c r="U99" s="101">
        <v>0</v>
      </c>
      <c r="V99" s="96" t="s">
        <v>256</v>
      </c>
      <c r="W99" s="101">
        <v>0</v>
      </c>
      <c r="X99" s="101">
        <v>0</v>
      </c>
      <c r="Y99" s="101">
        <v>0</v>
      </c>
      <c r="Z99" s="97">
        <v>1</v>
      </c>
      <c r="AA99" s="101">
        <v>0</v>
      </c>
      <c r="AB99" s="101">
        <v>0</v>
      </c>
      <c r="AC99" s="96" t="s">
        <v>283</v>
      </c>
      <c r="AD99" s="101">
        <v>0</v>
      </c>
      <c r="AE99" s="101">
        <v>0</v>
      </c>
      <c r="AF99" s="101">
        <v>0</v>
      </c>
      <c r="AG99" s="97">
        <v>1</v>
      </c>
      <c r="AH99" s="101">
        <v>0</v>
      </c>
      <c r="AI99" s="101">
        <v>0</v>
      </c>
    </row>
    <row r="100" spans="1:35" ht="18" x14ac:dyDescent="0.4">
      <c r="A100" s="96" t="s">
        <v>315</v>
      </c>
      <c r="B100" s="101">
        <v>0</v>
      </c>
      <c r="C100" s="101">
        <v>0</v>
      </c>
      <c r="D100" s="101">
        <v>0</v>
      </c>
      <c r="E100" s="97">
        <v>1</v>
      </c>
      <c r="F100" s="101">
        <v>0</v>
      </c>
      <c r="G100" s="101">
        <v>0</v>
      </c>
      <c r="H100" s="96" t="s">
        <v>228</v>
      </c>
      <c r="I100" s="101">
        <v>0</v>
      </c>
      <c r="J100" s="101">
        <v>0</v>
      </c>
      <c r="K100" s="101">
        <v>0</v>
      </c>
      <c r="L100" s="97">
        <v>1</v>
      </c>
      <c r="M100" s="101">
        <v>0</v>
      </c>
      <c r="N100" s="101">
        <v>0</v>
      </c>
      <c r="O100" s="96" t="s">
        <v>331</v>
      </c>
      <c r="P100" s="101">
        <v>0</v>
      </c>
      <c r="Q100" s="101">
        <v>0</v>
      </c>
      <c r="R100" s="101">
        <v>0</v>
      </c>
      <c r="S100" s="97">
        <v>1</v>
      </c>
      <c r="T100" s="101">
        <v>0</v>
      </c>
      <c r="U100" s="101">
        <v>0</v>
      </c>
      <c r="V100" s="96" t="s">
        <v>315</v>
      </c>
      <c r="W100" s="101">
        <v>0</v>
      </c>
      <c r="X100" s="101">
        <v>0</v>
      </c>
      <c r="Y100" s="101">
        <v>0</v>
      </c>
      <c r="Z100" s="97">
        <v>1</v>
      </c>
      <c r="AA100" s="101">
        <v>0</v>
      </c>
      <c r="AB100" s="101">
        <v>0</v>
      </c>
      <c r="AC100" s="96" t="s">
        <v>231</v>
      </c>
      <c r="AD100" s="101">
        <v>0</v>
      </c>
      <c r="AE100" s="101">
        <v>0</v>
      </c>
      <c r="AF100" s="101">
        <v>0</v>
      </c>
      <c r="AG100" s="97">
        <v>1</v>
      </c>
      <c r="AH100" s="101">
        <v>0</v>
      </c>
      <c r="AI100" s="101">
        <v>0</v>
      </c>
    </row>
    <row r="101" spans="1:35" ht="36" x14ac:dyDescent="0.4">
      <c r="A101" s="96" t="s">
        <v>235</v>
      </c>
      <c r="B101" s="101">
        <v>0</v>
      </c>
      <c r="C101" s="101">
        <v>0</v>
      </c>
      <c r="D101" s="101">
        <v>0</v>
      </c>
      <c r="E101" s="97">
        <v>1</v>
      </c>
      <c r="F101" s="101">
        <v>0</v>
      </c>
      <c r="G101" s="101">
        <v>0</v>
      </c>
      <c r="H101" s="96" t="s">
        <v>350</v>
      </c>
      <c r="I101" s="101">
        <v>0</v>
      </c>
      <c r="J101" s="101">
        <v>0</v>
      </c>
      <c r="K101" s="101">
        <v>0</v>
      </c>
      <c r="L101" s="97">
        <v>1</v>
      </c>
      <c r="M101" s="101">
        <v>0</v>
      </c>
      <c r="N101" s="101">
        <v>0</v>
      </c>
      <c r="O101" s="96" t="s">
        <v>332</v>
      </c>
      <c r="P101" s="101">
        <v>0</v>
      </c>
      <c r="Q101" s="101">
        <v>0</v>
      </c>
      <c r="R101" s="101">
        <v>0</v>
      </c>
      <c r="S101" s="97">
        <v>1</v>
      </c>
      <c r="T101" s="101">
        <v>0</v>
      </c>
      <c r="U101" s="101">
        <v>0</v>
      </c>
      <c r="V101" s="96" t="s">
        <v>235</v>
      </c>
      <c r="W101" s="101">
        <v>0</v>
      </c>
      <c r="X101" s="101">
        <v>0</v>
      </c>
      <c r="Y101" s="101">
        <v>0</v>
      </c>
      <c r="Z101" s="97">
        <v>1</v>
      </c>
      <c r="AA101" s="101">
        <v>0</v>
      </c>
      <c r="AB101" s="101">
        <v>0</v>
      </c>
      <c r="AC101" s="96" t="s">
        <v>348</v>
      </c>
      <c r="AD101" s="101">
        <v>0</v>
      </c>
      <c r="AE101" s="101">
        <v>0</v>
      </c>
      <c r="AF101" s="101">
        <v>0</v>
      </c>
      <c r="AG101" s="97">
        <v>1</v>
      </c>
      <c r="AH101" s="101">
        <v>0</v>
      </c>
      <c r="AI101" s="101">
        <v>0</v>
      </c>
    </row>
    <row r="102" spans="1:35" ht="36" x14ac:dyDescent="0.4">
      <c r="A102" s="96" t="s">
        <v>323</v>
      </c>
      <c r="B102" s="101">
        <v>0</v>
      </c>
      <c r="C102" s="101">
        <v>0</v>
      </c>
      <c r="D102" s="101">
        <v>0</v>
      </c>
      <c r="E102" s="97">
        <v>1</v>
      </c>
      <c r="F102" s="101">
        <v>0</v>
      </c>
      <c r="G102" s="101">
        <v>0</v>
      </c>
      <c r="H102" s="96" t="s">
        <v>256</v>
      </c>
      <c r="I102" s="101">
        <v>0</v>
      </c>
      <c r="J102" s="101">
        <v>0</v>
      </c>
      <c r="K102" s="101">
        <v>0</v>
      </c>
      <c r="L102" s="97">
        <v>1</v>
      </c>
      <c r="M102" s="101">
        <v>0</v>
      </c>
      <c r="N102" s="101">
        <v>0</v>
      </c>
      <c r="O102" s="96" t="s">
        <v>348</v>
      </c>
      <c r="P102" s="101">
        <v>0</v>
      </c>
      <c r="Q102" s="101">
        <v>0</v>
      </c>
      <c r="R102" s="101">
        <v>0</v>
      </c>
      <c r="S102" s="97">
        <v>1</v>
      </c>
      <c r="T102" s="101">
        <v>0</v>
      </c>
      <c r="U102" s="101">
        <v>0</v>
      </c>
      <c r="V102" s="96" t="s">
        <v>323</v>
      </c>
      <c r="W102" s="101">
        <v>0</v>
      </c>
      <c r="X102" s="101">
        <v>0</v>
      </c>
      <c r="Y102" s="101">
        <v>0</v>
      </c>
      <c r="Z102" s="97">
        <v>1</v>
      </c>
      <c r="AA102" s="101">
        <v>0</v>
      </c>
      <c r="AB102" s="101">
        <v>0</v>
      </c>
      <c r="AC102" s="96" t="s">
        <v>349</v>
      </c>
      <c r="AD102" s="101">
        <v>0</v>
      </c>
      <c r="AE102" s="101">
        <v>0</v>
      </c>
      <c r="AF102" s="101">
        <v>0</v>
      </c>
      <c r="AG102" s="97">
        <v>1</v>
      </c>
      <c r="AH102" s="101">
        <v>0</v>
      </c>
      <c r="AI102" s="101">
        <v>0</v>
      </c>
    </row>
    <row r="103" spans="1:35" ht="18" x14ac:dyDescent="0.4">
      <c r="A103" s="96" t="s">
        <v>300</v>
      </c>
      <c r="B103" s="101">
        <v>0</v>
      </c>
      <c r="C103" s="101">
        <v>0</v>
      </c>
      <c r="D103" s="101">
        <v>0</v>
      </c>
      <c r="E103" s="97">
        <v>1</v>
      </c>
      <c r="F103" s="101">
        <v>0</v>
      </c>
      <c r="G103" s="101">
        <v>0</v>
      </c>
      <c r="H103" s="96" t="s">
        <v>315</v>
      </c>
      <c r="I103" s="101">
        <v>0</v>
      </c>
      <c r="J103" s="101">
        <v>0</v>
      </c>
      <c r="K103" s="101">
        <v>0</v>
      </c>
      <c r="L103" s="97">
        <v>1</v>
      </c>
      <c r="M103" s="101">
        <v>0</v>
      </c>
      <c r="N103" s="101">
        <v>0</v>
      </c>
      <c r="O103" s="96" t="s">
        <v>349</v>
      </c>
      <c r="P103" s="101">
        <v>0</v>
      </c>
      <c r="Q103" s="101">
        <v>0</v>
      </c>
      <c r="R103" s="101">
        <v>0</v>
      </c>
      <c r="S103" s="97">
        <v>1</v>
      </c>
      <c r="T103" s="101">
        <v>0</v>
      </c>
      <c r="U103" s="101">
        <v>0</v>
      </c>
      <c r="V103" s="96" t="s">
        <v>300</v>
      </c>
      <c r="W103" s="101">
        <v>0</v>
      </c>
      <c r="X103" s="101">
        <v>0</v>
      </c>
      <c r="Y103" s="101">
        <v>0</v>
      </c>
      <c r="Z103" s="97">
        <v>1</v>
      </c>
      <c r="AA103" s="101">
        <v>0</v>
      </c>
      <c r="AB103" s="101">
        <v>0</v>
      </c>
      <c r="AC103" s="96" t="s">
        <v>228</v>
      </c>
      <c r="AD103" s="101">
        <v>0</v>
      </c>
      <c r="AE103" s="101">
        <v>0</v>
      </c>
      <c r="AF103" s="101">
        <v>0</v>
      </c>
      <c r="AG103" s="97">
        <v>1</v>
      </c>
      <c r="AH103" s="101">
        <v>0</v>
      </c>
      <c r="AI103" s="101">
        <v>0</v>
      </c>
    </row>
    <row r="104" spans="1:35" ht="18" x14ac:dyDescent="0.4">
      <c r="A104" s="96" t="s">
        <v>351</v>
      </c>
      <c r="B104" s="101">
        <v>0</v>
      </c>
      <c r="C104" s="101">
        <v>0</v>
      </c>
      <c r="D104" s="101">
        <v>0</v>
      </c>
      <c r="E104" s="97">
        <v>1</v>
      </c>
      <c r="F104" s="101">
        <v>0</v>
      </c>
      <c r="G104" s="101">
        <v>0</v>
      </c>
      <c r="H104" s="96" t="s">
        <v>235</v>
      </c>
      <c r="I104" s="101">
        <v>0</v>
      </c>
      <c r="J104" s="101">
        <v>0</v>
      </c>
      <c r="K104" s="101">
        <v>0</v>
      </c>
      <c r="L104" s="97">
        <v>1</v>
      </c>
      <c r="M104" s="101">
        <v>0</v>
      </c>
      <c r="N104" s="101">
        <v>0</v>
      </c>
      <c r="O104" s="96" t="s">
        <v>228</v>
      </c>
      <c r="P104" s="101">
        <v>0</v>
      </c>
      <c r="Q104" s="101">
        <v>0</v>
      </c>
      <c r="R104" s="101">
        <v>0</v>
      </c>
      <c r="S104" s="97">
        <v>1</v>
      </c>
      <c r="T104" s="101">
        <v>0</v>
      </c>
      <c r="U104" s="101">
        <v>0</v>
      </c>
      <c r="V104" s="96" t="s">
        <v>351</v>
      </c>
      <c r="W104" s="101">
        <v>0</v>
      </c>
      <c r="X104" s="101">
        <v>0</v>
      </c>
      <c r="Y104" s="101">
        <v>0</v>
      </c>
      <c r="Z104" s="97">
        <v>1</v>
      </c>
      <c r="AA104" s="101">
        <v>0</v>
      </c>
      <c r="AB104" s="101">
        <v>0</v>
      </c>
      <c r="AC104" s="96" t="s">
        <v>350</v>
      </c>
      <c r="AD104" s="101">
        <v>0</v>
      </c>
      <c r="AE104" s="101">
        <v>0</v>
      </c>
      <c r="AF104" s="101">
        <v>0</v>
      </c>
      <c r="AG104" s="97">
        <v>1</v>
      </c>
      <c r="AH104" s="101">
        <v>0</v>
      </c>
      <c r="AI104" s="101">
        <v>0</v>
      </c>
    </row>
    <row r="105" spans="1:35" ht="18" x14ac:dyDescent="0.4">
      <c r="A105" s="96" t="s">
        <v>352</v>
      </c>
      <c r="B105" s="101">
        <v>0</v>
      </c>
      <c r="C105" s="101">
        <v>0</v>
      </c>
      <c r="D105" s="101">
        <v>0</v>
      </c>
      <c r="E105" s="97">
        <v>1</v>
      </c>
      <c r="F105" s="101">
        <v>0</v>
      </c>
      <c r="G105" s="101">
        <v>0</v>
      </c>
      <c r="H105" s="96" t="s">
        <v>323</v>
      </c>
      <c r="I105" s="101">
        <v>0</v>
      </c>
      <c r="J105" s="101">
        <v>0</v>
      </c>
      <c r="K105" s="101">
        <v>0</v>
      </c>
      <c r="L105" s="97">
        <v>1</v>
      </c>
      <c r="M105" s="101">
        <v>0</v>
      </c>
      <c r="N105" s="101">
        <v>0</v>
      </c>
      <c r="O105" s="96" t="s">
        <v>350</v>
      </c>
      <c r="P105" s="101">
        <v>0</v>
      </c>
      <c r="Q105" s="101">
        <v>0</v>
      </c>
      <c r="R105" s="101">
        <v>0</v>
      </c>
      <c r="S105" s="97">
        <v>1</v>
      </c>
      <c r="T105" s="101">
        <v>0</v>
      </c>
      <c r="U105" s="101">
        <v>0</v>
      </c>
      <c r="V105" s="96" t="s">
        <v>352</v>
      </c>
      <c r="W105" s="101">
        <v>0</v>
      </c>
      <c r="X105" s="101">
        <v>0</v>
      </c>
      <c r="Y105" s="101">
        <v>0</v>
      </c>
      <c r="Z105" s="97">
        <v>1</v>
      </c>
      <c r="AA105" s="101">
        <v>0</v>
      </c>
      <c r="AB105" s="101">
        <v>0</v>
      </c>
      <c r="AC105" s="96" t="s">
        <v>256</v>
      </c>
      <c r="AD105" s="101">
        <v>0</v>
      </c>
      <c r="AE105" s="101">
        <v>0</v>
      </c>
      <c r="AF105" s="101">
        <v>0</v>
      </c>
      <c r="AG105" s="97">
        <v>1</v>
      </c>
      <c r="AH105" s="101">
        <v>0</v>
      </c>
      <c r="AI105" s="101">
        <v>0</v>
      </c>
    </row>
    <row r="106" spans="1:35" ht="18" x14ac:dyDescent="0.4">
      <c r="A106" s="96" t="s">
        <v>353</v>
      </c>
      <c r="B106" s="101">
        <v>0</v>
      </c>
      <c r="C106" s="101">
        <v>0</v>
      </c>
      <c r="D106" s="101">
        <v>0</v>
      </c>
      <c r="E106" s="97">
        <v>1</v>
      </c>
      <c r="F106" s="101">
        <v>0</v>
      </c>
      <c r="G106" s="101">
        <v>0</v>
      </c>
      <c r="H106" s="96" t="s">
        <v>300</v>
      </c>
      <c r="I106" s="101">
        <v>0</v>
      </c>
      <c r="J106" s="101">
        <v>0</v>
      </c>
      <c r="K106" s="101">
        <v>0</v>
      </c>
      <c r="L106" s="97">
        <v>1</v>
      </c>
      <c r="M106" s="101">
        <v>0</v>
      </c>
      <c r="N106" s="101">
        <v>0</v>
      </c>
      <c r="O106" s="96" t="s">
        <v>256</v>
      </c>
      <c r="P106" s="101">
        <v>0</v>
      </c>
      <c r="Q106" s="101">
        <v>0</v>
      </c>
      <c r="R106" s="101">
        <v>0</v>
      </c>
      <c r="S106" s="97">
        <v>1</v>
      </c>
      <c r="T106" s="101">
        <v>0</v>
      </c>
      <c r="U106" s="101">
        <v>0</v>
      </c>
      <c r="V106" s="96" t="s">
        <v>353</v>
      </c>
      <c r="W106" s="101">
        <v>0</v>
      </c>
      <c r="X106" s="101">
        <v>0</v>
      </c>
      <c r="Y106" s="101">
        <v>0</v>
      </c>
      <c r="Z106" s="97">
        <v>1</v>
      </c>
      <c r="AA106" s="101">
        <v>0</v>
      </c>
      <c r="AB106" s="101">
        <v>0</v>
      </c>
      <c r="AC106" s="96" t="s">
        <v>351</v>
      </c>
      <c r="AD106" s="101">
        <v>0</v>
      </c>
      <c r="AE106" s="101">
        <v>0</v>
      </c>
      <c r="AF106" s="101">
        <v>0</v>
      </c>
      <c r="AG106" s="97">
        <v>1</v>
      </c>
      <c r="AH106" s="101">
        <v>0</v>
      </c>
      <c r="AI106" s="101">
        <v>0</v>
      </c>
    </row>
    <row r="107" spans="1:35" ht="18" x14ac:dyDescent="0.4">
      <c r="A107" s="96" t="s">
        <v>240</v>
      </c>
      <c r="B107" s="101">
        <v>0</v>
      </c>
      <c r="C107" s="101">
        <v>0</v>
      </c>
      <c r="D107" s="101">
        <v>0</v>
      </c>
      <c r="E107" s="97">
        <v>1</v>
      </c>
      <c r="F107" s="101">
        <v>0</v>
      </c>
      <c r="G107" s="101">
        <v>0</v>
      </c>
      <c r="H107" s="96" t="s">
        <v>351</v>
      </c>
      <c r="I107" s="101">
        <v>0</v>
      </c>
      <c r="J107" s="101">
        <v>0</v>
      </c>
      <c r="K107" s="101">
        <v>0</v>
      </c>
      <c r="L107" s="97">
        <v>1</v>
      </c>
      <c r="M107" s="101">
        <v>0</v>
      </c>
      <c r="N107" s="101">
        <v>0</v>
      </c>
      <c r="O107" s="96" t="s">
        <v>315</v>
      </c>
      <c r="P107" s="101">
        <v>0</v>
      </c>
      <c r="Q107" s="101">
        <v>0</v>
      </c>
      <c r="R107" s="101">
        <v>0</v>
      </c>
      <c r="S107" s="97">
        <v>1</v>
      </c>
      <c r="T107" s="101">
        <v>0</v>
      </c>
      <c r="U107" s="101">
        <v>0</v>
      </c>
      <c r="V107" s="96" t="s">
        <v>240</v>
      </c>
      <c r="W107" s="101">
        <v>0</v>
      </c>
      <c r="X107" s="101">
        <v>0</v>
      </c>
      <c r="Y107" s="101">
        <v>0</v>
      </c>
      <c r="Z107" s="97">
        <v>1</v>
      </c>
      <c r="AA107" s="101">
        <v>0</v>
      </c>
      <c r="AB107" s="101">
        <v>0</v>
      </c>
      <c r="AC107" s="96" t="s">
        <v>352</v>
      </c>
      <c r="AD107" s="101">
        <v>0</v>
      </c>
      <c r="AE107" s="101">
        <v>0</v>
      </c>
      <c r="AF107" s="101">
        <v>0</v>
      </c>
      <c r="AG107" s="97">
        <v>1</v>
      </c>
      <c r="AH107" s="101">
        <v>0</v>
      </c>
      <c r="AI107" s="101">
        <v>0</v>
      </c>
    </row>
    <row r="108" spans="1:35" ht="18" x14ac:dyDescent="0.4">
      <c r="A108" s="96" t="s">
        <v>354</v>
      </c>
      <c r="B108" s="101">
        <v>0</v>
      </c>
      <c r="C108" s="101">
        <v>0</v>
      </c>
      <c r="D108" s="101">
        <v>0</v>
      </c>
      <c r="E108" s="97">
        <v>1</v>
      </c>
      <c r="F108" s="101">
        <v>0</v>
      </c>
      <c r="G108" s="101">
        <v>0</v>
      </c>
      <c r="H108" s="96" t="s">
        <v>352</v>
      </c>
      <c r="I108" s="101">
        <v>0</v>
      </c>
      <c r="J108" s="101">
        <v>0</v>
      </c>
      <c r="K108" s="101">
        <v>0</v>
      </c>
      <c r="L108" s="97">
        <v>1</v>
      </c>
      <c r="M108" s="101">
        <v>0</v>
      </c>
      <c r="N108" s="101">
        <v>0</v>
      </c>
      <c r="O108" s="96" t="s">
        <v>235</v>
      </c>
      <c r="P108" s="101">
        <v>0</v>
      </c>
      <c r="Q108" s="101">
        <v>0</v>
      </c>
      <c r="R108" s="101">
        <v>0</v>
      </c>
      <c r="S108" s="97">
        <v>1</v>
      </c>
      <c r="T108" s="101">
        <v>0</v>
      </c>
      <c r="U108" s="101">
        <v>0</v>
      </c>
      <c r="V108" s="96" t="s">
        <v>354</v>
      </c>
      <c r="W108" s="101">
        <v>0</v>
      </c>
      <c r="X108" s="101">
        <v>0</v>
      </c>
      <c r="Y108" s="101">
        <v>0</v>
      </c>
      <c r="Z108" s="97">
        <v>1</v>
      </c>
      <c r="AA108" s="101">
        <v>0</v>
      </c>
      <c r="AB108" s="101">
        <v>0</v>
      </c>
      <c r="AC108" s="96" t="s">
        <v>353</v>
      </c>
      <c r="AD108" s="101">
        <v>0</v>
      </c>
      <c r="AE108" s="101">
        <v>0</v>
      </c>
      <c r="AF108" s="101">
        <v>0</v>
      </c>
      <c r="AG108" s="97">
        <v>1</v>
      </c>
      <c r="AH108" s="101">
        <v>0</v>
      </c>
      <c r="AI108" s="101">
        <v>0</v>
      </c>
    </row>
    <row r="109" spans="1:35" ht="18" x14ac:dyDescent="0.4">
      <c r="A109" s="96" t="s">
        <v>216</v>
      </c>
      <c r="B109" s="101">
        <v>0</v>
      </c>
      <c r="C109" s="101">
        <v>0</v>
      </c>
      <c r="D109" s="101">
        <v>0</v>
      </c>
      <c r="E109" s="97">
        <v>1</v>
      </c>
      <c r="F109" s="101">
        <v>0</v>
      </c>
      <c r="G109" s="101">
        <v>0</v>
      </c>
      <c r="H109" s="96" t="s">
        <v>353</v>
      </c>
      <c r="I109" s="101">
        <v>0</v>
      </c>
      <c r="J109" s="101">
        <v>0</v>
      </c>
      <c r="K109" s="101">
        <v>0</v>
      </c>
      <c r="L109" s="97">
        <v>1</v>
      </c>
      <c r="M109" s="101">
        <v>0</v>
      </c>
      <c r="N109" s="101">
        <v>0</v>
      </c>
      <c r="O109" s="96" t="s">
        <v>323</v>
      </c>
      <c r="P109" s="101">
        <v>0</v>
      </c>
      <c r="Q109" s="101">
        <v>0</v>
      </c>
      <c r="R109" s="101">
        <v>0</v>
      </c>
      <c r="S109" s="97">
        <v>1</v>
      </c>
      <c r="T109" s="101">
        <v>0</v>
      </c>
      <c r="U109" s="101">
        <v>0</v>
      </c>
      <c r="V109" s="96" t="s">
        <v>216</v>
      </c>
      <c r="W109" s="101">
        <v>0</v>
      </c>
      <c r="X109" s="101">
        <v>0</v>
      </c>
      <c r="Y109" s="101">
        <v>0</v>
      </c>
      <c r="Z109" s="97">
        <v>1</v>
      </c>
      <c r="AA109" s="101">
        <v>0</v>
      </c>
      <c r="AB109" s="101">
        <v>0</v>
      </c>
      <c r="AC109" s="96" t="s">
        <v>240</v>
      </c>
      <c r="AD109" s="101">
        <v>0</v>
      </c>
      <c r="AE109" s="101">
        <v>0</v>
      </c>
      <c r="AF109" s="101">
        <v>0</v>
      </c>
      <c r="AG109" s="97">
        <v>1</v>
      </c>
      <c r="AH109" s="101">
        <v>0</v>
      </c>
      <c r="AI109" s="101">
        <v>0</v>
      </c>
    </row>
    <row r="110" spans="1:35" ht="18" x14ac:dyDescent="0.4">
      <c r="A110" s="96" t="s">
        <v>355</v>
      </c>
      <c r="B110" s="101">
        <v>0</v>
      </c>
      <c r="C110" s="101">
        <v>0</v>
      </c>
      <c r="D110" s="101">
        <v>0</v>
      </c>
      <c r="E110" s="97">
        <v>1</v>
      </c>
      <c r="F110" s="101">
        <v>0</v>
      </c>
      <c r="G110" s="101">
        <v>0</v>
      </c>
      <c r="H110" s="96" t="s">
        <v>354</v>
      </c>
      <c r="I110" s="101">
        <v>0</v>
      </c>
      <c r="J110" s="101">
        <v>0</v>
      </c>
      <c r="K110" s="101">
        <v>0</v>
      </c>
      <c r="L110" s="97">
        <v>1</v>
      </c>
      <c r="M110" s="101">
        <v>0</v>
      </c>
      <c r="N110" s="101">
        <v>0</v>
      </c>
      <c r="O110" s="96" t="s">
        <v>300</v>
      </c>
      <c r="P110" s="101">
        <v>0</v>
      </c>
      <c r="Q110" s="101">
        <v>0</v>
      </c>
      <c r="R110" s="101">
        <v>0</v>
      </c>
      <c r="S110" s="97">
        <v>1</v>
      </c>
      <c r="T110" s="101">
        <v>0</v>
      </c>
      <c r="U110" s="101">
        <v>0</v>
      </c>
      <c r="V110" s="96" t="s">
        <v>355</v>
      </c>
      <c r="W110" s="101">
        <v>0</v>
      </c>
      <c r="X110" s="101">
        <v>0</v>
      </c>
      <c r="Y110" s="101">
        <v>0</v>
      </c>
      <c r="Z110" s="97">
        <v>1</v>
      </c>
      <c r="AA110" s="101">
        <v>0</v>
      </c>
      <c r="AB110" s="101">
        <v>0</v>
      </c>
      <c r="AC110" s="96" t="s">
        <v>354</v>
      </c>
      <c r="AD110" s="101">
        <v>0</v>
      </c>
      <c r="AE110" s="101">
        <v>0</v>
      </c>
      <c r="AF110" s="101">
        <v>0</v>
      </c>
      <c r="AG110" s="97">
        <v>1</v>
      </c>
      <c r="AH110" s="101">
        <v>0</v>
      </c>
      <c r="AI110" s="101">
        <v>0</v>
      </c>
    </row>
    <row r="111" spans="1:35" ht="18" x14ac:dyDescent="0.4">
      <c r="A111" s="96" t="s">
        <v>263</v>
      </c>
      <c r="B111" s="101">
        <v>0</v>
      </c>
      <c r="C111" s="101">
        <v>0</v>
      </c>
      <c r="D111" s="101">
        <v>0</v>
      </c>
      <c r="E111" s="97">
        <v>1</v>
      </c>
      <c r="F111" s="101">
        <v>0</v>
      </c>
      <c r="G111" s="101">
        <v>0</v>
      </c>
      <c r="H111" s="96" t="s">
        <v>355</v>
      </c>
      <c r="I111" s="101">
        <v>0</v>
      </c>
      <c r="J111" s="101">
        <v>0</v>
      </c>
      <c r="K111" s="101">
        <v>0</v>
      </c>
      <c r="L111" s="97">
        <v>1</v>
      </c>
      <c r="M111" s="101">
        <v>0</v>
      </c>
      <c r="N111" s="101">
        <v>0</v>
      </c>
      <c r="O111" s="96" t="s">
        <v>351</v>
      </c>
      <c r="P111" s="101">
        <v>0</v>
      </c>
      <c r="Q111" s="101">
        <v>0</v>
      </c>
      <c r="R111" s="101">
        <v>0</v>
      </c>
      <c r="S111" s="97">
        <v>1</v>
      </c>
      <c r="T111" s="101">
        <v>0</v>
      </c>
      <c r="U111" s="101">
        <v>0</v>
      </c>
      <c r="V111" s="96" t="s">
        <v>263</v>
      </c>
      <c r="W111" s="101">
        <v>0</v>
      </c>
      <c r="X111" s="101">
        <v>0</v>
      </c>
      <c r="Y111" s="101">
        <v>0</v>
      </c>
      <c r="Z111" s="97">
        <v>1</v>
      </c>
      <c r="AA111" s="101">
        <v>0</v>
      </c>
      <c r="AB111" s="101">
        <v>0</v>
      </c>
      <c r="AC111" s="96" t="s">
        <v>216</v>
      </c>
      <c r="AD111" s="101">
        <v>0</v>
      </c>
      <c r="AE111" s="101">
        <v>0</v>
      </c>
      <c r="AF111" s="101">
        <v>0</v>
      </c>
      <c r="AG111" s="97">
        <v>1</v>
      </c>
      <c r="AH111" s="101">
        <v>0</v>
      </c>
      <c r="AI111" s="101">
        <v>0</v>
      </c>
    </row>
    <row r="112" spans="1:35" ht="18" x14ac:dyDescent="0.4">
      <c r="A112" s="96" t="s">
        <v>319</v>
      </c>
      <c r="B112" s="101">
        <v>0</v>
      </c>
      <c r="C112" s="101">
        <v>0</v>
      </c>
      <c r="D112" s="101">
        <v>0</v>
      </c>
      <c r="E112" s="97">
        <v>1</v>
      </c>
      <c r="F112" s="101">
        <v>0</v>
      </c>
      <c r="G112" s="101">
        <v>0</v>
      </c>
      <c r="H112" s="96" t="s">
        <v>319</v>
      </c>
      <c r="I112" s="101">
        <v>0</v>
      </c>
      <c r="J112" s="101">
        <v>0</v>
      </c>
      <c r="K112" s="101">
        <v>0</v>
      </c>
      <c r="L112" s="97">
        <v>1</v>
      </c>
      <c r="M112" s="101">
        <v>0</v>
      </c>
      <c r="N112" s="101">
        <v>0</v>
      </c>
      <c r="O112" s="96" t="s">
        <v>352</v>
      </c>
      <c r="P112" s="101">
        <v>0</v>
      </c>
      <c r="Q112" s="101">
        <v>0</v>
      </c>
      <c r="R112" s="101">
        <v>0</v>
      </c>
      <c r="S112" s="97">
        <v>1</v>
      </c>
      <c r="T112" s="101">
        <v>0</v>
      </c>
      <c r="U112" s="101">
        <v>0</v>
      </c>
      <c r="V112" s="96" t="s">
        <v>319</v>
      </c>
      <c r="W112" s="101">
        <v>0</v>
      </c>
      <c r="X112" s="101">
        <v>0</v>
      </c>
      <c r="Y112" s="101">
        <v>0</v>
      </c>
      <c r="Z112" s="97">
        <v>1</v>
      </c>
      <c r="AA112" s="101">
        <v>0</v>
      </c>
      <c r="AB112" s="101">
        <v>0</v>
      </c>
      <c r="AC112" s="96" t="s">
        <v>355</v>
      </c>
      <c r="AD112" s="101">
        <v>0</v>
      </c>
      <c r="AE112" s="101">
        <v>0</v>
      </c>
      <c r="AF112" s="101">
        <v>0</v>
      </c>
      <c r="AG112" s="97">
        <v>1</v>
      </c>
      <c r="AH112" s="101">
        <v>0</v>
      </c>
      <c r="AI112" s="101">
        <v>0</v>
      </c>
    </row>
    <row r="113" spans="1:35" ht="18" x14ac:dyDescent="0.4">
      <c r="A113" s="96" t="s">
        <v>337</v>
      </c>
      <c r="B113" s="101">
        <v>0</v>
      </c>
      <c r="C113" s="101">
        <v>0</v>
      </c>
      <c r="D113" s="101">
        <v>0</v>
      </c>
      <c r="E113" s="97">
        <v>1</v>
      </c>
      <c r="F113" s="101">
        <v>0</v>
      </c>
      <c r="G113" s="101">
        <v>0</v>
      </c>
      <c r="H113" s="96" t="s">
        <v>337</v>
      </c>
      <c r="I113" s="101">
        <v>0</v>
      </c>
      <c r="J113" s="101">
        <v>0</v>
      </c>
      <c r="K113" s="101">
        <v>0</v>
      </c>
      <c r="L113" s="97">
        <v>1</v>
      </c>
      <c r="M113" s="101">
        <v>0</v>
      </c>
      <c r="N113" s="101">
        <v>0</v>
      </c>
      <c r="O113" s="96" t="s">
        <v>353</v>
      </c>
      <c r="P113" s="101">
        <v>0</v>
      </c>
      <c r="Q113" s="101">
        <v>0</v>
      </c>
      <c r="R113" s="101">
        <v>0</v>
      </c>
      <c r="S113" s="97">
        <v>1</v>
      </c>
      <c r="T113" s="101">
        <v>0</v>
      </c>
      <c r="U113" s="101">
        <v>0</v>
      </c>
      <c r="V113" s="96" t="s">
        <v>337</v>
      </c>
      <c r="W113" s="101">
        <v>0</v>
      </c>
      <c r="X113" s="101">
        <v>0</v>
      </c>
      <c r="Y113" s="101">
        <v>0</v>
      </c>
      <c r="Z113" s="97">
        <v>1</v>
      </c>
      <c r="AA113" s="101">
        <v>0</v>
      </c>
      <c r="AB113" s="101">
        <v>0</v>
      </c>
      <c r="AC113" s="96" t="s">
        <v>263</v>
      </c>
      <c r="AD113" s="101">
        <v>0</v>
      </c>
      <c r="AE113" s="101">
        <v>0</v>
      </c>
      <c r="AF113" s="101">
        <v>0</v>
      </c>
      <c r="AG113" s="97">
        <v>1</v>
      </c>
      <c r="AH113" s="101">
        <v>0</v>
      </c>
      <c r="AI113" s="101">
        <v>0</v>
      </c>
    </row>
    <row r="114" spans="1:35" ht="18" x14ac:dyDescent="0.4">
      <c r="A114" s="96" t="s">
        <v>479</v>
      </c>
      <c r="B114" s="101">
        <v>0</v>
      </c>
      <c r="C114" s="101">
        <v>0</v>
      </c>
      <c r="D114" s="101">
        <v>0</v>
      </c>
      <c r="E114" s="97">
        <v>1</v>
      </c>
      <c r="F114" s="101">
        <v>0</v>
      </c>
      <c r="G114" s="101">
        <v>0</v>
      </c>
      <c r="H114" s="96" t="s">
        <v>479</v>
      </c>
      <c r="I114" s="101">
        <v>0</v>
      </c>
      <c r="J114" s="101">
        <v>0</v>
      </c>
      <c r="K114" s="101">
        <v>0</v>
      </c>
      <c r="L114" s="97">
        <v>1</v>
      </c>
      <c r="M114" s="101">
        <v>0</v>
      </c>
      <c r="N114" s="101">
        <v>0</v>
      </c>
      <c r="O114" s="96" t="s">
        <v>240</v>
      </c>
      <c r="P114" s="101">
        <v>0</v>
      </c>
      <c r="Q114" s="101">
        <v>0</v>
      </c>
      <c r="R114" s="101">
        <v>0</v>
      </c>
      <c r="S114" s="97">
        <v>1</v>
      </c>
      <c r="T114" s="101">
        <v>0</v>
      </c>
      <c r="U114" s="101">
        <v>0</v>
      </c>
      <c r="V114" s="96" t="s">
        <v>479</v>
      </c>
      <c r="W114" s="101">
        <v>0</v>
      </c>
      <c r="X114" s="101">
        <v>0</v>
      </c>
      <c r="Y114" s="101">
        <v>0</v>
      </c>
      <c r="Z114" s="97">
        <v>1</v>
      </c>
      <c r="AA114" s="101">
        <v>0</v>
      </c>
      <c r="AB114" s="101">
        <v>0</v>
      </c>
      <c r="AC114" s="96" t="s">
        <v>337</v>
      </c>
      <c r="AD114" s="101">
        <v>0</v>
      </c>
      <c r="AE114" s="101">
        <v>0</v>
      </c>
      <c r="AF114" s="101">
        <v>0</v>
      </c>
      <c r="AG114" s="97">
        <v>1</v>
      </c>
      <c r="AH114" s="101">
        <v>0</v>
      </c>
      <c r="AI114" s="101">
        <v>0</v>
      </c>
    </row>
    <row r="115" spans="1:35" ht="18" x14ac:dyDescent="0.4">
      <c r="A115" s="96" t="s">
        <v>356</v>
      </c>
      <c r="B115" s="101">
        <v>0</v>
      </c>
      <c r="C115" s="101">
        <v>0</v>
      </c>
      <c r="D115" s="101">
        <v>0</v>
      </c>
      <c r="E115" s="97">
        <v>1</v>
      </c>
      <c r="F115" s="101">
        <v>0</v>
      </c>
      <c r="G115" s="101">
        <v>0</v>
      </c>
      <c r="H115" s="96" t="s">
        <v>356</v>
      </c>
      <c r="I115" s="101">
        <v>0</v>
      </c>
      <c r="J115" s="101">
        <v>0</v>
      </c>
      <c r="K115" s="101">
        <v>0</v>
      </c>
      <c r="L115" s="97">
        <v>1</v>
      </c>
      <c r="M115" s="101">
        <v>0</v>
      </c>
      <c r="N115" s="101">
        <v>0</v>
      </c>
      <c r="O115" s="96" t="s">
        <v>354</v>
      </c>
      <c r="P115" s="101">
        <v>0</v>
      </c>
      <c r="Q115" s="101">
        <v>0</v>
      </c>
      <c r="R115" s="101">
        <v>0</v>
      </c>
      <c r="S115" s="97">
        <v>1</v>
      </c>
      <c r="T115" s="101">
        <v>0</v>
      </c>
      <c r="U115" s="101">
        <v>0</v>
      </c>
      <c r="V115" s="96" t="s">
        <v>356</v>
      </c>
      <c r="W115" s="101">
        <v>0</v>
      </c>
      <c r="X115" s="101">
        <v>0</v>
      </c>
      <c r="Y115" s="101">
        <v>0</v>
      </c>
      <c r="Z115" s="97">
        <v>1</v>
      </c>
      <c r="AA115" s="101">
        <v>0</v>
      </c>
      <c r="AB115" s="101">
        <v>0</v>
      </c>
      <c r="AC115" s="96" t="s">
        <v>356</v>
      </c>
      <c r="AD115" s="101">
        <v>0</v>
      </c>
      <c r="AE115" s="101">
        <v>0</v>
      </c>
      <c r="AF115" s="101">
        <v>0</v>
      </c>
      <c r="AG115" s="97">
        <v>1</v>
      </c>
      <c r="AH115" s="101">
        <v>0</v>
      </c>
      <c r="AI115" s="101">
        <v>0</v>
      </c>
    </row>
    <row r="116" spans="1:35" ht="18" x14ac:dyDescent="0.4">
      <c r="A116" s="96" t="s">
        <v>314</v>
      </c>
      <c r="B116" s="101">
        <v>0</v>
      </c>
      <c r="C116" s="101">
        <v>0</v>
      </c>
      <c r="D116" s="101">
        <v>0</v>
      </c>
      <c r="E116" s="97">
        <v>1</v>
      </c>
      <c r="F116" s="101">
        <v>0</v>
      </c>
      <c r="G116" s="101">
        <v>0</v>
      </c>
      <c r="H116" s="96" t="s">
        <v>314</v>
      </c>
      <c r="I116" s="101">
        <v>0</v>
      </c>
      <c r="J116" s="101">
        <v>0</v>
      </c>
      <c r="K116" s="101">
        <v>0</v>
      </c>
      <c r="L116" s="97">
        <v>1</v>
      </c>
      <c r="M116" s="101">
        <v>0</v>
      </c>
      <c r="N116" s="101">
        <v>0</v>
      </c>
      <c r="O116" s="96" t="s">
        <v>216</v>
      </c>
      <c r="P116" s="101">
        <v>0</v>
      </c>
      <c r="Q116" s="101">
        <v>0</v>
      </c>
      <c r="R116" s="101">
        <v>0</v>
      </c>
      <c r="S116" s="97">
        <v>1</v>
      </c>
      <c r="T116" s="101">
        <v>0</v>
      </c>
      <c r="U116" s="101">
        <v>0</v>
      </c>
      <c r="V116" s="96" t="s">
        <v>314</v>
      </c>
      <c r="W116" s="101">
        <v>0</v>
      </c>
      <c r="X116" s="101">
        <v>0</v>
      </c>
      <c r="Y116" s="101">
        <v>0</v>
      </c>
      <c r="Z116" s="97">
        <v>1</v>
      </c>
      <c r="AA116" s="101">
        <v>0</v>
      </c>
      <c r="AB116" s="101">
        <v>0</v>
      </c>
      <c r="AC116" s="96" t="s">
        <v>314</v>
      </c>
      <c r="AD116" s="101">
        <v>0</v>
      </c>
      <c r="AE116" s="101">
        <v>0</v>
      </c>
      <c r="AF116" s="101">
        <v>0</v>
      </c>
      <c r="AG116" s="97">
        <v>1</v>
      </c>
      <c r="AH116" s="101">
        <v>0</v>
      </c>
      <c r="AI116" s="101">
        <v>0</v>
      </c>
    </row>
    <row r="117" spans="1:35" ht="18" x14ac:dyDescent="0.4">
      <c r="A117" s="96" t="s">
        <v>217</v>
      </c>
      <c r="B117" s="101">
        <v>0</v>
      </c>
      <c r="C117" s="101">
        <v>0</v>
      </c>
      <c r="D117" s="101">
        <v>0</v>
      </c>
      <c r="E117" s="97">
        <v>1</v>
      </c>
      <c r="F117" s="101">
        <v>0</v>
      </c>
      <c r="G117" s="101">
        <v>0</v>
      </c>
      <c r="H117" s="96" t="s">
        <v>217</v>
      </c>
      <c r="I117" s="101">
        <v>0</v>
      </c>
      <c r="J117" s="101">
        <v>0</v>
      </c>
      <c r="K117" s="101">
        <v>0</v>
      </c>
      <c r="L117" s="97">
        <v>1</v>
      </c>
      <c r="M117" s="101">
        <v>0</v>
      </c>
      <c r="N117" s="101">
        <v>0</v>
      </c>
      <c r="O117" s="96" t="s">
        <v>355</v>
      </c>
      <c r="P117" s="101">
        <v>0</v>
      </c>
      <c r="Q117" s="101">
        <v>0</v>
      </c>
      <c r="R117" s="101">
        <v>0</v>
      </c>
      <c r="S117" s="97">
        <v>1</v>
      </c>
      <c r="T117" s="101">
        <v>0</v>
      </c>
      <c r="U117" s="101">
        <v>0</v>
      </c>
      <c r="V117" s="96" t="s">
        <v>217</v>
      </c>
      <c r="W117" s="101">
        <v>0</v>
      </c>
      <c r="X117" s="101">
        <v>0</v>
      </c>
      <c r="Y117" s="101">
        <v>0</v>
      </c>
      <c r="Z117" s="97">
        <v>1</v>
      </c>
      <c r="AA117" s="101">
        <v>0</v>
      </c>
      <c r="AB117" s="101">
        <v>0</v>
      </c>
      <c r="AC117" s="96" t="s">
        <v>217</v>
      </c>
      <c r="AD117" s="101">
        <v>0</v>
      </c>
      <c r="AE117" s="101">
        <v>0</v>
      </c>
      <c r="AF117" s="101">
        <v>0</v>
      </c>
      <c r="AG117" s="97">
        <v>1</v>
      </c>
      <c r="AH117" s="101">
        <v>0</v>
      </c>
      <c r="AI117" s="101">
        <v>0</v>
      </c>
    </row>
    <row r="118" spans="1:35" ht="18" x14ac:dyDescent="0.4">
      <c r="A118" s="96" t="s">
        <v>233</v>
      </c>
      <c r="B118" s="101">
        <v>0</v>
      </c>
      <c r="C118" s="101">
        <v>0</v>
      </c>
      <c r="D118" s="101">
        <v>0</v>
      </c>
      <c r="E118" s="97">
        <v>1</v>
      </c>
      <c r="F118" s="101">
        <v>0</v>
      </c>
      <c r="G118" s="101">
        <v>0</v>
      </c>
      <c r="H118" s="96" t="s">
        <v>233</v>
      </c>
      <c r="I118" s="101">
        <v>0</v>
      </c>
      <c r="J118" s="101">
        <v>0</v>
      </c>
      <c r="K118" s="101">
        <v>0</v>
      </c>
      <c r="L118" s="97">
        <v>1</v>
      </c>
      <c r="M118" s="101">
        <v>0</v>
      </c>
      <c r="N118" s="101">
        <v>0</v>
      </c>
      <c r="O118" s="96" t="s">
        <v>263</v>
      </c>
      <c r="P118" s="101">
        <v>0</v>
      </c>
      <c r="Q118" s="101">
        <v>0</v>
      </c>
      <c r="R118" s="101">
        <v>0</v>
      </c>
      <c r="S118" s="97">
        <v>1</v>
      </c>
      <c r="T118" s="101">
        <v>0</v>
      </c>
      <c r="U118" s="101">
        <v>0</v>
      </c>
      <c r="V118" s="96" t="s">
        <v>233</v>
      </c>
      <c r="W118" s="101">
        <v>0</v>
      </c>
      <c r="X118" s="101">
        <v>0</v>
      </c>
      <c r="Y118" s="101">
        <v>0</v>
      </c>
      <c r="Z118" s="97">
        <v>1</v>
      </c>
      <c r="AA118" s="101">
        <v>0</v>
      </c>
      <c r="AB118" s="101">
        <v>0</v>
      </c>
      <c r="AC118" s="96" t="s">
        <v>233</v>
      </c>
      <c r="AD118" s="101">
        <v>0</v>
      </c>
      <c r="AE118" s="101">
        <v>0</v>
      </c>
      <c r="AF118" s="101">
        <v>0</v>
      </c>
      <c r="AG118" s="97">
        <v>1</v>
      </c>
      <c r="AH118" s="101">
        <v>0</v>
      </c>
      <c r="AI118" s="101">
        <v>0</v>
      </c>
    </row>
    <row r="119" spans="1:35" ht="18" x14ac:dyDescent="0.4">
      <c r="A119" s="96" t="s">
        <v>250</v>
      </c>
      <c r="B119" s="101">
        <v>0</v>
      </c>
      <c r="C119" s="101">
        <v>0</v>
      </c>
      <c r="D119" s="101">
        <v>0</v>
      </c>
      <c r="E119" s="97">
        <v>1</v>
      </c>
      <c r="F119" s="101">
        <v>0</v>
      </c>
      <c r="G119" s="101">
        <v>0</v>
      </c>
      <c r="H119" s="96" t="s">
        <v>250</v>
      </c>
      <c r="I119" s="101">
        <v>0</v>
      </c>
      <c r="J119" s="101">
        <v>0</v>
      </c>
      <c r="K119" s="101">
        <v>0</v>
      </c>
      <c r="L119" s="97">
        <v>1</v>
      </c>
      <c r="M119" s="101">
        <v>0</v>
      </c>
      <c r="N119" s="101">
        <v>0</v>
      </c>
      <c r="O119" s="96" t="s">
        <v>319</v>
      </c>
      <c r="P119" s="101">
        <v>0</v>
      </c>
      <c r="Q119" s="101">
        <v>0</v>
      </c>
      <c r="R119" s="101">
        <v>0</v>
      </c>
      <c r="S119" s="97">
        <v>1</v>
      </c>
      <c r="T119" s="101">
        <v>0</v>
      </c>
      <c r="U119" s="101">
        <v>0</v>
      </c>
      <c r="V119" s="96" t="s">
        <v>250</v>
      </c>
      <c r="W119" s="101">
        <v>0</v>
      </c>
      <c r="X119" s="101">
        <v>0</v>
      </c>
      <c r="Y119" s="101">
        <v>0</v>
      </c>
      <c r="Z119" s="97">
        <v>1</v>
      </c>
      <c r="AA119" s="101">
        <v>0</v>
      </c>
      <c r="AB119" s="101">
        <v>0</v>
      </c>
      <c r="AC119" s="96" t="s">
        <v>250</v>
      </c>
      <c r="AD119" s="101">
        <v>0</v>
      </c>
      <c r="AE119" s="101">
        <v>0</v>
      </c>
      <c r="AF119" s="101">
        <v>0</v>
      </c>
      <c r="AG119" s="97">
        <v>1</v>
      </c>
      <c r="AH119" s="101">
        <v>0</v>
      </c>
      <c r="AI119" s="101">
        <v>0</v>
      </c>
    </row>
    <row r="120" spans="1:35" ht="18" x14ac:dyDescent="0.4">
      <c r="A120" s="96" t="s">
        <v>230</v>
      </c>
      <c r="B120" s="101">
        <v>0</v>
      </c>
      <c r="C120" s="101">
        <v>0</v>
      </c>
      <c r="D120" s="101">
        <v>0</v>
      </c>
      <c r="E120" s="97">
        <v>1</v>
      </c>
      <c r="F120" s="101">
        <v>0</v>
      </c>
      <c r="G120" s="101">
        <v>0</v>
      </c>
      <c r="H120" s="96" t="s">
        <v>230</v>
      </c>
      <c r="I120" s="101">
        <v>0</v>
      </c>
      <c r="J120" s="101">
        <v>0</v>
      </c>
      <c r="K120" s="101">
        <v>0</v>
      </c>
      <c r="L120" s="97">
        <v>1</v>
      </c>
      <c r="M120" s="101">
        <v>0</v>
      </c>
      <c r="N120" s="101">
        <v>0</v>
      </c>
      <c r="O120" s="96" t="s">
        <v>337</v>
      </c>
      <c r="P120" s="101">
        <v>0</v>
      </c>
      <c r="Q120" s="101">
        <v>0</v>
      </c>
      <c r="R120" s="101">
        <v>0</v>
      </c>
      <c r="S120" s="97">
        <v>1</v>
      </c>
      <c r="T120" s="101">
        <v>0</v>
      </c>
      <c r="U120" s="101">
        <v>0</v>
      </c>
      <c r="V120" s="96" t="s">
        <v>230</v>
      </c>
      <c r="W120" s="101">
        <v>0</v>
      </c>
      <c r="X120" s="101">
        <v>0</v>
      </c>
      <c r="Y120" s="101">
        <v>0</v>
      </c>
      <c r="Z120" s="97">
        <v>1</v>
      </c>
      <c r="AA120" s="101">
        <v>0</v>
      </c>
      <c r="AB120" s="101">
        <v>0</v>
      </c>
      <c r="AC120" s="96" t="s">
        <v>230</v>
      </c>
      <c r="AD120" s="101">
        <v>0</v>
      </c>
      <c r="AE120" s="101">
        <v>0</v>
      </c>
      <c r="AF120" s="101">
        <v>0</v>
      </c>
      <c r="AG120" s="97">
        <v>1</v>
      </c>
      <c r="AH120" s="101">
        <v>0</v>
      </c>
      <c r="AI120" s="101">
        <v>0</v>
      </c>
    </row>
    <row r="121" spans="1:35" ht="18" x14ac:dyDescent="0.4">
      <c r="A121" s="96" t="s">
        <v>325</v>
      </c>
      <c r="B121" s="101">
        <v>0</v>
      </c>
      <c r="C121" s="101">
        <v>0</v>
      </c>
      <c r="D121" s="101">
        <v>0</v>
      </c>
      <c r="E121" s="97">
        <v>1</v>
      </c>
      <c r="F121" s="101">
        <v>0</v>
      </c>
      <c r="G121" s="101">
        <v>0</v>
      </c>
      <c r="H121" s="96" t="s">
        <v>325</v>
      </c>
      <c r="I121" s="101">
        <v>0</v>
      </c>
      <c r="J121" s="101">
        <v>0</v>
      </c>
      <c r="K121" s="101">
        <v>0</v>
      </c>
      <c r="L121" s="97">
        <v>1</v>
      </c>
      <c r="M121" s="101">
        <v>0</v>
      </c>
      <c r="N121" s="101">
        <v>0</v>
      </c>
      <c r="O121" s="96" t="s">
        <v>479</v>
      </c>
      <c r="P121" s="101">
        <v>0</v>
      </c>
      <c r="Q121" s="101">
        <v>0</v>
      </c>
      <c r="R121" s="101">
        <v>0</v>
      </c>
      <c r="S121" s="97">
        <v>1</v>
      </c>
      <c r="T121" s="101">
        <v>0</v>
      </c>
      <c r="U121" s="101">
        <v>0</v>
      </c>
      <c r="V121" s="96" t="s">
        <v>325</v>
      </c>
      <c r="W121" s="101">
        <v>0</v>
      </c>
      <c r="X121" s="101">
        <v>0</v>
      </c>
      <c r="Y121" s="101">
        <v>0</v>
      </c>
      <c r="Z121" s="97">
        <v>1</v>
      </c>
      <c r="AA121" s="101">
        <v>0</v>
      </c>
      <c r="AB121" s="101">
        <v>0</v>
      </c>
      <c r="AC121" s="96" t="s">
        <v>325</v>
      </c>
      <c r="AD121" s="101">
        <v>0</v>
      </c>
      <c r="AE121" s="101">
        <v>0</v>
      </c>
      <c r="AF121" s="101">
        <v>0</v>
      </c>
      <c r="AG121" s="97">
        <v>1</v>
      </c>
      <c r="AH121" s="101">
        <v>0</v>
      </c>
      <c r="AI121" s="101">
        <v>0</v>
      </c>
    </row>
    <row r="122" spans="1:35" ht="18" x14ac:dyDescent="0.4">
      <c r="A122" s="96" t="s">
        <v>291</v>
      </c>
      <c r="B122" s="101">
        <v>0</v>
      </c>
      <c r="C122" s="101">
        <v>0</v>
      </c>
      <c r="D122" s="101">
        <v>0</v>
      </c>
      <c r="E122" s="97">
        <v>1</v>
      </c>
      <c r="F122" s="101">
        <v>0</v>
      </c>
      <c r="G122" s="101">
        <v>0</v>
      </c>
      <c r="H122" s="96" t="s">
        <v>291</v>
      </c>
      <c r="I122" s="101">
        <v>0</v>
      </c>
      <c r="J122" s="101">
        <v>0</v>
      </c>
      <c r="K122" s="101">
        <v>0</v>
      </c>
      <c r="L122" s="97">
        <v>1</v>
      </c>
      <c r="M122" s="101">
        <v>0</v>
      </c>
      <c r="N122" s="101">
        <v>0</v>
      </c>
      <c r="O122" s="96" t="s">
        <v>356</v>
      </c>
      <c r="P122" s="101">
        <v>0</v>
      </c>
      <c r="Q122" s="101">
        <v>0</v>
      </c>
      <c r="R122" s="101">
        <v>0</v>
      </c>
      <c r="S122" s="97">
        <v>1</v>
      </c>
      <c r="T122" s="101">
        <v>0</v>
      </c>
      <c r="U122" s="101">
        <v>0</v>
      </c>
      <c r="V122" s="96" t="s">
        <v>291</v>
      </c>
      <c r="W122" s="101">
        <v>0</v>
      </c>
      <c r="X122" s="101">
        <v>0</v>
      </c>
      <c r="Y122" s="101">
        <v>0</v>
      </c>
      <c r="Z122" s="97">
        <v>1</v>
      </c>
      <c r="AA122" s="101">
        <v>0</v>
      </c>
      <c r="AB122" s="101">
        <v>0</v>
      </c>
      <c r="AC122" s="96" t="s">
        <v>291</v>
      </c>
      <c r="AD122" s="101">
        <v>0</v>
      </c>
      <c r="AE122" s="101">
        <v>0</v>
      </c>
      <c r="AF122" s="101">
        <v>0</v>
      </c>
      <c r="AG122" s="97">
        <v>1</v>
      </c>
      <c r="AH122" s="101">
        <v>0</v>
      </c>
      <c r="AI122" s="101">
        <v>0</v>
      </c>
    </row>
    <row r="123" spans="1:35" ht="18" x14ac:dyDescent="0.4">
      <c r="A123" s="96" t="s">
        <v>277</v>
      </c>
      <c r="B123" s="101">
        <v>0</v>
      </c>
      <c r="C123" s="101">
        <v>0</v>
      </c>
      <c r="D123" s="101">
        <v>0</v>
      </c>
      <c r="E123" s="97">
        <v>1</v>
      </c>
      <c r="F123" s="101">
        <v>0</v>
      </c>
      <c r="G123" s="101">
        <v>0</v>
      </c>
      <c r="H123" s="96" t="s">
        <v>277</v>
      </c>
      <c r="I123" s="101">
        <v>0</v>
      </c>
      <c r="J123" s="101">
        <v>0</v>
      </c>
      <c r="K123" s="101">
        <v>0</v>
      </c>
      <c r="L123" s="97">
        <v>1</v>
      </c>
      <c r="M123" s="101">
        <v>0</v>
      </c>
      <c r="N123" s="101">
        <v>0</v>
      </c>
      <c r="O123" s="96" t="s">
        <v>314</v>
      </c>
      <c r="P123" s="101">
        <v>0</v>
      </c>
      <c r="Q123" s="101">
        <v>0</v>
      </c>
      <c r="R123" s="101">
        <v>0</v>
      </c>
      <c r="S123" s="97">
        <v>1</v>
      </c>
      <c r="T123" s="101">
        <v>0</v>
      </c>
      <c r="U123" s="101">
        <v>0</v>
      </c>
      <c r="V123" s="96" t="s">
        <v>277</v>
      </c>
      <c r="W123" s="101">
        <v>0</v>
      </c>
      <c r="X123" s="101">
        <v>0</v>
      </c>
      <c r="Y123" s="101">
        <v>0</v>
      </c>
      <c r="Z123" s="97">
        <v>1</v>
      </c>
      <c r="AA123" s="101">
        <v>0</v>
      </c>
      <c r="AB123" s="101">
        <v>0</v>
      </c>
      <c r="AC123" s="96" t="s">
        <v>277</v>
      </c>
      <c r="AD123" s="101">
        <v>0</v>
      </c>
      <c r="AE123" s="101">
        <v>0</v>
      </c>
      <c r="AF123" s="101">
        <v>0</v>
      </c>
      <c r="AG123" s="97">
        <v>1</v>
      </c>
      <c r="AH123" s="101">
        <v>0</v>
      </c>
      <c r="AI123" s="101">
        <v>0</v>
      </c>
    </row>
    <row r="124" spans="1:35" ht="18" x14ac:dyDescent="0.4">
      <c r="A124" s="96" t="s">
        <v>357</v>
      </c>
      <c r="B124" s="101">
        <v>0</v>
      </c>
      <c r="C124" s="101">
        <v>0</v>
      </c>
      <c r="D124" s="101">
        <v>0</v>
      </c>
      <c r="E124" s="97">
        <v>1</v>
      </c>
      <c r="F124" s="101">
        <v>0</v>
      </c>
      <c r="G124" s="101">
        <v>0</v>
      </c>
      <c r="H124" s="96" t="s">
        <v>357</v>
      </c>
      <c r="I124" s="101">
        <v>0</v>
      </c>
      <c r="J124" s="101">
        <v>0</v>
      </c>
      <c r="K124" s="101">
        <v>0</v>
      </c>
      <c r="L124" s="97">
        <v>1</v>
      </c>
      <c r="M124" s="101">
        <v>0</v>
      </c>
      <c r="N124" s="101">
        <v>0</v>
      </c>
      <c r="O124" s="96" t="s">
        <v>250</v>
      </c>
      <c r="P124" s="101">
        <v>0</v>
      </c>
      <c r="Q124" s="101">
        <v>0</v>
      </c>
      <c r="R124" s="101">
        <v>0</v>
      </c>
      <c r="S124" s="97">
        <v>1</v>
      </c>
      <c r="T124" s="101">
        <v>0</v>
      </c>
      <c r="U124" s="101">
        <v>0</v>
      </c>
      <c r="V124" s="96" t="s">
        <v>357</v>
      </c>
      <c r="W124" s="101">
        <v>0</v>
      </c>
      <c r="X124" s="101">
        <v>0</v>
      </c>
      <c r="Y124" s="101">
        <v>0</v>
      </c>
      <c r="Z124" s="97">
        <v>1</v>
      </c>
      <c r="AA124" s="101">
        <v>0</v>
      </c>
      <c r="AB124" s="101">
        <v>0</v>
      </c>
      <c r="AC124" s="96" t="s">
        <v>357</v>
      </c>
      <c r="AD124" s="101">
        <v>0</v>
      </c>
      <c r="AE124" s="101">
        <v>0</v>
      </c>
      <c r="AF124" s="101">
        <v>0</v>
      </c>
      <c r="AG124" s="97">
        <v>1</v>
      </c>
      <c r="AH124" s="101">
        <v>0</v>
      </c>
      <c r="AI124" s="101">
        <v>0</v>
      </c>
    </row>
    <row r="125" spans="1:35" ht="18" x14ac:dyDescent="0.4">
      <c r="A125" s="96" t="s">
        <v>361</v>
      </c>
      <c r="B125" s="101">
        <v>0</v>
      </c>
      <c r="C125" s="101">
        <v>0</v>
      </c>
      <c r="D125" s="101">
        <v>0</v>
      </c>
      <c r="E125" s="97">
        <v>1</v>
      </c>
      <c r="F125" s="101">
        <v>0</v>
      </c>
      <c r="G125" s="101">
        <v>0</v>
      </c>
      <c r="H125" s="96" t="s">
        <v>361</v>
      </c>
      <c r="I125" s="101">
        <v>0</v>
      </c>
      <c r="J125" s="101">
        <v>0</v>
      </c>
      <c r="K125" s="101">
        <v>0</v>
      </c>
      <c r="L125" s="97">
        <v>1</v>
      </c>
      <c r="M125" s="101">
        <v>0</v>
      </c>
      <c r="N125" s="101">
        <v>0</v>
      </c>
      <c r="O125" s="96" t="s">
        <v>230</v>
      </c>
      <c r="P125" s="101">
        <v>0</v>
      </c>
      <c r="Q125" s="101">
        <v>0</v>
      </c>
      <c r="R125" s="101">
        <v>0</v>
      </c>
      <c r="S125" s="97">
        <v>1</v>
      </c>
      <c r="T125" s="101">
        <v>0</v>
      </c>
      <c r="U125" s="101">
        <v>0</v>
      </c>
      <c r="V125" s="96" t="s">
        <v>361</v>
      </c>
      <c r="W125" s="101">
        <v>0</v>
      </c>
      <c r="X125" s="101">
        <v>0</v>
      </c>
      <c r="Y125" s="101">
        <v>0</v>
      </c>
      <c r="Z125" s="97">
        <v>1</v>
      </c>
      <c r="AA125" s="101">
        <v>0</v>
      </c>
      <c r="AB125" s="101">
        <v>0</v>
      </c>
      <c r="AC125" s="96" t="s">
        <v>361</v>
      </c>
      <c r="AD125" s="101">
        <v>0</v>
      </c>
      <c r="AE125" s="101">
        <v>0</v>
      </c>
      <c r="AF125" s="101">
        <v>0</v>
      </c>
      <c r="AG125" s="97">
        <v>1</v>
      </c>
      <c r="AH125" s="101">
        <v>0</v>
      </c>
      <c r="AI125" s="101">
        <v>0</v>
      </c>
    </row>
    <row r="126" spans="1:35" ht="18" x14ac:dyDescent="0.4">
      <c r="A126" s="96" t="s">
        <v>362</v>
      </c>
      <c r="B126" s="101">
        <v>0</v>
      </c>
      <c r="C126" s="101">
        <v>0</v>
      </c>
      <c r="D126" s="101">
        <v>0</v>
      </c>
      <c r="E126" s="97">
        <v>1</v>
      </c>
      <c r="F126" s="101">
        <v>0</v>
      </c>
      <c r="G126" s="101">
        <v>0</v>
      </c>
      <c r="H126" s="96" t="s">
        <v>362</v>
      </c>
      <c r="I126" s="101">
        <v>0</v>
      </c>
      <c r="J126" s="101">
        <v>0</v>
      </c>
      <c r="K126" s="101">
        <v>0</v>
      </c>
      <c r="L126" s="97">
        <v>1</v>
      </c>
      <c r="M126" s="101">
        <v>0</v>
      </c>
      <c r="N126" s="101">
        <v>0</v>
      </c>
      <c r="O126" s="96" t="s">
        <v>325</v>
      </c>
      <c r="P126" s="101">
        <v>0</v>
      </c>
      <c r="Q126" s="101">
        <v>0</v>
      </c>
      <c r="R126" s="101">
        <v>0</v>
      </c>
      <c r="S126" s="97">
        <v>1</v>
      </c>
      <c r="T126" s="101">
        <v>0</v>
      </c>
      <c r="U126" s="101">
        <v>0</v>
      </c>
      <c r="V126" s="96" t="s">
        <v>362</v>
      </c>
      <c r="W126" s="101">
        <v>0</v>
      </c>
      <c r="X126" s="101">
        <v>0</v>
      </c>
      <c r="Y126" s="101">
        <v>0</v>
      </c>
      <c r="Z126" s="97">
        <v>1</v>
      </c>
      <c r="AA126" s="101">
        <v>0</v>
      </c>
      <c r="AB126" s="101">
        <v>0</v>
      </c>
      <c r="AC126" s="96" t="s">
        <v>362</v>
      </c>
      <c r="AD126" s="101">
        <v>0</v>
      </c>
      <c r="AE126" s="101">
        <v>0</v>
      </c>
      <c r="AF126" s="101">
        <v>0</v>
      </c>
      <c r="AG126" s="97">
        <v>1</v>
      </c>
      <c r="AH126" s="101">
        <v>0</v>
      </c>
      <c r="AI126" s="101">
        <v>0</v>
      </c>
    </row>
    <row r="127" spans="1:35" ht="18" x14ac:dyDescent="0.4">
      <c r="A127" s="96" t="s">
        <v>363</v>
      </c>
      <c r="B127" s="101">
        <v>0</v>
      </c>
      <c r="C127" s="101">
        <v>0</v>
      </c>
      <c r="D127" s="101">
        <v>0</v>
      </c>
      <c r="E127" s="97">
        <v>1</v>
      </c>
      <c r="F127" s="101">
        <v>0</v>
      </c>
      <c r="G127" s="101">
        <v>0</v>
      </c>
      <c r="H127" s="96" t="s">
        <v>363</v>
      </c>
      <c r="I127" s="101">
        <v>0</v>
      </c>
      <c r="J127" s="101">
        <v>0</v>
      </c>
      <c r="K127" s="101">
        <v>0</v>
      </c>
      <c r="L127" s="97">
        <v>1</v>
      </c>
      <c r="M127" s="101">
        <v>0</v>
      </c>
      <c r="N127" s="101">
        <v>0</v>
      </c>
      <c r="O127" s="96" t="s">
        <v>357</v>
      </c>
      <c r="P127" s="101">
        <v>0</v>
      </c>
      <c r="Q127" s="101">
        <v>0</v>
      </c>
      <c r="R127" s="101">
        <v>0</v>
      </c>
      <c r="S127" s="97">
        <v>1</v>
      </c>
      <c r="T127" s="101">
        <v>0</v>
      </c>
      <c r="U127" s="101">
        <v>0</v>
      </c>
      <c r="V127" s="96" t="s">
        <v>363</v>
      </c>
      <c r="W127" s="101">
        <v>0</v>
      </c>
      <c r="X127" s="101">
        <v>0</v>
      </c>
      <c r="Y127" s="101">
        <v>0</v>
      </c>
      <c r="Z127" s="97">
        <v>1</v>
      </c>
      <c r="AA127" s="101">
        <v>0</v>
      </c>
      <c r="AB127" s="101">
        <v>0</v>
      </c>
      <c r="AC127" s="96" t="s">
        <v>363</v>
      </c>
      <c r="AD127" s="101">
        <v>0</v>
      </c>
      <c r="AE127" s="101">
        <v>0</v>
      </c>
      <c r="AF127" s="101">
        <v>0</v>
      </c>
      <c r="AG127" s="97">
        <v>1</v>
      </c>
      <c r="AH127" s="101">
        <v>0</v>
      </c>
      <c r="AI127" s="101">
        <v>0</v>
      </c>
    </row>
    <row r="128" spans="1:35" ht="18" x14ac:dyDescent="0.4">
      <c r="A128" s="96" t="s">
        <v>229</v>
      </c>
      <c r="B128" s="101">
        <v>0</v>
      </c>
      <c r="C128" s="101">
        <v>0</v>
      </c>
      <c r="D128" s="101">
        <v>0</v>
      </c>
      <c r="E128" s="97">
        <v>1</v>
      </c>
      <c r="F128" s="101">
        <v>0</v>
      </c>
      <c r="G128" s="101">
        <v>0</v>
      </c>
      <c r="H128" s="96" t="s">
        <v>229</v>
      </c>
      <c r="I128" s="101">
        <v>0</v>
      </c>
      <c r="J128" s="101">
        <v>0</v>
      </c>
      <c r="K128" s="101">
        <v>0</v>
      </c>
      <c r="L128" s="97">
        <v>1</v>
      </c>
      <c r="M128" s="101">
        <v>0</v>
      </c>
      <c r="N128" s="101">
        <v>0</v>
      </c>
      <c r="O128" s="96" t="s">
        <v>361</v>
      </c>
      <c r="P128" s="101">
        <v>0</v>
      </c>
      <c r="Q128" s="101">
        <v>0</v>
      </c>
      <c r="R128" s="101">
        <v>0</v>
      </c>
      <c r="S128" s="97">
        <v>1</v>
      </c>
      <c r="T128" s="101">
        <v>0</v>
      </c>
      <c r="U128" s="101">
        <v>0</v>
      </c>
      <c r="V128" s="96" t="s">
        <v>229</v>
      </c>
      <c r="W128" s="101">
        <v>0</v>
      </c>
      <c r="X128" s="101">
        <v>0</v>
      </c>
      <c r="Y128" s="101">
        <v>0</v>
      </c>
      <c r="Z128" s="97">
        <v>1</v>
      </c>
      <c r="AA128" s="101">
        <v>0</v>
      </c>
      <c r="AB128" s="101">
        <v>0</v>
      </c>
      <c r="AC128" s="96" t="s">
        <v>229</v>
      </c>
      <c r="AD128" s="101">
        <v>0</v>
      </c>
      <c r="AE128" s="101">
        <v>0</v>
      </c>
      <c r="AF128" s="101">
        <v>0</v>
      </c>
      <c r="AG128" s="97">
        <v>1</v>
      </c>
      <c r="AH128" s="101">
        <v>0</v>
      </c>
      <c r="AI128" s="101">
        <v>0</v>
      </c>
    </row>
    <row r="129" spans="1:35" ht="18" x14ac:dyDescent="0.4">
      <c r="A129" s="96" t="s">
        <v>238</v>
      </c>
      <c r="B129" s="101">
        <v>0</v>
      </c>
      <c r="C129" s="101">
        <v>0</v>
      </c>
      <c r="D129" s="101">
        <v>0</v>
      </c>
      <c r="E129" s="97">
        <v>1</v>
      </c>
      <c r="F129" s="101">
        <v>0</v>
      </c>
      <c r="G129" s="101">
        <v>0</v>
      </c>
      <c r="H129" s="96" t="s">
        <v>238</v>
      </c>
      <c r="I129" s="101">
        <v>0</v>
      </c>
      <c r="J129" s="101">
        <v>0</v>
      </c>
      <c r="K129" s="101">
        <v>0</v>
      </c>
      <c r="L129" s="97">
        <v>1</v>
      </c>
      <c r="M129" s="101">
        <v>0</v>
      </c>
      <c r="N129" s="101">
        <v>0</v>
      </c>
      <c r="O129" s="96" t="s">
        <v>362</v>
      </c>
      <c r="P129" s="101">
        <v>0</v>
      </c>
      <c r="Q129" s="101">
        <v>0</v>
      </c>
      <c r="R129" s="101">
        <v>0</v>
      </c>
      <c r="S129" s="97">
        <v>1</v>
      </c>
      <c r="T129" s="101">
        <v>0</v>
      </c>
      <c r="U129" s="101">
        <v>0</v>
      </c>
      <c r="V129" s="96" t="s">
        <v>238</v>
      </c>
      <c r="W129" s="101">
        <v>0</v>
      </c>
      <c r="X129" s="101">
        <v>0</v>
      </c>
      <c r="Y129" s="101">
        <v>0</v>
      </c>
      <c r="Z129" s="97">
        <v>1</v>
      </c>
      <c r="AA129" s="101">
        <v>0</v>
      </c>
      <c r="AB129" s="101">
        <v>0</v>
      </c>
      <c r="AC129" s="96" t="s">
        <v>238</v>
      </c>
      <c r="AD129" s="101">
        <v>0</v>
      </c>
      <c r="AE129" s="101">
        <v>0</v>
      </c>
      <c r="AF129" s="101">
        <v>0</v>
      </c>
      <c r="AG129" s="97">
        <v>1</v>
      </c>
      <c r="AH129" s="101">
        <v>0</v>
      </c>
      <c r="AI129" s="101">
        <v>0</v>
      </c>
    </row>
    <row r="130" spans="1:35" ht="18" x14ac:dyDescent="0.4">
      <c r="A130" s="96" t="s">
        <v>243</v>
      </c>
      <c r="B130" s="101">
        <v>0</v>
      </c>
      <c r="C130" s="101">
        <v>0</v>
      </c>
      <c r="D130" s="101">
        <v>0</v>
      </c>
      <c r="E130" s="97">
        <v>1</v>
      </c>
      <c r="F130" s="101">
        <v>0</v>
      </c>
      <c r="G130" s="101">
        <v>0</v>
      </c>
      <c r="H130" s="96" t="s">
        <v>243</v>
      </c>
      <c r="I130" s="101">
        <v>0</v>
      </c>
      <c r="J130" s="101">
        <v>0</v>
      </c>
      <c r="K130" s="101">
        <v>0</v>
      </c>
      <c r="L130" s="97">
        <v>1</v>
      </c>
      <c r="M130" s="101">
        <v>0</v>
      </c>
      <c r="N130" s="101">
        <v>0</v>
      </c>
      <c r="O130" s="96" t="s">
        <v>363</v>
      </c>
      <c r="P130" s="101">
        <v>0</v>
      </c>
      <c r="Q130" s="101">
        <v>0</v>
      </c>
      <c r="R130" s="101">
        <v>0</v>
      </c>
      <c r="S130" s="97">
        <v>1</v>
      </c>
      <c r="T130" s="101">
        <v>0</v>
      </c>
      <c r="U130" s="101">
        <v>0</v>
      </c>
      <c r="V130" s="96" t="s">
        <v>243</v>
      </c>
      <c r="W130" s="101">
        <v>0</v>
      </c>
      <c r="X130" s="101">
        <v>0</v>
      </c>
      <c r="Y130" s="101">
        <v>0</v>
      </c>
      <c r="Z130" s="97">
        <v>1</v>
      </c>
      <c r="AA130" s="101">
        <v>0</v>
      </c>
      <c r="AB130" s="101">
        <v>0</v>
      </c>
      <c r="AC130" s="96" t="s">
        <v>243</v>
      </c>
      <c r="AD130" s="101">
        <v>0</v>
      </c>
      <c r="AE130" s="101">
        <v>0</v>
      </c>
      <c r="AF130" s="101">
        <v>0</v>
      </c>
      <c r="AG130" s="97">
        <v>1</v>
      </c>
      <c r="AH130" s="101">
        <v>0</v>
      </c>
      <c r="AI130" s="101">
        <v>0</v>
      </c>
    </row>
    <row r="131" spans="1:35" ht="18" x14ac:dyDescent="0.4">
      <c r="A131" s="96" t="s">
        <v>288</v>
      </c>
      <c r="B131" s="101">
        <v>0</v>
      </c>
      <c r="C131" s="101">
        <v>0</v>
      </c>
      <c r="D131" s="101">
        <v>0</v>
      </c>
      <c r="E131" s="97">
        <v>1</v>
      </c>
      <c r="F131" s="101">
        <v>0</v>
      </c>
      <c r="G131" s="101">
        <v>0</v>
      </c>
      <c r="H131" s="96" t="s">
        <v>288</v>
      </c>
      <c r="I131" s="101">
        <v>0</v>
      </c>
      <c r="J131" s="101">
        <v>0</v>
      </c>
      <c r="K131" s="101">
        <v>0</v>
      </c>
      <c r="L131" s="97">
        <v>1</v>
      </c>
      <c r="M131" s="101">
        <v>0</v>
      </c>
      <c r="N131" s="101">
        <v>0</v>
      </c>
      <c r="O131" s="96" t="s">
        <v>229</v>
      </c>
      <c r="P131" s="101">
        <v>0</v>
      </c>
      <c r="Q131" s="101">
        <v>0</v>
      </c>
      <c r="R131" s="101">
        <v>0</v>
      </c>
      <c r="S131" s="97">
        <v>1</v>
      </c>
      <c r="T131" s="101">
        <v>0</v>
      </c>
      <c r="U131" s="101">
        <v>0</v>
      </c>
      <c r="V131" s="96" t="s">
        <v>288</v>
      </c>
      <c r="W131" s="101">
        <v>0</v>
      </c>
      <c r="X131" s="101">
        <v>0</v>
      </c>
      <c r="Y131" s="101">
        <v>0</v>
      </c>
      <c r="Z131" s="97">
        <v>1</v>
      </c>
      <c r="AA131" s="101">
        <v>0</v>
      </c>
      <c r="AB131" s="101">
        <v>0</v>
      </c>
      <c r="AC131" s="96" t="s">
        <v>288</v>
      </c>
      <c r="AD131" s="101">
        <v>0</v>
      </c>
      <c r="AE131" s="101">
        <v>0</v>
      </c>
      <c r="AF131" s="101">
        <v>0</v>
      </c>
      <c r="AG131" s="97">
        <v>1</v>
      </c>
      <c r="AH131" s="101">
        <v>0</v>
      </c>
      <c r="AI131" s="101">
        <v>0</v>
      </c>
    </row>
    <row r="132" spans="1:35" ht="36" x14ac:dyDescent="0.4">
      <c r="A132" s="96" t="s">
        <v>364</v>
      </c>
      <c r="B132" s="101">
        <v>0</v>
      </c>
      <c r="C132" s="101">
        <v>0</v>
      </c>
      <c r="D132" s="101">
        <v>0</v>
      </c>
      <c r="E132" s="97">
        <v>1</v>
      </c>
      <c r="F132" s="101">
        <v>0</v>
      </c>
      <c r="G132" s="101">
        <v>0</v>
      </c>
      <c r="H132" s="96" t="s">
        <v>364</v>
      </c>
      <c r="I132" s="101">
        <v>0</v>
      </c>
      <c r="J132" s="101">
        <v>0</v>
      </c>
      <c r="K132" s="101">
        <v>0</v>
      </c>
      <c r="L132" s="97">
        <v>1</v>
      </c>
      <c r="M132" s="101">
        <v>0</v>
      </c>
      <c r="N132" s="101">
        <v>0</v>
      </c>
      <c r="O132" s="96" t="s">
        <v>238</v>
      </c>
      <c r="P132" s="101">
        <v>0</v>
      </c>
      <c r="Q132" s="101">
        <v>0</v>
      </c>
      <c r="R132" s="101">
        <v>0</v>
      </c>
      <c r="S132" s="97">
        <v>1</v>
      </c>
      <c r="T132" s="101">
        <v>0</v>
      </c>
      <c r="U132" s="101">
        <v>0</v>
      </c>
      <c r="V132" s="96" t="s">
        <v>364</v>
      </c>
      <c r="W132" s="101">
        <v>0</v>
      </c>
      <c r="X132" s="101">
        <v>0</v>
      </c>
      <c r="Y132" s="101">
        <v>0</v>
      </c>
      <c r="Z132" s="97">
        <v>1</v>
      </c>
      <c r="AA132" s="101">
        <v>0</v>
      </c>
      <c r="AB132" s="101">
        <v>0</v>
      </c>
      <c r="AC132" s="96" t="s">
        <v>364</v>
      </c>
      <c r="AD132" s="101">
        <v>0</v>
      </c>
      <c r="AE132" s="101">
        <v>0</v>
      </c>
      <c r="AF132" s="101">
        <v>0</v>
      </c>
      <c r="AG132" s="97">
        <v>1</v>
      </c>
      <c r="AH132" s="101">
        <v>0</v>
      </c>
      <c r="AI132" s="101">
        <v>0</v>
      </c>
    </row>
    <row r="133" spans="1:35" ht="18" x14ac:dyDescent="0.4">
      <c r="A133" s="96" t="s">
        <v>365</v>
      </c>
      <c r="B133" s="101">
        <v>0</v>
      </c>
      <c r="C133" s="101">
        <v>0</v>
      </c>
      <c r="D133" s="101">
        <v>0</v>
      </c>
      <c r="E133" s="97">
        <v>1</v>
      </c>
      <c r="F133" s="101">
        <v>0</v>
      </c>
      <c r="G133" s="101">
        <v>0</v>
      </c>
      <c r="H133" s="96" t="s">
        <v>365</v>
      </c>
      <c r="I133" s="101">
        <v>0</v>
      </c>
      <c r="J133" s="101">
        <v>0</v>
      </c>
      <c r="K133" s="101">
        <v>0</v>
      </c>
      <c r="L133" s="97">
        <v>1</v>
      </c>
      <c r="M133" s="101">
        <v>0</v>
      </c>
      <c r="N133" s="101">
        <v>0</v>
      </c>
      <c r="O133" s="96" t="s">
        <v>243</v>
      </c>
      <c r="P133" s="101">
        <v>0</v>
      </c>
      <c r="Q133" s="101">
        <v>0</v>
      </c>
      <c r="R133" s="101">
        <v>0</v>
      </c>
      <c r="S133" s="97">
        <v>1</v>
      </c>
      <c r="T133" s="101">
        <v>0</v>
      </c>
      <c r="U133" s="101">
        <v>0</v>
      </c>
      <c r="V133" s="96" t="s">
        <v>365</v>
      </c>
      <c r="W133" s="101">
        <v>0</v>
      </c>
      <c r="X133" s="101">
        <v>0</v>
      </c>
      <c r="Y133" s="101">
        <v>0</v>
      </c>
      <c r="Z133" s="97">
        <v>1</v>
      </c>
      <c r="AA133" s="101">
        <v>0</v>
      </c>
      <c r="AB133" s="101">
        <v>0</v>
      </c>
      <c r="AC133" s="96" t="s">
        <v>365</v>
      </c>
      <c r="AD133" s="101">
        <v>0</v>
      </c>
      <c r="AE133" s="101">
        <v>0</v>
      </c>
      <c r="AF133" s="101">
        <v>0</v>
      </c>
      <c r="AG133" s="97">
        <v>1</v>
      </c>
      <c r="AH133" s="101">
        <v>0</v>
      </c>
      <c r="AI133" s="101">
        <v>0</v>
      </c>
    </row>
    <row r="134" spans="1:35" ht="36" x14ac:dyDescent="0.4">
      <c r="A134" s="96" t="s">
        <v>519</v>
      </c>
      <c r="B134" s="101">
        <v>0</v>
      </c>
      <c r="C134" s="101">
        <v>0</v>
      </c>
      <c r="D134" s="101">
        <v>0</v>
      </c>
      <c r="E134" s="97">
        <v>1</v>
      </c>
      <c r="F134" s="101">
        <v>0</v>
      </c>
      <c r="G134" s="101">
        <v>0</v>
      </c>
      <c r="H134" s="96" t="s">
        <v>519</v>
      </c>
      <c r="I134" s="101">
        <v>0</v>
      </c>
      <c r="J134" s="101">
        <v>0</v>
      </c>
      <c r="K134" s="101">
        <v>0</v>
      </c>
      <c r="L134" s="97">
        <v>1</v>
      </c>
      <c r="M134" s="101">
        <v>0</v>
      </c>
      <c r="N134" s="101">
        <v>0</v>
      </c>
      <c r="O134" s="96" t="s">
        <v>364</v>
      </c>
      <c r="P134" s="101">
        <v>0</v>
      </c>
      <c r="Q134" s="101">
        <v>0</v>
      </c>
      <c r="R134" s="101">
        <v>0</v>
      </c>
      <c r="S134" s="97">
        <v>1</v>
      </c>
      <c r="T134" s="101">
        <v>0</v>
      </c>
      <c r="U134" s="101">
        <v>0</v>
      </c>
      <c r="V134" s="96" t="s">
        <v>519</v>
      </c>
      <c r="W134" s="101">
        <v>0</v>
      </c>
      <c r="X134" s="101">
        <v>0</v>
      </c>
      <c r="Y134" s="101">
        <v>0</v>
      </c>
      <c r="Z134" s="97">
        <v>1</v>
      </c>
      <c r="AA134" s="101">
        <v>0</v>
      </c>
      <c r="AB134" s="101">
        <v>0</v>
      </c>
      <c r="AC134" s="96" t="s">
        <v>519</v>
      </c>
      <c r="AD134" s="101">
        <v>0</v>
      </c>
      <c r="AE134" s="101">
        <v>0</v>
      </c>
      <c r="AF134" s="101">
        <v>0</v>
      </c>
      <c r="AG134" s="97">
        <v>1</v>
      </c>
      <c r="AH134" s="101">
        <v>0</v>
      </c>
      <c r="AI134" s="101">
        <v>0</v>
      </c>
    </row>
    <row r="135" spans="1:35" ht="18" x14ac:dyDescent="0.4">
      <c r="A135" s="96" t="s">
        <v>367</v>
      </c>
      <c r="B135" s="101">
        <v>0</v>
      </c>
      <c r="C135" s="101">
        <v>0</v>
      </c>
      <c r="D135" s="101">
        <v>0</v>
      </c>
      <c r="E135" s="97">
        <v>1</v>
      </c>
      <c r="F135" s="101">
        <v>0</v>
      </c>
      <c r="G135" s="101">
        <v>0</v>
      </c>
      <c r="H135" s="96" t="s">
        <v>367</v>
      </c>
      <c r="I135" s="101">
        <v>0</v>
      </c>
      <c r="J135" s="101">
        <v>0</v>
      </c>
      <c r="K135" s="101">
        <v>0</v>
      </c>
      <c r="L135" s="97">
        <v>1</v>
      </c>
      <c r="M135" s="101">
        <v>0</v>
      </c>
      <c r="N135" s="101">
        <v>0</v>
      </c>
      <c r="O135" s="96" t="s">
        <v>365</v>
      </c>
      <c r="P135" s="101">
        <v>0</v>
      </c>
      <c r="Q135" s="101">
        <v>0</v>
      </c>
      <c r="R135" s="101">
        <v>0</v>
      </c>
      <c r="S135" s="97">
        <v>1</v>
      </c>
      <c r="T135" s="101">
        <v>0</v>
      </c>
      <c r="U135" s="101">
        <v>0</v>
      </c>
      <c r="V135" s="96" t="s">
        <v>367</v>
      </c>
      <c r="W135" s="101">
        <v>0</v>
      </c>
      <c r="X135" s="101">
        <v>0</v>
      </c>
      <c r="Y135" s="101">
        <v>0</v>
      </c>
      <c r="Z135" s="97">
        <v>1</v>
      </c>
      <c r="AA135" s="101">
        <v>0</v>
      </c>
      <c r="AB135" s="101">
        <v>0</v>
      </c>
      <c r="AC135" s="96" t="s">
        <v>367</v>
      </c>
      <c r="AD135" s="101">
        <v>0</v>
      </c>
      <c r="AE135" s="101">
        <v>0</v>
      </c>
      <c r="AF135" s="101">
        <v>0</v>
      </c>
      <c r="AG135" s="97">
        <v>1</v>
      </c>
      <c r="AH135" s="101">
        <v>0</v>
      </c>
      <c r="AI135" s="101">
        <v>0</v>
      </c>
    </row>
    <row r="136" spans="1:35" ht="18" x14ac:dyDescent="0.4">
      <c r="A136" s="96" t="s">
        <v>370</v>
      </c>
      <c r="B136" s="101">
        <v>0</v>
      </c>
      <c r="C136" s="101">
        <v>0</v>
      </c>
      <c r="D136" s="101">
        <v>0</v>
      </c>
      <c r="E136" s="97">
        <v>1</v>
      </c>
      <c r="F136" s="101">
        <v>0</v>
      </c>
      <c r="G136" s="101">
        <v>0</v>
      </c>
      <c r="H136" s="96" t="s">
        <v>370</v>
      </c>
      <c r="I136" s="101">
        <v>0</v>
      </c>
      <c r="J136" s="101">
        <v>0</v>
      </c>
      <c r="K136" s="101">
        <v>0</v>
      </c>
      <c r="L136" s="97">
        <v>1</v>
      </c>
      <c r="M136" s="101">
        <v>0</v>
      </c>
      <c r="N136" s="101">
        <v>0</v>
      </c>
      <c r="O136" s="96" t="s">
        <v>519</v>
      </c>
      <c r="P136" s="101">
        <v>0</v>
      </c>
      <c r="Q136" s="101">
        <v>0</v>
      </c>
      <c r="R136" s="101">
        <v>0</v>
      </c>
      <c r="S136" s="97">
        <v>1</v>
      </c>
      <c r="T136" s="101">
        <v>0</v>
      </c>
      <c r="U136" s="101">
        <v>0</v>
      </c>
      <c r="V136" s="96" t="s">
        <v>370</v>
      </c>
      <c r="W136" s="101">
        <v>0</v>
      </c>
      <c r="X136" s="101">
        <v>0</v>
      </c>
      <c r="Y136" s="101">
        <v>0</v>
      </c>
      <c r="Z136" s="97">
        <v>1</v>
      </c>
      <c r="AA136" s="101">
        <v>0</v>
      </c>
      <c r="AB136" s="101">
        <v>0</v>
      </c>
      <c r="AC136" s="96" t="s">
        <v>370</v>
      </c>
      <c r="AD136" s="101">
        <v>0</v>
      </c>
      <c r="AE136" s="101">
        <v>0</v>
      </c>
      <c r="AF136" s="101">
        <v>0</v>
      </c>
      <c r="AG136" s="97">
        <v>1</v>
      </c>
      <c r="AH136" s="101">
        <v>0</v>
      </c>
      <c r="AI136" s="101">
        <v>0</v>
      </c>
    </row>
    <row r="137" spans="1:35" ht="18" x14ac:dyDescent="0.4">
      <c r="A137" s="96" t="s">
        <v>371</v>
      </c>
      <c r="B137" s="101">
        <v>0</v>
      </c>
      <c r="C137" s="101">
        <v>0</v>
      </c>
      <c r="D137" s="101">
        <v>0</v>
      </c>
      <c r="E137" s="97">
        <v>1</v>
      </c>
      <c r="F137" s="101">
        <v>0</v>
      </c>
      <c r="G137" s="101">
        <v>0</v>
      </c>
      <c r="H137" s="96" t="s">
        <v>371</v>
      </c>
      <c r="I137" s="101">
        <v>0</v>
      </c>
      <c r="J137" s="101">
        <v>0</v>
      </c>
      <c r="K137" s="101">
        <v>0</v>
      </c>
      <c r="L137" s="97">
        <v>1</v>
      </c>
      <c r="M137" s="101">
        <v>0</v>
      </c>
      <c r="N137" s="101">
        <v>0</v>
      </c>
      <c r="O137" s="96" t="s">
        <v>367</v>
      </c>
      <c r="P137" s="101">
        <v>0</v>
      </c>
      <c r="Q137" s="101">
        <v>0</v>
      </c>
      <c r="R137" s="101">
        <v>0</v>
      </c>
      <c r="S137" s="97">
        <v>1</v>
      </c>
      <c r="T137" s="101">
        <v>0</v>
      </c>
      <c r="U137" s="101">
        <v>0</v>
      </c>
      <c r="V137" s="96" t="s">
        <v>371</v>
      </c>
      <c r="W137" s="101">
        <v>0</v>
      </c>
      <c r="X137" s="101">
        <v>0</v>
      </c>
      <c r="Y137" s="101">
        <v>0</v>
      </c>
      <c r="Z137" s="97">
        <v>1</v>
      </c>
      <c r="AA137" s="101">
        <v>0</v>
      </c>
      <c r="AB137" s="101">
        <v>0</v>
      </c>
      <c r="AC137" s="96" t="s">
        <v>371</v>
      </c>
      <c r="AD137" s="101">
        <v>0</v>
      </c>
      <c r="AE137" s="101">
        <v>0</v>
      </c>
      <c r="AF137" s="101">
        <v>0</v>
      </c>
      <c r="AG137" s="97">
        <v>1</v>
      </c>
      <c r="AH137" s="101">
        <v>0</v>
      </c>
      <c r="AI137" s="101">
        <v>0</v>
      </c>
    </row>
    <row r="138" spans="1:35" ht="18" x14ac:dyDescent="0.4">
      <c r="A138" s="96" t="s">
        <v>372</v>
      </c>
      <c r="B138" s="101">
        <v>0</v>
      </c>
      <c r="C138" s="101">
        <v>0</v>
      </c>
      <c r="D138" s="101">
        <v>0</v>
      </c>
      <c r="E138" s="97">
        <v>1</v>
      </c>
      <c r="F138" s="101">
        <v>0</v>
      </c>
      <c r="G138" s="101">
        <v>0</v>
      </c>
      <c r="H138" s="96" t="s">
        <v>372</v>
      </c>
      <c r="I138" s="101">
        <v>0</v>
      </c>
      <c r="J138" s="101">
        <v>0</v>
      </c>
      <c r="K138" s="101">
        <v>0</v>
      </c>
      <c r="L138" s="97">
        <v>1</v>
      </c>
      <c r="M138" s="101">
        <v>0</v>
      </c>
      <c r="N138" s="101">
        <v>0</v>
      </c>
      <c r="O138" s="96" t="s">
        <v>370</v>
      </c>
      <c r="P138" s="101">
        <v>0</v>
      </c>
      <c r="Q138" s="101">
        <v>0</v>
      </c>
      <c r="R138" s="101">
        <v>0</v>
      </c>
      <c r="S138" s="97">
        <v>1</v>
      </c>
      <c r="T138" s="101">
        <v>0</v>
      </c>
      <c r="U138" s="101">
        <v>0</v>
      </c>
      <c r="V138" s="96" t="s">
        <v>372</v>
      </c>
      <c r="W138" s="101">
        <v>0</v>
      </c>
      <c r="X138" s="101">
        <v>0</v>
      </c>
      <c r="Y138" s="101">
        <v>0</v>
      </c>
      <c r="Z138" s="97">
        <v>1</v>
      </c>
      <c r="AA138" s="101">
        <v>0</v>
      </c>
      <c r="AB138" s="101">
        <v>0</v>
      </c>
      <c r="AC138" s="96" t="s">
        <v>372</v>
      </c>
      <c r="AD138" s="101">
        <v>0</v>
      </c>
      <c r="AE138" s="101">
        <v>0</v>
      </c>
      <c r="AF138" s="101">
        <v>0</v>
      </c>
      <c r="AG138" s="97">
        <v>1</v>
      </c>
      <c r="AH138" s="101">
        <v>0</v>
      </c>
      <c r="AI138" s="101">
        <v>0</v>
      </c>
    </row>
    <row r="139" spans="1:35" ht="18" x14ac:dyDescent="0.4">
      <c r="A139" s="96" t="s">
        <v>299</v>
      </c>
      <c r="B139" s="101">
        <v>0</v>
      </c>
      <c r="C139" s="101">
        <v>0</v>
      </c>
      <c r="D139" s="101">
        <v>0</v>
      </c>
      <c r="E139" s="97">
        <v>1</v>
      </c>
      <c r="F139" s="101">
        <v>0</v>
      </c>
      <c r="G139" s="101">
        <v>0</v>
      </c>
      <c r="H139" s="96" t="s">
        <v>299</v>
      </c>
      <c r="I139" s="101">
        <v>0</v>
      </c>
      <c r="J139" s="101">
        <v>0</v>
      </c>
      <c r="K139" s="101">
        <v>0</v>
      </c>
      <c r="L139" s="97">
        <v>1</v>
      </c>
      <c r="M139" s="101">
        <v>0</v>
      </c>
      <c r="N139" s="101">
        <v>0</v>
      </c>
      <c r="O139" s="96" t="s">
        <v>371</v>
      </c>
      <c r="P139" s="101">
        <v>0</v>
      </c>
      <c r="Q139" s="101">
        <v>0</v>
      </c>
      <c r="R139" s="101">
        <v>0</v>
      </c>
      <c r="S139" s="97">
        <v>1</v>
      </c>
      <c r="T139" s="101">
        <v>0</v>
      </c>
      <c r="U139" s="101">
        <v>0</v>
      </c>
      <c r="V139" s="96" t="s">
        <v>299</v>
      </c>
      <c r="W139" s="101">
        <v>0</v>
      </c>
      <c r="X139" s="101">
        <v>0</v>
      </c>
      <c r="Y139" s="101">
        <v>0</v>
      </c>
      <c r="Z139" s="97">
        <v>1</v>
      </c>
      <c r="AA139" s="101">
        <v>0</v>
      </c>
      <c r="AB139" s="101">
        <v>0</v>
      </c>
      <c r="AC139" s="96" t="s">
        <v>299</v>
      </c>
      <c r="AD139" s="101">
        <v>0</v>
      </c>
      <c r="AE139" s="101">
        <v>0</v>
      </c>
      <c r="AF139" s="101">
        <v>0</v>
      </c>
      <c r="AG139" s="97">
        <v>1</v>
      </c>
      <c r="AH139" s="101">
        <v>0</v>
      </c>
      <c r="AI139" s="101">
        <v>0</v>
      </c>
    </row>
    <row r="140" spans="1:35" ht="18" x14ac:dyDescent="0.4">
      <c r="A140" s="96" t="s">
        <v>304</v>
      </c>
      <c r="B140" s="101">
        <v>0</v>
      </c>
      <c r="C140" s="101">
        <v>0</v>
      </c>
      <c r="D140" s="101">
        <v>0</v>
      </c>
      <c r="E140" s="97">
        <v>1</v>
      </c>
      <c r="F140" s="101">
        <v>0</v>
      </c>
      <c r="G140" s="101">
        <v>0</v>
      </c>
      <c r="H140" s="96" t="s">
        <v>304</v>
      </c>
      <c r="I140" s="101">
        <v>0</v>
      </c>
      <c r="J140" s="101">
        <v>0</v>
      </c>
      <c r="K140" s="101">
        <v>0</v>
      </c>
      <c r="L140" s="97">
        <v>1</v>
      </c>
      <c r="M140" s="101">
        <v>0</v>
      </c>
      <c r="N140" s="101">
        <v>0</v>
      </c>
      <c r="O140" s="96" t="s">
        <v>372</v>
      </c>
      <c r="P140" s="101">
        <v>0</v>
      </c>
      <c r="Q140" s="101">
        <v>0</v>
      </c>
      <c r="R140" s="101">
        <v>0</v>
      </c>
      <c r="S140" s="97">
        <v>1</v>
      </c>
      <c r="T140" s="101">
        <v>0</v>
      </c>
      <c r="U140" s="101">
        <v>0</v>
      </c>
      <c r="V140" s="96" t="s">
        <v>304</v>
      </c>
      <c r="W140" s="101">
        <v>0</v>
      </c>
      <c r="X140" s="101">
        <v>0</v>
      </c>
      <c r="Y140" s="101">
        <v>0</v>
      </c>
      <c r="Z140" s="97">
        <v>1</v>
      </c>
      <c r="AA140" s="101">
        <v>0</v>
      </c>
      <c r="AB140" s="101">
        <v>0</v>
      </c>
      <c r="AC140" s="96" t="s">
        <v>304</v>
      </c>
      <c r="AD140" s="101">
        <v>0</v>
      </c>
      <c r="AE140" s="101">
        <v>0</v>
      </c>
      <c r="AF140" s="101">
        <v>0</v>
      </c>
      <c r="AG140" s="97">
        <v>1</v>
      </c>
      <c r="AH140" s="101">
        <v>0</v>
      </c>
      <c r="AI140" s="101">
        <v>0</v>
      </c>
    </row>
    <row r="141" spans="1:35" ht="18" x14ac:dyDescent="0.4">
      <c r="A141" s="96" t="s">
        <v>684</v>
      </c>
      <c r="B141" s="101">
        <v>0</v>
      </c>
      <c r="C141" s="101">
        <v>0</v>
      </c>
      <c r="D141" s="101">
        <v>0</v>
      </c>
      <c r="E141" s="97">
        <v>1</v>
      </c>
      <c r="F141" s="101">
        <v>0</v>
      </c>
      <c r="G141" s="101">
        <v>0</v>
      </c>
      <c r="H141" s="96" t="s">
        <v>684</v>
      </c>
      <c r="I141" s="101">
        <v>0</v>
      </c>
      <c r="J141" s="101">
        <v>0</v>
      </c>
      <c r="K141" s="101">
        <v>0</v>
      </c>
      <c r="L141" s="97">
        <v>1</v>
      </c>
      <c r="M141" s="101">
        <v>0</v>
      </c>
      <c r="N141" s="101">
        <v>0</v>
      </c>
      <c r="O141" s="96" t="s">
        <v>299</v>
      </c>
      <c r="P141" s="101">
        <v>0</v>
      </c>
      <c r="Q141" s="101">
        <v>0</v>
      </c>
      <c r="R141" s="101">
        <v>0</v>
      </c>
      <c r="S141" s="97">
        <v>1</v>
      </c>
      <c r="T141" s="101">
        <v>0</v>
      </c>
      <c r="U141" s="101">
        <v>0</v>
      </c>
      <c r="V141" s="96" t="s">
        <v>684</v>
      </c>
      <c r="W141" s="101">
        <v>0</v>
      </c>
      <c r="X141" s="101">
        <v>0</v>
      </c>
      <c r="Y141" s="101">
        <v>0</v>
      </c>
      <c r="Z141" s="97">
        <v>1</v>
      </c>
      <c r="AA141" s="101">
        <v>0</v>
      </c>
      <c r="AB141" s="101">
        <v>0</v>
      </c>
      <c r="AC141" s="96" t="s">
        <v>684</v>
      </c>
      <c r="AD141" s="101">
        <v>0</v>
      </c>
      <c r="AE141" s="101">
        <v>0</v>
      </c>
      <c r="AF141" s="101">
        <v>0</v>
      </c>
      <c r="AG141" s="97">
        <v>1</v>
      </c>
      <c r="AH141" s="101">
        <v>0</v>
      </c>
      <c r="AI141" s="101">
        <v>0</v>
      </c>
    </row>
    <row r="142" spans="1:35" ht="18" x14ac:dyDescent="0.4">
      <c r="A142" s="96" t="s">
        <v>522</v>
      </c>
      <c r="B142" s="101">
        <v>0</v>
      </c>
      <c r="C142" s="101">
        <v>0</v>
      </c>
      <c r="D142" s="101">
        <v>0</v>
      </c>
      <c r="E142" s="97">
        <v>1</v>
      </c>
      <c r="F142" s="101">
        <v>0</v>
      </c>
      <c r="G142" s="101">
        <v>0</v>
      </c>
      <c r="H142" s="96" t="s">
        <v>522</v>
      </c>
      <c r="I142" s="101">
        <v>0</v>
      </c>
      <c r="J142" s="101">
        <v>0</v>
      </c>
      <c r="K142" s="101">
        <v>0</v>
      </c>
      <c r="L142" s="97">
        <v>1</v>
      </c>
      <c r="M142" s="101">
        <v>0</v>
      </c>
      <c r="N142" s="101">
        <v>0</v>
      </c>
      <c r="O142" s="96" t="s">
        <v>304</v>
      </c>
      <c r="P142" s="101">
        <v>0</v>
      </c>
      <c r="Q142" s="101">
        <v>0</v>
      </c>
      <c r="R142" s="101">
        <v>0</v>
      </c>
      <c r="S142" s="97">
        <v>1</v>
      </c>
      <c r="T142" s="101">
        <v>0</v>
      </c>
      <c r="U142" s="101">
        <v>0</v>
      </c>
      <c r="V142" s="96" t="s">
        <v>522</v>
      </c>
      <c r="W142" s="101">
        <v>0</v>
      </c>
      <c r="X142" s="101">
        <v>0</v>
      </c>
      <c r="Y142" s="101">
        <v>0</v>
      </c>
      <c r="Z142" s="97">
        <v>1</v>
      </c>
      <c r="AA142" s="101">
        <v>0</v>
      </c>
      <c r="AB142" s="101">
        <v>0</v>
      </c>
      <c r="AC142" s="96" t="s">
        <v>522</v>
      </c>
      <c r="AD142" s="101">
        <v>0</v>
      </c>
      <c r="AE142" s="101">
        <v>0</v>
      </c>
      <c r="AF142" s="101">
        <v>0</v>
      </c>
      <c r="AG142" s="97">
        <v>1</v>
      </c>
      <c r="AH142" s="101">
        <v>0</v>
      </c>
      <c r="AI142" s="101">
        <v>0</v>
      </c>
    </row>
    <row r="143" spans="1:35" ht="18" x14ac:dyDescent="0.4">
      <c r="A143" s="96" t="s">
        <v>374</v>
      </c>
      <c r="B143" s="101">
        <v>0</v>
      </c>
      <c r="C143" s="101">
        <v>0</v>
      </c>
      <c r="D143" s="101">
        <v>0</v>
      </c>
      <c r="E143" s="97">
        <v>1</v>
      </c>
      <c r="F143" s="101">
        <v>0</v>
      </c>
      <c r="G143" s="101">
        <v>0</v>
      </c>
      <c r="H143" s="96" t="s">
        <v>374</v>
      </c>
      <c r="I143" s="101">
        <v>0</v>
      </c>
      <c r="J143" s="101">
        <v>0</v>
      </c>
      <c r="K143" s="101">
        <v>0</v>
      </c>
      <c r="L143" s="97">
        <v>1</v>
      </c>
      <c r="M143" s="101">
        <v>0</v>
      </c>
      <c r="N143" s="101">
        <v>0</v>
      </c>
      <c r="O143" s="96" t="s">
        <v>684</v>
      </c>
      <c r="P143" s="101">
        <v>0</v>
      </c>
      <c r="Q143" s="101">
        <v>0</v>
      </c>
      <c r="R143" s="101">
        <v>0</v>
      </c>
      <c r="S143" s="97">
        <v>1</v>
      </c>
      <c r="T143" s="101">
        <v>0</v>
      </c>
      <c r="U143" s="101">
        <v>0</v>
      </c>
      <c r="V143" s="96" t="s">
        <v>374</v>
      </c>
      <c r="W143" s="101">
        <v>0</v>
      </c>
      <c r="X143" s="101">
        <v>0</v>
      </c>
      <c r="Y143" s="101">
        <v>0</v>
      </c>
      <c r="Z143" s="97">
        <v>1</v>
      </c>
      <c r="AA143" s="101">
        <v>0</v>
      </c>
      <c r="AB143" s="101">
        <v>0</v>
      </c>
      <c r="AC143" s="96" t="s">
        <v>374</v>
      </c>
      <c r="AD143" s="101">
        <v>0</v>
      </c>
      <c r="AE143" s="101">
        <v>0</v>
      </c>
      <c r="AF143" s="101">
        <v>0</v>
      </c>
      <c r="AG143" s="97">
        <v>1</v>
      </c>
      <c r="AH143" s="101">
        <v>0</v>
      </c>
      <c r="AI143" s="101">
        <v>0</v>
      </c>
    </row>
    <row r="144" spans="1:35" ht="18" x14ac:dyDescent="0.4">
      <c r="A144" s="96" t="s">
        <v>298</v>
      </c>
      <c r="B144" s="101">
        <v>0</v>
      </c>
      <c r="C144" s="101">
        <v>0</v>
      </c>
      <c r="D144" s="101">
        <v>0</v>
      </c>
      <c r="E144" s="97">
        <v>1</v>
      </c>
      <c r="F144" s="101">
        <v>0</v>
      </c>
      <c r="G144" s="101">
        <v>0</v>
      </c>
      <c r="H144" s="96" t="s">
        <v>298</v>
      </c>
      <c r="I144" s="101">
        <v>0</v>
      </c>
      <c r="J144" s="101">
        <v>0</v>
      </c>
      <c r="K144" s="101">
        <v>0</v>
      </c>
      <c r="L144" s="97">
        <v>1</v>
      </c>
      <c r="M144" s="101">
        <v>0</v>
      </c>
      <c r="N144" s="101">
        <v>0</v>
      </c>
      <c r="O144" s="96" t="s">
        <v>522</v>
      </c>
      <c r="P144" s="101">
        <v>0</v>
      </c>
      <c r="Q144" s="101">
        <v>0</v>
      </c>
      <c r="R144" s="101">
        <v>0</v>
      </c>
      <c r="S144" s="97">
        <v>1</v>
      </c>
      <c r="T144" s="101">
        <v>0</v>
      </c>
      <c r="U144" s="101">
        <v>0</v>
      </c>
      <c r="V144" s="96" t="s">
        <v>298</v>
      </c>
      <c r="W144" s="101">
        <v>0</v>
      </c>
      <c r="X144" s="101">
        <v>0</v>
      </c>
      <c r="Y144" s="101">
        <v>0</v>
      </c>
      <c r="Z144" s="97">
        <v>1</v>
      </c>
      <c r="AA144" s="101">
        <v>0</v>
      </c>
      <c r="AB144" s="101">
        <v>0</v>
      </c>
      <c r="AC144" s="96" t="s">
        <v>298</v>
      </c>
      <c r="AD144" s="101">
        <v>0</v>
      </c>
      <c r="AE144" s="101">
        <v>0</v>
      </c>
      <c r="AF144" s="101">
        <v>0</v>
      </c>
      <c r="AG144" s="97">
        <v>1</v>
      </c>
      <c r="AH144" s="101">
        <v>0</v>
      </c>
      <c r="AI144" s="101">
        <v>0</v>
      </c>
    </row>
    <row r="145" spans="1:35" ht="18" x14ac:dyDescent="0.4">
      <c r="A145" s="96" t="s">
        <v>273</v>
      </c>
      <c r="B145" s="101">
        <v>0</v>
      </c>
      <c r="C145" s="101">
        <v>0</v>
      </c>
      <c r="D145" s="101">
        <v>0</v>
      </c>
      <c r="E145" s="97">
        <v>1</v>
      </c>
      <c r="F145" s="101">
        <v>0</v>
      </c>
      <c r="G145" s="101">
        <v>0</v>
      </c>
      <c r="H145" s="96" t="s">
        <v>273</v>
      </c>
      <c r="I145" s="101">
        <v>0</v>
      </c>
      <c r="J145" s="101">
        <v>0</v>
      </c>
      <c r="K145" s="101">
        <v>0</v>
      </c>
      <c r="L145" s="97">
        <v>1</v>
      </c>
      <c r="M145" s="101">
        <v>0</v>
      </c>
      <c r="N145" s="101">
        <v>0</v>
      </c>
      <c r="O145" s="96" t="s">
        <v>374</v>
      </c>
      <c r="P145" s="101">
        <v>0</v>
      </c>
      <c r="Q145" s="101">
        <v>0</v>
      </c>
      <c r="R145" s="101">
        <v>0</v>
      </c>
      <c r="S145" s="97">
        <v>1</v>
      </c>
      <c r="T145" s="101">
        <v>0</v>
      </c>
      <c r="U145" s="101">
        <v>0</v>
      </c>
      <c r="V145" s="96" t="s">
        <v>273</v>
      </c>
      <c r="W145" s="101">
        <v>0</v>
      </c>
      <c r="X145" s="101">
        <v>0</v>
      </c>
      <c r="Y145" s="101">
        <v>0</v>
      </c>
      <c r="Z145" s="97">
        <v>1</v>
      </c>
      <c r="AA145" s="101">
        <v>0</v>
      </c>
      <c r="AB145" s="101">
        <v>0</v>
      </c>
      <c r="AC145" s="96" t="s">
        <v>273</v>
      </c>
      <c r="AD145" s="101">
        <v>0</v>
      </c>
      <c r="AE145" s="101">
        <v>0</v>
      </c>
      <c r="AF145" s="101">
        <v>0</v>
      </c>
      <c r="AG145" s="97">
        <v>1</v>
      </c>
      <c r="AH145" s="101">
        <v>0</v>
      </c>
      <c r="AI145" s="101">
        <v>0</v>
      </c>
    </row>
    <row r="146" spans="1:35" ht="36" x14ac:dyDescent="0.4">
      <c r="A146" s="96" t="s">
        <v>264</v>
      </c>
      <c r="B146" s="101">
        <v>0</v>
      </c>
      <c r="C146" s="101">
        <v>0</v>
      </c>
      <c r="D146" s="101">
        <v>0</v>
      </c>
      <c r="E146" s="97">
        <v>1</v>
      </c>
      <c r="F146" s="101">
        <v>0</v>
      </c>
      <c r="G146" s="101">
        <v>0</v>
      </c>
      <c r="H146" s="96" t="s">
        <v>264</v>
      </c>
      <c r="I146" s="101">
        <v>0</v>
      </c>
      <c r="J146" s="101">
        <v>0</v>
      </c>
      <c r="K146" s="101">
        <v>0</v>
      </c>
      <c r="L146" s="97">
        <v>1</v>
      </c>
      <c r="M146" s="101">
        <v>0</v>
      </c>
      <c r="N146" s="101">
        <v>0</v>
      </c>
      <c r="O146" s="96" t="s">
        <v>298</v>
      </c>
      <c r="P146" s="101">
        <v>0</v>
      </c>
      <c r="Q146" s="101">
        <v>0</v>
      </c>
      <c r="R146" s="101">
        <v>0</v>
      </c>
      <c r="S146" s="97">
        <v>1</v>
      </c>
      <c r="T146" s="101">
        <v>0</v>
      </c>
      <c r="U146" s="101">
        <v>0</v>
      </c>
      <c r="V146" s="96" t="s">
        <v>264</v>
      </c>
      <c r="W146" s="101">
        <v>0</v>
      </c>
      <c r="X146" s="101">
        <v>0</v>
      </c>
      <c r="Y146" s="101">
        <v>0</v>
      </c>
      <c r="Z146" s="97">
        <v>1</v>
      </c>
      <c r="AA146" s="101">
        <v>0</v>
      </c>
      <c r="AB146" s="101">
        <v>0</v>
      </c>
      <c r="AC146" s="96" t="s">
        <v>264</v>
      </c>
      <c r="AD146" s="101">
        <v>0</v>
      </c>
      <c r="AE146" s="101">
        <v>0</v>
      </c>
      <c r="AF146" s="101">
        <v>0</v>
      </c>
      <c r="AG146" s="97">
        <v>1</v>
      </c>
      <c r="AH146" s="101">
        <v>0</v>
      </c>
      <c r="AI146" s="101">
        <v>0</v>
      </c>
    </row>
    <row r="147" spans="1:35" ht="18" x14ac:dyDescent="0.4">
      <c r="A147" s="96" t="s">
        <v>377</v>
      </c>
      <c r="B147" s="101">
        <v>0</v>
      </c>
      <c r="C147" s="101">
        <v>0</v>
      </c>
      <c r="D147" s="101">
        <v>0</v>
      </c>
      <c r="E147" s="97">
        <v>1</v>
      </c>
      <c r="F147" s="101">
        <v>0</v>
      </c>
      <c r="G147" s="101">
        <v>0</v>
      </c>
      <c r="H147" s="96" t="s">
        <v>377</v>
      </c>
      <c r="I147" s="101">
        <v>0</v>
      </c>
      <c r="J147" s="101">
        <v>0</v>
      </c>
      <c r="K147" s="101">
        <v>0</v>
      </c>
      <c r="L147" s="97">
        <v>1</v>
      </c>
      <c r="M147" s="101">
        <v>0</v>
      </c>
      <c r="N147" s="101">
        <v>0</v>
      </c>
      <c r="O147" s="96" t="s">
        <v>377</v>
      </c>
      <c r="P147" s="101">
        <v>0</v>
      </c>
      <c r="Q147" s="101">
        <v>0</v>
      </c>
      <c r="R147" s="101">
        <v>0</v>
      </c>
      <c r="S147" s="97">
        <v>1</v>
      </c>
      <c r="T147" s="101">
        <v>0</v>
      </c>
      <c r="U147" s="101">
        <v>0</v>
      </c>
      <c r="V147" s="96" t="s">
        <v>377</v>
      </c>
      <c r="W147" s="101">
        <v>0</v>
      </c>
      <c r="X147" s="101">
        <v>0</v>
      </c>
      <c r="Y147" s="101">
        <v>0</v>
      </c>
      <c r="Z147" s="97">
        <v>1</v>
      </c>
      <c r="AA147" s="101">
        <v>0</v>
      </c>
      <c r="AB147" s="101">
        <v>0</v>
      </c>
      <c r="AC147" s="96" t="s">
        <v>377</v>
      </c>
      <c r="AD147" s="101">
        <v>0</v>
      </c>
      <c r="AE147" s="101">
        <v>0</v>
      </c>
      <c r="AF147" s="101">
        <v>0</v>
      </c>
      <c r="AG147" s="97">
        <v>1</v>
      </c>
      <c r="AH147" s="101">
        <v>0</v>
      </c>
      <c r="AI147" s="101">
        <v>0</v>
      </c>
    </row>
    <row r="148" spans="1:35" ht="18" x14ac:dyDescent="0.4">
      <c r="A148" s="96" t="s">
        <v>260</v>
      </c>
      <c r="B148" s="101">
        <v>0</v>
      </c>
      <c r="C148" s="101">
        <v>0</v>
      </c>
      <c r="D148" s="101">
        <v>0</v>
      </c>
      <c r="E148" s="97">
        <v>1</v>
      </c>
      <c r="F148" s="101">
        <v>0</v>
      </c>
      <c r="G148" s="101">
        <v>0</v>
      </c>
      <c r="H148" s="96" t="s">
        <v>260</v>
      </c>
      <c r="I148" s="101">
        <v>0</v>
      </c>
      <c r="J148" s="101">
        <v>0</v>
      </c>
      <c r="K148" s="101">
        <v>0</v>
      </c>
      <c r="L148" s="97">
        <v>1</v>
      </c>
      <c r="M148" s="101">
        <v>0</v>
      </c>
      <c r="N148" s="101">
        <v>0</v>
      </c>
      <c r="O148" s="96" t="s">
        <v>260</v>
      </c>
      <c r="P148" s="101">
        <v>0</v>
      </c>
      <c r="Q148" s="101">
        <v>0</v>
      </c>
      <c r="R148" s="101">
        <v>0</v>
      </c>
      <c r="S148" s="97">
        <v>1</v>
      </c>
      <c r="T148" s="101">
        <v>0</v>
      </c>
      <c r="U148" s="101">
        <v>0</v>
      </c>
      <c r="V148" s="96" t="s">
        <v>260</v>
      </c>
      <c r="W148" s="101">
        <v>0</v>
      </c>
      <c r="X148" s="101">
        <v>0</v>
      </c>
      <c r="Y148" s="101">
        <v>0</v>
      </c>
      <c r="Z148" s="97">
        <v>1</v>
      </c>
      <c r="AA148" s="101">
        <v>0</v>
      </c>
      <c r="AB148" s="101">
        <v>0</v>
      </c>
      <c r="AC148" s="96" t="s">
        <v>260</v>
      </c>
      <c r="AD148" s="101">
        <v>0</v>
      </c>
      <c r="AE148" s="101">
        <v>0</v>
      </c>
      <c r="AF148" s="101">
        <v>0</v>
      </c>
      <c r="AG148" s="97">
        <v>1</v>
      </c>
      <c r="AH148" s="101">
        <v>0</v>
      </c>
      <c r="AI148" s="101">
        <v>0</v>
      </c>
    </row>
    <row r="149" spans="1:35" ht="18" x14ac:dyDescent="0.4">
      <c r="A149" s="96" t="s">
        <v>379</v>
      </c>
      <c r="B149" s="101">
        <v>0</v>
      </c>
      <c r="C149" s="101">
        <v>0</v>
      </c>
      <c r="D149" s="101">
        <v>0</v>
      </c>
      <c r="E149" s="97">
        <v>1</v>
      </c>
      <c r="F149" s="101">
        <v>0</v>
      </c>
      <c r="G149" s="101">
        <v>0</v>
      </c>
      <c r="H149" s="96" t="s">
        <v>379</v>
      </c>
      <c r="I149" s="101">
        <v>0</v>
      </c>
      <c r="J149" s="101">
        <v>0</v>
      </c>
      <c r="K149" s="101">
        <v>0</v>
      </c>
      <c r="L149" s="97">
        <v>1</v>
      </c>
      <c r="M149" s="101">
        <v>0</v>
      </c>
      <c r="N149" s="101">
        <v>0</v>
      </c>
      <c r="O149" s="96" t="s">
        <v>379</v>
      </c>
      <c r="P149" s="101">
        <v>0</v>
      </c>
      <c r="Q149" s="101">
        <v>0</v>
      </c>
      <c r="R149" s="101">
        <v>0</v>
      </c>
      <c r="S149" s="97">
        <v>1</v>
      </c>
      <c r="T149" s="101">
        <v>0</v>
      </c>
      <c r="U149" s="101">
        <v>0</v>
      </c>
      <c r="V149" s="96" t="s">
        <v>379</v>
      </c>
      <c r="W149" s="101">
        <v>0</v>
      </c>
      <c r="X149" s="101">
        <v>0</v>
      </c>
      <c r="Y149" s="101">
        <v>0</v>
      </c>
      <c r="Z149" s="97">
        <v>1</v>
      </c>
      <c r="AA149" s="101">
        <v>0</v>
      </c>
      <c r="AB149" s="101">
        <v>0</v>
      </c>
      <c r="AC149" s="96" t="s">
        <v>379</v>
      </c>
      <c r="AD149" s="101">
        <v>0</v>
      </c>
      <c r="AE149" s="101">
        <v>0</v>
      </c>
      <c r="AF149" s="101">
        <v>0</v>
      </c>
      <c r="AG149" s="97">
        <v>1</v>
      </c>
      <c r="AH149" s="101">
        <v>0</v>
      </c>
      <c r="AI149" s="101">
        <v>0</v>
      </c>
    </row>
    <row r="150" spans="1:35" ht="18" x14ac:dyDescent="0.4">
      <c r="A150" s="96" t="s">
        <v>380</v>
      </c>
      <c r="B150" s="101">
        <v>0</v>
      </c>
      <c r="C150" s="101">
        <v>0</v>
      </c>
      <c r="D150" s="101">
        <v>0</v>
      </c>
      <c r="E150" s="97">
        <v>1</v>
      </c>
      <c r="F150" s="101">
        <v>0</v>
      </c>
      <c r="G150" s="101">
        <v>0</v>
      </c>
      <c r="H150" s="96" t="s">
        <v>380</v>
      </c>
      <c r="I150" s="101">
        <v>0</v>
      </c>
      <c r="J150" s="101">
        <v>0</v>
      </c>
      <c r="K150" s="101">
        <v>0</v>
      </c>
      <c r="L150" s="97">
        <v>1</v>
      </c>
      <c r="M150" s="101">
        <v>0</v>
      </c>
      <c r="N150" s="101">
        <v>0</v>
      </c>
      <c r="O150" s="96" t="s">
        <v>380</v>
      </c>
      <c r="P150" s="101">
        <v>0</v>
      </c>
      <c r="Q150" s="101">
        <v>0</v>
      </c>
      <c r="R150" s="101">
        <v>0</v>
      </c>
      <c r="S150" s="97">
        <v>1</v>
      </c>
      <c r="T150" s="101">
        <v>0</v>
      </c>
      <c r="U150" s="101">
        <v>0</v>
      </c>
      <c r="V150" s="96" t="s">
        <v>380</v>
      </c>
      <c r="W150" s="101">
        <v>0</v>
      </c>
      <c r="X150" s="101">
        <v>0</v>
      </c>
      <c r="Y150" s="101">
        <v>0</v>
      </c>
      <c r="Z150" s="97">
        <v>1</v>
      </c>
      <c r="AA150" s="101">
        <v>0</v>
      </c>
      <c r="AB150" s="101">
        <v>0</v>
      </c>
      <c r="AC150" s="96" t="s">
        <v>380</v>
      </c>
      <c r="AD150" s="101">
        <v>0</v>
      </c>
      <c r="AE150" s="101">
        <v>0</v>
      </c>
      <c r="AF150" s="101">
        <v>0</v>
      </c>
      <c r="AG150" s="97">
        <v>1</v>
      </c>
      <c r="AH150" s="101">
        <v>0</v>
      </c>
      <c r="AI150" s="101">
        <v>0</v>
      </c>
    </row>
    <row r="151" spans="1:35" ht="18" x14ac:dyDescent="0.4">
      <c r="A151" s="96" t="s">
        <v>382</v>
      </c>
      <c r="B151" s="101">
        <v>0</v>
      </c>
      <c r="C151" s="101">
        <v>0</v>
      </c>
      <c r="D151" s="101">
        <v>0</v>
      </c>
      <c r="E151" s="97">
        <v>1</v>
      </c>
      <c r="F151" s="101">
        <v>0</v>
      </c>
      <c r="G151" s="101">
        <v>0</v>
      </c>
      <c r="H151" s="96" t="s">
        <v>382</v>
      </c>
      <c r="I151" s="101">
        <v>0</v>
      </c>
      <c r="J151" s="101">
        <v>0</v>
      </c>
      <c r="K151" s="101">
        <v>0</v>
      </c>
      <c r="L151" s="97">
        <v>1</v>
      </c>
      <c r="M151" s="101">
        <v>0</v>
      </c>
      <c r="N151" s="101">
        <v>0</v>
      </c>
      <c r="O151" s="96" t="s">
        <v>382</v>
      </c>
      <c r="P151" s="101">
        <v>0</v>
      </c>
      <c r="Q151" s="101">
        <v>0</v>
      </c>
      <c r="R151" s="101">
        <v>0</v>
      </c>
      <c r="S151" s="97">
        <v>1</v>
      </c>
      <c r="T151" s="101">
        <v>0</v>
      </c>
      <c r="U151" s="101">
        <v>0</v>
      </c>
      <c r="V151" s="96" t="s">
        <v>382</v>
      </c>
      <c r="W151" s="101">
        <v>0</v>
      </c>
      <c r="X151" s="101">
        <v>0</v>
      </c>
      <c r="Y151" s="101">
        <v>0</v>
      </c>
      <c r="Z151" s="97">
        <v>1</v>
      </c>
      <c r="AA151" s="101">
        <v>0</v>
      </c>
      <c r="AB151" s="101">
        <v>0</v>
      </c>
      <c r="AC151" s="96" t="s">
        <v>382</v>
      </c>
      <c r="AD151" s="101">
        <v>0</v>
      </c>
      <c r="AE151" s="101">
        <v>0</v>
      </c>
      <c r="AF151" s="101">
        <v>0</v>
      </c>
      <c r="AG151" s="97">
        <v>1</v>
      </c>
      <c r="AH151" s="101">
        <v>0</v>
      </c>
      <c r="AI151" s="101">
        <v>0</v>
      </c>
    </row>
    <row r="152" spans="1:35" ht="36" x14ac:dyDescent="0.4">
      <c r="A152" s="96" t="s">
        <v>383</v>
      </c>
      <c r="B152" s="101">
        <v>0</v>
      </c>
      <c r="C152" s="101">
        <v>0</v>
      </c>
      <c r="D152" s="101">
        <v>0</v>
      </c>
      <c r="E152" s="97">
        <v>1</v>
      </c>
      <c r="F152" s="101">
        <v>0</v>
      </c>
      <c r="G152" s="101">
        <v>0</v>
      </c>
      <c r="H152" s="96" t="s">
        <v>383</v>
      </c>
      <c r="I152" s="101">
        <v>0</v>
      </c>
      <c r="J152" s="101">
        <v>0</v>
      </c>
      <c r="K152" s="101">
        <v>0</v>
      </c>
      <c r="L152" s="97">
        <v>1</v>
      </c>
      <c r="M152" s="101">
        <v>0</v>
      </c>
      <c r="N152" s="101">
        <v>0</v>
      </c>
      <c r="O152" s="96" t="s">
        <v>383</v>
      </c>
      <c r="P152" s="101">
        <v>0</v>
      </c>
      <c r="Q152" s="101">
        <v>0</v>
      </c>
      <c r="R152" s="101">
        <v>0</v>
      </c>
      <c r="S152" s="97">
        <v>1</v>
      </c>
      <c r="T152" s="101">
        <v>0</v>
      </c>
      <c r="U152" s="101">
        <v>0</v>
      </c>
      <c r="V152" s="96" t="s">
        <v>383</v>
      </c>
      <c r="W152" s="101">
        <v>0</v>
      </c>
      <c r="X152" s="101">
        <v>0</v>
      </c>
      <c r="Y152" s="101">
        <v>0</v>
      </c>
      <c r="Z152" s="97">
        <v>1</v>
      </c>
      <c r="AA152" s="101">
        <v>0</v>
      </c>
      <c r="AB152" s="101">
        <v>0</v>
      </c>
      <c r="AC152" s="96" t="s">
        <v>383</v>
      </c>
      <c r="AD152" s="101">
        <v>0</v>
      </c>
      <c r="AE152" s="101">
        <v>0</v>
      </c>
      <c r="AF152" s="101">
        <v>0</v>
      </c>
      <c r="AG152" s="97">
        <v>1</v>
      </c>
      <c r="AH152" s="101">
        <v>0</v>
      </c>
      <c r="AI152" s="101">
        <v>0</v>
      </c>
    </row>
    <row r="153" spans="1:35" ht="18" x14ac:dyDescent="0.4">
      <c r="A153" s="96" t="s">
        <v>384</v>
      </c>
      <c r="B153" s="101">
        <v>0</v>
      </c>
      <c r="C153" s="101">
        <v>0</v>
      </c>
      <c r="D153" s="101">
        <v>0</v>
      </c>
      <c r="E153" s="97">
        <v>1</v>
      </c>
      <c r="F153" s="101">
        <v>0</v>
      </c>
      <c r="G153" s="101">
        <v>0</v>
      </c>
      <c r="H153" s="96" t="s">
        <v>384</v>
      </c>
      <c r="I153" s="101">
        <v>0</v>
      </c>
      <c r="J153" s="101">
        <v>0</v>
      </c>
      <c r="K153" s="101">
        <v>0</v>
      </c>
      <c r="L153" s="97">
        <v>1</v>
      </c>
      <c r="M153" s="101">
        <v>0</v>
      </c>
      <c r="N153" s="101">
        <v>0</v>
      </c>
      <c r="O153" s="96" t="s">
        <v>384</v>
      </c>
      <c r="P153" s="101">
        <v>0</v>
      </c>
      <c r="Q153" s="101">
        <v>0</v>
      </c>
      <c r="R153" s="101">
        <v>0</v>
      </c>
      <c r="S153" s="97">
        <v>1</v>
      </c>
      <c r="T153" s="101">
        <v>0</v>
      </c>
      <c r="U153" s="101">
        <v>0</v>
      </c>
      <c r="V153" s="96" t="s">
        <v>384</v>
      </c>
      <c r="W153" s="101">
        <v>0</v>
      </c>
      <c r="X153" s="101">
        <v>0</v>
      </c>
      <c r="Y153" s="101">
        <v>0</v>
      </c>
      <c r="Z153" s="97">
        <v>1</v>
      </c>
      <c r="AA153" s="101">
        <v>0</v>
      </c>
      <c r="AB153" s="101">
        <v>0</v>
      </c>
      <c r="AC153" s="96" t="s">
        <v>384</v>
      </c>
      <c r="AD153" s="101">
        <v>0</v>
      </c>
      <c r="AE153" s="101">
        <v>0</v>
      </c>
      <c r="AF153" s="101">
        <v>0</v>
      </c>
      <c r="AG153" s="97">
        <v>1</v>
      </c>
      <c r="AH153" s="101">
        <v>0</v>
      </c>
      <c r="AI153" s="101">
        <v>0</v>
      </c>
    </row>
    <row r="154" spans="1:35" ht="18" x14ac:dyDescent="0.4">
      <c r="A154" s="96" t="s">
        <v>385</v>
      </c>
      <c r="B154" s="101">
        <v>0</v>
      </c>
      <c r="C154" s="101">
        <v>0</v>
      </c>
      <c r="D154" s="101">
        <v>0</v>
      </c>
      <c r="E154" s="97">
        <v>1</v>
      </c>
      <c r="F154" s="101">
        <v>0</v>
      </c>
      <c r="G154" s="101">
        <v>0</v>
      </c>
      <c r="H154" s="96" t="s">
        <v>385</v>
      </c>
      <c r="I154" s="101">
        <v>0</v>
      </c>
      <c r="J154" s="101">
        <v>0</v>
      </c>
      <c r="K154" s="101">
        <v>0</v>
      </c>
      <c r="L154" s="97">
        <v>1</v>
      </c>
      <c r="M154" s="101">
        <v>0</v>
      </c>
      <c r="N154" s="101">
        <v>0</v>
      </c>
      <c r="O154" s="96" t="s">
        <v>385</v>
      </c>
      <c r="P154" s="101">
        <v>0</v>
      </c>
      <c r="Q154" s="101">
        <v>0</v>
      </c>
      <c r="R154" s="101">
        <v>0</v>
      </c>
      <c r="S154" s="97">
        <v>1</v>
      </c>
      <c r="T154" s="101">
        <v>0</v>
      </c>
      <c r="U154" s="101">
        <v>0</v>
      </c>
      <c r="V154" s="96" t="s">
        <v>385</v>
      </c>
      <c r="W154" s="101">
        <v>0</v>
      </c>
      <c r="X154" s="101">
        <v>0</v>
      </c>
      <c r="Y154" s="101">
        <v>0</v>
      </c>
      <c r="Z154" s="97">
        <v>1</v>
      </c>
      <c r="AA154" s="101">
        <v>0</v>
      </c>
      <c r="AB154" s="101">
        <v>0</v>
      </c>
      <c r="AC154" s="96" t="s">
        <v>385</v>
      </c>
      <c r="AD154" s="101">
        <v>0</v>
      </c>
      <c r="AE154" s="101">
        <v>0</v>
      </c>
      <c r="AF154" s="101">
        <v>0</v>
      </c>
      <c r="AG154" s="97">
        <v>1</v>
      </c>
      <c r="AH154" s="101">
        <v>0</v>
      </c>
      <c r="AI154" s="101">
        <v>0</v>
      </c>
    </row>
    <row r="155" spans="1:35" ht="18" x14ac:dyDescent="0.4">
      <c r="A155" s="96" t="s">
        <v>386</v>
      </c>
      <c r="B155" s="101">
        <v>0</v>
      </c>
      <c r="C155" s="101">
        <v>0</v>
      </c>
      <c r="D155" s="101">
        <v>0</v>
      </c>
      <c r="E155" s="97">
        <v>1</v>
      </c>
      <c r="F155" s="101">
        <v>0</v>
      </c>
      <c r="G155" s="101">
        <v>0</v>
      </c>
      <c r="H155" s="96" t="s">
        <v>386</v>
      </c>
      <c r="I155" s="101">
        <v>0</v>
      </c>
      <c r="J155" s="101">
        <v>0</v>
      </c>
      <c r="K155" s="101">
        <v>0</v>
      </c>
      <c r="L155" s="97">
        <v>1</v>
      </c>
      <c r="M155" s="101">
        <v>0</v>
      </c>
      <c r="N155" s="101">
        <v>0</v>
      </c>
      <c r="O155" s="96" t="s">
        <v>386</v>
      </c>
      <c r="P155" s="101">
        <v>0</v>
      </c>
      <c r="Q155" s="101">
        <v>0</v>
      </c>
      <c r="R155" s="101">
        <v>0</v>
      </c>
      <c r="S155" s="97">
        <v>1</v>
      </c>
      <c r="T155" s="101">
        <v>0</v>
      </c>
      <c r="U155" s="101">
        <v>0</v>
      </c>
      <c r="V155" s="96" t="s">
        <v>386</v>
      </c>
      <c r="W155" s="101">
        <v>0</v>
      </c>
      <c r="X155" s="101">
        <v>0</v>
      </c>
      <c r="Y155" s="101">
        <v>0</v>
      </c>
      <c r="Z155" s="97">
        <v>1</v>
      </c>
      <c r="AA155" s="101">
        <v>0</v>
      </c>
      <c r="AB155" s="101">
        <v>0</v>
      </c>
      <c r="AC155" s="96" t="s">
        <v>386</v>
      </c>
      <c r="AD155" s="101">
        <v>0</v>
      </c>
      <c r="AE155" s="101">
        <v>0</v>
      </c>
      <c r="AF155" s="101">
        <v>0</v>
      </c>
      <c r="AG155" s="97">
        <v>1</v>
      </c>
      <c r="AH155" s="101">
        <v>0</v>
      </c>
      <c r="AI155" s="101">
        <v>0</v>
      </c>
    </row>
    <row r="156" spans="1:35" ht="18" x14ac:dyDescent="0.4">
      <c r="A156" s="96" t="s">
        <v>387</v>
      </c>
      <c r="B156" s="101">
        <v>0</v>
      </c>
      <c r="C156" s="101">
        <v>0</v>
      </c>
      <c r="D156" s="101">
        <v>0</v>
      </c>
      <c r="E156" s="97">
        <v>1</v>
      </c>
      <c r="F156" s="101">
        <v>0</v>
      </c>
      <c r="G156" s="101">
        <v>0</v>
      </c>
      <c r="H156" s="96" t="s">
        <v>387</v>
      </c>
      <c r="I156" s="101">
        <v>0</v>
      </c>
      <c r="J156" s="101">
        <v>0</v>
      </c>
      <c r="K156" s="101">
        <v>0</v>
      </c>
      <c r="L156" s="97">
        <v>1</v>
      </c>
      <c r="M156" s="101">
        <v>0</v>
      </c>
      <c r="N156" s="101">
        <v>0</v>
      </c>
      <c r="O156" s="96" t="s">
        <v>387</v>
      </c>
      <c r="P156" s="101">
        <v>0</v>
      </c>
      <c r="Q156" s="101">
        <v>0</v>
      </c>
      <c r="R156" s="101">
        <v>0</v>
      </c>
      <c r="S156" s="97">
        <v>1</v>
      </c>
      <c r="T156" s="101">
        <v>0</v>
      </c>
      <c r="U156" s="101">
        <v>0</v>
      </c>
      <c r="V156" s="96" t="s">
        <v>387</v>
      </c>
      <c r="W156" s="101">
        <v>0</v>
      </c>
      <c r="X156" s="101">
        <v>0</v>
      </c>
      <c r="Y156" s="101">
        <v>0</v>
      </c>
      <c r="Z156" s="97">
        <v>1</v>
      </c>
      <c r="AA156" s="101">
        <v>0</v>
      </c>
      <c r="AB156" s="101">
        <v>0</v>
      </c>
      <c r="AC156" s="96" t="s">
        <v>387</v>
      </c>
      <c r="AD156" s="101">
        <v>0</v>
      </c>
      <c r="AE156" s="101">
        <v>0</v>
      </c>
      <c r="AF156" s="101">
        <v>0</v>
      </c>
      <c r="AG156" s="97">
        <v>1</v>
      </c>
      <c r="AH156" s="101">
        <v>0</v>
      </c>
      <c r="AI156" s="101">
        <v>0</v>
      </c>
    </row>
    <row r="157" spans="1:35" ht="18" x14ac:dyDescent="0.4">
      <c r="A157" s="96" t="s">
        <v>271</v>
      </c>
      <c r="B157" s="101">
        <v>0</v>
      </c>
      <c r="C157" s="101">
        <v>0</v>
      </c>
      <c r="D157" s="101">
        <v>0</v>
      </c>
      <c r="E157" s="97">
        <v>1</v>
      </c>
      <c r="F157" s="101">
        <v>0</v>
      </c>
      <c r="G157" s="101">
        <v>0</v>
      </c>
      <c r="H157" s="96" t="s">
        <v>271</v>
      </c>
      <c r="I157" s="101">
        <v>0</v>
      </c>
      <c r="J157" s="101">
        <v>0</v>
      </c>
      <c r="K157" s="101">
        <v>0</v>
      </c>
      <c r="L157" s="97">
        <v>1</v>
      </c>
      <c r="M157" s="101">
        <v>0</v>
      </c>
      <c r="N157" s="101">
        <v>0</v>
      </c>
      <c r="O157" s="96" t="s">
        <v>271</v>
      </c>
      <c r="P157" s="101">
        <v>0</v>
      </c>
      <c r="Q157" s="101">
        <v>0</v>
      </c>
      <c r="R157" s="101">
        <v>0</v>
      </c>
      <c r="S157" s="97">
        <v>1</v>
      </c>
      <c r="T157" s="101">
        <v>0</v>
      </c>
      <c r="U157" s="101">
        <v>0</v>
      </c>
      <c r="V157" s="96" t="s">
        <v>271</v>
      </c>
      <c r="W157" s="101">
        <v>0</v>
      </c>
      <c r="X157" s="101">
        <v>0</v>
      </c>
      <c r="Y157" s="101">
        <v>0</v>
      </c>
      <c r="Z157" s="97">
        <v>1</v>
      </c>
      <c r="AA157" s="101">
        <v>0</v>
      </c>
      <c r="AB157" s="101">
        <v>0</v>
      </c>
      <c r="AC157" s="96" t="s">
        <v>271</v>
      </c>
      <c r="AD157" s="101">
        <v>0</v>
      </c>
      <c r="AE157" s="101">
        <v>0</v>
      </c>
      <c r="AF157" s="101">
        <v>0</v>
      </c>
      <c r="AG157" s="97">
        <v>1</v>
      </c>
      <c r="AH157" s="101">
        <v>0</v>
      </c>
      <c r="AI157" s="101">
        <v>0</v>
      </c>
    </row>
    <row r="158" spans="1:35" ht="18" x14ac:dyDescent="0.4">
      <c r="A158" s="96" t="s">
        <v>222</v>
      </c>
      <c r="B158" s="101">
        <v>0</v>
      </c>
      <c r="C158" s="101">
        <v>0</v>
      </c>
      <c r="D158" s="101">
        <v>0</v>
      </c>
      <c r="E158" s="97">
        <v>1</v>
      </c>
      <c r="F158" s="101">
        <v>0</v>
      </c>
      <c r="G158" s="101">
        <v>0</v>
      </c>
      <c r="H158" s="96" t="s">
        <v>222</v>
      </c>
      <c r="I158" s="101">
        <v>0</v>
      </c>
      <c r="J158" s="101">
        <v>0</v>
      </c>
      <c r="K158" s="101">
        <v>0</v>
      </c>
      <c r="L158" s="97">
        <v>1</v>
      </c>
      <c r="M158" s="101">
        <v>0</v>
      </c>
      <c r="N158" s="101">
        <v>0</v>
      </c>
      <c r="O158" s="96" t="s">
        <v>222</v>
      </c>
      <c r="P158" s="101">
        <v>0</v>
      </c>
      <c r="Q158" s="101">
        <v>0</v>
      </c>
      <c r="R158" s="101">
        <v>0</v>
      </c>
      <c r="S158" s="97">
        <v>1</v>
      </c>
      <c r="T158" s="101">
        <v>0</v>
      </c>
      <c r="U158" s="101">
        <v>0</v>
      </c>
      <c r="V158" s="96" t="s">
        <v>222</v>
      </c>
      <c r="W158" s="101">
        <v>0</v>
      </c>
      <c r="X158" s="101">
        <v>0</v>
      </c>
      <c r="Y158" s="101">
        <v>0</v>
      </c>
      <c r="Z158" s="97">
        <v>1</v>
      </c>
      <c r="AA158" s="101">
        <v>0</v>
      </c>
      <c r="AB158" s="101">
        <v>0</v>
      </c>
      <c r="AC158" s="96" t="s">
        <v>222</v>
      </c>
      <c r="AD158" s="101">
        <v>0</v>
      </c>
      <c r="AE158" s="101">
        <v>0</v>
      </c>
      <c r="AF158" s="101">
        <v>0</v>
      </c>
      <c r="AG158" s="97">
        <v>1</v>
      </c>
      <c r="AH158" s="101">
        <v>0</v>
      </c>
      <c r="AI158" s="101">
        <v>0</v>
      </c>
    </row>
    <row r="159" spans="1:35" ht="18" x14ac:dyDescent="0.4">
      <c r="A159" s="96" t="s">
        <v>388</v>
      </c>
      <c r="B159" s="101">
        <v>0</v>
      </c>
      <c r="C159" s="101">
        <v>0</v>
      </c>
      <c r="D159" s="101">
        <v>0</v>
      </c>
      <c r="E159" s="97">
        <v>1</v>
      </c>
      <c r="F159" s="101">
        <v>0</v>
      </c>
      <c r="G159" s="101">
        <v>0</v>
      </c>
      <c r="H159" s="96" t="s">
        <v>388</v>
      </c>
      <c r="I159" s="101">
        <v>0</v>
      </c>
      <c r="J159" s="101">
        <v>0</v>
      </c>
      <c r="K159" s="101">
        <v>0</v>
      </c>
      <c r="L159" s="97">
        <v>1</v>
      </c>
      <c r="M159" s="101">
        <v>0</v>
      </c>
      <c r="N159" s="101">
        <v>0</v>
      </c>
      <c r="O159" s="96" t="s">
        <v>388</v>
      </c>
      <c r="P159" s="101">
        <v>0</v>
      </c>
      <c r="Q159" s="101">
        <v>0</v>
      </c>
      <c r="R159" s="101">
        <v>0</v>
      </c>
      <c r="S159" s="97">
        <v>1</v>
      </c>
      <c r="T159" s="101">
        <v>0</v>
      </c>
      <c r="U159" s="101">
        <v>0</v>
      </c>
      <c r="V159" s="96" t="s">
        <v>388</v>
      </c>
      <c r="W159" s="101">
        <v>0</v>
      </c>
      <c r="X159" s="101">
        <v>0</v>
      </c>
      <c r="Y159" s="101">
        <v>0</v>
      </c>
      <c r="Z159" s="97">
        <v>1</v>
      </c>
      <c r="AA159" s="101">
        <v>0</v>
      </c>
      <c r="AB159" s="101">
        <v>0</v>
      </c>
      <c r="AC159" s="96" t="s">
        <v>388</v>
      </c>
      <c r="AD159" s="101">
        <v>0</v>
      </c>
      <c r="AE159" s="101">
        <v>0</v>
      </c>
      <c r="AF159" s="101">
        <v>0</v>
      </c>
      <c r="AG159" s="97">
        <v>1</v>
      </c>
      <c r="AH159" s="101">
        <v>0</v>
      </c>
      <c r="AI159" s="101">
        <v>0</v>
      </c>
    </row>
    <row r="160" spans="1:35" ht="18" x14ac:dyDescent="0.4">
      <c r="A160" s="96" t="s">
        <v>389</v>
      </c>
      <c r="B160" s="101">
        <v>0</v>
      </c>
      <c r="C160" s="101">
        <v>0</v>
      </c>
      <c r="D160" s="101">
        <v>0</v>
      </c>
      <c r="E160" s="97">
        <v>1</v>
      </c>
      <c r="F160" s="101">
        <v>0</v>
      </c>
      <c r="G160" s="101">
        <v>0</v>
      </c>
      <c r="H160" s="96" t="s">
        <v>389</v>
      </c>
      <c r="I160" s="101">
        <v>0</v>
      </c>
      <c r="J160" s="101">
        <v>0</v>
      </c>
      <c r="K160" s="101">
        <v>0</v>
      </c>
      <c r="L160" s="97">
        <v>1</v>
      </c>
      <c r="M160" s="101">
        <v>0</v>
      </c>
      <c r="N160" s="101">
        <v>0</v>
      </c>
      <c r="O160" s="96" t="s">
        <v>389</v>
      </c>
      <c r="P160" s="101">
        <v>0</v>
      </c>
      <c r="Q160" s="101">
        <v>0</v>
      </c>
      <c r="R160" s="101">
        <v>0</v>
      </c>
      <c r="S160" s="97">
        <v>1</v>
      </c>
      <c r="T160" s="101">
        <v>0</v>
      </c>
      <c r="U160" s="101">
        <v>0</v>
      </c>
      <c r="V160" s="96" t="s">
        <v>389</v>
      </c>
      <c r="W160" s="101">
        <v>0</v>
      </c>
      <c r="X160" s="101">
        <v>0</v>
      </c>
      <c r="Y160" s="101">
        <v>0</v>
      </c>
      <c r="Z160" s="97">
        <v>1</v>
      </c>
      <c r="AA160" s="101">
        <v>0</v>
      </c>
      <c r="AB160" s="101">
        <v>0</v>
      </c>
      <c r="AC160" s="96" t="s">
        <v>389</v>
      </c>
      <c r="AD160" s="101">
        <v>0</v>
      </c>
      <c r="AE160" s="101">
        <v>0</v>
      </c>
      <c r="AF160" s="101">
        <v>0</v>
      </c>
      <c r="AG160" s="97">
        <v>1</v>
      </c>
      <c r="AH160" s="101">
        <v>0</v>
      </c>
      <c r="AI160" s="101">
        <v>0</v>
      </c>
    </row>
    <row r="161" spans="1:35" ht="18" x14ac:dyDescent="0.4">
      <c r="A161" s="96" t="s">
        <v>390</v>
      </c>
      <c r="B161" s="101">
        <v>0</v>
      </c>
      <c r="C161" s="101">
        <v>0</v>
      </c>
      <c r="D161" s="101">
        <v>0</v>
      </c>
      <c r="E161" s="97">
        <v>1</v>
      </c>
      <c r="F161" s="101">
        <v>0</v>
      </c>
      <c r="G161" s="101">
        <v>0</v>
      </c>
      <c r="H161" s="96" t="s">
        <v>390</v>
      </c>
      <c r="I161" s="101">
        <v>0</v>
      </c>
      <c r="J161" s="101">
        <v>0</v>
      </c>
      <c r="K161" s="101">
        <v>0</v>
      </c>
      <c r="L161" s="97">
        <v>1</v>
      </c>
      <c r="M161" s="101">
        <v>0</v>
      </c>
      <c r="N161" s="101">
        <v>0</v>
      </c>
      <c r="O161" s="96" t="s">
        <v>390</v>
      </c>
      <c r="P161" s="101">
        <v>0</v>
      </c>
      <c r="Q161" s="101">
        <v>0</v>
      </c>
      <c r="R161" s="101">
        <v>0</v>
      </c>
      <c r="S161" s="97">
        <v>1</v>
      </c>
      <c r="T161" s="101">
        <v>0</v>
      </c>
      <c r="U161" s="101">
        <v>0</v>
      </c>
      <c r="V161" s="96" t="s">
        <v>390</v>
      </c>
      <c r="W161" s="101">
        <v>0</v>
      </c>
      <c r="X161" s="101">
        <v>0</v>
      </c>
      <c r="Y161" s="101">
        <v>0</v>
      </c>
      <c r="Z161" s="97">
        <v>1</v>
      </c>
      <c r="AA161" s="101">
        <v>0</v>
      </c>
      <c r="AB161" s="101">
        <v>0</v>
      </c>
      <c r="AC161" s="96" t="s">
        <v>390</v>
      </c>
      <c r="AD161" s="101">
        <v>0</v>
      </c>
      <c r="AE161" s="101">
        <v>0</v>
      </c>
      <c r="AF161" s="101">
        <v>0</v>
      </c>
      <c r="AG161" s="97">
        <v>1</v>
      </c>
      <c r="AH161" s="101">
        <v>0</v>
      </c>
      <c r="AI161" s="101">
        <v>0</v>
      </c>
    </row>
    <row r="162" spans="1:35" ht="18" x14ac:dyDescent="0.4">
      <c r="A162" s="96" t="s">
        <v>391</v>
      </c>
      <c r="B162" s="101">
        <v>0</v>
      </c>
      <c r="C162" s="101">
        <v>0</v>
      </c>
      <c r="D162" s="101">
        <v>0</v>
      </c>
      <c r="E162" s="97">
        <v>1</v>
      </c>
      <c r="F162" s="101">
        <v>0</v>
      </c>
      <c r="G162" s="101">
        <v>0</v>
      </c>
      <c r="H162" s="96" t="s">
        <v>391</v>
      </c>
      <c r="I162" s="101">
        <v>0</v>
      </c>
      <c r="J162" s="101">
        <v>0</v>
      </c>
      <c r="K162" s="101">
        <v>0</v>
      </c>
      <c r="L162" s="97">
        <v>1</v>
      </c>
      <c r="M162" s="101">
        <v>0</v>
      </c>
      <c r="N162" s="101">
        <v>0</v>
      </c>
      <c r="O162" s="96" t="s">
        <v>391</v>
      </c>
      <c r="P162" s="101">
        <v>0</v>
      </c>
      <c r="Q162" s="101">
        <v>0</v>
      </c>
      <c r="R162" s="101">
        <v>0</v>
      </c>
      <c r="S162" s="97">
        <v>1</v>
      </c>
      <c r="T162" s="101">
        <v>0</v>
      </c>
      <c r="U162" s="101">
        <v>0</v>
      </c>
      <c r="V162" s="96" t="s">
        <v>391</v>
      </c>
      <c r="W162" s="101">
        <v>0</v>
      </c>
      <c r="X162" s="101">
        <v>0</v>
      </c>
      <c r="Y162" s="101">
        <v>0</v>
      </c>
      <c r="Z162" s="97">
        <v>1</v>
      </c>
      <c r="AA162" s="101">
        <v>0</v>
      </c>
      <c r="AB162" s="101">
        <v>0</v>
      </c>
      <c r="AC162" s="96" t="s">
        <v>391</v>
      </c>
      <c r="AD162" s="101">
        <v>0</v>
      </c>
      <c r="AE162" s="101">
        <v>0</v>
      </c>
      <c r="AF162" s="101">
        <v>0</v>
      </c>
      <c r="AG162" s="97">
        <v>1</v>
      </c>
      <c r="AH162" s="101">
        <v>0</v>
      </c>
      <c r="AI162" s="101">
        <v>0</v>
      </c>
    </row>
    <row r="163" spans="1:35" ht="18" x14ac:dyDescent="0.4">
      <c r="A163" s="96" t="s">
        <v>392</v>
      </c>
      <c r="B163" s="101">
        <v>0</v>
      </c>
      <c r="C163" s="101">
        <v>0</v>
      </c>
      <c r="D163" s="101">
        <v>0</v>
      </c>
      <c r="E163" s="97">
        <v>1</v>
      </c>
      <c r="F163" s="101">
        <v>0</v>
      </c>
      <c r="G163" s="101">
        <v>0</v>
      </c>
      <c r="H163" s="96" t="s">
        <v>392</v>
      </c>
      <c r="I163" s="101">
        <v>0</v>
      </c>
      <c r="J163" s="101">
        <v>0</v>
      </c>
      <c r="K163" s="101">
        <v>0</v>
      </c>
      <c r="L163" s="97">
        <v>1</v>
      </c>
      <c r="M163" s="101">
        <v>0</v>
      </c>
      <c r="N163" s="101">
        <v>0</v>
      </c>
      <c r="O163" s="96" t="s">
        <v>392</v>
      </c>
      <c r="P163" s="101">
        <v>0</v>
      </c>
      <c r="Q163" s="101">
        <v>0</v>
      </c>
      <c r="R163" s="101">
        <v>0</v>
      </c>
      <c r="S163" s="97">
        <v>1</v>
      </c>
      <c r="T163" s="101">
        <v>0</v>
      </c>
      <c r="U163" s="101">
        <v>0</v>
      </c>
      <c r="V163" s="96" t="s">
        <v>392</v>
      </c>
      <c r="W163" s="101">
        <v>0</v>
      </c>
      <c r="X163" s="101">
        <v>0</v>
      </c>
      <c r="Y163" s="101">
        <v>0</v>
      </c>
      <c r="Z163" s="97">
        <v>1</v>
      </c>
      <c r="AA163" s="101">
        <v>0</v>
      </c>
      <c r="AB163" s="101">
        <v>0</v>
      </c>
      <c r="AC163" s="96" t="s">
        <v>392</v>
      </c>
      <c r="AD163" s="101">
        <v>0</v>
      </c>
      <c r="AE163" s="101">
        <v>0</v>
      </c>
      <c r="AF163" s="101">
        <v>0</v>
      </c>
      <c r="AG163" s="97">
        <v>1</v>
      </c>
      <c r="AH163" s="101">
        <v>0</v>
      </c>
      <c r="AI163" s="101">
        <v>0</v>
      </c>
    </row>
    <row r="164" spans="1:35" ht="18" x14ac:dyDescent="0.4">
      <c r="A164" s="96" t="s">
        <v>393</v>
      </c>
      <c r="B164" s="101">
        <v>0</v>
      </c>
      <c r="C164" s="101">
        <v>0</v>
      </c>
      <c r="D164" s="101">
        <v>0</v>
      </c>
      <c r="E164" s="97">
        <v>1</v>
      </c>
      <c r="F164" s="101">
        <v>0</v>
      </c>
      <c r="G164" s="101">
        <v>0</v>
      </c>
      <c r="H164" s="96" t="s">
        <v>393</v>
      </c>
      <c r="I164" s="101">
        <v>0</v>
      </c>
      <c r="J164" s="101">
        <v>0</v>
      </c>
      <c r="K164" s="101">
        <v>0</v>
      </c>
      <c r="L164" s="97">
        <v>1</v>
      </c>
      <c r="M164" s="101">
        <v>0</v>
      </c>
      <c r="N164" s="101">
        <v>0</v>
      </c>
      <c r="O164" s="96" t="s">
        <v>393</v>
      </c>
      <c r="P164" s="101">
        <v>0</v>
      </c>
      <c r="Q164" s="101">
        <v>0</v>
      </c>
      <c r="R164" s="101">
        <v>0</v>
      </c>
      <c r="S164" s="97">
        <v>1</v>
      </c>
      <c r="T164" s="101">
        <v>0</v>
      </c>
      <c r="U164" s="101">
        <v>0</v>
      </c>
      <c r="V164" s="96" t="s">
        <v>393</v>
      </c>
      <c r="W164" s="101">
        <v>0</v>
      </c>
      <c r="X164" s="101">
        <v>0</v>
      </c>
      <c r="Y164" s="101">
        <v>0</v>
      </c>
      <c r="Z164" s="97">
        <v>1</v>
      </c>
      <c r="AA164" s="101">
        <v>0</v>
      </c>
      <c r="AB164" s="101">
        <v>0</v>
      </c>
      <c r="AC164" s="96" t="s">
        <v>393</v>
      </c>
      <c r="AD164" s="101">
        <v>0</v>
      </c>
      <c r="AE164" s="101">
        <v>0</v>
      </c>
      <c r="AF164" s="101">
        <v>0</v>
      </c>
      <c r="AG164" s="97">
        <v>1</v>
      </c>
      <c r="AH164" s="101">
        <v>0</v>
      </c>
      <c r="AI164" s="101">
        <v>0</v>
      </c>
    </row>
    <row r="165" spans="1:35" ht="18" x14ac:dyDescent="0.4">
      <c r="A165" s="96" t="s">
        <v>394</v>
      </c>
      <c r="B165" s="101">
        <v>0</v>
      </c>
      <c r="C165" s="101">
        <v>0</v>
      </c>
      <c r="D165" s="101">
        <v>0</v>
      </c>
      <c r="E165" s="97">
        <v>1</v>
      </c>
      <c r="F165" s="101">
        <v>0</v>
      </c>
      <c r="G165" s="101">
        <v>0</v>
      </c>
      <c r="H165" s="96" t="s">
        <v>394</v>
      </c>
      <c r="I165" s="101">
        <v>0</v>
      </c>
      <c r="J165" s="101">
        <v>0</v>
      </c>
      <c r="K165" s="101">
        <v>0</v>
      </c>
      <c r="L165" s="97">
        <v>1</v>
      </c>
      <c r="M165" s="101">
        <v>0</v>
      </c>
      <c r="N165" s="101">
        <v>0</v>
      </c>
      <c r="O165" s="96" t="s">
        <v>394</v>
      </c>
      <c r="P165" s="101">
        <v>0</v>
      </c>
      <c r="Q165" s="101">
        <v>0</v>
      </c>
      <c r="R165" s="101">
        <v>0</v>
      </c>
      <c r="S165" s="97">
        <v>1</v>
      </c>
      <c r="T165" s="101">
        <v>0</v>
      </c>
      <c r="U165" s="101">
        <v>0</v>
      </c>
      <c r="V165" s="96" t="s">
        <v>394</v>
      </c>
      <c r="W165" s="101">
        <v>0</v>
      </c>
      <c r="X165" s="101">
        <v>0</v>
      </c>
      <c r="Y165" s="101">
        <v>0</v>
      </c>
      <c r="Z165" s="97">
        <v>1</v>
      </c>
      <c r="AA165" s="101">
        <v>0</v>
      </c>
      <c r="AB165" s="101">
        <v>0</v>
      </c>
      <c r="AC165" s="96" t="s">
        <v>394</v>
      </c>
      <c r="AD165" s="101">
        <v>0</v>
      </c>
      <c r="AE165" s="101">
        <v>0</v>
      </c>
      <c r="AF165" s="101">
        <v>0</v>
      </c>
      <c r="AG165" s="97">
        <v>1</v>
      </c>
      <c r="AH165" s="101">
        <v>0</v>
      </c>
      <c r="AI165" s="101">
        <v>0</v>
      </c>
    </row>
    <row r="166" spans="1:35" ht="18" x14ac:dyDescent="0.4">
      <c r="A166" s="96" t="s">
        <v>395</v>
      </c>
      <c r="B166" s="101">
        <v>0</v>
      </c>
      <c r="C166" s="101">
        <v>0</v>
      </c>
      <c r="D166" s="101">
        <v>0</v>
      </c>
      <c r="E166" s="97">
        <v>1</v>
      </c>
      <c r="F166" s="101">
        <v>0</v>
      </c>
      <c r="G166" s="101">
        <v>0</v>
      </c>
      <c r="H166" s="96" t="s">
        <v>395</v>
      </c>
      <c r="I166" s="101">
        <v>0</v>
      </c>
      <c r="J166" s="101">
        <v>0</v>
      </c>
      <c r="K166" s="101">
        <v>0</v>
      </c>
      <c r="L166" s="97">
        <v>1</v>
      </c>
      <c r="M166" s="101">
        <v>0</v>
      </c>
      <c r="N166" s="101">
        <v>0</v>
      </c>
      <c r="O166" s="96" t="s">
        <v>395</v>
      </c>
      <c r="P166" s="101">
        <v>0</v>
      </c>
      <c r="Q166" s="101">
        <v>0</v>
      </c>
      <c r="R166" s="101">
        <v>0</v>
      </c>
      <c r="S166" s="97">
        <v>1</v>
      </c>
      <c r="T166" s="101">
        <v>0</v>
      </c>
      <c r="U166" s="101">
        <v>0</v>
      </c>
      <c r="V166" s="96" t="s">
        <v>395</v>
      </c>
      <c r="W166" s="101">
        <v>0</v>
      </c>
      <c r="X166" s="101">
        <v>0</v>
      </c>
      <c r="Y166" s="101">
        <v>0</v>
      </c>
      <c r="Z166" s="97">
        <v>1</v>
      </c>
      <c r="AA166" s="101">
        <v>0</v>
      </c>
      <c r="AB166" s="101">
        <v>0</v>
      </c>
      <c r="AC166" s="96" t="s">
        <v>395</v>
      </c>
      <c r="AD166" s="101">
        <v>0</v>
      </c>
      <c r="AE166" s="101">
        <v>0</v>
      </c>
      <c r="AF166" s="101">
        <v>0</v>
      </c>
      <c r="AG166" s="97">
        <v>1</v>
      </c>
      <c r="AH166" s="101">
        <v>0</v>
      </c>
      <c r="AI166" s="101">
        <v>0</v>
      </c>
    </row>
    <row r="167" spans="1:35" ht="18" x14ac:dyDescent="0.4">
      <c r="A167" s="96" t="s">
        <v>244</v>
      </c>
      <c r="B167" s="101">
        <v>0</v>
      </c>
      <c r="C167" s="101">
        <v>0</v>
      </c>
      <c r="D167" s="101">
        <v>0</v>
      </c>
      <c r="E167" s="97">
        <v>1</v>
      </c>
      <c r="F167" s="101">
        <v>0</v>
      </c>
      <c r="G167" s="101">
        <v>0</v>
      </c>
      <c r="H167" s="96" t="s">
        <v>244</v>
      </c>
      <c r="I167" s="101">
        <v>0</v>
      </c>
      <c r="J167" s="101">
        <v>0</v>
      </c>
      <c r="K167" s="101">
        <v>0</v>
      </c>
      <c r="L167" s="97">
        <v>1</v>
      </c>
      <c r="M167" s="101">
        <v>0</v>
      </c>
      <c r="N167" s="101">
        <v>0</v>
      </c>
      <c r="O167" s="96" t="s">
        <v>244</v>
      </c>
      <c r="P167" s="101">
        <v>0</v>
      </c>
      <c r="Q167" s="101">
        <v>0</v>
      </c>
      <c r="R167" s="101">
        <v>0</v>
      </c>
      <c r="S167" s="97">
        <v>1</v>
      </c>
      <c r="T167" s="101">
        <v>0</v>
      </c>
      <c r="U167" s="101">
        <v>0</v>
      </c>
      <c r="V167" s="96" t="s">
        <v>244</v>
      </c>
      <c r="W167" s="101">
        <v>0</v>
      </c>
      <c r="X167" s="101">
        <v>0</v>
      </c>
      <c r="Y167" s="101">
        <v>0</v>
      </c>
      <c r="Z167" s="97">
        <v>1</v>
      </c>
      <c r="AA167" s="101">
        <v>0</v>
      </c>
      <c r="AB167" s="101">
        <v>0</v>
      </c>
      <c r="AC167" s="96" t="s">
        <v>244</v>
      </c>
      <c r="AD167" s="101">
        <v>0</v>
      </c>
      <c r="AE167" s="101">
        <v>0</v>
      </c>
      <c r="AF167" s="101">
        <v>0</v>
      </c>
      <c r="AG167" s="97">
        <v>1</v>
      </c>
      <c r="AH167" s="101">
        <v>0</v>
      </c>
      <c r="AI167" s="101">
        <v>0</v>
      </c>
    </row>
    <row r="168" spans="1:35" ht="36" x14ac:dyDescent="0.4">
      <c r="A168" s="96" t="s">
        <v>396</v>
      </c>
      <c r="B168" s="101">
        <v>0</v>
      </c>
      <c r="C168" s="101">
        <v>0</v>
      </c>
      <c r="D168" s="101">
        <v>0</v>
      </c>
      <c r="E168" s="97">
        <v>1</v>
      </c>
      <c r="F168" s="101">
        <v>0</v>
      </c>
      <c r="G168" s="101">
        <v>0</v>
      </c>
      <c r="H168" s="96" t="s">
        <v>396</v>
      </c>
      <c r="I168" s="101">
        <v>0</v>
      </c>
      <c r="J168" s="101">
        <v>0</v>
      </c>
      <c r="K168" s="101">
        <v>0</v>
      </c>
      <c r="L168" s="97">
        <v>1</v>
      </c>
      <c r="M168" s="101">
        <v>0</v>
      </c>
      <c r="N168" s="101">
        <v>0</v>
      </c>
      <c r="O168" s="96" t="s">
        <v>396</v>
      </c>
      <c r="P168" s="101">
        <v>0</v>
      </c>
      <c r="Q168" s="101">
        <v>0</v>
      </c>
      <c r="R168" s="101">
        <v>0</v>
      </c>
      <c r="S168" s="97">
        <v>1</v>
      </c>
      <c r="T168" s="101">
        <v>0</v>
      </c>
      <c r="U168" s="101">
        <v>0</v>
      </c>
      <c r="V168" s="96" t="s">
        <v>396</v>
      </c>
      <c r="W168" s="101">
        <v>0</v>
      </c>
      <c r="X168" s="101">
        <v>0</v>
      </c>
      <c r="Y168" s="101">
        <v>0</v>
      </c>
      <c r="Z168" s="97">
        <v>1</v>
      </c>
      <c r="AA168" s="101">
        <v>0</v>
      </c>
      <c r="AB168" s="101">
        <v>0</v>
      </c>
      <c r="AC168" s="96" t="s">
        <v>396</v>
      </c>
      <c r="AD168" s="101">
        <v>0</v>
      </c>
      <c r="AE168" s="101">
        <v>0</v>
      </c>
      <c r="AF168" s="101">
        <v>0</v>
      </c>
      <c r="AG168" s="97">
        <v>1</v>
      </c>
      <c r="AH168" s="101">
        <v>0</v>
      </c>
      <c r="AI168" s="101">
        <v>0</v>
      </c>
    </row>
    <row r="169" spans="1:35" ht="18" x14ac:dyDescent="0.4">
      <c r="A169" s="96" t="s">
        <v>257</v>
      </c>
      <c r="B169" s="101">
        <v>0</v>
      </c>
      <c r="C169" s="101">
        <v>0</v>
      </c>
      <c r="D169" s="101">
        <v>0</v>
      </c>
      <c r="E169" s="97">
        <v>1</v>
      </c>
      <c r="F169" s="101">
        <v>0</v>
      </c>
      <c r="G169" s="101">
        <v>0</v>
      </c>
      <c r="H169" s="96" t="s">
        <v>257</v>
      </c>
      <c r="I169" s="101">
        <v>0</v>
      </c>
      <c r="J169" s="101">
        <v>0</v>
      </c>
      <c r="K169" s="101">
        <v>0</v>
      </c>
      <c r="L169" s="97">
        <v>1</v>
      </c>
      <c r="M169" s="101">
        <v>0</v>
      </c>
      <c r="N169" s="101">
        <v>0</v>
      </c>
      <c r="O169" s="96" t="s">
        <v>257</v>
      </c>
      <c r="P169" s="101">
        <v>0</v>
      </c>
      <c r="Q169" s="101">
        <v>0</v>
      </c>
      <c r="R169" s="101">
        <v>0</v>
      </c>
      <c r="S169" s="97">
        <v>1</v>
      </c>
      <c r="T169" s="101">
        <v>0</v>
      </c>
      <c r="U169" s="101">
        <v>0</v>
      </c>
      <c r="V169" s="96" t="s">
        <v>257</v>
      </c>
      <c r="W169" s="101">
        <v>0</v>
      </c>
      <c r="X169" s="101">
        <v>0</v>
      </c>
      <c r="Y169" s="101">
        <v>0</v>
      </c>
      <c r="Z169" s="97">
        <v>1</v>
      </c>
      <c r="AA169" s="101">
        <v>0</v>
      </c>
      <c r="AB169" s="101">
        <v>0</v>
      </c>
      <c r="AC169" s="96" t="s">
        <v>257</v>
      </c>
      <c r="AD169" s="101">
        <v>0</v>
      </c>
      <c r="AE169" s="101">
        <v>0</v>
      </c>
      <c r="AF169" s="101">
        <v>0</v>
      </c>
      <c r="AG169" s="97">
        <v>1</v>
      </c>
      <c r="AH169" s="101">
        <v>0</v>
      </c>
      <c r="AI169" s="101">
        <v>0</v>
      </c>
    </row>
    <row r="170" spans="1:35" ht="18" x14ac:dyDescent="0.4">
      <c r="A170" s="96" t="s">
        <v>397</v>
      </c>
      <c r="B170" s="101">
        <v>0</v>
      </c>
      <c r="C170" s="101">
        <v>0</v>
      </c>
      <c r="D170" s="101">
        <v>0</v>
      </c>
      <c r="E170" s="97">
        <v>1</v>
      </c>
      <c r="F170" s="101">
        <v>0</v>
      </c>
      <c r="G170" s="101">
        <v>0</v>
      </c>
      <c r="H170" s="96" t="s">
        <v>397</v>
      </c>
      <c r="I170" s="101">
        <v>0</v>
      </c>
      <c r="J170" s="101">
        <v>0</v>
      </c>
      <c r="K170" s="101">
        <v>0</v>
      </c>
      <c r="L170" s="97">
        <v>1</v>
      </c>
      <c r="M170" s="101">
        <v>0</v>
      </c>
      <c r="N170" s="101">
        <v>0</v>
      </c>
      <c r="O170" s="96" t="s">
        <v>397</v>
      </c>
      <c r="P170" s="101">
        <v>0</v>
      </c>
      <c r="Q170" s="101">
        <v>0</v>
      </c>
      <c r="R170" s="101">
        <v>0</v>
      </c>
      <c r="S170" s="97">
        <v>1</v>
      </c>
      <c r="T170" s="101">
        <v>0</v>
      </c>
      <c r="U170" s="101">
        <v>0</v>
      </c>
      <c r="V170" s="96" t="s">
        <v>397</v>
      </c>
      <c r="W170" s="101">
        <v>0</v>
      </c>
      <c r="X170" s="101">
        <v>0</v>
      </c>
      <c r="Y170" s="101">
        <v>0</v>
      </c>
      <c r="Z170" s="97">
        <v>1</v>
      </c>
      <c r="AA170" s="101">
        <v>0</v>
      </c>
      <c r="AB170" s="101">
        <v>0</v>
      </c>
      <c r="AC170" s="96" t="s">
        <v>397</v>
      </c>
      <c r="AD170" s="101">
        <v>0</v>
      </c>
      <c r="AE170" s="101">
        <v>0</v>
      </c>
      <c r="AF170" s="101">
        <v>0</v>
      </c>
      <c r="AG170" s="97">
        <v>1</v>
      </c>
      <c r="AH170" s="101">
        <v>0</v>
      </c>
      <c r="AI170" s="101">
        <v>0</v>
      </c>
    </row>
    <row r="171" spans="1:35" ht="36" x14ac:dyDescent="0.4">
      <c r="A171" s="96" t="s">
        <v>399</v>
      </c>
      <c r="B171" s="101">
        <v>0</v>
      </c>
      <c r="C171" s="101">
        <v>0</v>
      </c>
      <c r="D171" s="101">
        <v>0</v>
      </c>
      <c r="E171" s="97">
        <v>1</v>
      </c>
      <c r="F171" s="101">
        <v>0</v>
      </c>
      <c r="G171" s="101">
        <v>0</v>
      </c>
      <c r="H171" s="96" t="s">
        <v>399</v>
      </c>
      <c r="I171" s="101">
        <v>0</v>
      </c>
      <c r="J171" s="101">
        <v>0</v>
      </c>
      <c r="K171" s="101">
        <v>0</v>
      </c>
      <c r="L171" s="97">
        <v>1</v>
      </c>
      <c r="M171" s="101">
        <v>0</v>
      </c>
      <c r="N171" s="101">
        <v>0</v>
      </c>
      <c r="O171" s="96" t="s">
        <v>399</v>
      </c>
      <c r="P171" s="101">
        <v>0</v>
      </c>
      <c r="Q171" s="101">
        <v>0</v>
      </c>
      <c r="R171" s="101">
        <v>0</v>
      </c>
      <c r="S171" s="97">
        <v>1</v>
      </c>
      <c r="T171" s="101">
        <v>0</v>
      </c>
      <c r="U171" s="101">
        <v>0</v>
      </c>
      <c r="V171" s="96" t="s">
        <v>399</v>
      </c>
      <c r="W171" s="101">
        <v>0</v>
      </c>
      <c r="X171" s="101">
        <v>0</v>
      </c>
      <c r="Y171" s="101">
        <v>0</v>
      </c>
      <c r="Z171" s="97">
        <v>1</v>
      </c>
      <c r="AA171" s="101">
        <v>0</v>
      </c>
      <c r="AB171" s="101">
        <v>0</v>
      </c>
      <c r="AC171" s="96" t="s">
        <v>399</v>
      </c>
      <c r="AD171" s="101">
        <v>0</v>
      </c>
      <c r="AE171" s="101">
        <v>0</v>
      </c>
      <c r="AF171" s="101">
        <v>0</v>
      </c>
      <c r="AG171" s="97">
        <v>1</v>
      </c>
      <c r="AH171" s="101">
        <v>0</v>
      </c>
      <c r="AI171" s="101">
        <v>0</v>
      </c>
    </row>
    <row r="172" spans="1:35" ht="36" x14ac:dyDescent="0.4">
      <c r="A172" s="96" t="s">
        <v>400</v>
      </c>
      <c r="B172" s="101">
        <v>0</v>
      </c>
      <c r="C172" s="101">
        <v>0</v>
      </c>
      <c r="D172" s="101">
        <v>0</v>
      </c>
      <c r="E172" s="97">
        <v>1</v>
      </c>
      <c r="F172" s="101">
        <v>0</v>
      </c>
      <c r="G172" s="101">
        <v>0</v>
      </c>
      <c r="H172" s="96" t="s">
        <v>400</v>
      </c>
      <c r="I172" s="101">
        <v>0</v>
      </c>
      <c r="J172" s="101">
        <v>0</v>
      </c>
      <c r="K172" s="101">
        <v>0</v>
      </c>
      <c r="L172" s="97">
        <v>1</v>
      </c>
      <c r="M172" s="101">
        <v>0</v>
      </c>
      <c r="N172" s="101">
        <v>0</v>
      </c>
      <c r="O172" s="96" t="s">
        <v>400</v>
      </c>
      <c r="P172" s="101">
        <v>0</v>
      </c>
      <c r="Q172" s="101">
        <v>0</v>
      </c>
      <c r="R172" s="101">
        <v>0</v>
      </c>
      <c r="S172" s="97">
        <v>1</v>
      </c>
      <c r="T172" s="101">
        <v>0</v>
      </c>
      <c r="U172" s="101">
        <v>0</v>
      </c>
      <c r="V172" s="96" t="s">
        <v>400</v>
      </c>
      <c r="W172" s="101">
        <v>0</v>
      </c>
      <c r="X172" s="101">
        <v>0</v>
      </c>
      <c r="Y172" s="101">
        <v>0</v>
      </c>
      <c r="Z172" s="97">
        <v>1</v>
      </c>
      <c r="AA172" s="101">
        <v>0</v>
      </c>
      <c r="AB172" s="101">
        <v>0</v>
      </c>
      <c r="AC172" s="96" t="s">
        <v>400</v>
      </c>
      <c r="AD172" s="101">
        <v>0</v>
      </c>
      <c r="AE172" s="101">
        <v>0</v>
      </c>
      <c r="AF172" s="101">
        <v>0</v>
      </c>
      <c r="AG172" s="97">
        <v>1</v>
      </c>
      <c r="AH172" s="101">
        <v>0</v>
      </c>
      <c r="AI172" s="101">
        <v>0</v>
      </c>
    </row>
    <row r="173" spans="1:35" ht="18" x14ac:dyDescent="0.4">
      <c r="A173" s="96" t="s">
        <v>401</v>
      </c>
      <c r="B173" s="101">
        <v>0</v>
      </c>
      <c r="C173" s="101">
        <v>0</v>
      </c>
      <c r="D173" s="101">
        <v>0</v>
      </c>
      <c r="E173" s="97">
        <v>1</v>
      </c>
      <c r="F173" s="101">
        <v>0</v>
      </c>
      <c r="G173" s="101">
        <v>0</v>
      </c>
      <c r="H173" s="96" t="s">
        <v>401</v>
      </c>
      <c r="I173" s="101">
        <v>0</v>
      </c>
      <c r="J173" s="101">
        <v>0</v>
      </c>
      <c r="K173" s="101">
        <v>0</v>
      </c>
      <c r="L173" s="97">
        <v>1</v>
      </c>
      <c r="M173" s="101">
        <v>0</v>
      </c>
      <c r="N173" s="101">
        <v>0</v>
      </c>
      <c r="O173" s="96" t="s">
        <v>401</v>
      </c>
      <c r="P173" s="101">
        <v>0</v>
      </c>
      <c r="Q173" s="101">
        <v>0</v>
      </c>
      <c r="R173" s="101">
        <v>0</v>
      </c>
      <c r="S173" s="97">
        <v>1</v>
      </c>
      <c r="T173" s="101">
        <v>0</v>
      </c>
      <c r="U173" s="101">
        <v>0</v>
      </c>
      <c r="V173" s="96" t="s">
        <v>401</v>
      </c>
      <c r="W173" s="101">
        <v>0</v>
      </c>
      <c r="X173" s="101">
        <v>0</v>
      </c>
      <c r="Y173" s="101">
        <v>0</v>
      </c>
      <c r="Z173" s="97">
        <v>1</v>
      </c>
      <c r="AA173" s="101">
        <v>0</v>
      </c>
      <c r="AB173" s="101">
        <v>0</v>
      </c>
      <c r="AC173" s="96" t="s">
        <v>401</v>
      </c>
      <c r="AD173" s="101">
        <v>0</v>
      </c>
      <c r="AE173" s="101">
        <v>0</v>
      </c>
      <c r="AF173" s="101">
        <v>0</v>
      </c>
      <c r="AG173" s="97">
        <v>1</v>
      </c>
      <c r="AH173" s="101">
        <v>0</v>
      </c>
      <c r="AI173" s="101">
        <v>0</v>
      </c>
    </row>
    <row r="174" spans="1:35" ht="18" x14ac:dyDescent="0.4">
      <c r="A174" s="96" t="s">
        <v>402</v>
      </c>
      <c r="B174" s="101">
        <v>0</v>
      </c>
      <c r="C174" s="101">
        <v>0</v>
      </c>
      <c r="D174" s="101">
        <v>0</v>
      </c>
      <c r="E174" s="97">
        <v>1</v>
      </c>
      <c r="F174" s="101">
        <v>0</v>
      </c>
      <c r="G174" s="101">
        <v>0</v>
      </c>
      <c r="H174" s="96" t="s">
        <v>402</v>
      </c>
      <c r="I174" s="101">
        <v>0</v>
      </c>
      <c r="J174" s="101">
        <v>0</v>
      </c>
      <c r="K174" s="101">
        <v>0</v>
      </c>
      <c r="L174" s="97">
        <v>1</v>
      </c>
      <c r="M174" s="101">
        <v>0</v>
      </c>
      <c r="N174" s="101">
        <v>0</v>
      </c>
      <c r="O174" s="96" t="s">
        <v>402</v>
      </c>
      <c r="P174" s="101">
        <v>0</v>
      </c>
      <c r="Q174" s="101">
        <v>0</v>
      </c>
      <c r="R174" s="101">
        <v>0</v>
      </c>
      <c r="S174" s="97">
        <v>1</v>
      </c>
      <c r="T174" s="101">
        <v>0</v>
      </c>
      <c r="U174" s="101">
        <v>0</v>
      </c>
      <c r="V174" s="96" t="s">
        <v>402</v>
      </c>
      <c r="W174" s="101">
        <v>0</v>
      </c>
      <c r="X174" s="101">
        <v>0</v>
      </c>
      <c r="Y174" s="101">
        <v>0</v>
      </c>
      <c r="Z174" s="97">
        <v>1</v>
      </c>
      <c r="AA174" s="101">
        <v>0</v>
      </c>
      <c r="AB174" s="101">
        <v>0</v>
      </c>
      <c r="AC174" s="96" t="s">
        <v>402</v>
      </c>
      <c r="AD174" s="101">
        <v>0</v>
      </c>
      <c r="AE174" s="101">
        <v>0</v>
      </c>
      <c r="AF174" s="101">
        <v>0</v>
      </c>
      <c r="AG174" s="97">
        <v>1</v>
      </c>
      <c r="AH174" s="101">
        <v>0</v>
      </c>
      <c r="AI174" s="101">
        <v>0</v>
      </c>
    </row>
    <row r="175" spans="1:35" ht="18" x14ac:dyDescent="0.4">
      <c r="A175" s="96" t="s">
        <v>404</v>
      </c>
      <c r="B175" s="101">
        <v>0</v>
      </c>
      <c r="C175" s="101">
        <v>0</v>
      </c>
      <c r="D175" s="101">
        <v>0</v>
      </c>
      <c r="E175" s="97">
        <v>1</v>
      </c>
      <c r="F175" s="101">
        <v>0</v>
      </c>
      <c r="G175" s="101">
        <v>0</v>
      </c>
      <c r="H175" s="96" t="s">
        <v>404</v>
      </c>
      <c r="I175" s="101">
        <v>0</v>
      </c>
      <c r="J175" s="101">
        <v>0</v>
      </c>
      <c r="K175" s="101">
        <v>0</v>
      </c>
      <c r="L175" s="97">
        <v>1</v>
      </c>
      <c r="M175" s="101">
        <v>0</v>
      </c>
      <c r="N175" s="101">
        <v>0</v>
      </c>
      <c r="O175" s="96" t="s">
        <v>404</v>
      </c>
      <c r="P175" s="101">
        <v>0</v>
      </c>
      <c r="Q175" s="101">
        <v>0</v>
      </c>
      <c r="R175" s="101">
        <v>0</v>
      </c>
      <c r="S175" s="97">
        <v>1</v>
      </c>
      <c r="T175" s="101">
        <v>0</v>
      </c>
      <c r="U175" s="101">
        <v>0</v>
      </c>
      <c r="V175" s="96" t="s">
        <v>404</v>
      </c>
      <c r="W175" s="101">
        <v>0</v>
      </c>
      <c r="X175" s="101">
        <v>0</v>
      </c>
      <c r="Y175" s="101">
        <v>0</v>
      </c>
      <c r="Z175" s="97">
        <v>1</v>
      </c>
      <c r="AA175" s="101">
        <v>0</v>
      </c>
      <c r="AB175" s="101">
        <v>0</v>
      </c>
      <c r="AC175" s="96" t="s">
        <v>404</v>
      </c>
      <c r="AD175" s="101">
        <v>0</v>
      </c>
      <c r="AE175" s="101">
        <v>0</v>
      </c>
      <c r="AF175" s="101">
        <v>0</v>
      </c>
      <c r="AG175" s="97">
        <v>1</v>
      </c>
      <c r="AH175" s="101">
        <v>0</v>
      </c>
      <c r="AI175" s="101">
        <v>0</v>
      </c>
    </row>
    <row r="176" spans="1:35" ht="18" x14ac:dyDescent="0.4">
      <c r="A176" s="96" t="s">
        <v>405</v>
      </c>
      <c r="B176" s="101">
        <v>0</v>
      </c>
      <c r="C176" s="101">
        <v>0</v>
      </c>
      <c r="D176" s="101">
        <v>0</v>
      </c>
      <c r="E176" s="97">
        <v>1</v>
      </c>
      <c r="F176" s="101">
        <v>0</v>
      </c>
      <c r="G176" s="101">
        <v>0</v>
      </c>
      <c r="H176" s="96" t="s">
        <v>405</v>
      </c>
      <c r="I176" s="101">
        <v>0</v>
      </c>
      <c r="J176" s="101">
        <v>0</v>
      </c>
      <c r="K176" s="101">
        <v>0</v>
      </c>
      <c r="L176" s="97">
        <v>1</v>
      </c>
      <c r="M176" s="101">
        <v>0</v>
      </c>
      <c r="N176" s="101">
        <v>0</v>
      </c>
      <c r="O176" s="96" t="s">
        <v>405</v>
      </c>
      <c r="P176" s="101">
        <v>0</v>
      </c>
      <c r="Q176" s="101">
        <v>0</v>
      </c>
      <c r="R176" s="101">
        <v>0</v>
      </c>
      <c r="S176" s="97">
        <v>1</v>
      </c>
      <c r="T176" s="101">
        <v>0</v>
      </c>
      <c r="U176" s="101">
        <v>0</v>
      </c>
      <c r="V176" s="96" t="s">
        <v>405</v>
      </c>
      <c r="W176" s="101">
        <v>0</v>
      </c>
      <c r="X176" s="101">
        <v>0</v>
      </c>
      <c r="Y176" s="101">
        <v>0</v>
      </c>
      <c r="Z176" s="97">
        <v>1</v>
      </c>
      <c r="AA176" s="101">
        <v>0</v>
      </c>
      <c r="AB176" s="101">
        <v>0</v>
      </c>
      <c r="AC176" s="96" t="s">
        <v>405</v>
      </c>
      <c r="AD176" s="101">
        <v>0</v>
      </c>
      <c r="AE176" s="101">
        <v>0</v>
      </c>
      <c r="AF176" s="101">
        <v>0</v>
      </c>
      <c r="AG176" s="97">
        <v>1</v>
      </c>
      <c r="AH176" s="101">
        <v>0</v>
      </c>
      <c r="AI176" s="101">
        <v>0</v>
      </c>
    </row>
    <row r="177" spans="1:35" ht="18" x14ac:dyDescent="0.4">
      <c r="A177" s="96" t="s">
        <v>406</v>
      </c>
      <c r="B177" s="101">
        <v>0</v>
      </c>
      <c r="C177" s="101">
        <v>0</v>
      </c>
      <c r="D177" s="101">
        <v>0</v>
      </c>
      <c r="E177" s="97">
        <v>1</v>
      </c>
      <c r="F177" s="101">
        <v>0</v>
      </c>
      <c r="G177" s="101">
        <v>0</v>
      </c>
      <c r="H177" s="96" t="s">
        <v>406</v>
      </c>
      <c r="I177" s="101">
        <v>0</v>
      </c>
      <c r="J177" s="101">
        <v>0</v>
      </c>
      <c r="K177" s="101">
        <v>0</v>
      </c>
      <c r="L177" s="97">
        <v>1</v>
      </c>
      <c r="M177" s="101">
        <v>0</v>
      </c>
      <c r="N177" s="101">
        <v>0</v>
      </c>
      <c r="O177" s="96" t="s">
        <v>406</v>
      </c>
      <c r="P177" s="101">
        <v>0</v>
      </c>
      <c r="Q177" s="101">
        <v>0</v>
      </c>
      <c r="R177" s="101">
        <v>0</v>
      </c>
      <c r="S177" s="97">
        <v>1</v>
      </c>
      <c r="T177" s="101">
        <v>0</v>
      </c>
      <c r="U177" s="101">
        <v>0</v>
      </c>
      <c r="V177" s="96" t="s">
        <v>406</v>
      </c>
      <c r="W177" s="101">
        <v>0</v>
      </c>
      <c r="X177" s="101">
        <v>0</v>
      </c>
      <c r="Y177" s="101">
        <v>0</v>
      </c>
      <c r="Z177" s="97">
        <v>1</v>
      </c>
      <c r="AA177" s="101">
        <v>0</v>
      </c>
      <c r="AB177" s="101">
        <v>0</v>
      </c>
      <c r="AC177" s="96" t="s">
        <v>406</v>
      </c>
      <c r="AD177" s="101">
        <v>0</v>
      </c>
      <c r="AE177" s="101">
        <v>0</v>
      </c>
      <c r="AF177" s="101">
        <v>0</v>
      </c>
      <c r="AG177" s="97">
        <v>1</v>
      </c>
      <c r="AH177" s="101">
        <v>0</v>
      </c>
      <c r="AI177" s="101">
        <v>0</v>
      </c>
    </row>
    <row r="178" spans="1:35" ht="18" x14ac:dyDescent="0.4">
      <c r="A178" s="96" t="s">
        <v>311</v>
      </c>
      <c r="B178" s="101">
        <v>0</v>
      </c>
      <c r="C178" s="101">
        <v>0</v>
      </c>
      <c r="D178" s="101">
        <v>0</v>
      </c>
      <c r="E178" s="97">
        <v>1</v>
      </c>
      <c r="F178" s="101">
        <v>0</v>
      </c>
      <c r="G178" s="101">
        <v>0</v>
      </c>
      <c r="H178" s="96" t="s">
        <v>311</v>
      </c>
      <c r="I178" s="101">
        <v>0</v>
      </c>
      <c r="J178" s="101">
        <v>0</v>
      </c>
      <c r="K178" s="101">
        <v>0</v>
      </c>
      <c r="L178" s="97">
        <v>1</v>
      </c>
      <c r="M178" s="101">
        <v>0</v>
      </c>
      <c r="N178" s="101">
        <v>0</v>
      </c>
      <c r="O178" s="96" t="s">
        <v>311</v>
      </c>
      <c r="P178" s="101">
        <v>0</v>
      </c>
      <c r="Q178" s="101">
        <v>0</v>
      </c>
      <c r="R178" s="101">
        <v>0</v>
      </c>
      <c r="S178" s="97">
        <v>1</v>
      </c>
      <c r="T178" s="101">
        <v>0</v>
      </c>
      <c r="U178" s="101">
        <v>0</v>
      </c>
      <c r="V178" s="96" t="s">
        <v>311</v>
      </c>
      <c r="W178" s="101">
        <v>0</v>
      </c>
      <c r="X178" s="101">
        <v>0</v>
      </c>
      <c r="Y178" s="101">
        <v>0</v>
      </c>
      <c r="Z178" s="97">
        <v>1</v>
      </c>
      <c r="AA178" s="101">
        <v>0</v>
      </c>
      <c r="AB178" s="101">
        <v>0</v>
      </c>
      <c r="AC178" s="96" t="s">
        <v>311</v>
      </c>
      <c r="AD178" s="101">
        <v>0</v>
      </c>
      <c r="AE178" s="101">
        <v>0</v>
      </c>
      <c r="AF178" s="101">
        <v>0</v>
      </c>
      <c r="AG178" s="97">
        <v>1</v>
      </c>
      <c r="AH178" s="101">
        <v>0</v>
      </c>
      <c r="AI178" s="101">
        <v>0</v>
      </c>
    </row>
    <row r="179" spans="1:35" ht="36" x14ac:dyDescent="0.4">
      <c r="A179" s="96" t="s">
        <v>408</v>
      </c>
      <c r="B179" s="101">
        <v>0</v>
      </c>
      <c r="C179" s="101">
        <v>0</v>
      </c>
      <c r="D179" s="101">
        <v>0</v>
      </c>
      <c r="E179" s="97">
        <v>1</v>
      </c>
      <c r="F179" s="101">
        <v>0</v>
      </c>
      <c r="G179" s="101">
        <v>0</v>
      </c>
      <c r="H179" s="96" t="s">
        <v>408</v>
      </c>
      <c r="I179" s="101">
        <v>0</v>
      </c>
      <c r="J179" s="101">
        <v>0</v>
      </c>
      <c r="K179" s="101">
        <v>0</v>
      </c>
      <c r="L179" s="97">
        <v>1</v>
      </c>
      <c r="M179" s="101">
        <v>0</v>
      </c>
      <c r="N179" s="101">
        <v>0</v>
      </c>
      <c r="O179" s="96" t="s">
        <v>408</v>
      </c>
      <c r="P179" s="101">
        <v>0</v>
      </c>
      <c r="Q179" s="101">
        <v>0</v>
      </c>
      <c r="R179" s="101">
        <v>0</v>
      </c>
      <c r="S179" s="97">
        <v>1</v>
      </c>
      <c r="T179" s="101">
        <v>0</v>
      </c>
      <c r="U179" s="101">
        <v>0</v>
      </c>
      <c r="V179" s="96" t="s">
        <v>408</v>
      </c>
      <c r="W179" s="101">
        <v>0</v>
      </c>
      <c r="X179" s="101">
        <v>0</v>
      </c>
      <c r="Y179" s="101">
        <v>0</v>
      </c>
      <c r="Z179" s="97">
        <v>1</v>
      </c>
      <c r="AA179" s="101">
        <v>0</v>
      </c>
      <c r="AB179" s="101">
        <v>0</v>
      </c>
      <c r="AC179" s="96" t="s">
        <v>408</v>
      </c>
      <c r="AD179" s="101">
        <v>0</v>
      </c>
      <c r="AE179" s="101">
        <v>0</v>
      </c>
      <c r="AF179" s="101">
        <v>0</v>
      </c>
      <c r="AG179" s="97">
        <v>1</v>
      </c>
      <c r="AH179" s="101">
        <v>0</v>
      </c>
      <c r="AI179" s="101">
        <v>0</v>
      </c>
    </row>
    <row r="180" spans="1:35" ht="18" x14ac:dyDescent="0.4">
      <c r="A180" s="96" t="s">
        <v>267</v>
      </c>
      <c r="B180" s="101">
        <v>0</v>
      </c>
      <c r="C180" s="101">
        <v>0</v>
      </c>
      <c r="D180" s="101">
        <v>0</v>
      </c>
      <c r="E180" s="97">
        <v>1</v>
      </c>
      <c r="F180" s="101">
        <v>0</v>
      </c>
      <c r="G180" s="101">
        <v>0</v>
      </c>
      <c r="H180" s="96" t="s">
        <v>267</v>
      </c>
      <c r="I180" s="101">
        <v>0</v>
      </c>
      <c r="J180" s="101">
        <v>0</v>
      </c>
      <c r="K180" s="101">
        <v>0</v>
      </c>
      <c r="L180" s="97">
        <v>1</v>
      </c>
      <c r="M180" s="101">
        <v>0</v>
      </c>
      <c r="N180" s="101">
        <v>0</v>
      </c>
      <c r="O180" s="96" t="s">
        <v>267</v>
      </c>
      <c r="P180" s="101">
        <v>0</v>
      </c>
      <c r="Q180" s="101">
        <v>0</v>
      </c>
      <c r="R180" s="101">
        <v>0</v>
      </c>
      <c r="S180" s="97">
        <v>1</v>
      </c>
      <c r="T180" s="101">
        <v>0</v>
      </c>
      <c r="U180" s="101">
        <v>0</v>
      </c>
      <c r="V180" s="96" t="s">
        <v>267</v>
      </c>
      <c r="W180" s="101">
        <v>0</v>
      </c>
      <c r="X180" s="101">
        <v>0</v>
      </c>
      <c r="Y180" s="101">
        <v>0</v>
      </c>
      <c r="Z180" s="97">
        <v>1</v>
      </c>
      <c r="AA180" s="101">
        <v>0</v>
      </c>
      <c r="AB180" s="101">
        <v>0</v>
      </c>
      <c r="AC180" s="96" t="s">
        <v>267</v>
      </c>
      <c r="AD180" s="101">
        <v>0</v>
      </c>
      <c r="AE180" s="101">
        <v>0</v>
      </c>
      <c r="AF180" s="101">
        <v>0</v>
      </c>
      <c r="AG180" s="97">
        <v>1</v>
      </c>
      <c r="AH180" s="101">
        <v>0</v>
      </c>
      <c r="AI180" s="101">
        <v>0</v>
      </c>
    </row>
    <row r="181" spans="1:35" ht="18" x14ac:dyDescent="0.4">
      <c r="A181" s="96" t="s">
        <v>409</v>
      </c>
      <c r="B181" s="101">
        <v>0</v>
      </c>
      <c r="C181" s="101">
        <v>0</v>
      </c>
      <c r="D181" s="101">
        <v>0</v>
      </c>
      <c r="E181" s="97">
        <v>1</v>
      </c>
      <c r="F181" s="101">
        <v>0</v>
      </c>
      <c r="G181" s="101">
        <v>0</v>
      </c>
      <c r="H181" s="96" t="s">
        <v>409</v>
      </c>
      <c r="I181" s="101">
        <v>0</v>
      </c>
      <c r="J181" s="101">
        <v>0</v>
      </c>
      <c r="K181" s="101">
        <v>0</v>
      </c>
      <c r="L181" s="97">
        <v>1</v>
      </c>
      <c r="M181" s="101">
        <v>0</v>
      </c>
      <c r="N181" s="101">
        <v>0</v>
      </c>
      <c r="O181" s="96" t="s">
        <v>409</v>
      </c>
      <c r="P181" s="101">
        <v>0</v>
      </c>
      <c r="Q181" s="101">
        <v>0</v>
      </c>
      <c r="R181" s="101">
        <v>0</v>
      </c>
      <c r="S181" s="97">
        <v>1</v>
      </c>
      <c r="T181" s="101">
        <v>0</v>
      </c>
      <c r="U181" s="101">
        <v>0</v>
      </c>
      <c r="V181" s="96" t="s">
        <v>409</v>
      </c>
      <c r="W181" s="101">
        <v>0</v>
      </c>
      <c r="X181" s="101">
        <v>0</v>
      </c>
      <c r="Y181" s="101">
        <v>0</v>
      </c>
      <c r="Z181" s="97">
        <v>1</v>
      </c>
      <c r="AA181" s="101">
        <v>0</v>
      </c>
      <c r="AB181" s="101">
        <v>0</v>
      </c>
      <c r="AC181" s="96" t="s">
        <v>409</v>
      </c>
      <c r="AD181" s="101">
        <v>0</v>
      </c>
      <c r="AE181" s="101">
        <v>0</v>
      </c>
      <c r="AF181" s="101">
        <v>0</v>
      </c>
      <c r="AG181" s="97">
        <v>1</v>
      </c>
      <c r="AH181" s="101">
        <v>0</v>
      </c>
      <c r="AI181" s="101">
        <v>0</v>
      </c>
    </row>
    <row r="182" spans="1:35" ht="18" x14ac:dyDescent="0.4">
      <c r="A182" s="96" t="s">
        <v>226</v>
      </c>
      <c r="B182" s="101">
        <v>0</v>
      </c>
      <c r="C182" s="101">
        <v>0</v>
      </c>
      <c r="D182" s="101">
        <v>0</v>
      </c>
      <c r="E182" s="97">
        <v>1</v>
      </c>
      <c r="F182" s="101">
        <v>0</v>
      </c>
      <c r="G182" s="101">
        <v>0</v>
      </c>
      <c r="H182" s="96" t="s">
        <v>226</v>
      </c>
      <c r="I182" s="101">
        <v>0</v>
      </c>
      <c r="J182" s="101">
        <v>0</v>
      </c>
      <c r="K182" s="101">
        <v>0</v>
      </c>
      <c r="L182" s="97">
        <v>1</v>
      </c>
      <c r="M182" s="101">
        <v>0</v>
      </c>
      <c r="N182" s="101">
        <v>0</v>
      </c>
      <c r="O182" s="96" t="s">
        <v>226</v>
      </c>
      <c r="P182" s="101">
        <v>0</v>
      </c>
      <c r="Q182" s="101">
        <v>0</v>
      </c>
      <c r="R182" s="101">
        <v>0</v>
      </c>
      <c r="S182" s="97">
        <v>1</v>
      </c>
      <c r="T182" s="101">
        <v>0</v>
      </c>
      <c r="U182" s="101">
        <v>0</v>
      </c>
      <c r="V182" s="96" t="s">
        <v>226</v>
      </c>
      <c r="W182" s="101">
        <v>0</v>
      </c>
      <c r="X182" s="101">
        <v>0</v>
      </c>
      <c r="Y182" s="101">
        <v>0</v>
      </c>
      <c r="Z182" s="97">
        <v>1</v>
      </c>
      <c r="AA182" s="101">
        <v>0</v>
      </c>
      <c r="AB182" s="101">
        <v>0</v>
      </c>
      <c r="AC182" s="96" t="s">
        <v>226</v>
      </c>
      <c r="AD182" s="101">
        <v>0</v>
      </c>
      <c r="AE182" s="101">
        <v>0</v>
      </c>
      <c r="AF182" s="101">
        <v>0</v>
      </c>
      <c r="AG182" s="97">
        <v>1</v>
      </c>
      <c r="AH182" s="101">
        <v>0</v>
      </c>
      <c r="AI182" s="101">
        <v>0</v>
      </c>
    </row>
    <row r="183" spans="1:35" ht="36" x14ac:dyDescent="0.4">
      <c r="A183" s="96" t="s">
        <v>410</v>
      </c>
      <c r="B183" s="101">
        <v>0</v>
      </c>
      <c r="C183" s="101">
        <v>0</v>
      </c>
      <c r="D183" s="101">
        <v>0</v>
      </c>
      <c r="E183" s="97">
        <v>1</v>
      </c>
      <c r="F183" s="101">
        <v>0</v>
      </c>
      <c r="G183" s="101">
        <v>0</v>
      </c>
      <c r="H183" s="96" t="s">
        <v>410</v>
      </c>
      <c r="I183" s="101">
        <v>0</v>
      </c>
      <c r="J183" s="101">
        <v>0</v>
      </c>
      <c r="K183" s="101">
        <v>0</v>
      </c>
      <c r="L183" s="97">
        <v>1</v>
      </c>
      <c r="M183" s="101">
        <v>0</v>
      </c>
      <c r="N183" s="101">
        <v>0</v>
      </c>
      <c r="O183" s="96" t="s">
        <v>410</v>
      </c>
      <c r="P183" s="101">
        <v>0</v>
      </c>
      <c r="Q183" s="101">
        <v>0</v>
      </c>
      <c r="R183" s="101">
        <v>0</v>
      </c>
      <c r="S183" s="97">
        <v>1</v>
      </c>
      <c r="T183" s="101">
        <v>0</v>
      </c>
      <c r="U183" s="101">
        <v>0</v>
      </c>
      <c r="V183" s="96" t="s">
        <v>410</v>
      </c>
      <c r="W183" s="101">
        <v>0</v>
      </c>
      <c r="X183" s="101">
        <v>0</v>
      </c>
      <c r="Y183" s="101">
        <v>0</v>
      </c>
      <c r="Z183" s="97">
        <v>1</v>
      </c>
      <c r="AA183" s="101">
        <v>0</v>
      </c>
      <c r="AB183" s="101">
        <v>0</v>
      </c>
      <c r="AC183" s="96" t="s">
        <v>410</v>
      </c>
      <c r="AD183" s="101">
        <v>0</v>
      </c>
      <c r="AE183" s="101">
        <v>0</v>
      </c>
      <c r="AF183" s="101">
        <v>0</v>
      </c>
      <c r="AG183" s="97">
        <v>1</v>
      </c>
      <c r="AH183" s="101">
        <v>0</v>
      </c>
      <c r="AI183" s="101">
        <v>0</v>
      </c>
    </row>
    <row r="184" spans="1:35" ht="18" x14ac:dyDescent="0.4">
      <c r="A184" s="101">
        <v>0</v>
      </c>
      <c r="B184" s="101">
        <v>0</v>
      </c>
      <c r="C184" s="101">
        <v>0</v>
      </c>
      <c r="D184" s="101">
        <v>0</v>
      </c>
      <c r="E184" s="97">
        <v>1</v>
      </c>
      <c r="F184" s="101">
        <v>0</v>
      </c>
      <c r="G184" s="101">
        <v>0</v>
      </c>
      <c r="H184" s="101">
        <v>0</v>
      </c>
      <c r="I184" s="101">
        <v>0</v>
      </c>
      <c r="J184" s="101">
        <v>0</v>
      </c>
      <c r="K184" s="101">
        <v>0</v>
      </c>
      <c r="L184" s="97">
        <v>1</v>
      </c>
      <c r="M184" s="101">
        <v>0</v>
      </c>
      <c r="N184" s="101">
        <v>0</v>
      </c>
      <c r="O184" s="101">
        <v>0</v>
      </c>
      <c r="P184" s="101">
        <v>0</v>
      </c>
      <c r="Q184" s="101">
        <v>0</v>
      </c>
      <c r="R184" s="101">
        <v>0</v>
      </c>
      <c r="S184" s="97">
        <v>1</v>
      </c>
      <c r="T184" s="101">
        <v>0</v>
      </c>
      <c r="U184" s="101">
        <v>0</v>
      </c>
      <c r="V184" s="101">
        <v>0</v>
      </c>
      <c r="W184" s="101">
        <v>0</v>
      </c>
      <c r="X184" s="101">
        <v>0</v>
      </c>
      <c r="Y184" s="101">
        <v>0</v>
      </c>
      <c r="Z184" s="97">
        <v>1</v>
      </c>
      <c r="AA184" s="101">
        <v>0</v>
      </c>
      <c r="AB184" s="101">
        <v>0</v>
      </c>
      <c r="AC184" s="101">
        <v>0</v>
      </c>
      <c r="AD184" s="101">
        <v>0</v>
      </c>
      <c r="AE184" s="101">
        <v>0</v>
      </c>
      <c r="AF184" s="101">
        <v>0</v>
      </c>
      <c r="AG184" s="97">
        <v>1</v>
      </c>
      <c r="AH184" s="101">
        <v>0</v>
      </c>
      <c r="AI184" s="101">
        <v>0</v>
      </c>
    </row>
    <row r="185" spans="1:35" ht="18" x14ac:dyDescent="0.4">
      <c r="A185" s="101">
        <v>0</v>
      </c>
      <c r="B185" s="101">
        <v>0</v>
      </c>
      <c r="C185" s="101">
        <v>0</v>
      </c>
      <c r="D185" s="101">
        <v>0</v>
      </c>
      <c r="E185" s="97">
        <v>1</v>
      </c>
      <c r="F185" s="101">
        <v>0</v>
      </c>
      <c r="G185" s="101">
        <v>0</v>
      </c>
      <c r="H185" s="101">
        <v>0</v>
      </c>
      <c r="I185" s="101">
        <v>0</v>
      </c>
      <c r="J185" s="101">
        <v>0</v>
      </c>
      <c r="K185" s="101">
        <v>0</v>
      </c>
      <c r="L185" s="97">
        <v>1</v>
      </c>
      <c r="M185" s="101">
        <v>0</v>
      </c>
      <c r="N185" s="101">
        <v>0</v>
      </c>
      <c r="O185" s="101">
        <v>0</v>
      </c>
      <c r="P185" s="101">
        <v>0</v>
      </c>
      <c r="Q185" s="101">
        <v>0</v>
      </c>
      <c r="R185" s="101">
        <v>0</v>
      </c>
      <c r="S185" s="97">
        <v>1</v>
      </c>
      <c r="T185" s="101">
        <v>0</v>
      </c>
      <c r="U185" s="101">
        <v>0</v>
      </c>
      <c r="V185" s="101">
        <v>0</v>
      </c>
      <c r="W185" s="101">
        <v>0</v>
      </c>
      <c r="X185" s="101">
        <v>0</v>
      </c>
      <c r="Y185" s="101">
        <v>0</v>
      </c>
      <c r="Z185" s="97">
        <v>1</v>
      </c>
      <c r="AA185" s="101">
        <v>0</v>
      </c>
      <c r="AB185" s="101">
        <v>0</v>
      </c>
      <c r="AC185" s="101">
        <v>0</v>
      </c>
      <c r="AD185" s="101">
        <v>0</v>
      </c>
      <c r="AE185" s="101">
        <v>0</v>
      </c>
      <c r="AF185" s="101">
        <v>0</v>
      </c>
      <c r="AG185" s="97">
        <v>1</v>
      </c>
      <c r="AH185" s="101">
        <v>0</v>
      </c>
      <c r="AI185" s="101">
        <v>0</v>
      </c>
    </row>
    <row r="186" spans="1:35" ht="18" x14ac:dyDescent="0.4">
      <c r="A186" s="101">
        <v>0</v>
      </c>
      <c r="B186" s="101">
        <v>0</v>
      </c>
      <c r="C186" s="101">
        <v>0</v>
      </c>
      <c r="D186" s="101">
        <v>0</v>
      </c>
      <c r="E186" s="97">
        <v>1</v>
      </c>
      <c r="F186" s="101">
        <v>0</v>
      </c>
      <c r="G186" s="101">
        <v>0</v>
      </c>
      <c r="H186" s="101">
        <v>0</v>
      </c>
      <c r="I186" s="101">
        <v>0</v>
      </c>
      <c r="J186" s="101">
        <v>0</v>
      </c>
      <c r="K186" s="101">
        <v>0</v>
      </c>
      <c r="L186" s="97">
        <v>1</v>
      </c>
      <c r="M186" s="101">
        <v>0</v>
      </c>
      <c r="N186" s="101">
        <v>0</v>
      </c>
      <c r="O186" s="101">
        <v>0</v>
      </c>
      <c r="P186" s="101">
        <v>0</v>
      </c>
      <c r="Q186" s="101">
        <v>0</v>
      </c>
      <c r="R186" s="101">
        <v>0</v>
      </c>
      <c r="S186" s="97">
        <v>1</v>
      </c>
      <c r="T186" s="101">
        <v>0</v>
      </c>
      <c r="U186" s="101">
        <v>0</v>
      </c>
      <c r="V186" s="101">
        <v>0</v>
      </c>
      <c r="W186" s="101">
        <v>0</v>
      </c>
      <c r="X186" s="101">
        <v>0</v>
      </c>
      <c r="Y186" s="101">
        <v>0</v>
      </c>
      <c r="Z186" s="97">
        <v>1</v>
      </c>
      <c r="AA186" s="101">
        <v>0</v>
      </c>
      <c r="AB186" s="101">
        <v>0</v>
      </c>
      <c r="AC186" s="101">
        <v>0</v>
      </c>
      <c r="AD186" s="101">
        <v>0</v>
      </c>
      <c r="AE186" s="101">
        <v>0</v>
      </c>
      <c r="AF186" s="101">
        <v>0</v>
      </c>
      <c r="AG186" s="97">
        <v>1</v>
      </c>
      <c r="AH186" s="101">
        <v>0</v>
      </c>
      <c r="AI186" s="101">
        <v>0</v>
      </c>
    </row>
    <row r="187" spans="1:35" ht="18" x14ac:dyDescent="0.4">
      <c r="A187" s="101">
        <v>0</v>
      </c>
      <c r="B187" s="101">
        <v>0</v>
      </c>
      <c r="C187" s="101">
        <v>0</v>
      </c>
      <c r="D187" s="101">
        <v>0</v>
      </c>
      <c r="E187" s="97">
        <v>1</v>
      </c>
      <c r="F187" s="101">
        <v>0</v>
      </c>
      <c r="G187" s="101">
        <v>0</v>
      </c>
      <c r="H187" s="101">
        <v>0</v>
      </c>
      <c r="I187" s="101">
        <v>0</v>
      </c>
      <c r="J187" s="101">
        <v>0</v>
      </c>
      <c r="K187" s="101">
        <v>0</v>
      </c>
      <c r="L187" s="97">
        <v>1</v>
      </c>
      <c r="M187" s="101">
        <v>0</v>
      </c>
      <c r="N187" s="101">
        <v>0</v>
      </c>
      <c r="O187" s="101">
        <v>0</v>
      </c>
      <c r="P187" s="101">
        <v>0</v>
      </c>
      <c r="Q187" s="101">
        <v>0</v>
      </c>
      <c r="R187" s="101">
        <v>0</v>
      </c>
      <c r="S187" s="97">
        <v>1</v>
      </c>
      <c r="T187" s="101">
        <v>0</v>
      </c>
      <c r="U187" s="101">
        <v>0</v>
      </c>
      <c r="V187" s="101">
        <v>0</v>
      </c>
      <c r="W187" s="101">
        <v>0</v>
      </c>
      <c r="X187" s="101">
        <v>0</v>
      </c>
      <c r="Y187" s="101">
        <v>0</v>
      </c>
      <c r="Z187" s="97">
        <v>1</v>
      </c>
      <c r="AA187" s="101">
        <v>0</v>
      </c>
      <c r="AB187" s="101">
        <v>0</v>
      </c>
      <c r="AC187" s="101">
        <v>0</v>
      </c>
      <c r="AD187" s="101">
        <v>0</v>
      </c>
      <c r="AE187" s="101">
        <v>0</v>
      </c>
      <c r="AF187" s="101">
        <v>0</v>
      </c>
      <c r="AG187" s="97">
        <v>1</v>
      </c>
      <c r="AH187" s="101">
        <v>0</v>
      </c>
      <c r="AI187" s="101">
        <v>0</v>
      </c>
    </row>
    <row r="188" spans="1:35" ht="18" x14ac:dyDescent="0.4">
      <c r="A188" s="101">
        <v>0</v>
      </c>
      <c r="B188" s="101">
        <v>0</v>
      </c>
      <c r="C188" s="101">
        <v>0</v>
      </c>
      <c r="D188" s="101">
        <v>0</v>
      </c>
      <c r="E188" s="97">
        <v>1</v>
      </c>
      <c r="F188" s="101">
        <v>0</v>
      </c>
      <c r="G188" s="101">
        <v>0</v>
      </c>
      <c r="H188" s="101">
        <v>0</v>
      </c>
      <c r="I188" s="101">
        <v>0</v>
      </c>
      <c r="J188" s="101">
        <v>0</v>
      </c>
      <c r="K188" s="101">
        <v>0</v>
      </c>
      <c r="L188" s="97">
        <v>1</v>
      </c>
      <c r="M188" s="101">
        <v>0</v>
      </c>
      <c r="N188" s="101">
        <v>0</v>
      </c>
      <c r="O188" s="101">
        <v>0</v>
      </c>
      <c r="P188" s="101">
        <v>0</v>
      </c>
      <c r="Q188" s="101">
        <v>0</v>
      </c>
      <c r="R188" s="101">
        <v>0</v>
      </c>
      <c r="S188" s="97">
        <v>1</v>
      </c>
      <c r="T188" s="101">
        <v>0</v>
      </c>
      <c r="U188" s="101">
        <v>0</v>
      </c>
      <c r="V188" s="101">
        <v>0</v>
      </c>
      <c r="W188" s="101">
        <v>0</v>
      </c>
      <c r="X188" s="101">
        <v>0</v>
      </c>
      <c r="Y188" s="101">
        <v>0</v>
      </c>
      <c r="Z188" s="97">
        <v>1</v>
      </c>
      <c r="AA188" s="101">
        <v>0</v>
      </c>
      <c r="AB188" s="101">
        <v>0</v>
      </c>
      <c r="AC188" s="101">
        <v>0</v>
      </c>
      <c r="AD188" s="101">
        <v>0</v>
      </c>
      <c r="AE188" s="101">
        <v>0</v>
      </c>
      <c r="AF188" s="101">
        <v>0</v>
      </c>
      <c r="AG188" s="97">
        <v>1</v>
      </c>
      <c r="AH188" s="101">
        <v>0</v>
      </c>
      <c r="AI188" s="101">
        <v>0</v>
      </c>
    </row>
    <row r="189" spans="1:35" ht="18" x14ac:dyDescent="0.4">
      <c r="A189" s="101">
        <v>0</v>
      </c>
      <c r="B189" s="101">
        <v>0</v>
      </c>
      <c r="C189" s="101">
        <v>0</v>
      </c>
      <c r="D189" s="101">
        <v>0</v>
      </c>
      <c r="E189" s="97">
        <v>1</v>
      </c>
      <c r="F189" s="101">
        <v>0</v>
      </c>
      <c r="G189" s="101">
        <v>0</v>
      </c>
      <c r="H189" s="101">
        <v>0</v>
      </c>
      <c r="I189" s="101">
        <v>0</v>
      </c>
      <c r="J189" s="101">
        <v>0</v>
      </c>
      <c r="K189" s="101">
        <v>0</v>
      </c>
      <c r="L189" s="97">
        <v>1</v>
      </c>
      <c r="M189" s="101">
        <v>0</v>
      </c>
      <c r="N189" s="101">
        <v>0</v>
      </c>
      <c r="O189" s="101">
        <v>0</v>
      </c>
      <c r="P189" s="101">
        <v>0</v>
      </c>
      <c r="Q189" s="101">
        <v>0</v>
      </c>
      <c r="R189" s="101">
        <v>0</v>
      </c>
      <c r="S189" s="97">
        <v>1</v>
      </c>
      <c r="T189" s="101">
        <v>0</v>
      </c>
      <c r="U189" s="101">
        <v>0</v>
      </c>
      <c r="V189" s="101">
        <v>0</v>
      </c>
      <c r="W189" s="101">
        <v>0</v>
      </c>
      <c r="X189" s="101">
        <v>0</v>
      </c>
      <c r="Y189" s="101">
        <v>0</v>
      </c>
      <c r="Z189" s="97">
        <v>1</v>
      </c>
      <c r="AA189" s="101">
        <v>0</v>
      </c>
      <c r="AB189" s="101">
        <v>0</v>
      </c>
      <c r="AC189" s="101">
        <v>0</v>
      </c>
      <c r="AD189" s="101">
        <v>0</v>
      </c>
      <c r="AE189" s="101">
        <v>0</v>
      </c>
      <c r="AF189" s="101">
        <v>0</v>
      </c>
      <c r="AG189" s="97">
        <v>1</v>
      </c>
      <c r="AH189" s="101">
        <v>0</v>
      </c>
      <c r="AI189" s="101">
        <v>0</v>
      </c>
    </row>
    <row r="190" spans="1:35" ht="18" x14ac:dyDescent="0.4">
      <c r="A190" s="96" t="s">
        <v>411</v>
      </c>
      <c r="B190" s="101">
        <v>0</v>
      </c>
      <c r="C190" s="101">
        <v>0</v>
      </c>
      <c r="D190" s="101">
        <v>0</v>
      </c>
      <c r="E190" s="97">
        <v>1</v>
      </c>
      <c r="F190" s="101">
        <v>0</v>
      </c>
      <c r="G190" s="101">
        <v>0</v>
      </c>
      <c r="H190" s="96" t="s">
        <v>411</v>
      </c>
      <c r="I190" s="101">
        <v>0</v>
      </c>
      <c r="J190" s="101">
        <v>0</v>
      </c>
      <c r="K190" s="101">
        <v>0</v>
      </c>
      <c r="L190" s="97">
        <v>1</v>
      </c>
      <c r="M190" s="101">
        <v>0</v>
      </c>
      <c r="N190" s="101">
        <v>0</v>
      </c>
      <c r="O190" s="96" t="s">
        <v>411</v>
      </c>
      <c r="P190" s="101">
        <v>0</v>
      </c>
      <c r="Q190" s="101">
        <v>0</v>
      </c>
      <c r="R190" s="101">
        <v>0</v>
      </c>
      <c r="S190" s="97">
        <v>1</v>
      </c>
      <c r="T190" s="101">
        <v>0</v>
      </c>
      <c r="U190" s="101">
        <v>0</v>
      </c>
      <c r="V190" s="96" t="s">
        <v>411</v>
      </c>
      <c r="W190" s="101">
        <v>0</v>
      </c>
      <c r="X190" s="101">
        <v>0</v>
      </c>
      <c r="Y190" s="101">
        <v>0</v>
      </c>
      <c r="Z190" s="97">
        <v>1</v>
      </c>
      <c r="AA190" s="101">
        <v>0</v>
      </c>
      <c r="AB190" s="101">
        <v>0</v>
      </c>
      <c r="AC190" s="96" t="s">
        <v>411</v>
      </c>
      <c r="AD190" s="101">
        <v>0</v>
      </c>
      <c r="AE190" s="101">
        <v>0</v>
      </c>
      <c r="AF190" s="101">
        <v>0</v>
      </c>
      <c r="AG190" s="97">
        <v>1</v>
      </c>
      <c r="AH190" s="101">
        <v>0</v>
      </c>
      <c r="AI190" s="101">
        <v>0</v>
      </c>
    </row>
    <row r="191" spans="1:35" ht="18" x14ac:dyDescent="0.4">
      <c r="A191" s="96" t="s">
        <v>412</v>
      </c>
      <c r="B191" s="101">
        <v>0</v>
      </c>
      <c r="C191" s="101">
        <v>0</v>
      </c>
      <c r="D191" s="101">
        <v>0</v>
      </c>
      <c r="E191" s="97">
        <v>1</v>
      </c>
      <c r="F191" s="101">
        <v>0</v>
      </c>
      <c r="G191" s="101">
        <v>0</v>
      </c>
      <c r="H191" s="96" t="s">
        <v>412</v>
      </c>
      <c r="I191" s="101">
        <v>0</v>
      </c>
      <c r="J191" s="101">
        <v>0</v>
      </c>
      <c r="K191" s="101">
        <v>0</v>
      </c>
      <c r="L191" s="97">
        <v>1</v>
      </c>
      <c r="M191" s="101">
        <v>0</v>
      </c>
      <c r="N191" s="101">
        <v>0</v>
      </c>
      <c r="O191" s="96" t="s">
        <v>412</v>
      </c>
      <c r="P191" s="101">
        <v>0</v>
      </c>
      <c r="Q191" s="101">
        <v>0</v>
      </c>
      <c r="R191" s="101">
        <v>0</v>
      </c>
      <c r="S191" s="97">
        <v>1</v>
      </c>
      <c r="T191" s="101">
        <v>0</v>
      </c>
      <c r="U191" s="101">
        <v>0</v>
      </c>
      <c r="V191" s="96" t="s">
        <v>412</v>
      </c>
      <c r="W191" s="101">
        <v>0</v>
      </c>
      <c r="X191" s="101">
        <v>0</v>
      </c>
      <c r="Y191" s="101">
        <v>0</v>
      </c>
      <c r="Z191" s="97">
        <v>1</v>
      </c>
      <c r="AA191" s="101">
        <v>0</v>
      </c>
      <c r="AB191" s="101">
        <v>0</v>
      </c>
      <c r="AC191" s="96" t="s">
        <v>412</v>
      </c>
      <c r="AD191" s="101">
        <v>0</v>
      </c>
      <c r="AE191" s="101">
        <v>0</v>
      </c>
      <c r="AF191" s="101">
        <v>0</v>
      </c>
      <c r="AG191" s="97">
        <v>1</v>
      </c>
      <c r="AH191" s="101">
        <v>0</v>
      </c>
      <c r="AI191" s="101">
        <v>0</v>
      </c>
    </row>
    <row r="192" spans="1:35" ht="18" x14ac:dyDescent="0.4">
      <c r="A192" s="101">
        <v>0</v>
      </c>
      <c r="B192" s="101">
        <v>0</v>
      </c>
      <c r="C192" s="101">
        <v>0</v>
      </c>
      <c r="D192" s="101">
        <v>0</v>
      </c>
      <c r="E192" s="97">
        <v>1</v>
      </c>
      <c r="F192" s="101">
        <v>0</v>
      </c>
      <c r="G192" s="101">
        <v>0</v>
      </c>
      <c r="H192" s="101">
        <v>0</v>
      </c>
      <c r="I192" s="101">
        <v>0</v>
      </c>
      <c r="J192" s="101">
        <v>0</v>
      </c>
      <c r="K192" s="101">
        <v>0</v>
      </c>
      <c r="L192" s="97">
        <v>1</v>
      </c>
      <c r="M192" s="101">
        <v>0</v>
      </c>
      <c r="N192" s="101">
        <v>0</v>
      </c>
      <c r="O192" s="101">
        <v>0</v>
      </c>
      <c r="P192" s="101">
        <v>0</v>
      </c>
      <c r="Q192" s="101">
        <v>0</v>
      </c>
      <c r="R192" s="101">
        <v>0</v>
      </c>
      <c r="S192" s="97">
        <v>1</v>
      </c>
      <c r="T192" s="101">
        <v>0</v>
      </c>
      <c r="U192" s="101">
        <v>0</v>
      </c>
      <c r="V192" s="101">
        <v>0</v>
      </c>
      <c r="W192" s="101">
        <v>0</v>
      </c>
      <c r="X192" s="101">
        <v>0</v>
      </c>
      <c r="Y192" s="101">
        <v>0</v>
      </c>
      <c r="Z192" s="97">
        <v>1</v>
      </c>
      <c r="AA192" s="101">
        <v>0</v>
      </c>
      <c r="AB192" s="101">
        <v>0</v>
      </c>
      <c r="AC192" s="101">
        <v>0</v>
      </c>
      <c r="AD192" s="101">
        <v>0</v>
      </c>
      <c r="AE192" s="101">
        <v>0</v>
      </c>
      <c r="AF192" s="101">
        <v>0</v>
      </c>
      <c r="AG192" s="97">
        <v>1</v>
      </c>
      <c r="AH192" s="101">
        <v>0</v>
      </c>
      <c r="AI192" s="101">
        <v>0</v>
      </c>
    </row>
    <row r="193" spans="1:35" ht="18" x14ac:dyDescent="0.4">
      <c r="A193" s="101">
        <v>0</v>
      </c>
      <c r="B193" s="101">
        <v>0</v>
      </c>
      <c r="C193" s="101">
        <v>0</v>
      </c>
      <c r="D193" s="101">
        <v>0</v>
      </c>
      <c r="E193" s="97">
        <v>1</v>
      </c>
      <c r="F193" s="101">
        <v>0</v>
      </c>
      <c r="G193" s="101">
        <v>0</v>
      </c>
      <c r="H193" s="101">
        <v>0</v>
      </c>
      <c r="I193" s="101">
        <v>0</v>
      </c>
      <c r="J193" s="101">
        <v>0</v>
      </c>
      <c r="K193" s="101">
        <v>0</v>
      </c>
      <c r="L193" s="97">
        <v>1</v>
      </c>
      <c r="M193" s="101">
        <v>0</v>
      </c>
      <c r="N193" s="101">
        <v>0</v>
      </c>
      <c r="O193" s="101">
        <v>0</v>
      </c>
      <c r="P193" s="101">
        <v>0</v>
      </c>
      <c r="Q193" s="101">
        <v>0</v>
      </c>
      <c r="R193" s="101">
        <v>0</v>
      </c>
      <c r="S193" s="97">
        <v>1</v>
      </c>
      <c r="T193" s="101">
        <v>0</v>
      </c>
      <c r="U193" s="101">
        <v>0</v>
      </c>
      <c r="V193" s="101">
        <v>0</v>
      </c>
      <c r="W193" s="101">
        <v>0</v>
      </c>
      <c r="X193" s="101">
        <v>0</v>
      </c>
      <c r="Y193" s="101">
        <v>0</v>
      </c>
      <c r="Z193" s="97">
        <v>1</v>
      </c>
      <c r="AA193" s="101">
        <v>0</v>
      </c>
      <c r="AB193" s="101">
        <v>0</v>
      </c>
      <c r="AC193" s="101">
        <v>0</v>
      </c>
      <c r="AD193" s="101">
        <v>0</v>
      </c>
      <c r="AE193" s="101">
        <v>0</v>
      </c>
      <c r="AF193" s="101">
        <v>0</v>
      </c>
      <c r="AG193" s="97">
        <v>1</v>
      </c>
      <c r="AH193" s="101">
        <v>0</v>
      </c>
      <c r="AI193" s="101">
        <v>0</v>
      </c>
    </row>
    <row r="194" spans="1:35" ht="18" x14ac:dyDescent="0.4">
      <c r="A194" s="96" t="s">
        <v>413</v>
      </c>
      <c r="B194" s="101">
        <v>0</v>
      </c>
      <c r="C194" s="101">
        <v>0</v>
      </c>
      <c r="D194" s="101">
        <v>0</v>
      </c>
      <c r="E194" s="97">
        <v>1</v>
      </c>
      <c r="F194" s="101">
        <v>0</v>
      </c>
      <c r="G194" s="101">
        <v>0</v>
      </c>
      <c r="H194" s="96" t="s">
        <v>413</v>
      </c>
      <c r="I194" s="101">
        <v>0</v>
      </c>
      <c r="J194" s="101">
        <v>0</v>
      </c>
      <c r="K194" s="101">
        <v>0</v>
      </c>
      <c r="L194" s="97">
        <v>1</v>
      </c>
      <c r="M194" s="101">
        <v>0</v>
      </c>
      <c r="N194" s="101">
        <v>0</v>
      </c>
      <c r="O194" s="96" t="s">
        <v>413</v>
      </c>
      <c r="P194" s="101">
        <v>0</v>
      </c>
      <c r="Q194" s="101">
        <v>0</v>
      </c>
      <c r="R194" s="101">
        <v>0</v>
      </c>
      <c r="S194" s="97">
        <v>1</v>
      </c>
      <c r="T194" s="101">
        <v>0</v>
      </c>
      <c r="U194" s="101">
        <v>0</v>
      </c>
      <c r="V194" s="96" t="s">
        <v>413</v>
      </c>
      <c r="W194" s="101">
        <v>0</v>
      </c>
      <c r="X194" s="101">
        <v>0</v>
      </c>
      <c r="Y194" s="101">
        <v>0</v>
      </c>
      <c r="Z194" s="97">
        <v>1</v>
      </c>
      <c r="AA194" s="101">
        <v>0</v>
      </c>
      <c r="AB194" s="101">
        <v>0</v>
      </c>
      <c r="AC194" s="96" t="s">
        <v>413</v>
      </c>
      <c r="AD194" s="101">
        <v>0</v>
      </c>
      <c r="AE194" s="101">
        <v>0</v>
      </c>
      <c r="AF194" s="101">
        <v>0</v>
      </c>
      <c r="AG194" s="97">
        <v>1</v>
      </c>
      <c r="AH194" s="101">
        <v>0</v>
      </c>
      <c r="AI194" s="101">
        <v>0</v>
      </c>
    </row>
    <row r="195" spans="1:35" ht="36" x14ac:dyDescent="0.4">
      <c r="A195" s="96" t="s">
        <v>414</v>
      </c>
      <c r="B195" s="101">
        <v>0</v>
      </c>
      <c r="C195" s="101">
        <v>0</v>
      </c>
      <c r="D195" s="101">
        <v>0</v>
      </c>
      <c r="E195" s="97">
        <v>1</v>
      </c>
      <c r="F195" s="101">
        <v>0</v>
      </c>
      <c r="G195" s="101">
        <v>0</v>
      </c>
      <c r="H195" s="96" t="s">
        <v>414</v>
      </c>
      <c r="I195" s="101">
        <v>0</v>
      </c>
      <c r="J195" s="101">
        <v>0</v>
      </c>
      <c r="K195" s="101">
        <v>0</v>
      </c>
      <c r="L195" s="97">
        <v>1</v>
      </c>
      <c r="M195" s="101">
        <v>0</v>
      </c>
      <c r="N195" s="101">
        <v>0</v>
      </c>
      <c r="O195" s="96" t="s">
        <v>414</v>
      </c>
      <c r="P195" s="101">
        <v>0</v>
      </c>
      <c r="Q195" s="101">
        <v>0</v>
      </c>
      <c r="R195" s="101">
        <v>0</v>
      </c>
      <c r="S195" s="97">
        <v>1</v>
      </c>
      <c r="T195" s="101">
        <v>0</v>
      </c>
      <c r="U195" s="101">
        <v>0</v>
      </c>
      <c r="V195" s="96" t="s">
        <v>414</v>
      </c>
      <c r="W195" s="101">
        <v>0</v>
      </c>
      <c r="X195" s="101">
        <v>0</v>
      </c>
      <c r="Y195" s="101">
        <v>0</v>
      </c>
      <c r="Z195" s="97">
        <v>1</v>
      </c>
      <c r="AA195" s="101">
        <v>0</v>
      </c>
      <c r="AB195" s="101">
        <v>0</v>
      </c>
      <c r="AC195" s="96" t="s">
        <v>414</v>
      </c>
      <c r="AD195" s="101">
        <v>0</v>
      </c>
      <c r="AE195" s="101">
        <v>0</v>
      </c>
      <c r="AF195" s="101">
        <v>0</v>
      </c>
      <c r="AG195" s="97">
        <v>1</v>
      </c>
      <c r="AH195" s="101">
        <v>0</v>
      </c>
      <c r="AI195" s="101">
        <v>0</v>
      </c>
    </row>
    <row r="196" spans="1:35" ht="18" x14ac:dyDescent="0.4">
      <c r="A196" s="101">
        <v>0</v>
      </c>
      <c r="B196" s="101">
        <v>0</v>
      </c>
      <c r="C196" s="101">
        <v>0</v>
      </c>
      <c r="D196" s="101">
        <v>0</v>
      </c>
      <c r="E196" s="97">
        <v>1</v>
      </c>
      <c r="F196" s="101">
        <v>0</v>
      </c>
      <c r="G196" s="101">
        <v>0</v>
      </c>
      <c r="H196" s="101">
        <v>0</v>
      </c>
      <c r="I196" s="101">
        <v>0</v>
      </c>
      <c r="J196" s="101">
        <v>0</v>
      </c>
      <c r="K196" s="101">
        <v>0</v>
      </c>
      <c r="L196" s="97">
        <v>1</v>
      </c>
      <c r="M196" s="101">
        <v>0</v>
      </c>
      <c r="N196" s="101">
        <v>0</v>
      </c>
      <c r="O196" s="101">
        <v>0</v>
      </c>
      <c r="P196" s="101">
        <v>0</v>
      </c>
      <c r="Q196" s="101">
        <v>0</v>
      </c>
      <c r="R196" s="101">
        <v>0</v>
      </c>
      <c r="S196" s="97">
        <v>1</v>
      </c>
      <c r="T196" s="101">
        <v>0</v>
      </c>
      <c r="U196" s="101">
        <v>0</v>
      </c>
      <c r="V196" s="101">
        <v>0</v>
      </c>
      <c r="W196" s="101">
        <v>0</v>
      </c>
      <c r="X196" s="101">
        <v>0</v>
      </c>
      <c r="Y196" s="101">
        <v>0</v>
      </c>
      <c r="Z196" s="97">
        <v>1</v>
      </c>
      <c r="AA196" s="101">
        <v>0</v>
      </c>
      <c r="AB196" s="101">
        <v>0</v>
      </c>
      <c r="AC196" s="101">
        <v>0</v>
      </c>
      <c r="AD196" s="101">
        <v>0</v>
      </c>
      <c r="AE196" s="101">
        <v>0</v>
      </c>
      <c r="AF196" s="101">
        <v>0</v>
      </c>
      <c r="AG196" s="97">
        <v>1</v>
      </c>
      <c r="AH196" s="101">
        <v>0</v>
      </c>
      <c r="AI196" s="101">
        <v>0</v>
      </c>
    </row>
    <row r="197" spans="1:35" ht="18" x14ac:dyDescent="0.4">
      <c r="A197" s="101">
        <v>0</v>
      </c>
      <c r="B197" s="101">
        <v>0</v>
      </c>
      <c r="C197" s="101">
        <v>0</v>
      </c>
      <c r="D197" s="101">
        <v>0</v>
      </c>
      <c r="E197" s="97">
        <v>1</v>
      </c>
      <c r="F197" s="101">
        <v>0</v>
      </c>
      <c r="G197" s="101">
        <v>0</v>
      </c>
      <c r="H197" s="101">
        <v>0</v>
      </c>
      <c r="I197" s="101">
        <v>0</v>
      </c>
      <c r="J197" s="101">
        <v>0</v>
      </c>
      <c r="K197" s="101">
        <v>0</v>
      </c>
      <c r="L197" s="97">
        <v>1</v>
      </c>
      <c r="M197" s="101">
        <v>0</v>
      </c>
      <c r="N197" s="101">
        <v>0</v>
      </c>
      <c r="O197" s="101">
        <v>0</v>
      </c>
      <c r="P197" s="101">
        <v>0</v>
      </c>
      <c r="Q197" s="101">
        <v>0</v>
      </c>
      <c r="R197" s="101">
        <v>0</v>
      </c>
      <c r="S197" s="97">
        <v>1</v>
      </c>
      <c r="T197" s="101">
        <v>0</v>
      </c>
      <c r="U197" s="101">
        <v>0</v>
      </c>
      <c r="V197" s="101">
        <v>0</v>
      </c>
      <c r="W197" s="101">
        <v>0</v>
      </c>
      <c r="X197" s="101">
        <v>0</v>
      </c>
      <c r="Y197" s="101">
        <v>0</v>
      </c>
      <c r="Z197" s="97">
        <v>1</v>
      </c>
      <c r="AA197" s="101">
        <v>0</v>
      </c>
      <c r="AB197" s="101">
        <v>0</v>
      </c>
      <c r="AC197" s="101">
        <v>0</v>
      </c>
      <c r="AD197" s="101">
        <v>0</v>
      </c>
      <c r="AE197" s="101">
        <v>0</v>
      </c>
      <c r="AF197" s="101">
        <v>0</v>
      </c>
      <c r="AG197" s="97">
        <v>1</v>
      </c>
      <c r="AH197" s="101">
        <v>0</v>
      </c>
      <c r="AI197" s="101">
        <v>0</v>
      </c>
    </row>
    <row r="198" spans="1:35" ht="18" x14ac:dyDescent="0.4">
      <c r="A198" s="96" t="s">
        <v>415</v>
      </c>
      <c r="B198" s="101">
        <v>0</v>
      </c>
      <c r="C198" s="101">
        <v>0</v>
      </c>
      <c r="D198" s="101">
        <v>0</v>
      </c>
      <c r="E198" s="97">
        <v>1</v>
      </c>
      <c r="F198" s="101">
        <v>0</v>
      </c>
      <c r="G198" s="101">
        <v>0</v>
      </c>
      <c r="H198" s="96" t="s">
        <v>415</v>
      </c>
      <c r="I198" s="101">
        <v>0</v>
      </c>
      <c r="J198" s="101">
        <v>0</v>
      </c>
      <c r="K198" s="101">
        <v>0</v>
      </c>
      <c r="L198" s="97">
        <v>1</v>
      </c>
      <c r="M198" s="101">
        <v>0</v>
      </c>
      <c r="N198" s="101">
        <v>0</v>
      </c>
      <c r="O198" s="96" t="s">
        <v>415</v>
      </c>
      <c r="P198" s="101">
        <v>0</v>
      </c>
      <c r="Q198" s="101">
        <v>0</v>
      </c>
      <c r="R198" s="101">
        <v>0</v>
      </c>
      <c r="S198" s="97">
        <v>1</v>
      </c>
      <c r="T198" s="101">
        <v>0</v>
      </c>
      <c r="U198" s="101">
        <v>0</v>
      </c>
      <c r="V198" s="96" t="s">
        <v>415</v>
      </c>
      <c r="W198" s="101">
        <v>0</v>
      </c>
      <c r="X198" s="101">
        <v>0</v>
      </c>
      <c r="Y198" s="101">
        <v>0</v>
      </c>
      <c r="Z198" s="97">
        <v>1</v>
      </c>
      <c r="AA198" s="101">
        <v>0</v>
      </c>
      <c r="AB198" s="101">
        <v>0</v>
      </c>
      <c r="AC198" s="96" t="s">
        <v>415</v>
      </c>
      <c r="AD198" s="101">
        <v>0</v>
      </c>
      <c r="AE198" s="101">
        <v>0</v>
      </c>
      <c r="AF198" s="101">
        <v>0</v>
      </c>
      <c r="AG198" s="97">
        <v>1</v>
      </c>
      <c r="AH198" s="101">
        <v>0</v>
      </c>
      <c r="AI198" s="101">
        <v>0</v>
      </c>
    </row>
    <row r="199" spans="1:35" ht="36" x14ac:dyDescent="0.4">
      <c r="A199" s="96" t="s">
        <v>416</v>
      </c>
      <c r="B199" s="101">
        <v>0</v>
      </c>
      <c r="C199" s="101">
        <v>0</v>
      </c>
      <c r="D199" s="101">
        <v>0</v>
      </c>
      <c r="E199" s="97">
        <v>1</v>
      </c>
      <c r="F199" s="101">
        <v>0</v>
      </c>
      <c r="G199" s="101">
        <v>0</v>
      </c>
      <c r="H199" s="96" t="s">
        <v>416</v>
      </c>
      <c r="I199" s="101">
        <v>0</v>
      </c>
      <c r="J199" s="101">
        <v>0</v>
      </c>
      <c r="K199" s="101">
        <v>0</v>
      </c>
      <c r="L199" s="97">
        <v>1</v>
      </c>
      <c r="M199" s="101">
        <v>0</v>
      </c>
      <c r="N199" s="101">
        <v>0</v>
      </c>
      <c r="O199" s="96" t="s">
        <v>416</v>
      </c>
      <c r="P199" s="101">
        <v>0</v>
      </c>
      <c r="Q199" s="101">
        <v>0</v>
      </c>
      <c r="R199" s="101">
        <v>0</v>
      </c>
      <c r="S199" s="97">
        <v>1</v>
      </c>
      <c r="T199" s="101">
        <v>0</v>
      </c>
      <c r="U199" s="101">
        <v>0</v>
      </c>
      <c r="V199" s="96" t="s">
        <v>416</v>
      </c>
      <c r="W199" s="101">
        <v>0</v>
      </c>
      <c r="X199" s="101">
        <v>0</v>
      </c>
      <c r="Y199" s="101">
        <v>0</v>
      </c>
      <c r="Z199" s="97">
        <v>1</v>
      </c>
      <c r="AA199" s="101">
        <v>0</v>
      </c>
      <c r="AB199" s="101">
        <v>0</v>
      </c>
      <c r="AC199" s="96" t="s">
        <v>416</v>
      </c>
      <c r="AD199" s="101">
        <v>0</v>
      </c>
      <c r="AE199" s="101">
        <v>0</v>
      </c>
      <c r="AF199" s="101">
        <v>0</v>
      </c>
      <c r="AG199" s="97">
        <v>1</v>
      </c>
      <c r="AH199" s="101">
        <v>0</v>
      </c>
      <c r="AI199" s="101">
        <v>0</v>
      </c>
    </row>
  </sheetData>
  <mergeCells count="2">
    <mergeCell ref="B2:F2"/>
    <mergeCell ref="B3:F3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C6220-EEC4-4666-ACE8-CD7E60360FE7}">
  <sheetPr codeName="Sheet617"/>
  <dimension ref="A1:R405"/>
  <sheetViews>
    <sheetView workbookViewId="0">
      <selection activeCell="A4" sqref="A4"/>
    </sheetView>
  </sheetViews>
  <sheetFormatPr defaultRowHeight="12.5" x14ac:dyDescent="0.25"/>
  <cols>
    <col min="1" max="1" width="11.81640625" style="32" bestFit="1" customWidth="1"/>
    <col min="2" max="2" width="17.453125" style="32" bestFit="1" customWidth="1"/>
    <col min="3" max="3" width="20.81640625" style="32" bestFit="1" customWidth="1"/>
    <col min="4" max="4" width="13.6328125" style="32" bestFit="1" customWidth="1"/>
    <col min="5" max="5" width="17.7265625" style="32" bestFit="1" customWidth="1"/>
    <col min="6" max="6" width="27.26953125" style="32" bestFit="1" customWidth="1"/>
    <col min="7" max="7" width="20.7265625" style="32" bestFit="1" customWidth="1"/>
    <col min="8" max="8" width="22.54296875" style="32" bestFit="1" customWidth="1"/>
    <col min="9" max="9" width="18.26953125" style="32" bestFit="1" customWidth="1"/>
    <col min="10" max="11" width="21.54296875" style="32" bestFit="1" customWidth="1"/>
    <col min="12" max="14" width="17.81640625" style="32" bestFit="1" customWidth="1"/>
    <col min="15" max="15" width="17.453125" style="32" bestFit="1" customWidth="1"/>
    <col min="16" max="17" width="11.26953125" style="32" bestFit="1" customWidth="1"/>
    <col min="18" max="16384" width="8.7265625" style="32"/>
  </cols>
  <sheetData>
    <row r="1" spans="1:18" ht="35" customHeight="1" x14ac:dyDescent="0.35">
      <c r="A1" s="263" t="s">
        <v>572</v>
      </c>
      <c r="B1" s="264"/>
      <c r="C1" s="264"/>
      <c r="D1" s="265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8" ht="36" thickBot="1" x14ac:dyDescent="0.45">
      <c r="A2" s="33" t="s">
        <v>126</v>
      </c>
      <c r="B2" s="34" t="s">
        <v>127</v>
      </c>
      <c r="C2" s="33" t="s">
        <v>128</v>
      </c>
      <c r="D2" s="35" t="s">
        <v>129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8" ht="18.5" thickBot="1" x14ac:dyDescent="0.45">
      <c r="A3" s="36" t="s">
        <v>130</v>
      </c>
      <c r="B3" s="36" t="s">
        <v>131</v>
      </c>
      <c r="C3" s="36" t="s">
        <v>132</v>
      </c>
      <c r="D3" s="36" t="s">
        <v>133</v>
      </c>
      <c r="E3" s="36" t="s">
        <v>134</v>
      </c>
      <c r="F3" s="37" t="s">
        <v>135</v>
      </c>
      <c r="G3" s="37" t="s">
        <v>136</v>
      </c>
      <c r="H3" s="37" t="s">
        <v>137</v>
      </c>
      <c r="I3" s="37" t="s">
        <v>138</v>
      </c>
      <c r="J3" s="37" t="s">
        <v>139</v>
      </c>
      <c r="K3" s="37" t="s">
        <v>140</v>
      </c>
      <c r="L3" s="37" t="s">
        <v>541</v>
      </c>
      <c r="M3" s="37" t="s">
        <v>542</v>
      </c>
      <c r="N3" s="37" t="s">
        <v>543</v>
      </c>
      <c r="O3" s="37" t="s">
        <v>573</v>
      </c>
      <c r="P3" s="37" t="s">
        <v>574</v>
      </c>
      <c r="Q3" s="38" t="s">
        <v>575</v>
      </c>
      <c r="R3" s="39"/>
    </row>
    <row r="4" spans="1:18" ht="72" x14ac:dyDescent="0.4">
      <c r="A4" s="40" t="s">
        <v>681</v>
      </c>
      <c r="B4" s="40" t="s">
        <v>576</v>
      </c>
      <c r="C4" s="41" t="s">
        <v>577</v>
      </c>
      <c r="D4" s="41" t="s">
        <v>149</v>
      </c>
      <c r="E4" s="42" t="s">
        <v>148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18" ht="18.5" thickBot="1" x14ac:dyDescent="0.45">
      <c r="A5" s="44">
        <v>1000</v>
      </c>
      <c r="B5" s="54">
        <v>554.125</v>
      </c>
      <c r="C5" s="55">
        <v>410.60662500000001</v>
      </c>
      <c r="D5" s="55">
        <v>357.9412826094063</v>
      </c>
      <c r="E5" s="63">
        <v>357.94183130414854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1:18" ht="18" x14ac:dyDescent="0.4">
      <c r="A6" s="49"/>
      <c r="B6" s="49"/>
      <c r="C6" s="49"/>
      <c r="D6" s="41" t="s">
        <v>195</v>
      </c>
      <c r="E6" s="40" t="s">
        <v>173</v>
      </c>
      <c r="F6" s="42" t="s">
        <v>145</v>
      </c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</row>
    <row r="7" spans="1:18" ht="18.5" thickBot="1" x14ac:dyDescent="0.45">
      <c r="A7" s="49"/>
      <c r="B7" s="49"/>
      <c r="C7" s="49"/>
      <c r="D7" s="55">
        <v>275.93619338754502</v>
      </c>
      <c r="E7" s="54">
        <v>281.33858098419682</v>
      </c>
      <c r="F7" s="63">
        <v>788.87341345214838</v>
      </c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</row>
    <row r="8" spans="1:18" ht="18" x14ac:dyDescent="0.4">
      <c r="A8" s="49"/>
      <c r="B8" s="49"/>
      <c r="C8" s="49"/>
      <c r="D8" s="49"/>
      <c r="E8" s="49"/>
      <c r="F8" s="42" t="s">
        <v>164</v>
      </c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</row>
    <row r="9" spans="1:18" ht="18.5" thickBot="1" x14ac:dyDescent="0.45">
      <c r="A9" s="49"/>
      <c r="B9" s="49"/>
      <c r="C9" s="49"/>
      <c r="D9" s="49"/>
      <c r="E9" s="49"/>
      <c r="F9" s="63">
        <v>284.99599423217774</v>
      </c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</row>
    <row r="10" spans="1:18" ht="18" x14ac:dyDescent="0.4">
      <c r="A10" s="49"/>
      <c r="B10" s="49"/>
      <c r="C10" s="41" t="s">
        <v>186</v>
      </c>
      <c r="D10" s="40" t="s">
        <v>187</v>
      </c>
      <c r="E10" s="40" t="s">
        <v>188</v>
      </c>
      <c r="F10" s="40" t="s">
        <v>189</v>
      </c>
      <c r="G10" s="40" t="s">
        <v>190</v>
      </c>
      <c r="H10" s="42" t="s">
        <v>191</v>
      </c>
      <c r="I10" s="43"/>
      <c r="J10" s="43"/>
      <c r="K10" s="43"/>
      <c r="L10" s="43"/>
      <c r="M10" s="43"/>
      <c r="N10" s="43"/>
      <c r="O10" s="43"/>
      <c r="P10" s="43"/>
      <c r="Q10" s="43"/>
    </row>
    <row r="11" spans="1:18" ht="18.5" thickBot="1" x14ac:dyDescent="0.45">
      <c r="A11" s="49"/>
      <c r="B11" s="49"/>
      <c r="C11" s="55">
        <v>274.89808775</v>
      </c>
      <c r="D11" s="54">
        <v>444.78512872314451</v>
      </c>
      <c r="E11" s="45">
        <v>2.5498018988812254</v>
      </c>
      <c r="F11" s="45">
        <v>5.1200785616207121</v>
      </c>
      <c r="G11" s="61">
        <v>15.013452769951821</v>
      </c>
      <c r="H11" s="58">
        <v>15.013452529907227</v>
      </c>
      <c r="I11" s="43"/>
      <c r="J11" s="43"/>
      <c r="K11" s="43"/>
      <c r="L11" s="43"/>
      <c r="M11" s="43"/>
      <c r="N11" s="43"/>
      <c r="O11" s="43"/>
      <c r="P11" s="43"/>
      <c r="Q11" s="43"/>
    </row>
    <row r="12" spans="1:18" ht="18" x14ac:dyDescent="0.4">
      <c r="A12" s="49"/>
      <c r="B12" s="49"/>
      <c r="C12" s="49"/>
      <c r="D12" s="49"/>
      <c r="E12" s="40" t="s">
        <v>192</v>
      </c>
      <c r="F12" s="41" t="s">
        <v>157</v>
      </c>
      <c r="G12" s="41" t="s">
        <v>144</v>
      </c>
      <c r="H12" s="42" t="s">
        <v>145</v>
      </c>
      <c r="I12" s="43"/>
      <c r="J12" s="43"/>
      <c r="K12" s="43"/>
      <c r="L12" s="43"/>
      <c r="M12" s="43"/>
      <c r="N12" s="43"/>
      <c r="O12" s="43"/>
      <c r="P12" s="43"/>
      <c r="Q12" s="43"/>
    </row>
    <row r="13" spans="1:18" ht="18.5" thickBot="1" x14ac:dyDescent="0.45">
      <c r="A13" s="49"/>
      <c r="B13" s="49"/>
      <c r="C13" s="49"/>
      <c r="D13" s="49"/>
      <c r="E13" s="45">
        <v>8.2285248260498047</v>
      </c>
      <c r="F13" s="46">
        <v>5.3485413551330563</v>
      </c>
      <c r="G13" s="46">
        <v>1.1021292593686922</v>
      </c>
      <c r="H13" s="50">
        <v>0.35663237403875869</v>
      </c>
      <c r="I13" s="43"/>
      <c r="J13" s="43"/>
      <c r="K13" s="43"/>
      <c r="L13" s="43"/>
      <c r="M13" s="43"/>
      <c r="N13" s="43"/>
      <c r="O13" s="43"/>
      <c r="P13" s="43"/>
      <c r="Q13" s="43"/>
    </row>
    <row r="14" spans="1:18" ht="36" x14ac:dyDescent="0.4">
      <c r="A14" s="49"/>
      <c r="B14" s="49"/>
      <c r="C14" s="49"/>
      <c r="D14" s="49"/>
      <c r="E14" s="49"/>
      <c r="F14" s="49"/>
      <c r="G14" s="49"/>
      <c r="H14" s="42" t="s">
        <v>146</v>
      </c>
      <c r="I14" s="43"/>
      <c r="J14" s="43"/>
      <c r="K14" s="43"/>
      <c r="L14" s="43"/>
      <c r="M14" s="43"/>
      <c r="N14" s="43"/>
      <c r="O14" s="43"/>
      <c r="P14" s="43"/>
      <c r="Q14" s="43"/>
    </row>
    <row r="15" spans="1:18" ht="18.5" thickBot="1" x14ac:dyDescent="0.45">
      <c r="A15" s="49"/>
      <c r="B15" s="49"/>
      <c r="C15" s="49"/>
      <c r="D15" s="49"/>
      <c r="E15" s="49"/>
      <c r="F15" s="49"/>
      <c r="G15" s="49"/>
      <c r="H15" s="53">
        <v>1.124171786620134</v>
      </c>
      <c r="I15" s="43"/>
      <c r="J15" s="43"/>
      <c r="K15" s="43"/>
      <c r="L15" s="43"/>
      <c r="M15" s="43"/>
      <c r="N15" s="43"/>
      <c r="O15" s="43"/>
      <c r="P15" s="43"/>
      <c r="Q15" s="43"/>
    </row>
    <row r="16" spans="1:18" ht="18" x14ac:dyDescent="0.4">
      <c r="A16" s="49"/>
      <c r="B16" s="49"/>
      <c r="C16" s="49"/>
      <c r="D16" s="49"/>
      <c r="E16" s="49"/>
      <c r="F16" s="49"/>
      <c r="G16" s="41" t="s">
        <v>147</v>
      </c>
      <c r="H16" s="42" t="s">
        <v>148</v>
      </c>
      <c r="I16" s="43"/>
      <c r="J16" s="43"/>
      <c r="K16" s="43"/>
      <c r="L16" s="43"/>
      <c r="M16" s="43"/>
      <c r="N16" s="43"/>
      <c r="O16" s="43"/>
      <c r="P16" s="43"/>
      <c r="Q16" s="43"/>
    </row>
    <row r="17" spans="1:17" ht="18.5" thickBot="1" x14ac:dyDescent="0.45">
      <c r="A17" s="49"/>
      <c r="B17" s="49"/>
      <c r="C17" s="49"/>
      <c r="D17" s="49"/>
      <c r="E17" s="49"/>
      <c r="F17" s="49"/>
      <c r="G17" s="46">
        <v>2.0570539692972671</v>
      </c>
      <c r="H17" s="53">
        <v>2.0570571870876786</v>
      </c>
      <c r="I17" s="43"/>
      <c r="J17" s="43"/>
      <c r="K17" s="43"/>
      <c r="L17" s="43"/>
      <c r="M17" s="43"/>
      <c r="N17" s="43"/>
      <c r="O17" s="43"/>
      <c r="P17" s="43"/>
      <c r="Q17" s="43"/>
    </row>
    <row r="18" spans="1:17" ht="18" x14ac:dyDescent="0.4">
      <c r="A18" s="49"/>
      <c r="B18" s="49"/>
      <c r="C18" s="49"/>
      <c r="D18" s="49"/>
      <c r="E18" s="49"/>
      <c r="F18" s="49"/>
      <c r="G18" s="41" t="s">
        <v>149</v>
      </c>
      <c r="H18" s="42" t="s">
        <v>148</v>
      </c>
      <c r="I18" s="43"/>
      <c r="J18" s="43"/>
      <c r="K18" s="43"/>
      <c r="L18" s="43"/>
      <c r="M18" s="43"/>
      <c r="N18" s="43"/>
      <c r="O18" s="43"/>
      <c r="P18" s="43"/>
      <c r="Q18" s="43"/>
    </row>
    <row r="19" spans="1:17" ht="18.5" thickBot="1" x14ac:dyDescent="0.45">
      <c r="A19" s="49"/>
      <c r="B19" s="49"/>
      <c r="C19" s="49"/>
      <c r="D19" s="49"/>
      <c r="E19" s="49"/>
      <c r="F19" s="49"/>
      <c r="G19" s="47">
        <v>0.91315522264747417</v>
      </c>
      <c r="H19" s="50">
        <v>0.91315659388354287</v>
      </c>
      <c r="I19" s="43"/>
      <c r="J19" s="43"/>
      <c r="K19" s="43"/>
      <c r="L19" s="43"/>
      <c r="M19" s="43"/>
      <c r="N19" s="43"/>
      <c r="O19" s="43"/>
      <c r="P19" s="43"/>
      <c r="Q19" s="43"/>
    </row>
    <row r="20" spans="1:17" ht="18" x14ac:dyDescent="0.4">
      <c r="A20" s="49"/>
      <c r="B20" s="49"/>
      <c r="C20" s="49"/>
      <c r="D20" s="49"/>
      <c r="E20" s="49"/>
      <c r="F20" s="49"/>
      <c r="G20" s="40" t="s">
        <v>150</v>
      </c>
      <c r="H20" s="42" t="s">
        <v>151</v>
      </c>
      <c r="I20" s="43"/>
      <c r="J20" s="43"/>
      <c r="K20" s="43"/>
      <c r="L20" s="43"/>
      <c r="M20" s="43"/>
      <c r="N20" s="43"/>
      <c r="O20" s="43"/>
      <c r="P20" s="43"/>
      <c r="Q20" s="43"/>
    </row>
    <row r="21" spans="1:17" ht="18.5" thickBot="1" x14ac:dyDescent="0.45">
      <c r="A21" s="49"/>
      <c r="B21" s="49"/>
      <c r="C21" s="49"/>
      <c r="D21" s="49"/>
      <c r="E21" s="49"/>
      <c r="F21" s="49"/>
      <c r="G21" s="45">
        <v>1.4261913558015658</v>
      </c>
      <c r="H21" s="53">
        <v>1.4261913299560547</v>
      </c>
      <c r="I21" s="43"/>
      <c r="J21" s="43"/>
      <c r="K21" s="43"/>
      <c r="L21" s="43"/>
      <c r="M21" s="43"/>
      <c r="N21" s="43"/>
      <c r="O21" s="43"/>
      <c r="P21" s="43"/>
      <c r="Q21" s="43"/>
    </row>
    <row r="22" spans="1:17" ht="36" x14ac:dyDescent="0.4">
      <c r="A22" s="49"/>
      <c r="B22" s="49"/>
      <c r="C22" s="49"/>
      <c r="D22" s="49"/>
      <c r="E22" s="49"/>
      <c r="F22" s="41" t="s">
        <v>155</v>
      </c>
      <c r="G22" s="40" t="s">
        <v>156</v>
      </c>
      <c r="H22" s="41" t="s">
        <v>157</v>
      </c>
      <c r="I22" s="41" t="s">
        <v>144</v>
      </c>
      <c r="J22" s="42" t="s">
        <v>145</v>
      </c>
      <c r="K22" s="43"/>
      <c r="L22" s="43"/>
      <c r="M22" s="43"/>
      <c r="N22" s="43"/>
      <c r="O22" s="43"/>
      <c r="P22" s="43"/>
      <c r="Q22" s="43"/>
    </row>
    <row r="23" spans="1:17" ht="18.5" thickBot="1" x14ac:dyDescent="0.45">
      <c r="A23" s="49"/>
      <c r="B23" s="49"/>
      <c r="C23" s="49"/>
      <c r="D23" s="49"/>
      <c r="E23" s="49"/>
      <c r="F23" s="47">
        <v>0.81462399101257321</v>
      </c>
      <c r="G23" s="45">
        <v>1.8430379210827115</v>
      </c>
      <c r="H23" s="47">
        <v>0.4732921488761902</v>
      </c>
      <c r="I23" s="64">
        <v>9.7527361716329003E-2</v>
      </c>
      <c r="J23" s="48">
        <v>3.1558381836845749E-2</v>
      </c>
      <c r="K23" s="43"/>
      <c r="L23" s="43"/>
      <c r="M23" s="43"/>
      <c r="N23" s="43"/>
      <c r="O23" s="43"/>
      <c r="P23" s="43"/>
      <c r="Q23" s="43"/>
    </row>
    <row r="24" spans="1:17" ht="36" x14ac:dyDescent="0.4">
      <c r="A24" s="49"/>
      <c r="B24" s="49"/>
      <c r="C24" s="49"/>
      <c r="D24" s="49"/>
      <c r="E24" s="49"/>
      <c r="F24" s="49"/>
      <c r="G24" s="49"/>
      <c r="H24" s="49"/>
      <c r="I24" s="49"/>
      <c r="J24" s="42" t="s">
        <v>146</v>
      </c>
      <c r="K24" s="43"/>
      <c r="L24" s="43"/>
      <c r="M24" s="43"/>
      <c r="N24" s="43"/>
      <c r="O24" s="43"/>
      <c r="P24" s="43"/>
      <c r="Q24" s="43"/>
    </row>
    <row r="25" spans="1:17" ht="18.5" thickBot="1" x14ac:dyDescent="0.45">
      <c r="A25" s="49"/>
      <c r="B25" s="49"/>
      <c r="C25" s="49"/>
      <c r="D25" s="49"/>
      <c r="E25" s="49"/>
      <c r="F25" s="49"/>
      <c r="G25" s="49"/>
      <c r="H25" s="49"/>
      <c r="I25" s="49"/>
      <c r="J25" s="48">
        <v>9.947790799416216E-2</v>
      </c>
      <c r="K25" s="43"/>
      <c r="L25" s="43"/>
      <c r="M25" s="43"/>
      <c r="N25" s="43"/>
      <c r="O25" s="43"/>
      <c r="P25" s="43"/>
      <c r="Q25" s="43"/>
    </row>
    <row r="26" spans="1:17" ht="18" x14ac:dyDescent="0.4">
      <c r="A26" s="49"/>
      <c r="B26" s="49"/>
      <c r="C26" s="49"/>
      <c r="D26" s="49"/>
      <c r="E26" s="49"/>
      <c r="F26" s="49"/>
      <c r="G26" s="49"/>
      <c r="H26" s="49"/>
      <c r="I26" s="41" t="s">
        <v>147</v>
      </c>
      <c r="J26" s="42" t="s">
        <v>148</v>
      </c>
      <c r="K26" s="43"/>
      <c r="L26" s="43"/>
      <c r="M26" s="43"/>
      <c r="N26" s="43"/>
      <c r="O26" s="43"/>
      <c r="P26" s="43"/>
      <c r="Q26" s="43"/>
    </row>
    <row r="27" spans="1:17" ht="18.5" thickBot="1" x14ac:dyDescent="0.45">
      <c r="A27" s="49"/>
      <c r="B27" s="49"/>
      <c r="C27" s="49"/>
      <c r="D27" s="49"/>
      <c r="E27" s="49"/>
      <c r="F27" s="49"/>
      <c r="G27" s="49"/>
      <c r="H27" s="49"/>
      <c r="I27" s="47">
        <v>0.18202860039173716</v>
      </c>
      <c r="J27" s="50">
        <v>0.18202888477042917</v>
      </c>
      <c r="K27" s="43"/>
      <c r="L27" s="43"/>
      <c r="M27" s="43"/>
      <c r="N27" s="43"/>
      <c r="O27" s="43"/>
      <c r="P27" s="43"/>
      <c r="Q27" s="43"/>
    </row>
    <row r="28" spans="1:17" ht="18" x14ac:dyDescent="0.4">
      <c r="A28" s="49"/>
      <c r="B28" s="49"/>
      <c r="C28" s="49"/>
      <c r="D28" s="49"/>
      <c r="E28" s="49"/>
      <c r="F28" s="49"/>
      <c r="G28" s="49"/>
      <c r="H28" s="49"/>
      <c r="I28" s="41" t="s">
        <v>149</v>
      </c>
      <c r="J28" s="42" t="s">
        <v>148</v>
      </c>
      <c r="K28" s="43"/>
      <c r="L28" s="43"/>
      <c r="M28" s="43"/>
      <c r="N28" s="43"/>
      <c r="O28" s="43"/>
      <c r="P28" s="43"/>
      <c r="Q28" s="43"/>
    </row>
    <row r="29" spans="1:17" ht="18.5" thickBot="1" x14ac:dyDescent="0.45">
      <c r="A29" s="49"/>
      <c r="B29" s="49"/>
      <c r="C29" s="49"/>
      <c r="D29" s="49"/>
      <c r="E29" s="49"/>
      <c r="F29" s="49"/>
      <c r="G29" s="49"/>
      <c r="H29" s="49"/>
      <c r="I29" s="64">
        <v>8.0805058885114814E-2</v>
      </c>
      <c r="J29" s="48">
        <v>8.0805179310158098E-2</v>
      </c>
      <c r="K29" s="43"/>
      <c r="L29" s="43"/>
      <c r="M29" s="43"/>
      <c r="N29" s="43"/>
      <c r="O29" s="43"/>
      <c r="P29" s="43"/>
      <c r="Q29" s="43"/>
    </row>
    <row r="30" spans="1:17" ht="18" x14ac:dyDescent="0.4">
      <c r="A30" s="49"/>
      <c r="B30" s="49"/>
      <c r="C30" s="49"/>
      <c r="D30" s="49"/>
      <c r="E30" s="49"/>
      <c r="F30" s="49"/>
      <c r="G30" s="49"/>
      <c r="H30" s="49"/>
      <c r="I30" s="40" t="s">
        <v>150</v>
      </c>
      <c r="J30" s="42" t="s">
        <v>151</v>
      </c>
      <c r="K30" s="43"/>
      <c r="L30" s="43"/>
      <c r="M30" s="43"/>
      <c r="N30" s="43"/>
      <c r="O30" s="43"/>
      <c r="P30" s="43"/>
      <c r="Q30" s="43"/>
    </row>
    <row r="31" spans="1:17" ht="18.5" thickBot="1" x14ac:dyDescent="0.45">
      <c r="A31" s="49"/>
      <c r="B31" s="49"/>
      <c r="C31" s="49"/>
      <c r="D31" s="49"/>
      <c r="E31" s="49"/>
      <c r="F31" s="49"/>
      <c r="G31" s="49"/>
      <c r="H31" s="49"/>
      <c r="I31" s="51">
        <v>0.12620360003293471</v>
      </c>
      <c r="J31" s="50">
        <v>0.12620359659194946</v>
      </c>
      <c r="K31" s="43"/>
      <c r="L31" s="43"/>
      <c r="M31" s="43"/>
      <c r="N31" s="43"/>
      <c r="O31" s="43"/>
      <c r="P31" s="43"/>
      <c r="Q31" s="43"/>
    </row>
    <row r="32" spans="1:17" ht="36" x14ac:dyDescent="0.4">
      <c r="A32" s="49"/>
      <c r="B32" s="49"/>
      <c r="C32" s="49"/>
      <c r="D32" s="49"/>
      <c r="E32" s="49"/>
      <c r="F32" s="49"/>
      <c r="G32" s="49"/>
      <c r="H32" s="41" t="s">
        <v>158</v>
      </c>
      <c r="I32" s="41" t="s">
        <v>159</v>
      </c>
      <c r="J32" s="42" t="s">
        <v>160</v>
      </c>
      <c r="K32" s="43"/>
      <c r="L32" s="43"/>
      <c r="M32" s="43"/>
      <c r="N32" s="43"/>
      <c r="O32" s="43"/>
      <c r="P32" s="43"/>
      <c r="Q32" s="43"/>
    </row>
    <row r="33" spans="1:17" ht="18.5" thickBot="1" x14ac:dyDescent="0.45">
      <c r="A33" s="49"/>
      <c r="B33" s="49"/>
      <c r="C33" s="49"/>
      <c r="D33" s="49"/>
      <c r="E33" s="49"/>
      <c r="F33" s="49"/>
      <c r="G33" s="49"/>
      <c r="H33" s="46">
        <v>1.3614521432042122</v>
      </c>
      <c r="I33" s="46">
        <v>2.9518494281641097</v>
      </c>
      <c r="J33" s="58">
        <v>10.293529360167513</v>
      </c>
      <c r="K33" s="43"/>
      <c r="L33" s="43"/>
      <c r="M33" s="43"/>
      <c r="N33" s="43"/>
      <c r="O33" s="43"/>
      <c r="P33" s="43"/>
      <c r="Q33" s="43"/>
    </row>
    <row r="34" spans="1:17" ht="18" x14ac:dyDescent="0.4">
      <c r="A34" s="49"/>
      <c r="B34" s="49"/>
      <c r="C34" s="49"/>
      <c r="D34" s="49"/>
      <c r="E34" s="49"/>
      <c r="F34" s="49"/>
      <c r="G34" s="49"/>
      <c r="H34" s="49"/>
      <c r="I34" s="40" t="s">
        <v>161</v>
      </c>
      <c r="J34" s="41" t="s">
        <v>162</v>
      </c>
      <c r="K34" s="41" t="s">
        <v>149</v>
      </c>
      <c r="L34" s="42" t="s">
        <v>148</v>
      </c>
      <c r="M34" s="43"/>
      <c r="N34" s="43"/>
      <c r="O34" s="43"/>
      <c r="P34" s="43"/>
      <c r="Q34" s="43"/>
    </row>
    <row r="35" spans="1:17" ht="18.5" thickBot="1" x14ac:dyDescent="0.45">
      <c r="A35" s="49"/>
      <c r="B35" s="49"/>
      <c r="C35" s="49"/>
      <c r="D35" s="49"/>
      <c r="E35" s="49"/>
      <c r="F35" s="49"/>
      <c r="G35" s="49"/>
      <c r="H35" s="49"/>
      <c r="I35" s="45">
        <v>2.530156652712094</v>
      </c>
      <c r="J35" s="46">
        <v>2.0540317410755162</v>
      </c>
      <c r="K35" s="46">
        <v>1.2757190132159744</v>
      </c>
      <c r="L35" s="53">
        <v>1.2757209965692216</v>
      </c>
      <c r="M35" s="43"/>
      <c r="N35" s="43"/>
      <c r="O35" s="43"/>
      <c r="P35" s="43"/>
      <c r="Q35" s="43"/>
    </row>
    <row r="36" spans="1:17" ht="18" x14ac:dyDescent="0.4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0" t="s">
        <v>163</v>
      </c>
      <c r="L36" s="42" t="s">
        <v>164</v>
      </c>
      <c r="M36" s="43"/>
      <c r="N36" s="43"/>
      <c r="O36" s="43"/>
      <c r="P36" s="43"/>
      <c r="Q36" s="43"/>
    </row>
    <row r="37" spans="1:17" ht="18.5" thickBot="1" x14ac:dyDescent="0.45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51">
        <v>0.88575768116080422</v>
      </c>
      <c r="L37" s="50">
        <v>0.91233041524887082</v>
      </c>
      <c r="M37" s="43"/>
      <c r="N37" s="43"/>
      <c r="O37" s="43"/>
      <c r="P37" s="43"/>
      <c r="Q37" s="43"/>
    </row>
    <row r="38" spans="1:17" ht="18" x14ac:dyDescent="0.4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0" t="s">
        <v>150</v>
      </c>
      <c r="L38" s="42" t="s">
        <v>151</v>
      </c>
      <c r="M38" s="43"/>
      <c r="N38" s="43"/>
      <c r="O38" s="43"/>
      <c r="P38" s="43"/>
      <c r="Q38" s="43"/>
    </row>
    <row r="39" spans="1:17" ht="18.5" thickBot="1" x14ac:dyDescent="0.45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66">
        <v>7.7340973998415802E-2</v>
      </c>
      <c r="L39" s="69">
        <v>7.7340975403785706E-2</v>
      </c>
      <c r="M39" s="43"/>
      <c r="N39" s="43"/>
      <c r="O39" s="43"/>
      <c r="P39" s="43"/>
      <c r="Q39" s="43"/>
    </row>
    <row r="40" spans="1:17" ht="18" x14ac:dyDescent="0.4">
      <c r="A40" s="49"/>
      <c r="B40" s="49"/>
      <c r="C40" s="49"/>
      <c r="D40" s="49"/>
      <c r="E40" s="49"/>
      <c r="F40" s="49"/>
      <c r="G40" s="49"/>
      <c r="H40" s="49"/>
      <c r="I40" s="49"/>
      <c r="J40" s="40" t="s">
        <v>150</v>
      </c>
      <c r="K40" s="42" t="s">
        <v>151</v>
      </c>
      <c r="L40" s="43"/>
      <c r="M40" s="43"/>
      <c r="N40" s="43"/>
      <c r="O40" s="43"/>
      <c r="P40" s="43"/>
      <c r="Q40" s="43"/>
    </row>
    <row r="41" spans="1:17" ht="18.5" thickBot="1" x14ac:dyDescent="0.45">
      <c r="A41" s="49"/>
      <c r="B41" s="49"/>
      <c r="C41" s="49"/>
      <c r="D41" s="49"/>
      <c r="E41" s="49"/>
      <c r="F41" s="49"/>
      <c r="G41" s="49"/>
      <c r="H41" s="49"/>
      <c r="I41" s="49"/>
      <c r="J41" s="51">
        <v>0.51373817952060696</v>
      </c>
      <c r="K41" s="52">
        <v>0.51373815536499023</v>
      </c>
      <c r="L41" s="43"/>
      <c r="M41" s="43"/>
      <c r="N41" s="43"/>
      <c r="O41" s="43"/>
      <c r="P41" s="43"/>
      <c r="Q41" s="43"/>
    </row>
    <row r="42" spans="1:17" ht="18" x14ac:dyDescent="0.4">
      <c r="A42" s="49"/>
      <c r="B42" s="49"/>
      <c r="C42" s="49"/>
      <c r="D42" s="49"/>
      <c r="E42" s="49"/>
      <c r="F42" s="49"/>
      <c r="G42" s="49"/>
      <c r="H42" s="49"/>
      <c r="I42" s="40" t="s">
        <v>150</v>
      </c>
      <c r="J42" s="42" t="s">
        <v>151</v>
      </c>
      <c r="K42" s="43"/>
      <c r="L42" s="43"/>
      <c r="M42" s="43"/>
      <c r="N42" s="43"/>
      <c r="O42" s="43"/>
      <c r="P42" s="43"/>
      <c r="Q42" s="43"/>
    </row>
    <row r="43" spans="1:17" ht="18.5" thickBot="1" x14ac:dyDescent="0.45">
      <c r="A43" s="49"/>
      <c r="B43" s="49"/>
      <c r="C43" s="49"/>
      <c r="D43" s="49"/>
      <c r="E43" s="49"/>
      <c r="F43" s="49"/>
      <c r="G43" s="49"/>
      <c r="H43" s="49"/>
      <c r="I43" s="51">
        <v>0.79880587745434606</v>
      </c>
      <c r="J43" s="52">
        <v>0.79880589246749878</v>
      </c>
      <c r="K43" s="43"/>
      <c r="L43" s="43"/>
      <c r="M43" s="43"/>
      <c r="N43" s="43"/>
      <c r="O43" s="43"/>
      <c r="P43" s="43"/>
      <c r="Q43" s="43"/>
    </row>
    <row r="44" spans="1:17" ht="18" x14ac:dyDescent="0.4">
      <c r="A44" s="49"/>
      <c r="B44" s="49"/>
      <c r="C44" s="49"/>
      <c r="D44" s="49"/>
      <c r="E44" s="49"/>
      <c r="F44" s="40" t="s">
        <v>166</v>
      </c>
      <c r="G44" s="41" t="s">
        <v>157</v>
      </c>
      <c r="H44" s="41" t="s">
        <v>144</v>
      </c>
      <c r="I44" s="42" t="s">
        <v>145</v>
      </c>
      <c r="J44" s="43"/>
      <c r="K44" s="43"/>
      <c r="L44" s="43"/>
      <c r="M44" s="43"/>
      <c r="N44" s="43"/>
      <c r="O44" s="43"/>
      <c r="P44" s="43"/>
      <c r="Q44" s="43"/>
    </row>
    <row r="45" spans="1:17" ht="18.5" thickBot="1" x14ac:dyDescent="0.45">
      <c r="A45" s="49"/>
      <c r="B45" s="49"/>
      <c r="C45" s="49"/>
      <c r="D45" s="49"/>
      <c r="E45" s="49"/>
      <c r="F45" s="45">
        <v>6.5663630790710448</v>
      </c>
      <c r="G45" s="46">
        <v>3.7178746500968938</v>
      </c>
      <c r="H45" s="47">
        <v>0.76611142414392286</v>
      </c>
      <c r="I45" s="50">
        <v>0.24790209179906678</v>
      </c>
      <c r="J45" s="43"/>
      <c r="K45" s="43"/>
      <c r="L45" s="43"/>
      <c r="M45" s="43"/>
      <c r="N45" s="43"/>
      <c r="O45" s="43"/>
      <c r="P45" s="43"/>
      <c r="Q45" s="43"/>
    </row>
    <row r="46" spans="1:17" ht="36" x14ac:dyDescent="0.4">
      <c r="A46" s="49"/>
      <c r="B46" s="49"/>
      <c r="C46" s="49"/>
      <c r="D46" s="49"/>
      <c r="E46" s="49"/>
      <c r="F46" s="49"/>
      <c r="G46" s="49"/>
      <c r="H46" s="49"/>
      <c r="I46" s="42" t="s">
        <v>146</v>
      </c>
      <c r="J46" s="43"/>
      <c r="K46" s="43"/>
      <c r="L46" s="43"/>
      <c r="M46" s="43"/>
      <c r="N46" s="43"/>
      <c r="O46" s="43"/>
      <c r="P46" s="43"/>
      <c r="Q46" s="43"/>
    </row>
    <row r="47" spans="1:17" ht="18.5" thickBot="1" x14ac:dyDescent="0.45">
      <c r="A47" s="49"/>
      <c r="B47" s="49"/>
      <c r="C47" s="49"/>
      <c r="D47" s="49"/>
      <c r="E47" s="49"/>
      <c r="F47" s="49"/>
      <c r="G47" s="49"/>
      <c r="H47" s="49"/>
      <c r="I47" s="50">
        <v>0.78143364913455104</v>
      </c>
      <c r="J47" s="43"/>
      <c r="K47" s="43"/>
      <c r="L47" s="43"/>
      <c r="M47" s="43"/>
      <c r="N47" s="43"/>
      <c r="O47" s="43"/>
      <c r="P47" s="43"/>
      <c r="Q47" s="43"/>
    </row>
    <row r="48" spans="1:17" ht="18" x14ac:dyDescent="0.4">
      <c r="A48" s="49"/>
      <c r="B48" s="49"/>
      <c r="C48" s="49"/>
      <c r="D48" s="49"/>
      <c r="E48" s="49"/>
      <c r="F48" s="49"/>
      <c r="G48" s="49"/>
      <c r="H48" s="41" t="s">
        <v>147</v>
      </c>
      <c r="I48" s="42" t="s">
        <v>148</v>
      </c>
      <c r="J48" s="43"/>
      <c r="K48" s="43"/>
      <c r="L48" s="43"/>
      <c r="M48" s="43"/>
      <c r="N48" s="43"/>
      <c r="O48" s="43"/>
      <c r="P48" s="43"/>
      <c r="Q48" s="43"/>
    </row>
    <row r="49" spans="1:17" ht="18.5" thickBot="1" x14ac:dyDescent="0.45">
      <c r="A49" s="49"/>
      <c r="B49" s="49"/>
      <c r="C49" s="49"/>
      <c r="D49" s="49"/>
      <c r="E49" s="49"/>
      <c r="F49" s="49"/>
      <c r="G49" s="49"/>
      <c r="H49" s="46">
        <v>1.4298981109184457</v>
      </c>
      <c r="I49" s="53">
        <v>1.4299003284587217</v>
      </c>
      <c r="J49" s="43"/>
      <c r="K49" s="43"/>
      <c r="L49" s="43"/>
      <c r="M49" s="43"/>
      <c r="N49" s="43"/>
      <c r="O49" s="43"/>
      <c r="P49" s="43"/>
      <c r="Q49" s="43"/>
    </row>
    <row r="50" spans="1:17" ht="18" x14ac:dyDescent="0.4">
      <c r="A50" s="49"/>
      <c r="B50" s="49"/>
      <c r="C50" s="49"/>
      <c r="D50" s="49"/>
      <c r="E50" s="49"/>
      <c r="F50" s="49"/>
      <c r="G50" s="49"/>
      <c r="H50" s="41" t="s">
        <v>149</v>
      </c>
      <c r="I50" s="42" t="s">
        <v>148</v>
      </c>
      <c r="J50" s="43"/>
      <c r="K50" s="43"/>
      <c r="L50" s="43"/>
      <c r="M50" s="43"/>
      <c r="N50" s="43"/>
      <c r="O50" s="43"/>
      <c r="P50" s="43"/>
      <c r="Q50" s="43"/>
    </row>
    <row r="51" spans="1:17" ht="18.5" thickBot="1" x14ac:dyDescent="0.45">
      <c r="A51" s="49"/>
      <c r="B51" s="49"/>
      <c r="C51" s="49"/>
      <c r="D51" s="49"/>
      <c r="E51" s="49"/>
      <c r="F51" s="49"/>
      <c r="G51" s="49"/>
      <c r="H51" s="47">
        <v>0.63475190604016918</v>
      </c>
      <c r="I51" s="50">
        <v>0.63475288616988113</v>
      </c>
      <c r="J51" s="43"/>
      <c r="K51" s="43"/>
      <c r="L51" s="43"/>
      <c r="M51" s="43"/>
      <c r="N51" s="43"/>
      <c r="O51" s="43"/>
      <c r="P51" s="43"/>
      <c r="Q51" s="43"/>
    </row>
    <row r="52" spans="1:17" ht="18" x14ac:dyDescent="0.4">
      <c r="A52" s="49"/>
      <c r="B52" s="49"/>
      <c r="C52" s="49"/>
      <c r="D52" s="49"/>
      <c r="E52" s="49"/>
      <c r="F52" s="49"/>
      <c r="G52" s="49"/>
      <c r="H52" s="40" t="s">
        <v>150</v>
      </c>
      <c r="I52" s="42" t="s">
        <v>151</v>
      </c>
      <c r="J52" s="43"/>
      <c r="K52" s="43"/>
      <c r="L52" s="43"/>
      <c r="M52" s="43"/>
      <c r="N52" s="43"/>
      <c r="O52" s="43"/>
      <c r="P52" s="43"/>
      <c r="Q52" s="43"/>
    </row>
    <row r="53" spans="1:17" ht="18.5" thickBot="1" x14ac:dyDescent="0.45">
      <c r="A53" s="49"/>
      <c r="B53" s="49"/>
      <c r="C53" s="49"/>
      <c r="D53" s="49"/>
      <c r="E53" s="49"/>
      <c r="F53" s="49"/>
      <c r="G53" s="49"/>
      <c r="H53" s="51">
        <v>0.99137327260574803</v>
      </c>
      <c r="I53" s="50">
        <v>0.99137330055236816</v>
      </c>
      <c r="J53" s="43"/>
      <c r="K53" s="43"/>
      <c r="L53" s="43"/>
      <c r="M53" s="43"/>
      <c r="N53" s="43"/>
      <c r="O53" s="43"/>
      <c r="P53" s="43"/>
      <c r="Q53" s="43"/>
    </row>
    <row r="54" spans="1:17" ht="18" x14ac:dyDescent="0.4">
      <c r="A54" s="49"/>
      <c r="B54" s="49"/>
      <c r="C54" s="49"/>
      <c r="D54" s="49"/>
      <c r="E54" s="49"/>
      <c r="F54" s="49"/>
      <c r="G54" s="41" t="s">
        <v>143</v>
      </c>
      <c r="H54" s="41" t="s">
        <v>144</v>
      </c>
      <c r="I54" s="42" t="s">
        <v>145</v>
      </c>
      <c r="J54" s="43"/>
      <c r="K54" s="43"/>
      <c r="L54" s="43"/>
      <c r="M54" s="43"/>
      <c r="N54" s="43"/>
      <c r="O54" s="43"/>
      <c r="P54" s="43"/>
      <c r="Q54" s="43"/>
    </row>
    <row r="55" spans="1:17" ht="18.5" thickBot="1" x14ac:dyDescent="0.45">
      <c r="A55" s="49"/>
      <c r="B55" s="49"/>
      <c r="C55" s="49"/>
      <c r="D55" s="49"/>
      <c r="E55" s="49"/>
      <c r="F55" s="49"/>
      <c r="G55" s="46">
        <v>4.8039510667800904</v>
      </c>
      <c r="H55" s="47">
        <v>0.98991014388041054</v>
      </c>
      <c r="I55" s="50">
        <v>0.32031996930146167</v>
      </c>
      <c r="J55" s="43"/>
      <c r="K55" s="43"/>
      <c r="L55" s="43"/>
      <c r="M55" s="43"/>
      <c r="N55" s="43"/>
      <c r="O55" s="43"/>
      <c r="P55" s="43"/>
      <c r="Q55" s="43"/>
    </row>
    <row r="56" spans="1:17" ht="36" x14ac:dyDescent="0.4">
      <c r="A56" s="49"/>
      <c r="B56" s="49"/>
      <c r="C56" s="49"/>
      <c r="D56" s="49"/>
      <c r="E56" s="49"/>
      <c r="F56" s="49"/>
      <c r="G56" s="49"/>
      <c r="H56" s="49"/>
      <c r="I56" s="42" t="s">
        <v>146</v>
      </c>
      <c r="J56" s="43"/>
      <c r="K56" s="43"/>
      <c r="L56" s="43"/>
      <c r="M56" s="43"/>
      <c r="N56" s="43"/>
      <c r="O56" s="43"/>
      <c r="P56" s="43"/>
      <c r="Q56" s="43"/>
    </row>
    <row r="57" spans="1:17" ht="18.5" thickBot="1" x14ac:dyDescent="0.45">
      <c r="A57" s="49"/>
      <c r="B57" s="49"/>
      <c r="C57" s="49"/>
      <c r="D57" s="49"/>
      <c r="E57" s="49"/>
      <c r="F57" s="49"/>
      <c r="G57" s="49"/>
      <c r="H57" s="49"/>
      <c r="I57" s="53">
        <v>1.0097083113957446</v>
      </c>
      <c r="J57" s="43"/>
      <c r="K57" s="43"/>
      <c r="L57" s="43"/>
      <c r="M57" s="43"/>
      <c r="N57" s="43"/>
      <c r="O57" s="43"/>
      <c r="P57" s="43"/>
      <c r="Q57" s="43"/>
    </row>
    <row r="58" spans="1:17" ht="18" x14ac:dyDescent="0.4">
      <c r="A58" s="49"/>
      <c r="B58" s="49"/>
      <c r="C58" s="49"/>
      <c r="D58" s="49"/>
      <c r="E58" s="49"/>
      <c r="F58" s="49"/>
      <c r="G58" s="49"/>
      <c r="H58" s="41" t="s">
        <v>147</v>
      </c>
      <c r="I58" s="42" t="s">
        <v>148</v>
      </c>
      <c r="J58" s="43"/>
      <c r="K58" s="43"/>
      <c r="L58" s="43"/>
      <c r="M58" s="43"/>
      <c r="N58" s="43"/>
      <c r="O58" s="43"/>
      <c r="P58" s="43"/>
      <c r="Q58" s="43"/>
    </row>
    <row r="59" spans="1:17" ht="18.5" thickBot="1" x14ac:dyDescent="0.45">
      <c r="A59" s="49"/>
      <c r="B59" s="49"/>
      <c r="C59" s="49"/>
      <c r="D59" s="49"/>
      <c r="E59" s="49"/>
      <c r="F59" s="49"/>
      <c r="G59" s="49"/>
      <c r="H59" s="46">
        <v>1.8476041475237071</v>
      </c>
      <c r="I59" s="53">
        <v>1.847606979661272</v>
      </c>
      <c r="J59" s="43"/>
      <c r="K59" s="43"/>
      <c r="L59" s="43"/>
      <c r="M59" s="43"/>
      <c r="N59" s="43"/>
      <c r="O59" s="43"/>
      <c r="P59" s="43"/>
      <c r="Q59" s="43"/>
    </row>
    <row r="60" spans="1:17" ht="18" x14ac:dyDescent="0.4">
      <c r="A60" s="49"/>
      <c r="B60" s="49"/>
      <c r="C60" s="49"/>
      <c r="D60" s="49"/>
      <c r="E60" s="49"/>
      <c r="F60" s="49"/>
      <c r="G60" s="49"/>
      <c r="H60" s="41" t="s">
        <v>149</v>
      </c>
      <c r="I60" s="42" t="s">
        <v>148</v>
      </c>
      <c r="J60" s="43"/>
      <c r="K60" s="43"/>
      <c r="L60" s="43"/>
      <c r="M60" s="43"/>
      <c r="N60" s="43"/>
      <c r="O60" s="43"/>
      <c r="P60" s="43"/>
      <c r="Q60" s="43"/>
    </row>
    <row r="61" spans="1:17" ht="18.5" thickBot="1" x14ac:dyDescent="0.45">
      <c r="A61" s="49"/>
      <c r="B61" s="49"/>
      <c r="C61" s="49"/>
      <c r="D61" s="49"/>
      <c r="E61" s="49"/>
      <c r="F61" s="49"/>
      <c r="G61" s="49"/>
      <c r="H61" s="47">
        <v>0.82017749746875779</v>
      </c>
      <c r="I61" s="50">
        <v>0.82017874914656774</v>
      </c>
      <c r="J61" s="43"/>
      <c r="K61" s="43"/>
      <c r="L61" s="43"/>
      <c r="M61" s="43"/>
      <c r="N61" s="43"/>
      <c r="O61" s="43"/>
      <c r="P61" s="43"/>
      <c r="Q61" s="43"/>
    </row>
    <row r="62" spans="1:17" ht="18" x14ac:dyDescent="0.4">
      <c r="A62" s="49"/>
      <c r="B62" s="49"/>
      <c r="C62" s="49"/>
      <c r="D62" s="49"/>
      <c r="E62" s="49"/>
      <c r="F62" s="49"/>
      <c r="G62" s="49"/>
      <c r="H62" s="40" t="s">
        <v>150</v>
      </c>
      <c r="I62" s="42" t="s">
        <v>151</v>
      </c>
      <c r="J62" s="43"/>
      <c r="K62" s="43"/>
      <c r="L62" s="43"/>
      <c r="M62" s="43"/>
      <c r="N62" s="43"/>
      <c r="O62" s="43"/>
      <c r="P62" s="43"/>
      <c r="Q62" s="43"/>
    </row>
    <row r="63" spans="1:17" ht="18.5" thickBot="1" x14ac:dyDescent="0.45">
      <c r="A63" s="49"/>
      <c r="B63" s="49"/>
      <c r="C63" s="49"/>
      <c r="D63" s="49"/>
      <c r="E63" s="49"/>
      <c r="F63" s="49"/>
      <c r="G63" s="49"/>
      <c r="H63" s="45">
        <v>1.2809761452401836</v>
      </c>
      <c r="I63" s="53">
        <v>1.2809761762619019</v>
      </c>
      <c r="J63" s="43"/>
      <c r="K63" s="43"/>
      <c r="L63" s="43"/>
      <c r="M63" s="43"/>
      <c r="N63" s="43"/>
      <c r="O63" s="43"/>
      <c r="P63" s="43"/>
      <c r="Q63" s="43"/>
    </row>
    <row r="64" spans="1:17" ht="36" x14ac:dyDescent="0.4">
      <c r="A64" s="49"/>
      <c r="B64" s="49"/>
      <c r="C64" s="49"/>
      <c r="D64" s="49"/>
      <c r="E64" s="40" t="s">
        <v>193</v>
      </c>
      <c r="F64" s="41" t="s">
        <v>165</v>
      </c>
      <c r="G64" s="40" t="s">
        <v>156</v>
      </c>
      <c r="H64" s="41" t="s">
        <v>157</v>
      </c>
      <c r="I64" s="41" t="s">
        <v>144</v>
      </c>
      <c r="J64" s="42" t="s">
        <v>145</v>
      </c>
      <c r="K64" s="43"/>
      <c r="L64" s="43"/>
      <c r="M64" s="43"/>
      <c r="N64" s="43"/>
      <c r="O64" s="43"/>
      <c r="P64" s="43"/>
      <c r="Q64" s="43"/>
    </row>
    <row r="65" spans="1:17" ht="18.5" thickBot="1" x14ac:dyDescent="0.45">
      <c r="A65" s="49"/>
      <c r="B65" s="49"/>
      <c r="C65" s="49"/>
      <c r="D65" s="49"/>
      <c r="E65" s="45">
        <v>1.6293190811779785</v>
      </c>
      <c r="F65" s="46">
        <v>1.6293190717697144</v>
      </c>
      <c r="G65" s="45">
        <v>3.6862365856665922</v>
      </c>
      <c r="H65" s="47">
        <v>0.9466255640029908</v>
      </c>
      <c r="I65" s="47">
        <v>0.19506323501922504</v>
      </c>
      <c r="J65" s="48">
        <v>6.3119516916214688E-2</v>
      </c>
      <c r="K65" s="43"/>
      <c r="L65" s="43"/>
      <c r="M65" s="43"/>
      <c r="N65" s="43"/>
      <c r="O65" s="43"/>
      <c r="P65" s="43"/>
      <c r="Q65" s="43"/>
    </row>
    <row r="66" spans="1:17" ht="36" x14ac:dyDescent="0.4">
      <c r="A66" s="49"/>
      <c r="B66" s="49"/>
      <c r="C66" s="49"/>
      <c r="D66" s="49"/>
      <c r="E66" s="49"/>
      <c r="F66" s="49"/>
      <c r="G66" s="49"/>
      <c r="H66" s="49"/>
      <c r="I66" s="49"/>
      <c r="J66" s="42" t="s">
        <v>146</v>
      </c>
      <c r="K66" s="43"/>
      <c r="L66" s="43"/>
      <c r="M66" s="43"/>
      <c r="N66" s="43"/>
      <c r="O66" s="43"/>
      <c r="P66" s="43"/>
      <c r="Q66" s="43"/>
    </row>
    <row r="67" spans="1:17" ht="18.5" thickBot="1" x14ac:dyDescent="0.45">
      <c r="A67" s="49"/>
      <c r="B67" s="49"/>
      <c r="C67" s="49"/>
      <c r="D67" s="49"/>
      <c r="E67" s="49"/>
      <c r="F67" s="49"/>
      <c r="G67" s="49"/>
      <c r="H67" s="49"/>
      <c r="I67" s="49"/>
      <c r="J67" s="50">
        <v>0.19896449472248201</v>
      </c>
      <c r="K67" s="43"/>
      <c r="L67" s="43"/>
      <c r="M67" s="43"/>
      <c r="N67" s="43"/>
      <c r="O67" s="43"/>
      <c r="P67" s="43"/>
      <c r="Q67" s="43"/>
    </row>
    <row r="68" spans="1:17" ht="18" x14ac:dyDescent="0.4">
      <c r="A68" s="49"/>
      <c r="B68" s="49"/>
      <c r="C68" s="49"/>
      <c r="D68" s="49"/>
      <c r="E68" s="49"/>
      <c r="F68" s="49"/>
      <c r="G68" s="49"/>
      <c r="H68" s="49"/>
      <c r="I68" s="41" t="s">
        <v>147</v>
      </c>
      <c r="J68" s="42" t="s">
        <v>148</v>
      </c>
      <c r="K68" s="43"/>
      <c r="L68" s="43"/>
      <c r="M68" s="43"/>
      <c r="N68" s="43"/>
      <c r="O68" s="43"/>
      <c r="P68" s="43"/>
      <c r="Q68" s="43"/>
    </row>
    <row r="69" spans="1:17" ht="18.5" thickBot="1" x14ac:dyDescent="0.45">
      <c r="A69" s="49"/>
      <c r="B69" s="49"/>
      <c r="C69" s="49"/>
      <c r="D69" s="49"/>
      <c r="E69" s="49"/>
      <c r="F69" s="49"/>
      <c r="G69" s="49"/>
      <c r="H69" s="49"/>
      <c r="I69" s="47">
        <v>0.36407308711693642</v>
      </c>
      <c r="J69" s="50">
        <v>0.36407365420297111</v>
      </c>
      <c r="K69" s="43"/>
      <c r="L69" s="43"/>
      <c r="M69" s="43"/>
      <c r="N69" s="43"/>
      <c r="O69" s="43"/>
      <c r="P69" s="43"/>
      <c r="Q69" s="43"/>
    </row>
    <row r="70" spans="1:17" ht="18" x14ac:dyDescent="0.4">
      <c r="A70" s="49"/>
      <c r="B70" s="49"/>
      <c r="C70" s="49"/>
      <c r="D70" s="49"/>
      <c r="E70" s="49"/>
      <c r="F70" s="49"/>
      <c r="G70" s="49"/>
      <c r="H70" s="49"/>
      <c r="I70" s="41" t="s">
        <v>149</v>
      </c>
      <c r="J70" s="42" t="s">
        <v>148</v>
      </c>
      <c r="K70" s="43"/>
      <c r="L70" s="43"/>
      <c r="M70" s="43"/>
      <c r="N70" s="43"/>
      <c r="O70" s="43"/>
      <c r="P70" s="43"/>
      <c r="Q70" s="43"/>
    </row>
    <row r="71" spans="1:17" ht="18.5" thickBot="1" x14ac:dyDescent="0.45">
      <c r="A71" s="49"/>
      <c r="B71" s="49"/>
      <c r="C71" s="49"/>
      <c r="D71" s="49"/>
      <c r="E71" s="49"/>
      <c r="F71" s="49"/>
      <c r="G71" s="49"/>
      <c r="H71" s="49"/>
      <c r="I71" s="47">
        <v>0.16161716993735126</v>
      </c>
      <c r="J71" s="50">
        <v>0.16161742178151831</v>
      </c>
      <c r="K71" s="43"/>
      <c r="L71" s="43"/>
      <c r="M71" s="43"/>
      <c r="N71" s="43"/>
      <c r="O71" s="43"/>
      <c r="P71" s="43"/>
      <c r="Q71" s="43"/>
    </row>
    <row r="72" spans="1:17" ht="18" x14ac:dyDescent="0.4">
      <c r="A72" s="49"/>
      <c r="B72" s="49"/>
      <c r="C72" s="49"/>
      <c r="D72" s="49"/>
      <c r="E72" s="49"/>
      <c r="F72" s="49"/>
      <c r="G72" s="49"/>
      <c r="H72" s="49"/>
      <c r="I72" s="40" t="s">
        <v>150</v>
      </c>
      <c r="J72" s="42" t="s">
        <v>151</v>
      </c>
      <c r="K72" s="43"/>
      <c r="L72" s="43"/>
      <c r="M72" s="43"/>
      <c r="N72" s="43"/>
      <c r="O72" s="43"/>
      <c r="P72" s="43"/>
      <c r="Q72" s="43"/>
    </row>
    <row r="73" spans="1:17" ht="18.5" thickBot="1" x14ac:dyDescent="0.45">
      <c r="A73" s="49"/>
      <c r="B73" s="49"/>
      <c r="C73" s="49"/>
      <c r="D73" s="49"/>
      <c r="E73" s="49"/>
      <c r="F73" s="49"/>
      <c r="G73" s="49"/>
      <c r="H73" s="49"/>
      <c r="I73" s="51">
        <v>0.25241821433763734</v>
      </c>
      <c r="J73" s="50">
        <v>0.25241822004318237</v>
      </c>
      <c r="K73" s="43"/>
      <c r="L73" s="43"/>
      <c r="M73" s="43"/>
      <c r="N73" s="43"/>
      <c r="O73" s="43"/>
      <c r="P73" s="43"/>
      <c r="Q73" s="43"/>
    </row>
    <row r="74" spans="1:17" ht="36" x14ac:dyDescent="0.4">
      <c r="A74" s="49"/>
      <c r="B74" s="49"/>
      <c r="C74" s="49"/>
      <c r="D74" s="49"/>
      <c r="E74" s="49"/>
      <c r="F74" s="49"/>
      <c r="G74" s="49"/>
      <c r="H74" s="41" t="s">
        <v>158</v>
      </c>
      <c r="I74" s="41" t="s">
        <v>159</v>
      </c>
      <c r="J74" s="42" t="s">
        <v>160</v>
      </c>
      <c r="K74" s="43"/>
      <c r="L74" s="43"/>
      <c r="M74" s="43"/>
      <c r="N74" s="43"/>
      <c r="O74" s="43"/>
      <c r="P74" s="43"/>
      <c r="Q74" s="43"/>
    </row>
    <row r="75" spans="1:17" ht="18.5" thickBot="1" x14ac:dyDescent="0.45">
      <c r="A75" s="49"/>
      <c r="B75" s="49"/>
      <c r="C75" s="49"/>
      <c r="D75" s="49"/>
      <c r="E75" s="49"/>
      <c r="F75" s="49"/>
      <c r="G75" s="49"/>
      <c r="H75" s="46">
        <v>2.7230229911565784</v>
      </c>
      <c r="I75" s="46">
        <v>5.9039562875819627</v>
      </c>
      <c r="J75" s="58">
        <v>20.587956632701793</v>
      </c>
      <c r="K75" s="43"/>
      <c r="L75" s="43"/>
      <c r="M75" s="43"/>
      <c r="N75" s="43"/>
      <c r="O75" s="43"/>
      <c r="P75" s="43"/>
      <c r="Q75" s="43"/>
    </row>
    <row r="76" spans="1:17" ht="18" x14ac:dyDescent="0.4">
      <c r="A76" s="49"/>
      <c r="B76" s="49"/>
      <c r="C76" s="49"/>
      <c r="D76" s="49"/>
      <c r="E76" s="49"/>
      <c r="F76" s="49"/>
      <c r="G76" s="49"/>
      <c r="H76" s="49"/>
      <c r="I76" s="40" t="s">
        <v>161</v>
      </c>
      <c r="J76" s="41" t="s">
        <v>162</v>
      </c>
      <c r="K76" s="41" t="s">
        <v>149</v>
      </c>
      <c r="L76" s="42" t="s">
        <v>148</v>
      </c>
      <c r="M76" s="43"/>
      <c r="N76" s="43"/>
      <c r="O76" s="43"/>
      <c r="P76" s="43"/>
      <c r="Q76" s="43"/>
    </row>
    <row r="77" spans="1:17" ht="18.5" thickBot="1" x14ac:dyDescent="0.45">
      <c r="A77" s="49"/>
      <c r="B77" s="49"/>
      <c r="C77" s="49"/>
      <c r="D77" s="49"/>
      <c r="E77" s="49"/>
      <c r="F77" s="49"/>
      <c r="G77" s="49"/>
      <c r="H77" s="49"/>
      <c r="I77" s="45">
        <v>5.0605339607845403</v>
      </c>
      <c r="J77" s="46">
        <v>4.108242712202073</v>
      </c>
      <c r="K77" s="46">
        <v>2.5515490842697175</v>
      </c>
      <c r="L77" s="53">
        <v>2.551553096366129</v>
      </c>
      <c r="M77" s="43"/>
      <c r="N77" s="43"/>
      <c r="O77" s="43"/>
      <c r="P77" s="43"/>
      <c r="Q77" s="43"/>
    </row>
    <row r="78" spans="1:17" ht="18" x14ac:dyDescent="0.4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0" t="s">
        <v>163</v>
      </c>
      <c r="L78" s="42" t="s">
        <v>164</v>
      </c>
      <c r="M78" s="43"/>
      <c r="N78" s="43"/>
      <c r="O78" s="43"/>
      <c r="P78" s="43"/>
      <c r="Q78" s="43"/>
    </row>
    <row r="79" spans="1:17" ht="18.5" thickBot="1" x14ac:dyDescent="0.45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5">
        <v>1.7715924720392169</v>
      </c>
      <c r="L79" s="53">
        <v>1.8247402727603912</v>
      </c>
      <c r="M79" s="43"/>
      <c r="N79" s="43"/>
      <c r="O79" s="43"/>
      <c r="P79" s="43"/>
      <c r="Q79" s="43"/>
    </row>
    <row r="80" spans="1:17" ht="18" x14ac:dyDescent="0.4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0" t="s">
        <v>150</v>
      </c>
      <c r="L80" s="42" t="s">
        <v>151</v>
      </c>
      <c r="M80" s="43"/>
      <c r="N80" s="43"/>
      <c r="O80" s="43"/>
      <c r="P80" s="43"/>
      <c r="Q80" s="43"/>
    </row>
    <row r="81" spans="1:17" ht="18.5" thickBot="1" x14ac:dyDescent="0.45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51">
        <v>0.1546886809225419</v>
      </c>
      <c r="L81" s="52">
        <v>0.15468868613243103</v>
      </c>
      <c r="M81" s="43"/>
      <c r="N81" s="43"/>
      <c r="O81" s="43"/>
      <c r="P81" s="43"/>
      <c r="Q81" s="43"/>
    </row>
    <row r="82" spans="1:17" ht="18" x14ac:dyDescent="0.4">
      <c r="A82" s="49"/>
      <c r="B82" s="49"/>
      <c r="C82" s="49"/>
      <c r="D82" s="49"/>
      <c r="E82" s="49"/>
      <c r="F82" s="49"/>
      <c r="G82" s="49"/>
      <c r="H82" s="49"/>
      <c r="I82" s="49"/>
      <c r="J82" s="40" t="s">
        <v>150</v>
      </c>
      <c r="K82" s="42" t="s">
        <v>151</v>
      </c>
      <c r="L82" s="43"/>
      <c r="M82" s="43"/>
      <c r="N82" s="43"/>
      <c r="O82" s="43"/>
      <c r="P82" s="43"/>
      <c r="Q82" s="43"/>
    </row>
    <row r="83" spans="1:17" ht="18.5" thickBot="1" x14ac:dyDescent="0.45">
      <c r="A83" s="49"/>
      <c r="B83" s="49"/>
      <c r="C83" s="49"/>
      <c r="D83" s="49"/>
      <c r="E83" s="49"/>
      <c r="F83" s="49"/>
      <c r="G83" s="49"/>
      <c r="H83" s="49"/>
      <c r="I83" s="49"/>
      <c r="J83" s="45">
        <v>1.0275211866445542</v>
      </c>
      <c r="K83" s="59">
        <v>1.0275211334228516</v>
      </c>
      <c r="L83" s="43"/>
      <c r="M83" s="43"/>
      <c r="N83" s="43"/>
      <c r="O83" s="43"/>
      <c r="P83" s="43"/>
      <c r="Q83" s="43"/>
    </row>
    <row r="84" spans="1:17" ht="18" x14ac:dyDescent="0.4">
      <c r="A84" s="49"/>
      <c r="B84" s="49"/>
      <c r="C84" s="49"/>
      <c r="D84" s="49"/>
      <c r="E84" s="49"/>
      <c r="F84" s="49"/>
      <c r="G84" s="49"/>
      <c r="H84" s="49"/>
      <c r="I84" s="40" t="s">
        <v>150</v>
      </c>
      <c r="J84" s="42" t="s">
        <v>151</v>
      </c>
      <c r="K84" s="43"/>
      <c r="L84" s="43"/>
      <c r="M84" s="43"/>
      <c r="N84" s="43"/>
      <c r="O84" s="43"/>
      <c r="P84" s="43"/>
      <c r="Q84" s="43"/>
    </row>
    <row r="85" spans="1:17" ht="18.5" thickBot="1" x14ac:dyDescent="0.45">
      <c r="A85" s="49"/>
      <c r="B85" s="49"/>
      <c r="C85" s="49"/>
      <c r="D85" s="49"/>
      <c r="E85" s="49"/>
      <c r="F85" s="70"/>
      <c r="G85" s="70"/>
      <c r="H85" s="70"/>
      <c r="I85" s="60">
        <v>1.59768141889513</v>
      </c>
      <c r="J85" s="59">
        <v>1.5976814031600952</v>
      </c>
      <c r="K85" s="43"/>
      <c r="L85" s="43"/>
      <c r="M85" s="43"/>
      <c r="N85" s="43"/>
      <c r="O85" s="43"/>
      <c r="P85" s="43"/>
      <c r="Q85" s="43"/>
    </row>
    <row r="86" spans="1:17" ht="18" x14ac:dyDescent="0.4">
      <c r="A86" s="49"/>
      <c r="B86" s="49"/>
      <c r="C86" s="49"/>
      <c r="D86" s="40" t="s">
        <v>150</v>
      </c>
      <c r="E86" s="42" t="s">
        <v>151</v>
      </c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</row>
    <row r="87" spans="1:17" ht="18.5" thickBot="1" x14ac:dyDescent="0.45">
      <c r="A87" s="49"/>
      <c r="B87" s="49"/>
      <c r="C87" s="49"/>
      <c r="D87" s="61">
        <v>28.589402587890625</v>
      </c>
      <c r="E87" s="58">
        <v>28.58940315246582</v>
      </c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</row>
    <row r="88" spans="1:17" ht="18" x14ac:dyDescent="0.4">
      <c r="A88" s="49"/>
      <c r="B88" s="41" t="s">
        <v>578</v>
      </c>
      <c r="C88" s="40" t="s">
        <v>579</v>
      </c>
      <c r="D88" s="41" t="s">
        <v>580</v>
      </c>
      <c r="E88" s="40" t="s">
        <v>581</v>
      </c>
      <c r="F88" s="42" t="s">
        <v>148</v>
      </c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</row>
    <row r="89" spans="1:17" ht="18.5" thickBot="1" x14ac:dyDescent="0.45">
      <c r="A89" s="49"/>
      <c r="B89" s="55">
        <v>498.762</v>
      </c>
      <c r="C89" s="54">
        <v>130.77665960161755</v>
      </c>
      <c r="D89" s="62">
        <v>92.707572221374505</v>
      </c>
      <c r="E89" s="61">
        <v>87.446056047804532</v>
      </c>
      <c r="F89" s="58">
        <v>87.446052551269531</v>
      </c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</row>
    <row r="90" spans="1:17" ht="18" x14ac:dyDescent="0.4">
      <c r="A90" s="49"/>
      <c r="B90" s="49"/>
      <c r="C90" s="49"/>
      <c r="D90" s="49"/>
      <c r="E90" s="40" t="s">
        <v>582</v>
      </c>
      <c r="F90" s="41" t="s">
        <v>171</v>
      </c>
      <c r="G90" s="41" t="s">
        <v>172</v>
      </c>
      <c r="H90" s="40" t="s">
        <v>173</v>
      </c>
      <c r="I90" s="42" t="s">
        <v>145</v>
      </c>
      <c r="J90" s="43"/>
      <c r="K90" s="43"/>
      <c r="L90" s="43"/>
      <c r="M90" s="43"/>
      <c r="N90" s="43"/>
      <c r="O90" s="43"/>
      <c r="P90" s="43"/>
      <c r="Q90" s="43"/>
    </row>
    <row r="91" spans="1:17" ht="18.5" thickBot="1" x14ac:dyDescent="0.45">
      <c r="A91" s="49"/>
      <c r="B91" s="49"/>
      <c r="C91" s="49"/>
      <c r="D91" s="49"/>
      <c r="E91" s="61">
        <v>73.986356164931948</v>
      </c>
      <c r="F91" s="62">
        <v>51.878568802948003</v>
      </c>
      <c r="G91" s="62">
        <v>15.060834348080654</v>
      </c>
      <c r="H91" s="61">
        <v>15.355701190256452</v>
      </c>
      <c r="I91" s="58">
        <v>43.057386856079098</v>
      </c>
      <c r="J91" s="43"/>
      <c r="K91" s="43"/>
      <c r="L91" s="43"/>
      <c r="M91" s="43"/>
      <c r="N91" s="43"/>
      <c r="O91" s="43"/>
      <c r="P91" s="43"/>
      <c r="Q91" s="43"/>
    </row>
    <row r="92" spans="1:17" ht="18" x14ac:dyDescent="0.4">
      <c r="A92" s="49"/>
      <c r="B92" s="49"/>
      <c r="C92" s="49"/>
      <c r="D92" s="49"/>
      <c r="E92" s="49"/>
      <c r="F92" s="49"/>
      <c r="G92" s="49"/>
      <c r="H92" s="49"/>
      <c r="I92" s="42" t="s">
        <v>164</v>
      </c>
      <c r="J92" s="43"/>
      <c r="K92" s="43"/>
      <c r="L92" s="43"/>
      <c r="M92" s="43"/>
      <c r="N92" s="43"/>
      <c r="O92" s="43"/>
      <c r="P92" s="43"/>
      <c r="Q92" s="43"/>
    </row>
    <row r="93" spans="1:17" ht="18.5" thickBot="1" x14ac:dyDescent="0.45">
      <c r="A93" s="49"/>
      <c r="B93" s="49"/>
      <c r="C93" s="49"/>
      <c r="D93" s="49"/>
      <c r="E93" s="49"/>
      <c r="F93" s="49"/>
      <c r="G93" s="49"/>
      <c r="H93" s="49"/>
      <c r="I93" s="58">
        <v>15.555325565338135</v>
      </c>
      <c r="J93" s="43"/>
      <c r="K93" s="43"/>
      <c r="L93" s="43"/>
      <c r="M93" s="43"/>
      <c r="N93" s="43"/>
      <c r="O93" s="43"/>
      <c r="P93" s="43"/>
      <c r="Q93" s="43"/>
    </row>
    <row r="94" spans="1:17" ht="36" x14ac:dyDescent="0.4">
      <c r="A94" s="49"/>
      <c r="B94" s="49"/>
      <c r="C94" s="49"/>
      <c r="D94" s="49"/>
      <c r="E94" s="49"/>
      <c r="F94" s="49"/>
      <c r="G94" s="41" t="s">
        <v>174</v>
      </c>
      <c r="H94" s="40" t="s">
        <v>173</v>
      </c>
      <c r="I94" s="42" t="s">
        <v>145</v>
      </c>
      <c r="J94" s="43"/>
      <c r="K94" s="43"/>
      <c r="L94" s="43"/>
      <c r="M94" s="43"/>
      <c r="N94" s="43"/>
      <c r="O94" s="43"/>
      <c r="P94" s="43"/>
      <c r="Q94" s="43"/>
    </row>
    <row r="95" spans="1:17" ht="18.5" thickBot="1" x14ac:dyDescent="0.45">
      <c r="A95" s="49"/>
      <c r="B95" s="49"/>
      <c r="C95" s="49"/>
      <c r="D95" s="49"/>
      <c r="E95" s="49"/>
      <c r="F95" s="49"/>
      <c r="G95" s="62">
        <v>36.967577912903707</v>
      </c>
      <c r="H95" s="61">
        <v>37.525569452864538</v>
      </c>
      <c r="I95" s="63">
        <v>105.22169804382324</v>
      </c>
      <c r="J95" s="43"/>
      <c r="K95" s="43"/>
      <c r="L95" s="43"/>
      <c r="M95" s="43"/>
      <c r="N95" s="43"/>
      <c r="O95" s="43"/>
      <c r="P95" s="43"/>
      <c r="Q95" s="43"/>
    </row>
    <row r="96" spans="1:17" ht="18" x14ac:dyDescent="0.4">
      <c r="A96" s="49"/>
      <c r="B96" s="49"/>
      <c r="C96" s="49"/>
      <c r="D96" s="49"/>
      <c r="E96" s="49"/>
      <c r="F96" s="49"/>
      <c r="G96" s="49"/>
      <c r="H96" s="49"/>
      <c r="I96" s="42" t="s">
        <v>164</v>
      </c>
      <c r="J96" s="43"/>
      <c r="K96" s="43"/>
      <c r="L96" s="43"/>
      <c r="M96" s="43"/>
      <c r="N96" s="43"/>
      <c r="O96" s="43"/>
      <c r="P96" s="43"/>
      <c r="Q96" s="43"/>
    </row>
    <row r="97" spans="1:17" ht="18.5" thickBot="1" x14ac:dyDescent="0.45">
      <c r="A97" s="49"/>
      <c r="B97" s="49"/>
      <c r="C97" s="49"/>
      <c r="D97" s="49"/>
      <c r="E97" s="49"/>
      <c r="F97" s="49"/>
      <c r="G97" s="49"/>
      <c r="H97" s="70"/>
      <c r="I97" s="72">
        <v>38.013402324676512</v>
      </c>
      <c r="J97" s="43"/>
      <c r="K97" s="43"/>
      <c r="L97" s="43"/>
      <c r="M97" s="43"/>
      <c r="N97" s="43"/>
      <c r="O97" s="43"/>
      <c r="P97" s="43"/>
      <c r="Q97" s="43"/>
    </row>
    <row r="98" spans="1:17" ht="18" x14ac:dyDescent="0.4">
      <c r="A98" s="49"/>
      <c r="B98" s="49"/>
      <c r="C98" s="49"/>
      <c r="D98" s="49"/>
      <c r="E98" s="49"/>
      <c r="F98" s="41" t="s">
        <v>583</v>
      </c>
      <c r="G98" s="42" t="s">
        <v>145</v>
      </c>
      <c r="H98" s="43"/>
      <c r="I98" s="43"/>
      <c r="J98" s="43"/>
      <c r="K98" s="43"/>
      <c r="L98" s="43"/>
      <c r="M98" s="43"/>
      <c r="N98" s="43"/>
      <c r="O98" s="43"/>
      <c r="P98" s="43"/>
      <c r="Q98" s="43"/>
    </row>
    <row r="99" spans="1:17" ht="18.5" thickBot="1" x14ac:dyDescent="0.45">
      <c r="A99" s="49"/>
      <c r="B99" s="49"/>
      <c r="C99" s="49"/>
      <c r="D99" s="49"/>
      <c r="E99" s="49"/>
      <c r="F99" s="46">
        <v>7.2429611670379632</v>
      </c>
      <c r="G99" s="53">
        <v>2.3437127900790511</v>
      </c>
      <c r="H99" s="43"/>
      <c r="I99" s="43"/>
      <c r="J99" s="43"/>
      <c r="K99" s="43"/>
      <c r="L99" s="43"/>
      <c r="M99" s="43"/>
      <c r="N99" s="43"/>
      <c r="O99" s="43"/>
      <c r="P99" s="43"/>
      <c r="Q99" s="43"/>
    </row>
    <row r="100" spans="1:17" ht="36" x14ac:dyDescent="0.4">
      <c r="A100" s="49"/>
      <c r="B100" s="49"/>
      <c r="C100" s="49"/>
      <c r="D100" s="49"/>
      <c r="E100" s="49"/>
      <c r="F100" s="49"/>
      <c r="G100" s="42" t="s">
        <v>146</v>
      </c>
      <c r="H100" s="43"/>
      <c r="I100" s="43"/>
      <c r="J100" s="43"/>
      <c r="K100" s="43"/>
      <c r="L100" s="43"/>
      <c r="M100" s="43"/>
      <c r="N100" s="43"/>
      <c r="O100" s="43"/>
      <c r="P100" s="43"/>
      <c r="Q100" s="43"/>
    </row>
    <row r="101" spans="1:17" ht="18.5" thickBot="1" x14ac:dyDescent="0.45">
      <c r="A101" s="49"/>
      <c r="B101" s="49"/>
      <c r="C101" s="49"/>
      <c r="D101" s="49"/>
      <c r="E101" s="49"/>
      <c r="F101" s="49"/>
      <c r="G101" s="53">
        <v>7.3878200251704671</v>
      </c>
      <c r="H101" s="43"/>
      <c r="I101" s="43"/>
      <c r="J101" s="43"/>
      <c r="K101" s="43"/>
      <c r="L101" s="43"/>
      <c r="M101" s="43"/>
      <c r="N101" s="43"/>
      <c r="O101" s="43"/>
      <c r="P101" s="43"/>
      <c r="Q101" s="43"/>
    </row>
    <row r="102" spans="1:17" ht="18" x14ac:dyDescent="0.4">
      <c r="A102" s="49"/>
      <c r="B102" s="49"/>
      <c r="C102" s="49"/>
      <c r="D102" s="49"/>
      <c r="E102" s="49"/>
      <c r="F102" s="41" t="s">
        <v>195</v>
      </c>
      <c r="G102" s="40" t="s">
        <v>173</v>
      </c>
      <c r="H102" s="42" t="s">
        <v>145</v>
      </c>
      <c r="I102" s="43"/>
      <c r="J102" s="43"/>
      <c r="K102" s="43"/>
      <c r="L102" s="43"/>
      <c r="M102" s="43"/>
      <c r="N102" s="43"/>
      <c r="O102" s="43"/>
      <c r="P102" s="43"/>
      <c r="Q102" s="43"/>
    </row>
    <row r="103" spans="1:17" ht="18.5" thickBot="1" x14ac:dyDescent="0.45">
      <c r="A103" s="49"/>
      <c r="B103" s="49"/>
      <c r="C103" s="49"/>
      <c r="D103" s="49"/>
      <c r="E103" s="49"/>
      <c r="F103" s="62">
        <v>29.11673955291748</v>
      </c>
      <c r="G103" s="61">
        <v>29.686798882531335</v>
      </c>
      <c r="H103" s="58">
        <v>83.241781860351566</v>
      </c>
      <c r="I103" s="43"/>
      <c r="J103" s="43"/>
      <c r="K103" s="43"/>
      <c r="L103" s="43"/>
      <c r="M103" s="43"/>
      <c r="N103" s="43"/>
      <c r="O103" s="43"/>
      <c r="P103" s="43"/>
      <c r="Q103" s="43"/>
    </row>
    <row r="104" spans="1:17" ht="18" x14ac:dyDescent="0.4">
      <c r="A104" s="49"/>
      <c r="B104" s="49"/>
      <c r="C104" s="49"/>
      <c r="D104" s="49"/>
      <c r="E104" s="49"/>
      <c r="F104" s="49"/>
      <c r="G104" s="49"/>
      <c r="H104" s="42" t="s">
        <v>164</v>
      </c>
      <c r="I104" s="43"/>
      <c r="J104" s="43"/>
      <c r="K104" s="43"/>
      <c r="L104" s="43"/>
      <c r="M104" s="43"/>
      <c r="N104" s="43"/>
      <c r="O104" s="43"/>
      <c r="P104" s="43"/>
      <c r="Q104" s="43"/>
    </row>
    <row r="105" spans="1:17" ht="18.5" thickBot="1" x14ac:dyDescent="0.45">
      <c r="A105" s="49"/>
      <c r="B105" s="49"/>
      <c r="C105" s="49"/>
      <c r="D105" s="49"/>
      <c r="E105" s="49"/>
      <c r="F105" s="49"/>
      <c r="G105" s="49"/>
      <c r="H105" s="58">
        <v>30.072726470947266</v>
      </c>
      <c r="I105" s="43"/>
      <c r="J105" s="43"/>
      <c r="K105" s="43"/>
      <c r="L105" s="43"/>
      <c r="M105" s="43"/>
      <c r="N105" s="43"/>
      <c r="O105" s="43"/>
      <c r="P105" s="43"/>
      <c r="Q105" s="43"/>
    </row>
    <row r="106" spans="1:17" ht="36" x14ac:dyDescent="0.4">
      <c r="A106" s="49"/>
      <c r="B106" s="49"/>
      <c r="C106" s="49"/>
      <c r="D106" s="49"/>
      <c r="E106" s="40" t="s">
        <v>175</v>
      </c>
      <c r="F106" s="40" t="s">
        <v>176</v>
      </c>
      <c r="G106" s="41" t="s">
        <v>177</v>
      </c>
      <c r="H106" s="41" t="s">
        <v>144</v>
      </c>
      <c r="I106" s="42" t="s">
        <v>145</v>
      </c>
      <c r="J106" s="43"/>
      <c r="K106" s="43"/>
      <c r="L106" s="43"/>
      <c r="M106" s="43"/>
      <c r="N106" s="43"/>
      <c r="O106" s="43"/>
      <c r="P106" s="43"/>
      <c r="Q106" s="43"/>
    </row>
    <row r="107" spans="1:17" ht="18.5" thickBot="1" x14ac:dyDescent="0.45">
      <c r="A107" s="49"/>
      <c r="B107" s="49"/>
      <c r="C107" s="49"/>
      <c r="D107" s="49"/>
      <c r="E107" s="66">
        <v>8.0298391501436112E-2</v>
      </c>
      <c r="F107" s="66">
        <v>8.0298393964767456E-2</v>
      </c>
      <c r="G107" s="47">
        <v>0.16812476236373186</v>
      </c>
      <c r="H107" s="47">
        <v>0.17012590657893847</v>
      </c>
      <c r="I107" s="48">
        <v>5.5050172932930061E-2</v>
      </c>
      <c r="J107" s="43"/>
      <c r="K107" s="43"/>
      <c r="L107" s="43"/>
      <c r="M107" s="43"/>
      <c r="N107" s="43"/>
      <c r="O107" s="43"/>
      <c r="P107" s="43"/>
      <c r="Q107" s="43"/>
    </row>
    <row r="108" spans="1:17" ht="36" x14ac:dyDescent="0.4">
      <c r="A108" s="49"/>
      <c r="B108" s="49"/>
      <c r="C108" s="49"/>
      <c r="D108" s="49"/>
      <c r="E108" s="49"/>
      <c r="F108" s="49"/>
      <c r="G108" s="49"/>
      <c r="H108" s="49"/>
      <c r="I108" s="42" t="s">
        <v>146</v>
      </c>
      <c r="J108" s="43"/>
      <c r="K108" s="43"/>
      <c r="L108" s="43"/>
      <c r="M108" s="43"/>
      <c r="N108" s="43"/>
      <c r="O108" s="43"/>
      <c r="P108" s="43"/>
      <c r="Q108" s="43"/>
    </row>
    <row r="109" spans="1:17" ht="18.5" thickBot="1" x14ac:dyDescent="0.45">
      <c r="A109" s="49"/>
      <c r="B109" s="49"/>
      <c r="C109" s="49"/>
      <c r="D109" s="49"/>
      <c r="E109" s="49"/>
      <c r="F109" s="49"/>
      <c r="G109" s="49"/>
      <c r="H109" s="49"/>
      <c r="I109" s="52">
        <v>0.17352841683697953</v>
      </c>
      <c r="J109" s="43"/>
      <c r="K109" s="43"/>
      <c r="L109" s="43"/>
      <c r="M109" s="43"/>
      <c r="N109" s="43"/>
      <c r="O109" s="43"/>
      <c r="P109" s="43"/>
      <c r="Q109" s="43"/>
    </row>
    <row r="110" spans="1:17" ht="18" x14ac:dyDescent="0.4">
      <c r="A110" s="49"/>
      <c r="B110" s="49"/>
      <c r="C110" s="49"/>
      <c r="D110" s="49"/>
      <c r="E110" s="49"/>
      <c r="F110" s="49"/>
      <c r="G110" s="41" t="s">
        <v>149</v>
      </c>
      <c r="H110" s="42" t="s">
        <v>148</v>
      </c>
      <c r="I110" s="43"/>
      <c r="J110" s="43"/>
      <c r="K110" s="43"/>
      <c r="L110" s="43"/>
      <c r="M110" s="43"/>
      <c r="N110" s="43"/>
      <c r="O110" s="43"/>
      <c r="P110" s="43"/>
      <c r="Q110" s="43"/>
    </row>
    <row r="111" spans="1:17" ht="18.5" thickBot="1" x14ac:dyDescent="0.45">
      <c r="A111" s="49"/>
      <c r="B111" s="49"/>
      <c r="C111" s="49"/>
      <c r="D111" s="49"/>
      <c r="E111" s="49"/>
      <c r="F111" s="49"/>
      <c r="G111" s="64">
        <v>2.9796084153324364E-2</v>
      </c>
      <c r="H111" s="48">
        <v>2.9796129933338529E-2</v>
      </c>
      <c r="I111" s="43"/>
      <c r="J111" s="43"/>
      <c r="K111" s="43"/>
      <c r="L111" s="43"/>
      <c r="M111" s="43"/>
      <c r="N111" s="43"/>
      <c r="O111" s="43"/>
      <c r="P111" s="43"/>
      <c r="Q111" s="43"/>
    </row>
    <row r="112" spans="1:17" ht="18" x14ac:dyDescent="0.4">
      <c r="A112" s="49"/>
      <c r="B112" s="49"/>
      <c r="C112" s="49"/>
      <c r="D112" s="49"/>
      <c r="E112" s="49"/>
      <c r="F112" s="49"/>
      <c r="G112" s="40" t="s">
        <v>150</v>
      </c>
      <c r="H112" s="42" t="s">
        <v>151</v>
      </c>
      <c r="I112" s="43"/>
      <c r="J112" s="43"/>
      <c r="K112" s="43"/>
      <c r="L112" s="43"/>
      <c r="M112" s="43"/>
      <c r="N112" s="43"/>
      <c r="O112" s="43"/>
      <c r="P112" s="43"/>
      <c r="Q112" s="43"/>
    </row>
    <row r="113" spans="1:17" ht="18.5" thickBot="1" x14ac:dyDescent="0.45">
      <c r="A113" s="49"/>
      <c r="B113" s="49"/>
      <c r="C113" s="49"/>
      <c r="D113" s="49"/>
      <c r="E113" s="49"/>
      <c r="F113" s="49"/>
      <c r="G113" s="51">
        <v>0.36628995689362287</v>
      </c>
      <c r="H113" s="52">
        <v>0.36628994345664978</v>
      </c>
      <c r="I113" s="43"/>
      <c r="J113" s="43"/>
      <c r="K113" s="43"/>
      <c r="L113" s="43"/>
      <c r="M113" s="43"/>
      <c r="N113" s="43"/>
      <c r="O113" s="43"/>
      <c r="P113" s="43"/>
      <c r="Q113" s="43"/>
    </row>
    <row r="114" spans="1:17" ht="36" x14ac:dyDescent="0.4">
      <c r="A114" s="49"/>
      <c r="B114" s="49"/>
      <c r="C114" s="49"/>
      <c r="D114" s="40" t="s">
        <v>584</v>
      </c>
      <c r="E114" s="41" t="s">
        <v>157</v>
      </c>
      <c r="F114" s="41" t="s">
        <v>144</v>
      </c>
      <c r="G114" s="42" t="s">
        <v>145</v>
      </c>
      <c r="H114" s="43"/>
      <c r="I114" s="43"/>
      <c r="J114" s="43"/>
      <c r="K114" s="43"/>
      <c r="L114" s="43"/>
      <c r="M114" s="43"/>
      <c r="N114" s="43"/>
      <c r="O114" s="43"/>
      <c r="P114" s="43"/>
      <c r="Q114" s="43"/>
    </row>
    <row r="115" spans="1:17" ht="18.5" thickBot="1" x14ac:dyDescent="0.45">
      <c r="A115" s="49"/>
      <c r="B115" s="49"/>
      <c r="C115" s="49"/>
      <c r="D115" s="61">
        <v>42.765536193054196</v>
      </c>
      <c r="E115" s="62">
        <v>33.44265013885498</v>
      </c>
      <c r="F115" s="46">
        <v>6.8912477460336703</v>
      </c>
      <c r="G115" s="53">
        <v>2.2299037156332533</v>
      </c>
      <c r="H115" s="43"/>
      <c r="I115" s="43"/>
      <c r="J115" s="43"/>
      <c r="K115" s="43"/>
      <c r="L115" s="43"/>
      <c r="M115" s="43"/>
      <c r="N115" s="43"/>
      <c r="O115" s="43"/>
      <c r="P115" s="43"/>
      <c r="Q115" s="43"/>
    </row>
    <row r="116" spans="1:17" ht="36" x14ac:dyDescent="0.4">
      <c r="A116" s="49"/>
      <c r="B116" s="49"/>
      <c r="C116" s="49"/>
      <c r="D116" s="49"/>
      <c r="E116" s="49"/>
      <c r="F116" s="49"/>
      <c r="G116" s="42" t="s">
        <v>146</v>
      </c>
      <c r="H116" s="43"/>
      <c r="I116" s="43"/>
      <c r="J116" s="43"/>
      <c r="K116" s="43"/>
      <c r="L116" s="43"/>
      <c r="M116" s="43"/>
      <c r="N116" s="43"/>
      <c r="O116" s="43"/>
      <c r="P116" s="43"/>
      <c r="Q116" s="43"/>
    </row>
    <row r="117" spans="1:17" ht="18.5" thickBot="1" x14ac:dyDescent="0.45">
      <c r="A117" s="49"/>
      <c r="B117" s="49"/>
      <c r="C117" s="49"/>
      <c r="D117" s="49"/>
      <c r="E117" s="49"/>
      <c r="F117" s="49"/>
      <c r="G117" s="53">
        <v>7.0290725870048787</v>
      </c>
      <c r="H117" s="43"/>
      <c r="I117" s="43"/>
      <c r="J117" s="43"/>
      <c r="K117" s="43"/>
      <c r="L117" s="43"/>
      <c r="M117" s="43"/>
      <c r="N117" s="43"/>
      <c r="O117" s="43"/>
      <c r="P117" s="43"/>
      <c r="Q117" s="43"/>
    </row>
    <row r="118" spans="1:17" ht="18" x14ac:dyDescent="0.4">
      <c r="A118" s="49"/>
      <c r="B118" s="49"/>
      <c r="C118" s="49"/>
      <c r="D118" s="49"/>
      <c r="E118" s="49"/>
      <c r="F118" s="41" t="s">
        <v>147</v>
      </c>
      <c r="G118" s="42" t="s">
        <v>148</v>
      </c>
      <c r="H118" s="43"/>
      <c r="I118" s="43"/>
      <c r="J118" s="43"/>
      <c r="K118" s="43"/>
      <c r="L118" s="43"/>
      <c r="M118" s="43"/>
      <c r="N118" s="43"/>
      <c r="O118" s="43"/>
      <c r="P118" s="43"/>
      <c r="Q118" s="43"/>
    </row>
    <row r="119" spans="1:17" ht="18.5" thickBot="1" x14ac:dyDescent="0.45">
      <c r="A119" s="49"/>
      <c r="B119" s="49"/>
      <c r="C119" s="49"/>
      <c r="D119" s="49"/>
      <c r="E119" s="49"/>
      <c r="F119" s="62">
        <v>12.862074397252945</v>
      </c>
      <c r="G119" s="58">
        <v>12.862094512073908</v>
      </c>
      <c r="H119" s="43"/>
      <c r="I119" s="43"/>
      <c r="J119" s="43"/>
      <c r="K119" s="43"/>
      <c r="L119" s="43"/>
      <c r="M119" s="43"/>
      <c r="N119" s="43"/>
      <c r="O119" s="43"/>
      <c r="P119" s="43"/>
      <c r="Q119" s="43"/>
    </row>
    <row r="120" spans="1:17" ht="18" x14ac:dyDescent="0.4">
      <c r="A120" s="49"/>
      <c r="B120" s="49"/>
      <c r="C120" s="49"/>
      <c r="D120" s="49"/>
      <c r="E120" s="49"/>
      <c r="F120" s="41" t="s">
        <v>149</v>
      </c>
      <c r="G120" s="42" t="s">
        <v>148</v>
      </c>
      <c r="H120" s="43"/>
      <c r="I120" s="43"/>
      <c r="J120" s="43"/>
      <c r="K120" s="43"/>
      <c r="L120" s="43"/>
      <c r="M120" s="43"/>
      <c r="N120" s="43"/>
      <c r="O120" s="43"/>
      <c r="P120" s="43"/>
      <c r="Q120" s="43"/>
    </row>
    <row r="121" spans="1:17" ht="18.5" thickBot="1" x14ac:dyDescent="0.45">
      <c r="A121" s="49"/>
      <c r="B121" s="49"/>
      <c r="C121" s="49"/>
      <c r="D121" s="49"/>
      <c r="E121" s="49"/>
      <c r="F121" s="46">
        <v>5.7096559376826921</v>
      </c>
      <c r="G121" s="53">
        <v>5.7096644891063679</v>
      </c>
      <c r="H121" s="43"/>
      <c r="I121" s="43"/>
      <c r="J121" s="43"/>
      <c r="K121" s="43"/>
      <c r="L121" s="43"/>
      <c r="M121" s="43"/>
      <c r="N121" s="43"/>
      <c r="O121" s="43"/>
      <c r="P121" s="43"/>
      <c r="Q121" s="43"/>
    </row>
    <row r="122" spans="1:17" ht="18" x14ac:dyDescent="0.4">
      <c r="A122" s="49"/>
      <c r="B122" s="49"/>
      <c r="C122" s="49"/>
      <c r="D122" s="49"/>
      <c r="E122" s="49"/>
      <c r="F122" s="40" t="s">
        <v>150</v>
      </c>
      <c r="G122" s="42" t="s">
        <v>151</v>
      </c>
      <c r="H122" s="43"/>
      <c r="I122" s="43"/>
      <c r="J122" s="43"/>
      <c r="K122" s="43"/>
      <c r="L122" s="43"/>
      <c r="M122" s="43"/>
      <c r="N122" s="43"/>
      <c r="O122" s="43"/>
      <c r="P122" s="43"/>
      <c r="Q122" s="43"/>
    </row>
    <row r="123" spans="1:17" ht="18.5" thickBot="1" x14ac:dyDescent="0.45">
      <c r="A123" s="49"/>
      <c r="B123" s="49"/>
      <c r="C123" s="49"/>
      <c r="D123" s="49"/>
      <c r="E123" s="49"/>
      <c r="F123" s="45">
        <v>8.9175002682624829</v>
      </c>
      <c r="G123" s="59">
        <v>8.9175004959106445</v>
      </c>
      <c r="H123" s="43"/>
      <c r="I123" s="43"/>
      <c r="J123" s="43"/>
      <c r="K123" s="43"/>
      <c r="L123" s="43"/>
      <c r="M123" s="43"/>
      <c r="N123" s="43"/>
      <c r="O123" s="43"/>
      <c r="P123" s="43"/>
      <c r="Q123" s="43"/>
    </row>
    <row r="124" spans="1:17" ht="18" x14ac:dyDescent="0.4">
      <c r="A124" s="49"/>
      <c r="B124" s="49"/>
      <c r="C124" s="49"/>
      <c r="D124" s="49"/>
      <c r="E124" s="41" t="s">
        <v>144</v>
      </c>
      <c r="F124" s="42" t="s">
        <v>145</v>
      </c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</row>
    <row r="125" spans="1:17" ht="18.5" thickBot="1" x14ac:dyDescent="0.45">
      <c r="A125" s="49"/>
      <c r="B125" s="49"/>
      <c r="C125" s="49"/>
      <c r="D125" s="49"/>
      <c r="E125" s="62">
        <v>39.558121967315671</v>
      </c>
      <c r="F125" s="58">
        <v>12.800410550092643</v>
      </c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</row>
    <row r="126" spans="1:17" ht="18" x14ac:dyDescent="0.4">
      <c r="A126" s="49"/>
      <c r="B126" s="49"/>
      <c r="C126" s="49"/>
      <c r="D126" s="49"/>
      <c r="E126" s="49"/>
      <c r="F126" s="42" t="s">
        <v>146</v>
      </c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</row>
    <row r="127" spans="1:17" ht="18.5" thickBot="1" x14ac:dyDescent="0.45">
      <c r="A127" s="49"/>
      <c r="B127" s="49"/>
      <c r="C127" s="49"/>
      <c r="D127" s="49"/>
      <c r="E127" s="49"/>
      <c r="F127" s="58">
        <v>40.349282468688536</v>
      </c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</row>
    <row r="128" spans="1:17" ht="18" x14ac:dyDescent="0.4">
      <c r="A128" s="49"/>
      <c r="B128" s="49"/>
      <c r="C128" s="49"/>
      <c r="D128" s="49"/>
      <c r="E128" s="41" t="s">
        <v>149</v>
      </c>
      <c r="F128" s="42" t="s">
        <v>148</v>
      </c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</row>
    <row r="129" spans="1:17" ht="18.5" thickBot="1" x14ac:dyDescent="0.45">
      <c r="A129" s="49"/>
      <c r="B129" s="49"/>
      <c r="C129" s="49"/>
      <c r="D129" s="49"/>
      <c r="E129" s="55">
        <v>148.95236628341675</v>
      </c>
      <c r="F129" s="75">
        <v>148.95258973889642</v>
      </c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</row>
    <row r="130" spans="1:17" ht="18" x14ac:dyDescent="0.4">
      <c r="A130" s="49"/>
      <c r="B130" s="49"/>
      <c r="C130" s="41" t="s">
        <v>157</v>
      </c>
      <c r="D130" s="41" t="s">
        <v>144</v>
      </c>
      <c r="E130" s="42" t="s">
        <v>145</v>
      </c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</row>
    <row r="131" spans="1:17" ht="18.5" thickBot="1" x14ac:dyDescent="0.45">
      <c r="A131" s="49"/>
      <c r="B131" s="49"/>
      <c r="C131" s="62">
        <v>78.581710530853016</v>
      </c>
      <c r="D131" s="62">
        <v>16.19267731791405</v>
      </c>
      <c r="E131" s="53">
        <v>5.2397056244935269</v>
      </c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</row>
    <row r="132" spans="1:17" ht="36" x14ac:dyDescent="0.4">
      <c r="A132" s="49"/>
      <c r="B132" s="49"/>
      <c r="C132" s="49"/>
      <c r="D132" s="49"/>
      <c r="E132" s="42" t="s">
        <v>146</v>
      </c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7" ht="18.5" thickBot="1" x14ac:dyDescent="0.45">
      <c r="A133" s="49"/>
      <c r="B133" s="49"/>
      <c r="C133" s="49"/>
      <c r="D133" s="49"/>
      <c r="E133" s="58">
        <v>16.516529799423907</v>
      </c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</row>
    <row r="134" spans="1:17" ht="36" x14ac:dyDescent="0.4">
      <c r="A134" s="49"/>
      <c r="B134" s="49"/>
      <c r="C134" s="49"/>
      <c r="D134" s="41" t="s">
        <v>147</v>
      </c>
      <c r="E134" s="42" t="s">
        <v>148</v>
      </c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</row>
    <row r="135" spans="1:17" ht="18.5" thickBot="1" x14ac:dyDescent="0.45">
      <c r="A135" s="49"/>
      <c r="B135" s="49"/>
      <c r="C135" s="49"/>
      <c r="D135" s="62">
        <v>30.22259945212296</v>
      </c>
      <c r="E135" s="58">
        <v>30.222645225729991</v>
      </c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</row>
    <row r="136" spans="1:17" ht="36" x14ac:dyDescent="0.4">
      <c r="A136" s="49"/>
      <c r="B136" s="49"/>
      <c r="C136" s="49"/>
      <c r="D136" s="41" t="s">
        <v>149</v>
      </c>
      <c r="E136" s="42" t="s">
        <v>148</v>
      </c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</row>
    <row r="137" spans="1:17" ht="18.5" thickBot="1" x14ac:dyDescent="0.45">
      <c r="A137" s="49"/>
      <c r="B137" s="49"/>
      <c r="C137" s="49"/>
      <c r="D137" s="62">
        <v>13.416237465620215</v>
      </c>
      <c r="E137" s="58">
        <v>13.41625833825535</v>
      </c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</row>
    <row r="138" spans="1:17" ht="18" x14ac:dyDescent="0.4">
      <c r="A138" s="49"/>
      <c r="B138" s="49"/>
      <c r="C138" s="49"/>
      <c r="D138" s="40" t="s">
        <v>150</v>
      </c>
      <c r="E138" s="42" t="s">
        <v>151</v>
      </c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</row>
    <row r="139" spans="1:17" ht="18.5" thickBot="1" x14ac:dyDescent="0.45">
      <c r="A139" s="49"/>
      <c r="B139" s="49"/>
      <c r="C139" s="49"/>
      <c r="D139" s="61">
        <v>20.953854751412219</v>
      </c>
      <c r="E139" s="58">
        <v>20.953855514526367</v>
      </c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</row>
    <row r="140" spans="1:17" ht="36" x14ac:dyDescent="0.4">
      <c r="A140" s="49"/>
      <c r="B140" s="49"/>
      <c r="C140" s="40" t="s">
        <v>161</v>
      </c>
      <c r="D140" s="41" t="s">
        <v>162</v>
      </c>
      <c r="E140" s="41" t="s">
        <v>149</v>
      </c>
      <c r="F140" s="42" t="s">
        <v>148</v>
      </c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</row>
    <row r="141" spans="1:17" ht="18.5" thickBot="1" x14ac:dyDescent="0.45">
      <c r="A141" s="49"/>
      <c r="B141" s="49"/>
      <c r="C141" s="54">
        <v>280.31665883602454</v>
      </c>
      <c r="D141" s="55">
        <v>227.56666312011723</v>
      </c>
      <c r="E141" s="55">
        <v>141.33720579723976</v>
      </c>
      <c r="F141" s="63">
        <v>141.33742001783415</v>
      </c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</row>
    <row r="142" spans="1:17" ht="18" x14ac:dyDescent="0.4">
      <c r="A142" s="49"/>
      <c r="B142" s="49"/>
      <c r="C142" s="49"/>
      <c r="D142" s="49"/>
      <c r="E142" s="40" t="s">
        <v>163</v>
      </c>
      <c r="F142" s="42" t="s">
        <v>164</v>
      </c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</row>
    <row r="143" spans="1:17" ht="18.5" thickBot="1" x14ac:dyDescent="0.45">
      <c r="A143" s="49"/>
      <c r="B143" s="49"/>
      <c r="C143" s="49"/>
      <c r="D143" s="49"/>
      <c r="E143" s="61">
        <v>98.133299238925886</v>
      </c>
      <c r="F143" s="63">
        <v>101.0772998046875</v>
      </c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</row>
    <row r="144" spans="1:17" ht="18" x14ac:dyDescent="0.4">
      <c r="A144" s="49"/>
      <c r="B144" s="49"/>
      <c r="C144" s="49"/>
      <c r="D144" s="49"/>
      <c r="E144" s="40" t="s">
        <v>150</v>
      </c>
      <c r="F144" s="42" t="s">
        <v>151</v>
      </c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</row>
    <row r="145" spans="1:17" ht="18.5" thickBot="1" x14ac:dyDescent="0.45">
      <c r="A145" s="49"/>
      <c r="B145" s="49"/>
      <c r="C145" s="49"/>
      <c r="D145" s="49"/>
      <c r="E145" s="45">
        <v>8.5686244739870947</v>
      </c>
      <c r="F145" s="59">
        <v>8.5686244964599609</v>
      </c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</row>
    <row r="146" spans="1:17" ht="18" x14ac:dyDescent="0.4">
      <c r="A146" s="49"/>
      <c r="B146" s="49"/>
      <c r="C146" s="49"/>
      <c r="D146" s="40" t="s">
        <v>150</v>
      </c>
      <c r="E146" s="42" t="s">
        <v>151</v>
      </c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</row>
    <row r="147" spans="1:17" ht="18.5" thickBot="1" x14ac:dyDescent="0.45">
      <c r="A147" s="49"/>
      <c r="B147" s="49"/>
      <c r="C147" s="49"/>
      <c r="D147" s="61">
        <v>56.917174595214838</v>
      </c>
      <c r="E147" s="72">
        <v>56.91717529296875</v>
      </c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</row>
    <row r="148" spans="1:17" ht="36" x14ac:dyDescent="0.4">
      <c r="A148" s="49"/>
      <c r="B148" s="49"/>
      <c r="C148" s="40" t="s">
        <v>150</v>
      </c>
      <c r="D148" s="42" t="s">
        <v>151</v>
      </c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</row>
    <row r="149" spans="1:17" ht="18.5" thickBot="1" x14ac:dyDescent="0.45">
      <c r="A149" s="49"/>
      <c r="B149" s="49"/>
      <c r="C149" s="61">
        <v>28.003329992207046</v>
      </c>
      <c r="D149" s="58">
        <v>28.003330230712891</v>
      </c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</row>
    <row r="150" spans="1:17" ht="36" x14ac:dyDescent="0.4">
      <c r="A150" s="49"/>
      <c r="B150" s="40" t="s">
        <v>12</v>
      </c>
      <c r="C150" s="40" t="s">
        <v>488</v>
      </c>
      <c r="D150" s="41" t="s">
        <v>431</v>
      </c>
      <c r="E150" s="40" t="s">
        <v>173</v>
      </c>
      <c r="F150" s="42" t="s">
        <v>145</v>
      </c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</row>
    <row r="151" spans="1:17" ht="18.5" thickBot="1" x14ac:dyDescent="0.45">
      <c r="A151" s="49"/>
      <c r="B151" s="61">
        <v>26.184999999999999</v>
      </c>
      <c r="C151" s="61">
        <v>17.686814999267579</v>
      </c>
      <c r="D151" s="62">
        <v>13.277456843433379</v>
      </c>
      <c r="E151" s="61">
        <v>13.537408807242622</v>
      </c>
      <c r="F151" s="58">
        <v>37.958894355773928</v>
      </c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</row>
    <row r="152" spans="1:17" ht="18" x14ac:dyDescent="0.4">
      <c r="A152" s="49"/>
      <c r="B152" s="49"/>
      <c r="C152" s="49"/>
      <c r="D152" s="49"/>
      <c r="E152" s="49"/>
      <c r="F152" s="42" t="s">
        <v>164</v>
      </c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</row>
    <row r="153" spans="1:17" ht="18.5" thickBot="1" x14ac:dyDescent="0.45">
      <c r="A153" s="49"/>
      <c r="B153" s="49"/>
      <c r="C153" s="49"/>
      <c r="D153" s="49"/>
      <c r="E153" s="49"/>
      <c r="F153" s="72">
        <v>13.713395143508912</v>
      </c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</row>
    <row r="154" spans="1:17" ht="18" x14ac:dyDescent="0.4">
      <c r="A154" s="49"/>
      <c r="B154" s="49"/>
      <c r="C154" s="49"/>
      <c r="D154" s="41" t="s">
        <v>426</v>
      </c>
      <c r="E154" s="42" t="s">
        <v>148</v>
      </c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</row>
    <row r="155" spans="1:17" ht="18.5" thickBot="1" x14ac:dyDescent="0.45">
      <c r="A155" s="49"/>
      <c r="B155" s="49"/>
      <c r="C155" s="49"/>
      <c r="D155" s="62">
        <v>12.98316592429161</v>
      </c>
      <c r="E155" s="58">
        <v>12.994227492467157</v>
      </c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</row>
    <row r="156" spans="1:17" ht="36" x14ac:dyDescent="0.4">
      <c r="A156" s="49"/>
      <c r="B156" s="49"/>
      <c r="C156" s="40" t="s">
        <v>585</v>
      </c>
      <c r="D156" s="41" t="s">
        <v>586</v>
      </c>
      <c r="E156" s="41" t="s">
        <v>587</v>
      </c>
      <c r="F156" s="41" t="s">
        <v>588</v>
      </c>
      <c r="G156" s="41" t="s">
        <v>589</v>
      </c>
      <c r="H156" s="40" t="s">
        <v>590</v>
      </c>
      <c r="I156" s="42" t="s">
        <v>145</v>
      </c>
      <c r="J156" s="43"/>
      <c r="K156" s="43"/>
      <c r="L156" s="43"/>
      <c r="M156" s="43"/>
      <c r="N156" s="43"/>
      <c r="O156" s="43"/>
      <c r="P156" s="43"/>
      <c r="Q156" s="43"/>
    </row>
    <row r="157" spans="1:17" ht="18.5" thickBot="1" x14ac:dyDescent="0.45">
      <c r="A157" s="49"/>
      <c r="B157" s="49"/>
      <c r="C157" s="45">
        <v>8.5594311804256424</v>
      </c>
      <c r="D157" s="46">
        <v>5.9070088959102636</v>
      </c>
      <c r="E157" s="46">
        <v>6.0150099728994659</v>
      </c>
      <c r="F157" s="46">
        <v>5.6563699008642061</v>
      </c>
      <c r="G157" s="46">
        <v>5.683457292014138</v>
      </c>
      <c r="H157" s="61">
        <v>21.465952919721449</v>
      </c>
      <c r="I157" s="58">
        <v>16.225878372264862</v>
      </c>
      <c r="J157" s="43"/>
      <c r="K157" s="43"/>
      <c r="L157" s="43"/>
      <c r="M157" s="43"/>
      <c r="N157" s="43"/>
      <c r="O157" s="43"/>
      <c r="P157" s="43"/>
      <c r="Q157" s="43"/>
    </row>
    <row r="158" spans="1:17" ht="36" x14ac:dyDescent="0.4">
      <c r="A158" s="49"/>
      <c r="B158" s="49"/>
      <c r="C158" s="49"/>
      <c r="D158" s="49"/>
      <c r="E158" s="49"/>
      <c r="F158" s="49"/>
      <c r="G158" s="49"/>
      <c r="H158" s="49"/>
      <c r="I158" s="40" t="s">
        <v>591</v>
      </c>
      <c r="J158" s="40" t="s">
        <v>592</v>
      </c>
      <c r="K158" s="42" t="s">
        <v>593</v>
      </c>
      <c r="L158" s="43"/>
      <c r="M158" s="43"/>
      <c r="N158" s="43"/>
      <c r="O158" s="43"/>
      <c r="P158" s="43"/>
      <c r="Q158" s="43"/>
    </row>
    <row r="159" spans="1:17" ht="18.5" thickBot="1" x14ac:dyDescent="0.45">
      <c r="A159" s="49"/>
      <c r="B159" s="49"/>
      <c r="C159" s="49"/>
      <c r="D159" s="49"/>
      <c r="E159" s="49"/>
      <c r="F159" s="49"/>
      <c r="G159" s="49"/>
      <c r="H159" s="49"/>
      <c r="I159" s="66">
        <v>6.3238699974060064E-2</v>
      </c>
      <c r="J159" s="51">
        <v>0.12739689616635441</v>
      </c>
      <c r="K159" s="50">
        <v>0.13698606087967752</v>
      </c>
      <c r="L159" s="43"/>
      <c r="M159" s="43"/>
      <c r="N159" s="43"/>
      <c r="O159" s="43"/>
      <c r="P159" s="43"/>
      <c r="Q159" s="43"/>
    </row>
    <row r="160" spans="1:17" ht="36" x14ac:dyDescent="0.4">
      <c r="A160" s="49"/>
      <c r="B160" s="49"/>
      <c r="C160" s="49"/>
      <c r="D160" s="49"/>
      <c r="E160" s="49"/>
      <c r="F160" s="49"/>
      <c r="G160" s="49"/>
      <c r="H160" s="49"/>
      <c r="I160" s="40" t="s">
        <v>188</v>
      </c>
      <c r="J160" s="40" t="s">
        <v>189</v>
      </c>
      <c r="K160" s="40" t="s">
        <v>190</v>
      </c>
      <c r="L160" s="42" t="s">
        <v>191</v>
      </c>
      <c r="M160" s="43"/>
      <c r="N160" s="43"/>
      <c r="O160" s="43"/>
      <c r="P160" s="43"/>
      <c r="Q160" s="43"/>
    </row>
    <row r="161" spans="1:17" ht="18.5" thickBot="1" x14ac:dyDescent="0.45">
      <c r="A161" s="49"/>
      <c r="B161" s="49"/>
      <c r="C161" s="49"/>
      <c r="D161" s="49"/>
      <c r="E161" s="49"/>
      <c r="F161" s="49"/>
      <c r="G161" s="49"/>
      <c r="H161" s="49"/>
      <c r="I161" s="66">
        <v>8.7974991866493227E-2</v>
      </c>
      <c r="J161" s="51">
        <v>0.17665642996221781</v>
      </c>
      <c r="K161" s="51">
        <v>0.51800433533251278</v>
      </c>
      <c r="L161" s="50">
        <v>0.51800435781478882</v>
      </c>
      <c r="M161" s="43"/>
      <c r="N161" s="43"/>
      <c r="O161" s="43"/>
      <c r="P161" s="43"/>
      <c r="Q161" s="43"/>
    </row>
    <row r="162" spans="1:17" ht="18" x14ac:dyDescent="0.4">
      <c r="A162" s="49"/>
      <c r="B162" s="49"/>
      <c r="C162" s="49"/>
      <c r="D162" s="49"/>
      <c r="E162" s="49"/>
      <c r="F162" s="49"/>
      <c r="G162" s="49"/>
      <c r="H162" s="49"/>
      <c r="I162" s="40" t="s">
        <v>192</v>
      </c>
      <c r="J162" s="41" t="s">
        <v>157</v>
      </c>
      <c r="K162" s="41" t="s">
        <v>144</v>
      </c>
      <c r="L162" s="42" t="s">
        <v>145</v>
      </c>
      <c r="M162" s="43"/>
      <c r="N162" s="43"/>
      <c r="O162" s="43"/>
      <c r="P162" s="43"/>
      <c r="Q162" s="43"/>
    </row>
    <row r="163" spans="1:17" ht="18.5" thickBot="1" x14ac:dyDescent="0.45">
      <c r="A163" s="49"/>
      <c r="B163" s="49"/>
      <c r="C163" s="49"/>
      <c r="D163" s="49"/>
      <c r="E163" s="49"/>
      <c r="F163" s="49"/>
      <c r="G163" s="49"/>
      <c r="H163" s="49"/>
      <c r="I163" s="51">
        <v>0.210838598487854</v>
      </c>
      <c r="J163" s="47">
        <v>0.13704509064555168</v>
      </c>
      <c r="K163" s="64">
        <v>2.8239736999217585E-2</v>
      </c>
      <c r="L163" s="65">
        <v>9.1379522648400695E-3</v>
      </c>
      <c r="M163" s="43"/>
      <c r="N163" s="43"/>
      <c r="O163" s="43"/>
      <c r="P163" s="43"/>
      <c r="Q163" s="43"/>
    </row>
    <row r="164" spans="1:17" ht="36" x14ac:dyDescent="0.4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2" t="s">
        <v>146</v>
      </c>
      <c r="M164" s="43"/>
      <c r="N164" s="43"/>
      <c r="O164" s="43"/>
      <c r="P164" s="43"/>
      <c r="Q164" s="43"/>
    </row>
    <row r="165" spans="1:17" ht="18.5" thickBot="1" x14ac:dyDescent="0.45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8">
        <v>2.8804530579431734E-2</v>
      </c>
      <c r="M165" s="43"/>
      <c r="N165" s="43"/>
      <c r="O165" s="43"/>
      <c r="P165" s="43"/>
      <c r="Q165" s="43"/>
    </row>
    <row r="166" spans="1:17" ht="18" x14ac:dyDescent="0.4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1" t="s">
        <v>147</v>
      </c>
      <c r="L166" s="42" t="s">
        <v>148</v>
      </c>
      <c r="M166" s="43"/>
      <c r="N166" s="43"/>
      <c r="O166" s="43"/>
      <c r="P166" s="43"/>
      <c r="Q166" s="43"/>
    </row>
    <row r="167" spans="1:17" ht="18.5" thickBot="1" x14ac:dyDescent="0.45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64">
        <v>5.2707667991163019E-2</v>
      </c>
      <c r="L167" s="48">
        <v>5.27077489591719E-2</v>
      </c>
      <c r="M167" s="43"/>
      <c r="N167" s="43"/>
      <c r="O167" s="43"/>
      <c r="P167" s="43"/>
      <c r="Q167" s="43"/>
    </row>
    <row r="168" spans="1:17" ht="18" x14ac:dyDescent="0.4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1" t="s">
        <v>149</v>
      </c>
      <c r="L168" s="42" t="s">
        <v>148</v>
      </c>
      <c r="M168" s="43"/>
      <c r="N168" s="43"/>
      <c r="O168" s="43"/>
      <c r="P168" s="43"/>
      <c r="Q168" s="43"/>
    </row>
    <row r="169" spans="1:17" ht="18.5" thickBot="1" x14ac:dyDescent="0.45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64">
        <v>2.3397676005623681E-2</v>
      </c>
      <c r="L169" s="48">
        <v>2.3397712410790847E-2</v>
      </c>
      <c r="M169" s="43"/>
      <c r="N169" s="43"/>
      <c r="O169" s="43"/>
      <c r="P169" s="43"/>
      <c r="Q169" s="43"/>
    </row>
    <row r="170" spans="1:17" ht="18" x14ac:dyDescent="0.4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0" t="s">
        <v>150</v>
      </c>
      <c r="L170" s="42" t="s">
        <v>151</v>
      </c>
      <c r="M170" s="43"/>
      <c r="N170" s="43"/>
      <c r="O170" s="43"/>
      <c r="P170" s="43"/>
      <c r="Q170" s="43"/>
    </row>
    <row r="171" spans="1:17" ht="18.5" thickBot="1" x14ac:dyDescent="0.45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66">
        <v>3.6543144514159562E-2</v>
      </c>
      <c r="L171" s="48">
        <v>3.6543145775794983E-2</v>
      </c>
      <c r="M171" s="43"/>
      <c r="N171" s="43"/>
      <c r="O171" s="43"/>
      <c r="P171" s="43"/>
      <c r="Q171" s="43"/>
    </row>
    <row r="172" spans="1:17" ht="36" x14ac:dyDescent="0.4">
      <c r="A172" s="49"/>
      <c r="B172" s="49"/>
      <c r="C172" s="49"/>
      <c r="D172" s="49"/>
      <c r="E172" s="49"/>
      <c r="F172" s="49"/>
      <c r="G172" s="49"/>
      <c r="H172" s="49"/>
      <c r="I172" s="49"/>
      <c r="J172" s="41" t="s">
        <v>155</v>
      </c>
      <c r="K172" s="40" t="s">
        <v>156</v>
      </c>
      <c r="L172" s="41" t="s">
        <v>157</v>
      </c>
      <c r="M172" s="41" t="s">
        <v>144</v>
      </c>
      <c r="N172" s="42" t="s">
        <v>145</v>
      </c>
      <c r="O172" s="43"/>
      <c r="P172" s="43"/>
      <c r="Q172" s="43"/>
    </row>
    <row r="173" spans="1:17" ht="18.5" thickBot="1" x14ac:dyDescent="0.45">
      <c r="A173" s="49"/>
      <c r="B173" s="49"/>
      <c r="C173" s="49"/>
      <c r="D173" s="49"/>
      <c r="E173" s="49"/>
      <c r="F173" s="49"/>
      <c r="G173" s="49"/>
      <c r="H173" s="49"/>
      <c r="I173" s="49"/>
      <c r="J173" s="64">
        <v>2.0873021498322486E-2</v>
      </c>
      <c r="K173" s="66">
        <v>4.7223957682350992E-2</v>
      </c>
      <c r="L173" s="64">
        <v>1.2127112701535225E-2</v>
      </c>
      <c r="M173" s="105">
        <v>2.4989328820562047E-3</v>
      </c>
      <c r="N173" s="65">
        <v>8.0861694714560463E-4</v>
      </c>
      <c r="O173" s="43"/>
      <c r="P173" s="43"/>
      <c r="Q173" s="43"/>
    </row>
    <row r="174" spans="1:17" ht="36" x14ac:dyDescent="0.4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2" t="s">
        <v>146</v>
      </c>
      <c r="O174" s="43"/>
      <c r="P174" s="43"/>
      <c r="Q174" s="43"/>
    </row>
    <row r="175" spans="1:17" ht="18.5" thickBot="1" x14ac:dyDescent="0.45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65">
        <v>2.5489114963668448E-3</v>
      </c>
      <c r="O175" s="43"/>
      <c r="P175" s="43"/>
      <c r="Q175" s="43"/>
    </row>
    <row r="176" spans="1:17" ht="18" x14ac:dyDescent="0.4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1" t="s">
        <v>147</v>
      </c>
      <c r="N176" s="42" t="s">
        <v>148</v>
      </c>
      <c r="O176" s="43"/>
      <c r="P176" s="43"/>
      <c r="Q176" s="43"/>
    </row>
    <row r="177" spans="1:17" ht="18.5" thickBot="1" x14ac:dyDescent="0.45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105">
        <v>4.6640988435291677E-3</v>
      </c>
      <c r="N177" s="65">
        <v>4.6641059731532819E-3</v>
      </c>
      <c r="O177" s="43"/>
      <c r="P177" s="43"/>
      <c r="Q177" s="43"/>
    </row>
    <row r="178" spans="1:17" ht="18" x14ac:dyDescent="0.4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1" t="s">
        <v>149</v>
      </c>
      <c r="N178" s="42" t="s">
        <v>148</v>
      </c>
      <c r="O178" s="43"/>
      <c r="P178" s="43"/>
      <c r="Q178" s="43"/>
    </row>
    <row r="179" spans="1:17" ht="18.5" thickBot="1" x14ac:dyDescent="0.45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105">
        <v>2.0704591524974346E-3</v>
      </c>
      <c r="N179" s="65">
        <v>2.0704622363083161E-3</v>
      </c>
      <c r="O179" s="43"/>
      <c r="P179" s="43"/>
      <c r="Q179" s="43"/>
    </row>
    <row r="180" spans="1:17" ht="18" x14ac:dyDescent="0.4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0" t="s">
        <v>150</v>
      </c>
      <c r="N180" s="42" t="s">
        <v>151</v>
      </c>
      <c r="O180" s="43"/>
      <c r="P180" s="43"/>
      <c r="Q180" s="43"/>
    </row>
    <row r="181" spans="1:17" ht="18.5" thickBot="1" x14ac:dyDescent="0.45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67">
        <v>3.2337009881747568E-3</v>
      </c>
      <c r="N181" s="65">
        <v>3.2337009906768799E-3</v>
      </c>
      <c r="O181" s="43"/>
      <c r="P181" s="43"/>
      <c r="Q181" s="43"/>
    </row>
    <row r="182" spans="1:17" ht="36" x14ac:dyDescent="0.4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1" t="s">
        <v>158</v>
      </c>
      <c r="M182" s="41" t="s">
        <v>159</v>
      </c>
      <c r="N182" s="42" t="s">
        <v>160</v>
      </c>
      <c r="O182" s="43"/>
      <c r="P182" s="43"/>
      <c r="Q182" s="43"/>
    </row>
    <row r="183" spans="1:17" ht="18.5" thickBot="1" x14ac:dyDescent="0.45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64">
        <v>3.4884338600561025E-2</v>
      </c>
      <c r="M183" s="64">
        <v>7.563491291053448E-2</v>
      </c>
      <c r="N183" s="50">
        <v>0.26374996224566749</v>
      </c>
      <c r="O183" s="43"/>
      <c r="P183" s="43"/>
      <c r="Q183" s="43"/>
    </row>
    <row r="184" spans="1:17" ht="36" x14ac:dyDescent="0.4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0" t="s">
        <v>161</v>
      </c>
      <c r="N184" s="41" t="s">
        <v>162</v>
      </c>
      <c r="O184" s="41" t="s">
        <v>149</v>
      </c>
      <c r="P184" s="42" t="s">
        <v>148</v>
      </c>
      <c r="Q184" s="43"/>
    </row>
    <row r="185" spans="1:17" ht="18.5" thickBot="1" x14ac:dyDescent="0.45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66">
        <v>6.4829925351886697E-2</v>
      </c>
      <c r="N185" s="64">
        <v>5.263022826239467E-2</v>
      </c>
      <c r="O185" s="64">
        <v>3.2687604802677683E-2</v>
      </c>
      <c r="P185" s="48">
        <v>3.2687654391364562E-2</v>
      </c>
      <c r="Q185" s="43"/>
    </row>
    <row r="186" spans="1:17" ht="36" x14ac:dyDescent="0.4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0" t="s">
        <v>163</v>
      </c>
      <c r="P186" s="42" t="s">
        <v>164</v>
      </c>
      <c r="Q186" s="43"/>
    </row>
    <row r="187" spans="1:17" ht="18.5" thickBot="1" x14ac:dyDescent="0.45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66">
        <v>2.269566944818974E-2</v>
      </c>
      <c r="P187" s="48">
        <v>2.3376540001481771E-2</v>
      </c>
      <c r="Q187" s="43"/>
    </row>
    <row r="188" spans="1:17" ht="36" x14ac:dyDescent="0.4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0" t="s">
        <v>150</v>
      </c>
      <c r="P188" s="42" t="s">
        <v>151</v>
      </c>
      <c r="Q188" s="43"/>
    </row>
    <row r="189" spans="1:17" ht="18.5" thickBot="1" x14ac:dyDescent="0.45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67">
        <v>1.9816990786562733E-3</v>
      </c>
      <c r="P189" s="68">
        <v>1.9816991407424212E-3</v>
      </c>
      <c r="Q189" s="43"/>
    </row>
    <row r="190" spans="1:17" ht="18" x14ac:dyDescent="0.4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0" t="s">
        <v>150</v>
      </c>
      <c r="O190" s="42" t="s">
        <v>151</v>
      </c>
      <c r="P190" s="43"/>
      <c r="Q190" s="43"/>
    </row>
    <row r="191" spans="1:17" ht="18.5" thickBot="1" x14ac:dyDescent="0.45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66">
        <v>1.3163456588611008E-2</v>
      </c>
      <c r="O191" s="69">
        <v>1.3163456693291664E-2</v>
      </c>
      <c r="P191" s="43"/>
      <c r="Q191" s="43"/>
    </row>
    <row r="192" spans="1:17" ht="18" x14ac:dyDescent="0.4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0" t="s">
        <v>150</v>
      </c>
      <c r="N192" s="42" t="s">
        <v>151</v>
      </c>
      <c r="O192" s="43"/>
      <c r="P192" s="43"/>
      <c r="Q192" s="43"/>
    </row>
    <row r="193" spans="1:17" ht="18.5" thickBot="1" x14ac:dyDescent="0.45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66">
        <v>2.0467715052545556E-2</v>
      </c>
      <c r="N193" s="69">
        <v>2.0467715337872505E-2</v>
      </c>
      <c r="O193" s="43"/>
      <c r="P193" s="43"/>
      <c r="Q193" s="43"/>
    </row>
    <row r="194" spans="1:17" ht="18" x14ac:dyDescent="0.4">
      <c r="A194" s="49"/>
      <c r="B194" s="49"/>
      <c r="C194" s="49"/>
      <c r="D194" s="49"/>
      <c r="E194" s="49"/>
      <c r="F194" s="49"/>
      <c r="G194" s="49"/>
      <c r="H194" s="49"/>
      <c r="I194" s="49"/>
      <c r="J194" s="40" t="s">
        <v>166</v>
      </c>
      <c r="K194" s="41" t="s">
        <v>157</v>
      </c>
      <c r="L194" s="41" t="s">
        <v>144</v>
      </c>
      <c r="M194" s="42" t="s">
        <v>145</v>
      </c>
      <c r="N194" s="43"/>
      <c r="O194" s="43"/>
      <c r="P194" s="43"/>
      <c r="Q194" s="43"/>
    </row>
    <row r="195" spans="1:17" ht="18.5" thickBot="1" x14ac:dyDescent="0.45">
      <c r="A195" s="49"/>
      <c r="B195" s="49"/>
      <c r="C195" s="49"/>
      <c r="D195" s="49"/>
      <c r="E195" s="49"/>
      <c r="F195" s="49"/>
      <c r="G195" s="49"/>
      <c r="H195" s="49"/>
      <c r="I195" s="49"/>
      <c r="J195" s="51">
        <v>0.16824920359253884</v>
      </c>
      <c r="K195" s="64">
        <v>9.5262699732184417E-2</v>
      </c>
      <c r="L195" s="64">
        <v>1.9629989301169035E-2</v>
      </c>
      <c r="M195" s="65">
        <v>6.3519679742172009E-3</v>
      </c>
      <c r="N195" s="43"/>
      <c r="O195" s="43"/>
      <c r="P195" s="43"/>
      <c r="Q195" s="43"/>
    </row>
    <row r="196" spans="1:17" ht="36" x14ac:dyDescent="0.4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2" t="s">
        <v>146</v>
      </c>
      <c r="N196" s="43"/>
      <c r="O196" s="43"/>
      <c r="P196" s="43"/>
      <c r="Q196" s="43"/>
    </row>
    <row r="197" spans="1:17" ht="18.5" thickBot="1" x14ac:dyDescent="0.45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8">
        <v>2.0022588261584949E-2</v>
      </c>
      <c r="N197" s="43"/>
      <c r="O197" s="43"/>
      <c r="P197" s="43"/>
      <c r="Q197" s="43"/>
    </row>
    <row r="198" spans="1:17" ht="18" x14ac:dyDescent="0.4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1" t="s">
        <v>147</v>
      </c>
      <c r="M198" s="42" t="s">
        <v>148</v>
      </c>
      <c r="N198" s="43"/>
      <c r="O198" s="43"/>
      <c r="P198" s="43"/>
      <c r="Q198" s="43"/>
    </row>
    <row r="199" spans="1:17" ht="18.5" thickBot="1" x14ac:dyDescent="0.45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64">
        <v>3.6638123038637574E-2</v>
      </c>
      <c r="M199" s="48">
        <v>3.6638178054471074E-2</v>
      </c>
      <c r="N199" s="43"/>
      <c r="O199" s="43"/>
      <c r="P199" s="43"/>
      <c r="Q199" s="43"/>
    </row>
    <row r="200" spans="1:17" ht="18" x14ac:dyDescent="0.4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1" t="s">
        <v>149</v>
      </c>
      <c r="M200" s="42" t="s">
        <v>148</v>
      </c>
      <c r="N200" s="43"/>
      <c r="O200" s="43"/>
      <c r="P200" s="43"/>
      <c r="Q200" s="43"/>
    </row>
    <row r="201" spans="1:17" ht="18.5" thickBot="1" x14ac:dyDescent="0.45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64">
        <v>1.6264178723595677E-2</v>
      </c>
      <c r="M201" s="48">
        <v>1.6264202719134632E-2</v>
      </c>
      <c r="N201" s="43"/>
      <c r="O201" s="43"/>
      <c r="P201" s="43"/>
      <c r="Q201" s="43"/>
    </row>
    <row r="202" spans="1:17" ht="18" x14ac:dyDescent="0.4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0" t="s">
        <v>150</v>
      </c>
      <c r="M202" s="42" t="s">
        <v>151</v>
      </c>
      <c r="N202" s="43"/>
      <c r="O202" s="43"/>
      <c r="P202" s="43"/>
      <c r="Q202" s="43"/>
    </row>
    <row r="203" spans="1:17" ht="18.5" thickBot="1" x14ac:dyDescent="0.45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66">
        <v>2.540184902798142E-2</v>
      </c>
      <c r="M203" s="48">
        <v>2.5401849299669266E-2</v>
      </c>
      <c r="N203" s="43"/>
      <c r="O203" s="43"/>
      <c r="P203" s="43"/>
      <c r="Q203" s="43"/>
    </row>
    <row r="204" spans="1:17" ht="18" x14ac:dyDescent="0.4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1" t="s">
        <v>143</v>
      </c>
      <c r="L204" s="41" t="s">
        <v>144</v>
      </c>
      <c r="M204" s="42" t="s">
        <v>145</v>
      </c>
      <c r="N204" s="43"/>
      <c r="O204" s="43"/>
      <c r="P204" s="43"/>
      <c r="Q204" s="43"/>
    </row>
    <row r="205" spans="1:17" ht="18.5" thickBot="1" x14ac:dyDescent="0.45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7">
        <v>0.12309111819863319</v>
      </c>
      <c r="L205" s="64">
        <v>2.536435908907983E-2</v>
      </c>
      <c r="M205" s="65">
        <v>8.2075238492273425E-3</v>
      </c>
      <c r="N205" s="43"/>
      <c r="O205" s="43"/>
      <c r="P205" s="43"/>
      <c r="Q205" s="43"/>
    </row>
    <row r="206" spans="1:17" ht="36" x14ac:dyDescent="0.4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2" t="s">
        <v>146</v>
      </c>
      <c r="N206" s="43"/>
      <c r="O206" s="43"/>
      <c r="P206" s="43"/>
      <c r="Q206" s="43"/>
    </row>
    <row r="207" spans="1:17" ht="18.5" thickBot="1" x14ac:dyDescent="0.45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8">
        <v>2.587164660578602E-2</v>
      </c>
      <c r="N207" s="43"/>
      <c r="O207" s="43"/>
      <c r="P207" s="43"/>
      <c r="Q207" s="43"/>
    </row>
    <row r="208" spans="1:17" ht="18" x14ac:dyDescent="0.4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1" t="s">
        <v>147</v>
      </c>
      <c r="M208" s="42" t="s">
        <v>148</v>
      </c>
      <c r="N208" s="43"/>
      <c r="O208" s="43"/>
      <c r="P208" s="43"/>
      <c r="Q208" s="43"/>
    </row>
    <row r="209" spans="1:17" ht="18.5" thickBot="1" x14ac:dyDescent="0.45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64">
        <v>4.7340958512216244E-2</v>
      </c>
      <c r="M209" s="48">
        <v>4.7341031672670307E-2</v>
      </c>
      <c r="N209" s="43"/>
      <c r="O209" s="43"/>
      <c r="P209" s="43"/>
      <c r="Q209" s="43"/>
    </row>
    <row r="210" spans="1:17" ht="18" x14ac:dyDescent="0.4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1" t="s">
        <v>149</v>
      </c>
      <c r="M210" s="42" t="s">
        <v>148</v>
      </c>
      <c r="N210" s="43"/>
      <c r="O210" s="43"/>
      <c r="P210" s="43"/>
      <c r="Q210" s="43"/>
    </row>
    <row r="211" spans="1:17" ht="18.5" thickBot="1" x14ac:dyDescent="0.45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64">
        <v>2.1015318098501722E-2</v>
      </c>
      <c r="M211" s="48">
        <v>2.1015350233156996E-2</v>
      </c>
      <c r="N211" s="43"/>
      <c r="O211" s="43"/>
      <c r="P211" s="43"/>
      <c r="Q211" s="43"/>
    </row>
    <row r="212" spans="1:17" ht="18" x14ac:dyDescent="0.4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0" t="s">
        <v>150</v>
      </c>
      <c r="M212" s="42" t="s">
        <v>151</v>
      </c>
      <c r="N212" s="43"/>
      <c r="O212" s="43"/>
      <c r="P212" s="43"/>
      <c r="Q212" s="43"/>
    </row>
    <row r="213" spans="1:17" ht="18.5" thickBot="1" x14ac:dyDescent="0.45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66">
        <v>3.2822311331262101E-2</v>
      </c>
      <c r="M213" s="48">
        <v>3.2822310924530029E-2</v>
      </c>
      <c r="N213" s="43"/>
      <c r="O213" s="43"/>
      <c r="P213" s="43"/>
      <c r="Q213" s="43"/>
    </row>
    <row r="214" spans="1:17" ht="36" x14ac:dyDescent="0.4">
      <c r="A214" s="49"/>
      <c r="B214" s="49"/>
      <c r="C214" s="49"/>
      <c r="D214" s="49"/>
      <c r="E214" s="49"/>
      <c r="F214" s="49"/>
      <c r="G214" s="49"/>
      <c r="H214" s="49"/>
      <c r="I214" s="40" t="s">
        <v>193</v>
      </c>
      <c r="J214" s="41" t="s">
        <v>165</v>
      </c>
      <c r="K214" s="40" t="s">
        <v>156</v>
      </c>
      <c r="L214" s="41" t="s">
        <v>157</v>
      </c>
      <c r="M214" s="41" t="s">
        <v>144</v>
      </c>
      <c r="N214" s="42" t="s">
        <v>145</v>
      </c>
      <c r="O214" s="43"/>
      <c r="P214" s="43"/>
      <c r="Q214" s="43"/>
    </row>
    <row r="215" spans="1:17" ht="18.5" thickBot="1" x14ac:dyDescent="0.45">
      <c r="A215" s="49"/>
      <c r="B215" s="49"/>
      <c r="C215" s="49"/>
      <c r="D215" s="49"/>
      <c r="E215" s="49"/>
      <c r="F215" s="49"/>
      <c r="G215" s="49"/>
      <c r="H215" s="49"/>
      <c r="I215" s="66">
        <v>9.6840430797004703E-2</v>
      </c>
      <c r="J215" s="64">
        <v>9.6840433776378632E-2</v>
      </c>
      <c r="K215" s="51">
        <v>0.21909566771999603</v>
      </c>
      <c r="L215" s="64">
        <v>5.6263766062259676E-2</v>
      </c>
      <c r="M215" s="64">
        <v>1.1593804935370162E-2</v>
      </c>
      <c r="N215" s="65">
        <v>3.7515801357720256E-3</v>
      </c>
      <c r="O215" s="43"/>
      <c r="P215" s="43"/>
      <c r="Q215" s="43"/>
    </row>
    <row r="216" spans="1:17" ht="36" x14ac:dyDescent="0.4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2" t="s">
        <v>146</v>
      </c>
      <c r="O216" s="43"/>
      <c r="P216" s="43"/>
      <c r="Q216" s="43"/>
    </row>
    <row r="217" spans="1:17" ht="18.5" thickBot="1" x14ac:dyDescent="0.45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8">
        <v>1.1825680591244066E-2</v>
      </c>
      <c r="O217" s="43"/>
      <c r="P217" s="43"/>
      <c r="Q217" s="43"/>
    </row>
    <row r="218" spans="1:17" ht="18" x14ac:dyDescent="0.4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1" t="s">
        <v>147</v>
      </c>
      <c r="N218" s="42" t="s">
        <v>148</v>
      </c>
      <c r="O218" s="43"/>
      <c r="P218" s="43"/>
      <c r="Q218" s="43"/>
    </row>
    <row r="219" spans="1:17" ht="18.5" thickBot="1" x14ac:dyDescent="0.45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64">
        <v>2.16390974641417E-2</v>
      </c>
      <c r="N219" s="48">
        <v>2.1639130558004104E-2</v>
      </c>
      <c r="O219" s="43"/>
      <c r="P219" s="43"/>
      <c r="Q219" s="43"/>
    </row>
    <row r="220" spans="1:17" ht="18" x14ac:dyDescent="0.4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1" t="s">
        <v>149</v>
      </c>
      <c r="N220" s="42" t="s">
        <v>148</v>
      </c>
      <c r="O220" s="43"/>
      <c r="P220" s="43"/>
      <c r="Q220" s="43"/>
    </row>
    <row r="221" spans="1:17" ht="18.5" thickBot="1" x14ac:dyDescent="0.45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105">
        <v>9.6059000676142151E-3</v>
      </c>
      <c r="N221" s="65">
        <v>9.6059150674052494E-3</v>
      </c>
      <c r="O221" s="43"/>
      <c r="P221" s="43"/>
      <c r="Q221" s="43"/>
    </row>
    <row r="222" spans="1:17" ht="18" x14ac:dyDescent="0.4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0" t="s">
        <v>150</v>
      </c>
      <c r="N222" s="42" t="s">
        <v>151</v>
      </c>
      <c r="O222" s="43"/>
      <c r="P222" s="43"/>
      <c r="Q222" s="43"/>
    </row>
    <row r="223" spans="1:17" ht="18.5" thickBot="1" x14ac:dyDescent="0.45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66">
        <v>1.5002763277644781E-2</v>
      </c>
      <c r="N223" s="48">
        <v>1.5002762898802757E-2</v>
      </c>
      <c r="O223" s="43"/>
      <c r="P223" s="43"/>
      <c r="Q223" s="43"/>
    </row>
    <row r="224" spans="1:17" ht="36" x14ac:dyDescent="0.4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1" t="s">
        <v>158</v>
      </c>
      <c r="M224" s="41" t="s">
        <v>159</v>
      </c>
      <c r="N224" s="42" t="s">
        <v>160</v>
      </c>
      <c r="O224" s="43"/>
      <c r="P224" s="43"/>
      <c r="Q224" s="43"/>
    </row>
    <row r="225" spans="1:17" ht="18.5" thickBot="1" x14ac:dyDescent="0.45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7">
        <v>0.16184596569389106</v>
      </c>
      <c r="M225" s="47">
        <v>0.3509083607996013</v>
      </c>
      <c r="N225" s="53">
        <v>1.2236686340033103</v>
      </c>
      <c r="O225" s="43"/>
      <c r="P225" s="43"/>
      <c r="Q225" s="43"/>
    </row>
    <row r="226" spans="1:17" ht="36" x14ac:dyDescent="0.4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0" t="s">
        <v>161</v>
      </c>
      <c r="N226" s="41" t="s">
        <v>162</v>
      </c>
      <c r="O226" s="41" t="s">
        <v>149</v>
      </c>
      <c r="P226" s="42" t="s">
        <v>148</v>
      </c>
      <c r="Q226" s="43"/>
    </row>
    <row r="227" spans="1:17" ht="18.5" thickBot="1" x14ac:dyDescent="0.45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51">
        <v>0.30077859497108683</v>
      </c>
      <c r="N227" s="47">
        <v>0.24417808109819891</v>
      </c>
      <c r="O227" s="47">
        <v>0.15165423445063816</v>
      </c>
      <c r="P227" s="50">
        <v>0.15165446037631419</v>
      </c>
      <c r="Q227" s="43"/>
    </row>
    <row r="228" spans="1:17" ht="36" x14ac:dyDescent="0.4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0" t="s">
        <v>163</v>
      </c>
      <c r="P228" s="42" t="s">
        <v>164</v>
      </c>
      <c r="Q228" s="43"/>
    </row>
    <row r="229" spans="1:17" ht="18.5" thickBot="1" x14ac:dyDescent="0.45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51">
        <v>0.10529662226055797</v>
      </c>
      <c r="P229" s="50">
        <v>0.10845551781356334</v>
      </c>
      <c r="Q229" s="43"/>
    </row>
    <row r="230" spans="1:17" ht="36" x14ac:dyDescent="0.4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0" t="s">
        <v>150</v>
      </c>
      <c r="P230" s="42" t="s">
        <v>151</v>
      </c>
      <c r="Q230" s="43"/>
    </row>
    <row r="231" spans="1:17" ht="18.5" thickBot="1" x14ac:dyDescent="0.45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67">
        <v>9.1940984510597481E-3</v>
      </c>
      <c r="P231" s="68">
        <v>9.1940984129905701E-3</v>
      </c>
      <c r="Q231" s="43"/>
    </row>
    <row r="232" spans="1:17" ht="18" x14ac:dyDescent="0.4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0" t="s">
        <v>150</v>
      </c>
      <c r="O232" s="42" t="s">
        <v>151</v>
      </c>
      <c r="P232" s="43"/>
      <c r="Q232" s="43"/>
    </row>
    <row r="233" spans="1:17" ht="18.5" thickBot="1" x14ac:dyDescent="0.45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66">
        <v>6.1071891126930705E-2</v>
      </c>
      <c r="O233" s="69">
        <v>6.1071891337633133E-2</v>
      </c>
      <c r="P233" s="43"/>
      <c r="Q233" s="43"/>
    </row>
    <row r="234" spans="1:17" ht="18" x14ac:dyDescent="0.4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0" t="s">
        <v>150</v>
      </c>
      <c r="N234" s="42" t="s">
        <v>151</v>
      </c>
      <c r="O234" s="43"/>
      <c r="P234" s="43"/>
      <c r="Q234" s="43"/>
    </row>
    <row r="235" spans="1:17" ht="18.5" thickBot="1" x14ac:dyDescent="0.45">
      <c r="A235" s="49"/>
      <c r="B235" s="49"/>
      <c r="C235" s="49"/>
      <c r="D235" s="49"/>
      <c r="E235" s="49"/>
      <c r="F235" s="49"/>
      <c r="G235" s="49"/>
      <c r="H235" s="70"/>
      <c r="I235" s="70"/>
      <c r="J235" s="70"/>
      <c r="K235" s="70"/>
      <c r="L235" s="70"/>
      <c r="M235" s="107">
        <v>9.4960013332701709E-2</v>
      </c>
      <c r="N235" s="69">
        <v>9.4960011541843414E-2</v>
      </c>
      <c r="O235" s="43"/>
      <c r="P235" s="43"/>
      <c r="Q235" s="43"/>
    </row>
    <row r="236" spans="1:17" ht="18" x14ac:dyDescent="0.4">
      <c r="A236" s="49"/>
      <c r="B236" s="49"/>
      <c r="C236" s="49"/>
      <c r="D236" s="49"/>
      <c r="E236" s="49"/>
      <c r="F236" s="40" t="s">
        <v>150</v>
      </c>
      <c r="G236" s="42" t="s">
        <v>151</v>
      </c>
      <c r="H236" s="43"/>
      <c r="I236" s="43"/>
      <c r="J236" s="43"/>
      <c r="K236" s="43"/>
      <c r="L236" s="43"/>
      <c r="M236" s="43"/>
      <c r="N236" s="43"/>
      <c r="O236" s="43"/>
      <c r="P236" s="43"/>
      <c r="Q236" s="43"/>
    </row>
    <row r="237" spans="1:17" ht="18.5" thickBot="1" x14ac:dyDescent="0.45">
      <c r="A237" s="49"/>
      <c r="B237" s="49"/>
      <c r="C237" s="49"/>
      <c r="D237" s="49"/>
      <c r="E237" s="49"/>
      <c r="F237" s="51">
        <v>0.35963738531589945</v>
      </c>
      <c r="G237" s="52">
        <v>0.35963737964630127</v>
      </c>
      <c r="H237" s="43"/>
      <c r="I237" s="43"/>
      <c r="J237" s="43"/>
      <c r="K237" s="43"/>
      <c r="L237" s="43"/>
      <c r="M237" s="43"/>
      <c r="N237" s="43"/>
      <c r="O237" s="43"/>
      <c r="P237" s="43"/>
      <c r="Q237" s="43"/>
    </row>
    <row r="238" spans="1:17" ht="36" x14ac:dyDescent="0.4">
      <c r="A238" s="49"/>
      <c r="B238" s="49"/>
      <c r="C238" s="49"/>
      <c r="D238" s="41" t="s">
        <v>181</v>
      </c>
      <c r="E238" s="40" t="s">
        <v>179</v>
      </c>
      <c r="F238" s="42" t="s">
        <v>180</v>
      </c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</row>
    <row r="239" spans="1:17" ht="18.5" thickBot="1" x14ac:dyDescent="0.45">
      <c r="A239" s="49"/>
      <c r="B239" s="49"/>
      <c r="C239" s="49"/>
      <c r="D239" s="64">
        <v>9.1787059144020078E-2</v>
      </c>
      <c r="E239" s="66">
        <v>7.4296441821017786E-2</v>
      </c>
      <c r="F239" s="48">
        <v>7.4296444654464722E-2</v>
      </c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</row>
    <row r="240" spans="1:17" ht="18" x14ac:dyDescent="0.4">
      <c r="A240" s="49"/>
      <c r="B240" s="49"/>
      <c r="C240" s="49"/>
      <c r="D240" s="49"/>
      <c r="E240" s="40" t="s">
        <v>150</v>
      </c>
      <c r="F240" s="42" t="s">
        <v>151</v>
      </c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</row>
    <row r="241" spans="1:17" ht="18.5" thickBot="1" x14ac:dyDescent="0.45">
      <c r="A241" s="49"/>
      <c r="B241" s="49"/>
      <c r="C241" s="49"/>
      <c r="D241" s="49"/>
      <c r="E241" s="66">
        <v>2.1686787243363297E-2</v>
      </c>
      <c r="F241" s="48">
        <v>2.1686786785721779E-2</v>
      </c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</row>
    <row r="242" spans="1:17" ht="36" x14ac:dyDescent="0.4">
      <c r="A242" s="49"/>
      <c r="B242" s="49"/>
      <c r="C242" s="49"/>
      <c r="D242" s="40" t="s">
        <v>594</v>
      </c>
      <c r="E242" s="41" t="s">
        <v>595</v>
      </c>
      <c r="F242" s="40" t="s">
        <v>596</v>
      </c>
      <c r="G242" s="40" t="s">
        <v>597</v>
      </c>
      <c r="H242" s="41" t="s">
        <v>598</v>
      </c>
      <c r="I242" s="40" t="s">
        <v>168</v>
      </c>
      <c r="J242" s="42" t="s">
        <v>169</v>
      </c>
      <c r="K242" s="43"/>
      <c r="L242" s="43"/>
      <c r="M242" s="43"/>
      <c r="N242" s="43"/>
      <c r="O242" s="43"/>
      <c r="P242" s="43"/>
      <c r="Q242" s="43"/>
    </row>
    <row r="243" spans="1:17" ht="18.5" thickBot="1" x14ac:dyDescent="0.45">
      <c r="A243" s="49"/>
      <c r="B243" s="49"/>
      <c r="C243" s="49"/>
      <c r="D243" s="45">
        <v>3.2716970184917451</v>
      </c>
      <c r="E243" s="46">
        <v>3.6480076384162903</v>
      </c>
      <c r="F243" s="45">
        <v>3.5936765972209725</v>
      </c>
      <c r="G243" s="45">
        <v>3.6044575967788695</v>
      </c>
      <c r="H243" s="105">
        <v>7.718225094866752E-4</v>
      </c>
      <c r="I243" s="67">
        <v>9.2580111784627665E-4</v>
      </c>
      <c r="J243" s="65">
        <v>9.954676460183691E-4</v>
      </c>
      <c r="K243" s="43"/>
      <c r="L243" s="43"/>
      <c r="M243" s="43"/>
      <c r="N243" s="43"/>
      <c r="O243" s="43"/>
      <c r="P243" s="43"/>
      <c r="Q243" s="43"/>
    </row>
    <row r="244" spans="1:17" ht="18" x14ac:dyDescent="0.4">
      <c r="A244" s="49"/>
      <c r="B244" s="49"/>
      <c r="C244" s="49"/>
      <c r="D244" s="49"/>
      <c r="E244" s="49"/>
      <c r="F244" s="49"/>
      <c r="G244" s="49"/>
      <c r="H244" s="49"/>
      <c r="I244" s="41" t="s">
        <v>143</v>
      </c>
      <c r="J244" s="41" t="s">
        <v>144</v>
      </c>
      <c r="K244" s="42" t="s">
        <v>145</v>
      </c>
      <c r="L244" s="43"/>
      <c r="M244" s="43"/>
      <c r="N244" s="43"/>
      <c r="O244" s="43"/>
      <c r="P244" s="43"/>
      <c r="Q244" s="43"/>
    </row>
    <row r="245" spans="1:17" ht="18.5" thickBot="1" x14ac:dyDescent="0.45">
      <c r="A245" s="49"/>
      <c r="B245" s="49"/>
      <c r="C245" s="49"/>
      <c r="D245" s="49"/>
      <c r="E245" s="49"/>
      <c r="F245" s="49"/>
      <c r="G245" s="49"/>
      <c r="H245" s="49"/>
      <c r="I245" s="105">
        <v>1.7327415669569747E-4</v>
      </c>
      <c r="J245" s="105">
        <v>3.5705158213672894E-5</v>
      </c>
      <c r="K245" s="65">
        <v>1.1553649874660939E-5</v>
      </c>
      <c r="L245" s="43"/>
      <c r="M245" s="43"/>
      <c r="N245" s="43"/>
      <c r="O245" s="43"/>
      <c r="P245" s="43"/>
      <c r="Q245" s="43"/>
    </row>
    <row r="246" spans="1:17" ht="36" x14ac:dyDescent="0.4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2" t="s">
        <v>146</v>
      </c>
      <c r="L246" s="43"/>
      <c r="M246" s="43"/>
      <c r="N246" s="43"/>
      <c r="O246" s="43"/>
      <c r="P246" s="43"/>
      <c r="Q246" s="43"/>
    </row>
    <row r="247" spans="1:17" ht="18.5" thickBot="1" x14ac:dyDescent="0.45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65">
        <v>3.6419260187998274E-5</v>
      </c>
      <c r="L247" s="43"/>
      <c r="M247" s="43"/>
      <c r="N247" s="43"/>
      <c r="O247" s="43"/>
      <c r="P247" s="43"/>
      <c r="Q247" s="43"/>
    </row>
    <row r="248" spans="1:17" ht="18" x14ac:dyDescent="0.4">
      <c r="A248" s="49"/>
      <c r="B248" s="49"/>
      <c r="C248" s="49"/>
      <c r="D248" s="49"/>
      <c r="E248" s="49"/>
      <c r="F248" s="49"/>
      <c r="G248" s="49"/>
      <c r="H248" s="49"/>
      <c r="I248" s="49"/>
      <c r="J248" s="41" t="s">
        <v>147</v>
      </c>
      <c r="K248" s="42" t="s">
        <v>148</v>
      </c>
      <c r="L248" s="43"/>
      <c r="M248" s="43"/>
      <c r="N248" s="43"/>
      <c r="O248" s="43"/>
      <c r="P248" s="43"/>
      <c r="Q248" s="43"/>
    </row>
    <row r="249" spans="1:17" ht="18.5" thickBot="1" x14ac:dyDescent="0.45">
      <c r="A249" s="49"/>
      <c r="B249" s="49"/>
      <c r="C249" s="49"/>
      <c r="D249" s="49"/>
      <c r="E249" s="49"/>
      <c r="F249" s="49"/>
      <c r="G249" s="49"/>
      <c r="H249" s="49"/>
      <c r="I249" s="49"/>
      <c r="J249" s="105">
        <v>6.6641400546696289E-5</v>
      </c>
      <c r="K249" s="65">
        <v>6.6641499870513757E-5</v>
      </c>
      <c r="L249" s="43"/>
      <c r="M249" s="43"/>
      <c r="N249" s="43"/>
      <c r="O249" s="43"/>
      <c r="P249" s="43"/>
      <c r="Q249" s="43"/>
    </row>
    <row r="250" spans="1:17" ht="18" x14ac:dyDescent="0.4">
      <c r="A250" s="49"/>
      <c r="B250" s="49"/>
      <c r="C250" s="49"/>
      <c r="D250" s="49"/>
      <c r="E250" s="49"/>
      <c r="F250" s="49"/>
      <c r="G250" s="49"/>
      <c r="H250" s="49"/>
      <c r="I250" s="49"/>
      <c r="J250" s="41" t="s">
        <v>149</v>
      </c>
      <c r="K250" s="42" t="s">
        <v>148</v>
      </c>
      <c r="L250" s="43"/>
      <c r="M250" s="43"/>
      <c r="N250" s="43"/>
      <c r="O250" s="43"/>
      <c r="P250" s="43"/>
      <c r="Q250" s="43"/>
    </row>
    <row r="251" spans="1:17" ht="18.5" thickBot="1" x14ac:dyDescent="0.45">
      <c r="A251" s="49"/>
      <c r="B251" s="49"/>
      <c r="C251" s="49"/>
      <c r="D251" s="49"/>
      <c r="E251" s="49"/>
      <c r="F251" s="49"/>
      <c r="G251" s="49"/>
      <c r="H251" s="49"/>
      <c r="I251" s="49"/>
      <c r="J251" s="105">
        <v>2.9583056089941551E-5</v>
      </c>
      <c r="K251" s="65">
        <v>2.9583101166651033E-5</v>
      </c>
      <c r="L251" s="43"/>
      <c r="M251" s="43"/>
      <c r="N251" s="43"/>
      <c r="O251" s="43"/>
      <c r="P251" s="43"/>
      <c r="Q251" s="43"/>
    </row>
    <row r="252" spans="1:17" ht="18" x14ac:dyDescent="0.4">
      <c r="A252" s="49"/>
      <c r="B252" s="49"/>
      <c r="C252" s="49"/>
      <c r="D252" s="49"/>
      <c r="E252" s="49"/>
      <c r="F252" s="49"/>
      <c r="G252" s="49"/>
      <c r="H252" s="49"/>
      <c r="I252" s="49"/>
      <c r="J252" s="40" t="s">
        <v>150</v>
      </c>
      <c r="K252" s="42" t="s">
        <v>151</v>
      </c>
      <c r="L252" s="43"/>
      <c r="M252" s="43"/>
      <c r="N252" s="43"/>
      <c r="O252" s="43"/>
      <c r="P252" s="43"/>
      <c r="Q252" s="43"/>
    </row>
    <row r="253" spans="1:17" ht="18.5" thickBot="1" x14ac:dyDescent="0.45">
      <c r="A253" s="49"/>
      <c r="B253" s="49"/>
      <c r="C253" s="49"/>
      <c r="D253" s="49"/>
      <c r="E253" s="49"/>
      <c r="F253" s="49"/>
      <c r="G253" s="49"/>
      <c r="H253" s="49"/>
      <c r="I253" s="49"/>
      <c r="J253" s="67">
        <v>4.6203644054451723E-5</v>
      </c>
      <c r="K253" s="68">
        <v>4.6203644160414115E-5</v>
      </c>
      <c r="L253" s="43"/>
      <c r="M253" s="43"/>
      <c r="N253" s="43"/>
      <c r="O253" s="43"/>
      <c r="P253" s="43"/>
      <c r="Q253" s="43"/>
    </row>
    <row r="254" spans="1:17" ht="18" x14ac:dyDescent="0.4">
      <c r="A254" s="49"/>
      <c r="B254" s="49"/>
      <c r="C254" s="49"/>
      <c r="D254" s="49"/>
      <c r="E254" s="49"/>
      <c r="F254" s="49"/>
      <c r="G254" s="49"/>
      <c r="H254" s="49"/>
      <c r="I254" s="40" t="s">
        <v>150</v>
      </c>
      <c r="J254" s="42" t="s">
        <v>151</v>
      </c>
      <c r="K254" s="43"/>
      <c r="L254" s="43"/>
      <c r="M254" s="43"/>
      <c r="N254" s="43"/>
      <c r="O254" s="43"/>
      <c r="P254" s="43"/>
      <c r="Q254" s="43"/>
    </row>
    <row r="255" spans="1:17" ht="18.5" thickBot="1" x14ac:dyDescent="0.45">
      <c r="A255" s="49"/>
      <c r="B255" s="49"/>
      <c r="C255" s="49"/>
      <c r="D255" s="49"/>
      <c r="E255" s="49"/>
      <c r="F255" s="49"/>
      <c r="G255" s="49"/>
      <c r="H255" s="49"/>
      <c r="I255" s="67">
        <v>1.651700201909989E-4</v>
      </c>
      <c r="J255" s="65">
        <v>1.6517001495230943E-4</v>
      </c>
      <c r="K255" s="43"/>
      <c r="L255" s="43"/>
      <c r="M255" s="43"/>
      <c r="N255" s="43"/>
      <c r="O255" s="43"/>
      <c r="P255" s="43"/>
      <c r="Q255" s="43"/>
    </row>
    <row r="256" spans="1:17" ht="36" x14ac:dyDescent="0.4">
      <c r="A256" s="49"/>
      <c r="B256" s="49"/>
      <c r="C256" s="49"/>
      <c r="D256" s="49"/>
      <c r="E256" s="49"/>
      <c r="F256" s="49"/>
      <c r="G256" s="49"/>
      <c r="H256" s="41" t="s">
        <v>599</v>
      </c>
      <c r="I256" s="40" t="s">
        <v>187</v>
      </c>
      <c r="J256" s="40" t="s">
        <v>188</v>
      </c>
      <c r="K256" s="40" t="s">
        <v>189</v>
      </c>
      <c r="L256" s="40" t="s">
        <v>190</v>
      </c>
      <c r="M256" s="42" t="s">
        <v>191</v>
      </c>
      <c r="N256" s="43"/>
      <c r="O256" s="43"/>
      <c r="P256" s="43"/>
      <c r="Q256" s="43"/>
    </row>
    <row r="257" spans="1:17" ht="18.5" thickBot="1" x14ac:dyDescent="0.45">
      <c r="A257" s="49"/>
      <c r="B257" s="49"/>
      <c r="C257" s="49"/>
      <c r="D257" s="49"/>
      <c r="E257" s="49"/>
      <c r="F257" s="49"/>
      <c r="G257" s="49"/>
      <c r="H257" s="46">
        <v>3.2401226453568936</v>
      </c>
      <c r="I257" s="45">
        <v>3.8234830240569031</v>
      </c>
      <c r="J257" s="66">
        <v>2.1918727998971939E-2</v>
      </c>
      <c r="K257" s="66">
        <v>4.4013461548481139E-2</v>
      </c>
      <c r="L257" s="51">
        <v>0.12905935703583063</v>
      </c>
      <c r="M257" s="50">
        <v>0.12905935943126678</v>
      </c>
      <c r="N257" s="43"/>
      <c r="O257" s="43"/>
      <c r="P257" s="43"/>
      <c r="Q257" s="43"/>
    </row>
    <row r="258" spans="1:17" ht="18" x14ac:dyDescent="0.4">
      <c r="A258" s="49"/>
      <c r="B258" s="49"/>
      <c r="C258" s="49"/>
      <c r="D258" s="49"/>
      <c r="E258" s="49"/>
      <c r="F258" s="49"/>
      <c r="G258" s="49"/>
      <c r="H258" s="49"/>
      <c r="I258" s="49"/>
      <c r="J258" s="40" t="s">
        <v>192</v>
      </c>
      <c r="K258" s="41" t="s">
        <v>157</v>
      </c>
      <c r="L258" s="41" t="s">
        <v>144</v>
      </c>
      <c r="M258" s="42" t="s">
        <v>145</v>
      </c>
      <c r="N258" s="43"/>
      <c r="O258" s="43"/>
      <c r="P258" s="43"/>
      <c r="Q258" s="43"/>
    </row>
    <row r="259" spans="1:17" ht="18.5" thickBot="1" x14ac:dyDescent="0.45">
      <c r="A259" s="49"/>
      <c r="B259" s="49"/>
      <c r="C259" s="49"/>
      <c r="D259" s="49"/>
      <c r="E259" s="49"/>
      <c r="F259" s="49"/>
      <c r="G259" s="49"/>
      <c r="H259" s="49"/>
      <c r="I259" s="49"/>
      <c r="J259" s="66">
        <v>7.0734435319900507E-2</v>
      </c>
      <c r="K259" s="64">
        <v>4.5977381989359856E-2</v>
      </c>
      <c r="L259" s="105">
        <v>9.4741757708233249E-3</v>
      </c>
      <c r="M259" s="65">
        <v>3.0657002902382464E-3</v>
      </c>
      <c r="N259" s="43"/>
      <c r="O259" s="43"/>
      <c r="P259" s="43"/>
      <c r="Q259" s="43"/>
    </row>
    <row r="260" spans="1:17" ht="36" x14ac:dyDescent="0.4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2" t="s">
        <v>146</v>
      </c>
      <c r="N260" s="43"/>
      <c r="O260" s="43"/>
      <c r="P260" s="43"/>
      <c r="Q260" s="43"/>
    </row>
    <row r="261" spans="1:17" ht="18.5" thickBot="1" x14ac:dyDescent="0.45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65">
        <v>9.6636593405410864E-3</v>
      </c>
      <c r="N261" s="43"/>
      <c r="O261" s="43"/>
      <c r="P261" s="43"/>
      <c r="Q261" s="43"/>
    </row>
    <row r="262" spans="1:17" ht="18" x14ac:dyDescent="0.4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1" t="s">
        <v>147</v>
      </c>
      <c r="M262" s="42" t="s">
        <v>148</v>
      </c>
      <c r="N262" s="43"/>
      <c r="O262" s="43"/>
      <c r="P262" s="43"/>
      <c r="Q262" s="43"/>
    </row>
    <row r="263" spans="1:17" ht="18.5" thickBot="1" x14ac:dyDescent="0.45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64">
        <v>1.7682944817521216E-2</v>
      </c>
      <c r="M263" s="48">
        <v>1.7682972384708652E-2</v>
      </c>
      <c r="N263" s="43"/>
      <c r="O263" s="43"/>
      <c r="P263" s="43"/>
      <c r="Q263" s="43"/>
    </row>
    <row r="264" spans="1:17" ht="18" x14ac:dyDescent="0.4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1" t="s">
        <v>149</v>
      </c>
      <c r="M264" s="42" t="s">
        <v>148</v>
      </c>
      <c r="N264" s="43"/>
      <c r="O264" s="43"/>
      <c r="P264" s="43"/>
      <c r="Q264" s="43"/>
    </row>
    <row r="265" spans="1:17" ht="18.5" thickBot="1" x14ac:dyDescent="0.45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105">
        <v>7.8497082006180104E-3</v>
      </c>
      <c r="M265" s="65">
        <v>7.8497201980258172E-3</v>
      </c>
      <c r="N265" s="43"/>
      <c r="O265" s="43"/>
      <c r="P265" s="43"/>
      <c r="Q265" s="43"/>
    </row>
    <row r="266" spans="1:17" ht="18" x14ac:dyDescent="0.4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0" t="s">
        <v>150</v>
      </c>
      <c r="M266" s="42" t="s">
        <v>151</v>
      </c>
      <c r="N266" s="43"/>
      <c r="O266" s="43"/>
      <c r="P266" s="43"/>
      <c r="Q266" s="43"/>
    </row>
    <row r="267" spans="1:17" ht="18.5" thickBot="1" x14ac:dyDescent="0.45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66">
        <v>1.2259893721932969E-2</v>
      </c>
      <c r="M267" s="48">
        <v>1.2259894050657749E-2</v>
      </c>
      <c r="N267" s="43"/>
      <c r="O267" s="43"/>
      <c r="P267" s="43"/>
      <c r="Q267" s="43"/>
    </row>
    <row r="268" spans="1:17" ht="36" x14ac:dyDescent="0.4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1" t="s">
        <v>155</v>
      </c>
      <c r="L268" s="40" t="s">
        <v>156</v>
      </c>
      <c r="M268" s="41" t="s">
        <v>157</v>
      </c>
      <c r="N268" s="41" t="s">
        <v>144</v>
      </c>
      <c r="O268" s="42" t="s">
        <v>145</v>
      </c>
      <c r="P268" s="43"/>
      <c r="Q268" s="43"/>
    </row>
    <row r="269" spans="1:17" ht="18.5" thickBot="1" x14ac:dyDescent="0.45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105">
        <v>7.0027089491486554E-3</v>
      </c>
      <c r="L269" s="66">
        <v>1.5843208640374029E-2</v>
      </c>
      <c r="M269" s="105">
        <v>4.0685360401868818E-3</v>
      </c>
      <c r="N269" s="105">
        <v>8.3836930317284517E-4</v>
      </c>
      <c r="O269" s="65">
        <v>2.7128364816959312E-4</v>
      </c>
      <c r="P269" s="43"/>
      <c r="Q269" s="43"/>
    </row>
    <row r="270" spans="1:17" ht="36" x14ac:dyDescent="0.4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2" t="s">
        <v>146</v>
      </c>
      <c r="P270" s="43"/>
      <c r="Q270" s="43"/>
    </row>
    <row r="271" spans="1:17" ht="18.5" thickBot="1" x14ac:dyDescent="0.45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65">
        <v>8.5513667755383112E-4</v>
      </c>
      <c r="P271" s="43"/>
      <c r="Q271" s="43"/>
    </row>
    <row r="272" spans="1:17" ht="18" x14ac:dyDescent="0.4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1" t="s">
        <v>147</v>
      </c>
      <c r="O272" s="42" t="s">
        <v>148</v>
      </c>
      <c r="P272" s="43"/>
      <c r="Q272" s="43"/>
    </row>
    <row r="273" spans="1:17" ht="18.5" thickBot="1" x14ac:dyDescent="0.45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105">
        <v>1.5647628335505148E-3</v>
      </c>
      <c r="O273" s="65">
        <v>1.5647651796823331E-3</v>
      </c>
      <c r="P273" s="43"/>
      <c r="Q273" s="43"/>
    </row>
    <row r="274" spans="1:17" ht="18" x14ac:dyDescent="0.4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1" t="s">
        <v>149</v>
      </c>
      <c r="O274" s="42" t="s">
        <v>148</v>
      </c>
      <c r="P274" s="43"/>
      <c r="Q274" s="43"/>
    </row>
    <row r="275" spans="1:17" ht="18.5" thickBot="1" x14ac:dyDescent="0.45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105">
        <v>6.9462025546633836E-4</v>
      </c>
      <c r="O275" s="65">
        <v>6.9462131014474992E-4</v>
      </c>
      <c r="P275" s="43"/>
      <c r="Q275" s="43"/>
    </row>
    <row r="276" spans="1:17" ht="18" x14ac:dyDescent="0.4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0" t="s">
        <v>150</v>
      </c>
      <c r="O276" s="42" t="s">
        <v>151</v>
      </c>
      <c r="P276" s="43"/>
      <c r="Q276" s="43"/>
    </row>
    <row r="277" spans="1:17" ht="18.5" thickBot="1" x14ac:dyDescent="0.45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67">
        <v>1.0848773344783401E-3</v>
      </c>
      <c r="O277" s="65">
        <v>1.0848772944882512E-3</v>
      </c>
      <c r="P277" s="43"/>
      <c r="Q277" s="43"/>
    </row>
    <row r="278" spans="1:17" ht="36" x14ac:dyDescent="0.4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1" t="s">
        <v>158</v>
      </c>
      <c r="N278" s="41" t="s">
        <v>159</v>
      </c>
      <c r="O278" s="42" t="s">
        <v>160</v>
      </c>
      <c r="P278" s="43"/>
      <c r="Q278" s="43"/>
    </row>
    <row r="279" spans="1:17" ht="18.5" thickBot="1" x14ac:dyDescent="0.45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64">
        <v>1.1703378399088979E-2</v>
      </c>
      <c r="N279" s="64">
        <v>2.5374826721409172E-2</v>
      </c>
      <c r="O279" s="48">
        <v>8.8485717302874412E-2</v>
      </c>
      <c r="P279" s="43"/>
      <c r="Q279" s="43"/>
    </row>
    <row r="280" spans="1:17" ht="36" x14ac:dyDescent="0.4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0" t="s">
        <v>161</v>
      </c>
      <c r="O280" s="41" t="s">
        <v>162</v>
      </c>
      <c r="P280" s="41" t="s">
        <v>149</v>
      </c>
      <c r="Q280" s="42" t="s">
        <v>148</v>
      </c>
    </row>
    <row r="281" spans="1:17" ht="18.5" thickBot="1" x14ac:dyDescent="0.45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66">
        <v>2.1749851475493576E-2</v>
      </c>
      <c r="O281" s="64">
        <v>1.7656965033449233E-2</v>
      </c>
      <c r="P281" s="64">
        <v>1.0966395778804781E-2</v>
      </c>
      <c r="Q281" s="48">
        <v>1.0966412721737694E-2</v>
      </c>
    </row>
    <row r="282" spans="1:17" ht="36" x14ac:dyDescent="0.4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0" t="s">
        <v>163</v>
      </c>
      <c r="Q282" s="42" t="s">
        <v>164</v>
      </c>
    </row>
    <row r="283" spans="1:17" ht="18.5" thickBot="1" x14ac:dyDescent="0.45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67">
        <v>7.6141918362090631E-3</v>
      </c>
      <c r="Q283" s="65">
        <v>7.8426173701882356E-3</v>
      </c>
    </row>
    <row r="284" spans="1:17" ht="36" x14ac:dyDescent="0.4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0" t="s">
        <v>150</v>
      </c>
      <c r="Q284" s="42" t="s">
        <v>151</v>
      </c>
    </row>
    <row r="285" spans="1:17" ht="18.5" thickBot="1" x14ac:dyDescent="0.45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67">
        <v>6.6484211805134281E-4</v>
      </c>
      <c r="Q285" s="68">
        <v>6.6484214039519429E-4</v>
      </c>
    </row>
    <row r="286" spans="1:17" ht="36" x14ac:dyDescent="0.4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0" t="s">
        <v>150</v>
      </c>
      <c r="P286" s="42" t="s">
        <v>151</v>
      </c>
      <c r="Q286" s="43"/>
    </row>
    <row r="287" spans="1:17" ht="18.5" thickBot="1" x14ac:dyDescent="0.45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67">
        <v>4.4162204949147995E-3</v>
      </c>
      <c r="P287" s="68">
        <v>4.4162203557789326E-3</v>
      </c>
      <c r="Q287" s="43"/>
    </row>
    <row r="288" spans="1:17" ht="18" x14ac:dyDescent="0.4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0" t="s">
        <v>150</v>
      </c>
      <c r="O288" s="42" t="s">
        <v>151</v>
      </c>
      <c r="P288" s="43"/>
      <c r="Q288" s="43"/>
    </row>
    <row r="289" spans="1:17" ht="18.5" thickBot="1" x14ac:dyDescent="0.45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67">
        <v>6.8667326087339785E-3</v>
      </c>
      <c r="O289" s="68">
        <v>6.8667326122522354E-3</v>
      </c>
      <c r="P289" s="43"/>
      <c r="Q289" s="43"/>
    </row>
    <row r="290" spans="1:17" ht="18" x14ac:dyDescent="0.4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0" t="s">
        <v>166</v>
      </c>
      <c r="L290" s="41" t="s">
        <v>157</v>
      </c>
      <c r="M290" s="41" t="s">
        <v>144</v>
      </c>
      <c r="N290" s="42" t="s">
        <v>145</v>
      </c>
      <c r="O290" s="43"/>
      <c r="P290" s="43"/>
      <c r="Q290" s="43"/>
    </row>
    <row r="291" spans="1:17" ht="18.5" thickBot="1" x14ac:dyDescent="0.45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66">
        <v>5.6446078196167947E-2</v>
      </c>
      <c r="L291" s="64">
        <v>3.1959770023077733E-2</v>
      </c>
      <c r="M291" s="105">
        <v>6.5856827401500548E-3</v>
      </c>
      <c r="N291" s="65">
        <v>2.131027493310201E-3</v>
      </c>
      <c r="O291" s="43"/>
      <c r="P291" s="43"/>
      <c r="Q291" s="43"/>
    </row>
    <row r="292" spans="1:17" ht="36" x14ac:dyDescent="0.4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2" t="s">
        <v>146</v>
      </c>
      <c r="O292" s="43"/>
      <c r="P292" s="43"/>
      <c r="Q292" s="43"/>
    </row>
    <row r="293" spans="1:17" ht="18.5" thickBot="1" x14ac:dyDescent="0.45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65">
        <v>6.7173962850349553E-3</v>
      </c>
      <c r="O293" s="43"/>
      <c r="P293" s="43"/>
      <c r="Q293" s="43"/>
    </row>
    <row r="294" spans="1:17" ht="18" x14ac:dyDescent="0.4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1" t="s">
        <v>147</v>
      </c>
      <c r="N294" s="42" t="s">
        <v>148</v>
      </c>
      <c r="O294" s="43"/>
      <c r="P294" s="43"/>
      <c r="Q294" s="43"/>
    </row>
    <row r="295" spans="1:17" ht="18.5" thickBot="1" x14ac:dyDescent="0.45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64">
        <v>1.2291756802571463E-2</v>
      </c>
      <c r="N295" s="48">
        <v>1.2291775246915132E-2</v>
      </c>
      <c r="O295" s="43"/>
      <c r="P295" s="43"/>
      <c r="Q295" s="43"/>
    </row>
    <row r="296" spans="1:17" ht="18" x14ac:dyDescent="0.4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1" t="s">
        <v>149</v>
      </c>
      <c r="N296" s="42" t="s">
        <v>148</v>
      </c>
      <c r="O296" s="43"/>
      <c r="P296" s="43"/>
      <c r="Q296" s="43"/>
    </row>
    <row r="297" spans="1:17" ht="18.5" thickBot="1" x14ac:dyDescent="0.45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105">
        <v>5.4564839266785011E-3</v>
      </c>
      <c r="N297" s="65">
        <v>5.4564922633053041E-3</v>
      </c>
      <c r="O297" s="43"/>
      <c r="P297" s="43"/>
      <c r="Q297" s="43"/>
    </row>
    <row r="298" spans="1:17" ht="18" x14ac:dyDescent="0.4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0" t="s">
        <v>150</v>
      </c>
      <c r="N298" s="42" t="s">
        <v>151</v>
      </c>
      <c r="O298" s="43"/>
      <c r="P298" s="43"/>
      <c r="Q298" s="43"/>
    </row>
    <row r="299" spans="1:17" ht="18.5" thickBot="1" x14ac:dyDescent="0.45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67">
        <v>8.5220891435489506E-3</v>
      </c>
      <c r="N299" s="65">
        <v>8.5220895707607269E-3</v>
      </c>
      <c r="O299" s="43"/>
      <c r="P299" s="43"/>
      <c r="Q299" s="43"/>
    </row>
    <row r="300" spans="1:17" ht="18" x14ac:dyDescent="0.4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1" t="s">
        <v>143</v>
      </c>
      <c r="M300" s="41" t="s">
        <v>144</v>
      </c>
      <c r="N300" s="42" t="s">
        <v>145</v>
      </c>
      <c r="O300" s="43"/>
      <c r="P300" s="43"/>
      <c r="Q300" s="43"/>
    </row>
    <row r="301" spans="1:17" ht="18.5" thickBot="1" x14ac:dyDescent="0.45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64">
        <v>4.1295951516926284E-2</v>
      </c>
      <c r="M301" s="105">
        <v>8.5095124051573854E-3</v>
      </c>
      <c r="N301" s="65">
        <v>2.7535496109989152E-3</v>
      </c>
      <c r="O301" s="43"/>
      <c r="P301" s="43"/>
      <c r="Q301" s="43"/>
    </row>
    <row r="302" spans="1:17" ht="36" x14ac:dyDescent="0.4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2" t="s">
        <v>146</v>
      </c>
      <c r="O302" s="43"/>
      <c r="P302" s="43"/>
      <c r="Q302" s="43"/>
    </row>
    <row r="303" spans="1:17" ht="18.5" thickBot="1" x14ac:dyDescent="0.45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65">
        <v>8.6797021557201964E-3</v>
      </c>
      <c r="O303" s="43"/>
      <c r="P303" s="43"/>
      <c r="Q303" s="43"/>
    </row>
    <row r="304" spans="1:17" ht="18" x14ac:dyDescent="0.4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1" t="s">
        <v>147</v>
      </c>
      <c r="N304" s="42" t="s">
        <v>148</v>
      </c>
      <c r="O304" s="43"/>
      <c r="P304" s="43"/>
      <c r="Q304" s="43"/>
    </row>
    <row r="305" spans="1:17" ht="18.5" thickBot="1" x14ac:dyDescent="0.45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64">
        <v>1.5882462171306528E-2</v>
      </c>
      <c r="N305" s="48">
        <v>1.5882486539948195E-2</v>
      </c>
      <c r="O305" s="43"/>
      <c r="P305" s="43"/>
      <c r="Q305" s="43"/>
    </row>
    <row r="306" spans="1:17" ht="18" x14ac:dyDescent="0.4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1" t="s">
        <v>149</v>
      </c>
      <c r="N306" s="42" t="s">
        <v>148</v>
      </c>
      <c r="O306" s="43"/>
      <c r="P306" s="43"/>
      <c r="Q306" s="43"/>
    </row>
    <row r="307" spans="1:17" ht="18.5" thickBot="1" x14ac:dyDescent="0.45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105">
        <v>7.0504486011050459E-3</v>
      </c>
      <c r="N307" s="65">
        <v>7.0504593397812945E-3</v>
      </c>
      <c r="O307" s="43"/>
      <c r="P307" s="43"/>
      <c r="Q307" s="43"/>
    </row>
    <row r="308" spans="1:17" ht="18" x14ac:dyDescent="0.4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0" t="s">
        <v>150</v>
      </c>
      <c r="N308" s="42" t="s">
        <v>151</v>
      </c>
      <c r="O308" s="43"/>
      <c r="P308" s="43"/>
      <c r="Q308" s="43"/>
    </row>
    <row r="309" spans="1:17" ht="18.5" thickBot="1" x14ac:dyDescent="0.45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66">
        <v>1.1011587734521591E-2</v>
      </c>
      <c r="N309" s="48">
        <v>1.1011587455868721E-2</v>
      </c>
      <c r="O309" s="43"/>
      <c r="P309" s="43"/>
      <c r="Q309" s="43"/>
    </row>
    <row r="310" spans="1:17" ht="36" x14ac:dyDescent="0.4">
      <c r="A310" s="49"/>
      <c r="B310" s="49"/>
      <c r="C310" s="49"/>
      <c r="D310" s="49"/>
      <c r="E310" s="49"/>
      <c r="F310" s="49"/>
      <c r="G310" s="49"/>
      <c r="H310" s="49"/>
      <c r="I310" s="49"/>
      <c r="J310" s="40" t="s">
        <v>193</v>
      </c>
      <c r="K310" s="41" t="s">
        <v>165</v>
      </c>
      <c r="L310" s="40" t="s">
        <v>156</v>
      </c>
      <c r="M310" s="41" t="s">
        <v>157</v>
      </c>
      <c r="N310" s="41" t="s">
        <v>144</v>
      </c>
      <c r="O310" s="42" t="s">
        <v>145</v>
      </c>
      <c r="P310" s="43"/>
      <c r="Q310" s="43"/>
    </row>
    <row r="311" spans="1:17" ht="18.5" thickBot="1" x14ac:dyDescent="0.45">
      <c r="A311" s="49"/>
      <c r="B311" s="49"/>
      <c r="C311" s="49"/>
      <c r="D311" s="49"/>
      <c r="E311" s="49"/>
      <c r="F311" s="49"/>
      <c r="G311" s="49"/>
      <c r="H311" s="49"/>
      <c r="I311" s="49"/>
      <c r="J311" s="66">
        <v>1.4006029950618745E-2</v>
      </c>
      <c r="K311" s="64">
        <v>1.4006029814481735E-2</v>
      </c>
      <c r="L311" s="66">
        <v>3.1687801620097211E-2</v>
      </c>
      <c r="M311" s="105">
        <v>8.1374269992113123E-3</v>
      </c>
      <c r="N311" s="105">
        <v>1.6768117240062704E-3</v>
      </c>
      <c r="O311" s="65">
        <v>5.4259095325009596E-4</v>
      </c>
      <c r="P311" s="43"/>
      <c r="Q311" s="43"/>
    </row>
    <row r="312" spans="1:17" ht="36" x14ac:dyDescent="0.4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2" t="s">
        <v>146</v>
      </c>
      <c r="P312" s="43"/>
      <c r="Q312" s="43"/>
    </row>
    <row r="313" spans="1:17" ht="18.5" thickBot="1" x14ac:dyDescent="0.45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65">
        <v>1.7103479261049673E-3</v>
      </c>
      <c r="P313" s="43"/>
      <c r="Q313" s="43"/>
    </row>
    <row r="314" spans="1:17" ht="18" x14ac:dyDescent="0.4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1" t="s">
        <v>147</v>
      </c>
      <c r="O314" s="42" t="s">
        <v>148</v>
      </c>
      <c r="P314" s="43"/>
      <c r="Q314" s="43"/>
    </row>
    <row r="315" spans="1:17" ht="18.5" thickBot="1" x14ac:dyDescent="0.45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105">
        <v>3.1296621365510899E-3</v>
      </c>
      <c r="O315" s="65">
        <v>3.1296670311613977E-3</v>
      </c>
      <c r="P315" s="43"/>
      <c r="Q315" s="43"/>
    </row>
    <row r="316" spans="1:17" ht="18" x14ac:dyDescent="0.4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1" t="s">
        <v>149</v>
      </c>
      <c r="O316" s="42" t="s">
        <v>148</v>
      </c>
      <c r="P316" s="43"/>
      <c r="Q316" s="43"/>
    </row>
    <row r="317" spans="1:17" ht="18.5" thickBot="1" x14ac:dyDescent="0.45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105">
        <v>1.3893010916432046E-3</v>
      </c>
      <c r="O317" s="65">
        <v>1.3893032727648807E-3</v>
      </c>
      <c r="P317" s="43"/>
      <c r="Q317" s="43"/>
    </row>
    <row r="318" spans="1:17" ht="18" x14ac:dyDescent="0.4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0" t="s">
        <v>150</v>
      </c>
      <c r="O318" s="42" t="s">
        <v>151</v>
      </c>
      <c r="P318" s="43"/>
      <c r="Q318" s="43"/>
    </row>
    <row r="319" spans="1:17" ht="18.5" thickBot="1" x14ac:dyDescent="0.45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67">
        <v>2.1698492856040376E-3</v>
      </c>
      <c r="O319" s="65">
        <v>2.1698493510484695E-3</v>
      </c>
      <c r="P319" s="43"/>
      <c r="Q319" s="43"/>
    </row>
    <row r="320" spans="1:17" ht="36" x14ac:dyDescent="0.4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1" t="s">
        <v>158</v>
      </c>
      <c r="N320" s="41" t="s">
        <v>159</v>
      </c>
      <c r="O320" s="42" t="s">
        <v>160</v>
      </c>
      <c r="P320" s="43"/>
      <c r="Q320" s="43"/>
    </row>
    <row r="321" spans="1:17" ht="18.5" thickBot="1" x14ac:dyDescent="0.45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64">
        <v>2.3407777742668986E-2</v>
      </c>
      <c r="N321" s="64">
        <v>5.0751866550358682E-2</v>
      </c>
      <c r="O321" s="50">
        <v>0.17697915104015072</v>
      </c>
      <c r="P321" s="43"/>
      <c r="Q321" s="43"/>
    </row>
    <row r="322" spans="1:17" ht="36" x14ac:dyDescent="0.4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0" t="s">
        <v>161</v>
      </c>
      <c r="O322" s="41" t="s">
        <v>162</v>
      </c>
      <c r="P322" s="41" t="s">
        <v>149</v>
      </c>
      <c r="Q322" s="42" t="s">
        <v>148</v>
      </c>
    </row>
    <row r="323" spans="1:17" ht="18.5" thickBot="1" x14ac:dyDescent="0.45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66">
        <v>4.3501599900307442E-2</v>
      </c>
      <c r="O323" s="64">
        <v>3.5315469417870046E-2</v>
      </c>
      <c r="P323" s="64">
        <v>2.1933747117755364E-2</v>
      </c>
      <c r="Q323" s="48">
        <v>2.1933780981897511E-2</v>
      </c>
    </row>
    <row r="324" spans="1:17" ht="36" x14ac:dyDescent="0.4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0" t="s">
        <v>163</v>
      </c>
      <c r="Q324" s="42" t="s">
        <v>164</v>
      </c>
    </row>
    <row r="325" spans="1:17" ht="18.5" thickBot="1" x14ac:dyDescent="0.45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66">
        <v>1.5229047137280047E-2</v>
      </c>
      <c r="Q325" s="48">
        <v>1.5685918694362044E-2</v>
      </c>
    </row>
    <row r="326" spans="1:17" ht="36" x14ac:dyDescent="0.4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0" t="s">
        <v>150</v>
      </c>
      <c r="Q326" s="42" t="s">
        <v>151</v>
      </c>
    </row>
    <row r="327" spans="1:17" ht="18.5" thickBot="1" x14ac:dyDescent="0.45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67">
        <v>1.3297421673176513E-3</v>
      </c>
      <c r="Q327" s="68">
        <v>1.3297421392053366E-3</v>
      </c>
    </row>
    <row r="328" spans="1:17" ht="36" x14ac:dyDescent="0.4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0" t="s">
        <v>150</v>
      </c>
      <c r="P328" s="42" t="s">
        <v>151</v>
      </c>
      <c r="Q328" s="43"/>
    </row>
    <row r="329" spans="1:17" ht="18.5" thickBot="1" x14ac:dyDescent="0.45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67">
        <v>8.8328260001242168E-3</v>
      </c>
      <c r="P329" s="68">
        <v>8.832826279103756E-3</v>
      </c>
      <c r="Q329" s="43"/>
    </row>
    <row r="330" spans="1:17" ht="18" x14ac:dyDescent="0.4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0" t="s">
        <v>150</v>
      </c>
      <c r="O330" s="42" t="s">
        <v>151</v>
      </c>
      <c r="P330" s="43"/>
      <c r="Q330" s="43"/>
    </row>
    <row r="331" spans="1:17" ht="18.5" thickBot="1" x14ac:dyDescent="0.45">
      <c r="A331" s="49"/>
      <c r="B331" s="49"/>
      <c r="C331" s="49"/>
      <c r="D331" s="49"/>
      <c r="E331" s="49"/>
      <c r="F331" s="49"/>
      <c r="G331" s="49"/>
      <c r="H331" s="49"/>
      <c r="I331" s="49"/>
      <c r="J331" s="70"/>
      <c r="K331" s="70"/>
      <c r="L331" s="70"/>
      <c r="M331" s="70"/>
      <c r="N331" s="107">
        <v>1.3734064110925663E-2</v>
      </c>
      <c r="O331" s="69">
        <v>1.3734064064919949E-2</v>
      </c>
      <c r="P331" s="43"/>
      <c r="Q331" s="43"/>
    </row>
    <row r="332" spans="1:17" ht="18" x14ac:dyDescent="0.4">
      <c r="A332" s="49"/>
      <c r="B332" s="49"/>
      <c r="C332" s="49"/>
      <c r="D332" s="49"/>
      <c r="E332" s="49"/>
      <c r="F332" s="49"/>
      <c r="G332" s="49"/>
      <c r="H332" s="40" t="s">
        <v>150</v>
      </c>
      <c r="I332" s="42" t="s">
        <v>151</v>
      </c>
      <c r="J332" s="43"/>
      <c r="K332" s="43"/>
      <c r="L332" s="43"/>
      <c r="M332" s="43"/>
      <c r="N332" s="43"/>
      <c r="O332" s="43"/>
      <c r="P332" s="43"/>
      <c r="Q332" s="43"/>
    </row>
    <row r="333" spans="1:17" ht="18.5" thickBot="1" x14ac:dyDescent="0.45">
      <c r="A333" s="49"/>
      <c r="B333" s="49"/>
      <c r="C333" s="49"/>
      <c r="D333" s="49"/>
      <c r="E333" s="49"/>
      <c r="F333" s="49"/>
      <c r="G333" s="49"/>
      <c r="H333" s="51">
        <v>0.360013587212348</v>
      </c>
      <c r="I333" s="50">
        <v>0.36001357436180115</v>
      </c>
      <c r="J333" s="43"/>
      <c r="K333" s="43"/>
      <c r="L333" s="43"/>
      <c r="M333" s="43"/>
      <c r="N333" s="43"/>
      <c r="O333" s="43"/>
      <c r="P333" s="43"/>
      <c r="Q333" s="43"/>
    </row>
    <row r="334" spans="1:17" ht="36" x14ac:dyDescent="0.4">
      <c r="A334" s="49"/>
      <c r="B334" s="49"/>
      <c r="C334" s="49"/>
      <c r="D334" s="49"/>
      <c r="E334" s="49"/>
      <c r="F334" s="40" t="s">
        <v>175</v>
      </c>
      <c r="G334" s="40" t="s">
        <v>176</v>
      </c>
      <c r="H334" s="41" t="s">
        <v>177</v>
      </c>
      <c r="I334" s="41" t="s">
        <v>144</v>
      </c>
      <c r="J334" s="42" t="s">
        <v>145</v>
      </c>
      <c r="K334" s="43"/>
      <c r="L334" s="43"/>
      <c r="M334" s="43"/>
      <c r="N334" s="43"/>
      <c r="O334" s="43"/>
      <c r="P334" s="43"/>
      <c r="Q334" s="43"/>
    </row>
    <row r="335" spans="1:17" ht="18.5" thickBot="1" x14ac:dyDescent="0.45">
      <c r="A335" s="49"/>
      <c r="B335" s="49"/>
      <c r="C335" s="49"/>
      <c r="D335" s="49"/>
      <c r="E335" s="49"/>
      <c r="F335" s="66">
        <v>4.4516621758049671E-2</v>
      </c>
      <c r="G335" s="66">
        <v>4.4516623020172119E-2</v>
      </c>
      <c r="H335" s="64">
        <v>9.3206679448485374E-2</v>
      </c>
      <c r="I335" s="64">
        <v>9.4316094017420166E-2</v>
      </c>
      <c r="J335" s="48">
        <v>3.0519264230294173E-2</v>
      </c>
      <c r="K335" s="43"/>
      <c r="L335" s="43"/>
      <c r="M335" s="43"/>
      <c r="N335" s="43"/>
      <c r="O335" s="43"/>
      <c r="P335" s="43"/>
      <c r="Q335" s="43"/>
    </row>
    <row r="336" spans="1:17" ht="36" x14ac:dyDescent="0.4">
      <c r="A336" s="49"/>
      <c r="B336" s="49"/>
      <c r="C336" s="49"/>
      <c r="D336" s="49"/>
      <c r="E336" s="49"/>
      <c r="F336" s="49"/>
      <c r="G336" s="49"/>
      <c r="H336" s="49"/>
      <c r="I336" s="49"/>
      <c r="J336" s="42" t="s">
        <v>146</v>
      </c>
      <c r="K336" s="43"/>
      <c r="L336" s="43"/>
      <c r="M336" s="43"/>
      <c r="N336" s="43"/>
      <c r="O336" s="43"/>
      <c r="P336" s="43"/>
      <c r="Q336" s="43"/>
    </row>
    <row r="337" spans="1:17" ht="18.5" thickBot="1" x14ac:dyDescent="0.45">
      <c r="A337" s="49"/>
      <c r="B337" s="49"/>
      <c r="C337" s="49"/>
      <c r="D337" s="49"/>
      <c r="E337" s="49"/>
      <c r="F337" s="49"/>
      <c r="G337" s="49"/>
      <c r="H337" s="49"/>
      <c r="I337" s="49"/>
      <c r="J337" s="69">
        <v>9.6202415410478317E-2</v>
      </c>
      <c r="K337" s="43"/>
      <c r="L337" s="43"/>
      <c r="M337" s="43"/>
      <c r="N337" s="43"/>
      <c r="O337" s="43"/>
      <c r="P337" s="43"/>
      <c r="Q337" s="43"/>
    </row>
    <row r="338" spans="1:17" ht="18" x14ac:dyDescent="0.4">
      <c r="A338" s="49"/>
      <c r="B338" s="49"/>
      <c r="C338" s="49"/>
      <c r="D338" s="49"/>
      <c r="E338" s="49"/>
      <c r="F338" s="49"/>
      <c r="G338" s="49"/>
      <c r="H338" s="41" t="s">
        <v>149</v>
      </c>
      <c r="I338" s="42" t="s">
        <v>148</v>
      </c>
      <c r="J338" s="43"/>
      <c r="K338" s="43"/>
      <c r="L338" s="43"/>
      <c r="M338" s="43"/>
      <c r="N338" s="43"/>
      <c r="O338" s="43"/>
      <c r="P338" s="43"/>
      <c r="Q338" s="43"/>
    </row>
    <row r="339" spans="1:17" ht="18.5" thickBot="1" x14ac:dyDescent="0.45">
      <c r="A339" s="49"/>
      <c r="B339" s="49"/>
      <c r="C339" s="49"/>
      <c r="D339" s="49"/>
      <c r="E339" s="49"/>
      <c r="F339" s="49"/>
      <c r="G339" s="49"/>
      <c r="H339" s="64">
        <v>1.6518649754226206E-2</v>
      </c>
      <c r="I339" s="48">
        <v>1.6518675825746936E-2</v>
      </c>
      <c r="J339" s="43"/>
      <c r="K339" s="43"/>
      <c r="L339" s="43"/>
      <c r="M339" s="43"/>
      <c r="N339" s="43"/>
      <c r="O339" s="43"/>
      <c r="P339" s="43"/>
      <c r="Q339" s="43"/>
    </row>
    <row r="340" spans="1:17" ht="18" x14ac:dyDescent="0.4">
      <c r="A340" s="49"/>
      <c r="B340" s="49"/>
      <c r="C340" s="49"/>
      <c r="D340" s="49"/>
      <c r="E340" s="49"/>
      <c r="F340" s="49"/>
      <c r="G340" s="49"/>
      <c r="H340" s="40" t="s">
        <v>150</v>
      </c>
      <c r="I340" s="42" t="s">
        <v>151</v>
      </c>
      <c r="J340" s="43"/>
      <c r="K340" s="43"/>
      <c r="L340" s="43"/>
      <c r="M340" s="43"/>
      <c r="N340" s="43"/>
      <c r="O340" s="43"/>
      <c r="P340" s="43"/>
      <c r="Q340" s="43"/>
    </row>
    <row r="341" spans="1:17" ht="18.5" thickBot="1" x14ac:dyDescent="0.45">
      <c r="A341" s="49"/>
      <c r="B341" s="49"/>
      <c r="C341" s="49"/>
      <c r="D341" s="49"/>
      <c r="E341" s="49"/>
      <c r="F341" s="49"/>
      <c r="G341" s="49"/>
      <c r="H341" s="71">
        <v>0.20306747273504733</v>
      </c>
      <c r="I341" s="52">
        <v>0.20306746661663055</v>
      </c>
      <c r="J341" s="43"/>
      <c r="K341" s="43"/>
      <c r="L341" s="43"/>
      <c r="M341" s="43"/>
      <c r="N341" s="43"/>
      <c r="O341" s="43"/>
      <c r="P341" s="43"/>
      <c r="Q341" s="43"/>
    </row>
    <row r="342" spans="1:17" ht="18" x14ac:dyDescent="0.4">
      <c r="A342" s="49"/>
      <c r="B342" s="49"/>
      <c r="C342" s="49"/>
      <c r="D342" s="40" t="s">
        <v>161</v>
      </c>
      <c r="E342" s="41" t="s">
        <v>162</v>
      </c>
      <c r="F342" s="41" t="s">
        <v>149</v>
      </c>
      <c r="G342" s="42" t="s">
        <v>148</v>
      </c>
      <c r="H342" s="43"/>
      <c r="I342" s="43"/>
      <c r="J342" s="43"/>
      <c r="K342" s="43"/>
      <c r="L342" s="43"/>
      <c r="M342" s="43"/>
      <c r="N342" s="43"/>
      <c r="O342" s="43"/>
      <c r="P342" s="43"/>
      <c r="Q342" s="43"/>
    </row>
    <row r="343" spans="1:17" ht="18.5" thickBot="1" x14ac:dyDescent="0.45">
      <c r="A343" s="49"/>
      <c r="B343" s="49"/>
      <c r="C343" s="49"/>
      <c r="D343" s="51">
        <v>0.15741478503341674</v>
      </c>
      <c r="E343" s="47">
        <v>0.127792465942204</v>
      </c>
      <c r="F343" s="64">
        <v>7.9369399509152103E-2</v>
      </c>
      <c r="G343" s="48">
        <v>7.9369517289905253E-2</v>
      </c>
      <c r="H343" s="43"/>
      <c r="I343" s="43"/>
      <c r="J343" s="43"/>
      <c r="K343" s="43"/>
      <c r="L343" s="43"/>
      <c r="M343" s="43"/>
      <c r="N343" s="43"/>
      <c r="O343" s="43"/>
      <c r="P343" s="43"/>
      <c r="Q343" s="43"/>
    </row>
    <row r="344" spans="1:17" ht="18" x14ac:dyDescent="0.4">
      <c r="A344" s="49"/>
      <c r="B344" s="49"/>
      <c r="C344" s="49"/>
      <c r="D344" s="49"/>
      <c r="E344" s="49"/>
      <c r="F344" s="40" t="s">
        <v>163</v>
      </c>
      <c r="G344" s="42" t="s">
        <v>164</v>
      </c>
      <c r="H344" s="43"/>
      <c r="I344" s="43"/>
      <c r="J344" s="43"/>
      <c r="K344" s="43"/>
      <c r="L344" s="43"/>
      <c r="M344" s="43"/>
      <c r="N344" s="43"/>
      <c r="O344" s="43"/>
      <c r="P344" s="43"/>
      <c r="Q344" s="43"/>
    </row>
    <row r="345" spans="1:17" ht="18.5" thickBot="1" x14ac:dyDescent="0.45">
      <c r="A345" s="49"/>
      <c r="B345" s="49"/>
      <c r="C345" s="49"/>
      <c r="D345" s="49"/>
      <c r="E345" s="49"/>
      <c r="F345" s="66">
        <v>5.5107789831498083E-2</v>
      </c>
      <c r="G345" s="48">
        <v>5.6761024706065658E-2</v>
      </c>
      <c r="H345" s="43"/>
      <c r="I345" s="43"/>
      <c r="J345" s="43"/>
      <c r="K345" s="43"/>
      <c r="L345" s="43"/>
      <c r="M345" s="43"/>
      <c r="N345" s="43"/>
      <c r="O345" s="43"/>
      <c r="P345" s="43"/>
      <c r="Q345" s="43"/>
    </row>
    <row r="346" spans="1:17" ht="18" x14ac:dyDescent="0.4">
      <c r="A346" s="49"/>
      <c r="B346" s="49"/>
      <c r="C346" s="49"/>
      <c r="D346" s="49"/>
      <c r="E346" s="49"/>
      <c r="F346" s="40" t="s">
        <v>150</v>
      </c>
      <c r="G346" s="42" t="s">
        <v>151</v>
      </c>
      <c r="H346" s="43"/>
      <c r="I346" s="43"/>
      <c r="J346" s="43"/>
      <c r="K346" s="43"/>
      <c r="L346" s="43"/>
      <c r="M346" s="43"/>
      <c r="N346" s="43"/>
      <c r="O346" s="43"/>
      <c r="P346" s="43"/>
      <c r="Q346" s="43"/>
    </row>
    <row r="347" spans="1:17" ht="18.5" thickBot="1" x14ac:dyDescent="0.45">
      <c r="A347" s="49"/>
      <c r="B347" s="49"/>
      <c r="C347" s="49"/>
      <c r="D347" s="49"/>
      <c r="E347" s="49"/>
      <c r="F347" s="67">
        <v>4.8118015018311748E-3</v>
      </c>
      <c r="G347" s="68">
        <v>4.8118014819920063E-3</v>
      </c>
      <c r="H347" s="43"/>
      <c r="I347" s="43"/>
      <c r="J347" s="43"/>
      <c r="K347" s="43"/>
      <c r="L347" s="43"/>
      <c r="M347" s="43"/>
      <c r="N347" s="43"/>
      <c r="O347" s="43"/>
      <c r="P347" s="43"/>
      <c r="Q347" s="43"/>
    </row>
    <row r="348" spans="1:17" ht="18" x14ac:dyDescent="0.4">
      <c r="A348" s="49"/>
      <c r="B348" s="49"/>
      <c r="C348" s="49"/>
      <c r="D348" s="49"/>
      <c r="E348" s="40" t="s">
        <v>150</v>
      </c>
      <c r="F348" s="42" t="s">
        <v>151</v>
      </c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</row>
    <row r="349" spans="1:17" ht="18.5" thickBot="1" x14ac:dyDescent="0.45">
      <c r="A349" s="49"/>
      <c r="B349" s="49"/>
      <c r="C349" s="49"/>
      <c r="D349" s="49"/>
      <c r="E349" s="66">
        <v>3.1962441230446101E-2</v>
      </c>
      <c r="F349" s="48">
        <v>3.196243941783905E-2</v>
      </c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</row>
    <row r="350" spans="1:17" ht="36" x14ac:dyDescent="0.4">
      <c r="A350" s="49"/>
      <c r="B350" s="40" t="s">
        <v>600</v>
      </c>
      <c r="C350" s="40" t="s">
        <v>601</v>
      </c>
      <c r="D350" s="103" t="s">
        <v>602</v>
      </c>
      <c r="E350" s="41" t="s">
        <v>431</v>
      </c>
      <c r="F350" s="40" t="s">
        <v>173</v>
      </c>
      <c r="G350" s="42" t="s">
        <v>145</v>
      </c>
      <c r="H350" s="43"/>
      <c r="I350" s="43"/>
      <c r="J350" s="43"/>
      <c r="K350" s="43"/>
      <c r="L350" s="43"/>
      <c r="M350" s="43"/>
      <c r="N350" s="43"/>
      <c r="O350" s="43"/>
      <c r="P350" s="43"/>
      <c r="Q350" s="43"/>
    </row>
    <row r="351" spans="1:17" ht="18.5" thickBot="1" x14ac:dyDescent="0.45">
      <c r="A351" s="49"/>
      <c r="B351" s="61">
        <v>10.474</v>
      </c>
      <c r="C351" s="61">
        <v>10.473999977111816</v>
      </c>
      <c r="D351" s="46">
        <v>6.5776719856262211</v>
      </c>
      <c r="E351" s="46">
        <v>4.3456083692409262</v>
      </c>
      <c r="F351" s="45">
        <v>4.4306883565214799</v>
      </c>
      <c r="G351" s="58">
        <v>12.423650220870972</v>
      </c>
      <c r="H351" s="43"/>
      <c r="I351" s="43"/>
      <c r="J351" s="43"/>
      <c r="K351" s="43"/>
      <c r="L351" s="43"/>
      <c r="M351" s="43"/>
      <c r="N351" s="43"/>
      <c r="O351" s="43"/>
      <c r="P351" s="43"/>
      <c r="Q351" s="43"/>
    </row>
    <row r="352" spans="1:17" ht="18" x14ac:dyDescent="0.4">
      <c r="A352" s="49"/>
      <c r="B352" s="49"/>
      <c r="C352" s="49"/>
      <c r="D352" s="49"/>
      <c r="E352" s="49"/>
      <c r="F352" s="49"/>
      <c r="G352" s="42" t="s">
        <v>164</v>
      </c>
      <c r="H352" s="43"/>
      <c r="I352" s="43"/>
      <c r="J352" s="43"/>
      <c r="K352" s="43"/>
      <c r="L352" s="43"/>
      <c r="M352" s="43"/>
      <c r="N352" s="43"/>
      <c r="O352" s="43"/>
      <c r="P352" s="43"/>
      <c r="Q352" s="43"/>
    </row>
    <row r="353" spans="1:17" ht="18.5" thickBot="1" x14ac:dyDescent="0.45">
      <c r="A353" s="49"/>
      <c r="B353" s="49"/>
      <c r="C353" s="49"/>
      <c r="D353" s="49"/>
      <c r="E353" s="49"/>
      <c r="F353" s="49"/>
      <c r="G353" s="59">
        <v>4.4882873301506043</v>
      </c>
      <c r="H353" s="43"/>
      <c r="I353" s="43"/>
      <c r="J353" s="43"/>
      <c r="K353" s="43"/>
      <c r="L353" s="43"/>
      <c r="M353" s="43"/>
      <c r="N353" s="43"/>
      <c r="O353" s="43"/>
      <c r="P353" s="43"/>
      <c r="Q353" s="43"/>
    </row>
    <row r="354" spans="1:17" ht="18" x14ac:dyDescent="0.4">
      <c r="A354" s="49"/>
      <c r="B354" s="49"/>
      <c r="C354" s="49"/>
      <c r="D354" s="49"/>
      <c r="E354" s="41" t="s">
        <v>149</v>
      </c>
      <c r="F354" s="42" t="s">
        <v>148</v>
      </c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</row>
    <row r="355" spans="1:17" ht="18.5" thickBot="1" x14ac:dyDescent="0.45">
      <c r="A355" s="49"/>
      <c r="B355" s="49"/>
      <c r="C355" s="49"/>
      <c r="D355" s="49"/>
      <c r="E355" s="47">
        <v>0.57734901376081671</v>
      </c>
      <c r="F355" s="50">
        <v>0.57734988962570499</v>
      </c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</row>
    <row r="356" spans="1:17" ht="36" x14ac:dyDescent="0.4">
      <c r="A356" s="49"/>
      <c r="B356" s="49"/>
      <c r="C356" s="49"/>
      <c r="D356" s="49"/>
      <c r="E356" s="40" t="s">
        <v>603</v>
      </c>
      <c r="F356" s="40" t="s">
        <v>604</v>
      </c>
      <c r="G356" s="40" t="s">
        <v>605</v>
      </c>
      <c r="H356" s="40" t="s">
        <v>606</v>
      </c>
      <c r="I356" s="40" t="s">
        <v>607</v>
      </c>
      <c r="J356" s="40" t="s">
        <v>608</v>
      </c>
      <c r="K356" s="42" t="s">
        <v>609</v>
      </c>
      <c r="L356" s="43"/>
      <c r="M356" s="43"/>
      <c r="N356" s="43"/>
      <c r="O356" s="43"/>
      <c r="P356" s="43"/>
      <c r="Q356" s="43"/>
    </row>
    <row r="357" spans="1:17" ht="18.5" thickBot="1" x14ac:dyDescent="0.45">
      <c r="A357" s="49"/>
      <c r="B357" s="49"/>
      <c r="C357" s="49"/>
      <c r="D357" s="49"/>
      <c r="E357" s="45">
        <v>1.3643766826253529</v>
      </c>
      <c r="F357" s="51">
        <v>0.32314169789338115</v>
      </c>
      <c r="G357" s="51">
        <v>0.32314169406890869</v>
      </c>
      <c r="H357" s="51">
        <v>0.608789257375002</v>
      </c>
      <c r="I357" s="45">
        <v>1.3676268204945325</v>
      </c>
      <c r="J357" s="45">
        <v>1.3955400489389898</v>
      </c>
      <c r="K357" s="53">
        <v>1.3955399990081787</v>
      </c>
      <c r="L357" s="43"/>
      <c r="M357" s="43"/>
      <c r="N357" s="43"/>
      <c r="O357" s="43"/>
      <c r="P357" s="43"/>
      <c r="Q357" s="43"/>
    </row>
    <row r="358" spans="1:17" ht="18" x14ac:dyDescent="0.4">
      <c r="A358" s="49"/>
      <c r="B358" s="49"/>
      <c r="C358" s="49"/>
      <c r="D358" s="49"/>
      <c r="E358" s="49"/>
      <c r="F358" s="49"/>
      <c r="G358" s="49"/>
      <c r="H358" s="49"/>
      <c r="I358" s="40" t="s">
        <v>167</v>
      </c>
      <c r="J358" s="40" t="s">
        <v>168</v>
      </c>
      <c r="K358" s="42" t="s">
        <v>169</v>
      </c>
      <c r="L358" s="43"/>
      <c r="M358" s="43"/>
      <c r="N358" s="43"/>
      <c r="O358" s="43"/>
      <c r="P358" s="43"/>
      <c r="Q358" s="43"/>
    </row>
    <row r="359" spans="1:17" ht="18.5" thickBot="1" x14ac:dyDescent="0.45">
      <c r="A359" s="49"/>
      <c r="B359" s="49"/>
      <c r="C359" s="49"/>
      <c r="D359" s="49"/>
      <c r="E359" s="49"/>
      <c r="F359" s="49"/>
      <c r="G359" s="49"/>
      <c r="H359" s="49"/>
      <c r="I359" s="66">
        <v>8.7339343136310574E-2</v>
      </c>
      <c r="J359" s="71">
        <v>0.17467868328094482</v>
      </c>
      <c r="K359" s="52">
        <v>0.18782325419783591</v>
      </c>
      <c r="L359" s="43"/>
      <c r="M359" s="43"/>
      <c r="N359" s="43"/>
      <c r="O359" s="43"/>
      <c r="P359" s="43"/>
      <c r="Q359" s="43"/>
    </row>
    <row r="360" spans="1:17" ht="18" x14ac:dyDescent="0.4">
      <c r="A360" s="49"/>
      <c r="B360" s="49"/>
      <c r="C360" s="49"/>
      <c r="D360" s="49"/>
      <c r="E360" s="49"/>
      <c r="F360" s="49"/>
      <c r="G360" s="49"/>
      <c r="H360" s="49"/>
      <c r="I360" s="42" t="s">
        <v>610</v>
      </c>
      <c r="J360" s="43"/>
      <c r="K360" s="43"/>
      <c r="L360" s="43"/>
      <c r="M360" s="43"/>
      <c r="N360" s="43"/>
      <c r="O360" s="43"/>
      <c r="P360" s="43"/>
      <c r="Q360" s="43"/>
    </row>
    <row r="361" spans="1:17" ht="18.5" thickBot="1" x14ac:dyDescent="0.45">
      <c r="A361" s="49"/>
      <c r="B361" s="49"/>
      <c r="C361" s="49"/>
      <c r="D361" s="49"/>
      <c r="E361" s="49"/>
      <c r="F361" s="49"/>
      <c r="G361" s="49"/>
      <c r="H361" s="49"/>
      <c r="I361" s="48">
        <v>7.0637818436026581E-2</v>
      </c>
      <c r="J361" s="43"/>
      <c r="K361" s="43"/>
      <c r="L361" s="43"/>
      <c r="M361" s="43"/>
      <c r="N361" s="43"/>
      <c r="O361" s="43"/>
      <c r="P361" s="43"/>
      <c r="Q361" s="43"/>
    </row>
    <row r="362" spans="1:17" ht="36" x14ac:dyDescent="0.4">
      <c r="A362" s="49"/>
      <c r="B362" s="49"/>
      <c r="C362" s="49"/>
      <c r="D362" s="49"/>
      <c r="E362" s="49"/>
      <c r="F362" s="49"/>
      <c r="G362" s="49"/>
      <c r="H362" s="49"/>
      <c r="I362" s="41" t="s">
        <v>181</v>
      </c>
      <c r="J362" s="40" t="s">
        <v>179</v>
      </c>
      <c r="K362" s="42" t="s">
        <v>180</v>
      </c>
      <c r="L362" s="43"/>
      <c r="M362" s="43"/>
      <c r="N362" s="43"/>
      <c r="O362" s="43"/>
      <c r="P362" s="43"/>
      <c r="Q362" s="43"/>
    </row>
    <row r="363" spans="1:17" ht="18.5" thickBot="1" x14ac:dyDescent="0.45">
      <c r="A363" s="49"/>
      <c r="B363" s="49"/>
      <c r="C363" s="49"/>
      <c r="D363" s="49"/>
      <c r="E363" s="49"/>
      <c r="F363" s="49"/>
      <c r="G363" s="49"/>
      <c r="H363" s="49"/>
      <c r="I363" s="64">
        <v>5.0894782567024233E-2</v>
      </c>
      <c r="J363" s="66">
        <v>4.1196450778806591E-2</v>
      </c>
      <c r="K363" s="48">
        <v>4.1196450591087341E-2</v>
      </c>
      <c r="L363" s="43"/>
      <c r="M363" s="43"/>
      <c r="N363" s="43"/>
      <c r="O363" s="43"/>
      <c r="P363" s="43"/>
      <c r="Q363" s="43"/>
    </row>
    <row r="364" spans="1:17" ht="18" x14ac:dyDescent="0.4">
      <c r="A364" s="49"/>
      <c r="B364" s="49"/>
      <c r="C364" s="49"/>
      <c r="D364" s="49"/>
      <c r="E364" s="49"/>
      <c r="F364" s="49"/>
      <c r="G364" s="49"/>
      <c r="H364" s="49"/>
      <c r="I364" s="49"/>
      <c r="J364" s="40" t="s">
        <v>150</v>
      </c>
      <c r="K364" s="42" t="s">
        <v>151</v>
      </c>
      <c r="L364" s="43"/>
      <c r="M364" s="43"/>
      <c r="N364" s="43"/>
      <c r="O364" s="43"/>
      <c r="P364" s="43"/>
      <c r="Q364" s="43"/>
    </row>
    <row r="365" spans="1:17" ht="18.5" thickBot="1" x14ac:dyDescent="0.45">
      <c r="A365" s="49"/>
      <c r="B365" s="49"/>
      <c r="C365" s="49"/>
      <c r="D365" s="49"/>
      <c r="E365" s="49"/>
      <c r="F365" s="49"/>
      <c r="G365" s="49"/>
      <c r="H365" s="49"/>
      <c r="I365" s="49"/>
      <c r="J365" s="66">
        <v>1.2025053169759294E-2</v>
      </c>
      <c r="K365" s="48">
        <v>1.2025053612887859E-2</v>
      </c>
      <c r="L365" s="43"/>
      <c r="M365" s="43"/>
      <c r="N365" s="43"/>
      <c r="O365" s="43"/>
      <c r="P365" s="43"/>
      <c r="Q365" s="43"/>
    </row>
    <row r="366" spans="1:17" ht="36" x14ac:dyDescent="0.4">
      <c r="A366" s="49"/>
      <c r="B366" s="49"/>
      <c r="C366" s="49"/>
      <c r="D366" s="49"/>
      <c r="E366" s="49"/>
      <c r="F366" s="49"/>
      <c r="G366" s="49"/>
      <c r="H366" s="40" t="s">
        <v>611</v>
      </c>
      <c r="I366" s="41" t="s">
        <v>612</v>
      </c>
      <c r="J366" s="40" t="s">
        <v>613</v>
      </c>
      <c r="K366" s="42" t="s">
        <v>614</v>
      </c>
      <c r="L366" s="43"/>
      <c r="M366" s="43"/>
      <c r="N366" s="43"/>
      <c r="O366" s="43"/>
      <c r="P366" s="43"/>
      <c r="Q366" s="43"/>
    </row>
    <row r="367" spans="1:17" ht="18.5" thickBot="1" x14ac:dyDescent="0.45">
      <c r="A367" s="49"/>
      <c r="B367" s="49"/>
      <c r="C367" s="49"/>
      <c r="D367" s="49"/>
      <c r="E367" s="49"/>
      <c r="F367" s="49"/>
      <c r="G367" s="49"/>
      <c r="H367" s="51">
        <v>0.13895092844963075</v>
      </c>
      <c r="I367" s="64">
        <v>2.9594463622793558E-2</v>
      </c>
      <c r="J367" s="66">
        <v>3.4453585276511385E-2</v>
      </c>
      <c r="K367" s="48">
        <v>3.4453585743904114E-2</v>
      </c>
      <c r="L367" s="43"/>
      <c r="M367" s="43"/>
      <c r="N367" s="43"/>
      <c r="O367" s="43"/>
      <c r="P367" s="43"/>
      <c r="Q367" s="43"/>
    </row>
    <row r="368" spans="1:17" ht="18" x14ac:dyDescent="0.4">
      <c r="A368" s="49"/>
      <c r="B368" s="49"/>
      <c r="C368" s="49"/>
      <c r="D368" s="49"/>
      <c r="E368" s="49"/>
      <c r="F368" s="49"/>
      <c r="G368" s="49"/>
      <c r="H368" s="49"/>
      <c r="I368" s="49"/>
      <c r="J368" s="40" t="s">
        <v>161</v>
      </c>
      <c r="K368" s="41" t="s">
        <v>162</v>
      </c>
      <c r="L368" s="41" t="s">
        <v>149</v>
      </c>
      <c r="M368" s="42" t="s">
        <v>148</v>
      </c>
      <c r="N368" s="43"/>
      <c r="O368" s="43"/>
      <c r="P368" s="43"/>
      <c r="Q368" s="43"/>
    </row>
    <row r="369" spans="1:17" ht="18.5" thickBot="1" x14ac:dyDescent="0.45">
      <c r="A369" s="49"/>
      <c r="B369" s="49"/>
      <c r="C369" s="49"/>
      <c r="D369" s="49"/>
      <c r="E369" s="49"/>
      <c r="F369" s="49"/>
      <c r="G369" s="49"/>
      <c r="H369" s="49"/>
      <c r="I369" s="49"/>
      <c r="J369" s="67">
        <v>1.5405172395856616E-4</v>
      </c>
      <c r="K369" s="105">
        <v>1.2506227218953429E-4</v>
      </c>
      <c r="L369" s="105">
        <v>7.7673732435065208E-5</v>
      </c>
      <c r="M369" s="65">
        <v>7.767384753734998E-5</v>
      </c>
      <c r="N369" s="43"/>
      <c r="O369" s="43"/>
      <c r="P369" s="43"/>
      <c r="Q369" s="43"/>
    </row>
    <row r="370" spans="1:17" ht="18" x14ac:dyDescent="0.4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0" t="s">
        <v>163</v>
      </c>
      <c r="M370" s="42" t="s">
        <v>164</v>
      </c>
      <c r="N370" s="43"/>
      <c r="O370" s="43"/>
      <c r="P370" s="43"/>
      <c r="Q370" s="43"/>
    </row>
    <row r="371" spans="1:17" ht="18.5" thickBot="1" x14ac:dyDescent="0.45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67">
        <v>5.3930453662636212E-5</v>
      </c>
      <c r="M371" s="65">
        <v>5.5548366435687055E-5</v>
      </c>
      <c r="N371" s="43"/>
      <c r="O371" s="43"/>
      <c r="P371" s="43"/>
      <c r="Q371" s="43"/>
    </row>
    <row r="372" spans="1:17" ht="18" x14ac:dyDescent="0.4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0" t="s">
        <v>150</v>
      </c>
      <c r="M372" s="42" t="s">
        <v>151</v>
      </c>
      <c r="N372" s="43"/>
      <c r="O372" s="43"/>
      <c r="P372" s="43"/>
      <c r="Q372" s="43"/>
    </row>
    <row r="373" spans="1:17" ht="18.5" thickBot="1" x14ac:dyDescent="0.45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67">
        <v>4.7090010091456252E-6</v>
      </c>
      <c r="M373" s="68">
        <v>4.7090011321415659E-6</v>
      </c>
      <c r="N373" s="43"/>
      <c r="O373" s="43"/>
      <c r="P373" s="43"/>
      <c r="Q373" s="43"/>
    </row>
    <row r="374" spans="1:17" ht="18" x14ac:dyDescent="0.4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0" t="s">
        <v>150</v>
      </c>
      <c r="L374" s="42" t="s">
        <v>151</v>
      </c>
      <c r="M374" s="43"/>
      <c r="N374" s="43"/>
      <c r="O374" s="43"/>
      <c r="P374" s="43"/>
      <c r="Q374" s="43"/>
    </row>
    <row r="375" spans="1:17" ht="18.5" thickBot="1" x14ac:dyDescent="0.45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108">
        <v>3.1279586754448248E-5</v>
      </c>
      <c r="L375" s="68">
        <v>3.1279585527954623E-5</v>
      </c>
      <c r="M375" s="43"/>
      <c r="N375" s="43"/>
      <c r="O375" s="43"/>
      <c r="P375" s="43"/>
      <c r="Q375" s="43"/>
    </row>
    <row r="376" spans="1:17" ht="18" x14ac:dyDescent="0.4">
      <c r="A376" s="49"/>
      <c r="B376" s="49"/>
      <c r="C376" s="49"/>
      <c r="D376" s="49"/>
      <c r="E376" s="49"/>
      <c r="F376" s="49"/>
      <c r="G376" s="49"/>
      <c r="H376" s="49"/>
      <c r="I376" s="41" t="s">
        <v>149</v>
      </c>
      <c r="J376" s="42" t="s">
        <v>148</v>
      </c>
      <c r="K376" s="43"/>
      <c r="L376" s="43"/>
      <c r="M376" s="43"/>
      <c r="N376" s="43"/>
      <c r="O376" s="43"/>
      <c r="P376" s="43"/>
      <c r="Q376" s="43"/>
    </row>
    <row r="377" spans="1:17" ht="18.5" thickBot="1" x14ac:dyDescent="0.45">
      <c r="A377" s="49"/>
      <c r="B377" s="49"/>
      <c r="C377" s="49"/>
      <c r="D377" s="49"/>
      <c r="E377" s="49"/>
      <c r="F377" s="49"/>
      <c r="G377" s="49"/>
      <c r="H377" s="49"/>
      <c r="I377" s="64">
        <v>8.3499781791418787E-2</v>
      </c>
      <c r="J377" s="48">
        <v>8.349990941942656E-2</v>
      </c>
      <c r="K377" s="43"/>
      <c r="L377" s="43"/>
      <c r="M377" s="43"/>
      <c r="N377" s="43"/>
      <c r="O377" s="43"/>
      <c r="P377" s="43"/>
      <c r="Q377" s="43"/>
    </row>
    <row r="378" spans="1:17" ht="18" x14ac:dyDescent="0.4">
      <c r="A378" s="49"/>
      <c r="B378" s="49"/>
      <c r="C378" s="49"/>
      <c r="D378" s="49"/>
      <c r="E378" s="49"/>
      <c r="F378" s="49"/>
      <c r="G378" s="49"/>
      <c r="H378" s="49"/>
      <c r="I378" s="40" t="s">
        <v>615</v>
      </c>
      <c r="J378" s="42" t="s">
        <v>164</v>
      </c>
      <c r="K378" s="43"/>
      <c r="L378" s="43"/>
      <c r="M378" s="43"/>
      <c r="N378" s="43"/>
      <c r="O378" s="43"/>
      <c r="P378" s="43"/>
      <c r="Q378" s="43"/>
    </row>
    <row r="379" spans="1:17" ht="18.5" thickBot="1" x14ac:dyDescent="0.45">
      <c r="A379" s="49"/>
      <c r="B379" s="49"/>
      <c r="C379" s="49"/>
      <c r="D379" s="49"/>
      <c r="E379" s="49"/>
      <c r="F379" s="49"/>
      <c r="G379" s="49"/>
      <c r="H379" s="49"/>
      <c r="I379" s="71">
        <v>0.13300883151596785</v>
      </c>
      <c r="J379" s="52">
        <v>0.13699910283088684</v>
      </c>
      <c r="K379" s="43"/>
      <c r="L379" s="43"/>
      <c r="M379" s="43"/>
      <c r="N379" s="43"/>
      <c r="O379" s="43"/>
      <c r="P379" s="43"/>
      <c r="Q379" s="43"/>
    </row>
    <row r="380" spans="1:17" ht="18" x14ac:dyDescent="0.4">
      <c r="A380" s="49"/>
      <c r="B380" s="49"/>
      <c r="C380" s="49"/>
      <c r="D380" s="49"/>
      <c r="E380" s="49"/>
      <c r="F380" s="41" t="s">
        <v>431</v>
      </c>
      <c r="G380" s="40" t="s">
        <v>173</v>
      </c>
      <c r="H380" s="42" t="s">
        <v>145</v>
      </c>
      <c r="I380" s="43"/>
      <c r="J380" s="43"/>
      <c r="K380" s="43"/>
      <c r="L380" s="43"/>
      <c r="M380" s="43"/>
      <c r="N380" s="43"/>
      <c r="O380" s="43"/>
      <c r="P380" s="43"/>
      <c r="Q380" s="43"/>
    </row>
    <row r="381" spans="1:17" ht="18.5" thickBot="1" x14ac:dyDescent="0.45">
      <c r="A381" s="49"/>
      <c r="B381" s="49"/>
      <c r="C381" s="49"/>
      <c r="D381" s="49"/>
      <c r="E381" s="49"/>
      <c r="F381" s="46">
        <v>1.0608751683489084</v>
      </c>
      <c r="G381" s="45">
        <v>1.0816454320343054</v>
      </c>
      <c r="H381" s="53">
        <v>3.0329339504241943</v>
      </c>
      <c r="I381" s="43"/>
      <c r="J381" s="43"/>
      <c r="K381" s="43"/>
      <c r="L381" s="43"/>
      <c r="M381" s="43"/>
      <c r="N381" s="43"/>
      <c r="O381" s="43"/>
      <c r="P381" s="43"/>
      <c r="Q381" s="43"/>
    </row>
    <row r="382" spans="1:17" ht="18" x14ac:dyDescent="0.4">
      <c r="A382" s="49"/>
      <c r="B382" s="49"/>
      <c r="C382" s="49"/>
      <c r="D382" s="49"/>
      <c r="E382" s="49"/>
      <c r="F382" s="49"/>
      <c r="G382" s="49"/>
      <c r="H382" s="42" t="s">
        <v>164</v>
      </c>
      <c r="I382" s="43"/>
      <c r="J382" s="43"/>
      <c r="K382" s="43"/>
      <c r="L382" s="43"/>
      <c r="M382" s="43"/>
      <c r="N382" s="43"/>
      <c r="O382" s="43"/>
      <c r="P382" s="43"/>
      <c r="Q382" s="43"/>
    </row>
    <row r="383" spans="1:17" ht="18.5" thickBot="1" x14ac:dyDescent="0.45">
      <c r="A383" s="49"/>
      <c r="B383" s="49"/>
      <c r="C383" s="49"/>
      <c r="D383" s="49"/>
      <c r="E383" s="49"/>
      <c r="F383" s="49"/>
      <c r="G383" s="49"/>
      <c r="H383" s="53">
        <v>1.0957068800926208</v>
      </c>
      <c r="I383" s="43"/>
      <c r="J383" s="43"/>
      <c r="K383" s="43"/>
      <c r="L383" s="43"/>
      <c r="M383" s="43"/>
      <c r="N383" s="43"/>
      <c r="O383" s="43"/>
      <c r="P383" s="43"/>
      <c r="Q383" s="43"/>
    </row>
    <row r="384" spans="1:17" ht="36" x14ac:dyDescent="0.4">
      <c r="A384" s="49"/>
      <c r="B384" s="49"/>
      <c r="C384" s="49"/>
      <c r="D384" s="49"/>
      <c r="E384" s="49"/>
      <c r="F384" s="40" t="s">
        <v>175</v>
      </c>
      <c r="G384" s="40" t="s">
        <v>176</v>
      </c>
      <c r="H384" s="41" t="s">
        <v>177</v>
      </c>
      <c r="I384" s="41" t="s">
        <v>144</v>
      </c>
      <c r="J384" s="42" t="s">
        <v>145</v>
      </c>
      <c r="K384" s="43"/>
      <c r="L384" s="43"/>
      <c r="M384" s="43"/>
      <c r="N384" s="43"/>
      <c r="O384" s="43"/>
      <c r="P384" s="43"/>
      <c r="Q384" s="43"/>
    </row>
    <row r="385" spans="1:17" ht="18.5" thickBot="1" x14ac:dyDescent="0.45">
      <c r="A385" s="49"/>
      <c r="B385" s="49"/>
      <c r="C385" s="49"/>
      <c r="D385" s="49"/>
      <c r="E385" s="49"/>
      <c r="F385" s="66">
        <v>3.7888330650770664E-2</v>
      </c>
      <c r="G385" s="66">
        <v>3.7888329476118088E-2</v>
      </c>
      <c r="H385" s="64">
        <v>7.9328689840622246E-2</v>
      </c>
      <c r="I385" s="64">
        <v>8.0272920400271827E-2</v>
      </c>
      <c r="J385" s="48">
        <v>2.5975104950823242E-2</v>
      </c>
      <c r="K385" s="43"/>
      <c r="L385" s="43"/>
      <c r="M385" s="43"/>
      <c r="N385" s="43"/>
      <c r="O385" s="43"/>
      <c r="P385" s="43"/>
      <c r="Q385" s="43"/>
    </row>
    <row r="386" spans="1:17" ht="36" x14ac:dyDescent="0.4">
      <c r="A386" s="49"/>
      <c r="B386" s="49"/>
      <c r="C386" s="49"/>
      <c r="D386" s="49"/>
      <c r="E386" s="49"/>
      <c r="F386" s="49"/>
      <c r="G386" s="49"/>
      <c r="H386" s="49"/>
      <c r="I386" s="49"/>
      <c r="J386" s="42" t="s">
        <v>146</v>
      </c>
      <c r="K386" s="43"/>
      <c r="L386" s="43"/>
      <c r="M386" s="43"/>
      <c r="N386" s="43"/>
      <c r="O386" s="43"/>
      <c r="P386" s="43"/>
      <c r="Q386" s="43"/>
    </row>
    <row r="387" spans="1:17" ht="18.5" thickBot="1" x14ac:dyDescent="0.45">
      <c r="A387" s="49"/>
      <c r="B387" s="49"/>
      <c r="C387" s="49"/>
      <c r="D387" s="49"/>
      <c r="E387" s="49"/>
      <c r="F387" s="49"/>
      <c r="G387" s="49"/>
      <c r="H387" s="49"/>
      <c r="I387" s="49"/>
      <c r="J387" s="69">
        <v>8.1878377471807831E-2</v>
      </c>
      <c r="K387" s="43"/>
      <c r="L387" s="43"/>
      <c r="M387" s="43"/>
      <c r="N387" s="43"/>
      <c r="O387" s="43"/>
      <c r="P387" s="43"/>
      <c r="Q387" s="43"/>
    </row>
    <row r="388" spans="1:17" ht="18" x14ac:dyDescent="0.4">
      <c r="A388" s="49"/>
      <c r="B388" s="49"/>
      <c r="C388" s="49"/>
      <c r="D388" s="49"/>
      <c r="E388" s="49"/>
      <c r="F388" s="49"/>
      <c r="G388" s="49"/>
      <c r="H388" s="41" t="s">
        <v>149</v>
      </c>
      <c r="I388" s="42" t="s">
        <v>148</v>
      </c>
      <c r="J388" s="43"/>
      <c r="K388" s="43"/>
      <c r="L388" s="43"/>
      <c r="M388" s="43"/>
      <c r="N388" s="43"/>
      <c r="O388" s="43"/>
      <c r="P388" s="43"/>
      <c r="Q388" s="43"/>
    </row>
    <row r="389" spans="1:17" ht="18.5" thickBot="1" x14ac:dyDescent="0.45">
      <c r="A389" s="49"/>
      <c r="B389" s="49"/>
      <c r="C389" s="49"/>
      <c r="D389" s="49"/>
      <c r="E389" s="49"/>
      <c r="F389" s="49"/>
      <c r="G389" s="49"/>
      <c r="H389" s="64">
        <v>1.4059108753714711E-2</v>
      </c>
      <c r="I389" s="48">
        <v>1.4059130171764649E-2</v>
      </c>
      <c r="J389" s="43"/>
      <c r="K389" s="43"/>
      <c r="L389" s="43"/>
      <c r="M389" s="43"/>
      <c r="N389" s="43"/>
      <c r="O389" s="43"/>
      <c r="P389" s="43"/>
      <c r="Q389" s="43"/>
    </row>
    <row r="390" spans="1:17" ht="18" x14ac:dyDescent="0.4">
      <c r="A390" s="49"/>
      <c r="B390" s="49"/>
      <c r="C390" s="49"/>
      <c r="D390" s="49"/>
      <c r="E390" s="49"/>
      <c r="F390" s="49"/>
      <c r="G390" s="49"/>
      <c r="H390" s="40" t="s">
        <v>150</v>
      </c>
      <c r="I390" s="42" t="s">
        <v>151</v>
      </c>
      <c r="J390" s="43"/>
      <c r="K390" s="43"/>
      <c r="L390" s="43"/>
      <c r="M390" s="43"/>
      <c r="N390" s="43"/>
      <c r="O390" s="43"/>
      <c r="P390" s="43"/>
      <c r="Q390" s="43"/>
    </row>
    <row r="391" spans="1:17" ht="18.5" thickBot="1" x14ac:dyDescent="0.45">
      <c r="A391" s="49"/>
      <c r="B391" s="49"/>
      <c r="C391" s="49"/>
      <c r="D391" s="49"/>
      <c r="E391" s="49"/>
      <c r="F391" s="49"/>
      <c r="G391" s="70"/>
      <c r="H391" s="71">
        <v>0.17283178262155502</v>
      </c>
      <c r="I391" s="52">
        <v>0.17283178865909576</v>
      </c>
      <c r="J391" s="43"/>
      <c r="K391" s="43"/>
      <c r="L391" s="43"/>
      <c r="M391" s="43"/>
      <c r="N391" s="43"/>
      <c r="O391" s="43"/>
      <c r="P391" s="43"/>
      <c r="Q391" s="43"/>
    </row>
    <row r="392" spans="1:17" ht="18" x14ac:dyDescent="0.4">
      <c r="A392" s="49"/>
      <c r="B392" s="49"/>
      <c r="C392" s="49"/>
      <c r="D392" s="49"/>
      <c r="E392" s="40" t="s">
        <v>150</v>
      </c>
      <c r="F392" s="42" t="s">
        <v>151</v>
      </c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</row>
    <row r="393" spans="1:17" ht="18.5" thickBot="1" x14ac:dyDescent="0.45">
      <c r="A393" s="49"/>
      <c r="B393" s="49"/>
      <c r="C393" s="49"/>
      <c r="D393" s="49"/>
      <c r="E393" s="51">
        <v>0.32317648434750962</v>
      </c>
      <c r="F393" s="50">
        <v>0.32317647337913513</v>
      </c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</row>
    <row r="394" spans="1:17" ht="36" x14ac:dyDescent="0.4">
      <c r="A394" s="49"/>
      <c r="B394" s="49"/>
      <c r="C394" s="49"/>
      <c r="D394" s="41" t="s">
        <v>181</v>
      </c>
      <c r="E394" s="40" t="s">
        <v>179</v>
      </c>
      <c r="F394" s="42" t="s">
        <v>180</v>
      </c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</row>
    <row r="395" spans="1:17" ht="18.5" thickBot="1" x14ac:dyDescent="0.45">
      <c r="A395" s="49"/>
      <c r="B395" s="49"/>
      <c r="C395" s="49"/>
      <c r="D395" s="46">
        <v>2.5064281945228575</v>
      </c>
      <c r="E395" s="45">
        <v>2.0288120656117772</v>
      </c>
      <c r="F395" s="53">
        <v>2.0288121700286865</v>
      </c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</row>
    <row r="396" spans="1:17" ht="18" x14ac:dyDescent="0.4">
      <c r="A396" s="49"/>
      <c r="B396" s="49"/>
      <c r="C396" s="49"/>
      <c r="D396" s="49"/>
      <c r="E396" s="40" t="s">
        <v>150</v>
      </c>
      <c r="F396" s="42" t="s">
        <v>151</v>
      </c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</row>
    <row r="397" spans="1:17" ht="18.5" thickBot="1" x14ac:dyDescent="0.45">
      <c r="A397" s="49"/>
      <c r="B397" s="49"/>
      <c r="C397" s="49"/>
      <c r="D397" s="49"/>
      <c r="E397" s="51">
        <v>0.59220084495680769</v>
      </c>
      <c r="F397" s="50">
        <v>0.59220081567764282</v>
      </c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</row>
    <row r="398" spans="1:17" ht="36" x14ac:dyDescent="0.4">
      <c r="A398" s="49"/>
      <c r="B398" s="49"/>
      <c r="C398" s="49"/>
      <c r="D398" s="41" t="s">
        <v>162</v>
      </c>
      <c r="E398" s="41" t="s">
        <v>149</v>
      </c>
      <c r="F398" s="42" t="s">
        <v>148</v>
      </c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</row>
    <row r="399" spans="1:17" ht="18.5" thickBot="1" x14ac:dyDescent="0.45">
      <c r="A399" s="49"/>
      <c r="B399" s="49"/>
      <c r="C399" s="49"/>
      <c r="D399" s="46">
        <v>3.3307319927215575</v>
      </c>
      <c r="E399" s="46">
        <v>2.0686525767826529</v>
      </c>
      <c r="F399" s="53">
        <v>2.0686557918526152</v>
      </c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</row>
    <row r="400" spans="1:17" ht="18" x14ac:dyDescent="0.4">
      <c r="A400" s="49"/>
      <c r="B400" s="49"/>
      <c r="C400" s="49"/>
      <c r="D400" s="49"/>
      <c r="E400" s="40" t="s">
        <v>163</v>
      </c>
      <c r="F400" s="42" t="s">
        <v>164</v>
      </c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</row>
    <row r="401" spans="1:17" ht="18.5" thickBot="1" x14ac:dyDescent="0.45">
      <c r="A401" s="49"/>
      <c r="B401" s="49"/>
      <c r="C401" s="49"/>
      <c r="D401" s="49"/>
      <c r="E401" s="45">
        <v>1.4363075963877003</v>
      </c>
      <c r="F401" s="53">
        <v>1.4793967759609223</v>
      </c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</row>
    <row r="402" spans="1:17" ht="18" x14ac:dyDescent="0.4">
      <c r="A402" s="49"/>
      <c r="B402" s="49"/>
      <c r="C402" s="49"/>
      <c r="D402" s="49"/>
      <c r="E402" s="40" t="s">
        <v>150</v>
      </c>
      <c r="F402" s="42" t="s">
        <v>151</v>
      </c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</row>
    <row r="403" spans="1:17" ht="18.5" thickBot="1" x14ac:dyDescent="0.45">
      <c r="A403" s="49"/>
      <c r="B403" s="49"/>
      <c r="C403" s="49"/>
      <c r="D403" s="70"/>
      <c r="E403" s="71">
        <v>0.12541288755223487</v>
      </c>
      <c r="F403" s="52">
        <v>0.12541288137435913</v>
      </c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</row>
    <row r="404" spans="1:17" ht="18" x14ac:dyDescent="0.4">
      <c r="A404" s="49"/>
      <c r="B404" s="40" t="s">
        <v>150</v>
      </c>
      <c r="C404" s="42" t="s">
        <v>151</v>
      </c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</row>
    <row r="405" spans="1:17" ht="18.5" thickBot="1" x14ac:dyDescent="0.45">
      <c r="A405" s="70"/>
      <c r="B405" s="109">
        <v>3142.2</v>
      </c>
      <c r="C405" s="106">
        <v>3142.199951171875</v>
      </c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</row>
  </sheetData>
  <mergeCells count="1">
    <mergeCell ref="A1:D1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C4764-EB16-4F01-B69A-61974496AB11}">
  <sheetPr codeName="Sheet16"/>
  <dimension ref="A2:AI258"/>
  <sheetViews>
    <sheetView workbookViewId="0">
      <selection activeCell="D7" sqref="D7"/>
    </sheetView>
  </sheetViews>
  <sheetFormatPr defaultRowHeight="14.5" x14ac:dyDescent="0.35"/>
  <cols>
    <col min="1" max="1" width="25.6328125" customWidth="1"/>
    <col min="2" max="5" width="9.6328125" customWidth="1"/>
    <col min="6" max="7" width="8.6328125" customWidth="1"/>
    <col min="8" max="8" width="25.6328125" customWidth="1"/>
    <col min="9" max="12" width="9.6328125" customWidth="1"/>
    <col min="13" max="14" width="9.54296875" bestFit="1" customWidth="1"/>
    <col min="15" max="15" width="25.6328125" customWidth="1"/>
    <col min="16" max="19" width="9.6328125" customWidth="1"/>
    <col min="20" max="20" width="8.6328125" customWidth="1"/>
    <col min="21" max="21" width="9.54296875" bestFit="1" customWidth="1"/>
    <col min="22" max="22" width="25.6328125" customWidth="1"/>
    <col min="23" max="26" width="9.6328125" customWidth="1"/>
    <col min="27" max="28" width="8.6328125" customWidth="1"/>
    <col min="29" max="29" width="25.6328125" customWidth="1"/>
    <col min="30" max="33" width="9.6328125" customWidth="1"/>
    <col min="34" max="35" width="8.6328125" customWidth="1"/>
  </cols>
  <sheetData>
    <row r="2" spans="1:35" ht="18" x14ac:dyDescent="0.4">
      <c r="A2" s="76" t="s">
        <v>203</v>
      </c>
      <c r="B2" s="266" t="s">
        <v>681</v>
      </c>
      <c r="C2" s="267"/>
      <c r="D2" s="267"/>
      <c r="E2" s="267"/>
      <c r="F2" s="26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 ht="18" x14ac:dyDescent="0.4">
      <c r="A3" s="76" t="s">
        <v>204</v>
      </c>
      <c r="B3" s="268" t="s">
        <v>616</v>
      </c>
      <c r="C3" s="269"/>
      <c r="D3" s="269"/>
      <c r="E3" s="269"/>
      <c r="F3" s="270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36" x14ac:dyDescent="0.4">
      <c r="A4" s="78" t="s">
        <v>1</v>
      </c>
      <c r="B4" s="77"/>
      <c r="C4" s="77"/>
      <c r="D4" s="77"/>
      <c r="E4" s="77"/>
      <c r="F4" s="77"/>
      <c r="G4" s="77"/>
      <c r="H4" s="78" t="s">
        <v>2</v>
      </c>
      <c r="I4" s="77"/>
      <c r="J4" s="77"/>
      <c r="K4" s="77"/>
      <c r="L4" s="77"/>
      <c r="M4" s="77"/>
      <c r="N4" s="77"/>
      <c r="O4" s="78" t="s">
        <v>3</v>
      </c>
      <c r="P4" s="77"/>
      <c r="Q4" s="77"/>
      <c r="R4" s="77"/>
      <c r="S4" s="77"/>
      <c r="T4" s="77"/>
      <c r="U4" s="77"/>
      <c r="V4" s="78" t="s">
        <v>206</v>
      </c>
      <c r="W4" s="77"/>
      <c r="X4" s="77"/>
      <c r="Y4" s="77"/>
      <c r="Z4" s="77"/>
      <c r="AA4" s="77"/>
      <c r="AB4" s="77"/>
      <c r="AC4" s="78" t="s">
        <v>5</v>
      </c>
      <c r="AD4" s="77"/>
      <c r="AE4" s="77"/>
      <c r="AF4" s="77"/>
      <c r="AG4" s="77"/>
      <c r="AH4" s="77"/>
      <c r="AI4" s="77"/>
    </row>
    <row r="5" spans="1:35" ht="90" x14ac:dyDescent="0.4">
      <c r="A5" s="76" t="s">
        <v>207</v>
      </c>
      <c r="B5" s="76" t="s">
        <v>208</v>
      </c>
      <c r="C5" s="76" t="s">
        <v>209</v>
      </c>
      <c r="D5" s="76" t="s">
        <v>210</v>
      </c>
      <c r="E5" s="76" t="s">
        <v>211</v>
      </c>
      <c r="F5" s="76" t="s">
        <v>212</v>
      </c>
      <c r="G5" s="76" t="s">
        <v>213</v>
      </c>
      <c r="H5" s="76" t="s">
        <v>207</v>
      </c>
      <c r="I5" s="76" t="s">
        <v>208</v>
      </c>
      <c r="J5" s="76" t="s">
        <v>209</v>
      </c>
      <c r="K5" s="76" t="s">
        <v>210</v>
      </c>
      <c r="L5" s="76" t="s">
        <v>211</v>
      </c>
      <c r="M5" s="76" t="s">
        <v>212</v>
      </c>
      <c r="N5" s="76" t="s">
        <v>213</v>
      </c>
      <c r="O5" s="76" t="s">
        <v>207</v>
      </c>
      <c r="P5" s="76" t="s">
        <v>208</v>
      </c>
      <c r="Q5" s="76" t="s">
        <v>209</v>
      </c>
      <c r="R5" s="76" t="s">
        <v>210</v>
      </c>
      <c r="S5" s="76" t="s">
        <v>211</v>
      </c>
      <c r="T5" s="76" t="s">
        <v>212</v>
      </c>
      <c r="U5" s="76" t="s">
        <v>213</v>
      </c>
      <c r="V5" s="76" t="s">
        <v>207</v>
      </c>
      <c r="W5" s="76" t="s">
        <v>208</v>
      </c>
      <c r="X5" s="76" t="s">
        <v>209</v>
      </c>
      <c r="Y5" s="76" t="s">
        <v>210</v>
      </c>
      <c r="Z5" s="76" t="s">
        <v>211</v>
      </c>
      <c r="AA5" s="76" t="s">
        <v>212</v>
      </c>
      <c r="AB5" s="76" t="s">
        <v>213</v>
      </c>
      <c r="AC5" s="76" t="s">
        <v>207</v>
      </c>
      <c r="AD5" s="76" t="s">
        <v>208</v>
      </c>
      <c r="AE5" s="76" t="s">
        <v>209</v>
      </c>
      <c r="AF5" s="76" t="s">
        <v>210</v>
      </c>
      <c r="AG5" s="76" t="s">
        <v>211</v>
      </c>
      <c r="AH5" s="76" t="s">
        <v>212</v>
      </c>
      <c r="AI5" s="76" t="s">
        <v>213</v>
      </c>
    </row>
    <row r="6" spans="1:35" ht="18" x14ac:dyDescent="0.4">
      <c r="A6" s="78" t="s">
        <v>214</v>
      </c>
      <c r="B6" s="79">
        <f>-607.509098897532+2576.63199200409</f>
        <v>1969.122893106558</v>
      </c>
      <c r="C6" s="79">
        <v>2321.9708963119765</v>
      </c>
      <c r="D6" s="80">
        <f>-607.509098897532+254.661095692117</f>
        <v>-352.84800320541501</v>
      </c>
      <c r="E6" s="81"/>
      <c r="F6" s="81"/>
      <c r="G6" s="82">
        <v>9.883487299792576E-2</v>
      </c>
      <c r="H6" s="78" t="s">
        <v>214</v>
      </c>
      <c r="I6" s="83">
        <v>23.889609327000478</v>
      </c>
      <c r="J6" s="83">
        <v>14.201261394322872</v>
      </c>
      <c r="K6" s="84">
        <v>9.6883479326776083</v>
      </c>
      <c r="L6" s="81"/>
      <c r="M6" s="81"/>
      <c r="N6" s="85">
        <v>0.40554652024918875</v>
      </c>
      <c r="O6" s="78" t="s">
        <v>214</v>
      </c>
      <c r="P6" s="84">
        <v>4.8352833000805076</v>
      </c>
      <c r="Q6" s="85">
        <v>0.29714889481759577</v>
      </c>
      <c r="R6" s="84">
        <v>4.5381344052629107</v>
      </c>
      <c r="S6" s="81"/>
      <c r="T6" s="81"/>
      <c r="U6" s="85">
        <v>0.93854571151753441</v>
      </c>
      <c r="V6" s="78" t="s">
        <v>214</v>
      </c>
      <c r="W6" s="86">
        <v>4.4089589688484025E-6</v>
      </c>
      <c r="X6" s="86">
        <v>4.4089589688484025E-6</v>
      </c>
      <c r="Y6" s="87">
        <v>0</v>
      </c>
      <c r="Z6" s="81"/>
      <c r="AA6" s="81"/>
      <c r="AB6" s="87">
        <v>0</v>
      </c>
      <c r="AC6" s="78" t="s">
        <v>214</v>
      </c>
      <c r="AD6" s="80">
        <v>490.06409511332163</v>
      </c>
      <c r="AE6" s="88">
        <v>165.24241967059126</v>
      </c>
      <c r="AF6" s="88">
        <v>324.82167544273034</v>
      </c>
      <c r="AG6" s="77"/>
      <c r="AH6" s="77"/>
      <c r="AI6" s="89">
        <v>0.66281467808332117</v>
      </c>
    </row>
    <row r="7" spans="1:35" ht="18" x14ac:dyDescent="0.4">
      <c r="A7" s="76" t="s">
        <v>215</v>
      </c>
      <c r="B7" s="91">
        <v>2328.3982488129695</v>
      </c>
      <c r="C7" s="91">
        <v>2168.1639299072831</v>
      </c>
      <c r="D7" s="88">
        <f>-607.509098897532+160.234318905686</f>
        <v>-447.274779991846</v>
      </c>
      <c r="E7" s="89">
        <v>0.90365960526708766</v>
      </c>
      <c r="F7" s="93">
        <v>6.8817402258129379E-2</v>
      </c>
      <c r="G7" s="93">
        <v>6.2187506560087584E-2</v>
      </c>
      <c r="H7" s="76" t="s">
        <v>216</v>
      </c>
      <c r="I7" s="92">
        <v>9.6202379013212163</v>
      </c>
      <c r="J7" s="92">
        <v>9.6198477293342517</v>
      </c>
      <c r="K7" s="90">
        <v>3.901719869643833E-4</v>
      </c>
      <c r="L7" s="89">
        <v>0.40269548863857918</v>
      </c>
      <c r="M7" s="90">
        <v>4.0557415623869154E-5</v>
      </c>
      <c r="N7" s="90">
        <v>1.6332288302571936E-5</v>
      </c>
      <c r="O7" s="76" t="s">
        <v>217</v>
      </c>
      <c r="P7" s="92">
        <v>3.9492391075000217</v>
      </c>
      <c r="Q7" s="90">
        <v>3.8531865521437126E-4</v>
      </c>
      <c r="R7" s="92">
        <v>3.948853788844807</v>
      </c>
      <c r="S7" s="89">
        <v>0.8167544407241385</v>
      </c>
      <c r="T7" s="89">
        <v>0.99990243217877517</v>
      </c>
      <c r="U7" s="89">
        <v>0.81667475177288129</v>
      </c>
      <c r="V7" s="76" t="s">
        <v>218</v>
      </c>
      <c r="W7" s="90">
        <v>3.2240792821217277E-6</v>
      </c>
      <c r="X7" s="90">
        <v>3.2240792821217277E-6</v>
      </c>
      <c r="Y7" s="95">
        <v>0</v>
      </c>
      <c r="Z7" s="89">
        <v>0.73125635890502305</v>
      </c>
      <c r="AA7" s="95">
        <v>0</v>
      </c>
      <c r="AB7" s="95">
        <v>0</v>
      </c>
      <c r="AC7" s="76" t="s">
        <v>219</v>
      </c>
      <c r="AD7" s="88">
        <v>167.77618480615192</v>
      </c>
      <c r="AE7" s="88">
        <v>158.53891154076405</v>
      </c>
      <c r="AF7" s="92">
        <v>9.2372732653878611</v>
      </c>
      <c r="AG7" s="89">
        <v>0.34235559486837253</v>
      </c>
      <c r="AH7" s="93">
        <v>5.5057118363137043E-2</v>
      </c>
      <c r="AI7" s="93">
        <v>1.8849112508950178E-2</v>
      </c>
    </row>
    <row r="8" spans="1:35" ht="18" x14ac:dyDescent="0.4">
      <c r="A8" s="76" t="s">
        <v>223</v>
      </c>
      <c r="B8" s="88">
        <v>217.56916618085782</v>
      </c>
      <c r="C8" s="88">
        <v>153.10015535340031</v>
      </c>
      <c r="D8" s="94">
        <v>64.469010827457524</v>
      </c>
      <c r="E8" s="89">
        <v>0.98809896907846118</v>
      </c>
      <c r="F8" s="89">
        <v>0.29631501540005278</v>
      </c>
      <c r="G8" s="93">
        <v>2.5020651388137808E-2</v>
      </c>
      <c r="H8" s="76" t="s">
        <v>219</v>
      </c>
      <c r="I8" s="92">
        <v>4.7368424894854497</v>
      </c>
      <c r="J8" s="92">
        <v>4.4760455918743123</v>
      </c>
      <c r="K8" s="89">
        <v>0.26079689761113711</v>
      </c>
      <c r="L8" s="89">
        <v>0.60097593871407629</v>
      </c>
      <c r="M8" s="93">
        <v>5.5057118363137036E-2</v>
      </c>
      <c r="N8" s="93">
        <v>1.0916750208902731E-2</v>
      </c>
      <c r="O8" s="76" t="s">
        <v>219</v>
      </c>
      <c r="P8" s="89">
        <v>0.29970679122758653</v>
      </c>
      <c r="Q8" s="89">
        <v>0.28320579894873327</v>
      </c>
      <c r="R8" s="93">
        <v>1.6500992278853235E-2</v>
      </c>
      <c r="S8" s="89">
        <v>0.87873773573036829</v>
      </c>
      <c r="T8" s="93">
        <v>5.5057118363137043E-2</v>
      </c>
      <c r="U8" s="90">
        <v>3.4126216096952359E-3</v>
      </c>
      <c r="V8" s="76" t="s">
        <v>224</v>
      </c>
      <c r="W8" s="90">
        <v>4.3446894922482234E-7</v>
      </c>
      <c r="X8" s="90">
        <v>4.3446894922482234E-7</v>
      </c>
      <c r="Y8" s="95">
        <v>0</v>
      </c>
      <c r="Z8" s="89">
        <v>0.82979865705172218</v>
      </c>
      <c r="AA8" s="95">
        <v>0</v>
      </c>
      <c r="AB8" s="95">
        <v>0</v>
      </c>
      <c r="AC8" s="76" t="s">
        <v>235</v>
      </c>
      <c r="AD8" s="94">
        <v>94.709026253675347</v>
      </c>
      <c r="AE8" s="95">
        <v>0</v>
      </c>
      <c r="AF8" s="94">
        <v>94.709026253675347</v>
      </c>
      <c r="AG8" s="89">
        <v>0.53561404248383193</v>
      </c>
      <c r="AH8" s="92">
        <v>1</v>
      </c>
      <c r="AI8" s="89">
        <v>0.19325844761545932</v>
      </c>
    </row>
    <row r="9" spans="1:35" ht="18" x14ac:dyDescent="0.4">
      <c r="A9" s="76" t="s">
        <v>231</v>
      </c>
      <c r="B9" s="94">
        <v>30.375225341734549</v>
      </c>
      <c r="C9" s="89">
        <v>0.69707551324091399</v>
      </c>
      <c r="D9" s="94">
        <v>29.678149828493638</v>
      </c>
      <c r="E9" s="89">
        <v>0.9998877015928429</v>
      </c>
      <c r="F9" s="89">
        <v>0.97705118215919362</v>
      </c>
      <c r="G9" s="93">
        <v>1.1518195039335086E-2</v>
      </c>
      <c r="H9" s="76" t="s">
        <v>240</v>
      </c>
      <c r="I9" s="92">
        <v>4.661268824344071</v>
      </c>
      <c r="J9" s="90">
        <v>5.2126440819534768E-3</v>
      </c>
      <c r="K9" s="92">
        <v>4.6560561802621176</v>
      </c>
      <c r="L9" s="89">
        <v>0.79609293541924298</v>
      </c>
      <c r="M9" s="89">
        <v>0.99888171133689407</v>
      </c>
      <c r="N9" s="89">
        <v>0.19489879957977199</v>
      </c>
      <c r="O9" s="76" t="s">
        <v>258</v>
      </c>
      <c r="P9" s="89">
        <v>0.2038423885813668</v>
      </c>
      <c r="Q9" s="95">
        <v>0</v>
      </c>
      <c r="R9" s="89">
        <v>0.2038423885813668</v>
      </c>
      <c r="S9" s="89">
        <v>0.92089501503145343</v>
      </c>
      <c r="T9" s="92">
        <v>1</v>
      </c>
      <c r="U9" s="93">
        <v>4.2157279301085177E-2</v>
      </c>
      <c r="V9" s="76" t="s">
        <v>234</v>
      </c>
      <c r="W9" s="90">
        <v>2.2378264421794795E-7</v>
      </c>
      <c r="X9" s="90">
        <v>2.2378264421794795E-7</v>
      </c>
      <c r="Y9" s="95">
        <v>0</v>
      </c>
      <c r="Z9" s="89">
        <v>0.88055500243826101</v>
      </c>
      <c r="AA9" s="95">
        <v>0</v>
      </c>
      <c r="AB9" s="95">
        <v>0</v>
      </c>
      <c r="AC9" s="76" t="s">
        <v>620</v>
      </c>
      <c r="AD9" s="94">
        <v>86.482427839399065</v>
      </c>
      <c r="AE9" s="95">
        <v>0</v>
      </c>
      <c r="AF9" s="94">
        <v>86.482427839399065</v>
      </c>
      <c r="AG9" s="89">
        <v>0.71208570956117823</v>
      </c>
      <c r="AH9" s="92">
        <v>1</v>
      </c>
      <c r="AI9" s="89">
        <v>0.17647166707734629</v>
      </c>
    </row>
    <row r="10" spans="1:35" ht="36" x14ac:dyDescent="0.4">
      <c r="A10" s="96" t="s">
        <v>340</v>
      </c>
      <c r="B10" s="98">
        <v>0.23999572639323424</v>
      </c>
      <c r="C10" s="101">
        <v>0</v>
      </c>
      <c r="D10" s="98">
        <v>0.23999572639323424</v>
      </c>
      <c r="E10" s="98">
        <v>0.99998084478408555</v>
      </c>
      <c r="F10" s="97">
        <v>1</v>
      </c>
      <c r="G10" s="99">
        <v>9.3143191242675883E-5</v>
      </c>
      <c r="H10" s="76" t="s">
        <v>232</v>
      </c>
      <c r="I10" s="92">
        <v>3.2111294608953243</v>
      </c>
      <c r="J10" s="93">
        <v>1.6318844649970739E-2</v>
      </c>
      <c r="K10" s="92">
        <v>3.1948106162453533</v>
      </c>
      <c r="L10" s="89">
        <v>0.9305082545205916</v>
      </c>
      <c r="M10" s="89">
        <v>0.9949180358971198</v>
      </c>
      <c r="N10" s="89">
        <v>0.13373222527479842</v>
      </c>
      <c r="O10" s="76" t="s">
        <v>232</v>
      </c>
      <c r="P10" s="89">
        <v>0.20257444365009866</v>
      </c>
      <c r="Q10" s="90">
        <v>1.0294760507907074E-3</v>
      </c>
      <c r="R10" s="89">
        <v>0.20154496759930793</v>
      </c>
      <c r="S10" s="89">
        <v>0.96279006669196843</v>
      </c>
      <c r="T10" s="89">
        <v>0.9949180358971198</v>
      </c>
      <c r="U10" s="93">
        <v>4.1682142511888023E-2</v>
      </c>
      <c r="V10" s="76" t="s">
        <v>239</v>
      </c>
      <c r="W10" s="90">
        <v>2.1879294780474659E-7</v>
      </c>
      <c r="X10" s="90">
        <v>2.1879294780474659E-7</v>
      </c>
      <c r="Y10" s="95">
        <v>0</v>
      </c>
      <c r="Z10" s="89">
        <v>0.93017963023603212</v>
      </c>
      <c r="AA10" s="95">
        <v>0</v>
      </c>
      <c r="AB10" s="95">
        <v>0</v>
      </c>
      <c r="AC10" s="76" t="s">
        <v>618</v>
      </c>
      <c r="AD10" s="94">
        <v>47.176183382633418</v>
      </c>
      <c r="AE10" s="95">
        <v>0</v>
      </c>
      <c r="AF10" s="94">
        <v>47.176183382633418</v>
      </c>
      <c r="AG10" s="89">
        <v>0.80835104271463953</v>
      </c>
      <c r="AH10" s="92">
        <v>1</v>
      </c>
      <c r="AI10" s="93">
        <v>9.6265333153461224E-2</v>
      </c>
    </row>
    <row r="11" spans="1:35" ht="18" x14ac:dyDescent="0.4">
      <c r="A11" s="96" t="s">
        <v>350</v>
      </c>
      <c r="B11" s="100">
        <v>3.9620404086569104E-2</v>
      </c>
      <c r="C11" s="101">
        <v>0</v>
      </c>
      <c r="D11" s="100">
        <v>3.9620404086569104E-2</v>
      </c>
      <c r="E11" s="98">
        <v>0.99999622160320822</v>
      </c>
      <c r="F11" s="97">
        <v>1</v>
      </c>
      <c r="G11" s="99">
        <v>1.5376819122606837E-5</v>
      </c>
      <c r="H11" s="76" t="s">
        <v>263</v>
      </c>
      <c r="I11" s="92">
        <v>1.1216715987139672</v>
      </c>
      <c r="J11" s="95">
        <v>0</v>
      </c>
      <c r="K11" s="92">
        <v>1.1216715987139672</v>
      </c>
      <c r="L11" s="89">
        <v>0.97746053336954841</v>
      </c>
      <c r="M11" s="92">
        <v>1</v>
      </c>
      <c r="N11" s="93">
        <v>4.6952278848956863E-2</v>
      </c>
      <c r="O11" s="76" t="s">
        <v>622</v>
      </c>
      <c r="P11" s="93">
        <v>6.8352034418623975E-2</v>
      </c>
      <c r="Q11" s="95">
        <v>0</v>
      </c>
      <c r="R11" s="93">
        <v>6.8352034418623975E-2</v>
      </c>
      <c r="S11" s="89">
        <v>0.97692616382974862</v>
      </c>
      <c r="T11" s="92">
        <v>1</v>
      </c>
      <c r="U11" s="93">
        <v>1.4136097137780098E-2</v>
      </c>
      <c r="V11" s="76" t="s">
        <v>247</v>
      </c>
      <c r="W11" s="90">
        <v>1.729832742926985E-7</v>
      </c>
      <c r="X11" s="90">
        <v>1.729832742926985E-7</v>
      </c>
      <c r="Y11" s="95">
        <v>0</v>
      </c>
      <c r="Z11" s="89">
        <v>0.96941412425489581</v>
      </c>
      <c r="AA11" s="95">
        <v>0</v>
      </c>
      <c r="AB11" s="95">
        <v>0</v>
      </c>
      <c r="AC11" s="76" t="s">
        <v>284</v>
      </c>
      <c r="AD11" s="94">
        <v>26.331428775031046</v>
      </c>
      <c r="AE11" s="95">
        <v>0</v>
      </c>
      <c r="AF11" s="94">
        <v>26.331428775031046</v>
      </c>
      <c r="AG11" s="89">
        <v>0.86208162415815903</v>
      </c>
      <c r="AH11" s="92">
        <v>1</v>
      </c>
      <c r="AI11" s="93">
        <v>5.3730581443519568E-2</v>
      </c>
    </row>
    <row r="12" spans="1:35" ht="36" x14ac:dyDescent="0.4">
      <c r="A12" s="96" t="s">
        <v>239</v>
      </c>
      <c r="B12" s="99">
        <v>7.9203047105318256E-3</v>
      </c>
      <c r="C12" s="99">
        <v>7.9203047105318256E-3</v>
      </c>
      <c r="D12" s="101">
        <v>0</v>
      </c>
      <c r="E12" s="98">
        <v>0.99999929550151245</v>
      </c>
      <c r="F12" s="101">
        <v>0</v>
      </c>
      <c r="G12" s="101">
        <v>0</v>
      </c>
      <c r="H12" s="76" t="s">
        <v>246</v>
      </c>
      <c r="I12" s="89">
        <v>0.29888754238206178</v>
      </c>
      <c r="J12" s="93">
        <v>7.7852268537973182E-2</v>
      </c>
      <c r="K12" s="89">
        <v>0.22103527384408858</v>
      </c>
      <c r="L12" s="89">
        <v>0.98997172760009844</v>
      </c>
      <c r="M12" s="89">
        <v>0.73952655263745903</v>
      </c>
      <c r="N12" s="90">
        <v>9.2523603386963065E-3</v>
      </c>
      <c r="O12" s="76" t="s">
        <v>277</v>
      </c>
      <c r="P12" s="93">
        <v>5.6010405509218902E-2</v>
      </c>
      <c r="Q12" s="95">
        <v>0</v>
      </c>
      <c r="R12" s="93">
        <v>5.6010405509218902E-2</v>
      </c>
      <c r="S12" s="89">
        <v>0.98850985025165616</v>
      </c>
      <c r="T12" s="92">
        <v>1</v>
      </c>
      <c r="U12" s="93">
        <v>1.158368642190755E-2</v>
      </c>
      <c r="V12" s="76" t="s">
        <v>245</v>
      </c>
      <c r="W12" s="90">
        <v>7.9502940099624337E-8</v>
      </c>
      <c r="X12" s="90">
        <v>7.9502940099624337E-8</v>
      </c>
      <c r="Y12" s="95">
        <v>0</v>
      </c>
      <c r="Z12" s="89">
        <v>0.98744625852091061</v>
      </c>
      <c r="AA12" s="95">
        <v>0</v>
      </c>
      <c r="AB12" s="95">
        <v>0</v>
      </c>
      <c r="AC12" s="76" t="s">
        <v>241</v>
      </c>
      <c r="AD12" s="94">
        <v>13.904674675334769</v>
      </c>
      <c r="AE12" s="95">
        <v>0</v>
      </c>
      <c r="AF12" s="94">
        <v>13.904674675334769</v>
      </c>
      <c r="AG12" s="89">
        <v>0.89045479985902221</v>
      </c>
      <c r="AH12" s="92">
        <v>1</v>
      </c>
      <c r="AI12" s="93">
        <v>2.8373175700863118E-2</v>
      </c>
    </row>
    <row r="13" spans="1:35" ht="18" x14ac:dyDescent="0.4">
      <c r="A13" s="96" t="s">
        <v>245</v>
      </c>
      <c r="B13" s="99">
        <v>4.8735302281069717E-4</v>
      </c>
      <c r="C13" s="99">
        <v>4.8735302281069717E-4</v>
      </c>
      <c r="D13" s="101">
        <v>0</v>
      </c>
      <c r="E13" s="98">
        <v>0.99999948464494637</v>
      </c>
      <c r="F13" s="101">
        <v>0</v>
      </c>
      <c r="G13" s="101">
        <v>0</v>
      </c>
      <c r="H13" s="76" t="s">
        <v>252</v>
      </c>
      <c r="I13" s="89">
        <v>0.23001133618174541</v>
      </c>
      <c r="J13" s="90">
        <v>5.9843158444104639E-3</v>
      </c>
      <c r="K13" s="89">
        <v>0.22402702033733493</v>
      </c>
      <c r="L13" s="89">
        <v>0.99959981875191917</v>
      </c>
      <c r="M13" s="89">
        <v>0.97398251780215772</v>
      </c>
      <c r="N13" s="90">
        <v>9.3775924616789543E-3</v>
      </c>
      <c r="O13" s="96" t="s">
        <v>246</v>
      </c>
      <c r="P13" s="100">
        <v>1.9156736127627846E-2</v>
      </c>
      <c r="Q13" s="99">
        <v>4.9898210993777579E-3</v>
      </c>
      <c r="R13" s="100">
        <v>1.4166915028250088E-2</v>
      </c>
      <c r="S13" s="98">
        <v>0.99247171451870098</v>
      </c>
      <c r="T13" s="98">
        <v>0.73952655263745903</v>
      </c>
      <c r="U13" s="99">
        <v>2.9299038234252396E-3</v>
      </c>
      <c r="V13" s="96" t="s">
        <v>259</v>
      </c>
      <c r="W13" s="99">
        <v>2.7988919962389554E-8</v>
      </c>
      <c r="X13" s="99">
        <v>2.7988919962389554E-8</v>
      </c>
      <c r="Y13" s="101">
        <v>0</v>
      </c>
      <c r="Z13" s="98">
        <v>0.99379445095366992</v>
      </c>
      <c r="AA13" s="101">
        <v>0</v>
      </c>
      <c r="AB13" s="101">
        <v>0</v>
      </c>
      <c r="AC13" s="76" t="s">
        <v>560</v>
      </c>
      <c r="AD13" s="92">
        <v>8.3832400039070603</v>
      </c>
      <c r="AE13" s="95">
        <v>0</v>
      </c>
      <c r="AF13" s="92">
        <v>8.3832400039070603</v>
      </c>
      <c r="AG13" s="89">
        <v>0.90756121530039124</v>
      </c>
      <c r="AH13" s="92">
        <v>1</v>
      </c>
      <c r="AI13" s="93">
        <v>1.7106415441369018E-2</v>
      </c>
    </row>
    <row r="14" spans="1:35" ht="18" x14ac:dyDescent="0.4">
      <c r="A14" s="96" t="s">
        <v>247</v>
      </c>
      <c r="B14" s="99">
        <v>3.317487452188739E-4</v>
      </c>
      <c r="C14" s="99">
        <v>3.317487452188739E-4</v>
      </c>
      <c r="D14" s="101">
        <v>0</v>
      </c>
      <c r="E14" s="98">
        <v>0.99999961339780918</v>
      </c>
      <c r="F14" s="101">
        <v>0</v>
      </c>
      <c r="G14" s="101">
        <v>0</v>
      </c>
      <c r="H14" s="96" t="s">
        <v>272</v>
      </c>
      <c r="I14" s="99">
        <v>9.5601736766444817E-3</v>
      </c>
      <c r="J14" s="101">
        <v>0</v>
      </c>
      <c r="K14" s="99">
        <v>9.5601736766444817E-3</v>
      </c>
      <c r="L14" s="97">
        <v>1</v>
      </c>
      <c r="M14" s="97">
        <v>1</v>
      </c>
      <c r="N14" s="99">
        <v>4.0018124808091345E-4</v>
      </c>
      <c r="O14" s="96" t="s">
        <v>252</v>
      </c>
      <c r="P14" s="100">
        <v>1.4553145827842151E-2</v>
      </c>
      <c r="Q14" s="99">
        <v>3.7863621249848497E-4</v>
      </c>
      <c r="R14" s="100">
        <v>1.4174509615343665E-2</v>
      </c>
      <c r="S14" s="98">
        <v>0.99548149593680324</v>
      </c>
      <c r="T14" s="98">
        <v>0.97398251780215772</v>
      </c>
      <c r="U14" s="99">
        <v>2.9314744836373206E-3</v>
      </c>
      <c r="V14" s="96" t="s">
        <v>265</v>
      </c>
      <c r="W14" s="99">
        <v>2.7360011124446145E-8</v>
      </c>
      <c r="X14" s="99">
        <v>2.7360011124446145E-8</v>
      </c>
      <c r="Y14" s="101">
        <v>0</v>
      </c>
      <c r="Z14" s="97">
        <v>1</v>
      </c>
      <c r="AA14" s="101">
        <v>0</v>
      </c>
      <c r="AB14" s="101">
        <v>0</v>
      </c>
      <c r="AC14" s="76" t="s">
        <v>300</v>
      </c>
      <c r="AD14" s="92">
        <v>8.0884958107028826</v>
      </c>
      <c r="AE14" s="95">
        <v>0</v>
      </c>
      <c r="AF14" s="92">
        <v>8.0884958107028826</v>
      </c>
      <c r="AG14" s="89">
        <v>0.92406619065230422</v>
      </c>
      <c r="AH14" s="92">
        <v>1</v>
      </c>
      <c r="AI14" s="93">
        <v>1.6504975351912921E-2</v>
      </c>
    </row>
    <row r="15" spans="1:35" ht="36" x14ac:dyDescent="0.4">
      <c r="A15" s="96" t="s">
        <v>224</v>
      </c>
      <c r="B15" s="99">
        <v>2.8240481699613452E-4</v>
      </c>
      <c r="C15" s="99">
        <v>2.8240481699613452E-4</v>
      </c>
      <c r="D15" s="101">
        <v>0</v>
      </c>
      <c r="E15" s="98">
        <v>0.99999972300011863</v>
      </c>
      <c r="F15" s="101">
        <v>0</v>
      </c>
      <c r="G15" s="101">
        <v>0</v>
      </c>
      <c r="H15" s="96" t="s">
        <v>242</v>
      </c>
      <c r="I15" s="101">
        <v>0</v>
      </c>
      <c r="J15" s="101">
        <v>0</v>
      </c>
      <c r="K15" s="101">
        <v>0</v>
      </c>
      <c r="L15" s="97">
        <v>1</v>
      </c>
      <c r="M15" s="101">
        <v>0</v>
      </c>
      <c r="N15" s="101">
        <v>0</v>
      </c>
      <c r="O15" s="96" t="s">
        <v>627</v>
      </c>
      <c r="P15" s="100">
        <v>1.1309902669049824E-2</v>
      </c>
      <c r="Q15" s="101">
        <v>0</v>
      </c>
      <c r="R15" s="100">
        <v>1.1309902669049824E-2</v>
      </c>
      <c r="S15" s="98">
        <v>0.99782053213533606</v>
      </c>
      <c r="T15" s="97">
        <v>1</v>
      </c>
      <c r="U15" s="99">
        <v>2.339036198532879E-3</v>
      </c>
      <c r="V15" s="96" t="s">
        <v>242</v>
      </c>
      <c r="W15" s="101">
        <v>0</v>
      </c>
      <c r="X15" s="101">
        <v>0</v>
      </c>
      <c r="Y15" s="101">
        <v>0</v>
      </c>
      <c r="Z15" s="97">
        <v>1</v>
      </c>
      <c r="AA15" s="101">
        <v>0</v>
      </c>
      <c r="AB15" s="101">
        <v>0</v>
      </c>
      <c r="AC15" s="76" t="s">
        <v>274</v>
      </c>
      <c r="AD15" s="92">
        <v>7.6233262326143381</v>
      </c>
      <c r="AE15" s="92">
        <v>4.0279851623039633</v>
      </c>
      <c r="AF15" s="92">
        <v>3.5953410703103734</v>
      </c>
      <c r="AG15" s="89">
        <v>0.93962196449623681</v>
      </c>
      <c r="AH15" s="89">
        <v>0.47162366670452588</v>
      </c>
      <c r="AI15" s="90">
        <v>7.3364710987018798E-3</v>
      </c>
    </row>
    <row r="16" spans="1:35" ht="36" x14ac:dyDescent="0.4">
      <c r="A16" s="96" t="s">
        <v>259</v>
      </c>
      <c r="B16" s="99">
        <v>2.7988919962389556E-4</v>
      </c>
      <c r="C16" s="99">
        <v>2.7988919962389556E-4</v>
      </c>
      <c r="D16" s="101">
        <v>0</v>
      </c>
      <c r="E16" s="98">
        <v>0.99999983162610806</v>
      </c>
      <c r="F16" s="101">
        <v>0</v>
      </c>
      <c r="G16" s="101">
        <v>0</v>
      </c>
      <c r="H16" s="96" t="s">
        <v>248</v>
      </c>
      <c r="I16" s="101">
        <v>0</v>
      </c>
      <c r="J16" s="101">
        <v>0</v>
      </c>
      <c r="K16" s="101">
        <v>0</v>
      </c>
      <c r="L16" s="97">
        <v>1</v>
      </c>
      <c r="M16" s="101">
        <v>0</v>
      </c>
      <c r="N16" s="101">
        <v>0</v>
      </c>
      <c r="O16" s="96" t="s">
        <v>288</v>
      </c>
      <c r="P16" s="99">
        <v>3.0800590120329705E-3</v>
      </c>
      <c r="Q16" s="101">
        <v>0</v>
      </c>
      <c r="R16" s="99">
        <v>3.0800590120329705E-3</v>
      </c>
      <c r="S16" s="98">
        <v>0.99845752873323601</v>
      </c>
      <c r="T16" s="97">
        <v>1</v>
      </c>
      <c r="U16" s="99">
        <v>6.3699659789979372E-4</v>
      </c>
      <c r="V16" s="96" t="s">
        <v>248</v>
      </c>
      <c r="W16" s="101">
        <v>0</v>
      </c>
      <c r="X16" s="101">
        <v>0</v>
      </c>
      <c r="Y16" s="101">
        <v>0</v>
      </c>
      <c r="Z16" s="97">
        <v>1</v>
      </c>
      <c r="AA16" s="101">
        <v>0</v>
      </c>
      <c r="AB16" s="101">
        <v>0</v>
      </c>
      <c r="AC16" s="76" t="s">
        <v>246</v>
      </c>
      <c r="AD16" s="92">
        <v>6.9256963600846895</v>
      </c>
      <c r="AE16" s="92">
        <v>1.8039600062974608</v>
      </c>
      <c r="AF16" s="92">
        <v>5.1217363537872282</v>
      </c>
      <c r="AG16" s="89">
        <v>0.95375419011558815</v>
      </c>
      <c r="AH16" s="89">
        <v>0.73952655263745903</v>
      </c>
      <c r="AI16" s="93">
        <v>1.0451156093373635E-2</v>
      </c>
    </row>
    <row r="17" spans="1:35" ht="36" x14ac:dyDescent="0.4">
      <c r="A17" s="96" t="s">
        <v>234</v>
      </c>
      <c r="B17" s="99">
        <v>2.7226888379850334E-4</v>
      </c>
      <c r="C17" s="99">
        <v>2.7226888379850334E-4</v>
      </c>
      <c r="D17" s="101">
        <v>0</v>
      </c>
      <c r="E17" s="98">
        <v>0.999999937294626</v>
      </c>
      <c r="F17" s="101">
        <v>0</v>
      </c>
      <c r="G17" s="101">
        <v>0</v>
      </c>
      <c r="H17" s="96" t="s">
        <v>255</v>
      </c>
      <c r="I17" s="101">
        <v>0</v>
      </c>
      <c r="J17" s="101">
        <v>0</v>
      </c>
      <c r="K17" s="101">
        <v>0</v>
      </c>
      <c r="L17" s="97">
        <v>1</v>
      </c>
      <c r="M17" s="101">
        <v>0</v>
      </c>
      <c r="N17" s="101">
        <v>0</v>
      </c>
      <c r="O17" s="96" t="s">
        <v>264</v>
      </c>
      <c r="P17" s="99">
        <v>3.0077211472025549E-3</v>
      </c>
      <c r="Q17" s="99">
        <v>3.0077211472025549E-3</v>
      </c>
      <c r="R17" s="101">
        <v>0</v>
      </c>
      <c r="S17" s="98">
        <v>0.99907956491199568</v>
      </c>
      <c r="T17" s="101">
        <v>0</v>
      </c>
      <c r="U17" s="101">
        <v>0</v>
      </c>
      <c r="V17" s="96" t="s">
        <v>255</v>
      </c>
      <c r="W17" s="101">
        <v>0</v>
      </c>
      <c r="X17" s="101">
        <v>0</v>
      </c>
      <c r="Y17" s="101">
        <v>0</v>
      </c>
      <c r="Z17" s="97">
        <v>1</v>
      </c>
      <c r="AA17" s="101">
        <v>0</v>
      </c>
      <c r="AB17" s="101">
        <v>0</v>
      </c>
      <c r="AC17" s="76" t="s">
        <v>252</v>
      </c>
      <c r="AD17" s="92">
        <v>5.5351680406098405</v>
      </c>
      <c r="AE17" s="89">
        <v>0.14401113595863174</v>
      </c>
      <c r="AF17" s="92">
        <v>5.3911569046512078</v>
      </c>
      <c r="AG17" s="89">
        <v>0.96504897399346012</v>
      </c>
      <c r="AH17" s="89">
        <v>0.97398251780215761</v>
      </c>
      <c r="AI17" s="93">
        <v>1.1000922039400918E-2</v>
      </c>
    </row>
    <row r="18" spans="1:35" ht="18" x14ac:dyDescent="0.4">
      <c r="A18" s="96" t="s">
        <v>265</v>
      </c>
      <c r="B18" s="99">
        <v>1.2996005284111918E-4</v>
      </c>
      <c r="C18" s="99">
        <v>1.2996005284111918E-4</v>
      </c>
      <c r="D18" s="101">
        <v>0</v>
      </c>
      <c r="E18" s="98">
        <v>0.99999998773258258</v>
      </c>
      <c r="F18" s="101">
        <v>0</v>
      </c>
      <c r="G18" s="101">
        <v>0</v>
      </c>
      <c r="H18" s="96" t="s">
        <v>625</v>
      </c>
      <c r="I18" s="101">
        <v>0</v>
      </c>
      <c r="J18" s="101">
        <v>0</v>
      </c>
      <c r="K18" s="101">
        <v>0</v>
      </c>
      <c r="L18" s="97">
        <v>1</v>
      </c>
      <c r="M18" s="101">
        <v>0</v>
      </c>
      <c r="N18" s="101">
        <v>0</v>
      </c>
      <c r="O18" s="96" t="s">
        <v>273</v>
      </c>
      <c r="P18" s="99">
        <v>2.4877424164382253E-3</v>
      </c>
      <c r="Q18" s="99">
        <v>2.4877424164382253E-3</v>
      </c>
      <c r="R18" s="101">
        <v>0</v>
      </c>
      <c r="S18" s="98">
        <v>0.99959406266984085</v>
      </c>
      <c r="T18" s="101">
        <v>0</v>
      </c>
      <c r="U18" s="101">
        <v>0</v>
      </c>
      <c r="V18" s="96" t="s">
        <v>625</v>
      </c>
      <c r="W18" s="101">
        <v>0</v>
      </c>
      <c r="X18" s="101">
        <v>0</v>
      </c>
      <c r="Y18" s="101">
        <v>0</v>
      </c>
      <c r="Z18" s="97">
        <v>1</v>
      </c>
      <c r="AA18" s="101">
        <v>0</v>
      </c>
      <c r="AB18" s="101">
        <v>0</v>
      </c>
      <c r="AC18" s="76" t="s">
        <v>319</v>
      </c>
      <c r="AD18" s="92">
        <v>5.4148256145511873</v>
      </c>
      <c r="AE18" s="95">
        <v>0</v>
      </c>
      <c r="AF18" s="92">
        <v>5.4148256145511873</v>
      </c>
      <c r="AG18" s="89">
        <v>0.9760981932048759</v>
      </c>
      <c r="AH18" s="92">
        <v>1</v>
      </c>
      <c r="AI18" s="93">
        <v>1.1049219211415747E-2</v>
      </c>
    </row>
    <row r="19" spans="1:35" ht="36" x14ac:dyDescent="0.4">
      <c r="A19" s="96" t="s">
        <v>218</v>
      </c>
      <c r="B19" s="99">
        <v>3.1608620412958115E-5</v>
      </c>
      <c r="C19" s="99">
        <v>3.1608620412958115E-5</v>
      </c>
      <c r="D19" s="101">
        <v>0</v>
      </c>
      <c r="E19" s="97">
        <v>1</v>
      </c>
      <c r="F19" s="101">
        <v>0</v>
      </c>
      <c r="G19" s="101">
        <v>0</v>
      </c>
      <c r="H19" s="96" t="s">
        <v>237</v>
      </c>
      <c r="I19" s="101">
        <v>0</v>
      </c>
      <c r="J19" s="101">
        <v>0</v>
      </c>
      <c r="K19" s="101">
        <v>0</v>
      </c>
      <c r="L19" s="97">
        <v>1</v>
      </c>
      <c r="M19" s="101">
        <v>0</v>
      </c>
      <c r="N19" s="101">
        <v>0</v>
      </c>
      <c r="O19" s="96" t="s">
        <v>283</v>
      </c>
      <c r="P19" s="99">
        <v>1.645293020250544E-3</v>
      </c>
      <c r="Q19" s="99">
        <v>1.645293020250544E-3</v>
      </c>
      <c r="R19" s="101">
        <v>0</v>
      </c>
      <c r="S19" s="98">
        <v>0.99993433084403938</v>
      </c>
      <c r="T19" s="101">
        <v>0</v>
      </c>
      <c r="U19" s="101">
        <v>0</v>
      </c>
      <c r="V19" s="96" t="s">
        <v>237</v>
      </c>
      <c r="W19" s="101">
        <v>0</v>
      </c>
      <c r="X19" s="101">
        <v>0</v>
      </c>
      <c r="Y19" s="101">
        <v>0</v>
      </c>
      <c r="Z19" s="97">
        <v>1</v>
      </c>
      <c r="AA19" s="101">
        <v>0</v>
      </c>
      <c r="AB19" s="101">
        <v>0</v>
      </c>
      <c r="AC19" s="76" t="s">
        <v>266</v>
      </c>
      <c r="AD19" s="92">
        <v>4.8106106663099215</v>
      </c>
      <c r="AE19" s="95">
        <v>0</v>
      </c>
      <c r="AF19" s="92">
        <v>4.8106106663099215</v>
      </c>
      <c r="AG19" s="89">
        <v>0.98591448196032427</v>
      </c>
      <c r="AH19" s="92">
        <v>1</v>
      </c>
      <c r="AI19" s="90">
        <v>9.8162887554484549E-3</v>
      </c>
    </row>
    <row r="20" spans="1:35" ht="36" x14ac:dyDescent="0.4">
      <c r="A20" s="96" t="s">
        <v>242</v>
      </c>
      <c r="B20" s="101">
        <v>0</v>
      </c>
      <c r="C20" s="101">
        <v>0</v>
      </c>
      <c r="D20" s="101">
        <v>0</v>
      </c>
      <c r="E20" s="97">
        <v>1</v>
      </c>
      <c r="F20" s="101">
        <v>0</v>
      </c>
      <c r="G20" s="101">
        <v>0</v>
      </c>
      <c r="H20" s="96" t="s">
        <v>626</v>
      </c>
      <c r="I20" s="101">
        <v>0</v>
      </c>
      <c r="J20" s="101">
        <v>0</v>
      </c>
      <c r="K20" s="101">
        <v>0</v>
      </c>
      <c r="L20" s="97">
        <v>1</v>
      </c>
      <c r="M20" s="101">
        <v>0</v>
      </c>
      <c r="N20" s="101">
        <v>0</v>
      </c>
      <c r="O20" s="96" t="s">
        <v>291</v>
      </c>
      <c r="P20" s="99">
        <v>3.1752897314716867E-4</v>
      </c>
      <c r="Q20" s="99">
        <v>1.9087267089843754E-5</v>
      </c>
      <c r="R20" s="99">
        <v>2.9844170605732495E-4</v>
      </c>
      <c r="S20" s="97">
        <v>1</v>
      </c>
      <c r="T20" s="98">
        <v>0.93988810879000595</v>
      </c>
      <c r="U20" s="99">
        <v>6.1721658801740917E-5</v>
      </c>
      <c r="V20" s="96" t="s">
        <v>626</v>
      </c>
      <c r="W20" s="101">
        <v>0</v>
      </c>
      <c r="X20" s="101">
        <v>0</v>
      </c>
      <c r="Y20" s="101">
        <v>0</v>
      </c>
      <c r="Z20" s="97">
        <v>1</v>
      </c>
      <c r="AA20" s="101">
        <v>0</v>
      </c>
      <c r="AB20" s="101">
        <v>0</v>
      </c>
      <c r="AC20" s="76" t="s">
        <v>249</v>
      </c>
      <c r="AD20" s="92">
        <v>2.4457775569236908</v>
      </c>
      <c r="AE20" s="89">
        <v>0.26826875278230766</v>
      </c>
      <c r="AF20" s="92">
        <v>2.1775088041413828</v>
      </c>
      <c r="AG20" s="89">
        <v>0.99090521191036918</v>
      </c>
      <c r="AH20" s="89">
        <v>0.89031351112742341</v>
      </c>
      <c r="AI20" s="90">
        <v>4.4433143049132364E-3</v>
      </c>
    </row>
    <row r="21" spans="1:35" ht="36" x14ac:dyDescent="0.4">
      <c r="A21" s="96" t="s">
        <v>248</v>
      </c>
      <c r="B21" s="101">
        <v>0</v>
      </c>
      <c r="C21" s="101">
        <v>0</v>
      </c>
      <c r="D21" s="101">
        <v>0</v>
      </c>
      <c r="E21" s="97">
        <v>1</v>
      </c>
      <c r="F21" s="101">
        <v>0</v>
      </c>
      <c r="G21" s="101">
        <v>0</v>
      </c>
      <c r="H21" s="96" t="s">
        <v>268</v>
      </c>
      <c r="I21" s="101">
        <v>0</v>
      </c>
      <c r="J21" s="101">
        <v>0</v>
      </c>
      <c r="K21" s="101">
        <v>0</v>
      </c>
      <c r="L21" s="97">
        <v>1</v>
      </c>
      <c r="M21" s="101">
        <v>0</v>
      </c>
      <c r="N21" s="101">
        <v>0</v>
      </c>
      <c r="O21" s="96" t="s">
        <v>242</v>
      </c>
      <c r="P21" s="101">
        <v>0</v>
      </c>
      <c r="Q21" s="101">
        <v>0</v>
      </c>
      <c r="R21" s="101">
        <v>0</v>
      </c>
      <c r="S21" s="97">
        <v>1</v>
      </c>
      <c r="T21" s="101">
        <v>0</v>
      </c>
      <c r="U21" s="101">
        <v>0</v>
      </c>
      <c r="V21" s="96" t="s">
        <v>268</v>
      </c>
      <c r="W21" s="101">
        <v>0</v>
      </c>
      <c r="X21" s="101">
        <v>0</v>
      </c>
      <c r="Y21" s="101">
        <v>0</v>
      </c>
      <c r="Z21" s="97">
        <v>1</v>
      </c>
      <c r="AA21" s="101">
        <v>0</v>
      </c>
      <c r="AB21" s="101">
        <v>0</v>
      </c>
      <c r="AC21" s="96" t="s">
        <v>309</v>
      </c>
      <c r="AD21" s="97">
        <v>1.1300210611337334</v>
      </c>
      <c r="AE21" s="101">
        <v>0</v>
      </c>
      <c r="AF21" s="97">
        <v>1.1300210611337334</v>
      </c>
      <c r="AG21" s="98">
        <v>0.99321107571961731</v>
      </c>
      <c r="AH21" s="97">
        <v>1</v>
      </c>
      <c r="AI21" s="99">
        <v>2.305863809248113E-3</v>
      </c>
    </row>
    <row r="22" spans="1:35" ht="54" x14ac:dyDescent="0.4">
      <c r="A22" s="96" t="s">
        <v>255</v>
      </c>
      <c r="B22" s="101">
        <v>0</v>
      </c>
      <c r="C22" s="101">
        <v>0</v>
      </c>
      <c r="D22" s="101">
        <v>0</v>
      </c>
      <c r="E22" s="97">
        <v>1</v>
      </c>
      <c r="F22" s="101">
        <v>0</v>
      </c>
      <c r="G22" s="101">
        <v>0</v>
      </c>
      <c r="H22" s="96" t="s">
        <v>221</v>
      </c>
      <c r="I22" s="101">
        <v>0</v>
      </c>
      <c r="J22" s="101">
        <v>0</v>
      </c>
      <c r="K22" s="101">
        <v>0</v>
      </c>
      <c r="L22" s="97">
        <v>1</v>
      </c>
      <c r="M22" s="101">
        <v>0</v>
      </c>
      <c r="N22" s="101">
        <v>0</v>
      </c>
      <c r="O22" s="96" t="s">
        <v>248</v>
      </c>
      <c r="P22" s="101">
        <v>0</v>
      </c>
      <c r="Q22" s="101">
        <v>0</v>
      </c>
      <c r="R22" s="101">
        <v>0</v>
      </c>
      <c r="S22" s="97">
        <v>1</v>
      </c>
      <c r="T22" s="101">
        <v>0</v>
      </c>
      <c r="U22" s="101">
        <v>0</v>
      </c>
      <c r="V22" s="96" t="s">
        <v>221</v>
      </c>
      <c r="W22" s="101">
        <v>0</v>
      </c>
      <c r="X22" s="101">
        <v>0</v>
      </c>
      <c r="Y22" s="101">
        <v>0</v>
      </c>
      <c r="Z22" s="97">
        <v>1</v>
      </c>
      <c r="AA22" s="101">
        <v>0</v>
      </c>
      <c r="AB22" s="101">
        <v>0</v>
      </c>
      <c r="AC22" s="96" t="s">
        <v>497</v>
      </c>
      <c r="AD22" s="98">
        <v>0.95138331491193273</v>
      </c>
      <c r="AE22" s="101">
        <v>0</v>
      </c>
      <c r="AF22" s="98">
        <v>0.95138331491193273</v>
      </c>
      <c r="AG22" s="98">
        <v>0.99515242038126195</v>
      </c>
      <c r="AH22" s="97">
        <v>1</v>
      </c>
      <c r="AI22" s="99">
        <v>1.9413446616445883E-3</v>
      </c>
    </row>
    <row r="23" spans="1:35" ht="36" x14ac:dyDescent="0.4">
      <c r="A23" s="96" t="s">
        <v>625</v>
      </c>
      <c r="B23" s="101">
        <v>0</v>
      </c>
      <c r="C23" s="101">
        <v>0</v>
      </c>
      <c r="D23" s="101">
        <v>0</v>
      </c>
      <c r="E23" s="97">
        <v>1</v>
      </c>
      <c r="F23" s="101">
        <v>0</v>
      </c>
      <c r="G23" s="101">
        <v>0</v>
      </c>
      <c r="H23" s="96" t="s">
        <v>227</v>
      </c>
      <c r="I23" s="101">
        <v>0</v>
      </c>
      <c r="J23" s="101">
        <v>0</v>
      </c>
      <c r="K23" s="101">
        <v>0</v>
      </c>
      <c r="L23" s="97">
        <v>1</v>
      </c>
      <c r="M23" s="101">
        <v>0</v>
      </c>
      <c r="N23" s="101">
        <v>0</v>
      </c>
      <c r="O23" s="96" t="s">
        <v>255</v>
      </c>
      <c r="P23" s="101">
        <v>0</v>
      </c>
      <c r="Q23" s="101">
        <v>0</v>
      </c>
      <c r="R23" s="101">
        <v>0</v>
      </c>
      <c r="S23" s="97">
        <v>1</v>
      </c>
      <c r="T23" s="101">
        <v>0</v>
      </c>
      <c r="U23" s="101">
        <v>0</v>
      </c>
      <c r="V23" s="96" t="s">
        <v>227</v>
      </c>
      <c r="W23" s="101">
        <v>0</v>
      </c>
      <c r="X23" s="101">
        <v>0</v>
      </c>
      <c r="Y23" s="101">
        <v>0</v>
      </c>
      <c r="Z23" s="97">
        <v>1</v>
      </c>
      <c r="AA23" s="101">
        <v>0</v>
      </c>
      <c r="AB23" s="101">
        <v>0</v>
      </c>
      <c r="AC23" s="99" t="s">
        <v>308</v>
      </c>
      <c r="AD23" s="98">
        <v>0.8459189283255556</v>
      </c>
      <c r="AE23" s="101">
        <v>0</v>
      </c>
      <c r="AF23" s="98">
        <v>0.8459189283255556</v>
      </c>
      <c r="AG23" s="98">
        <v>0.99687855975111295</v>
      </c>
      <c r="AH23" s="97">
        <v>1</v>
      </c>
      <c r="AI23" s="99">
        <v>1.726139369851094E-3</v>
      </c>
    </row>
    <row r="24" spans="1:35" ht="36" x14ac:dyDescent="0.4">
      <c r="A24" s="96" t="s">
        <v>237</v>
      </c>
      <c r="B24" s="101">
        <v>0</v>
      </c>
      <c r="C24" s="101">
        <v>0</v>
      </c>
      <c r="D24" s="101">
        <v>0</v>
      </c>
      <c r="E24" s="97">
        <v>1</v>
      </c>
      <c r="F24" s="101">
        <v>0</v>
      </c>
      <c r="G24" s="101">
        <v>0</v>
      </c>
      <c r="H24" s="96" t="s">
        <v>276</v>
      </c>
      <c r="I24" s="101">
        <v>0</v>
      </c>
      <c r="J24" s="101">
        <v>0</v>
      </c>
      <c r="K24" s="101">
        <v>0</v>
      </c>
      <c r="L24" s="97">
        <v>1</v>
      </c>
      <c r="M24" s="101">
        <v>0</v>
      </c>
      <c r="N24" s="101">
        <v>0</v>
      </c>
      <c r="O24" s="96" t="s">
        <v>625</v>
      </c>
      <c r="P24" s="101">
        <v>0</v>
      </c>
      <c r="Q24" s="101">
        <v>0</v>
      </c>
      <c r="R24" s="101">
        <v>0</v>
      </c>
      <c r="S24" s="97">
        <v>1</v>
      </c>
      <c r="T24" s="101">
        <v>0</v>
      </c>
      <c r="U24" s="101">
        <v>0</v>
      </c>
      <c r="V24" s="96" t="s">
        <v>276</v>
      </c>
      <c r="W24" s="101">
        <v>0</v>
      </c>
      <c r="X24" s="101">
        <v>0</v>
      </c>
      <c r="Y24" s="101">
        <v>0</v>
      </c>
      <c r="Z24" s="97">
        <v>1</v>
      </c>
      <c r="AA24" s="101">
        <v>0</v>
      </c>
      <c r="AB24" s="101">
        <v>0</v>
      </c>
      <c r="AC24" s="96" t="s">
        <v>269</v>
      </c>
      <c r="AD24" s="98">
        <v>0.2291258649499246</v>
      </c>
      <c r="AE24" s="98">
        <v>0.19715971969543819</v>
      </c>
      <c r="AF24" s="100">
        <v>3.1966145254486419E-2</v>
      </c>
      <c r="AG24" s="98">
        <v>0.99734610239958421</v>
      </c>
      <c r="AH24" s="98">
        <v>0.13951347335436187</v>
      </c>
      <c r="AI24" s="99">
        <v>6.522849882951458E-5</v>
      </c>
    </row>
    <row r="25" spans="1:35" ht="36" x14ac:dyDescent="0.4">
      <c r="A25" s="96" t="s">
        <v>626</v>
      </c>
      <c r="B25" s="101">
        <v>0</v>
      </c>
      <c r="C25" s="101">
        <v>0</v>
      </c>
      <c r="D25" s="101">
        <v>0</v>
      </c>
      <c r="E25" s="97">
        <v>1</v>
      </c>
      <c r="F25" s="101">
        <v>0</v>
      </c>
      <c r="G25" s="101">
        <v>0</v>
      </c>
      <c r="H25" s="96" t="s">
        <v>280</v>
      </c>
      <c r="I25" s="101">
        <v>0</v>
      </c>
      <c r="J25" s="101">
        <v>0</v>
      </c>
      <c r="K25" s="101">
        <v>0</v>
      </c>
      <c r="L25" s="97">
        <v>1</v>
      </c>
      <c r="M25" s="101">
        <v>0</v>
      </c>
      <c r="N25" s="101">
        <v>0</v>
      </c>
      <c r="O25" s="96" t="s">
        <v>237</v>
      </c>
      <c r="P25" s="101">
        <v>0</v>
      </c>
      <c r="Q25" s="101">
        <v>0</v>
      </c>
      <c r="R25" s="101">
        <v>0</v>
      </c>
      <c r="S25" s="97">
        <v>1</v>
      </c>
      <c r="T25" s="101">
        <v>0</v>
      </c>
      <c r="U25" s="101">
        <v>0</v>
      </c>
      <c r="V25" s="96" t="s">
        <v>280</v>
      </c>
      <c r="W25" s="101">
        <v>0</v>
      </c>
      <c r="X25" s="101">
        <v>0</v>
      </c>
      <c r="Y25" s="101">
        <v>0</v>
      </c>
      <c r="Z25" s="97">
        <v>1</v>
      </c>
      <c r="AA25" s="101">
        <v>0</v>
      </c>
      <c r="AB25" s="101">
        <v>0</v>
      </c>
      <c r="AC25" s="96" t="s">
        <v>316</v>
      </c>
      <c r="AD25" s="98">
        <v>0.2102569976578606</v>
      </c>
      <c r="AE25" s="101">
        <v>0</v>
      </c>
      <c r="AF25" s="98">
        <v>0.2102569976578606</v>
      </c>
      <c r="AG25" s="98">
        <v>0.99777514219204078</v>
      </c>
      <c r="AH25" s="97">
        <v>1</v>
      </c>
      <c r="AI25" s="99">
        <v>4.2903979245661962E-4</v>
      </c>
    </row>
    <row r="26" spans="1:35" ht="36" x14ac:dyDescent="0.4">
      <c r="A26" s="96" t="s">
        <v>268</v>
      </c>
      <c r="B26" s="101">
        <v>0</v>
      </c>
      <c r="C26" s="101">
        <v>0</v>
      </c>
      <c r="D26" s="101">
        <v>0</v>
      </c>
      <c r="E26" s="97">
        <v>1</v>
      </c>
      <c r="F26" s="101">
        <v>0</v>
      </c>
      <c r="G26" s="101">
        <v>0</v>
      </c>
      <c r="H26" s="96" t="s">
        <v>285</v>
      </c>
      <c r="I26" s="101">
        <v>0</v>
      </c>
      <c r="J26" s="101">
        <v>0</v>
      </c>
      <c r="K26" s="101">
        <v>0</v>
      </c>
      <c r="L26" s="97">
        <v>1</v>
      </c>
      <c r="M26" s="101">
        <v>0</v>
      </c>
      <c r="N26" s="101">
        <v>0</v>
      </c>
      <c r="O26" s="96" t="s">
        <v>626</v>
      </c>
      <c r="P26" s="101">
        <v>0</v>
      </c>
      <c r="Q26" s="101">
        <v>0</v>
      </c>
      <c r="R26" s="101">
        <v>0</v>
      </c>
      <c r="S26" s="97">
        <v>1</v>
      </c>
      <c r="T26" s="101">
        <v>0</v>
      </c>
      <c r="U26" s="101">
        <v>0</v>
      </c>
      <c r="V26" s="96" t="s">
        <v>285</v>
      </c>
      <c r="W26" s="101">
        <v>0</v>
      </c>
      <c r="X26" s="101">
        <v>0</v>
      </c>
      <c r="Y26" s="101">
        <v>0</v>
      </c>
      <c r="Z26" s="97">
        <v>1</v>
      </c>
      <c r="AA26" s="101">
        <v>0</v>
      </c>
      <c r="AB26" s="101">
        <v>0</v>
      </c>
      <c r="AC26" s="96" t="s">
        <v>278</v>
      </c>
      <c r="AD26" s="98">
        <v>0.19791185398589226</v>
      </c>
      <c r="AE26" s="101">
        <v>0</v>
      </c>
      <c r="AF26" s="98">
        <v>0.19791185398589226</v>
      </c>
      <c r="AG26" s="98">
        <v>0.99817899110886488</v>
      </c>
      <c r="AH26" s="97">
        <v>1</v>
      </c>
      <c r="AI26" s="99">
        <v>4.0384891682408898E-4</v>
      </c>
    </row>
    <row r="27" spans="1:35" ht="54" x14ac:dyDescent="0.4">
      <c r="A27" s="96" t="s">
        <v>221</v>
      </c>
      <c r="B27" s="101">
        <v>0</v>
      </c>
      <c r="C27" s="101">
        <v>0</v>
      </c>
      <c r="D27" s="101">
        <v>0</v>
      </c>
      <c r="E27" s="97">
        <v>1</v>
      </c>
      <c r="F27" s="101">
        <v>0</v>
      </c>
      <c r="G27" s="101">
        <v>0</v>
      </c>
      <c r="H27" s="96" t="s">
        <v>289</v>
      </c>
      <c r="I27" s="101">
        <v>0</v>
      </c>
      <c r="J27" s="101">
        <v>0</v>
      </c>
      <c r="K27" s="101">
        <v>0</v>
      </c>
      <c r="L27" s="97">
        <v>1</v>
      </c>
      <c r="M27" s="101">
        <v>0</v>
      </c>
      <c r="N27" s="101">
        <v>0</v>
      </c>
      <c r="O27" s="96" t="s">
        <v>268</v>
      </c>
      <c r="P27" s="101">
        <v>0</v>
      </c>
      <c r="Q27" s="101">
        <v>0</v>
      </c>
      <c r="R27" s="101">
        <v>0</v>
      </c>
      <c r="S27" s="97">
        <v>1</v>
      </c>
      <c r="T27" s="101">
        <v>0</v>
      </c>
      <c r="U27" s="101">
        <v>0</v>
      </c>
      <c r="V27" s="96" t="s">
        <v>289</v>
      </c>
      <c r="W27" s="101">
        <v>0</v>
      </c>
      <c r="X27" s="101">
        <v>0</v>
      </c>
      <c r="Y27" s="101">
        <v>0</v>
      </c>
      <c r="Z27" s="97">
        <v>1</v>
      </c>
      <c r="AA27" s="101">
        <v>0</v>
      </c>
      <c r="AB27" s="101">
        <v>0</v>
      </c>
      <c r="AC27" s="96" t="s">
        <v>327</v>
      </c>
      <c r="AD27" s="98">
        <v>0.17555979886304759</v>
      </c>
      <c r="AE27" s="101">
        <v>0</v>
      </c>
      <c r="AF27" s="98">
        <v>0.17555979886304759</v>
      </c>
      <c r="AG27" s="98">
        <v>0.99853722955280233</v>
      </c>
      <c r="AH27" s="97">
        <v>1</v>
      </c>
      <c r="AI27" s="99">
        <v>3.5823844393752501E-4</v>
      </c>
    </row>
    <row r="28" spans="1:35" ht="54" x14ac:dyDescent="0.4">
      <c r="A28" s="96" t="s">
        <v>227</v>
      </c>
      <c r="B28" s="101">
        <v>0</v>
      </c>
      <c r="C28" s="101">
        <v>0</v>
      </c>
      <c r="D28" s="101">
        <v>0</v>
      </c>
      <c r="E28" s="97">
        <v>1</v>
      </c>
      <c r="F28" s="101">
        <v>0</v>
      </c>
      <c r="G28" s="101">
        <v>0</v>
      </c>
      <c r="H28" s="96" t="s">
        <v>294</v>
      </c>
      <c r="I28" s="101">
        <v>0</v>
      </c>
      <c r="J28" s="101">
        <v>0</v>
      </c>
      <c r="K28" s="101">
        <v>0</v>
      </c>
      <c r="L28" s="97">
        <v>1</v>
      </c>
      <c r="M28" s="101">
        <v>0</v>
      </c>
      <c r="N28" s="101">
        <v>0</v>
      </c>
      <c r="O28" s="96" t="s">
        <v>221</v>
      </c>
      <c r="P28" s="101">
        <v>0</v>
      </c>
      <c r="Q28" s="101">
        <v>0</v>
      </c>
      <c r="R28" s="101">
        <v>0</v>
      </c>
      <c r="S28" s="97">
        <v>1</v>
      </c>
      <c r="T28" s="101">
        <v>0</v>
      </c>
      <c r="U28" s="101">
        <v>0</v>
      </c>
      <c r="V28" s="96" t="s">
        <v>294</v>
      </c>
      <c r="W28" s="101">
        <v>0</v>
      </c>
      <c r="X28" s="101">
        <v>0</v>
      </c>
      <c r="Y28" s="101">
        <v>0</v>
      </c>
      <c r="Z28" s="97">
        <v>1</v>
      </c>
      <c r="AA28" s="101">
        <v>0</v>
      </c>
      <c r="AB28" s="101">
        <v>0</v>
      </c>
      <c r="AC28" s="96" t="s">
        <v>305</v>
      </c>
      <c r="AD28" s="98">
        <v>0.16347906996254993</v>
      </c>
      <c r="AE28" s="98">
        <v>0.16347906996254993</v>
      </c>
      <c r="AF28" s="101">
        <v>0</v>
      </c>
      <c r="AG28" s="98">
        <v>0.99887081667251321</v>
      </c>
      <c r="AH28" s="101">
        <v>0</v>
      </c>
      <c r="AI28" s="101">
        <v>0</v>
      </c>
    </row>
    <row r="29" spans="1:35" ht="36" x14ac:dyDescent="0.4">
      <c r="A29" s="96" t="s">
        <v>276</v>
      </c>
      <c r="B29" s="101">
        <v>0</v>
      </c>
      <c r="C29" s="101">
        <v>0</v>
      </c>
      <c r="D29" s="101">
        <v>0</v>
      </c>
      <c r="E29" s="97">
        <v>1</v>
      </c>
      <c r="F29" s="101">
        <v>0</v>
      </c>
      <c r="G29" s="101">
        <v>0</v>
      </c>
      <c r="H29" s="96" t="s">
        <v>297</v>
      </c>
      <c r="I29" s="101">
        <v>0</v>
      </c>
      <c r="J29" s="101">
        <v>0</v>
      </c>
      <c r="K29" s="101">
        <v>0</v>
      </c>
      <c r="L29" s="97">
        <v>1</v>
      </c>
      <c r="M29" s="101">
        <v>0</v>
      </c>
      <c r="N29" s="101">
        <v>0</v>
      </c>
      <c r="O29" s="96" t="s">
        <v>227</v>
      </c>
      <c r="P29" s="101">
        <v>0</v>
      </c>
      <c r="Q29" s="101">
        <v>0</v>
      </c>
      <c r="R29" s="101">
        <v>0</v>
      </c>
      <c r="S29" s="97">
        <v>1</v>
      </c>
      <c r="T29" s="101">
        <v>0</v>
      </c>
      <c r="U29" s="101">
        <v>0</v>
      </c>
      <c r="V29" s="96" t="s">
        <v>297</v>
      </c>
      <c r="W29" s="101">
        <v>0</v>
      </c>
      <c r="X29" s="101">
        <v>0</v>
      </c>
      <c r="Y29" s="101">
        <v>0</v>
      </c>
      <c r="Z29" s="97">
        <v>1</v>
      </c>
      <c r="AA29" s="101">
        <v>0</v>
      </c>
      <c r="AB29" s="101">
        <v>0</v>
      </c>
      <c r="AC29" s="96" t="s">
        <v>223</v>
      </c>
      <c r="AD29" s="98">
        <v>0.12514132142997461</v>
      </c>
      <c r="AE29" s="100">
        <v>8.8060068843268724E-2</v>
      </c>
      <c r="AF29" s="100">
        <v>3.7081252586705873E-2</v>
      </c>
      <c r="AG29" s="98">
        <v>0.99912617372208656</v>
      </c>
      <c r="AH29" s="98">
        <v>0.29631501540005273</v>
      </c>
      <c r="AI29" s="99">
        <v>7.5666128076841183E-5</v>
      </c>
    </row>
    <row r="30" spans="1:35" ht="36" x14ac:dyDescent="0.4">
      <c r="A30" s="96" t="s">
        <v>280</v>
      </c>
      <c r="B30" s="101">
        <v>0</v>
      </c>
      <c r="C30" s="101">
        <v>0</v>
      </c>
      <c r="D30" s="101">
        <v>0</v>
      </c>
      <c r="E30" s="97">
        <v>1</v>
      </c>
      <c r="F30" s="101">
        <v>0</v>
      </c>
      <c r="G30" s="101">
        <v>0</v>
      </c>
      <c r="H30" s="101">
        <v>0</v>
      </c>
      <c r="I30" s="101">
        <v>0</v>
      </c>
      <c r="J30" s="101">
        <v>0</v>
      </c>
      <c r="K30" s="101">
        <v>0</v>
      </c>
      <c r="L30" s="97">
        <v>1</v>
      </c>
      <c r="M30" s="101">
        <v>0</v>
      </c>
      <c r="N30" s="101">
        <v>0</v>
      </c>
      <c r="O30" s="96" t="s">
        <v>276</v>
      </c>
      <c r="P30" s="101">
        <v>0</v>
      </c>
      <c r="Q30" s="101">
        <v>0</v>
      </c>
      <c r="R30" s="101">
        <v>0</v>
      </c>
      <c r="S30" s="97">
        <v>1</v>
      </c>
      <c r="T30" s="101">
        <v>0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97">
        <v>1</v>
      </c>
      <c r="AA30" s="101">
        <v>0</v>
      </c>
      <c r="AB30" s="101">
        <v>0</v>
      </c>
      <c r="AC30" s="96" t="s">
        <v>225</v>
      </c>
      <c r="AD30" s="98">
        <v>0.11800108436094471</v>
      </c>
      <c r="AE30" s="101">
        <v>0</v>
      </c>
      <c r="AF30" s="98">
        <v>0.11800108436094471</v>
      </c>
      <c r="AG30" s="98">
        <v>0.99936696076512355</v>
      </c>
      <c r="AH30" s="97">
        <v>1</v>
      </c>
      <c r="AI30" s="99">
        <v>2.4078704303700995E-4</v>
      </c>
    </row>
    <row r="31" spans="1:35" ht="36" x14ac:dyDescent="0.4">
      <c r="A31" s="96" t="s">
        <v>285</v>
      </c>
      <c r="B31" s="101">
        <v>0</v>
      </c>
      <c r="C31" s="101">
        <v>0</v>
      </c>
      <c r="D31" s="101">
        <v>0</v>
      </c>
      <c r="E31" s="97">
        <v>1</v>
      </c>
      <c r="F31" s="101">
        <v>0</v>
      </c>
      <c r="G31" s="101">
        <v>0</v>
      </c>
      <c r="H31" s="101">
        <v>0</v>
      </c>
      <c r="I31" s="101">
        <v>0</v>
      </c>
      <c r="J31" s="101">
        <v>0</v>
      </c>
      <c r="K31" s="101">
        <v>0</v>
      </c>
      <c r="L31" s="97">
        <v>1</v>
      </c>
      <c r="M31" s="101">
        <v>0</v>
      </c>
      <c r="N31" s="101">
        <v>0</v>
      </c>
      <c r="O31" s="96" t="s">
        <v>280</v>
      </c>
      <c r="P31" s="101">
        <v>0</v>
      </c>
      <c r="Q31" s="101">
        <v>0</v>
      </c>
      <c r="R31" s="101">
        <v>0</v>
      </c>
      <c r="S31" s="97">
        <v>1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97">
        <v>1</v>
      </c>
      <c r="AA31" s="101">
        <v>0</v>
      </c>
      <c r="AB31" s="101">
        <v>0</v>
      </c>
      <c r="AC31" s="96" t="s">
        <v>312</v>
      </c>
      <c r="AD31" s="100">
        <v>5.4348715146597955E-2</v>
      </c>
      <c r="AE31" s="101">
        <v>0</v>
      </c>
      <c r="AF31" s="100">
        <v>5.4348715146597955E-2</v>
      </c>
      <c r="AG31" s="98">
        <v>0.99947786200373412</v>
      </c>
      <c r="AH31" s="97">
        <v>1</v>
      </c>
      <c r="AI31" s="99">
        <v>1.1090123861049328E-4</v>
      </c>
    </row>
    <row r="32" spans="1:35" ht="36" x14ac:dyDescent="0.4">
      <c r="A32" s="96" t="s">
        <v>289</v>
      </c>
      <c r="B32" s="101">
        <v>0</v>
      </c>
      <c r="C32" s="101">
        <v>0</v>
      </c>
      <c r="D32" s="101">
        <v>0</v>
      </c>
      <c r="E32" s="97">
        <v>1</v>
      </c>
      <c r="F32" s="101">
        <v>0</v>
      </c>
      <c r="G32" s="101">
        <v>0</v>
      </c>
      <c r="H32" s="101">
        <v>0</v>
      </c>
      <c r="I32" s="101">
        <v>0</v>
      </c>
      <c r="J32" s="101">
        <v>0</v>
      </c>
      <c r="K32" s="101">
        <v>0</v>
      </c>
      <c r="L32" s="97">
        <v>1</v>
      </c>
      <c r="M32" s="101">
        <v>0</v>
      </c>
      <c r="N32" s="101">
        <v>0</v>
      </c>
      <c r="O32" s="96" t="s">
        <v>285</v>
      </c>
      <c r="P32" s="101">
        <v>0</v>
      </c>
      <c r="Q32" s="101">
        <v>0</v>
      </c>
      <c r="R32" s="101">
        <v>0</v>
      </c>
      <c r="S32" s="97">
        <v>1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97">
        <v>1</v>
      </c>
      <c r="AA32" s="101">
        <v>0</v>
      </c>
      <c r="AB32" s="101">
        <v>0</v>
      </c>
      <c r="AC32" s="96" t="s">
        <v>323</v>
      </c>
      <c r="AD32" s="100">
        <v>5.4101500434635463E-2</v>
      </c>
      <c r="AE32" s="101">
        <v>0</v>
      </c>
      <c r="AF32" s="100">
        <v>5.4101500434635463E-2</v>
      </c>
      <c r="AG32" s="98">
        <v>0.99958825878850999</v>
      </c>
      <c r="AH32" s="97">
        <v>1</v>
      </c>
      <c r="AI32" s="99">
        <v>1.1039678477592838E-4</v>
      </c>
    </row>
    <row r="33" spans="1:35" ht="36" x14ac:dyDescent="0.4">
      <c r="A33" s="96" t="s">
        <v>294</v>
      </c>
      <c r="B33" s="101">
        <v>0</v>
      </c>
      <c r="C33" s="101">
        <v>0</v>
      </c>
      <c r="D33" s="101">
        <v>0</v>
      </c>
      <c r="E33" s="97">
        <v>1</v>
      </c>
      <c r="F33" s="101">
        <v>0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97">
        <v>1</v>
      </c>
      <c r="M33" s="101">
        <v>0</v>
      </c>
      <c r="N33" s="101">
        <v>0</v>
      </c>
      <c r="O33" s="96" t="s">
        <v>289</v>
      </c>
      <c r="P33" s="101">
        <v>0</v>
      </c>
      <c r="Q33" s="101">
        <v>0</v>
      </c>
      <c r="R33" s="101">
        <v>0</v>
      </c>
      <c r="S33" s="97">
        <v>1</v>
      </c>
      <c r="T33" s="101">
        <v>0</v>
      </c>
      <c r="U33" s="101">
        <v>0</v>
      </c>
      <c r="V33" s="101">
        <v>0</v>
      </c>
      <c r="W33" s="101">
        <v>0</v>
      </c>
      <c r="X33" s="101">
        <v>0</v>
      </c>
      <c r="Y33" s="101">
        <v>0</v>
      </c>
      <c r="Z33" s="97">
        <v>1</v>
      </c>
      <c r="AA33" s="101">
        <v>0</v>
      </c>
      <c r="AB33" s="101">
        <v>0</v>
      </c>
      <c r="AC33" s="96" t="s">
        <v>326</v>
      </c>
      <c r="AD33" s="100">
        <v>4.5614031815426476E-2</v>
      </c>
      <c r="AE33" s="101">
        <v>0</v>
      </c>
      <c r="AF33" s="100">
        <v>4.5614031815426476E-2</v>
      </c>
      <c r="AG33" s="98">
        <v>0.9996813364742051</v>
      </c>
      <c r="AH33" s="97">
        <v>1</v>
      </c>
      <c r="AI33" s="99">
        <v>9.3077685695130887E-5</v>
      </c>
    </row>
    <row r="34" spans="1:35" ht="36" x14ac:dyDescent="0.4">
      <c r="A34" s="96" t="s">
        <v>297</v>
      </c>
      <c r="B34" s="101">
        <v>0</v>
      </c>
      <c r="C34" s="101">
        <v>0</v>
      </c>
      <c r="D34" s="101">
        <v>0</v>
      </c>
      <c r="E34" s="97">
        <v>1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97">
        <v>1</v>
      </c>
      <c r="M34" s="101">
        <v>0</v>
      </c>
      <c r="N34" s="101">
        <v>0</v>
      </c>
      <c r="O34" s="96" t="s">
        <v>294</v>
      </c>
      <c r="P34" s="101">
        <v>0</v>
      </c>
      <c r="Q34" s="101">
        <v>0</v>
      </c>
      <c r="R34" s="101">
        <v>0</v>
      </c>
      <c r="S34" s="97">
        <v>1</v>
      </c>
      <c r="T34" s="101">
        <v>0</v>
      </c>
      <c r="U34" s="101">
        <v>0</v>
      </c>
      <c r="V34" s="101">
        <v>0</v>
      </c>
      <c r="W34" s="101">
        <v>0</v>
      </c>
      <c r="X34" s="101">
        <v>0</v>
      </c>
      <c r="Y34" s="101">
        <v>0</v>
      </c>
      <c r="Z34" s="97">
        <v>1</v>
      </c>
      <c r="AA34" s="101">
        <v>0</v>
      </c>
      <c r="AB34" s="101">
        <v>0</v>
      </c>
      <c r="AC34" s="96" t="s">
        <v>631</v>
      </c>
      <c r="AD34" s="100">
        <v>4.0600689637999468E-2</v>
      </c>
      <c r="AE34" s="101">
        <v>0</v>
      </c>
      <c r="AF34" s="100">
        <v>4.0600689637999468E-2</v>
      </c>
      <c r="AG34" s="98">
        <v>0.99976418418747948</v>
      </c>
      <c r="AH34" s="97">
        <v>1</v>
      </c>
      <c r="AI34" s="99">
        <v>8.2847713274344307E-5</v>
      </c>
    </row>
    <row r="35" spans="1:35" ht="36" x14ac:dyDescent="0.4">
      <c r="A35" s="101">
        <v>0</v>
      </c>
      <c r="B35" s="101">
        <v>0</v>
      </c>
      <c r="C35" s="101">
        <v>0</v>
      </c>
      <c r="D35" s="101">
        <v>0</v>
      </c>
      <c r="E35" s="97">
        <v>1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97">
        <v>1</v>
      </c>
      <c r="M35" s="101">
        <v>0</v>
      </c>
      <c r="N35" s="101">
        <v>0</v>
      </c>
      <c r="O35" s="96" t="s">
        <v>297</v>
      </c>
      <c r="P35" s="101">
        <v>0</v>
      </c>
      <c r="Q35" s="101">
        <v>0</v>
      </c>
      <c r="R35" s="101">
        <v>0</v>
      </c>
      <c r="S35" s="97">
        <v>1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0</v>
      </c>
      <c r="Z35" s="97">
        <v>1</v>
      </c>
      <c r="AA35" s="101">
        <v>0</v>
      </c>
      <c r="AB35" s="101">
        <v>0</v>
      </c>
      <c r="AC35" s="96" t="s">
        <v>315</v>
      </c>
      <c r="AD35" s="100">
        <v>3.8649660583966773E-2</v>
      </c>
      <c r="AE35" s="101">
        <v>0</v>
      </c>
      <c r="AF35" s="100">
        <v>3.8649660583966773E-2</v>
      </c>
      <c r="AG35" s="98">
        <v>0.99984305072956936</v>
      </c>
      <c r="AH35" s="97">
        <v>1</v>
      </c>
      <c r="AI35" s="99">
        <v>7.8866542089824987E-5</v>
      </c>
    </row>
    <row r="36" spans="1:35" ht="18" x14ac:dyDescent="0.4">
      <c r="A36" s="101">
        <v>0</v>
      </c>
      <c r="B36" s="101">
        <v>0</v>
      </c>
      <c r="C36" s="101">
        <v>0</v>
      </c>
      <c r="D36" s="101">
        <v>0</v>
      </c>
      <c r="E36" s="97">
        <v>1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97">
        <v>1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97">
        <v>1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0</v>
      </c>
      <c r="Z36" s="97">
        <v>1</v>
      </c>
      <c r="AA36" s="101">
        <v>0</v>
      </c>
      <c r="AB36" s="101">
        <v>0</v>
      </c>
      <c r="AC36" s="96" t="s">
        <v>295</v>
      </c>
      <c r="AD36" s="100">
        <v>2.126414270650067E-2</v>
      </c>
      <c r="AE36" s="101">
        <v>0</v>
      </c>
      <c r="AF36" s="100">
        <v>2.126414270650067E-2</v>
      </c>
      <c r="AG36" s="98">
        <v>0.99988644126341697</v>
      </c>
      <c r="AH36" s="97">
        <v>1</v>
      </c>
      <c r="AI36" s="99">
        <v>4.3390533847584943E-5</v>
      </c>
    </row>
    <row r="37" spans="1:35" ht="18" x14ac:dyDescent="0.4">
      <c r="A37" s="101">
        <v>0</v>
      </c>
      <c r="B37" s="101">
        <v>0</v>
      </c>
      <c r="C37" s="101">
        <v>0</v>
      </c>
      <c r="D37" s="101">
        <v>0</v>
      </c>
      <c r="E37" s="97">
        <v>1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97">
        <v>1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97">
        <v>1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0</v>
      </c>
      <c r="Z37" s="97">
        <v>1</v>
      </c>
      <c r="AA37" s="101">
        <v>0</v>
      </c>
      <c r="AB37" s="101">
        <v>0</v>
      </c>
      <c r="AC37" s="96" t="s">
        <v>495</v>
      </c>
      <c r="AD37" s="100">
        <v>1.2018496557388535E-2</v>
      </c>
      <c r="AE37" s="101">
        <v>0</v>
      </c>
      <c r="AF37" s="100">
        <v>1.2018496557388535E-2</v>
      </c>
      <c r="AG37" s="98">
        <v>0.99991096559947268</v>
      </c>
      <c r="AH37" s="97">
        <v>1</v>
      </c>
      <c r="AI37" s="99">
        <v>2.4524336055693687E-5</v>
      </c>
    </row>
    <row r="38" spans="1:35" ht="18" x14ac:dyDescent="0.4">
      <c r="A38" s="101">
        <v>0</v>
      </c>
      <c r="B38" s="101">
        <v>0</v>
      </c>
      <c r="C38" s="101">
        <v>0</v>
      </c>
      <c r="D38" s="101">
        <v>0</v>
      </c>
      <c r="E38" s="97">
        <v>1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97">
        <v>1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97">
        <v>1</v>
      </c>
      <c r="T38" s="101">
        <v>0</v>
      </c>
      <c r="U38" s="101">
        <v>0</v>
      </c>
      <c r="V38" s="101">
        <v>0</v>
      </c>
      <c r="W38" s="101">
        <v>0</v>
      </c>
      <c r="X38" s="101">
        <v>0</v>
      </c>
      <c r="Y38" s="101">
        <v>0</v>
      </c>
      <c r="Z38" s="97">
        <v>1</v>
      </c>
      <c r="AA38" s="101">
        <v>0</v>
      </c>
      <c r="AB38" s="101">
        <v>0</v>
      </c>
      <c r="AC38" s="96" t="s">
        <v>301</v>
      </c>
      <c r="AD38" s="100">
        <v>1.0583254109220678E-2</v>
      </c>
      <c r="AE38" s="100">
        <v>1.0583254109220678E-2</v>
      </c>
      <c r="AF38" s="101">
        <v>0</v>
      </c>
      <c r="AG38" s="98">
        <v>0.99993256125239793</v>
      </c>
      <c r="AH38" s="101">
        <v>0</v>
      </c>
      <c r="AI38" s="101">
        <v>0</v>
      </c>
    </row>
    <row r="39" spans="1:35" ht="18" x14ac:dyDescent="0.4">
      <c r="A39" s="101">
        <v>0</v>
      </c>
      <c r="B39" s="101">
        <v>0</v>
      </c>
      <c r="C39" s="101">
        <v>0</v>
      </c>
      <c r="D39" s="101">
        <v>0</v>
      </c>
      <c r="E39" s="97">
        <v>1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97">
        <v>1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97">
        <v>1</v>
      </c>
      <c r="T39" s="101">
        <v>0</v>
      </c>
      <c r="U39" s="101">
        <v>0</v>
      </c>
      <c r="V39" s="101">
        <v>0</v>
      </c>
      <c r="W39" s="101">
        <v>0</v>
      </c>
      <c r="X39" s="101">
        <v>0</v>
      </c>
      <c r="Y39" s="101">
        <v>0</v>
      </c>
      <c r="Z39" s="97">
        <v>1</v>
      </c>
      <c r="AA39" s="101">
        <v>0</v>
      </c>
      <c r="AB39" s="101">
        <v>0</v>
      </c>
      <c r="AC39" s="96" t="s">
        <v>328</v>
      </c>
      <c r="AD39" s="100">
        <v>1.0232620097252834E-2</v>
      </c>
      <c r="AE39" s="101">
        <v>0</v>
      </c>
      <c r="AF39" s="100">
        <v>1.0232620097252834E-2</v>
      </c>
      <c r="AG39" s="98">
        <v>0.99995344141929721</v>
      </c>
      <c r="AH39" s="97">
        <v>1</v>
      </c>
      <c r="AI39" s="99">
        <v>2.0880166899161751E-5</v>
      </c>
    </row>
    <row r="40" spans="1:35" ht="18" x14ac:dyDescent="0.4">
      <c r="A40" s="101">
        <v>0</v>
      </c>
      <c r="B40" s="101">
        <v>0</v>
      </c>
      <c r="C40" s="101">
        <v>0</v>
      </c>
      <c r="D40" s="101">
        <v>0</v>
      </c>
      <c r="E40" s="97">
        <v>1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97">
        <v>1</v>
      </c>
      <c r="M40" s="101">
        <v>0</v>
      </c>
      <c r="N40" s="101">
        <v>0</v>
      </c>
      <c r="O40" s="101">
        <v>0</v>
      </c>
      <c r="P40" s="101">
        <v>0</v>
      </c>
      <c r="Q40" s="101">
        <v>0</v>
      </c>
      <c r="R40" s="101">
        <v>0</v>
      </c>
      <c r="S40" s="97">
        <v>1</v>
      </c>
      <c r="T40" s="101">
        <v>0</v>
      </c>
      <c r="U40" s="101">
        <v>0</v>
      </c>
      <c r="V40" s="101">
        <v>0</v>
      </c>
      <c r="W40" s="101">
        <v>0</v>
      </c>
      <c r="X40" s="101">
        <v>0</v>
      </c>
      <c r="Y40" s="101">
        <v>0</v>
      </c>
      <c r="Z40" s="97">
        <v>1</v>
      </c>
      <c r="AA40" s="101">
        <v>0</v>
      </c>
      <c r="AB40" s="101">
        <v>0</v>
      </c>
      <c r="AC40" s="96" t="s">
        <v>330</v>
      </c>
      <c r="AD40" s="99">
        <v>8.5733761223219084E-3</v>
      </c>
      <c r="AE40" s="101">
        <v>0</v>
      </c>
      <c r="AF40" s="99">
        <v>8.5733761223219084E-3</v>
      </c>
      <c r="AG40" s="98">
        <v>0.99997093581688279</v>
      </c>
      <c r="AH40" s="97">
        <v>1</v>
      </c>
      <c r="AI40" s="99">
        <v>1.7494397585563609E-5</v>
      </c>
    </row>
    <row r="41" spans="1:35" ht="18" x14ac:dyDescent="0.4">
      <c r="A41" s="101">
        <v>0</v>
      </c>
      <c r="B41" s="101">
        <v>0</v>
      </c>
      <c r="C41" s="101">
        <v>0</v>
      </c>
      <c r="D41" s="101">
        <v>0</v>
      </c>
      <c r="E41" s="97">
        <v>1</v>
      </c>
      <c r="F41" s="101">
        <v>0</v>
      </c>
      <c r="G41" s="101">
        <v>0</v>
      </c>
      <c r="H41" s="101">
        <v>0</v>
      </c>
      <c r="I41" s="101">
        <v>0</v>
      </c>
      <c r="J41" s="101">
        <v>0</v>
      </c>
      <c r="K41" s="101">
        <v>0</v>
      </c>
      <c r="L41" s="97">
        <v>1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97">
        <v>1</v>
      </c>
      <c r="T41" s="101">
        <v>0</v>
      </c>
      <c r="U41" s="101">
        <v>0</v>
      </c>
      <c r="V41" s="101">
        <v>0</v>
      </c>
      <c r="W41" s="101">
        <v>0</v>
      </c>
      <c r="X41" s="101">
        <v>0</v>
      </c>
      <c r="Y41" s="101">
        <v>0</v>
      </c>
      <c r="Z41" s="97">
        <v>1</v>
      </c>
      <c r="AA41" s="101">
        <v>0</v>
      </c>
      <c r="AB41" s="101">
        <v>0</v>
      </c>
      <c r="AC41" s="96" t="s">
        <v>332</v>
      </c>
      <c r="AD41" s="99">
        <v>6.4211192921216163E-3</v>
      </c>
      <c r="AE41" s="101">
        <v>0</v>
      </c>
      <c r="AF41" s="99">
        <v>6.4211192921216163E-3</v>
      </c>
      <c r="AG41" s="98">
        <v>0.99998403842806394</v>
      </c>
      <c r="AH41" s="97">
        <v>1</v>
      </c>
      <c r="AI41" s="99">
        <v>1.3102611181169694E-5</v>
      </c>
    </row>
    <row r="42" spans="1:35" ht="18" x14ac:dyDescent="0.4">
      <c r="A42" s="101">
        <v>0</v>
      </c>
      <c r="B42" s="101">
        <v>0</v>
      </c>
      <c r="C42" s="101">
        <v>0</v>
      </c>
      <c r="D42" s="101">
        <v>0</v>
      </c>
      <c r="E42" s="97">
        <v>1</v>
      </c>
      <c r="F42" s="101">
        <v>0</v>
      </c>
      <c r="G42" s="101">
        <v>0</v>
      </c>
      <c r="H42" s="101">
        <v>0</v>
      </c>
      <c r="I42" s="101">
        <v>0</v>
      </c>
      <c r="J42" s="101">
        <v>0</v>
      </c>
      <c r="K42" s="101">
        <v>0</v>
      </c>
      <c r="L42" s="97">
        <v>1</v>
      </c>
      <c r="M42" s="101">
        <v>0</v>
      </c>
      <c r="N42" s="101">
        <v>0</v>
      </c>
      <c r="O42" s="101">
        <v>0</v>
      </c>
      <c r="P42" s="101">
        <v>0</v>
      </c>
      <c r="Q42" s="101">
        <v>0</v>
      </c>
      <c r="R42" s="101">
        <v>0</v>
      </c>
      <c r="S42" s="97">
        <v>1</v>
      </c>
      <c r="T42" s="101">
        <v>0</v>
      </c>
      <c r="U42" s="101">
        <v>0</v>
      </c>
      <c r="V42" s="101">
        <v>0</v>
      </c>
      <c r="W42" s="101">
        <v>0</v>
      </c>
      <c r="X42" s="101">
        <v>0</v>
      </c>
      <c r="Y42" s="101">
        <v>0</v>
      </c>
      <c r="Z42" s="97">
        <v>1</v>
      </c>
      <c r="AA42" s="101">
        <v>0</v>
      </c>
      <c r="AB42" s="101">
        <v>0</v>
      </c>
      <c r="AC42" s="96" t="s">
        <v>331</v>
      </c>
      <c r="AD42" s="99">
        <v>6.0478684404305181E-3</v>
      </c>
      <c r="AE42" s="101">
        <v>0</v>
      </c>
      <c r="AF42" s="99">
        <v>6.0478684404305181E-3</v>
      </c>
      <c r="AG42" s="98">
        <v>0.99999637940244002</v>
      </c>
      <c r="AH42" s="97">
        <v>1</v>
      </c>
      <c r="AI42" s="99">
        <v>1.2340974376080375E-5</v>
      </c>
    </row>
    <row r="43" spans="1:35" ht="36" x14ac:dyDescent="0.4">
      <c r="A43" s="101">
        <v>0</v>
      </c>
      <c r="B43" s="101">
        <v>0</v>
      </c>
      <c r="C43" s="101">
        <v>0</v>
      </c>
      <c r="D43" s="101">
        <v>0</v>
      </c>
      <c r="E43" s="97">
        <v>1</v>
      </c>
      <c r="F43" s="101">
        <v>0</v>
      </c>
      <c r="G43" s="101">
        <v>0</v>
      </c>
      <c r="H43" s="101">
        <v>0</v>
      </c>
      <c r="I43" s="101">
        <v>0</v>
      </c>
      <c r="J43" s="101">
        <v>0</v>
      </c>
      <c r="K43" s="101">
        <v>0</v>
      </c>
      <c r="L43" s="97">
        <v>1</v>
      </c>
      <c r="M43" s="101">
        <v>0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97">
        <v>1</v>
      </c>
      <c r="T43" s="101">
        <v>0</v>
      </c>
      <c r="U43" s="101">
        <v>0</v>
      </c>
      <c r="V43" s="101">
        <v>0</v>
      </c>
      <c r="W43" s="101">
        <v>0</v>
      </c>
      <c r="X43" s="101">
        <v>0</v>
      </c>
      <c r="Y43" s="101">
        <v>0</v>
      </c>
      <c r="Z43" s="97">
        <v>1</v>
      </c>
      <c r="AA43" s="101">
        <v>0</v>
      </c>
      <c r="AB43" s="101">
        <v>0</v>
      </c>
      <c r="AC43" s="96" t="s">
        <v>634</v>
      </c>
      <c r="AD43" s="99">
        <v>1.3694146986191883E-3</v>
      </c>
      <c r="AE43" s="101">
        <v>0</v>
      </c>
      <c r="AF43" s="99">
        <v>1.3694146986191883E-3</v>
      </c>
      <c r="AG43" s="98">
        <v>0.99999917376079483</v>
      </c>
      <c r="AH43" s="97">
        <v>1</v>
      </c>
      <c r="AI43" s="99">
        <v>2.7943583549056521E-6</v>
      </c>
    </row>
    <row r="44" spans="1:35" ht="18" x14ac:dyDescent="0.4">
      <c r="A44" s="101">
        <v>0</v>
      </c>
      <c r="B44" s="101">
        <v>0</v>
      </c>
      <c r="C44" s="101">
        <v>0</v>
      </c>
      <c r="D44" s="101">
        <v>0</v>
      </c>
      <c r="E44" s="97">
        <v>1</v>
      </c>
      <c r="F44" s="101">
        <v>0</v>
      </c>
      <c r="G44" s="101">
        <v>0</v>
      </c>
      <c r="H44" s="101">
        <v>0</v>
      </c>
      <c r="I44" s="101">
        <v>0</v>
      </c>
      <c r="J44" s="101">
        <v>0</v>
      </c>
      <c r="K44" s="101">
        <v>0</v>
      </c>
      <c r="L44" s="97">
        <v>1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97">
        <v>1</v>
      </c>
      <c r="T44" s="101">
        <v>0</v>
      </c>
      <c r="U44" s="101">
        <v>0</v>
      </c>
      <c r="V44" s="101">
        <v>0</v>
      </c>
      <c r="W44" s="101">
        <v>0</v>
      </c>
      <c r="X44" s="101">
        <v>0</v>
      </c>
      <c r="Y44" s="101">
        <v>0</v>
      </c>
      <c r="Z44" s="97">
        <v>1</v>
      </c>
      <c r="AA44" s="101">
        <v>0</v>
      </c>
      <c r="AB44" s="101">
        <v>0</v>
      </c>
      <c r="AC44" s="96" t="s">
        <v>334</v>
      </c>
      <c r="AD44" s="99">
        <v>4.0395029407448577E-4</v>
      </c>
      <c r="AE44" s="101">
        <v>0</v>
      </c>
      <c r="AF44" s="99">
        <v>4.0395029407448577E-4</v>
      </c>
      <c r="AG44" s="98">
        <v>0.999999998041329</v>
      </c>
      <c r="AH44" s="97">
        <v>1</v>
      </c>
      <c r="AI44" s="99">
        <v>8.2428053412294355E-7</v>
      </c>
    </row>
    <row r="45" spans="1:35" ht="18" x14ac:dyDescent="0.4">
      <c r="A45" s="101">
        <v>0</v>
      </c>
      <c r="B45" s="101">
        <v>0</v>
      </c>
      <c r="C45" s="101">
        <v>0</v>
      </c>
      <c r="D45" s="101">
        <v>0</v>
      </c>
      <c r="E45" s="97">
        <v>1</v>
      </c>
      <c r="F45" s="101">
        <v>0</v>
      </c>
      <c r="G45" s="101">
        <v>0</v>
      </c>
      <c r="H45" s="101">
        <v>0</v>
      </c>
      <c r="I45" s="101">
        <v>0</v>
      </c>
      <c r="J45" s="101">
        <v>0</v>
      </c>
      <c r="K45" s="101">
        <v>0</v>
      </c>
      <c r="L45" s="97">
        <v>1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97">
        <v>1</v>
      </c>
      <c r="T45" s="101">
        <v>0</v>
      </c>
      <c r="U45" s="101">
        <v>0</v>
      </c>
      <c r="V45" s="101">
        <v>0</v>
      </c>
      <c r="W45" s="101">
        <v>0</v>
      </c>
      <c r="X45" s="101">
        <v>0</v>
      </c>
      <c r="Y45" s="101">
        <v>0</v>
      </c>
      <c r="Z45" s="97">
        <v>1</v>
      </c>
      <c r="AA45" s="101">
        <v>0</v>
      </c>
      <c r="AB45" s="101">
        <v>0</v>
      </c>
      <c r="AC45" s="96" t="s">
        <v>224</v>
      </c>
      <c r="AD45" s="99">
        <v>8.324592170589599E-7</v>
      </c>
      <c r="AE45" s="99">
        <v>8.324592170589599E-7</v>
      </c>
      <c r="AF45" s="101">
        <v>0</v>
      </c>
      <c r="AG45" s="98">
        <v>0.99999999974000309</v>
      </c>
      <c r="AH45" s="101">
        <v>0</v>
      </c>
      <c r="AI45" s="101">
        <v>0</v>
      </c>
    </row>
    <row r="46" spans="1:35" ht="18" x14ac:dyDescent="0.4">
      <c r="A46" s="101">
        <v>0</v>
      </c>
      <c r="B46" s="101">
        <v>0</v>
      </c>
      <c r="C46" s="101">
        <v>0</v>
      </c>
      <c r="D46" s="101">
        <v>0</v>
      </c>
      <c r="E46" s="97">
        <v>1</v>
      </c>
      <c r="F46" s="101">
        <v>0</v>
      </c>
      <c r="G46" s="101">
        <v>0</v>
      </c>
      <c r="H46" s="101">
        <v>0</v>
      </c>
      <c r="I46" s="101">
        <v>0</v>
      </c>
      <c r="J46" s="101">
        <v>0</v>
      </c>
      <c r="K46" s="101">
        <v>0</v>
      </c>
      <c r="L46" s="97">
        <v>1</v>
      </c>
      <c r="M46" s="101">
        <v>0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97">
        <v>1</v>
      </c>
      <c r="T46" s="101">
        <v>0</v>
      </c>
      <c r="U46" s="101">
        <v>0</v>
      </c>
      <c r="V46" s="101">
        <v>0</v>
      </c>
      <c r="W46" s="101">
        <v>0</v>
      </c>
      <c r="X46" s="101">
        <v>0</v>
      </c>
      <c r="Y46" s="101">
        <v>0</v>
      </c>
      <c r="Z46" s="97">
        <v>1</v>
      </c>
      <c r="AA46" s="101">
        <v>0</v>
      </c>
      <c r="AB46" s="101">
        <v>0</v>
      </c>
      <c r="AC46" s="96" t="s">
        <v>218</v>
      </c>
      <c r="AD46" s="99">
        <v>1.183151185929345E-7</v>
      </c>
      <c r="AE46" s="99">
        <v>1.183151185929345E-7</v>
      </c>
      <c r="AF46" s="101">
        <v>0</v>
      </c>
      <c r="AG46" s="98">
        <v>0.99999999998143096</v>
      </c>
      <c r="AH46" s="101">
        <v>0</v>
      </c>
      <c r="AI46" s="101">
        <v>0</v>
      </c>
    </row>
    <row r="47" spans="1:35" ht="18" x14ac:dyDescent="0.4">
      <c r="A47" s="101">
        <v>0</v>
      </c>
      <c r="B47" s="101">
        <v>0</v>
      </c>
      <c r="C47" s="101">
        <v>0</v>
      </c>
      <c r="D47" s="101">
        <v>0</v>
      </c>
      <c r="E47" s="97">
        <v>1</v>
      </c>
      <c r="F47" s="101">
        <v>0</v>
      </c>
      <c r="G47" s="101">
        <v>0</v>
      </c>
      <c r="H47" s="101">
        <v>0</v>
      </c>
      <c r="I47" s="101">
        <v>0</v>
      </c>
      <c r="J47" s="101">
        <v>0</v>
      </c>
      <c r="K47" s="101">
        <v>0</v>
      </c>
      <c r="L47" s="97">
        <v>1</v>
      </c>
      <c r="M47" s="101">
        <v>0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97">
        <v>1</v>
      </c>
      <c r="T47" s="101">
        <v>0</v>
      </c>
      <c r="U47" s="101">
        <v>0</v>
      </c>
      <c r="V47" s="101">
        <v>0</v>
      </c>
      <c r="W47" s="101">
        <v>0</v>
      </c>
      <c r="X47" s="101">
        <v>0</v>
      </c>
      <c r="Y47" s="101">
        <v>0</v>
      </c>
      <c r="Z47" s="97">
        <v>1</v>
      </c>
      <c r="AA47" s="101">
        <v>0</v>
      </c>
      <c r="AB47" s="101">
        <v>0</v>
      </c>
      <c r="AC47" s="96" t="s">
        <v>234</v>
      </c>
      <c r="AD47" s="99">
        <v>9.1000160301533494E-9</v>
      </c>
      <c r="AE47" s="99">
        <v>9.1000160301533494E-9</v>
      </c>
      <c r="AF47" s="101">
        <v>0</v>
      </c>
      <c r="AG47" s="97">
        <v>1</v>
      </c>
      <c r="AH47" s="101">
        <v>0</v>
      </c>
      <c r="AI47" s="101">
        <v>0</v>
      </c>
    </row>
    <row r="48" spans="1:35" ht="36" x14ac:dyDescent="0.4">
      <c r="A48" s="101">
        <v>0</v>
      </c>
      <c r="B48" s="101">
        <v>0</v>
      </c>
      <c r="C48" s="101">
        <v>0</v>
      </c>
      <c r="D48" s="101">
        <v>0</v>
      </c>
      <c r="E48" s="97">
        <v>1</v>
      </c>
      <c r="F48" s="101">
        <v>0</v>
      </c>
      <c r="G48" s="101">
        <v>0</v>
      </c>
      <c r="H48" s="99" t="s">
        <v>308</v>
      </c>
      <c r="I48" s="101">
        <v>0</v>
      </c>
      <c r="J48" s="101">
        <v>0</v>
      </c>
      <c r="K48" s="101">
        <v>0</v>
      </c>
      <c r="L48" s="97">
        <v>1</v>
      </c>
      <c r="M48" s="101">
        <v>0</v>
      </c>
      <c r="N48" s="101">
        <v>0</v>
      </c>
      <c r="O48" s="101">
        <v>0</v>
      </c>
      <c r="P48" s="101">
        <v>0</v>
      </c>
      <c r="Q48" s="101">
        <v>0</v>
      </c>
      <c r="R48" s="101">
        <v>0</v>
      </c>
      <c r="S48" s="97">
        <v>1</v>
      </c>
      <c r="T48" s="101">
        <v>0</v>
      </c>
      <c r="U48" s="101">
        <v>0</v>
      </c>
      <c r="V48" s="99" t="s">
        <v>308</v>
      </c>
      <c r="W48" s="101">
        <v>0</v>
      </c>
      <c r="X48" s="101">
        <v>0</v>
      </c>
      <c r="Y48" s="101">
        <v>0</v>
      </c>
      <c r="Z48" s="97">
        <v>1</v>
      </c>
      <c r="AA48" s="101">
        <v>0</v>
      </c>
      <c r="AB48" s="101">
        <v>0</v>
      </c>
      <c r="AC48" s="96" t="s">
        <v>242</v>
      </c>
      <c r="AD48" s="101">
        <v>0</v>
      </c>
      <c r="AE48" s="101">
        <v>0</v>
      </c>
      <c r="AF48" s="101">
        <v>0</v>
      </c>
      <c r="AG48" s="97">
        <v>1</v>
      </c>
      <c r="AH48" s="101">
        <v>0</v>
      </c>
      <c r="AI48" s="101">
        <v>0</v>
      </c>
    </row>
    <row r="49" spans="1:35" ht="36" x14ac:dyDescent="0.4">
      <c r="A49" s="101">
        <v>0</v>
      </c>
      <c r="B49" s="101">
        <v>0</v>
      </c>
      <c r="C49" s="101">
        <v>0</v>
      </c>
      <c r="D49" s="101">
        <v>0</v>
      </c>
      <c r="E49" s="97">
        <v>1</v>
      </c>
      <c r="F49" s="101">
        <v>0</v>
      </c>
      <c r="G49" s="101">
        <v>0</v>
      </c>
      <c r="H49" s="96" t="s">
        <v>278</v>
      </c>
      <c r="I49" s="101">
        <v>0</v>
      </c>
      <c r="J49" s="101">
        <v>0</v>
      </c>
      <c r="K49" s="101">
        <v>0</v>
      </c>
      <c r="L49" s="97">
        <v>1</v>
      </c>
      <c r="M49" s="101">
        <v>0</v>
      </c>
      <c r="N49" s="101">
        <v>0</v>
      </c>
      <c r="O49" s="101">
        <v>0</v>
      </c>
      <c r="P49" s="101">
        <v>0</v>
      </c>
      <c r="Q49" s="101">
        <v>0</v>
      </c>
      <c r="R49" s="101">
        <v>0</v>
      </c>
      <c r="S49" s="97">
        <v>1</v>
      </c>
      <c r="T49" s="101">
        <v>0</v>
      </c>
      <c r="U49" s="101">
        <v>0</v>
      </c>
      <c r="V49" s="96" t="s">
        <v>278</v>
      </c>
      <c r="W49" s="101">
        <v>0</v>
      </c>
      <c r="X49" s="101">
        <v>0</v>
      </c>
      <c r="Y49" s="101">
        <v>0</v>
      </c>
      <c r="Z49" s="97">
        <v>1</v>
      </c>
      <c r="AA49" s="101">
        <v>0</v>
      </c>
      <c r="AB49" s="101">
        <v>0</v>
      </c>
      <c r="AC49" s="96" t="s">
        <v>248</v>
      </c>
      <c r="AD49" s="101">
        <v>0</v>
      </c>
      <c r="AE49" s="101">
        <v>0</v>
      </c>
      <c r="AF49" s="101">
        <v>0</v>
      </c>
      <c r="AG49" s="97">
        <v>1</v>
      </c>
      <c r="AH49" s="101">
        <v>0</v>
      </c>
      <c r="AI49" s="101">
        <v>0</v>
      </c>
    </row>
    <row r="50" spans="1:35" ht="18" x14ac:dyDescent="0.4">
      <c r="A50" s="101">
        <v>0</v>
      </c>
      <c r="B50" s="101">
        <v>0</v>
      </c>
      <c r="C50" s="101">
        <v>0</v>
      </c>
      <c r="D50" s="101">
        <v>0</v>
      </c>
      <c r="E50" s="97">
        <v>1</v>
      </c>
      <c r="F50" s="101">
        <v>0</v>
      </c>
      <c r="G50" s="101">
        <v>0</v>
      </c>
      <c r="H50" s="96" t="s">
        <v>497</v>
      </c>
      <c r="I50" s="101">
        <v>0</v>
      </c>
      <c r="J50" s="101">
        <v>0</v>
      </c>
      <c r="K50" s="101">
        <v>0</v>
      </c>
      <c r="L50" s="97">
        <v>1</v>
      </c>
      <c r="M50" s="101">
        <v>0</v>
      </c>
      <c r="N50" s="101">
        <v>0</v>
      </c>
      <c r="O50" s="101">
        <v>0</v>
      </c>
      <c r="P50" s="101">
        <v>0</v>
      </c>
      <c r="Q50" s="101">
        <v>0</v>
      </c>
      <c r="R50" s="101">
        <v>0</v>
      </c>
      <c r="S50" s="97">
        <v>1</v>
      </c>
      <c r="T50" s="101">
        <v>0</v>
      </c>
      <c r="U50" s="101">
        <v>0</v>
      </c>
      <c r="V50" s="96" t="s">
        <v>497</v>
      </c>
      <c r="W50" s="101">
        <v>0</v>
      </c>
      <c r="X50" s="101">
        <v>0</v>
      </c>
      <c r="Y50" s="101">
        <v>0</v>
      </c>
      <c r="Z50" s="97">
        <v>1</v>
      </c>
      <c r="AA50" s="101">
        <v>0</v>
      </c>
      <c r="AB50" s="101">
        <v>0</v>
      </c>
      <c r="AC50" s="96" t="s">
        <v>255</v>
      </c>
      <c r="AD50" s="101">
        <v>0</v>
      </c>
      <c r="AE50" s="101">
        <v>0</v>
      </c>
      <c r="AF50" s="101">
        <v>0</v>
      </c>
      <c r="AG50" s="97">
        <v>1</v>
      </c>
      <c r="AH50" s="101">
        <v>0</v>
      </c>
      <c r="AI50" s="101">
        <v>0</v>
      </c>
    </row>
    <row r="51" spans="1:35" ht="18" x14ac:dyDescent="0.4">
      <c r="A51" s="101">
        <v>0</v>
      </c>
      <c r="B51" s="101">
        <v>0</v>
      </c>
      <c r="C51" s="101">
        <v>0</v>
      </c>
      <c r="D51" s="101">
        <v>0</v>
      </c>
      <c r="E51" s="97">
        <v>1</v>
      </c>
      <c r="F51" s="101">
        <v>0</v>
      </c>
      <c r="G51" s="101">
        <v>0</v>
      </c>
      <c r="H51" s="96" t="s">
        <v>330</v>
      </c>
      <c r="I51" s="101">
        <v>0</v>
      </c>
      <c r="J51" s="101">
        <v>0</v>
      </c>
      <c r="K51" s="101">
        <v>0</v>
      </c>
      <c r="L51" s="97">
        <v>1</v>
      </c>
      <c r="M51" s="101">
        <v>0</v>
      </c>
      <c r="N51" s="101">
        <v>0</v>
      </c>
      <c r="O51" s="101">
        <v>0</v>
      </c>
      <c r="P51" s="101">
        <v>0</v>
      </c>
      <c r="Q51" s="101">
        <v>0</v>
      </c>
      <c r="R51" s="101">
        <v>0</v>
      </c>
      <c r="S51" s="97">
        <v>1</v>
      </c>
      <c r="T51" s="101">
        <v>0</v>
      </c>
      <c r="U51" s="101">
        <v>0</v>
      </c>
      <c r="V51" s="96" t="s">
        <v>330</v>
      </c>
      <c r="W51" s="101">
        <v>0</v>
      </c>
      <c r="X51" s="101">
        <v>0</v>
      </c>
      <c r="Y51" s="101">
        <v>0</v>
      </c>
      <c r="Z51" s="97">
        <v>1</v>
      </c>
      <c r="AA51" s="101">
        <v>0</v>
      </c>
      <c r="AB51" s="101">
        <v>0</v>
      </c>
      <c r="AC51" s="96" t="s">
        <v>625</v>
      </c>
      <c r="AD51" s="101">
        <v>0</v>
      </c>
      <c r="AE51" s="101">
        <v>0</v>
      </c>
      <c r="AF51" s="101">
        <v>0</v>
      </c>
      <c r="AG51" s="97">
        <v>1</v>
      </c>
      <c r="AH51" s="101">
        <v>0</v>
      </c>
      <c r="AI51" s="101">
        <v>0</v>
      </c>
    </row>
    <row r="52" spans="1:35" ht="36" x14ac:dyDescent="0.4">
      <c r="A52" s="101">
        <v>0</v>
      </c>
      <c r="B52" s="101">
        <v>0</v>
      </c>
      <c r="C52" s="101">
        <v>0</v>
      </c>
      <c r="D52" s="101">
        <v>0</v>
      </c>
      <c r="E52" s="97">
        <v>1</v>
      </c>
      <c r="F52" s="101">
        <v>0</v>
      </c>
      <c r="G52" s="101">
        <v>0</v>
      </c>
      <c r="H52" s="96" t="s">
        <v>618</v>
      </c>
      <c r="I52" s="101">
        <v>0</v>
      </c>
      <c r="J52" s="101">
        <v>0</v>
      </c>
      <c r="K52" s="101">
        <v>0</v>
      </c>
      <c r="L52" s="97">
        <v>1</v>
      </c>
      <c r="M52" s="101">
        <v>0</v>
      </c>
      <c r="N52" s="101">
        <v>0</v>
      </c>
      <c r="O52" s="101">
        <v>0</v>
      </c>
      <c r="P52" s="101">
        <v>0</v>
      </c>
      <c r="Q52" s="101">
        <v>0</v>
      </c>
      <c r="R52" s="101">
        <v>0</v>
      </c>
      <c r="S52" s="97">
        <v>1</v>
      </c>
      <c r="T52" s="101">
        <v>0</v>
      </c>
      <c r="U52" s="101">
        <v>0</v>
      </c>
      <c r="V52" s="96" t="s">
        <v>618</v>
      </c>
      <c r="W52" s="101">
        <v>0</v>
      </c>
      <c r="X52" s="101">
        <v>0</v>
      </c>
      <c r="Y52" s="101">
        <v>0</v>
      </c>
      <c r="Z52" s="97">
        <v>1</v>
      </c>
      <c r="AA52" s="101">
        <v>0</v>
      </c>
      <c r="AB52" s="101">
        <v>0</v>
      </c>
      <c r="AC52" s="96" t="s">
        <v>237</v>
      </c>
      <c r="AD52" s="101">
        <v>0</v>
      </c>
      <c r="AE52" s="101">
        <v>0</v>
      </c>
      <c r="AF52" s="101">
        <v>0</v>
      </c>
      <c r="AG52" s="97">
        <v>1</v>
      </c>
      <c r="AH52" s="101">
        <v>0</v>
      </c>
      <c r="AI52" s="101">
        <v>0</v>
      </c>
    </row>
    <row r="53" spans="1:35" ht="36" x14ac:dyDescent="0.4">
      <c r="A53" s="99" t="s">
        <v>308</v>
      </c>
      <c r="B53" s="101">
        <v>0</v>
      </c>
      <c r="C53" s="101">
        <v>0</v>
      </c>
      <c r="D53" s="101">
        <v>0</v>
      </c>
      <c r="E53" s="97">
        <v>1</v>
      </c>
      <c r="F53" s="101">
        <v>0</v>
      </c>
      <c r="G53" s="101">
        <v>0</v>
      </c>
      <c r="H53" s="96" t="s">
        <v>335</v>
      </c>
      <c r="I53" s="101">
        <v>0</v>
      </c>
      <c r="J53" s="101">
        <v>0</v>
      </c>
      <c r="K53" s="101">
        <v>0</v>
      </c>
      <c r="L53" s="97">
        <v>1</v>
      </c>
      <c r="M53" s="101">
        <v>0</v>
      </c>
      <c r="N53" s="101">
        <v>0</v>
      </c>
      <c r="O53" s="101">
        <v>0</v>
      </c>
      <c r="P53" s="101">
        <v>0</v>
      </c>
      <c r="Q53" s="101">
        <v>0</v>
      </c>
      <c r="R53" s="101">
        <v>0</v>
      </c>
      <c r="S53" s="97">
        <v>1</v>
      </c>
      <c r="T53" s="101">
        <v>0</v>
      </c>
      <c r="U53" s="101">
        <v>0</v>
      </c>
      <c r="V53" s="96" t="s">
        <v>232</v>
      </c>
      <c r="W53" s="101">
        <v>0</v>
      </c>
      <c r="X53" s="101">
        <v>0</v>
      </c>
      <c r="Y53" s="101">
        <v>0</v>
      </c>
      <c r="Z53" s="97">
        <v>1</v>
      </c>
      <c r="AA53" s="101">
        <v>0</v>
      </c>
      <c r="AB53" s="101">
        <v>0</v>
      </c>
      <c r="AC53" s="96" t="s">
        <v>626</v>
      </c>
      <c r="AD53" s="101">
        <v>0</v>
      </c>
      <c r="AE53" s="101">
        <v>0</v>
      </c>
      <c r="AF53" s="101">
        <v>0</v>
      </c>
      <c r="AG53" s="97">
        <v>1</v>
      </c>
      <c r="AH53" s="101">
        <v>0</v>
      </c>
      <c r="AI53" s="101">
        <v>0</v>
      </c>
    </row>
    <row r="54" spans="1:35" ht="36" x14ac:dyDescent="0.4">
      <c r="A54" s="96" t="s">
        <v>278</v>
      </c>
      <c r="B54" s="101">
        <v>0</v>
      </c>
      <c r="C54" s="101">
        <v>0</v>
      </c>
      <c r="D54" s="101">
        <v>0</v>
      </c>
      <c r="E54" s="97">
        <v>1</v>
      </c>
      <c r="F54" s="101">
        <v>0</v>
      </c>
      <c r="G54" s="101">
        <v>0</v>
      </c>
      <c r="H54" s="96" t="s">
        <v>287</v>
      </c>
      <c r="I54" s="101">
        <v>0</v>
      </c>
      <c r="J54" s="101">
        <v>0</v>
      </c>
      <c r="K54" s="101">
        <v>0</v>
      </c>
      <c r="L54" s="97">
        <v>1</v>
      </c>
      <c r="M54" s="101">
        <v>0</v>
      </c>
      <c r="N54" s="101">
        <v>0</v>
      </c>
      <c r="O54" s="99" t="s">
        <v>308</v>
      </c>
      <c r="P54" s="101">
        <v>0</v>
      </c>
      <c r="Q54" s="101">
        <v>0</v>
      </c>
      <c r="R54" s="101">
        <v>0</v>
      </c>
      <c r="S54" s="97">
        <v>1</v>
      </c>
      <c r="T54" s="101">
        <v>0</v>
      </c>
      <c r="U54" s="101">
        <v>0</v>
      </c>
      <c r="V54" s="96" t="s">
        <v>335</v>
      </c>
      <c r="W54" s="101">
        <v>0</v>
      </c>
      <c r="X54" s="101">
        <v>0</v>
      </c>
      <c r="Y54" s="101">
        <v>0</v>
      </c>
      <c r="Z54" s="97">
        <v>1</v>
      </c>
      <c r="AA54" s="101">
        <v>0</v>
      </c>
      <c r="AB54" s="101">
        <v>0</v>
      </c>
      <c r="AC54" s="96" t="s">
        <v>268</v>
      </c>
      <c r="AD54" s="101">
        <v>0</v>
      </c>
      <c r="AE54" s="101">
        <v>0</v>
      </c>
      <c r="AF54" s="101">
        <v>0</v>
      </c>
      <c r="AG54" s="97">
        <v>1</v>
      </c>
      <c r="AH54" s="101">
        <v>0</v>
      </c>
      <c r="AI54" s="101">
        <v>0</v>
      </c>
    </row>
    <row r="55" spans="1:35" ht="54" x14ac:dyDescent="0.4">
      <c r="A55" s="96" t="s">
        <v>497</v>
      </c>
      <c r="B55" s="101">
        <v>0</v>
      </c>
      <c r="C55" s="101">
        <v>0</v>
      </c>
      <c r="D55" s="101">
        <v>0</v>
      </c>
      <c r="E55" s="97">
        <v>1</v>
      </c>
      <c r="F55" s="101">
        <v>0</v>
      </c>
      <c r="G55" s="101">
        <v>0</v>
      </c>
      <c r="H55" s="96" t="s">
        <v>249</v>
      </c>
      <c r="I55" s="101">
        <v>0</v>
      </c>
      <c r="J55" s="101">
        <v>0</v>
      </c>
      <c r="K55" s="101">
        <v>0</v>
      </c>
      <c r="L55" s="97">
        <v>1</v>
      </c>
      <c r="M55" s="101">
        <v>0</v>
      </c>
      <c r="N55" s="101">
        <v>0</v>
      </c>
      <c r="O55" s="96" t="s">
        <v>278</v>
      </c>
      <c r="P55" s="101">
        <v>0</v>
      </c>
      <c r="Q55" s="101">
        <v>0</v>
      </c>
      <c r="R55" s="101">
        <v>0</v>
      </c>
      <c r="S55" s="97">
        <v>1</v>
      </c>
      <c r="T55" s="101">
        <v>0</v>
      </c>
      <c r="U55" s="101">
        <v>0</v>
      </c>
      <c r="V55" s="96" t="s">
        <v>287</v>
      </c>
      <c r="W55" s="101">
        <v>0</v>
      </c>
      <c r="X55" s="101">
        <v>0</v>
      </c>
      <c r="Y55" s="101">
        <v>0</v>
      </c>
      <c r="Z55" s="97">
        <v>1</v>
      </c>
      <c r="AA55" s="101">
        <v>0</v>
      </c>
      <c r="AB55" s="101">
        <v>0</v>
      </c>
      <c r="AC55" s="96" t="s">
        <v>221</v>
      </c>
      <c r="AD55" s="101">
        <v>0</v>
      </c>
      <c r="AE55" s="101">
        <v>0</v>
      </c>
      <c r="AF55" s="101">
        <v>0</v>
      </c>
      <c r="AG55" s="97">
        <v>1</v>
      </c>
      <c r="AH55" s="101">
        <v>0</v>
      </c>
      <c r="AI55" s="101">
        <v>0</v>
      </c>
    </row>
    <row r="56" spans="1:35" ht="36" x14ac:dyDescent="0.4">
      <c r="A56" s="96" t="s">
        <v>330</v>
      </c>
      <c r="B56" s="101">
        <v>0</v>
      </c>
      <c r="C56" s="101">
        <v>0</v>
      </c>
      <c r="D56" s="101">
        <v>0</v>
      </c>
      <c r="E56" s="97">
        <v>1</v>
      </c>
      <c r="F56" s="101">
        <v>0</v>
      </c>
      <c r="G56" s="101">
        <v>0</v>
      </c>
      <c r="H56" s="96" t="s">
        <v>302</v>
      </c>
      <c r="I56" s="101">
        <v>0</v>
      </c>
      <c r="J56" s="101">
        <v>0</v>
      </c>
      <c r="K56" s="101">
        <v>0</v>
      </c>
      <c r="L56" s="97">
        <v>1</v>
      </c>
      <c r="M56" s="101">
        <v>0</v>
      </c>
      <c r="N56" s="101">
        <v>0</v>
      </c>
      <c r="O56" s="96" t="s">
        <v>497</v>
      </c>
      <c r="P56" s="101">
        <v>0</v>
      </c>
      <c r="Q56" s="101">
        <v>0</v>
      </c>
      <c r="R56" s="101">
        <v>0</v>
      </c>
      <c r="S56" s="97">
        <v>1</v>
      </c>
      <c r="T56" s="101">
        <v>0</v>
      </c>
      <c r="U56" s="101">
        <v>0</v>
      </c>
      <c r="V56" s="96" t="s">
        <v>249</v>
      </c>
      <c r="W56" s="101">
        <v>0</v>
      </c>
      <c r="X56" s="101">
        <v>0</v>
      </c>
      <c r="Y56" s="101">
        <v>0</v>
      </c>
      <c r="Z56" s="97">
        <v>1</v>
      </c>
      <c r="AA56" s="101">
        <v>0</v>
      </c>
      <c r="AB56" s="101">
        <v>0</v>
      </c>
      <c r="AC56" s="96" t="s">
        <v>227</v>
      </c>
      <c r="AD56" s="101">
        <v>0</v>
      </c>
      <c r="AE56" s="101">
        <v>0</v>
      </c>
      <c r="AF56" s="101">
        <v>0</v>
      </c>
      <c r="AG56" s="97">
        <v>1</v>
      </c>
      <c r="AH56" s="101">
        <v>0</v>
      </c>
      <c r="AI56" s="101">
        <v>0</v>
      </c>
    </row>
    <row r="57" spans="1:35" ht="36" x14ac:dyDescent="0.4">
      <c r="A57" s="96" t="s">
        <v>618</v>
      </c>
      <c r="B57" s="101">
        <v>0</v>
      </c>
      <c r="C57" s="101">
        <v>0</v>
      </c>
      <c r="D57" s="101">
        <v>0</v>
      </c>
      <c r="E57" s="97">
        <v>1</v>
      </c>
      <c r="F57" s="101">
        <v>0</v>
      </c>
      <c r="G57" s="101">
        <v>0</v>
      </c>
      <c r="H57" s="96" t="s">
        <v>326</v>
      </c>
      <c r="I57" s="101">
        <v>0</v>
      </c>
      <c r="J57" s="101">
        <v>0</v>
      </c>
      <c r="K57" s="101">
        <v>0</v>
      </c>
      <c r="L57" s="97">
        <v>1</v>
      </c>
      <c r="M57" s="101">
        <v>0</v>
      </c>
      <c r="N57" s="101">
        <v>0</v>
      </c>
      <c r="O57" s="96" t="s">
        <v>330</v>
      </c>
      <c r="P57" s="101">
        <v>0</v>
      </c>
      <c r="Q57" s="101">
        <v>0</v>
      </c>
      <c r="R57" s="101">
        <v>0</v>
      </c>
      <c r="S57" s="97">
        <v>1</v>
      </c>
      <c r="T57" s="101">
        <v>0</v>
      </c>
      <c r="U57" s="101">
        <v>0</v>
      </c>
      <c r="V57" s="96" t="s">
        <v>302</v>
      </c>
      <c r="W57" s="101">
        <v>0</v>
      </c>
      <c r="X57" s="101">
        <v>0</v>
      </c>
      <c r="Y57" s="101">
        <v>0</v>
      </c>
      <c r="Z57" s="97">
        <v>1</v>
      </c>
      <c r="AA57" s="101">
        <v>0</v>
      </c>
      <c r="AB57" s="101">
        <v>0</v>
      </c>
      <c r="AC57" s="96" t="s">
        <v>276</v>
      </c>
      <c r="AD57" s="101">
        <v>0</v>
      </c>
      <c r="AE57" s="101">
        <v>0</v>
      </c>
      <c r="AF57" s="101">
        <v>0</v>
      </c>
      <c r="AG57" s="97">
        <v>1</v>
      </c>
      <c r="AH57" s="101">
        <v>0</v>
      </c>
      <c r="AI57" s="101">
        <v>0</v>
      </c>
    </row>
    <row r="58" spans="1:35" ht="36" x14ac:dyDescent="0.4">
      <c r="A58" s="96" t="s">
        <v>232</v>
      </c>
      <c r="B58" s="101">
        <v>0</v>
      </c>
      <c r="C58" s="101">
        <v>0</v>
      </c>
      <c r="D58" s="101">
        <v>0</v>
      </c>
      <c r="E58" s="97">
        <v>1</v>
      </c>
      <c r="F58" s="101">
        <v>0</v>
      </c>
      <c r="G58" s="101">
        <v>0</v>
      </c>
      <c r="H58" s="96" t="s">
        <v>309</v>
      </c>
      <c r="I58" s="101">
        <v>0</v>
      </c>
      <c r="J58" s="101">
        <v>0</v>
      </c>
      <c r="K58" s="101">
        <v>0</v>
      </c>
      <c r="L58" s="97">
        <v>1</v>
      </c>
      <c r="M58" s="101">
        <v>0</v>
      </c>
      <c r="N58" s="101">
        <v>0</v>
      </c>
      <c r="O58" s="96" t="s">
        <v>618</v>
      </c>
      <c r="P58" s="101">
        <v>0</v>
      </c>
      <c r="Q58" s="101">
        <v>0</v>
      </c>
      <c r="R58" s="101">
        <v>0</v>
      </c>
      <c r="S58" s="97">
        <v>1</v>
      </c>
      <c r="T58" s="101">
        <v>0</v>
      </c>
      <c r="U58" s="101">
        <v>0</v>
      </c>
      <c r="V58" s="96" t="s">
        <v>326</v>
      </c>
      <c r="W58" s="101">
        <v>0</v>
      </c>
      <c r="X58" s="101">
        <v>0</v>
      </c>
      <c r="Y58" s="101">
        <v>0</v>
      </c>
      <c r="Z58" s="97">
        <v>1</v>
      </c>
      <c r="AA58" s="101">
        <v>0</v>
      </c>
      <c r="AB58" s="101">
        <v>0</v>
      </c>
      <c r="AC58" s="96" t="s">
        <v>280</v>
      </c>
      <c r="AD58" s="101">
        <v>0</v>
      </c>
      <c r="AE58" s="101">
        <v>0</v>
      </c>
      <c r="AF58" s="101">
        <v>0</v>
      </c>
      <c r="AG58" s="97">
        <v>1</v>
      </c>
      <c r="AH58" s="101">
        <v>0</v>
      </c>
      <c r="AI58" s="101">
        <v>0</v>
      </c>
    </row>
    <row r="59" spans="1:35" ht="36" x14ac:dyDescent="0.4">
      <c r="A59" s="96" t="s">
        <v>335</v>
      </c>
      <c r="B59" s="101">
        <v>0</v>
      </c>
      <c r="C59" s="101">
        <v>0</v>
      </c>
      <c r="D59" s="101">
        <v>0</v>
      </c>
      <c r="E59" s="97">
        <v>1</v>
      </c>
      <c r="F59" s="101">
        <v>0</v>
      </c>
      <c r="G59" s="101">
        <v>0</v>
      </c>
      <c r="H59" s="96" t="s">
        <v>282</v>
      </c>
      <c r="I59" s="101">
        <v>0</v>
      </c>
      <c r="J59" s="101">
        <v>0</v>
      </c>
      <c r="K59" s="101">
        <v>0</v>
      </c>
      <c r="L59" s="97">
        <v>1</v>
      </c>
      <c r="M59" s="101">
        <v>0</v>
      </c>
      <c r="N59" s="101">
        <v>0</v>
      </c>
      <c r="O59" s="96" t="s">
        <v>335</v>
      </c>
      <c r="P59" s="101">
        <v>0</v>
      </c>
      <c r="Q59" s="101">
        <v>0</v>
      </c>
      <c r="R59" s="101">
        <v>0</v>
      </c>
      <c r="S59" s="97">
        <v>1</v>
      </c>
      <c r="T59" s="101">
        <v>0</v>
      </c>
      <c r="U59" s="101">
        <v>0</v>
      </c>
      <c r="V59" s="96" t="s">
        <v>309</v>
      </c>
      <c r="W59" s="101">
        <v>0</v>
      </c>
      <c r="X59" s="101">
        <v>0</v>
      </c>
      <c r="Y59" s="101">
        <v>0</v>
      </c>
      <c r="Z59" s="97">
        <v>1</v>
      </c>
      <c r="AA59" s="101">
        <v>0</v>
      </c>
      <c r="AB59" s="101">
        <v>0</v>
      </c>
      <c r="AC59" s="96" t="s">
        <v>285</v>
      </c>
      <c r="AD59" s="101">
        <v>0</v>
      </c>
      <c r="AE59" s="101">
        <v>0</v>
      </c>
      <c r="AF59" s="101">
        <v>0</v>
      </c>
      <c r="AG59" s="97">
        <v>1</v>
      </c>
      <c r="AH59" s="101">
        <v>0</v>
      </c>
      <c r="AI59" s="101">
        <v>0</v>
      </c>
    </row>
    <row r="60" spans="1:35" ht="36" x14ac:dyDescent="0.4">
      <c r="A60" s="96" t="s">
        <v>287</v>
      </c>
      <c r="B60" s="101">
        <v>0</v>
      </c>
      <c r="C60" s="101">
        <v>0</v>
      </c>
      <c r="D60" s="101">
        <v>0</v>
      </c>
      <c r="E60" s="97">
        <v>1</v>
      </c>
      <c r="F60" s="101">
        <v>0</v>
      </c>
      <c r="G60" s="101">
        <v>0</v>
      </c>
      <c r="H60" s="96" t="s">
        <v>215</v>
      </c>
      <c r="I60" s="101">
        <v>0</v>
      </c>
      <c r="J60" s="101">
        <v>0</v>
      </c>
      <c r="K60" s="101">
        <v>0</v>
      </c>
      <c r="L60" s="97">
        <v>1</v>
      </c>
      <c r="M60" s="101">
        <v>0</v>
      </c>
      <c r="N60" s="101">
        <v>0</v>
      </c>
      <c r="O60" s="96" t="s">
        <v>287</v>
      </c>
      <c r="P60" s="101">
        <v>0</v>
      </c>
      <c r="Q60" s="101">
        <v>0</v>
      </c>
      <c r="R60" s="101">
        <v>0</v>
      </c>
      <c r="S60" s="97">
        <v>1</v>
      </c>
      <c r="T60" s="101">
        <v>0</v>
      </c>
      <c r="U60" s="101">
        <v>0</v>
      </c>
      <c r="V60" s="96" t="s">
        <v>282</v>
      </c>
      <c r="W60" s="101">
        <v>0</v>
      </c>
      <c r="X60" s="101">
        <v>0</v>
      </c>
      <c r="Y60" s="101">
        <v>0</v>
      </c>
      <c r="Z60" s="97">
        <v>1</v>
      </c>
      <c r="AA60" s="101">
        <v>0</v>
      </c>
      <c r="AB60" s="101">
        <v>0</v>
      </c>
      <c r="AC60" s="96" t="s">
        <v>289</v>
      </c>
      <c r="AD60" s="101">
        <v>0</v>
      </c>
      <c r="AE60" s="101">
        <v>0</v>
      </c>
      <c r="AF60" s="101">
        <v>0</v>
      </c>
      <c r="AG60" s="97">
        <v>1</v>
      </c>
      <c r="AH60" s="101">
        <v>0</v>
      </c>
      <c r="AI60" s="101">
        <v>0</v>
      </c>
    </row>
    <row r="61" spans="1:35" ht="36" x14ac:dyDescent="0.4">
      <c r="A61" s="96" t="s">
        <v>249</v>
      </c>
      <c r="B61" s="101">
        <v>0</v>
      </c>
      <c r="C61" s="101">
        <v>0</v>
      </c>
      <c r="D61" s="101">
        <v>0</v>
      </c>
      <c r="E61" s="97">
        <v>1</v>
      </c>
      <c r="F61" s="101">
        <v>0</v>
      </c>
      <c r="G61" s="101">
        <v>0</v>
      </c>
      <c r="H61" s="96" t="s">
        <v>339</v>
      </c>
      <c r="I61" s="101">
        <v>0</v>
      </c>
      <c r="J61" s="101">
        <v>0</v>
      </c>
      <c r="K61" s="101">
        <v>0</v>
      </c>
      <c r="L61" s="97">
        <v>1</v>
      </c>
      <c r="M61" s="101">
        <v>0</v>
      </c>
      <c r="N61" s="101">
        <v>0</v>
      </c>
      <c r="O61" s="96" t="s">
        <v>249</v>
      </c>
      <c r="P61" s="101">
        <v>0</v>
      </c>
      <c r="Q61" s="101">
        <v>0</v>
      </c>
      <c r="R61" s="101">
        <v>0</v>
      </c>
      <c r="S61" s="97">
        <v>1</v>
      </c>
      <c r="T61" s="101">
        <v>0</v>
      </c>
      <c r="U61" s="101">
        <v>0</v>
      </c>
      <c r="V61" s="96" t="s">
        <v>215</v>
      </c>
      <c r="W61" s="101">
        <v>0</v>
      </c>
      <c r="X61" s="101">
        <v>0</v>
      </c>
      <c r="Y61" s="101">
        <v>0</v>
      </c>
      <c r="Z61" s="97">
        <v>1</v>
      </c>
      <c r="AA61" s="101">
        <v>0</v>
      </c>
      <c r="AB61" s="101">
        <v>0</v>
      </c>
      <c r="AC61" s="96" t="s">
        <v>294</v>
      </c>
      <c r="AD61" s="101">
        <v>0</v>
      </c>
      <c r="AE61" s="101">
        <v>0</v>
      </c>
      <c r="AF61" s="101">
        <v>0</v>
      </c>
      <c r="AG61" s="97">
        <v>1</v>
      </c>
      <c r="AH61" s="101">
        <v>0</v>
      </c>
      <c r="AI61" s="101">
        <v>0</v>
      </c>
    </row>
    <row r="62" spans="1:35" ht="36" x14ac:dyDescent="0.4">
      <c r="A62" s="96" t="s">
        <v>302</v>
      </c>
      <c r="B62" s="101">
        <v>0</v>
      </c>
      <c r="C62" s="101">
        <v>0</v>
      </c>
      <c r="D62" s="101">
        <v>0</v>
      </c>
      <c r="E62" s="97">
        <v>1</v>
      </c>
      <c r="F62" s="101">
        <v>0</v>
      </c>
      <c r="G62" s="101">
        <v>0</v>
      </c>
      <c r="H62" s="96" t="s">
        <v>269</v>
      </c>
      <c r="I62" s="101">
        <v>0</v>
      </c>
      <c r="J62" s="101">
        <v>0</v>
      </c>
      <c r="K62" s="101">
        <v>0</v>
      </c>
      <c r="L62" s="97">
        <v>1</v>
      </c>
      <c r="M62" s="101">
        <v>0</v>
      </c>
      <c r="N62" s="101">
        <v>0</v>
      </c>
      <c r="O62" s="96" t="s">
        <v>302</v>
      </c>
      <c r="P62" s="101">
        <v>0</v>
      </c>
      <c r="Q62" s="101">
        <v>0</v>
      </c>
      <c r="R62" s="101">
        <v>0</v>
      </c>
      <c r="S62" s="97">
        <v>1</v>
      </c>
      <c r="T62" s="101">
        <v>0</v>
      </c>
      <c r="U62" s="101">
        <v>0</v>
      </c>
      <c r="V62" s="96" t="s">
        <v>339</v>
      </c>
      <c r="W62" s="101">
        <v>0</v>
      </c>
      <c r="X62" s="101">
        <v>0</v>
      </c>
      <c r="Y62" s="101">
        <v>0</v>
      </c>
      <c r="Z62" s="97">
        <v>1</v>
      </c>
      <c r="AA62" s="101">
        <v>0</v>
      </c>
      <c r="AB62" s="101">
        <v>0</v>
      </c>
      <c r="AC62" s="96" t="s">
        <v>297</v>
      </c>
      <c r="AD62" s="101">
        <v>0</v>
      </c>
      <c r="AE62" s="101">
        <v>0</v>
      </c>
      <c r="AF62" s="101">
        <v>0</v>
      </c>
      <c r="AG62" s="97">
        <v>1</v>
      </c>
      <c r="AH62" s="101">
        <v>0</v>
      </c>
      <c r="AI62" s="101">
        <v>0</v>
      </c>
    </row>
    <row r="63" spans="1:35" ht="18" x14ac:dyDescent="0.4">
      <c r="A63" s="96" t="s">
        <v>326</v>
      </c>
      <c r="B63" s="101">
        <v>0</v>
      </c>
      <c r="C63" s="101">
        <v>0</v>
      </c>
      <c r="D63" s="101">
        <v>0</v>
      </c>
      <c r="E63" s="97">
        <v>1</v>
      </c>
      <c r="F63" s="101">
        <v>0</v>
      </c>
      <c r="G63" s="101">
        <v>0</v>
      </c>
      <c r="H63" s="96" t="s">
        <v>247</v>
      </c>
      <c r="I63" s="101">
        <v>0</v>
      </c>
      <c r="J63" s="101">
        <v>0</v>
      </c>
      <c r="K63" s="101">
        <v>0</v>
      </c>
      <c r="L63" s="97">
        <v>1</v>
      </c>
      <c r="M63" s="101">
        <v>0</v>
      </c>
      <c r="N63" s="101">
        <v>0</v>
      </c>
      <c r="O63" s="96" t="s">
        <v>326</v>
      </c>
      <c r="P63" s="101">
        <v>0</v>
      </c>
      <c r="Q63" s="101">
        <v>0</v>
      </c>
      <c r="R63" s="101">
        <v>0</v>
      </c>
      <c r="S63" s="97">
        <v>1</v>
      </c>
      <c r="T63" s="101">
        <v>0</v>
      </c>
      <c r="U63" s="101">
        <v>0</v>
      </c>
      <c r="V63" s="96" t="s">
        <v>269</v>
      </c>
      <c r="W63" s="101">
        <v>0</v>
      </c>
      <c r="X63" s="101">
        <v>0</v>
      </c>
      <c r="Y63" s="101">
        <v>0</v>
      </c>
      <c r="Z63" s="97">
        <v>1</v>
      </c>
      <c r="AA63" s="101">
        <v>0</v>
      </c>
      <c r="AB63" s="101">
        <v>0</v>
      </c>
      <c r="AC63" s="101">
        <v>0</v>
      </c>
      <c r="AD63" s="101">
        <v>0</v>
      </c>
      <c r="AE63" s="101">
        <v>0</v>
      </c>
      <c r="AF63" s="101">
        <v>0</v>
      </c>
      <c r="AG63" s="97">
        <v>1</v>
      </c>
      <c r="AH63" s="101">
        <v>0</v>
      </c>
      <c r="AI63" s="101">
        <v>0</v>
      </c>
    </row>
    <row r="64" spans="1:35" ht="18" x14ac:dyDescent="0.4">
      <c r="A64" s="96" t="s">
        <v>309</v>
      </c>
      <c r="B64" s="101">
        <v>0</v>
      </c>
      <c r="C64" s="101">
        <v>0</v>
      </c>
      <c r="D64" s="101">
        <v>0</v>
      </c>
      <c r="E64" s="97">
        <v>1</v>
      </c>
      <c r="F64" s="101">
        <v>0</v>
      </c>
      <c r="G64" s="101">
        <v>0</v>
      </c>
      <c r="H64" s="96" t="s">
        <v>340</v>
      </c>
      <c r="I64" s="101">
        <v>0</v>
      </c>
      <c r="J64" s="101">
        <v>0</v>
      </c>
      <c r="K64" s="101">
        <v>0</v>
      </c>
      <c r="L64" s="97">
        <v>1</v>
      </c>
      <c r="M64" s="101">
        <v>0</v>
      </c>
      <c r="N64" s="101">
        <v>0</v>
      </c>
      <c r="O64" s="96" t="s">
        <v>309</v>
      </c>
      <c r="P64" s="101">
        <v>0</v>
      </c>
      <c r="Q64" s="101">
        <v>0</v>
      </c>
      <c r="R64" s="101">
        <v>0</v>
      </c>
      <c r="S64" s="97">
        <v>1</v>
      </c>
      <c r="T64" s="101">
        <v>0</v>
      </c>
      <c r="U64" s="101">
        <v>0</v>
      </c>
      <c r="V64" s="96" t="s">
        <v>340</v>
      </c>
      <c r="W64" s="101">
        <v>0</v>
      </c>
      <c r="X64" s="101">
        <v>0</v>
      </c>
      <c r="Y64" s="101">
        <v>0</v>
      </c>
      <c r="Z64" s="97">
        <v>1</v>
      </c>
      <c r="AA64" s="101">
        <v>0</v>
      </c>
      <c r="AB64" s="101">
        <v>0</v>
      </c>
      <c r="AC64" s="101">
        <v>0</v>
      </c>
      <c r="AD64" s="101">
        <v>0</v>
      </c>
      <c r="AE64" s="101">
        <v>0</v>
      </c>
      <c r="AF64" s="101">
        <v>0</v>
      </c>
      <c r="AG64" s="97">
        <v>1</v>
      </c>
      <c r="AH64" s="101">
        <v>0</v>
      </c>
      <c r="AI64" s="101">
        <v>0</v>
      </c>
    </row>
    <row r="65" spans="1:35" ht="18" x14ac:dyDescent="0.4">
      <c r="A65" s="96" t="s">
        <v>282</v>
      </c>
      <c r="B65" s="101">
        <v>0</v>
      </c>
      <c r="C65" s="101">
        <v>0</v>
      </c>
      <c r="D65" s="101">
        <v>0</v>
      </c>
      <c r="E65" s="97">
        <v>1</v>
      </c>
      <c r="F65" s="101">
        <v>0</v>
      </c>
      <c r="G65" s="101">
        <v>0</v>
      </c>
      <c r="H65" s="96" t="s">
        <v>265</v>
      </c>
      <c r="I65" s="101">
        <v>0</v>
      </c>
      <c r="J65" s="101">
        <v>0</v>
      </c>
      <c r="K65" s="101">
        <v>0</v>
      </c>
      <c r="L65" s="97">
        <v>1</v>
      </c>
      <c r="M65" s="101">
        <v>0</v>
      </c>
      <c r="N65" s="101">
        <v>0</v>
      </c>
      <c r="O65" s="96" t="s">
        <v>282</v>
      </c>
      <c r="P65" s="101">
        <v>0</v>
      </c>
      <c r="Q65" s="101">
        <v>0</v>
      </c>
      <c r="R65" s="101">
        <v>0</v>
      </c>
      <c r="S65" s="97">
        <v>1</v>
      </c>
      <c r="T65" s="101">
        <v>0</v>
      </c>
      <c r="U65" s="101">
        <v>0</v>
      </c>
      <c r="V65" s="96" t="s">
        <v>225</v>
      </c>
      <c r="W65" s="101">
        <v>0</v>
      </c>
      <c r="X65" s="101">
        <v>0</v>
      </c>
      <c r="Y65" s="101">
        <v>0</v>
      </c>
      <c r="Z65" s="97">
        <v>1</v>
      </c>
      <c r="AA65" s="101">
        <v>0</v>
      </c>
      <c r="AB65" s="101">
        <v>0</v>
      </c>
      <c r="AC65" s="101">
        <v>0</v>
      </c>
      <c r="AD65" s="101">
        <v>0</v>
      </c>
      <c r="AE65" s="101">
        <v>0</v>
      </c>
      <c r="AF65" s="101">
        <v>0</v>
      </c>
      <c r="AG65" s="97">
        <v>1</v>
      </c>
      <c r="AH65" s="101">
        <v>0</v>
      </c>
      <c r="AI65" s="101">
        <v>0</v>
      </c>
    </row>
    <row r="66" spans="1:35" ht="36" x14ac:dyDescent="0.4">
      <c r="A66" s="96" t="s">
        <v>339</v>
      </c>
      <c r="B66" s="101">
        <v>0</v>
      </c>
      <c r="C66" s="101">
        <v>0</v>
      </c>
      <c r="D66" s="101">
        <v>0</v>
      </c>
      <c r="E66" s="97">
        <v>1</v>
      </c>
      <c r="F66" s="101">
        <v>0</v>
      </c>
      <c r="G66" s="101">
        <v>0</v>
      </c>
      <c r="H66" s="96" t="s">
        <v>245</v>
      </c>
      <c r="I66" s="101">
        <v>0</v>
      </c>
      <c r="J66" s="101">
        <v>0</v>
      </c>
      <c r="K66" s="101">
        <v>0</v>
      </c>
      <c r="L66" s="97">
        <v>1</v>
      </c>
      <c r="M66" s="101">
        <v>0</v>
      </c>
      <c r="N66" s="101">
        <v>0</v>
      </c>
      <c r="O66" s="96" t="s">
        <v>215</v>
      </c>
      <c r="P66" s="101">
        <v>0</v>
      </c>
      <c r="Q66" s="101">
        <v>0</v>
      </c>
      <c r="R66" s="101">
        <v>0</v>
      </c>
      <c r="S66" s="97">
        <v>1</v>
      </c>
      <c r="T66" s="101">
        <v>0</v>
      </c>
      <c r="U66" s="101">
        <v>0</v>
      </c>
      <c r="V66" s="96" t="s">
        <v>281</v>
      </c>
      <c r="W66" s="101">
        <v>0</v>
      </c>
      <c r="X66" s="101">
        <v>0</v>
      </c>
      <c r="Y66" s="101">
        <v>0</v>
      </c>
      <c r="Z66" s="97">
        <v>1</v>
      </c>
      <c r="AA66" s="101">
        <v>0</v>
      </c>
      <c r="AB66" s="101">
        <v>0</v>
      </c>
      <c r="AC66" s="101">
        <v>0</v>
      </c>
      <c r="AD66" s="101">
        <v>0</v>
      </c>
      <c r="AE66" s="101">
        <v>0</v>
      </c>
      <c r="AF66" s="101">
        <v>0</v>
      </c>
      <c r="AG66" s="97">
        <v>1</v>
      </c>
      <c r="AH66" s="101">
        <v>0</v>
      </c>
      <c r="AI66" s="101">
        <v>0</v>
      </c>
    </row>
    <row r="67" spans="1:35" ht="36" x14ac:dyDescent="0.4">
      <c r="A67" s="96" t="s">
        <v>269</v>
      </c>
      <c r="B67" s="101">
        <v>0</v>
      </c>
      <c r="C67" s="101">
        <v>0</v>
      </c>
      <c r="D67" s="101">
        <v>0</v>
      </c>
      <c r="E67" s="97">
        <v>1</v>
      </c>
      <c r="F67" s="101">
        <v>0</v>
      </c>
      <c r="G67" s="101">
        <v>0</v>
      </c>
      <c r="H67" s="96" t="s">
        <v>259</v>
      </c>
      <c r="I67" s="101">
        <v>0</v>
      </c>
      <c r="J67" s="101">
        <v>0</v>
      </c>
      <c r="K67" s="101">
        <v>0</v>
      </c>
      <c r="L67" s="97">
        <v>1</v>
      </c>
      <c r="M67" s="101">
        <v>0</v>
      </c>
      <c r="N67" s="101">
        <v>0</v>
      </c>
      <c r="O67" s="96" t="s">
        <v>339</v>
      </c>
      <c r="P67" s="101">
        <v>0</v>
      </c>
      <c r="Q67" s="101">
        <v>0</v>
      </c>
      <c r="R67" s="101">
        <v>0</v>
      </c>
      <c r="S67" s="97">
        <v>1</v>
      </c>
      <c r="T67" s="101">
        <v>0</v>
      </c>
      <c r="U67" s="101">
        <v>0</v>
      </c>
      <c r="V67" s="96" t="s">
        <v>307</v>
      </c>
      <c r="W67" s="101">
        <v>0</v>
      </c>
      <c r="X67" s="101">
        <v>0</v>
      </c>
      <c r="Y67" s="101">
        <v>0</v>
      </c>
      <c r="Z67" s="97">
        <v>1</v>
      </c>
      <c r="AA67" s="101">
        <v>0</v>
      </c>
      <c r="AB67" s="101">
        <v>0</v>
      </c>
      <c r="AC67" s="101">
        <v>0</v>
      </c>
      <c r="AD67" s="101">
        <v>0</v>
      </c>
      <c r="AE67" s="101">
        <v>0</v>
      </c>
      <c r="AF67" s="101">
        <v>0</v>
      </c>
      <c r="AG67" s="97">
        <v>1</v>
      </c>
      <c r="AH67" s="101">
        <v>0</v>
      </c>
      <c r="AI67" s="101">
        <v>0</v>
      </c>
    </row>
    <row r="68" spans="1:35" ht="18" x14ac:dyDescent="0.4">
      <c r="A68" s="96" t="s">
        <v>225</v>
      </c>
      <c r="B68" s="101">
        <v>0</v>
      </c>
      <c r="C68" s="101">
        <v>0</v>
      </c>
      <c r="D68" s="101">
        <v>0</v>
      </c>
      <c r="E68" s="97">
        <v>1</v>
      </c>
      <c r="F68" s="101">
        <v>0</v>
      </c>
      <c r="G68" s="101">
        <v>0</v>
      </c>
      <c r="H68" s="96" t="s">
        <v>225</v>
      </c>
      <c r="I68" s="101">
        <v>0</v>
      </c>
      <c r="J68" s="101">
        <v>0</v>
      </c>
      <c r="K68" s="101">
        <v>0</v>
      </c>
      <c r="L68" s="97">
        <v>1</v>
      </c>
      <c r="M68" s="101">
        <v>0</v>
      </c>
      <c r="N68" s="101">
        <v>0</v>
      </c>
      <c r="O68" s="96" t="s">
        <v>269</v>
      </c>
      <c r="P68" s="101">
        <v>0</v>
      </c>
      <c r="Q68" s="101">
        <v>0</v>
      </c>
      <c r="R68" s="101">
        <v>0</v>
      </c>
      <c r="S68" s="97">
        <v>1</v>
      </c>
      <c r="T68" s="101">
        <v>0</v>
      </c>
      <c r="U68" s="101">
        <v>0</v>
      </c>
      <c r="V68" s="96" t="s">
        <v>631</v>
      </c>
      <c r="W68" s="101">
        <v>0</v>
      </c>
      <c r="X68" s="101">
        <v>0</v>
      </c>
      <c r="Y68" s="101">
        <v>0</v>
      </c>
      <c r="Z68" s="97">
        <v>1</v>
      </c>
      <c r="AA68" s="101">
        <v>0</v>
      </c>
      <c r="AB68" s="101">
        <v>0</v>
      </c>
      <c r="AC68" s="101">
        <v>0</v>
      </c>
      <c r="AD68" s="101">
        <v>0</v>
      </c>
      <c r="AE68" s="101">
        <v>0</v>
      </c>
      <c r="AF68" s="101">
        <v>0</v>
      </c>
      <c r="AG68" s="97">
        <v>1</v>
      </c>
      <c r="AH68" s="101">
        <v>0</v>
      </c>
      <c r="AI68" s="101">
        <v>0</v>
      </c>
    </row>
    <row r="69" spans="1:35" ht="36" x14ac:dyDescent="0.4">
      <c r="A69" s="96" t="s">
        <v>281</v>
      </c>
      <c r="B69" s="101">
        <v>0</v>
      </c>
      <c r="C69" s="101">
        <v>0</v>
      </c>
      <c r="D69" s="101">
        <v>0</v>
      </c>
      <c r="E69" s="97">
        <v>1</v>
      </c>
      <c r="F69" s="101">
        <v>0</v>
      </c>
      <c r="G69" s="101">
        <v>0</v>
      </c>
      <c r="H69" s="96" t="s">
        <v>239</v>
      </c>
      <c r="I69" s="101">
        <v>0</v>
      </c>
      <c r="J69" s="101">
        <v>0</v>
      </c>
      <c r="K69" s="101">
        <v>0</v>
      </c>
      <c r="L69" s="97">
        <v>1</v>
      </c>
      <c r="M69" s="101">
        <v>0</v>
      </c>
      <c r="N69" s="101">
        <v>0</v>
      </c>
      <c r="O69" s="96" t="s">
        <v>247</v>
      </c>
      <c r="P69" s="101">
        <v>0</v>
      </c>
      <c r="Q69" s="101">
        <v>0</v>
      </c>
      <c r="R69" s="101">
        <v>0</v>
      </c>
      <c r="S69" s="97">
        <v>1</v>
      </c>
      <c r="T69" s="101">
        <v>0</v>
      </c>
      <c r="U69" s="101">
        <v>0</v>
      </c>
      <c r="V69" s="96" t="s">
        <v>327</v>
      </c>
      <c r="W69" s="101">
        <v>0</v>
      </c>
      <c r="X69" s="101">
        <v>0</v>
      </c>
      <c r="Y69" s="101">
        <v>0</v>
      </c>
      <c r="Z69" s="97">
        <v>1</v>
      </c>
      <c r="AA69" s="101">
        <v>0</v>
      </c>
      <c r="AB69" s="101">
        <v>0</v>
      </c>
      <c r="AC69" s="101">
        <v>0</v>
      </c>
      <c r="AD69" s="101">
        <v>0</v>
      </c>
      <c r="AE69" s="101">
        <v>0</v>
      </c>
      <c r="AF69" s="101">
        <v>0</v>
      </c>
      <c r="AG69" s="97">
        <v>1</v>
      </c>
      <c r="AH69" s="101">
        <v>0</v>
      </c>
      <c r="AI69" s="101">
        <v>0</v>
      </c>
    </row>
    <row r="70" spans="1:35" ht="18" x14ac:dyDescent="0.4">
      <c r="A70" s="96" t="s">
        <v>307</v>
      </c>
      <c r="B70" s="101">
        <v>0</v>
      </c>
      <c r="C70" s="101">
        <v>0</v>
      </c>
      <c r="D70" s="101">
        <v>0</v>
      </c>
      <c r="E70" s="97">
        <v>1</v>
      </c>
      <c r="F70" s="101">
        <v>0</v>
      </c>
      <c r="G70" s="101">
        <v>0</v>
      </c>
      <c r="H70" s="96" t="s">
        <v>281</v>
      </c>
      <c r="I70" s="101">
        <v>0</v>
      </c>
      <c r="J70" s="101">
        <v>0</v>
      </c>
      <c r="K70" s="101">
        <v>0</v>
      </c>
      <c r="L70" s="97">
        <v>1</v>
      </c>
      <c r="M70" s="101">
        <v>0</v>
      </c>
      <c r="N70" s="101">
        <v>0</v>
      </c>
      <c r="O70" s="96" t="s">
        <v>340</v>
      </c>
      <c r="P70" s="101">
        <v>0</v>
      </c>
      <c r="Q70" s="101">
        <v>0</v>
      </c>
      <c r="R70" s="101">
        <v>0</v>
      </c>
      <c r="S70" s="97">
        <v>1</v>
      </c>
      <c r="T70" s="101">
        <v>0</v>
      </c>
      <c r="U70" s="101">
        <v>0</v>
      </c>
      <c r="V70" s="96" t="s">
        <v>638</v>
      </c>
      <c r="W70" s="101">
        <v>0</v>
      </c>
      <c r="X70" s="101">
        <v>0</v>
      </c>
      <c r="Y70" s="101">
        <v>0</v>
      </c>
      <c r="Z70" s="97">
        <v>1</v>
      </c>
      <c r="AA70" s="101">
        <v>0</v>
      </c>
      <c r="AB70" s="101">
        <v>0</v>
      </c>
      <c r="AC70" s="101">
        <v>0</v>
      </c>
      <c r="AD70" s="101">
        <v>0</v>
      </c>
      <c r="AE70" s="101">
        <v>0</v>
      </c>
      <c r="AF70" s="101">
        <v>0</v>
      </c>
      <c r="AG70" s="97">
        <v>1</v>
      </c>
      <c r="AH70" s="101">
        <v>0</v>
      </c>
      <c r="AI70" s="101">
        <v>0</v>
      </c>
    </row>
    <row r="71" spans="1:35" ht="18" x14ac:dyDescent="0.4">
      <c r="A71" s="96" t="s">
        <v>631</v>
      </c>
      <c r="B71" s="101">
        <v>0</v>
      </c>
      <c r="C71" s="101">
        <v>0</v>
      </c>
      <c r="D71" s="101">
        <v>0</v>
      </c>
      <c r="E71" s="97">
        <v>1</v>
      </c>
      <c r="F71" s="101">
        <v>0</v>
      </c>
      <c r="G71" s="101">
        <v>0</v>
      </c>
      <c r="H71" s="96" t="s">
        <v>307</v>
      </c>
      <c r="I71" s="101">
        <v>0</v>
      </c>
      <c r="J71" s="101">
        <v>0</v>
      </c>
      <c r="K71" s="101">
        <v>0</v>
      </c>
      <c r="L71" s="97">
        <v>1</v>
      </c>
      <c r="M71" s="101">
        <v>0</v>
      </c>
      <c r="N71" s="101">
        <v>0</v>
      </c>
      <c r="O71" s="96" t="s">
        <v>265</v>
      </c>
      <c r="P71" s="101">
        <v>0</v>
      </c>
      <c r="Q71" s="101">
        <v>0</v>
      </c>
      <c r="R71" s="101">
        <v>0</v>
      </c>
      <c r="S71" s="97">
        <v>1</v>
      </c>
      <c r="T71" s="101">
        <v>0</v>
      </c>
      <c r="U71" s="101">
        <v>0</v>
      </c>
      <c r="V71" s="96" t="s">
        <v>312</v>
      </c>
      <c r="W71" s="101">
        <v>0</v>
      </c>
      <c r="X71" s="101">
        <v>0</v>
      </c>
      <c r="Y71" s="101">
        <v>0</v>
      </c>
      <c r="Z71" s="97">
        <v>1</v>
      </c>
      <c r="AA71" s="101">
        <v>0</v>
      </c>
      <c r="AB71" s="101">
        <v>0</v>
      </c>
      <c r="AC71" s="101">
        <v>0</v>
      </c>
      <c r="AD71" s="101">
        <v>0</v>
      </c>
      <c r="AE71" s="101">
        <v>0</v>
      </c>
      <c r="AF71" s="101">
        <v>0</v>
      </c>
      <c r="AG71" s="97">
        <v>1</v>
      </c>
      <c r="AH71" s="101">
        <v>0</v>
      </c>
      <c r="AI71" s="101">
        <v>0</v>
      </c>
    </row>
    <row r="72" spans="1:35" ht="18" x14ac:dyDescent="0.4">
      <c r="A72" s="96" t="s">
        <v>327</v>
      </c>
      <c r="B72" s="101">
        <v>0</v>
      </c>
      <c r="C72" s="101">
        <v>0</v>
      </c>
      <c r="D72" s="101">
        <v>0</v>
      </c>
      <c r="E72" s="97">
        <v>1</v>
      </c>
      <c r="F72" s="101">
        <v>0</v>
      </c>
      <c r="G72" s="101">
        <v>0</v>
      </c>
      <c r="H72" s="96" t="s">
        <v>631</v>
      </c>
      <c r="I72" s="101">
        <v>0</v>
      </c>
      <c r="J72" s="101">
        <v>0</v>
      </c>
      <c r="K72" s="101">
        <v>0</v>
      </c>
      <c r="L72" s="97">
        <v>1</v>
      </c>
      <c r="M72" s="101">
        <v>0</v>
      </c>
      <c r="N72" s="101">
        <v>0</v>
      </c>
      <c r="O72" s="96" t="s">
        <v>245</v>
      </c>
      <c r="P72" s="101">
        <v>0</v>
      </c>
      <c r="Q72" s="101">
        <v>0</v>
      </c>
      <c r="R72" s="101">
        <v>0</v>
      </c>
      <c r="S72" s="97">
        <v>1</v>
      </c>
      <c r="T72" s="101">
        <v>0</v>
      </c>
      <c r="U72" s="101">
        <v>0</v>
      </c>
      <c r="V72" s="96" t="s">
        <v>241</v>
      </c>
      <c r="W72" s="101">
        <v>0</v>
      </c>
      <c r="X72" s="101">
        <v>0</v>
      </c>
      <c r="Y72" s="101">
        <v>0</v>
      </c>
      <c r="Z72" s="97">
        <v>1</v>
      </c>
      <c r="AA72" s="101">
        <v>0</v>
      </c>
      <c r="AB72" s="101">
        <v>0</v>
      </c>
      <c r="AC72" s="101">
        <v>0</v>
      </c>
      <c r="AD72" s="101">
        <v>0</v>
      </c>
      <c r="AE72" s="101">
        <v>0</v>
      </c>
      <c r="AF72" s="101">
        <v>0</v>
      </c>
      <c r="AG72" s="97">
        <v>1</v>
      </c>
      <c r="AH72" s="101">
        <v>0</v>
      </c>
      <c r="AI72" s="101">
        <v>0</v>
      </c>
    </row>
    <row r="73" spans="1:35" ht="18" x14ac:dyDescent="0.4">
      <c r="A73" s="96" t="s">
        <v>638</v>
      </c>
      <c r="B73" s="101">
        <v>0</v>
      </c>
      <c r="C73" s="101">
        <v>0</v>
      </c>
      <c r="D73" s="101">
        <v>0</v>
      </c>
      <c r="E73" s="97">
        <v>1</v>
      </c>
      <c r="F73" s="101">
        <v>0</v>
      </c>
      <c r="G73" s="101">
        <v>0</v>
      </c>
      <c r="H73" s="96" t="s">
        <v>327</v>
      </c>
      <c r="I73" s="101">
        <v>0</v>
      </c>
      <c r="J73" s="101">
        <v>0</v>
      </c>
      <c r="K73" s="101">
        <v>0</v>
      </c>
      <c r="L73" s="97">
        <v>1</v>
      </c>
      <c r="M73" s="101">
        <v>0</v>
      </c>
      <c r="N73" s="101">
        <v>0</v>
      </c>
      <c r="O73" s="96" t="s">
        <v>259</v>
      </c>
      <c r="P73" s="101">
        <v>0</v>
      </c>
      <c r="Q73" s="101">
        <v>0</v>
      </c>
      <c r="R73" s="101">
        <v>0</v>
      </c>
      <c r="S73" s="97">
        <v>1</v>
      </c>
      <c r="T73" s="101">
        <v>0</v>
      </c>
      <c r="U73" s="101">
        <v>0</v>
      </c>
      <c r="V73" s="96" t="s">
        <v>560</v>
      </c>
      <c r="W73" s="101">
        <v>0</v>
      </c>
      <c r="X73" s="101">
        <v>0</v>
      </c>
      <c r="Y73" s="101">
        <v>0</v>
      </c>
      <c r="Z73" s="97">
        <v>1</v>
      </c>
      <c r="AA73" s="101">
        <v>0</v>
      </c>
      <c r="AB73" s="101">
        <v>0</v>
      </c>
      <c r="AC73" s="101">
        <v>0</v>
      </c>
      <c r="AD73" s="101">
        <v>0</v>
      </c>
      <c r="AE73" s="101">
        <v>0</v>
      </c>
      <c r="AF73" s="101">
        <v>0</v>
      </c>
      <c r="AG73" s="97">
        <v>1</v>
      </c>
      <c r="AH73" s="101">
        <v>0</v>
      </c>
      <c r="AI73" s="101">
        <v>0</v>
      </c>
    </row>
    <row r="74" spans="1:35" ht="18" x14ac:dyDescent="0.4">
      <c r="A74" s="96" t="s">
        <v>312</v>
      </c>
      <c r="B74" s="101">
        <v>0</v>
      </c>
      <c r="C74" s="101">
        <v>0</v>
      </c>
      <c r="D74" s="101">
        <v>0</v>
      </c>
      <c r="E74" s="97">
        <v>1</v>
      </c>
      <c r="F74" s="101">
        <v>0</v>
      </c>
      <c r="G74" s="101">
        <v>0</v>
      </c>
      <c r="H74" s="96" t="s">
        <v>638</v>
      </c>
      <c r="I74" s="101">
        <v>0</v>
      </c>
      <c r="J74" s="101">
        <v>0</v>
      </c>
      <c r="K74" s="101">
        <v>0</v>
      </c>
      <c r="L74" s="97">
        <v>1</v>
      </c>
      <c r="M74" s="101">
        <v>0</v>
      </c>
      <c r="N74" s="101">
        <v>0</v>
      </c>
      <c r="O74" s="96" t="s">
        <v>225</v>
      </c>
      <c r="P74" s="101">
        <v>0</v>
      </c>
      <c r="Q74" s="101">
        <v>0</v>
      </c>
      <c r="R74" s="101">
        <v>0</v>
      </c>
      <c r="S74" s="97">
        <v>1</v>
      </c>
      <c r="T74" s="101">
        <v>0</v>
      </c>
      <c r="U74" s="101">
        <v>0</v>
      </c>
      <c r="V74" s="96" t="s">
        <v>620</v>
      </c>
      <c r="W74" s="101">
        <v>0</v>
      </c>
      <c r="X74" s="101">
        <v>0</v>
      </c>
      <c r="Y74" s="101">
        <v>0</v>
      </c>
      <c r="Z74" s="97">
        <v>1</v>
      </c>
      <c r="AA74" s="101">
        <v>0</v>
      </c>
      <c r="AB74" s="101">
        <v>0</v>
      </c>
      <c r="AC74" s="101">
        <v>0</v>
      </c>
      <c r="AD74" s="101">
        <v>0</v>
      </c>
      <c r="AE74" s="101">
        <v>0</v>
      </c>
      <c r="AF74" s="101">
        <v>0</v>
      </c>
      <c r="AG74" s="97">
        <v>1</v>
      </c>
      <c r="AH74" s="101">
        <v>0</v>
      </c>
      <c r="AI74" s="101">
        <v>0</v>
      </c>
    </row>
    <row r="75" spans="1:35" ht="36" x14ac:dyDescent="0.4">
      <c r="A75" s="96" t="s">
        <v>241</v>
      </c>
      <c r="B75" s="101">
        <v>0</v>
      </c>
      <c r="C75" s="101">
        <v>0</v>
      </c>
      <c r="D75" s="101">
        <v>0</v>
      </c>
      <c r="E75" s="97">
        <v>1</v>
      </c>
      <c r="F75" s="101">
        <v>0</v>
      </c>
      <c r="G75" s="101">
        <v>0</v>
      </c>
      <c r="H75" s="96" t="s">
        <v>312</v>
      </c>
      <c r="I75" s="101">
        <v>0</v>
      </c>
      <c r="J75" s="101">
        <v>0</v>
      </c>
      <c r="K75" s="101">
        <v>0</v>
      </c>
      <c r="L75" s="97">
        <v>1</v>
      </c>
      <c r="M75" s="101">
        <v>0</v>
      </c>
      <c r="N75" s="101">
        <v>0</v>
      </c>
      <c r="O75" s="96" t="s">
        <v>239</v>
      </c>
      <c r="P75" s="101">
        <v>0</v>
      </c>
      <c r="Q75" s="101">
        <v>0</v>
      </c>
      <c r="R75" s="101">
        <v>0</v>
      </c>
      <c r="S75" s="97">
        <v>1</v>
      </c>
      <c r="T75" s="101">
        <v>0</v>
      </c>
      <c r="U75" s="101">
        <v>0</v>
      </c>
      <c r="V75" s="96" t="s">
        <v>266</v>
      </c>
      <c r="W75" s="101">
        <v>0</v>
      </c>
      <c r="X75" s="101">
        <v>0</v>
      </c>
      <c r="Y75" s="101">
        <v>0</v>
      </c>
      <c r="Z75" s="97">
        <v>1</v>
      </c>
      <c r="AA75" s="101">
        <v>0</v>
      </c>
      <c r="AB75" s="101">
        <v>0</v>
      </c>
      <c r="AC75" s="101">
        <v>0</v>
      </c>
      <c r="AD75" s="101">
        <v>0</v>
      </c>
      <c r="AE75" s="101">
        <v>0</v>
      </c>
      <c r="AF75" s="101">
        <v>0</v>
      </c>
      <c r="AG75" s="97">
        <v>1</v>
      </c>
      <c r="AH75" s="101">
        <v>0</v>
      </c>
      <c r="AI75" s="101">
        <v>0</v>
      </c>
    </row>
    <row r="76" spans="1:35" ht="18" x14ac:dyDescent="0.4">
      <c r="A76" s="96" t="s">
        <v>560</v>
      </c>
      <c r="B76" s="101">
        <v>0</v>
      </c>
      <c r="C76" s="101">
        <v>0</v>
      </c>
      <c r="D76" s="101">
        <v>0</v>
      </c>
      <c r="E76" s="97">
        <v>1</v>
      </c>
      <c r="F76" s="101">
        <v>0</v>
      </c>
      <c r="G76" s="101">
        <v>0</v>
      </c>
      <c r="H76" s="96" t="s">
        <v>241</v>
      </c>
      <c r="I76" s="101">
        <v>0</v>
      </c>
      <c r="J76" s="101">
        <v>0</v>
      </c>
      <c r="K76" s="101">
        <v>0</v>
      </c>
      <c r="L76" s="97">
        <v>1</v>
      </c>
      <c r="M76" s="101">
        <v>0</v>
      </c>
      <c r="N76" s="101">
        <v>0</v>
      </c>
      <c r="O76" s="96" t="s">
        <v>281</v>
      </c>
      <c r="P76" s="101">
        <v>0</v>
      </c>
      <c r="Q76" s="101">
        <v>0</v>
      </c>
      <c r="R76" s="101">
        <v>0</v>
      </c>
      <c r="S76" s="97">
        <v>1</v>
      </c>
      <c r="T76" s="101">
        <v>0</v>
      </c>
      <c r="U76" s="101">
        <v>0</v>
      </c>
      <c r="V76" s="96" t="s">
        <v>495</v>
      </c>
      <c r="W76" s="101">
        <v>0</v>
      </c>
      <c r="X76" s="101">
        <v>0</v>
      </c>
      <c r="Y76" s="101">
        <v>0</v>
      </c>
      <c r="Z76" s="97">
        <v>1</v>
      </c>
      <c r="AA76" s="101">
        <v>0</v>
      </c>
      <c r="AB76" s="101">
        <v>0</v>
      </c>
      <c r="AC76" s="101">
        <v>0</v>
      </c>
      <c r="AD76" s="101">
        <v>0</v>
      </c>
      <c r="AE76" s="101">
        <v>0</v>
      </c>
      <c r="AF76" s="101">
        <v>0</v>
      </c>
      <c r="AG76" s="97">
        <v>1</v>
      </c>
      <c r="AH76" s="101">
        <v>0</v>
      </c>
      <c r="AI76" s="101">
        <v>0</v>
      </c>
    </row>
    <row r="77" spans="1:35" ht="18" x14ac:dyDescent="0.4">
      <c r="A77" s="96" t="s">
        <v>620</v>
      </c>
      <c r="B77" s="101">
        <v>0</v>
      </c>
      <c r="C77" s="101">
        <v>0</v>
      </c>
      <c r="D77" s="101">
        <v>0</v>
      </c>
      <c r="E77" s="97">
        <v>1</v>
      </c>
      <c r="F77" s="101">
        <v>0</v>
      </c>
      <c r="G77" s="101">
        <v>0</v>
      </c>
      <c r="H77" s="96" t="s">
        <v>560</v>
      </c>
      <c r="I77" s="101">
        <v>0</v>
      </c>
      <c r="J77" s="101">
        <v>0</v>
      </c>
      <c r="K77" s="101">
        <v>0</v>
      </c>
      <c r="L77" s="97">
        <v>1</v>
      </c>
      <c r="M77" s="101">
        <v>0</v>
      </c>
      <c r="N77" s="101">
        <v>0</v>
      </c>
      <c r="O77" s="96" t="s">
        <v>307</v>
      </c>
      <c r="P77" s="101">
        <v>0</v>
      </c>
      <c r="Q77" s="101">
        <v>0</v>
      </c>
      <c r="R77" s="101">
        <v>0</v>
      </c>
      <c r="S77" s="97">
        <v>1</v>
      </c>
      <c r="T77" s="101">
        <v>0</v>
      </c>
      <c r="U77" s="101">
        <v>0</v>
      </c>
      <c r="V77" s="96" t="s">
        <v>301</v>
      </c>
      <c r="W77" s="101">
        <v>0</v>
      </c>
      <c r="X77" s="101">
        <v>0</v>
      </c>
      <c r="Y77" s="101">
        <v>0</v>
      </c>
      <c r="Z77" s="97">
        <v>1</v>
      </c>
      <c r="AA77" s="101">
        <v>0</v>
      </c>
      <c r="AB77" s="101">
        <v>0</v>
      </c>
      <c r="AC77" s="101">
        <v>0</v>
      </c>
      <c r="AD77" s="101">
        <v>0</v>
      </c>
      <c r="AE77" s="101">
        <v>0</v>
      </c>
      <c r="AF77" s="101">
        <v>0</v>
      </c>
      <c r="AG77" s="97">
        <v>1</v>
      </c>
      <c r="AH77" s="101">
        <v>0</v>
      </c>
      <c r="AI77" s="101">
        <v>0</v>
      </c>
    </row>
    <row r="78" spans="1:35" ht="18" x14ac:dyDescent="0.4">
      <c r="A78" s="96" t="s">
        <v>266</v>
      </c>
      <c r="B78" s="101">
        <v>0</v>
      </c>
      <c r="C78" s="101">
        <v>0</v>
      </c>
      <c r="D78" s="101">
        <v>0</v>
      </c>
      <c r="E78" s="97">
        <v>1</v>
      </c>
      <c r="F78" s="101">
        <v>0</v>
      </c>
      <c r="G78" s="101">
        <v>0</v>
      </c>
      <c r="H78" s="96" t="s">
        <v>620</v>
      </c>
      <c r="I78" s="101">
        <v>0</v>
      </c>
      <c r="J78" s="101">
        <v>0</v>
      </c>
      <c r="K78" s="101">
        <v>0</v>
      </c>
      <c r="L78" s="97">
        <v>1</v>
      </c>
      <c r="M78" s="101">
        <v>0</v>
      </c>
      <c r="N78" s="101">
        <v>0</v>
      </c>
      <c r="O78" s="96" t="s">
        <v>631</v>
      </c>
      <c r="P78" s="101">
        <v>0</v>
      </c>
      <c r="Q78" s="101">
        <v>0</v>
      </c>
      <c r="R78" s="101">
        <v>0</v>
      </c>
      <c r="S78" s="97">
        <v>1</v>
      </c>
      <c r="T78" s="101">
        <v>0</v>
      </c>
      <c r="U78" s="101">
        <v>0</v>
      </c>
      <c r="V78" s="96" t="s">
        <v>328</v>
      </c>
      <c r="W78" s="101">
        <v>0</v>
      </c>
      <c r="X78" s="101">
        <v>0</v>
      </c>
      <c r="Y78" s="101">
        <v>0</v>
      </c>
      <c r="Z78" s="97">
        <v>1</v>
      </c>
      <c r="AA78" s="101">
        <v>0</v>
      </c>
      <c r="AB78" s="101">
        <v>0</v>
      </c>
      <c r="AC78" s="101">
        <v>0</v>
      </c>
      <c r="AD78" s="101">
        <v>0</v>
      </c>
      <c r="AE78" s="101">
        <v>0</v>
      </c>
      <c r="AF78" s="101">
        <v>0</v>
      </c>
      <c r="AG78" s="97">
        <v>1</v>
      </c>
      <c r="AH78" s="101">
        <v>0</v>
      </c>
      <c r="AI78" s="101">
        <v>0</v>
      </c>
    </row>
    <row r="79" spans="1:35" ht="18" x14ac:dyDescent="0.4">
      <c r="A79" s="96" t="s">
        <v>495</v>
      </c>
      <c r="B79" s="101">
        <v>0</v>
      </c>
      <c r="C79" s="101">
        <v>0</v>
      </c>
      <c r="D79" s="101">
        <v>0</v>
      </c>
      <c r="E79" s="97">
        <v>1</v>
      </c>
      <c r="F79" s="101">
        <v>0</v>
      </c>
      <c r="G79" s="101">
        <v>0</v>
      </c>
      <c r="H79" s="96" t="s">
        <v>266</v>
      </c>
      <c r="I79" s="101">
        <v>0</v>
      </c>
      <c r="J79" s="101">
        <v>0</v>
      </c>
      <c r="K79" s="101">
        <v>0</v>
      </c>
      <c r="L79" s="97">
        <v>1</v>
      </c>
      <c r="M79" s="101">
        <v>0</v>
      </c>
      <c r="N79" s="101">
        <v>0</v>
      </c>
      <c r="O79" s="96" t="s">
        <v>327</v>
      </c>
      <c r="P79" s="101">
        <v>0</v>
      </c>
      <c r="Q79" s="101">
        <v>0</v>
      </c>
      <c r="R79" s="101">
        <v>0</v>
      </c>
      <c r="S79" s="97">
        <v>1</v>
      </c>
      <c r="T79" s="101">
        <v>0</v>
      </c>
      <c r="U79" s="101">
        <v>0</v>
      </c>
      <c r="V79" s="96" t="s">
        <v>343</v>
      </c>
      <c r="W79" s="101">
        <v>0</v>
      </c>
      <c r="X79" s="101">
        <v>0</v>
      </c>
      <c r="Y79" s="101">
        <v>0</v>
      </c>
      <c r="Z79" s="97">
        <v>1</v>
      </c>
      <c r="AA79" s="101">
        <v>0</v>
      </c>
      <c r="AB79" s="101">
        <v>0</v>
      </c>
      <c r="AC79" s="101">
        <v>0</v>
      </c>
      <c r="AD79" s="101">
        <v>0</v>
      </c>
      <c r="AE79" s="101">
        <v>0</v>
      </c>
      <c r="AF79" s="101">
        <v>0</v>
      </c>
      <c r="AG79" s="97">
        <v>1</v>
      </c>
      <c r="AH79" s="101">
        <v>0</v>
      </c>
      <c r="AI79" s="101">
        <v>0</v>
      </c>
    </row>
    <row r="80" spans="1:35" ht="18" x14ac:dyDescent="0.4">
      <c r="A80" s="96" t="s">
        <v>301</v>
      </c>
      <c r="B80" s="101">
        <v>0</v>
      </c>
      <c r="C80" s="101">
        <v>0</v>
      </c>
      <c r="D80" s="101">
        <v>0</v>
      </c>
      <c r="E80" s="97">
        <v>1</v>
      </c>
      <c r="F80" s="101">
        <v>0</v>
      </c>
      <c r="G80" s="101">
        <v>0</v>
      </c>
      <c r="H80" s="96" t="s">
        <v>495</v>
      </c>
      <c r="I80" s="101">
        <v>0</v>
      </c>
      <c r="J80" s="101">
        <v>0</v>
      </c>
      <c r="K80" s="101">
        <v>0</v>
      </c>
      <c r="L80" s="97">
        <v>1</v>
      </c>
      <c r="M80" s="101">
        <v>0</v>
      </c>
      <c r="N80" s="101">
        <v>0</v>
      </c>
      <c r="O80" s="96" t="s">
        <v>638</v>
      </c>
      <c r="P80" s="101">
        <v>0</v>
      </c>
      <c r="Q80" s="101">
        <v>0</v>
      </c>
      <c r="R80" s="101">
        <v>0</v>
      </c>
      <c r="S80" s="97">
        <v>1</v>
      </c>
      <c r="T80" s="101">
        <v>0</v>
      </c>
      <c r="U80" s="101">
        <v>0</v>
      </c>
      <c r="V80" s="96" t="s">
        <v>344</v>
      </c>
      <c r="W80" s="101">
        <v>0</v>
      </c>
      <c r="X80" s="101">
        <v>0</v>
      </c>
      <c r="Y80" s="101">
        <v>0</v>
      </c>
      <c r="Z80" s="97">
        <v>1</v>
      </c>
      <c r="AA80" s="101">
        <v>0</v>
      </c>
      <c r="AB80" s="101">
        <v>0</v>
      </c>
      <c r="AC80" s="101">
        <v>0</v>
      </c>
      <c r="AD80" s="101">
        <v>0</v>
      </c>
      <c r="AE80" s="101">
        <v>0</v>
      </c>
      <c r="AF80" s="101">
        <v>0</v>
      </c>
      <c r="AG80" s="97">
        <v>1</v>
      </c>
      <c r="AH80" s="101">
        <v>0</v>
      </c>
      <c r="AI80" s="101">
        <v>0</v>
      </c>
    </row>
    <row r="81" spans="1:35" ht="18" x14ac:dyDescent="0.4">
      <c r="A81" s="96" t="s">
        <v>328</v>
      </c>
      <c r="B81" s="101">
        <v>0</v>
      </c>
      <c r="C81" s="101">
        <v>0</v>
      </c>
      <c r="D81" s="101">
        <v>0</v>
      </c>
      <c r="E81" s="97">
        <v>1</v>
      </c>
      <c r="F81" s="101">
        <v>0</v>
      </c>
      <c r="G81" s="101">
        <v>0</v>
      </c>
      <c r="H81" s="96" t="s">
        <v>301</v>
      </c>
      <c r="I81" s="101">
        <v>0</v>
      </c>
      <c r="J81" s="101">
        <v>0</v>
      </c>
      <c r="K81" s="101">
        <v>0</v>
      </c>
      <c r="L81" s="97">
        <v>1</v>
      </c>
      <c r="M81" s="101">
        <v>0</v>
      </c>
      <c r="N81" s="101">
        <v>0</v>
      </c>
      <c r="O81" s="96" t="s">
        <v>312</v>
      </c>
      <c r="P81" s="101">
        <v>0</v>
      </c>
      <c r="Q81" s="101">
        <v>0</v>
      </c>
      <c r="R81" s="101">
        <v>0</v>
      </c>
      <c r="S81" s="97">
        <v>1</v>
      </c>
      <c r="T81" s="101">
        <v>0</v>
      </c>
      <c r="U81" s="101">
        <v>0</v>
      </c>
      <c r="V81" s="96" t="s">
        <v>640</v>
      </c>
      <c r="W81" s="101">
        <v>0</v>
      </c>
      <c r="X81" s="101">
        <v>0</v>
      </c>
      <c r="Y81" s="101">
        <v>0</v>
      </c>
      <c r="Z81" s="97">
        <v>1</v>
      </c>
      <c r="AA81" s="101">
        <v>0</v>
      </c>
      <c r="AB81" s="101">
        <v>0</v>
      </c>
      <c r="AC81" s="96" t="s">
        <v>232</v>
      </c>
      <c r="AD81" s="101">
        <v>0</v>
      </c>
      <c r="AE81" s="101">
        <v>0</v>
      </c>
      <c r="AF81" s="101">
        <v>0</v>
      </c>
      <c r="AG81" s="97">
        <v>1</v>
      </c>
      <c r="AH81" s="101">
        <v>0</v>
      </c>
      <c r="AI81" s="101">
        <v>0</v>
      </c>
    </row>
    <row r="82" spans="1:35" ht="18" x14ac:dyDescent="0.4">
      <c r="A82" s="96" t="s">
        <v>343</v>
      </c>
      <c r="B82" s="101">
        <v>0</v>
      </c>
      <c r="C82" s="101">
        <v>0</v>
      </c>
      <c r="D82" s="101">
        <v>0</v>
      </c>
      <c r="E82" s="97">
        <v>1</v>
      </c>
      <c r="F82" s="101">
        <v>0</v>
      </c>
      <c r="G82" s="101">
        <v>0</v>
      </c>
      <c r="H82" s="96" t="s">
        <v>328</v>
      </c>
      <c r="I82" s="101">
        <v>0</v>
      </c>
      <c r="J82" s="101">
        <v>0</v>
      </c>
      <c r="K82" s="101">
        <v>0</v>
      </c>
      <c r="L82" s="97">
        <v>1</v>
      </c>
      <c r="M82" s="101">
        <v>0</v>
      </c>
      <c r="N82" s="101">
        <v>0</v>
      </c>
      <c r="O82" s="96" t="s">
        <v>241</v>
      </c>
      <c r="P82" s="101">
        <v>0</v>
      </c>
      <c r="Q82" s="101">
        <v>0</v>
      </c>
      <c r="R82" s="101">
        <v>0</v>
      </c>
      <c r="S82" s="97">
        <v>1</v>
      </c>
      <c r="T82" s="101">
        <v>0</v>
      </c>
      <c r="U82" s="101">
        <v>0</v>
      </c>
      <c r="V82" s="96" t="s">
        <v>272</v>
      </c>
      <c r="W82" s="101">
        <v>0</v>
      </c>
      <c r="X82" s="101">
        <v>0</v>
      </c>
      <c r="Y82" s="101">
        <v>0</v>
      </c>
      <c r="Z82" s="97">
        <v>1</v>
      </c>
      <c r="AA82" s="101">
        <v>0</v>
      </c>
      <c r="AB82" s="101">
        <v>0</v>
      </c>
      <c r="AC82" s="96" t="s">
        <v>335</v>
      </c>
      <c r="AD82" s="101">
        <v>0</v>
      </c>
      <c r="AE82" s="101">
        <v>0</v>
      </c>
      <c r="AF82" s="101">
        <v>0</v>
      </c>
      <c r="AG82" s="97">
        <v>1</v>
      </c>
      <c r="AH82" s="101">
        <v>0</v>
      </c>
      <c r="AI82" s="101">
        <v>0</v>
      </c>
    </row>
    <row r="83" spans="1:35" ht="18" x14ac:dyDescent="0.4">
      <c r="A83" s="96" t="s">
        <v>344</v>
      </c>
      <c r="B83" s="101">
        <v>0</v>
      </c>
      <c r="C83" s="101">
        <v>0</v>
      </c>
      <c r="D83" s="101">
        <v>0</v>
      </c>
      <c r="E83" s="97">
        <v>1</v>
      </c>
      <c r="F83" s="101">
        <v>0</v>
      </c>
      <c r="G83" s="101">
        <v>0</v>
      </c>
      <c r="H83" s="96" t="s">
        <v>343</v>
      </c>
      <c r="I83" s="101">
        <v>0</v>
      </c>
      <c r="J83" s="101">
        <v>0</v>
      </c>
      <c r="K83" s="101">
        <v>0</v>
      </c>
      <c r="L83" s="97">
        <v>1</v>
      </c>
      <c r="M83" s="101">
        <v>0</v>
      </c>
      <c r="N83" s="101">
        <v>0</v>
      </c>
      <c r="O83" s="96" t="s">
        <v>560</v>
      </c>
      <c r="P83" s="101">
        <v>0</v>
      </c>
      <c r="Q83" s="101">
        <v>0</v>
      </c>
      <c r="R83" s="101">
        <v>0</v>
      </c>
      <c r="S83" s="97">
        <v>1</v>
      </c>
      <c r="T83" s="101">
        <v>0</v>
      </c>
      <c r="U83" s="101">
        <v>0</v>
      </c>
      <c r="V83" s="96" t="s">
        <v>345</v>
      </c>
      <c r="W83" s="101">
        <v>0</v>
      </c>
      <c r="X83" s="101">
        <v>0</v>
      </c>
      <c r="Y83" s="101">
        <v>0</v>
      </c>
      <c r="Z83" s="97">
        <v>1</v>
      </c>
      <c r="AA83" s="101">
        <v>0</v>
      </c>
      <c r="AB83" s="101">
        <v>0</v>
      </c>
      <c r="AC83" s="96" t="s">
        <v>287</v>
      </c>
      <c r="AD83" s="101">
        <v>0</v>
      </c>
      <c r="AE83" s="101">
        <v>0</v>
      </c>
      <c r="AF83" s="101">
        <v>0</v>
      </c>
      <c r="AG83" s="97">
        <v>1</v>
      </c>
      <c r="AH83" s="101">
        <v>0</v>
      </c>
      <c r="AI83" s="101">
        <v>0</v>
      </c>
    </row>
    <row r="84" spans="1:35" ht="18" x14ac:dyDescent="0.4">
      <c r="A84" s="96" t="s">
        <v>640</v>
      </c>
      <c r="B84" s="101">
        <v>0</v>
      </c>
      <c r="C84" s="101">
        <v>0</v>
      </c>
      <c r="D84" s="101">
        <v>0</v>
      </c>
      <c r="E84" s="97">
        <v>1</v>
      </c>
      <c r="F84" s="101">
        <v>0</v>
      </c>
      <c r="G84" s="101">
        <v>0</v>
      </c>
      <c r="H84" s="96" t="s">
        <v>344</v>
      </c>
      <c r="I84" s="101">
        <v>0</v>
      </c>
      <c r="J84" s="101">
        <v>0</v>
      </c>
      <c r="K84" s="101">
        <v>0</v>
      </c>
      <c r="L84" s="97">
        <v>1</v>
      </c>
      <c r="M84" s="101">
        <v>0</v>
      </c>
      <c r="N84" s="101">
        <v>0</v>
      </c>
      <c r="O84" s="96" t="s">
        <v>620</v>
      </c>
      <c r="P84" s="101">
        <v>0</v>
      </c>
      <c r="Q84" s="101">
        <v>0</v>
      </c>
      <c r="R84" s="101">
        <v>0</v>
      </c>
      <c r="S84" s="97">
        <v>1</v>
      </c>
      <c r="T84" s="101">
        <v>0</v>
      </c>
      <c r="U84" s="101">
        <v>0</v>
      </c>
      <c r="V84" s="96" t="s">
        <v>334</v>
      </c>
      <c r="W84" s="101">
        <v>0</v>
      </c>
      <c r="X84" s="101">
        <v>0</v>
      </c>
      <c r="Y84" s="101">
        <v>0</v>
      </c>
      <c r="Z84" s="97">
        <v>1</v>
      </c>
      <c r="AA84" s="101">
        <v>0</v>
      </c>
      <c r="AB84" s="101">
        <v>0</v>
      </c>
      <c r="AC84" s="96" t="s">
        <v>302</v>
      </c>
      <c r="AD84" s="101">
        <v>0</v>
      </c>
      <c r="AE84" s="101">
        <v>0</v>
      </c>
      <c r="AF84" s="101">
        <v>0</v>
      </c>
      <c r="AG84" s="97">
        <v>1</v>
      </c>
      <c r="AH84" s="101">
        <v>0</v>
      </c>
      <c r="AI84" s="101">
        <v>0</v>
      </c>
    </row>
    <row r="85" spans="1:35" ht="18" x14ac:dyDescent="0.4">
      <c r="A85" s="96" t="s">
        <v>272</v>
      </c>
      <c r="B85" s="101">
        <v>0</v>
      </c>
      <c r="C85" s="101">
        <v>0</v>
      </c>
      <c r="D85" s="101">
        <v>0</v>
      </c>
      <c r="E85" s="97">
        <v>1</v>
      </c>
      <c r="F85" s="101">
        <v>0</v>
      </c>
      <c r="G85" s="101">
        <v>0</v>
      </c>
      <c r="H85" s="96" t="s">
        <v>640</v>
      </c>
      <c r="I85" s="101">
        <v>0</v>
      </c>
      <c r="J85" s="101">
        <v>0</v>
      </c>
      <c r="K85" s="101">
        <v>0</v>
      </c>
      <c r="L85" s="97">
        <v>1</v>
      </c>
      <c r="M85" s="101">
        <v>0</v>
      </c>
      <c r="N85" s="101">
        <v>0</v>
      </c>
      <c r="O85" s="96" t="s">
        <v>266</v>
      </c>
      <c r="P85" s="101">
        <v>0</v>
      </c>
      <c r="Q85" s="101">
        <v>0</v>
      </c>
      <c r="R85" s="101">
        <v>0</v>
      </c>
      <c r="S85" s="97">
        <v>1</v>
      </c>
      <c r="T85" s="101">
        <v>0</v>
      </c>
      <c r="U85" s="101">
        <v>0</v>
      </c>
      <c r="V85" s="96" t="s">
        <v>305</v>
      </c>
      <c r="W85" s="101">
        <v>0</v>
      </c>
      <c r="X85" s="101">
        <v>0</v>
      </c>
      <c r="Y85" s="101">
        <v>0</v>
      </c>
      <c r="Z85" s="97">
        <v>1</v>
      </c>
      <c r="AA85" s="101">
        <v>0</v>
      </c>
      <c r="AB85" s="101">
        <v>0</v>
      </c>
      <c r="AC85" s="96" t="s">
        <v>282</v>
      </c>
      <c r="AD85" s="101">
        <v>0</v>
      </c>
      <c r="AE85" s="101">
        <v>0</v>
      </c>
      <c r="AF85" s="101">
        <v>0</v>
      </c>
      <c r="AG85" s="97">
        <v>1</v>
      </c>
      <c r="AH85" s="101">
        <v>0</v>
      </c>
      <c r="AI85" s="101">
        <v>0</v>
      </c>
    </row>
    <row r="86" spans="1:35" ht="18" x14ac:dyDescent="0.4">
      <c r="A86" s="96" t="s">
        <v>345</v>
      </c>
      <c r="B86" s="101">
        <v>0</v>
      </c>
      <c r="C86" s="101">
        <v>0</v>
      </c>
      <c r="D86" s="101">
        <v>0</v>
      </c>
      <c r="E86" s="97">
        <v>1</v>
      </c>
      <c r="F86" s="101">
        <v>0</v>
      </c>
      <c r="G86" s="101">
        <v>0</v>
      </c>
      <c r="H86" s="96" t="s">
        <v>345</v>
      </c>
      <c r="I86" s="101">
        <v>0</v>
      </c>
      <c r="J86" s="101">
        <v>0</v>
      </c>
      <c r="K86" s="101">
        <v>0</v>
      </c>
      <c r="L86" s="97">
        <v>1</v>
      </c>
      <c r="M86" s="101">
        <v>0</v>
      </c>
      <c r="N86" s="101">
        <v>0</v>
      </c>
      <c r="O86" s="96" t="s">
        <v>495</v>
      </c>
      <c r="P86" s="101">
        <v>0</v>
      </c>
      <c r="Q86" s="101">
        <v>0</v>
      </c>
      <c r="R86" s="101">
        <v>0</v>
      </c>
      <c r="S86" s="97">
        <v>1</v>
      </c>
      <c r="T86" s="101">
        <v>0</v>
      </c>
      <c r="U86" s="101">
        <v>0</v>
      </c>
      <c r="V86" s="96" t="s">
        <v>290</v>
      </c>
      <c r="W86" s="101">
        <v>0</v>
      </c>
      <c r="X86" s="101">
        <v>0</v>
      </c>
      <c r="Y86" s="101">
        <v>0</v>
      </c>
      <c r="Z86" s="97">
        <v>1</v>
      </c>
      <c r="AA86" s="101">
        <v>0</v>
      </c>
      <c r="AB86" s="101">
        <v>0</v>
      </c>
      <c r="AC86" s="96" t="s">
        <v>215</v>
      </c>
      <c r="AD86" s="101">
        <v>0</v>
      </c>
      <c r="AE86" s="101">
        <v>0</v>
      </c>
      <c r="AF86" s="101">
        <v>0</v>
      </c>
      <c r="AG86" s="97">
        <v>1</v>
      </c>
      <c r="AH86" s="101">
        <v>0</v>
      </c>
      <c r="AI86" s="101">
        <v>0</v>
      </c>
    </row>
    <row r="87" spans="1:35" ht="36" x14ac:dyDescent="0.4">
      <c r="A87" s="96" t="s">
        <v>334</v>
      </c>
      <c r="B87" s="101">
        <v>0</v>
      </c>
      <c r="C87" s="101">
        <v>0</v>
      </c>
      <c r="D87" s="101">
        <v>0</v>
      </c>
      <c r="E87" s="97">
        <v>1</v>
      </c>
      <c r="F87" s="101">
        <v>0</v>
      </c>
      <c r="G87" s="101">
        <v>0</v>
      </c>
      <c r="H87" s="96" t="s">
        <v>334</v>
      </c>
      <c r="I87" s="101">
        <v>0</v>
      </c>
      <c r="J87" s="101">
        <v>0</v>
      </c>
      <c r="K87" s="101">
        <v>0</v>
      </c>
      <c r="L87" s="97">
        <v>1</v>
      </c>
      <c r="M87" s="101">
        <v>0</v>
      </c>
      <c r="N87" s="101">
        <v>0</v>
      </c>
      <c r="O87" s="96" t="s">
        <v>301</v>
      </c>
      <c r="P87" s="101">
        <v>0</v>
      </c>
      <c r="Q87" s="101">
        <v>0</v>
      </c>
      <c r="R87" s="101">
        <v>0</v>
      </c>
      <c r="S87" s="97">
        <v>1</v>
      </c>
      <c r="T87" s="101">
        <v>0</v>
      </c>
      <c r="U87" s="101">
        <v>0</v>
      </c>
      <c r="V87" s="96" t="s">
        <v>262</v>
      </c>
      <c r="W87" s="101">
        <v>0</v>
      </c>
      <c r="X87" s="101">
        <v>0</v>
      </c>
      <c r="Y87" s="101">
        <v>0</v>
      </c>
      <c r="Z87" s="97">
        <v>1</v>
      </c>
      <c r="AA87" s="101">
        <v>0</v>
      </c>
      <c r="AB87" s="101">
        <v>0</v>
      </c>
      <c r="AC87" s="96" t="s">
        <v>339</v>
      </c>
      <c r="AD87" s="101">
        <v>0</v>
      </c>
      <c r="AE87" s="101">
        <v>0</v>
      </c>
      <c r="AF87" s="101">
        <v>0</v>
      </c>
      <c r="AG87" s="97">
        <v>1</v>
      </c>
      <c r="AH87" s="101">
        <v>0</v>
      </c>
      <c r="AI87" s="101">
        <v>0</v>
      </c>
    </row>
    <row r="88" spans="1:35" ht="18" x14ac:dyDescent="0.4">
      <c r="A88" s="96" t="s">
        <v>305</v>
      </c>
      <c r="B88" s="101">
        <v>0</v>
      </c>
      <c r="C88" s="101">
        <v>0</v>
      </c>
      <c r="D88" s="101">
        <v>0</v>
      </c>
      <c r="E88" s="97">
        <v>1</v>
      </c>
      <c r="F88" s="101">
        <v>0</v>
      </c>
      <c r="G88" s="101">
        <v>0</v>
      </c>
      <c r="H88" s="96" t="s">
        <v>305</v>
      </c>
      <c r="I88" s="101">
        <v>0</v>
      </c>
      <c r="J88" s="101">
        <v>0</v>
      </c>
      <c r="K88" s="101">
        <v>0</v>
      </c>
      <c r="L88" s="97">
        <v>1</v>
      </c>
      <c r="M88" s="101">
        <v>0</v>
      </c>
      <c r="N88" s="101">
        <v>0</v>
      </c>
      <c r="O88" s="96" t="s">
        <v>328</v>
      </c>
      <c r="P88" s="101">
        <v>0</v>
      </c>
      <c r="Q88" s="101">
        <v>0</v>
      </c>
      <c r="R88" s="101">
        <v>0</v>
      </c>
      <c r="S88" s="97">
        <v>1</v>
      </c>
      <c r="T88" s="101">
        <v>0</v>
      </c>
      <c r="U88" s="101">
        <v>0</v>
      </c>
      <c r="V88" s="96" t="s">
        <v>347</v>
      </c>
      <c r="W88" s="101">
        <v>0</v>
      </c>
      <c r="X88" s="101">
        <v>0</v>
      </c>
      <c r="Y88" s="101">
        <v>0</v>
      </c>
      <c r="Z88" s="97">
        <v>1</v>
      </c>
      <c r="AA88" s="101">
        <v>0</v>
      </c>
      <c r="AB88" s="101">
        <v>0</v>
      </c>
      <c r="AC88" s="96" t="s">
        <v>247</v>
      </c>
      <c r="AD88" s="101">
        <v>0</v>
      </c>
      <c r="AE88" s="101">
        <v>0</v>
      </c>
      <c r="AF88" s="101">
        <v>0</v>
      </c>
      <c r="AG88" s="97">
        <v>1</v>
      </c>
      <c r="AH88" s="101">
        <v>0</v>
      </c>
      <c r="AI88" s="101">
        <v>0</v>
      </c>
    </row>
    <row r="89" spans="1:35" ht="18" x14ac:dyDescent="0.4">
      <c r="A89" s="96" t="s">
        <v>290</v>
      </c>
      <c r="B89" s="101">
        <v>0</v>
      </c>
      <c r="C89" s="101">
        <v>0</v>
      </c>
      <c r="D89" s="101">
        <v>0</v>
      </c>
      <c r="E89" s="97">
        <v>1</v>
      </c>
      <c r="F89" s="101">
        <v>0</v>
      </c>
      <c r="G89" s="101">
        <v>0</v>
      </c>
      <c r="H89" s="96" t="s">
        <v>290</v>
      </c>
      <c r="I89" s="101">
        <v>0</v>
      </c>
      <c r="J89" s="101">
        <v>0</v>
      </c>
      <c r="K89" s="101">
        <v>0</v>
      </c>
      <c r="L89" s="97">
        <v>1</v>
      </c>
      <c r="M89" s="101">
        <v>0</v>
      </c>
      <c r="N89" s="101">
        <v>0</v>
      </c>
      <c r="O89" s="96" t="s">
        <v>343</v>
      </c>
      <c r="P89" s="101">
        <v>0</v>
      </c>
      <c r="Q89" s="101">
        <v>0</v>
      </c>
      <c r="R89" s="101">
        <v>0</v>
      </c>
      <c r="S89" s="97">
        <v>1</v>
      </c>
      <c r="T89" s="101">
        <v>0</v>
      </c>
      <c r="U89" s="101">
        <v>0</v>
      </c>
      <c r="V89" s="96" t="s">
        <v>223</v>
      </c>
      <c r="W89" s="101">
        <v>0</v>
      </c>
      <c r="X89" s="101">
        <v>0</v>
      </c>
      <c r="Y89" s="101">
        <v>0</v>
      </c>
      <c r="Z89" s="97">
        <v>1</v>
      </c>
      <c r="AA89" s="101">
        <v>0</v>
      </c>
      <c r="AB89" s="101">
        <v>0</v>
      </c>
      <c r="AC89" s="96" t="s">
        <v>340</v>
      </c>
      <c r="AD89" s="101">
        <v>0</v>
      </c>
      <c r="AE89" s="101">
        <v>0</v>
      </c>
      <c r="AF89" s="101">
        <v>0</v>
      </c>
      <c r="AG89" s="97">
        <v>1</v>
      </c>
      <c r="AH89" s="101">
        <v>0</v>
      </c>
      <c r="AI89" s="101">
        <v>0</v>
      </c>
    </row>
    <row r="90" spans="1:35" ht="18" x14ac:dyDescent="0.4">
      <c r="A90" s="96" t="s">
        <v>262</v>
      </c>
      <c r="B90" s="101">
        <v>0</v>
      </c>
      <c r="C90" s="101">
        <v>0</v>
      </c>
      <c r="D90" s="101">
        <v>0</v>
      </c>
      <c r="E90" s="97">
        <v>1</v>
      </c>
      <c r="F90" s="101">
        <v>0</v>
      </c>
      <c r="G90" s="101">
        <v>0</v>
      </c>
      <c r="H90" s="96" t="s">
        <v>262</v>
      </c>
      <c r="I90" s="101">
        <v>0</v>
      </c>
      <c r="J90" s="101">
        <v>0</v>
      </c>
      <c r="K90" s="101">
        <v>0</v>
      </c>
      <c r="L90" s="97">
        <v>1</v>
      </c>
      <c r="M90" s="101">
        <v>0</v>
      </c>
      <c r="N90" s="101">
        <v>0</v>
      </c>
      <c r="O90" s="96" t="s">
        <v>344</v>
      </c>
      <c r="P90" s="101">
        <v>0</v>
      </c>
      <c r="Q90" s="101">
        <v>0</v>
      </c>
      <c r="R90" s="101">
        <v>0</v>
      </c>
      <c r="S90" s="97">
        <v>1</v>
      </c>
      <c r="T90" s="101">
        <v>0</v>
      </c>
      <c r="U90" s="101">
        <v>0</v>
      </c>
      <c r="V90" s="96" t="s">
        <v>295</v>
      </c>
      <c r="W90" s="101">
        <v>0</v>
      </c>
      <c r="X90" s="101">
        <v>0</v>
      </c>
      <c r="Y90" s="101">
        <v>0</v>
      </c>
      <c r="Z90" s="97">
        <v>1</v>
      </c>
      <c r="AA90" s="101">
        <v>0</v>
      </c>
      <c r="AB90" s="101">
        <v>0</v>
      </c>
      <c r="AC90" s="96" t="s">
        <v>265</v>
      </c>
      <c r="AD90" s="101">
        <v>0</v>
      </c>
      <c r="AE90" s="101">
        <v>0</v>
      </c>
      <c r="AF90" s="101">
        <v>0</v>
      </c>
      <c r="AG90" s="97">
        <v>1</v>
      </c>
      <c r="AH90" s="101">
        <v>0</v>
      </c>
      <c r="AI90" s="101">
        <v>0</v>
      </c>
    </row>
    <row r="91" spans="1:35" ht="18" x14ac:dyDescent="0.4">
      <c r="A91" s="96" t="s">
        <v>347</v>
      </c>
      <c r="B91" s="101">
        <v>0</v>
      </c>
      <c r="C91" s="101">
        <v>0</v>
      </c>
      <c r="D91" s="101">
        <v>0</v>
      </c>
      <c r="E91" s="97">
        <v>1</v>
      </c>
      <c r="F91" s="101">
        <v>0</v>
      </c>
      <c r="G91" s="101">
        <v>0</v>
      </c>
      <c r="H91" s="96" t="s">
        <v>347</v>
      </c>
      <c r="I91" s="101">
        <v>0</v>
      </c>
      <c r="J91" s="101">
        <v>0</v>
      </c>
      <c r="K91" s="101">
        <v>0</v>
      </c>
      <c r="L91" s="97">
        <v>1</v>
      </c>
      <c r="M91" s="101">
        <v>0</v>
      </c>
      <c r="N91" s="101">
        <v>0</v>
      </c>
      <c r="O91" s="96" t="s">
        <v>640</v>
      </c>
      <c r="P91" s="101">
        <v>0</v>
      </c>
      <c r="Q91" s="101">
        <v>0</v>
      </c>
      <c r="R91" s="101">
        <v>0</v>
      </c>
      <c r="S91" s="97">
        <v>1</v>
      </c>
      <c r="T91" s="101">
        <v>0</v>
      </c>
      <c r="U91" s="101">
        <v>0</v>
      </c>
      <c r="V91" s="96" t="s">
        <v>284</v>
      </c>
      <c r="W91" s="101">
        <v>0</v>
      </c>
      <c r="X91" s="101">
        <v>0</v>
      </c>
      <c r="Y91" s="101">
        <v>0</v>
      </c>
      <c r="Z91" s="97">
        <v>1</v>
      </c>
      <c r="AA91" s="101">
        <v>0</v>
      </c>
      <c r="AB91" s="101">
        <v>0</v>
      </c>
      <c r="AC91" s="96" t="s">
        <v>245</v>
      </c>
      <c r="AD91" s="101">
        <v>0</v>
      </c>
      <c r="AE91" s="101">
        <v>0</v>
      </c>
      <c r="AF91" s="101">
        <v>0</v>
      </c>
      <c r="AG91" s="97">
        <v>1</v>
      </c>
      <c r="AH91" s="101">
        <v>0</v>
      </c>
      <c r="AI91" s="101">
        <v>0</v>
      </c>
    </row>
    <row r="92" spans="1:35" ht="18" x14ac:dyDescent="0.4">
      <c r="A92" s="96" t="s">
        <v>295</v>
      </c>
      <c r="B92" s="101">
        <v>0</v>
      </c>
      <c r="C92" s="101">
        <v>0</v>
      </c>
      <c r="D92" s="101">
        <v>0</v>
      </c>
      <c r="E92" s="97">
        <v>1</v>
      </c>
      <c r="F92" s="101">
        <v>0</v>
      </c>
      <c r="G92" s="101">
        <v>0</v>
      </c>
      <c r="H92" s="96" t="s">
        <v>223</v>
      </c>
      <c r="I92" s="101">
        <v>0</v>
      </c>
      <c r="J92" s="101">
        <v>0</v>
      </c>
      <c r="K92" s="101">
        <v>0</v>
      </c>
      <c r="L92" s="97">
        <v>1</v>
      </c>
      <c r="M92" s="101">
        <v>0</v>
      </c>
      <c r="N92" s="101">
        <v>0</v>
      </c>
      <c r="O92" s="96" t="s">
        <v>272</v>
      </c>
      <c r="P92" s="101">
        <v>0</v>
      </c>
      <c r="Q92" s="101">
        <v>0</v>
      </c>
      <c r="R92" s="101">
        <v>0</v>
      </c>
      <c r="S92" s="97">
        <v>1</v>
      </c>
      <c r="T92" s="101">
        <v>0</v>
      </c>
      <c r="U92" s="101">
        <v>0</v>
      </c>
      <c r="V92" s="96" t="s">
        <v>316</v>
      </c>
      <c r="W92" s="101">
        <v>0</v>
      </c>
      <c r="X92" s="101">
        <v>0</v>
      </c>
      <c r="Y92" s="101">
        <v>0</v>
      </c>
      <c r="Z92" s="97">
        <v>1</v>
      </c>
      <c r="AA92" s="101">
        <v>0</v>
      </c>
      <c r="AB92" s="101">
        <v>0</v>
      </c>
      <c r="AC92" s="96" t="s">
        <v>259</v>
      </c>
      <c r="AD92" s="101">
        <v>0</v>
      </c>
      <c r="AE92" s="101">
        <v>0</v>
      </c>
      <c r="AF92" s="101">
        <v>0</v>
      </c>
      <c r="AG92" s="97">
        <v>1</v>
      </c>
      <c r="AH92" s="101">
        <v>0</v>
      </c>
      <c r="AI92" s="101">
        <v>0</v>
      </c>
    </row>
    <row r="93" spans="1:35" ht="36" x14ac:dyDescent="0.4">
      <c r="A93" s="96" t="s">
        <v>284</v>
      </c>
      <c r="B93" s="101">
        <v>0</v>
      </c>
      <c r="C93" s="101">
        <v>0</v>
      </c>
      <c r="D93" s="101">
        <v>0</v>
      </c>
      <c r="E93" s="97">
        <v>1</v>
      </c>
      <c r="F93" s="101">
        <v>0</v>
      </c>
      <c r="G93" s="101">
        <v>0</v>
      </c>
      <c r="H93" s="96" t="s">
        <v>295</v>
      </c>
      <c r="I93" s="101">
        <v>0</v>
      </c>
      <c r="J93" s="101">
        <v>0</v>
      </c>
      <c r="K93" s="101">
        <v>0</v>
      </c>
      <c r="L93" s="97">
        <v>1</v>
      </c>
      <c r="M93" s="101">
        <v>0</v>
      </c>
      <c r="N93" s="101">
        <v>0</v>
      </c>
      <c r="O93" s="96" t="s">
        <v>345</v>
      </c>
      <c r="P93" s="101">
        <v>0</v>
      </c>
      <c r="Q93" s="101">
        <v>0</v>
      </c>
      <c r="R93" s="101">
        <v>0</v>
      </c>
      <c r="S93" s="97">
        <v>1</v>
      </c>
      <c r="T93" s="101">
        <v>0</v>
      </c>
      <c r="U93" s="101">
        <v>0</v>
      </c>
      <c r="V93" s="96" t="s">
        <v>270</v>
      </c>
      <c r="W93" s="101">
        <v>0</v>
      </c>
      <c r="X93" s="101">
        <v>0</v>
      </c>
      <c r="Y93" s="101">
        <v>0</v>
      </c>
      <c r="Z93" s="97">
        <v>1</v>
      </c>
      <c r="AA93" s="101">
        <v>0</v>
      </c>
      <c r="AB93" s="101">
        <v>0</v>
      </c>
      <c r="AC93" s="96" t="s">
        <v>239</v>
      </c>
      <c r="AD93" s="101">
        <v>0</v>
      </c>
      <c r="AE93" s="101">
        <v>0</v>
      </c>
      <c r="AF93" s="101">
        <v>0</v>
      </c>
      <c r="AG93" s="97">
        <v>1</v>
      </c>
      <c r="AH93" s="101">
        <v>0</v>
      </c>
      <c r="AI93" s="101">
        <v>0</v>
      </c>
    </row>
    <row r="94" spans="1:35" ht="18" x14ac:dyDescent="0.4">
      <c r="A94" s="96" t="s">
        <v>316</v>
      </c>
      <c r="B94" s="101">
        <v>0</v>
      </c>
      <c r="C94" s="101">
        <v>0</v>
      </c>
      <c r="D94" s="101">
        <v>0</v>
      </c>
      <c r="E94" s="97">
        <v>1</v>
      </c>
      <c r="F94" s="101">
        <v>0</v>
      </c>
      <c r="G94" s="101">
        <v>0</v>
      </c>
      <c r="H94" s="96" t="s">
        <v>218</v>
      </c>
      <c r="I94" s="101">
        <v>0</v>
      </c>
      <c r="J94" s="101">
        <v>0</v>
      </c>
      <c r="K94" s="101">
        <v>0</v>
      </c>
      <c r="L94" s="97">
        <v>1</v>
      </c>
      <c r="M94" s="101">
        <v>0</v>
      </c>
      <c r="N94" s="101">
        <v>0</v>
      </c>
      <c r="O94" s="96" t="s">
        <v>334</v>
      </c>
      <c r="P94" s="101">
        <v>0</v>
      </c>
      <c r="Q94" s="101">
        <v>0</v>
      </c>
      <c r="R94" s="101">
        <v>0</v>
      </c>
      <c r="S94" s="97">
        <v>1</v>
      </c>
      <c r="T94" s="101">
        <v>0</v>
      </c>
      <c r="U94" s="101">
        <v>0</v>
      </c>
      <c r="V94" s="96" t="s">
        <v>246</v>
      </c>
      <c r="W94" s="101">
        <v>0</v>
      </c>
      <c r="X94" s="101">
        <v>0</v>
      </c>
      <c r="Y94" s="101">
        <v>0</v>
      </c>
      <c r="Z94" s="97">
        <v>1</v>
      </c>
      <c r="AA94" s="101">
        <v>0</v>
      </c>
      <c r="AB94" s="101">
        <v>0</v>
      </c>
      <c r="AC94" s="96" t="s">
        <v>281</v>
      </c>
      <c r="AD94" s="101">
        <v>0</v>
      </c>
      <c r="AE94" s="101">
        <v>0</v>
      </c>
      <c r="AF94" s="101">
        <v>0</v>
      </c>
      <c r="AG94" s="97">
        <v>1</v>
      </c>
      <c r="AH94" s="101">
        <v>0</v>
      </c>
      <c r="AI94" s="101">
        <v>0</v>
      </c>
    </row>
    <row r="95" spans="1:35" ht="18" x14ac:dyDescent="0.4">
      <c r="A95" s="96" t="s">
        <v>270</v>
      </c>
      <c r="B95" s="101">
        <v>0</v>
      </c>
      <c r="C95" s="101">
        <v>0</v>
      </c>
      <c r="D95" s="101">
        <v>0</v>
      </c>
      <c r="E95" s="97">
        <v>1</v>
      </c>
      <c r="F95" s="101">
        <v>0</v>
      </c>
      <c r="G95" s="101">
        <v>0</v>
      </c>
      <c r="H95" s="96" t="s">
        <v>224</v>
      </c>
      <c r="I95" s="101">
        <v>0</v>
      </c>
      <c r="J95" s="101">
        <v>0</v>
      </c>
      <c r="K95" s="101">
        <v>0</v>
      </c>
      <c r="L95" s="97">
        <v>1</v>
      </c>
      <c r="M95" s="101">
        <v>0</v>
      </c>
      <c r="N95" s="101">
        <v>0</v>
      </c>
      <c r="O95" s="96" t="s">
        <v>305</v>
      </c>
      <c r="P95" s="101">
        <v>0</v>
      </c>
      <c r="Q95" s="101">
        <v>0</v>
      </c>
      <c r="R95" s="101">
        <v>0</v>
      </c>
      <c r="S95" s="97">
        <v>1</v>
      </c>
      <c r="T95" s="101">
        <v>0</v>
      </c>
      <c r="U95" s="101">
        <v>0</v>
      </c>
      <c r="V95" s="96" t="s">
        <v>252</v>
      </c>
      <c r="W95" s="101">
        <v>0</v>
      </c>
      <c r="X95" s="101">
        <v>0</v>
      </c>
      <c r="Y95" s="101">
        <v>0</v>
      </c>
      <c r="Z95" s="97">
        <v>1</v>
      </c>
      <c r="AA95" s="101">
        <v>0</v>
      </c>
      <c r="AB95" s="101">
        <v>0</v>
      </c>
      <c r="AC95" s="96" t="s">
        <v>307</v>
      </c>
      <c r="AD95" s="101">
        <v>0</v>
      </c>
      <c r="AE95" s="101">
        <v>0</v>
      </c>
      <c r="AF95" s="101">
        <v>0</v>
      </c>
      <c r="AG95" s="97">
        <v>1</v>
      </c>
      <c r="AH95" s="101">
        <v>0</v>
      </c>
      <c r="AI95" s="101">
        <v>0</v>
      </c>
    </row>
    <row r="96" spans="1:35" ht="18" x14ac:dyDescent="0.4">
      <c r="A96" s="96" t="s">
        <v>246</v>
      </c>
      <c r="B96" s="101">
        <v>0</v>
      </c>
      <c r="C96" s="101">
        <v>0</v>
      </c>
      <c r="D96" s="101">
        <v>0</v>
      </c>
      <c r="E96" s="97">
        <v>1</v>
      </c>
      <c r="F96" s="101">
        <v>0</v>
      </c>
      <c r="G96" s="101">
        <v>0</v>
      </c>
      <c r="H96" s="96" t="s">
        <v>234</v>
      </c>
      <c r="I96" s="101">
        <v>0</v>
      </c>
      <c r="J96" s="101">
        <v>0</v>
      </c>
      <c r="K96" s="101">
        <v>0</v>
      </c>
      <c r="L96" s="97">
        <v>1</v>
      </c>
      <c r="M96" s="101">
        <v>0</v>
      </c>
      <c r="N96" s="101">
        <v>0</v>
      </c>
      <c r="O96" s="96" t="s">
        <v>290</v>
      </c>
      <c r="P96" s="101">
        <v>0</v>
      </c>
      <c r="Q96" s="101">
        <v>0</v>
      </c>
      <c r="R96" s="101">
        <v>0</v>
      </c>
      <c r="S96" s="97">
        <v>1</v>
      </c>
      <c r="T96" s="101">
        <v>0</v>
      </c>
      <c r="U96" s="101">
        <v>0</v>
      </c>
      <c r="V96" s="96" t="s">
        <v>641</v>
      </c>
      <c r="W96" s="101">
        <v>0</v>
      </c>
      <c r="X96" s="101">
        <v>0</v>
      </c>
      <c r="Y96" s="101">
        <v>0</v>
      </c>
      <c r="Z96" s="97">
        <v>1</v>
      </c>
      <c r="AA96" s="101">
        <v>0</v>
      </c>
      <c r="AB96" s="101">
        <v>0</v>
      </c>
      <c r="AC96" s="96" t="s">
        <v>638</v>
      </c>
      <c r="AD96" s="101">
        <v>0</v>
      </c>
      <c r="AE96" s="101">
        <v>0</v>
      </c>
      <c r="AF96" s="101">
        <v>0</v>
      </c>
      <c r="AG96" s="97">
        <v>1</v>
      </c>
      <c r="AH96" s="101">
        <v>0</v>
      </c>
      <c r="AI96" s="101">
        <v>0</v>
      </c>
    </row>
    <row r="97" spans="1:35" ht="18" x14ac:dyDescent="0.4">
      <c r="A97" s="96" t="s">
        <v>252</v>
      </c>
      <c r="B97" s="101">
        <v>0</v>
      </c>
      <c r="C97" s="101">
        <v>0</v>
      </c>
      <c r="D97" s="101">
        <v>0</v>
      </c>
      <c r="E97" s="97">
        <v>1</v>
      </c>
      <c r="F97" s="101">
        <v>0</v>
      </c>
      <c r="G97" s="101">
        <v>0</v>
      </c>
      <c r="H97" s="96" t="s">
        <v>284</v>
      </c>
      <c r="I97" s="101">
        <v>0</v>
      </c>
      <c r="J97" s="101">
        <v>0</v>
      </c>
      <c r="K97" s="101">
        <v>0</v>
      </c>
      <c r="L97" s="97">
        <v>1</v>
      </c>
      <c r="M97" s="101">
        <v>0</v>
      </c>
      <c r="N97" s="101">
        <v>0</v>
      </c>
      <c r="O97" s="96" t="s">
        <v>262</v>
      </c>
      <c r="P97" s="101">
        <v>0</v>
      </c>
      <c r="Q97" s="101">
        <v>0</v>
      </c>
      <c r="R97" s="101">
        <v>0</v>
      </c>
      <c r="S97" s="97">
        <v>1</v>
      </c>
      <c r="T97" s="101">
        <v>0</v>
      </c>
      <c r="U97" s="101">
        <v>0</v>
      </c>
      <c r="V97" s="96" t="s">
        <v>283</v>
      </c>
      <c r="W97" s="101">
        <v>0</v>
      </c>
      <c r="X97" s="101">
        <v>0</v>
      </c>
      <c r="Y97" s="101">
        <v>0</v>
      </c>
      <c r="Z97" s="97">
        <v>1</v>
      </c>
      <c r="AA97" s="101">
        <v>0</v>
      </c>
      <c r="AB97" s="101">
        <v>0</v>
      </c>
      <c r="AC97" s="96" t="s">
        <v>343</v>
      </c>
      <c r="AD97" s="101">
        <v>0</v>
      </c>
      <c r="AE97" s="101">
        <v>0</v>
      </c>
      <c r="AF97" s="101">
        <v>0</v>
      </c>
      <c r="AG97" s="97">
        <v>1</v>
      </c>
      <c r="AH97" s="101">
        <v>0</v>
      </c>
      <c r="AI97" s="101">
        <v>0</v>
      </c>
    </row>
    <row r="98" spans="1:35" ht="18" x14ac:dyDescent="0.4">
      <c r="A98" s="96" t="s">
        <v>641</v>
      </c>
      <c r="B98" s="101">
        <v>0</v>
      </c>
      <c r="C98" s="101">
        <v>0</v>
      </c>
      <c r="D98" s="101">
        <v>0</v>
      </c>
      <c r="E98" s="97">
        <v>1</v>
      </c>
      <c r="F98" s="101">
        <v>0</v>
      </c>
      <c r="G98" s="101">
        <v>0</v>
      </c>
      <c r="H98" s="96" t="s">
        <v>316</v>
      </c>
      <c r="I98" s="101">
        <v>0</v>
      </c>
      <c r="J98" s="101">
        <v>0</v>
      </c>
      <c r="K98" s="101">
        <v>0</v>
      </c>
      <c r="L98" s="97">
        <v>1</v>
      </c>
      <c r="M98" s="101">
        <v>0</v>
      </c>
      <c r="N98" s="101">
        <v>0</v>
      </c>
      <c r="O98" s="96" t="s">
        <v>347</v>
      </c>
      <c r="P98" s="101">
        <v>0</v>
      </c>
      <c r="Q98" s="101">
        <v>0</v>
      </c>
      <c r="R98" s="101">
        <v>0</v>
      </c>
      <c r="S98" s="97">
        <v>1</v>
      </c>
      <c r="T98" s="101">
        <v>0</v>
      </c>
      <c r="U98" s="101">
        <v>0</v>
      </c>
      <c r="V98" s="96" t="s">
        <v>231</v>
      </c>
      <c r="W98" s="101">
        <v>0</v>
      </c>
      <c r="X98" s="101">
        <v>0</v>
      </c>
      <c r="Y98" s="101">
        <v>0</v>
      </c>
      <c r="Z98" s="97">
        <v>1</v>
      </c>
      <c r="AA98" s="101">
        <v>0</v>
      </c>
      <c r="AB98" s="101">
        <v>0</v>
      </c>
      <c r="AC98" s="96" t="s">
        <v>344</v>
      </c>
      <c r="AD98" s="101">
        <v>0</v>
      </c>
      <c r="AE98" s="101">
        <v>0</v>
      </c>
      <c r="AF98" s="101">
        <v>0</v>
      </c>
      <c r="AG98" s="97">
        <v>1</v>
      </c>
      <c r="AH98" s="101">
        <v>0</v>
      </c>
      <c r="AI98" s="101">
        <v>0</v>
      </c>
    </row>
    <row r="99" spans="1:35" ht="18" x14ac:dyDescent="0.4">
      <c r="A99" s="96" t="s">
        <v>283</v>
      </c>
      <c r="B99" s="101">
        <v>0</v>
      </c>
      <c r="C99" s="101">
        <v>0</v>
      </c>
      <c r="D99" s="101">
        <v>0</v>
      </c>
      <c r="E99" s="97">
        <v>1</v>
      </c>
      <c r="F99" s="101">
        <v>0</v>
      </c>
      <c r="G99" s="101">
        <v>0</v>
      </c>
      <c r="H99" s="96" t="s">
        <v>270</v>
      </c>
      <c r="I99" s="101">
        <v>0</v>
      </c>
      <c r="J99" s="101">
        <v>0</v>
      </c>
      <c r="K99" s="101">
        <v>0</v>
      </c>
      <c r="L99" s="97">
        <v>1</v>
      </c>
      <c r="M99" s="101">
        <v>0</v>
      </c>
      <c r="N99" s="101">
        <v>0</v>
      </c>
      <c r="O99" s="96" t="s">
        <v>223</v>
      </c>
      <c r="P99" s="101">
        <v>0</v>
      </c>
      <c r="Q99" s="101">
        <v>0</v>
      </c>
      <c r="R99" s="101">
        <v>0</v>
      </c>
      <c r="S99" s="97">
        <v>1</v>
      </c>
      <c r="T99" s="101">
        <v>0</v>
      </c>
      <c r="U99" s="101">
        <v>0</v>
      </c>
      <c r="V99" s="96" t="s">
        <v>274</v>
      </c>
      <c r="W99" s="101">
        <v>0</v>
      </c>
      <c r="X99" s="101">
        <v>0</v>
      </c>
      <c r="Y99" s="101">
        <v>0</v>
      </c>
      <c r="Z99" s="97">
        <v>1</v>
      </c>
      <c r="AA99" s="101">
        <v>0</v>
      </c>
      <c r="AB99" s="101">
        <v>0</v>
      </c>
      <c r="AC99" s="96" t="s">
        <v>640</v>
      </c>
      <c r="AD99" s="101">
        <v>0</v>
      </c>
      <c r="AE99" s="101">
        <v>0</v>
      </c>
      <c r="AF99" s="101">
        <v>0</v>
      </c>
      <c r="AG99" s="97">
        <v>1</v>
      </c>
      <c r="AH99" s="101">
        <v>0</v>
      </c>
      <c r="AI99" s="101">
        <v>0</v>
      </c>
    </row>
    <row r="100" spans="1:35" ht="18" x14ac:dyDescent="0.4">
      <c r="A100" s="96" t="s">
        <v>274</v>
      </c>
      <c r="B100" s="101">
        <v>0</v>
      </c>
      <c r="C100" s="101">
        <v>0</v>
      </c>
      <c r="D100" s="101">
        <v>0</v>
      </c>
      <c r="E100" s="97">
        <v>1</v>
      </c>
      <c r="F100" s="101">
        <v>0</v>
      </c>
      <c r="G100" s="101">
        <v>0</v>
      </c>
      <c r="H100" s="96" t="s">
        <v>641</v>
      </c>
      <c r="I100" s="101">
        <v>0</v>
      </c>
      <c r="J100" s="101">
        <v>0</v>
      </c>
      <c r="K100" s="101">
        <v>0</v>
      </c>
      <c r="L100" s="97">
        <v>1</v>
      </c>
      <c r="M100" s="101">
        <v>0</v>
      </c>
      <c r="N100" s="101">
        <v>0</v>
      </c>
      <c r="O100" s="96" t="s">
        <v>295</v>
      </c>
      <c r="P100" s="101">
        <v>0</v>
      </c>
      <c r="Q100" s="101">
        <v>0</v>
      </c>
      <c r="R100" s="101">
        <v>0</v>
      </c>
      <c r="S100" s="97">
        <v>1</v>
      </c>
      <c r="T100" s="101">
        <v>0</v>
      </c>
      <c r="U100" s="101">
        <v>0</v>
      </c>
      <c r="V100" s="96" t="s">
        <v>219</v>
      </c>
      <c r="W100" s="101">
        <v>0</v>
      </c>
      <c r="X100" s="101">
        <v>0</v>
      </c>
      <c r="Y100" s="101">
        <v>0</v>
      </c>
      <c r="Z100" s="97">
        <v>1</v>
      </c>
      <c r="AA100" s="101">
        <v>0</v>
      </c>
      <c r="AB100" s="101">
        <v>0</v>
      </c>
      <c r="AC100" s="96" t="s">
        <v>272</v>
      </c>
      <c r="AD100" s="101">
        <v>0</v>
      </c>
      <c r="AE100" s="101">
        <v>0</v>
      </c>
      <c r="AF100" s="101">
        <v>0</v>
      </c>
      <c r="AG100" s="97">
        <v>1</v>
      </c>
      <c r="AH100" s="101">
        <v>0</v>
      </c>
      <c r="AI100" s="101">
        <v>0</v>
      </c>
    </row>
    <row r="101" spans="1:35" ht="18" x14ac:dyDescent="0.4">
      <c r="A101" s="96" t="s">
        <v>219</v>
      </c>
      <c r="B101" s="101">
        <v>0</v>
      </c>
      <c r="C101" s="101">
        <v>0</v>
      </c>
      <c r="D101" s="101">
        <v>0</v>
      </c>
      <c r="E101" s="97">
        <v>1</v>
      </c>
      <c r="F101" s="101">
        <v>0</v>
      </c>
      <c r="G101" s="101">
        <v>0</v>
      </c>
      <c r="H101" s="96" t="s">
        <v>283</v>
      </c>
      <c r="I101" s="101">
        <v>0</v>
      </c>
      <c r="J101" s="101">
        <v>0</v>
      </c>
      <c r="K101" s="101">
        <v>0</v>
      </c>
      <c r="L101" s="97">
        <v>1</v>
      </c>
      <c r="M101" s="101">
        <v>0</v>
      </c>
      <c r="N101" s="101">
        <v>0</v>
      </c>
      <c r="O101" s="96" t="s">
        <v>218</v>
      </c>
      <c r="P101" s="101">
        <v>0</v>
      </c>
      <c r="Q101" s="101">
        <v>0</v>
      </c>
      <c r="R101" s="101">
        <v>0</v>
      </c>
      <c r="S101" s="97">
        <v>1</v>
      </c>
      <c r="T101" s="101">
        <v>0</v>
      </c>
      <c r="U101" s="101">
        <v>0</v>
      </c>
      <c r="V101" s="96" t="s">
        <v>331</v>
      </c>
      <c r="W101" s="101">
        <v>0</v>
      </c>
      <c r="X101" s="101">
        <v>0</v>
      </c>
      <c r="Y101" s="101">
        <v>0</v>
      </c>
      <c r="Z101" s="97">
        <v>1</v>
      </c>
      <c r="AA101" s="101">
        <v>0</v>
      </c>
      <c r="AB101" s="101">
        <v>0</v>
      </c>
      <c r="AC101" s="96" t="s">
        <v>345</v>
      </c>
      <c r="AD101" s="101">
        <v>0</v>
      </c>
      <c r="AE101" s="101">
        <v>0</v>
      </c>
      <c r="AF101" s="101">
        <v>0</v>
      </c>
      <c r="AG101" s="97">
        <v>1</v>
      </c>
      <c r="AH101" s="101">
        <v>0</v>
      </c>
      <c r="AI101" s="101">
        <v>0</v>
      </c>
    </row>
    <row r="102" spans="1:35" ht="18" x14ac:dyDescent="0.4">
      <c r="A102" s="96" t="s">
        <v>331</v>
      </c>
      <c r="B102" s="101">
        <v>0</v>
      </c>
      <c r="C102" s="101">
        <v>0</v>
      </c>
      <c r="D102" s="101">
        <v>0</v>
      </c>
      <c r="E102" s="97">
        <v>1</v>
      </c>
      <c r="F102" s="101">
        <v>0</v>
      </c>
      <c r="G102" s="101">
        <v>0</v>
      </c>
      <c r="H102" s="96" t="s">
        <v>231</v>
      </c>
      <c r="I102" s="101">
        <v>0</v>
      </c>
      <c r="J102" s="101">
        <v>0</v>
      </c>
      <c r="K102" s="101">
        <v>0</v>
      </c>
      <c r="L102" s="97">
        <v>1</v>
      </c>
      <c r="M102" s="101">
        <v>0</v>
      </c>
      <c r="N102" s="101">
        <v>0</v>
      </c>
      <c r="O102" s="96" t="s">
        <v>224</v>
      </c>
      <c r="P102" s="101">
        <v>0</v>
      </c>
      <c r="Q102" s="101">
        <v>0</v>
      </c>
      <c r="R102" s="101">
        <v>0</v>
      </c>
      <c r="S102" s="97">
        <v>1</v>
      </c>
      <c r="T102" s="101">
        <v>0</v>
      </c>
      <c r="U102" s="101">
        <v>0</v>
      </c>
      <c r="V102" s="96" t="s">
        <v>332</v>
      </c>
      <c r="W102" s="101">
        <v>0</v>
      </c>
      <c r="X102" s="101">
        <v>0</v>
      </c>
      <c r="Y102" s="101">
        <v>0</v>
      </c>
      <c r="Z102" s="97">
        <v>1</v>
      </c>
      <c r="AA102" s="101">
        <v>0</v>
      </c>
      <c r="AB102" s="101">
        <v>0</v>
      </c>
      <c r="AC102" s="96" t="s">
        <v>290</v>
      </c>
      <c r="AD102" s="101">
        <v>0</v>
      </c>
      <c r="AE102" s="101">
        <v>0</v>
      </c>
      <c r="AF102" s="101">
        <v>0</v>
      </c>
      <c r="AG102" s="97">
        <v>1</v>
      </c>
      <c r="AH102" s="101">
        <v>0</v>
      </c>
      <c r="AI102" s="101">
        <v>0</v>
      </c>
    </row>
    <row r="103" spans="1:35" ht="36" x14ac:dyDescent="0.4">
      <c r="A103" s="96" t="s">
        <v>332</v>
      </c>
      <c r="B103" s="101">
        <v>0</v>
      </c>
      <c r="C103" s="101">
        <v>0</v>
      </c>
      <c r="D103" s="101">
        <v>0</v>
      </c>
      <c r="E103" s="97">
        <v>1</v>
      </c>
      <c r="F103" s="101">
        <v>0</v>
      </c>
      <c r="G103" s="101">
        <v>0</v>
      </c>
      <c r="H103" s="96" t="s">
        <v>274</v>
      </c>
      <c r="I103" s="101">
        <v>0</v>
      </c>
      <c r="J103" s="101">
        <v>0</v>
      </c>
      <c r="K103" s="101">
        <v>0</v>
      </c>
      <c r="L103" s="97">
        <v>1</v>
      </c>
      <c r="M103" s="101">
        <v>0</v>
      </c>
      <c r="N103" s="101">
        <v>0</v>
      </c>
      <c r="O103" s="96" t="s">
        <v>234</v>
      </c>
      <c r="P103" s="101">
        <v>0</v>
      </c>
      <c r="Q103" s="101">
        <v>0</v>
      </c>
      <c r="R103" s="101">
        <v>0</v>
      </c>
      <c r="S103" s="97">
        <v>1</v>
      </c>
      <c r="T103" s="101">
        <v>0</v>
      </c>
      <c r="U103" s="101">
        <v>0</v>
      </c>
      <c r="V103" s="96" t="s">
        <v>348</v>
      </c>
      <c r="W103" s="101">
        <v>0</v>
      </c>
      <c r="X103" s="101">
        <v>0</v>
      </c>
      <c r="Y103" s="101">
        <v>0</v>
      </c>
      <c r="Z103" s="97">
        <v>1</v>
      </c>
      <c r="AA103" s="101">
        <v>0</v>
      </c>
      <c r="AB103" s="101">
        <v>0</v>
      </c>
      <c r="AC103" s="96" t="s">
        <v>262</v>
      </c>
      <c r="AD103" s="101">
        <v>0</v>
      </c>
      <c r="AE103" s="101">
        <v>0</v>
      </c>
      <c r="AF103" s="101">
        <v>0</v>
      </c>
      <c r="AG103" s="97">
        <v>1</v>
      </c>
      <c r="AH103" s="101">
        <v>0</v>
      </c>
      <c r="AI103" s="101">
        <v>0</v>
      </c>
    </row>
    <row r="104" spans="1:35" ht="36" x14ac:dyDescent="0.4">
      <c r="A104" s="96" t="s">
        <v>348</v>
      </c>
      <c r="B104" s="101">
        <v>0</v>
      </c>
      <c r="C104" s="101">
        <v>0</v>
      </c>
      <c r="D104" s="101">
        <v>0</v>
      </c>
      <c r="E104" s="97">
        <v>1</v>
      </c>
      <c r="F104" s="101">
        <v>0</v>
      </c>
      <c r="G104" s="101">
        <v>0</v>
      </c>
      <c r="H104" s="96" t="s">
        <v>331</v>
      </c>
      <c r="I104" s="101">
        <v>0</v>
      </c>
      <c r="J104" s="101">
        <v>0</v>
      </c>
      <c r="K104" s="101">
        <v>0</v>
      </c>
      <c r="L104" s="97">
        <v>1</v>
      </c>
      <c r="M104" s="101">
        <v>0</v>
      </c>
      <c r="N104" s="101">
        <v>0</v>
      </c>
      <c r="O104" s="96" t="s">
        <v>284</v>
      </c>
      <c r="P104" s="101">
        <v>0</v>
      </c>
      <c r="Q104" s="101">
        <v>0</v>
      </c>
      <c r="R104" s="101">
        <v>0</v>
      </c>
      <c r="S104" s="97">
        <v>1</v>
      </c>
      <c r="T104" s="101">
        <v>0</v>
      </c>
      <c r="U104" s="101">
        <v>0</v>
      </c>
      <c r="V104" s="96" t="s">
        <v>642</v>
      </c>
      <c r="W104" s="101">
        <v>0</v>
      </c>
      <c r="X104" s="101">
        <v>0</v>
      </c>
      <c r="Y104" s="101">
        <v>0</v>
      </c>
      <c r="Z104" s="97">
        <v>1</v>
      </c>
      <c r="AA104" s="101">
        <v>0</v>
      </c>
      <c r="AB104" s="101">
        <v>0</v>
      </c>
      <c r="AC104" s="96" t="s">
        <v>347</v>
      </c>
      <c r="AD104" s="101">
        <v>0</v>
      </c>
      <c r="AE104" s="101">
        <v>0</v>
      </c>
      <c r="AF104" s="101">
        <v>0</v>
      </c>
      <c r="AG104" s="97">
        <v>1</v>
      </c>
      <c r="AH104" s="101">
        <v>0</v>
      </c>
      <c r="AI104" s="101">
        <v>0</v>
      </c>
    </row>
    <row r="105" spans="1:35" ht="18" x14ac:dyDescent="0.4">
      <c r="A105" s="96" t="s">
        <v>642</v>
      </c>
      <c r="B105" s="101">
        <v>0</v>
      </c>
      <c r="C105" s="101">
        <v>0</v>
      </c>
      <c r="D105" s="101">
        <v>0</v>
      </c>
      <c r="E105" s="97">
        <v>1</v>
      </c>
      <c r="F105" s="101">
        <v>0</v>
      </c>
      <c r="G105" s="101">
        <v>0</v>
      </c>
      <c r="H105" s="96" t="s">
        <v>332</v>
      </c>
      <c r="I105" s="101">
        <v>0</v>
      </c>
      <c r="J105" s="101">
        <v>0</v>
      </c>
      <c r="K105" s="101">
        <v>0</v>
      </c>
      <c r="L105" s="97">
        <v>1</v>
      </c>
      <c r="M105" s="101">
        <v>0</v>
      </c>
      <c r="N105" s="101">
        <v>0</v>
      </c>
      <c r="O105" s="96" t="s">
        <v>316</v>
      </c>
      <c r="P105" s="101">
        <v>0</v>
      </c>
      <c r="Q105" s="101">
        <v>0</v>
      </c>
      <c r="R105" s="101">
        <v>0</v>
      </c>
      <c r="S105" s="97">
        <v>1</v>
      </c>
      <c r="T105" s="101">
        <v>0</v>
      </c>
      <c r="U105" s="101">
        <v>0</v>
      </c>
      <c r="V105" s="96" t="s">
        <v>349</v>
      </c>
      <c r="W105" s="101">
        <v>0</v>
      </c>
      <c r="X105" s="101">
        <v>0</v>
      </c>
      <c r="Y105" s="101">
        <v>0</v>
      </c>
      <c r="Z105" s="97">
        <v>1</v>
      </c>
      <c r="AA105" s="101">
        <v>0</v>
      </c>
      <c r="AB105" s="101">
        <v>0</v>
      </c>
      <c r="AC105" s="96" t="s">
        <v>270</v>
      </c>
      <c r="AD105" s="101">
        <v>0</v>
      </c>
      <c r="AE105" s="101">
        <v>0</v>
      </c>
      <c r="AF105" s="101">
        <v>0</v>
      </c>
      <c r="AG105" s="97">
        <v>1</v>
      </c>
      <c r="AH105" s="101">
        <v>0</v>
      </c>
      <c r="AI105" s="101">
        <v>0</v>
      </c>
    </row>
    <row r="106" spans="1:35" ht="36" x14ac:dyDescent="0.4">
      <c r="A106" s="96" t="s">
        <v>349</v>
      </c>
      <c r="B106" s="101">
        <v>0</v>
      </c>
      <c r="C106" s="101">
        <v>0</v>
      </c>
      <c r="D106" s="101">
        <v>0</v>
      </c>
      <c r="E106" s="97">
        <v>1</v>
      </c>
      <c r="F106" s="101">
        <v>0</v>
      </c>
      <c r="G106" s="101">
        <v>0</v>
      </c>
      <c r="H106" s="96" t="s">
        <v>348</v>
      </c>
      <c r="I106" s="101">
        <v>0</v>
      </c>
      <c r="J106" s="101">
        <v>0</v>
      </c>
      <c r="K106" s="101">
        <v>0</v>
      </c>
      <c r="L106" s="97">
        <v>1</v>
      </c>
      <c r="M106" s="101">
        <v>0</v>
      </c>
      <c r="N106" s="101">
        <v>0</v>
      </c>
      <c r="O106" s="96" t="s">
        <v>270</v>
      </c>
      <c r="P106" s="101">
        <v>0</v>
      </c>
      <c r="Q106" s="101">
        <v>0</v>
      </c>
      <c r="R106" s="101">
        <v>0</v>
      </c>
      <c r="S106" s="97">
        <v>1</v>
      </c>
      <c r="T106" s="101">
        <v>0</v>
      </c>
      <c r="U106" s="101">
        <v>0</v>
      </c>
      <c r="V106" s="96" t="s">
        <v>228</v>
      </c>
      <c r="W106" s="101">
        <v>0</v>
      </c>
      <c r="X106" s="101">
        <v>0</v>
      </c>
      <c r="Y106" s="101">
        <v>0</v>
      </c>
      <c r="Z106" s="97">
        <v>1</v>
      </c>
      <c r="AA106" s="101">
        <v>0</v>
      </c>
      <c r="AB106" s="101">
        <v>0</v>
      </c>
      <c r="AC106" s="96" t="s">
        <v>641</v>
      </c>
      <c r="AD106" s="101">
        <v>0</v>
      </c>
      <c r="AE106" s="101">
        <v>0</v>
      </c>
      <c r="AF106" s="101">
        <v>0</v>
      </c>
      <c r="AG106" s="97">
        <v>1</v>
      </c>
      <c r="AH106" s="101">
        <v>0</v>
      </c>
      <c r="AI106" s="101">
        <v>0</v>
      </c>
    </row>
    <row r="107" spans="1:35" ht="18" x14ac:dyDescent="0.4">
      <c r="A107" s="96" t="s">
        <v>228</v>
      </c>
      <c r="B107" s="101">
        <v>0</v>
      </c>
      <c r="C107" s="101">
        <v>0</v>
      </c>
      <c r="D107" s="101">
        <v>0</v>
      </c>
      <c r="E107" s="97">
        <v>1</v>
      </c>
      <c r="F107" s="101">
        <v>0</v>
      </c>
      <c r="G107" s="101">
        <v>0</v>
      </c>
      <c r="H107" s="96" t="s">
        <v>642</v>
      </c>
      <c r="I107" s="101">
        <v>0</v>
      </c>
      <c r="J107" s="101">
        <v>0</v>
      </c>
      <c r="K107" s="101">
        <v>0</v>
      </c>
      <c r="L107" s="97">
        <v>1</v>
      </c>
      <c r="M107" s="101">
        <v>0</v>
      </c>
      <c r="N107" s="101">
        <v>0</v>
      </c>
      <c r="O107" s="96" t="s">
        <v>641</v>
      </c>
      <c r="P107" s="101">
        <v>0</v>
      </c>
      <c r="Q107" s="101">
        <v>0</v>
      </c>
      <c r="R107" s="101">
        <v>0</v>
      </c>
      <c r="S107" s="97">
        <v>1</v>
      </c>
      <c r="T107" s="101">
        <v>0</v>
      </c>
      <c r="U107" s="101">
        <v>0</v>
      </c>
      <c r="V107" s="96" t="s">
        <v>350</v>
      </c>
      <c r="W107" s="101">
        <v>0</v>
      </c>
      <c r="X107" s="101">
        <v>0</v>
      </c>
      <c r="Y107" s="101">
        <v>0</v>
      </c>
      <c r="Z107" s="97">
        <v>1</v>
      </c>
      <c r="AA107" s="101">
        <v>0</v>
      </c>
      <c r="AB107" s="101">
        <v>0</v>
      </c>
      <c r="AC107" s="96" t="s">
        <v>283</v>
      </c>
      <c r="AD107" s="101">
        <v>0</v>
      </c>
      <c r="AE107" s="101">
        <v>0</v>
      </c>
      <c r="AF107" s="101">
        <v>0</v>
      </c>
      <c r="AG107" s="97">
        <v>1</v>
      </c>
      <c r="AH107" s="101">
        <v>0</v>
      </c>
      <c r="AI107" s="101">
        <v>0</v>
      </c>
    </row>
    <row r="108" spans="1:35" ht="18" x14ac:dyDescent="0.4">
      <c r="A108" s="96" t="s">
        <v>256</v>
      </c>
      <c r="B108" s="101">
        <v>0</v>
      </c>
      <c r="C108" s="101">
        <v>0</v>
      </c>
      <c r="D108" s="101">
        <v>0</v>
      </c>
      <c r="E108" s="97">
        <v>1</v>
      </c>
      <c r="F108" s="101">
        <v>0</v>
      </c>
      <c r="G108" s="101">
        <v>0</v>
      </c>
      <c r="H108" s="96" t="s">
        <v>349</v>
      </c>
      <c r="I108" s="101">
        <v>0</v>
      </c>
      <c r="J108" s="101">
        <v>0</v>
      </c>
      <c r="K108" s="101">
        <v>0</v>
      </c>
      <c r="L108" s="97">
        <v>1</v>
      </c>
      <c r="M108" s="101">
        <v>0</v>
      </c>
      <c r="N108" s="101">
        <v>0</v>
      </c>
      <c r="O108" s="96" t="s">
        <v>231</v>
      </c>
      <c r="P108" s="101">
        <v>0</v>
      </c>
      <c r="Q108" s="101">
        <v>0</v>
      </c>
      <c r="R108" s="101">
        <v>0</v>
      </c>
      <c r="S108" s="97">
        <v>1</v>
      </c>
      <c r="T108" s="101">
        <v>0</v>
      </c>
      <c r="U108" s="101">
        <v>0</v>
      </c>
      <c r="V108" s="96" t="s">
        <v>256</v>
      </c>
      <c r="W108" s="101">
        <v>0</v>
      </c>
      <c r="X108" s="101">
        <v>0</v>
      </c>
      <c r="Y108" s="101">
        <v>0</v>
      </c>
      <c r="Z108" s="97">
        <v>1</v>
      </c>
      <c r="AA108" s="101">
        <v>0</v>
      </c>
      <c r="AB108" s="101">
        <v>0</v>
      </c>
      <c r="AC108" s="96" t="s">
        <v>231</v>
      </c>
      <c r="AD108" s="101">
        <v>0</v>
      </c>
      <c r="AE108" s="101">
        <v>0</v>
      </c>
      <c r="AF108" s="101">
        <v>0</v>
      </c>
      <c r="AG108" s="97">
        <v>1</v>
      </c>
      <c r="AH108" s="101">
        <v>0</v>
      </c>
      <c r="AI108" s="101">
        <v>0</v>
      </c>
    </row>
    <row r="109" spans="1:35" ht="36" x14ac:dyDescent="0.4">
      <c r="A109" s="96" t="s">
        <v>643</v>
      </c>
      <c r="B109" s="101">
        <v>0</v>
      </c>
      <c r="C109" s="101">
        <v>0</v>
      </c>
      <c r="D109" s="101">
        <v>0</v>
      </c>
      <c r="E109" s="97">
        <v>1</v>
      </c>
      <c r="F109" s="101">
        <v>0</v>
      </c>
      <c r="G109" s="101">
        <v>0</v>
      </c>
      <c r="H109" s="96" t="s">
        <v>228</v>
      </c>
      <c r="I109" s="101">
        <v>0</v>
      </c>
      <c r="J109" s="101">
        <v>0</v>
      </c>
      <c r="K109" s="101">
        <v>0</v>
      </c>
      <c r="L109" s="97">
        <v>1</v>
      </c>
      <c r="M109" s="101">
        <v>0</v>
      </c>
      <c r="N109" s="101">
        <v>0</v>
      </c>
      <c r="O109" s="96" t="s">
        <v>274</v>
      </c>
      <c r="P109" s="101">
        <v>0</v>
      </c>
      <c r="Q109" s="101">
        <v>0</v>
      </c>
      <c r="R109" s="101">
        <v>0</v>
      </c>
      <c r="S109" s="97">
        <v>1</v>
      </c>
      <c r="T109" s="101">
        <v>0</v>
      </c>
      <c r="U109" s="101">
        <v>0</v>
      </c>
      <c r="V109" s="96" t="s">
        <v>643</v>
      </c>
      <c r="W109" s="101">
        <v>0</v>
      </c>
      <c r="X109" s="101">
        <v>0</v>
      </c>
      <c r="Y109" s="101">
        <v>0</v>
      </c>
      <c r="Z109" s="97">
        <v>1</v>
      </c>
      <c r="AA109" s="101">
        <v>0</v>
      </c>
      <c r="AB109" s="101">
        <v>0</v>
      </c>
      <c r="AC109" s="96" t="s">
        <v>348</v>
      </c>
      <c r="AD109" s="101">
        <v>0</v>
      </c>
      <c r="AE109" s="101">
        <v>0</v>
      </c>
      <c r="AF109" s="101">
        <v>0</v>
      </c>
      <c r="AG109" s="97">
        <v>1</v>
      </c>
      <c r="AH109" s="101">
        <v>0</v>
      </c>
      <c r="AI109" s="101">
        <v>0</v>
      </c>
    </row>
    <row r="110" spans="1:35" ht="18" x14ac:dyDescent="0.4">
      <c r="A110" s="96" t="s">
        <v>315</v>
      </c>
      <c r="B110" s="101">
        <v>0</v>
      </c>
      <c r="C110" s="101">
        <v>0</v>
      </c>
      <c r="D110" s="101">
        <v>0</v>
      </c>
      <c r="E110" s="97">
        <v>1</v>
      </c>
      <c r="F110" s="101">
        <v>0</v>
      </c>
      <c r="G110" s="101">
        <v>0</v>
      </c>
      <c r="H110" s="96" t="s">
        <v>350</v>
      </c>
      <c r="I110" s="101">
        <v>0</v>
      </c>
      <c r="J110" s="101">
        <v>0</v>
      </c>
      <c r="K110" s="101">
        <v>0</v>
      </c>
      <c r="L110" s="97">
        <v>1</v>
      </c>
      <c r="M110" s="101">
        <v>0</v>
      </c>
      <c r="N110" s="101">
        <v>0</v>
      </c>
      <c r="O110" s="96" t="s">
        <v>331</v>
      </c>
      <c r="P110" s="101">
        <v>0</v>
      </c>
      <c r="Q110" s="101">
        <v>0</v>
      </c>
      <c r="R110" s="101">
        <v>0</v>
      </c>
      <c r="S110" s="97">
        <v>1</v>
      </c>
      <c r="T110" s="101">
        <v>0</v>
      </c>
      <c r="U110" s="101">
        <v>0</v>
      </c>
      <c r="V110" s="96" t="s">
        <v>315</v>
      </c>
      <c r="W110" s="101">
        <v>0</v>
      </c>
      <c r="X110" s="101">
        <v>0</v>
      </c>
      <c r="Y110" s="101">
        <v>0</v>
      </c>
      <c r="Z110" s="97">
        <v>1</v>
      </c>
      <c r="AA110" s="101">
        <v>0</v>
      </c>
      <c r="AB110" s="101">
        <v>0</v>
      </c>
      <c r="AC110" s="96" t="s">
        <v>642</v>
      </c>
      <c r="AD110" s="101">
        <v>0</v>
      </c>
      <c r="AE110" s="101">
        <v>0</v>
      </c>
      <c r="AF110" s="101">
        <v>0</v>
      </c>
      <c r="AG110" s="97">
        <v>1</v>
      </c>
      <c r="AH110" s="101">
        <v>0</v>
      </c>
      <c r="AI110" s="101">
        <v>0</v>
      </c>
    </row>
    <row r="111" spans="1:35" ht="18" x14ac:dyDescent="0.4">
      <c r="A111" s="96" t="s">
        <v>235</v>
      </c>
      <c r="B111" s="101">
        <v>0</v>
      </c>
      <c r="C111" s="101">
        <v>0</v>
      </c>
      <c r="D111" s="101">
        <v>0</v>
      </c>
      <c r="E111" s="97">
        <v>1</v>
      </c>
      <c r="F111" s="101">
        <v>0</v>
      </c>
      <c r="G111" s="101">
        <v>0</v>
      </c>
      <c r="H111" s="96" t="s">
        <v>256</v>
      </c>
      <c r="I111" s="101">
        <v>0</v>
      </c>
      <c r="J111" s="101">
        <v>0</v>
      </c>
      <c r="K111" s="101">
        <v>0</v>
      </c>
      <c r="L111" s="97">
        <v>1</v>
      </c>
      <c r="M111" s="101">
        <v>0</v>
      </c>
      <c r="N111" s="101">
        <v>0</v>
      </c>
      <c r="O111" s="96" t="s">
        <v>332</v>
      </c>
      <c r="P111" s="101">
        <v>0</v>
      </c>
      <c r="Q111" s="101">
        <v>0</v>
      </c>
      <c r="R111" s="101">
        <v>0</v>
      </c>
      <c r="S111" s="97">
        <v>1</v>
      </c>
      <c r="T111" s="101">
        <v>0</v>
      </c>
      <c r="U111" s="101">
        <v>0</v>
      </c>
      <c r="V111" s="96" t="s">
        <v>235</v>
      </c>
      <c r="W111" s="101">
        <v>0</v>
      </c>
      <c r="X111" s="101">
        <v>0</v>
      </c>
      <c r="Y111" s="101">
        <v>0</v>
      </c>
      <c r="Z111" s="97">
        <v>1</v>
      </c>
      <c r="AA111" s="101">
        <v>0</v>
      </c>
      <c r="AB111" s="101">
        <v>0</v>
      </c>
      <c r="AC111" s="96" t="s">
        <v>349</v>
      </c>
      <c r="AD111" s="101">
        <v>0</v>
      </c>
      <c r="AE111" s="101">
        <v>0</v>
      </c>
      <c r="AF111" s="101">
        <v>0</v>
      </c>
      <c r="AG111" s="97">
        <v>1</v>
      </c>
      <c r="AH111" s="101">
        <v>0</v>
      </c>
      <c r="AI111" s="101">
        <v>0</v>
      </c>
    </row>
    <row r="112" spans="1:35" ht="36" x14ac:dyDescent="0.4">
      <c r="A112" s="96" t="s">
        <v>323</v>
      </c>
      <c r="B112" s="101">
        <v>0</v>
      </c>
      <c r="C112" s="101">
        <v>0</v>
      </c>
      <c r="D112" s="101">
        <v>0</v>
      </c>
      <c r="E112" s="97">
        <v>1</v>
      </c>
      <c r="F112" s="101">
        <v>0</v>
      </c>
      <c r="G112" s="101">
        <v>0</v>
      </c>
      <c r="H112" s="96" t="s">
        <v>643</v>
      </c>
      <c r="I112" s="101">
        <v>0</v>
      </c>
      <c r="J112" s="101">
        <v>0</v>
      </c>
      <c r="K112" s="101">
        <v>0</v>
      </c>
      <c r="L112" s="97">
        <v>1</v>
      </c>
      <c r="M112" s="101">
        <v>0</v>
      </c>
      <c r="N112" s="101">
        <v>0</v>
      </c>
      <c r="O112" s="96" t="s">
        <v>348</v>
      </c>
      <c r="P112" s="101">
        <v>0</v>
      </c>
      <c r="Q112" s="101">
        <v>0</v>
      </c>
      <c r="R112" s="101">
        <v>0</v>
      </c>
      <c r="S112" s="97">
        <v>1</v>
      </c>
      <c r="T112" s="101">
        <v>0</v>
      </c>
      <c r="U112" s="101">
        <v>0</v>
      </c>
      <c r="V112" s="96" t="s">
        <v>323</v>
      </c>
      <c r="W112" s="101">
        <v>0</v>
      </c>
      <c r="X112" s="101">
        <v>0</v>
      </c>
      <c r="Y112" s="101">
        <v>0</v>
      </c>
      <c r="Z112" s="97">
        <v>1</v>
      </c>
      <c r="AA112" s="101">
        <v>0</v>
      </c>
      <c r="AB112" s="101">
        <v>0</v>
      </c>
      <c r="AC112" s="96" t="s">
        <v>228</v>
      </c>
      <c r="AD112" s="101">
        <v>0</v>
      </c>
      <c r="AE112" s="101">
        <v>0</v>
      </c>
      <c r="AF112" s="101">
        <v>0</v>
      </c>
      <c r="AG112" s="97">
        <v>1</v>
      </c>
      <c r="AH112" s="101">
        <v>0</v>
      </c>
      <c r="AI112" s="101">
        <v>0</v>
      </c>
    </row>
    <row r="113" spans="1:35" ht="18" x14ac:dyDescent="0.4">
      <c r="A113" s="96" t="s">
        <v>300</v>
      </c>
      <c r="B113" s="101">
        <v>0</v>
      </c>
      <c r="C113" s="101">
        <v>0</v>
      </c>
      <c r="D113" s="101">
        <v>0</v>
      </c>
      <c r="E113" s="97">
        <v>1</v>
      </c>
      <c r="F113" s="101">
        <v>0</v>
      </c>
      <c r="G113" s="101">
        <v>0</v>
      </c>
      <c r="H113" s="96" t="s">
        <v>315</v>
      </c>
      <c r="I113" s="101">
        <v>0</v>
      </c>
      <c r="J113" s="101">
        <v>0</v>
      </c>
      <c r="K113" s="101">
        <v>0</v>
      </c>
      <c r="L113" s="97">
        <v>1</v>
      </c>
      <c r="M113" s="101">
        <v>0</v>
      </c>
      <c r="N113" s="101">
        <v>0</v>
      </c>
      <c r="O113" s="96" t="s">
        <v>642</v>
      </c>
      <c r="P113" s="101">
        <v>0</v>
      </c>
      <c r="Q113" s="101">
        <v>0</v>
      </c>
      <c r="R113" s="101">
        <v>0</v>
      </c>
      <c r="S113" s="97">
        <v>1</v>
      </c>
      <c r="T113" s="101">
        <v>0</v>
      </c>
      <c r="U113" s="101">
        <v>0</v>
      </c>
      <c r="V113" s="96" t="s">
        <v>300</v>
      </c>
      <c r="W113" s="101">
        <v>0</v>
      </c>
      <c r="X113" s="101">
        <v>0</v>
      </c>
      <c r="Y113" s="101">
        <v>0</v>
      </c>
      <c r="Z113" s="97">
        <v>1</v>
      </c>
      <c r="AA113" s="101">
        <v>0</v>
      </c>
      <c r="AB113" s="101">
        <v>0</v>
      </c>
      <c r="AC113" s="96" t="s">
        <v>350</v>
      </c>
      <c r="AD113" s="101">
        <v>0</v>
      </c>
      <c r="AE113" s="101">
        <v>0</v>
      </c>
      <c r="AF113" s="101">
        <v>0</v>
      </c>
      <c r="AG113" s="97">
        <v>1</v>
      </c>
      <c r="AH113" s="101">
        <v>0</v>
      </c>
      <c r="AI113" s="101">
        <v>0</v>
      </c>
    </row>
    <row r="114" spans="1:35" ht="18" x14ac:dyDescent="0.4">
      <c r="A114" s="96" t="s">
        <v>351</v>
      </c>
      <c r="B114" s="101">
        <v>0</v>
      </c>
      <c r="C114" s="101">
        <v>0</v>
      </c>
      <c r="D114" s="101">
        <v>0</v>
      </c>
      <c r="E114" s="97">
        <v>1</v>
      </c>
      <c r="F114" s="101">
        <v>0</v>
      </c>
      <c r="G114" s="101">
        <v>0</v>
      </c>
      <c r="H114" s="96" t="s">
        <v>235</v>
      </c>
      <c r="I114" s="101">
        <v>0</v>
      </c>
      <c r="J114" s="101">
        <v>0</v>
      </c>
      <c r="K114" s="101">
        <v>0</v>
      </c>
      <c r="L114" s="97">
        <v>1</v>
      </c>
      <c r="M114" s="101">
        <v>0</v>
      </c>
      <c r="N114" s="101">
        <v>0</v>
      </c>
      <c r="O114" s="96" t="s">
        <v>349</v>
      </c>
      <c r="P114" s="101">
        <v>0</v>
      </c>
      <c r="Q114" s="101">
        <v>0</v>
      </c>
      <c r="R114" s="101">
        <v>0</v>
      </c>
      <c r="S114" s="97">
        <v>1</v>
      </c>
      <c r="T114" s="101">
        <v>0</v>
      </c>
      <c r="U114" s="101">
        <v>0</v>
      </c>
      <c r="V114" s="96" t="s">
        <v>351</v>
      </c>
      <c r="W114" s="101">
        <v>0</v>
      </c>
      <c r="X114" s="101">
        <v>0</v>
      </c>
      <c r="Y114" s="101">
        <v>0</v>
      </c>
      <c r="Z114" s="97">
        <v>1</v>
      </c>
      <c r="AA114" s="101">
        <v>0</v>
      </c>
      <c r="AB114" s="101">
        <v>0</v>
      </c>
      <c r="AC114" s="96" t="s">
        <v>256</v>
      </c>
      <c r="AD114" s="101">
        <v>0</v>
      </c>
      <c r="AE114" s="101">
        <v>0</v>
      </c>
      <c r="AF114" s="101">
        <v>0</v>
      </c>
      <c r="AG114" s="97">
        <v>1</v>
      </c>
      <c r="AH114" s="101">
        <v>0</v>
      </c>
      <c r="AI114" s="101">
        <v>0</v>
      </c>
    </row>
    <row r="115" spans="1:35" ht="36" x14ac:dyDescent="0.4">
      <c r="A115" s="96" t="s">
        <v>240</v>
      </c>
      <c r="B115" s="101">
        <v>0</v>
      </c>
      <c r="C115" s="101">
        <v>0</v>
      </c>
      <c r="D115" s="101">
        <v>0</v>
      </c>
      <c r="E115" s="97">
        <v>1</v>
      </c>
      <c r="F115" s="101">
        <v>0</v>
      </c>
      <c r="G115" s="101">
        <v>0</v>
      </c>
      <c r="H115" s="96" t="s">
        <v>323</v>
      </c>
      <c r="I115" s="101">
        <v>0</v>
      </c>
      <c r="J115" s="101">
        <v>0</v>
      </c>
      <c r="K115" s="101">
        <v>0</v>
      </c>
      <c r="L115" s="97">
        <v>1</v>
      </c>
      <c r="M115" s="101">
        <v>0</v>
      </c>
      <c r="N115" s="101">
        <v>0</v>
      </c>
      <c r="O115" s="96" t="s">
        <v>228</v>
      </c>
      <c r="P115" s="101">
        <v>0</v>
      </c>
      <c r="Q115" s="101">
        <v>0</v>
      </c>
      <c r="R115" s="101">
        <v>0</v>
      </c>
      <c r="S115" s="97">
        <v>1</v>
      </c>
      <c r="T115" s="101">
        <v>0</v>
      </c>
      <c r="U115" s="101">
        <v>0</v>
      </c>
      <c r="V115" s="96" t="s">
        <v>240</v>
      </c>
      <c r="W115" s="101">
        <v>0</v>
      </c>
      <c r="X115" s="101">
        <v>0</v>
      </c>
      <c r="Y115" s="101">
        <v>0</v>
      </c>
      <c r="Z115" s="97">
        <v>1</v>
      </c>
      <c r="AA115" s="101">
        <v>0</v>
      </c>
      <c r="AB115" s="101">
        <v>0</v>
      </c>
      <c r="AC115" s="96" t="s">
        <v>643</v>
      </c>
      <c r="AD115" s="101">
        <v>0</v>
      </c>
      <c r="AE115" s="101">
        <v>0</v>
      </c>
      <c r="AF115" s="101">
        <v>0</v>
      </c>
      <c r="AG115" s="97">
        <v>1</v>
      </c>
      <c r="AH115" s="101">
        <v>0</v>
      </c>
      <c r="AI115" s="101">
        <v>0</v>
      </c>
    </row>
    <row r="116" spans="1:35" ht="18" x14ac:dyDescent="0.4">
      <c r="A116" s="96" t="s">
        <v>354</v>
      </c>
      <c r="B116" s="101">
        <v>0</v>
      </c>
      <c r="C116" s="101">
        <v>0</v>
      </c>
      <c r="D116" s="101">
        <v>0</v>
      </c>
      <c r="E116" s="97">
        <v>1</v>
      </c>
      <c r="F116" s="101">
        <v>0</v>
      </c>
      <c r="G116" s="101">
        <v>0</v>
      </c>
      <c r="H116" s="96" t="s">
        <v>300</v>
      </c>
      <c r="I116" s="101">
        <v>0</v>
      </c>
      <c r="J116" s="101">
        <v>0</v>
      </c>
      <c r="K116" s="101">
        <v>0</v>
      </c>
      <c r="L116" s="97">
        <v>1</v>
      </c>
      <c r="M116" s="101">
        <v>0</v>
      </c>
      <c r="N116" s="101">
        <v>0</v>
      </c>
      <c r="O116" s="96" t="s">
        <v>350</v>
      </c>
      <c r="P116" s="101">
        <v>0</v>
      </c>
      <c r="Q116" s="101">
        <v>0</v>
      </c>
      <c r="R116" s="101">
        <v>0</v>
      </c>
      <c r="S116" s="97">
        <v>1</v>
      </c>
      <c r="T116" s="101">
        <v>0</v>
      </c>
      <c r="U116" s="101">
        <v>0</v>
      </c>
      <c r="V116" s="96" t="s">
        <v>354</v>
      </c>
      <c r="W116" s="101">
        <v>0</v>
      </c>
      <c r="X116" s="101">
        <v>0</v>
      </c>
      <c r="Y116" s="101">
        <v>0</v>
      </c>
      <c r="Z116" s="97">
        <v>1</v>
      </c>
      <c r="AA116" s="101">
        <v>0</v>
      </c>
      <c r="AB116" s="101">
        <v>0</v>
      </c>
      <c r="AC116" s="96" t="s">
        <v>351</v>
      </c>
      <c r="AD116" s="101">
        <v>0</v>
      </c>
      <c r="AE116" s="101">
        <v>0</v>
      </c>
      <c r="AF116" s="101">
        <v>0</v>
      </c>
      <c r="AG116" s="97">
        <v>1</v>
      </c>
      <c r="AH116" s="101">
        <v>0</v>
      </c>
      <c r="AI116" s="101">
        <v>0</v>
      </c>
    </row>
    <row r="117" spans="1:35" ht="18" x14ac:dyDescent="0.4">
      <c r="A117" s="96" t="s">
        <v>216</v>
      </c>
      <c r="B117" s="101">
        <v>0</v>
      </c>
      <c r="C117" s="101">
        <v>0</v>
      </c>
      <c r="D117" s="101">
        <v>0</v>
      </c>
      <c r="E117" s="97">
        <v>1</v>
      </c>
      <c r="F117" s="101">
        <v>0</v>
      </c>
      <c r="G117" s="101">
        <v>0</v>
      </c>
      <c r="H117" s="96" t="s">
        <v>351</v>
      </c>
      <c r="I117" s="101">
        <v>0</v>
      </c>
      <c r="J117" s="101">
        <v>0</v>
      </c>
      <c r="K117" s="101">
        <v>0</v>
      </c>
      <c r="L117" s="97">
        <v>1</v>
      </c>
      <c r="M117" s="101">
        <v>0</v>
      </c>
      <c r="N117" s="101">
        <v>0</v>
      </c>
      <c r="O117" s="96" t="s">
        <v>256</v>
      </c>
      <c r="P117" s="101">
        <v>0</v>
      </c>
      <c r="Q117" s="101">
        <v>0</v>
      </c>
      <c r="R117" s="101">
        <v>0</v>
      </c>
      <c r="S117" s="97">
        <v>1</v>
      </c>
      <c r="T117" s="101">
        <v>0</v>
      </c>
      <c r="U117" s="101">
        <v>0</v>
      </c>
      <c r="V117" s="96" t="s">
        <v>216</v>
      </c>
      <c r="W117" s="101">
        <v>0</v>
      </c>
      <c r="X117" s="101">
        <v>0</v>
      </c>
      <c r="Y117" s="101">
        <v>0</v>
      </c>
      <c r="Z117" s="97">
        <v>1</v>
      </c>
      <c r="AA117" s="101">
        <v>0</v>
      </c>
      <c r="AB117" s="101">
        <v>0</v>
      </c>
      <c r="AC117" s="96" t="s">
        <v>240</v>
      </c>
      <c r="AD117" s="101">
        <v>0</v>
      </c>
      <c r="AE117" s="101">
        <v>0</v>
      </c>
      <c r="AF117" s="101">
        <v>0</v>
      </c>
      <c r="AG117" s="97">
        <v>1</v>
      </c>
      <c r="AH117" s="101">
        <v>0</v>
      </c>
      <c r="AI117" s="101">
        <v>0</v>
      </c>
    </row>
    <row r="118" spans="1:35" ht="36" x14ac:dyDescent="0.4">
      <c r="A118" s="96" t="s">
        <v>355</v>
      </c>
      <c r="B118" s="101">
        <v>0</v>
      </c>
      <c r="C118" s="101">
        <v>0</v>
      </c>
      <c r="D118" s="101">
        <v>0</v>
      </c>
      <c r="E118" s="97">
        <v>1</v>
      </c>
      <c r="F118" s="101">
        <v>0</v>
      </c>
      <c r="G118" s="101">
        <v>0</v>
      </c>
      <c r="H118" s="96" t="s">
        <v>354</v>
      </c>
      <c r="I118" s="101">
        <v>0</v>
      </c>
      <c r="J118" s="101">
        <v>0</v>
      </c>
      <c r="K118" s="101">
        <v>0</v>
      </c>
      <c r="L118" s="97">
        <v>1</v>
      </c>
      <c r="M118" s="101">
        <v>0</v>
      </c>
      <c r="N118" s="101">
        <v>0</v>
      </c>
      <c r="O118" s="96" t="s">
        <v>643</v>
      </c>
      <c r="P118" s="101">
        <v>0</v>
      </c>
      <c r="Q118" s="101">
        <v>0</v>
      </c>
      <c r="R118" s="101">
        <v>0</v>
      </c>
      <c r="S118" s="97">
        <v>1</v>
      </c>
      <c r="T118" s="101">
        <v>0</v>
      </c>
      <c r="U118" s="101">
        <v>0</v>
      </c>
      <c r="V118" s="96" t="s">
        <v>355</v>
      </c>
      <c r="W118" s="101">
        <v>0</v>
      </c>
      <c r="X118" s="101">
        <v>0</v>
      </c>
      <c r="Y118" s="101">
        <v>0</v>
      </c>
      <c r="Z118" s="97">
        <v>1</v>
      </c>
      <c r="AA118" s="101">
        <v>0</v>
      </c>
      <c r="AB118" s="101">
        <v>0</v>
      </c>
      <c r="AC118" s="96" t="s">
        <v>354</v>
      </c>
      <c r="AD118" s="101">
        <v>0</v>
      </c>
      <c r="AE118" s="101">
        <v>0</v>
      </c>
      <c r="AF118" s="101">
        <v>0</v>
      </c>
      <c r="AG118" s="97">
        <v>1</v>
      </c>
      <c r="AH118" s="101">
        <v>0</v>
      </c>
      <c r="AI118" s="101">
        <v>0</v>
      </c>
    </row>
    <row r="119" spans="1:35" ht="18" x14ac:dyDescent="0.4">
      <c r="A119" s="96" t="s">
        <v>263</v>
      </c>
      <c r="B119" s="101">
        <v>0</v>
      </c>
      <c r="C119" s="101">
        <v>0</v>
      </c>
      <c r="D119" s="101">
        <v>0</v>
      </c>
      <c r="E119" s="97">
        <v>1</v>
      </c>
      <c r="F119" s="101">
        <v>0</v>
      </c>
      <c r="G119" s="101">
        <v>0</v>
      </c>
      <c r="H119" s="96" t="s">
        <v>355</v>
      </c>
      <c r="I119" s="101">
        <v>0</v>
      </c>
      <c r="J119" s="101">
        <v>0</v>
      </c>
      <c r="K119" s="101">
        <v>0</v>
      </c>
      <c r="L119" s="97">
        <v>1</v>
      </c>
      <c r="M119" s="101">
        <v>0</v>
      </c>
      <c r="N119" s="101">
        <v>0</v>
      </c>
      <c r="O119" s="96" t="s">
        <v>315</v>
      </c>
      <c r="P119" s="101">
        <v>0</v>
      </c>
      <c r="Q119" s="101">
        <v>0</v>
      </c>
      <c r="R119" s="101">
        <v>0</v>
      </c>
      <c r="S119" s="97">
        <v>1</v>
      </c>
      <c r="T119" s="101">
        <v>0</v>
      </c>
      <c r="U119" s="101">
        <v>0</v>
      </c>
      <c r="V119" s="96" t="s">
        <v>263</v>
      </c>
      <c r="W119" s="101">
        <v>0</v>
      </c>
      <c r="X119" s="101">
        <v>0</v>
      </c>
      <c r="Y119" s="101">
        <v>0</v>
      </c>
      <c r="Z119" s="97">
        <v>1</v>
      </c>
      <c r="AA119" s="101">
        <v>0</v>
      </c>
      <c r="AB119" s="101">
        <v>0</v>
      </c>
      <c r="AC119" s="96" t="s">
        <v>216</v>
      </c>
      <c r="AD119" s="101">
        <v>0</v>
      </c>
      <c r="AE119" s="101">
        <v>0</v>
      </c>
      <c r="AF119" s="101">
        <v>0</v>
      </c>
      <c r="AG119" s="97">
        <v>1</v>
      </c>
      <c r="AH119" s="101">
        <v>0</v>
      </c>
      <c r="AI119" s="101">
        <v>0</v>
      </c>
    </row>
    <row r="120" spans="1:35" ht="18" x14ac:dyDescent="0.4">
      <c r="A120" s="96" t="s">
        <v>319</v>
      </c>
      <c r="B120" s="101">
        <v>0</v>
      </c>
      <c r="C120" s="101">
        <v>0</v>
      </c>
      <c r="D120" s="101">
        <v>0</v>
      </c>
      <c r="E120" s="97">
        <v>1</v>
      </c>
      <c r="F120" s="101">
        <v>0</v>
      </c>
      <c r="G120" s="101">
        <v>0</v>
      </c>
      <c r="H120" s="96" t="s">
        <v>319</v>
      </c>
      <c r="I120" s="101">
        <v>0</v>
      </c>
      <c r="J120" s="101">
        <v>0</v>
      </c>
      <c r="K120" s="101">
        <v>0</v>
      </c>
      <c r="L120" s="97">
        <v>1</v>
      </c>
      <c r="M120" s="101">
        <v>0</v>
      </c>
      <c r="N120" s="101">
        <v>0</v>
      </c>
      <c r="O120" s="96" t="s">
        <v>235</v>
      </c>
      <c r="P120" s="101">
        <v>0</v>
      </c>
      <c r="Q120" s="101">
        <v>0</v>
      </c>
      <c r="R120" s="101">
        <v>0</v>
      </c>
      <c r="S120" s="97">
        <v>1</v>
      </c>
      <c r="T120" s="101">
        <v>0</v>
      </c>
      <c r="U120" s="101">
        <v>0</v>
      </c>
      <c r="V120" s="96" t="s">
        <v>319</v>
      </c>
      <c r="W120" s="101">
        <v>0</v>
      </c>
      <c r="X120" s="101">
        <v>0</v>
      </c>
      <c r="Y120" s="101">
        <v>0</v>
      </c>
      <c r="Z120" s="97">
        <v>1</v>
      </c>
      <c r="AA120" s="101">
        <v>0</v>
      </c>
      <c r="AB120" s="101">
        <v>0</v>
      </c>
      <c r="AC120" s="96" t="s">
        <v>355</v>
      </c>
      <c r="AD120" s="101">
        <v>0</v>
      </c>
      <c r="AE120" s="101">
        <v>0</v>
      </c>
      <c r="AF120" s="101">
        <v>0</v>
      </c>
      <c r="AG120" s="97">
        <v>1</v>
      </c>
      <c r="AH120" s="101">
        <v>0</v>
      </c>
      <c r="AI120" s="101">
        <v>0</v>
      </c>
    </row>
    <row r="121" spans="1:35" ht="18" x14ac:dyDescent="0.4">
      <c r="A121" s="96" t="s">
        <v>337</v>
      </c>
      <c r="B121" s="101">
        <v>0</v>
      </c>
      <c r="C121" s="101">
        <v>0</v>
      </c>
      <c r="D121" s="101">
        <v>0</v>
      </c>
      <c r="E121" s="97">
        <v>1</v>
      </c>
      <c r="F121" s="101">
        <v>0</v>
      </c>
      <c r="G121" s="101">
        <v>0</v>
      </c>
      <c r="H121" s="96" t="s">
        <v>337</v>
      </c>
      <c r="I121" s="101">
        <v>0</v>
      </c>
      <c r="J121" s="101">
        <v>0</v>
      </c>
      <c r="K121" s="101">
        <v>0</v>
      </c>
      <c r="L121" s="97">
        <v>1</v>
      </c>
      <c r="M121" s="101">
        <v>0</v>
      </c>
      <c r="N121" s="101">
        <v>0</v>
      </c>
      <c r="O121" s="96" t="s">
        <v>323</v>
      </c>
      <c r="P121" s="101">
        <v>0</v>
      </c>
      <c r="Q121" s="101">
        <v>0</v>
      </c>
      <c r="R121" s="101">
        <v>0</v>
      </c>
      <c r="S121" s="97">
        <v>1</v>
      </c>
      <c r="T121" s="101">
        <v>0</v>
      </c>
      <c r="U121" s="101">
        <v>0</v>
      </c>
      <c r="V121" s="96" t="s">
        <v>337</v>
      </c>
      <c r="W121" s="101">
        <v>0</v>
      </c>
      <c r="X121" s="101">
        <v>0</v>
      </c>
      <c r="Y121" s="101">
        <v>0</v>
      </c>
      <c r="Z121" s="97">
        <v>1</v>
      </c>
      <c r="AA121" s="101">
        <v>0</v>
      </c>
      <c r="AB121" s="101">
        <v>0</v>
      </c>
      <c r="AC121" s="96" t="s">
        <v>263</v>
      </c>
      <c r="AD121" s="101">
        <v>0</v>
      </c>
      <c r="AE121" s="101">
        <v>0</v>
      </c>
      <c r="AF121" s="101">
        <v>0</v>
      </c>
      <c r="AG121" s="97">
        <v>1</v>
      </c>
      <c r="AH121" s="101">
        <v>0</v>
      </c>
      <c r="AI121" s="101">
        <v>0</v>
      </c>
    </row>
    <row r="122" spans="1:35" ht="36" x14ac:dyDescent="0.4">
      <c r="A122" s="96" t="s">
        <v>634</v>
      </c>
      <c r="B122" s="101">
        <v>0</v>
      </c>
      <c r="C122" s="101">
        <v>0</v>
      </c>
      <c r="D122" s="101">
        <v>0</v>
      </c>
      <c r="E122" s="97">
        <v>1</v>
      </c>
      <c r="F122" s="101">
        <v>0</v>
      </c>
      <c r="G122" s="101">
        <v>0</v>
      </c>
      <c r="H122" s="96" t="s">
        <v>634</v>
      </c>
      <c r="I122" s="101">
        <v>0</v>
      </c>
      <c r="J122" s="101">
        <v>0</v>
      </c>
      <c r="K122" s="101">
        <v>0</v>
      </c>
      <c r="L122" s="97">
        <v>1</v>
      </c>
      <c r="M122" s="101">
        <v>0</v>
      </c>
      <c r="N122" s="101">
        <v>0</v>
      </c>
      <c r="O122" s="96" t="s">
        <v>300</v>
      </c>
      <c r="P122" s="101">
        <v>0</v>
      </c>
      <c r="Q122" s="101">
        <v>0</v>
      </c>
      <c r="R122" s="101">
        <v>0</v>
      </c>
      <c r="S122" s="97">
        <v>1</v>
      </c>
      <c r="T122" s="101">
        <v>0</v>
      </c>
      <c r="U122" s="101">
        <v>0</v>
      </c>
      <c r="V122" s="96" t="s">
        <v>634</v>
      </c>
      <c r="W122" s="101">
        <v>0</v>
      </c>
      <c r="X122" s="101">
        <v>0</v>
      </c>
      <c r="Y122" s="101">
        <v>0</v>
      </c>
      <c r="Z122" s="97">
        <v>1</v>
      </c>
      <c r="AA122" s="101">
        <v>0</v>
      </c>
      <c r="AB122" s="101">
        <v>0</v>
      </c>
      <c r="AC122" s="96" t="s">
        <v>337</v>
      </c>
      <c r="AD122" s="101">
        <v>0</v>
      </c>
      <c r="AE122" s="101">
        <v>0</v>
      </c>
      <c r="AF122" s="101">
        <v>0</v>
      </c>
      <c r="AG122" s="97">
        <v>1</v>
      </c>
      <c r="AH122" s="101">
        <v>0</v>
      </c>
      <c r="AI122" s="101">
        <v>0</v>
      </c>
    </row>
    <row r="123" spans="1:35" ht="18" x14ac:dyDescent="0.4">
      <c r="A123" s="96" t="s">
        <v>356</v>
      </c>
      <c r="B123" s="101">
        <v>0</v>
      </c>
      <c r="C123" s="101">
        <v>0</v>
      </c>
      <c r="D123" s="101">
        <v>0</v>
      </c>
      <c r="E123" s="97">
        <v>1</v>
      </c>
      <c r="F123" s="101">
        <v>0</v>
      </c>
      <c r="G123" s="101">
        <v>0</v>
      </c>
      <c r="H123" s="96" t="s">
        <v>356</v>
      </c>
      <c r="I123" s="101">
        <v>0</v>
      </c>
      <c r="J123" s="101">
        <v>0</v>
      </c>
      <c r="K123" s="101">
        <v>0</v>
      </c>
      <c r="L123" s="97">
        <v>1</v>
      </c>
      <c r="M123" s="101">
        <v>0</v>
      </c>
      <c r="N123" s="101">
        <v>0</v>
      </c>
      <c r="O123" s="96" t="s">
        <v>351</v>
      </c>
      <c r="P123" s="101">
        <v>0</v>
      </c>
      <c r="Q123" s="101">
        <v>0</v>
      </c>
      <c r="R123" s="101">
        <v>0</v>
      </c>
      <c r="S123" s="97">
        <v>1</v>
      </c>
      <c r="T123" s="101">
        <v>0</v>
      </c>
      <c r="U123" s="101">
        <v>0</v>
      </c>
      <c r="V123" s="96" t="s">
        <v>356</v>
      </c>
      <c r="W123" s="101">
        <v>0</v>
      </c>
      <c r="X123" s="101">
        <v>0</v>
      </c>
      <c r="Y123" s="101">
        <v>0</v>
      </c>
      <c r="Z123" s="97">
        <v>1</v>
      </c>
      <c r="AA123" s="101">
        <v>0</v>
      </c>
      <c r="AB123" s="101">
        <v>0</v>
      </c>
      <c r="AC123" s="96" t="s">
        <v>356</v>
      </c>
      <c r="AD123" s="101">
        <v>0</v>
      </c>
      <c r="AE123" s="101">
        <v>0</v>
      </c>
      <c r="AF123" s="101">
        <v>0</v>
      </c>
      <c r="AG123" s="97">
        <v>1</v>
      </c>
      <c r="AH123" s="101">
        <v>0</v>
      </c>
      <c r="AI123" s="101">
        <v>0</v>
      </c>
    </row>
    <row r="124" spans="1:35" ht="18" x14ac:dyDescent="0.4">
      <c r="A124" s="96" t="s">
        <v>314</v>
      </c>
      <c r="B124" s="101">
        <v>0</v>
      </c>
      <c r="C124" s="101">
        <v>0</v>
      </c>
      <c r="D124" s="101">
        <v>0</v>
      </c>
      <c r="E124" s="97">
        <v>1</v>
      </c>
      <c r="F124" s="101">
        <v>0</v>
      </c>
      <c r="G124" s="101">
        <v>0</v>
      </c>
      <c r="H124" s="96" t="s">
        <v>314</v>
      </c>
      <c r="I124" s="101">
        <v>0</v>
      </c>
      <c r="J124" s="101">
        <v>0</v>
      </c>
      <c r="K124" s="101">
        <v>0</v>
      </c>
      <c r="L124" s="97">
        <v>1</v>
      </c>
      <c r="M124" s="101">
        <v>0</v>
      </c>
      <c r="N124" s="101">
        <v>0</v>
      </c>
      <c r="O124" s="96" t="s">
        <v>240</v>
      </c>
      <c r="P124" s="101">
        <v>0</v>
      </c>
      <c r="Q124" s="101">
        <v>0</v>
      </c>
      <c r="R124" s="101">
        <v>0</v>
      </c>
      <c r="S124" s="97">
        <v>1</v>
      </c>
      <c r="T124" s="101">
        <v>0</v>
      </c>
      <c r="U124" s="101">
        <v>0</v>
      </c>
      <c r="V124" s="96" t="s">
        <v>314</v>
      </c>
      <c r="W124" s="101">
        <v>0</v>
      </c>
      <c r="X124" s="101">
        <v>0</v>
      </c>
      <c r="Y124" s="101">
        <v>0</v>
      </c>
      <c r="Z124" s="97">
        <v>1</v>
      </c>
      <c r="AA124" s="101">
        <v>0</v>
      </c>
      <c r="AB124" s="101">
        <v>0</v>
      </c>
      <c r="AC124" s="96" t="s">
        <v>314</v>
      </c>
      <c r="AD124" s="101">
        <v>0</v>
      </c>
      <c r="AE124" s="101">
        <v>0</v>
      </c>
      <c r="AF124" s="101">
        <v>0</v>
      </c>
      <c r="AG124" s="97">
        <v>1</v>
      </c>
      <c r="AH124" s="101">
        <v>0</v>
      </c>
      <c r="AI124" s="101">
        <v>0</v>
      </c>
    </row>
    <row r="125" spans="1:35" ht="18" x14ac:dyDescent="0.4">
      <c r="A125" s="99" t="s">
        <v>633</v>
      </c>
      <c r="B125" s="101">
        <v>0</v>
      </c>
      <c r="C125" s="101">
        <v>0</v>
      </c>
      <c r="D125" s="101">
        <v>0</v>
      </c>
      <c r="E125" s="97">
        <v>1</v>
      </c>
      <c r="F125" s="101">
        <v>0</v>
      </c>
      <c r="G125" s="101">
        <v>0</v>
      </c>
      <c r="H125" s="99" t="s">
        <v>633</v>
      </c>
      <c r="I125" s="101">
        <v>0</v>
      </c>
      <c r="J125" s="101">
        <v>0</v>
      </c>
      <c r="K125" s="101">
        <v>0</v>
      </c>
      <c r="L125" s="97">
        <v>1</v>
      </c>
      <c r="M125" s="101">
        <v>0</v>
      </c>
      <c r="N125" s="101">
        <v>0</v>
      </c>
      <c r="O125" s="96" t="s">
        <v>354</v>
      </c>
      <c r="P125" s="101">
        <v>0</v>
      </c>
      <c r="Q125" s="101">
        <v>0</v>
      </c>
      <c r="R125" s="101">
        <v>0</v>
      </c>
      <c r="S125" s="97">
        <v>1</v>
      </c>
      <c r="T125" s="101">
        <v>0</v>
      </c>
      <c r="U125" s="101">
        <v>0</v>
      </c>
      <c r="V125" s="99" t="s">
        <v>633</v>
      </c>
      <c r="W125" s="101">
        <v>0</v>
      </c>
      <c r="X125" s="101">
        <v>0</v>
      </c>
      <c r="Y125" s="101">
        <v>0</v>
      </c>
      <c r="Z125" s="97">
        <v>1</v>
      </c>
      <c r="AA125" s="101">
        <v>0</v>
      </c>
      <c r="AB125" s="101">
        <v>0</v>
      </c>
      <c r="AC125" s="99" t="s">
        <v>633</v>
      </c>
      <c r="AD125" s="101">
        <v>0</v>
      </c>
      <c r="AE125" s="101">
        <v>0</v>
      </c>
      <c r="AF125" s="101">
        <v>0</v>
      </c>
      <c r="AG125" s="97">
        <v>1</v>
      </c>
      <c r="AH125" s="101">
        <v>0</v>
      </c>
      <c r="AI125" s="101">
        <v>0</v>
      </c>
    </row>
    <row r="126" spans="1:35" ht="18" x14ac:dyDescent="0.4">
      <c r="A126" s="99" t="s">
        <v>632</v>
      </c>
      <c r="B126" s="101">
        <v>0</v>
      </c>
      <c r="C126" s="101">
        <v>0</v>
      </c>
      <c r="D126" s="101">
        <v>0</v>
      </c>
      <c r="E126" s="97">
        <v>1</v>
      </c>
      <c r="F126" s="101">
        <v>0</v>
      </c>
      <c r="G126" s="101">
        <v>0</v>
      </c>
      <c r="H126" s="99" t="s">
        <v>632</v>
      </c>
      <c r="I126" s="101">
        <v>0</v>
      </c>
      <c r="J126" s="101">
        <v>0</v>
      </c>
      <c r="K126" s="101">
        <v>0</v>
      </c>
      <c r="L126" s="97">
        <v>1</v>
      </c>
      <c r="M126" s="101">
        <v>0</v>
      </c>
      <c r="N126" s="101">
        <v>0</v>
      </c>
      <c r="O126" s="96" t="s">
        <v>216</v>
      </c>
      <c r="P126" s="101">
        <v>0</v>
      </c>
      <c r="Q126" s="101">
        <v>0</v>
      </c>
      <c r="R126" s="101">
        <v>0</v>
      </c>
      <c r="S126" s="97">
        <v>1</v>
      </c>
      <c r="T126" s="101">
        <v>0</v>
      </c>
      <c r="U126" s="101">
        <v>0</v>
      </c>
      <c r="V126" s="99" t="s">
        <v>632</v>
      </c>
      <c r="W126" s="101">
        <v>0</v>
      </c>
      <c r="X126" s="101">
        <v>0</v>
      </c>
      <c r="Y126" s="101">
        <v>0</v>
      </c>
      <c r="Z126" s="97">
        <v>1</v>
      </c>
      <c r="AA126" s="101">
        <v>0</v>
      </c>
      <c r="AB126" s="101">
        <v>0</v>
      </c>
      <c r="AC126" s="99" t="s">
        <v>632</v>
      </c>
      <c r="AD126" s="101">
        <v>0</v>
      </c>
      <c r="AE126" s="101">
        <v>0</v>
      </c>
      <c r="AF126" s="101">
        <v>0</v>
      </c>
      <c r="AG126" s="97">
        <v>1</v>
      </c>
      <c r="AH126" s="101">
        <v>0</v>
      </c>
      <c r="AI126" s="101">
        <v>0</v>
      </c>
    </row>
    <row r="127" spans="1:35" ht="18" x14ac:dyDescent="0.4">
      <c r="A127" s="99" t="s">
        <v>644</v>
      </c>
      <c r="B127" s="101">
        <v>0</v>
      </c>
      <c r="C127" s="101">
        <v>0</v>
      </c>
      <c r="D127" s="101">
        <v>0</v>
      </c>
      <c r="E127" s="97">
        <v>1</v>
      </c>
      <c r="F127" s="101">
        <v>0</v>
      </c>
      <c r="G127" s="101">
        <v>0</v>
      </c>
      <c r="H127" s="99" t="s">
        <v>644</v>
      </c>
      <c r="I127" s="101">
        <v>0</v>
      </c>
      <c r="J127" s="101">
        <v>0</v>
      </c>
      <c r="K127" s="101">
        <v>0</v>
      </c>
      <c r="L127" s="97">
        <v>1</v>
      </c>
      <c r="M127" s="101">
        <v>0</v>
      </c>
      <c r="N127" s="101">
        <v>0</v>
      </c>
      <c r="O127" s="96" t="s">
        <v>355</v>
      </c>
      <c r="P127" s="101">
        <v>0</v>
      </c>
      <c r="Q127" s="101">
        <v>0</v>
      </c>
      <c r="R127" s="101">
        <v>0</v>
      </c>
      <c r="S127" s="97">
        <v>1</v>
      </c>
      <c r="T127" s="101">
        <v>0</v>
      </c>
      <c r="U127" s="101">
        <v>0</v>
      </c>
      <c r="V127" s="99" t="s">
        <v>644</v>
      </c>
      <c r="W127" s="101">
        <v>0</v>
      </c>
      <c r="X127" s="101">
        <v>0</v>
      </c>
      <c r="Y127" s="101">
        <v>0</v>
      </c>
      <c r="Z127" s="97">
        <v>1</v>
      </c>
      <c r="AA127" s="101">
        <v>0</v>
      </c>
      <c r="AB127" s="101">
        <v>0</v>
      </c>
      <c r="AC127" s="99" t="s">
        <v>644</v>
      </c>
      <c r="AD127" s="101">
        <v>0</v>
      </c>
      <c r="AE127" s="101">
        <v>0</v>
      </c>
      <c r="AF127" s="101">
        <v>0</v>
      </c>
      <c r="AG127" s="97">
        <v>1</v>
      </c>
      <c r="AH127" s="101">
        <v>0</v>
      </c>
      <c r="AI127" s="101">
        <v>0</v>
      </c>
    </row>
    <row r="128" spans="1:35" ht="18" x14ac:dyDescent="0.4">
      <c r="A128" s="99" t="s">
        <v>645</v>
      </c>
      <c r="B128" s="101">
        <v>0</v>
      </c>
      <c r="C128" s="101">
        <v>0</v>
      </c>
      <c r="D128" s="101">
        <v>0</v>
      </c>
      <c r="E128" s="97">
        <v>1</v>
      </c>
      <c r="F128" s="101">
        <v>0</v>
      </c>
      <c r="G128" s="101">
        <v>0</v>
      </c>
      <c r="H128" s="99" t="s">
        <v>645</v>
      </c>
      <c r="I128" s="101">
        <v>0</v>
      </c>
      <c r="J128" s="101">
        <v>0</v>
      </c>
      <c r="K128" s="101">
        <v>0</v>
      </c>
      <c r="L128" s="97">
        <v>1</v>
      </c>
      <c r="M128" s="101">
        <v>0</v>
      </c>
      <c r="N128" s="101">
        <v>0</v>
      </c>
      <c r="O128" s="96" t="s">
        <v>263</v>
      </c>
      <c r="P128" s="101">
        <v>0</v>
      </c>
      <c r="Q128" s="101">
        <v>0</v>
      </c>
      <c r="R128" s="101">
        <v>0</v>
      </c>
      <c r="S128" s="97">
        <v>1</v>
      </c>
      <c r="T128" s="101">
        <v>0</v>
      </c>
      <c r="U128" s="101">
        <v>0</v>
      </c>
      <c r="V128" s="99" t="s">
        <v>645</v>
      </c>
      <c r="W128" s="101">
        <v>0</v>
      </c>
      <c r="X128" s="101">
        <v>0</v>
      </c>
      <c r="Y128" s="101">
        <v>0</v>
      </c>
      <c r="Z128" s="97">
        <v>1</v>
      </c>
      <c r="AA128" s="101">
        <v>0</v>
      </c>
      <c r="AB128" s="101">
        <v>0</v>
      </c>
      <c r="AC128" s="99" t="s">
        <v>645</v>
      </c>
      <c r="AD128" s="101">
        <v>0</v>
      </c>
      <c r="AE128" s="101">
        <v>0</v>
      </c>
      <c r="AF128" s="101">
        <v>0</v>
      </c>
      <c r="AG128" s="97">
        <v>1</v>
      </c>
      <c r="AH128" s="101">
        <v>0</v>
      </c>
      <c r="AI128" s="101">
        <v>0</v>
      </c>
    </row>
    <row r="129" spans="1:35" ht="18" x14ac:dyDescent="0.4">
      <c r="A129" s="99" t="s">
        <v>637</v>
      </c>
      <c r="B129" s="101">
        <v>0</v>
      </c>
      <c r="C129" s="101">
        <v>0</v>
      </c>
      <c r="D129" s="101">
        <v>0</v>
      </c>
      <c r="E129" s="97">
        <v>1</v>
      </c>
      <c r="F129" s="101">
        <v>0</v>
      </c>
      <c r="G129" s="101">
        <v>0</v>
      </c>
      <c r="H129" s="99" t="s">
        <v>637</v>
      </c>
      <c r="I129" s="101">
        <v>0</v>
      </c>
      <c r="J129" s="101">
        <v>0</v>
      </c>
      <c r="K129" s="101">
        <v>0</v>
      </c>
      <c r="L129" s="97">
        <v>1</v>
      </c>
      <c r="M129" s="101">
        <v>0</v>
      </c>
      <c r="N129" s="101">
        <v>0</v>
      </c>
      <c r="O129" s="96" t="s">
        <v>319</v>
      </c>
      <c r="P129" s="101">
        <v>0</v>
      </c>
      <c r="Q129" s="101">
        <v>0</v>
      </c>
      <c r="R129" s="101">
        <v>0</v>
      </c>
      <c r="S129" s="97">
        <v>1</v>
      </c>
      <c r="T129" s="101">
        <v>0</v>
      </c>
      <c r="U129" s="101">
        <v>0</v>
      </c>
      <c r="V129" s="99" t="s">
        <v>637</v>
      </c>
      <c r="W129" s="101">
        <v>0</v>
      </c>
      <c r="X129" s="101">
        <v>0</v>
      </c>
      <c r="Y129" s="101">
        <v>0</v>
      </c>
      <c r="Z129" s="97">
        <v>1</v>
      </c>
      <c r="AA129" s="101">
        <v>0</v>
      </c>
      <c r="AB129" s="101">
        <v>0</v>
      </c>
      <c r="AC129" s="99" t="s">
        <v>637</v>
      </c>
      <c r="AD129" s="101">
        <v>0</v>
      </c>
      <c r="AE129" s="101">
        <v>0</v>
      </c>
      <c r="AF129" s="101">
        <v>0</v>
      </c>
      <c r="AG129" s="97">
        <v>1</v>
      </c>
      <c r="AH129" s="101">
        <v>0</v>
      </c>
      <c r="AI129" s="101">
        <v>0</v>
      </c>
    </row>
    <row r="130" spans="1:35" ht="18" x14ac:dyDescent="0.4">
      <c r="A130" s="99" t="s">
        <v>639</v>
      </c>
      <c r="B130" s="101">
        <v>0</v>
      </c>
      <c r="C130" s="101">
        <v>0</v>
      </c>
      <c r="D130" s="101">
        <v>0</v>
      </c>
      <c r="E130" s="97">
        <v>1</v>
      </c>
      <c r="F130" s="101">
        <v>0</v>
      </c>
      <c r="G130" s="101">
        <v>0</v>
      </c>
      <c r="H130" s="99" t="s">
        <v>639</v>
      </c>
      <c r="I130" s="101">
        <v>0</v>
      </c>
      <c r="J130" s="101">
        <v>0</v>
      </c>
      <c r="K130" s="101">
        <v>0</v>
      </c>
      <c r="L130" s="97">
        <v>1</v>
      </c>
      <c r="M130" s="101">
        <v>0</v>
      </c>
      <c r="N130" s="101">
        <v>0</v>
      </c>
      <c r="O130" s="96" t="s">
        <v>337</v>
      </c>
      <c r="P130" s="101">
        <v>0</v>
      </c>
      <c r="Q130" s="101">
        <v>0</v>
      </c>
      <c r="R130" s="101">
        <v>0</v>
      </c>
      <c r="S130" s="97">
        <v>1</v>
      </c>
      <c r="T130" s="101">
        <v>0</v>
      </c>
      <c r="U130" s="101">
        <v>0</v>
      </c>
      <c r="V130" s="99" t="s">
        <v>639</v>
      </c>
      <c r="W130" s="101">
        <v>0</v>
      </c>
      <c r="X130" s="101">
        <v>0</v>
      </c>
      <c r="Y130" s="101">
        <v>0</v>
      </c>
      <c r="Z130" s="97">
        <v>1</v>
      </c>
      <c r="AA130" s="101">
        <v>0</v>
      </c>
      <c r="AB130" s="101">
        <v>0</v>
      </c>
      <c r="AC130" s="99" t="s">
        <v>639</v>
      </c>
      <c r="AD130" s="101">
        <v>0</v>
      </c>
      <c r="AE130" s="101">
        <v>0</v>
      </c>
      <c r="AF130" s="101">
        <v>0</v>
      </c>
      <c r="AG130" s="97">
        <v>1</v>
      </c>
      <c r="AH130" s="101">
        <v>0</v>
      </c>
      <c r="AI130" s="101">
        <v>0</v>
      </c>
    </row>
    <row r="131" spans="1:35" ht="36" x14ac:dyDescent="0.4">
      <c r="A131" s="99" t="s">
        <v>636</v>
      </c>
      <c r="B131" s="101">
        <v>0</v>
      </c>
      <c r="C131" s="101">
        <v>0</v>
      </c>
      <c r="D131" s="101">
        <v>0</v>
      </c>
      <c r="E131" s="97">
        <v>1</v>
      </c>
      <c r="F131" s="101">
        <v>0</v>
      </c>
      <c r="G131" s="101">
        <v>0</v>
      </c>
      <c r="H131" s="99" t="s">
        <v>636</v>
      </c>
      <c r="I131" s="101">
        <v>0</v>
      </c>
      <c r="J131" s="101">
        <v>0</v>
      </c>
      <c r="K131" s="101">
        <v>0</v>
      </c>
      <c r="L131" s="97">
        <v>1</v>
      </c>
      <c r="M131" s="101">
        <v>0</v>
      </c>
      <c r="N131" s="101">
        <v>0</v>
      </c>
      <c r="O131" s="96" t="s">
        <v>634</v>
      </c>
      <c r="P131" s="101">
        <v>0</v>
      </c>
      <c r="Q131" s="101">
        <v>0</v>
      </c>
      <c r="R131" s="101">
        <v>0</v>
      </c>
      <c r="S131" s="97">
        <v>1</v>
      </c>
      <c r="T131" s="101">
        <v>0</v>
      </c>
      <c r="U131" s="101">
        <v>0</v>
      </c>
      <c r="V131" s="99" t="s">
        <v>636</v>
      </c>
      <c r="W131" s="101">
        <v>0</v>
      </c>
      <c r="X131" s="101">
        <v>0</v>
      </c>
      <c r="Y131" s="101">
        <v>0</v>
      </c>
      <c r="Z131" s="97">
        <v>1</v>
      </c>
      <c r="AA131" s="101">
        <v>0</v>
      </c>
      <c r="AB131" s="101">
        <v>0</v>
      </c>
      <c r="AC131" s="99" t="s">
        <v>636</v>
      </c>
      <c r="AD131" s="101">
        <v>0</v>
      </c>
      <c r="AE131" s="101">
        <v>0</v>
      </c>
      <c r="AF131" s="101">
        <v>0</v>
      </c>
      <c r="AG131" s="97">
        <v>1</v>
      </c>
      <c r="AH131" s="101">
        <v>0</v>
      </c>
      <c r="AI131" s="101">
        <v>0</v>
      </c>
    </row>
    <row r="132" spans="1:35" ht="18" x14ac:dyDescent="0.4">
      <c r="A132" s="99" t="s">
        <v>646</v>
      </c>
      <c r="B132" s="101">
        <v>0</v>
      </c>
      <c r="C132" s="101">
        <v>0</v>
      </c>
      <c r="D132" s="101">
        <v>0</v>
      </c>
      <c r="E132" s="97">
        <v>1</v>
      </c>
      <c r="F132" s="101">
        <v>0</v>
      </c>
      <c r="G132" s="101">
        <v>0</v>
      </c>
      <c r="H132" s="99" t="s">
        <v>646</v>
      </c>
      <c r="I132" s="101">
        <v>0</v>
      </c>
      <c r="J132" s="101">
        <v>0</v>
      </c>
      <c r="K132" s="101">
        <v>0</v>
      </c>
      <c r="L132" s="97">
        <v>1</v>
      </c>
      <c r="M132" s="101">
        <v>0</v>
      </c>
      <c r="N132" s="101">
        <v>0</v>
      </c>
      <c r="O132" s="96" t="s">
        <v>356</v>
      </c>
      <c r="P132" s="101">
        <v>0</v>
      </c>
      <c r="Q132" s="101">
        <v>0</v>
      </c>
      <c r="R132" s="101">
        <v>0</v>
      </c>
      <c r="S132" s="97">
        <v>1</v>
      </c>
      <c r="T132" s="101">
        <v>0</v>
      </c>
      <c r="U132" s="101">
        <v>0</v>
      </c>
      <c r="V132" s="99" t="s">
        <v>646</v>
      </c>
      <c r="W132" s="101">
        <v>0</v>
      </c>
      <c r="X132" s="101">
        <v>0</v>
      </c>
      <c r="Y132" s="101">
        <v>0</v>
      </c>
      <c r="Z132" s="97">
        <v>1</v>
      </c>
      <c r="AA132" s="101">
        <v>0</v>
      </c>
      <c r="AB132" s="101">
        <v>0</v>
      </c>
      <c r="AC132" s="99" t="s">
        <v>646</v>
      </c>
      <c r="AD132" s="101">
        <v>0</v>
      </c>
      <c r="AE132" s="101">
        <v>0</v>
      </c>
      <c r="AF132" s="101">
        <v>0</v>
      </c>
      <c r="AG132" s="97">
        <v>1</v>
      </c>
      <c r="AH132" s="101">
        <v>0</v>
      </c>
      <c r="AI132" s="101">
        <v>0</v>
      </c>
    </row>
    <row r="133" spans="1:35" ht="18" x14ac:dyDescent="0.4">
      <c r="A133" s="96" t="s">
        <v>275</v>
      </c>
      <c r="B133" s="101">
        <v>0</v>
      </c>
      <c r="C133" s="101">
        <v>0</v>
      </c>
      <c r="D133" s="101">
        <v>0</v>
      </c>
      <c r="E133" s="97">
        <v>1</v>
      </c>
      <c r="F133" s="101">
        <v>0</v>
      </c>
      <c r="G133" s="101">
        <v>0</v>
      </c>
      <c r="H133" s="96" t="s">
        <v>275</v>
      </c>
      <c r="I133" s="101">
        <v>0</v>
      </c>
      <c r="J133" s="101">
        <v>0</v>
      </c>
      <c r="K133" s="101">
        <v>0</v>
      </c>
      <c r="L133" s="97">
        <v>1</v>
      </c>
      <c r="M133" s="101">
        <v>0</v>
      </c>
      <c r="N133" s="101">
        <v>0</v>
      </c>
      <c r="O133" s="96" t="s">
        <v>314</v>
      </c>
      <c r="P133" s="101">
        <v>0</v>
      </c>
      <c r="Q133" s="101">
        <v>0</v>
      </c>
      <c r="R133" s="101">
        <v>0</v>
      </c>
      <c r="S133" s="97">
        <v>1</v>
      </c>
      <c r="T133" s="101">
        <v>0</v>
      </c>
      <c r="U133" s="101">
        <v>0</v>
      </c>
      <c r="V133" s="96" t="s">
        <v>275</v>
      </c>
      <c r="W133" s="101">
        <v>0</v>
      </c>
      <c r="X133" s="101">
        <v>0</v>
      </c>
      <c r="Y133" s="101">
        <v>0</v>
      </c>
      <c r="Z133" s="97">
        <v>1</v>
      </c>
      <c r="AA133" s="101">
        <v>0</v>
      </c>
      <c r="AB133" s="101">
        <v>0</v>
      </c>
      <c r="AC133" s="96" t="s">
        <v>275</v>
      </c>
      <c r="AD133" s="101">
        <v>0</v>
      </c>
      <c r="AE133" s="101">
        <v>0</v>
      </c>
      <c r="AF133" s="101">
        <v>0</v>
      </c>
      <c r="AG133" s="97">
        <v>1</v>
      </c>
      <c r="AH133" s="101">
        <v>0</v>
      </c>
      <c r="AI133" s="101">
        <v>0</v>
      </c>
    </row>
    <row r="134" spans="1:35" ht="18" x14ac:dyDescent="0.4">
      <c r="A134" s="96" t="s">
        <v>507</v>
      </c>
      <c r="B134" s="101">
        <v>0</v>
      </c>
      <c r="C134" s="101">
        <v>0</v>
      </c>
      <c r="D134" s="101">
        <v>0</v>
      </c>
      <c r="E134" s="97">
        <v>1</v>
      </c>
      <c r="F134" s="101">
        <v>0</v>
      </c>
      <c r="G134" s="101">
        <v>0</v>
      </c>
      <c r="H134" s="96" t="s">
        <v>507</v>
      </c>
      <c r="I134" s="101">
        <v>0</v>
      </c>
      <c r="J134" s="101">
        <v>0</v>
      </c>
      <c r="K134" s="101">
        <v>0</v>
      </c>
      <c r="L134" s="97">
        <v>1</v>
      </c>
      <c r="M134" s="101">
        <v>0</v>
      </c>
      <c r="N134" s="101">
        <v>0</v>
      </c>
      <c r="O134" s="99" t="s">
        <v>633</v>
      </c>
      <c r="P134" s="101">
        <v>0</v>
      </c>
      <c r="Q134" s="101">
        <v>0</v>
      </c>
      <c r="R134" s="101">
        <v>0</v>
      </c>
      <c r="S134" s="97">
        <v>1</v>
      </c>
      <c r="T134" s="101">
        <v>0</v>
      </c>
      <c r="U134" s="101">
        <v>0</v>
      </c>
      <c r="V134" s="96" t="s">
        <v>507</v>
      </c>
      <c r="W134" s="101">
        <v>0</v>
      </c>
      <c r="X134" s="101">
        <v>0</v>
      </c>
      <c r="Y134" s="101">
        <v>0</v>
      </c>
      <c r="Z134" s="97">
        <v>1</v>
      </c>
      <c r="AA134" s="101">
        <v>0</v>
      </c>
      <c r="AB134" s="101">
        <v>0</v>
      </c>
      <c r="AC134" s="96" t="s">
        <v>507</v>
      </c>
      <c r="AD134" s="101">
        <v>0</v>
      </c>
      <c r="AE134" s="101">
        <v>0</v>
      </c>
      <c r="AF134" s="101">
        <v>0</v>
      </c>
      <c r="AG134" s="97">
        <v>1</v>
      </c>
      <c r="AH134" s="101">
        <v>0</v>
      </c>
      <c r="AI134" s="101">
        <v>0</v>
      </c>
    </row>
    <row r="135" spans="1:35" ht="36" x14ac:dyDescent="0.4">
      <c r="A135" s="96" t="s">
        <v>617</v>
      </c>
      <c r="B135" s="101">
        <v>0</v>
      </c>
      <c r="C135" s="101">
        <v>0</v>
      </c>
      <c r="D135" s="101">
        <v>0</v>
      </c>
      <c r="E135" s="97">
        <v>1</v>
      </c>
      <c r="F135" s="101">
        <v>0</v>
      </c>
      <c r="G135" s="101">
        <v>0</v>
      </c>
      <c r="H135" s="96" t="s">
        <v>617</v>
      </c>
      <c r="I135" s="101">
        <v>0</v>
      </c>
      <c r="J135" s="101">
        <v>0</v>
      </c>
      <c r="K135" s="101">
        <v>0</v>
      </c>
      <c r="L135" s="97">
        <v>1</v>
      </c>
      <c r="M135" s="101">
        <v>0</v>
      </c>
      <c r="N135" s="101">
        <v>0</v>
      </c>
      <c r="O135" s="99" t="s">
        <v>632</v>
      </c>
      <c r="P135" s="101">
        <v>0</v>
      </c>
      <c r="Q135" s="101">
        <v>0</v>
      </c>
      <c r="R135" s="101">
        <v>0</v>
      </c>
      <c r="S135" s="97">
        <v>1</v>
      </c>
      <c r="T135" s="101">
        <v>0</v>
      </c>
      <c r="U135" s="101">
        <v>0</v>
      </c>
      <c r="V135" s="96" t="s">
        <v>617</v>
      </c>
      <c r="W135" s="101">
        <v>0</v>
      </c>
      <c r="X135" s="101">
        <v>0</v>
      </c>
      <c r="Y135" s="101">
        <v>0</v>
      </c>
      <c r="Z135" s="97">
        <v>1</v>
      </c>
      <c r="AA135" s="101">
        <v>0</v>
      </c>
      <c r="AB135" s="101">
        <v>0</v>
      </c>
      <c r="AC135" s="96" t="s">
        <v>617</v>
      </c>
      <c r="AD135" s="101">
        <v>0</v>
      </c>
      <c r="AE135" s="101">
        <v>0</v>
      </c>
      <c r="AF135" s="101">
        <v>0</v>
      </c>
      <c r="AG135" s="97">
        <v>1</v>
      </c>
      <c r="AH135" s="101">
        <v>0</v>
      </c>
      <c r="AI135" s="101">
        <v>0</v>
      </c>
    </row>
    <row r="136" spans="1:35" ht="18" x14ac:dyDescent="0.4">
      <c r="A136" s="96" t="s">
        <v>630</v>
      </c>
      <c r="B136" s="101">
        <v>0</v>
      </c>
      <c r="C136" s="101">
        <v>0</v>
      </c>
      <c r="D136" s="101">
        <v>0</v>
      </c>
      <c r="E136" s="97">
        <v>1</v>
      </c>
      <c r="F136" s="101">
        <v>0</v>
      </c>
      <c r="G136" s="101">
        <v>0</v>
      </c>
      <c r="H136" s="96" t="s">
        <v>630</v>
      </c>
      <c r="I136" s="101">
        <v>0</v>
      </c>
      <c r="J136" s="101">
        <v>0</v>
      </c>
      <c r="K136" s="101">
        <v>0</v>
      </c>
      <c r="L136" s="97">
        <v>1</v>
      </c>
      <c r="M136" s="101">
        <v>0</v>
      </c>
      <c r="N136" s="101">
        <v>0</v>
      </c>
      <c r="O136" s="99" t="s">
        <v>644</v>
      </c>
      <c r="P136" s="101">
        <v>0</v>
      </c>
      <c r="Q136" s="101">
        <v>0</v>
      </c>
      <c r="R136" s="101">
        <v>0</v>
      </c>
      <c r="S136" s="97">
        <v>1</v>
      </c>
      <c r="T136" s="101">
        <v>0</v>
      </c>
      <c r="U136" s="101">
        <v>0</v>
      </c>
      <c r="V136" s="96" t="s">
        <v>630</v>
      </c>
      <c r="W136" s="101">
        <v>0</v>
      </c>
      <c r="X136" s="101">
        <v>0</v>
      </c>
      <c r="Y136" s="101">
        <v>0</v>
      </c>
      <c r="Z136" s="97">
        <v>1</v>
      </c>
      <c r="AA136" s="101">
        <v>0</v>
      </c>
      <c r="AB136" s="101">
        <v>0</v>
      </c>
      <c r="AC136" s="96" t="s">
        <v>630</v>
      </c>
      <c r="AD136" s="101">
        <v>0</v>
      </c>
      <c r="AE136" s="101">
        <v>0</v>
      </c>
      <c r="AF136" s="101">
        <v>0</v>
      </c>
      <c r="AG136" s="97">
        <v>1</v>
      </c>
      <c r="AH136" s="101">
        <v>0</v>
      </c>
      <c r="AI136" s="101">
        <v>0</v>
      </c>
    </row>
    <row r="137" spans="1:35" ht="18" x14ac:dyDescent="0.4">
      <c r="A137" s="96" t="s">
        <v>624</v>
      </c>
      <c r="B137" s="101">
        <v>0</v>
      </c>
      <c r="C137" s="101">
        <v>0</v>
      </c>
      <c r="D137" s="101">
        <v>0</v>
      </c>
      <c r="E137" s="97">
        <v>1</v>
      </c>
      <c r="F137" s="101">
        <v>0</v>
      </c>
      <c r="G137" s="101">
        <v>0</v>
      </c>
      <c r="H137" s="96" t="s">
        <v>624</v>
      </c>
      <c r="I137" s="101">
        <v>0</v>
      </c>
      <c r="J137" s="101">
        <v>0</v>
      </c>
      <c r="K137" s="101">
        <v>0</v>
      </c>
      <c r="L137" s="97">
        <v>1</v>
      </c>
      <c r="M137" s="101">
        <v>0</v>
      </c>
      <c r="N137" s="101">
        <v>0</v>
      </c>
      <c r="O137" s="99" t="s">
        <v>645</v>
      </c>
      <c r="P137" s="101">
        <v>0</v>
      </c>
      <c r="Q137" s="101">
        <v>0</v>
      </c>
      <c r="R137" s="101">
        <v>0</v>
      </c>
      <c r="S137" s="97">
        <v>1</v>
      </c>
      <c r="T137" s="101">
        <v>0</v>
      </c>
      <c r="U137" s="101">
        <v>0</v>
      </c>
      <c r="V137" s="96" t="s">
        <v>624</v>
      </c>
      <c r="W137" s="101">
        <v>0</v>
      </c>
      <c r="X137" s="101">
        <v>0</v>
      </c>
      <c r="Y137" s="101">
        <v>0</v>
      </c>
      <c r="Z137" s="97">
        <v>1</v>
      </c>
      <c r="AA137" s="101">
        <v>0</v>
      </c>
      <c r="AB137" s="101">
        <v>0</v>
      </c>
      <c r="AC137" s="96" t="s">
        <v>624</v>
      </c>
      <c r="AD137" s="101">
        <v>0</v>
      </c>
      <c r="AE137" s="101">
        <v>0</v>
      </c>
      <c r="AF137" s="101">
        <v>0</v>
      </c>
      <c r="AG137" s="97">
        <v>1</v>
      </c>
      <c r="AH137" s="101">
        <v>0</v>
      </c>
      <c r="AI137" s="101">
        <v>0</v>
      </c>
    </row>
    <row r="138" spans="1:35" ht="18" x14ac:dyDescent="0.4">
      <c r="A138" s="96" t="s">
        <v>647</v>
      </c>
      <c r="B138" s="101">
        <v>0</v>
      </c>
      <c r="C138" s="101">
        <v>0</v>
      </c>
      <c r="D138" s="101">
        <v>0</v>
      </c>
      <c r="E138" s="97">
        <v>1</v>
      </c>
      <c r="F138" s="101">
        <v>0</v>
      </c>
      <c r="G138" s="101">
        <v>0</v>
      </c>
      <c r="H138" s="96" t="s">
        <v>647</v>
      </c>
      <c r="I138" s="101">
        <v>0</v>
      </c>
      <c r="J138" s="101">
        <v>0</v>
      </c>
      <c r="K138" s="101">
        <v>0</v>
      </c>
      <c r="L138" s="97">
        <v>1</v>
      </c>
      <c r="M138" s="101">
        <v>0</v>
      </c>
      <c r="N138" s="101">
        <v>0</v>
      </c>
      <c r="O138" s="99" t="s">
        <v>637</v>
      </c>
      <c r="P138" s="101">
        <v>0</v>
      </c>
      <c r="Q138" s="101">
        <v>0</v>
      </c>
      <c r="R138" s="101">
        <v>0</v>
      </c>
      <c r="S138" s="97">
        <v>1</v>
      </c>
      <c r="T138" s="101">
        <v>0</v>
      </c>
      <c r="U138" s="101">
        <v>0</v>
      </c>
      <c r="V138" s="96" t="s">
        <v>647</v>
      </c>
      <c r="W138" s="101">
        <v>0</v>
      </c>
      <c r="X138" s="101">
        <v>0</v>
      </c>
      <c r="Y138" s="101">
        <v>0</v>
      </c>
      <c r="Z138" s="97">
        <v>1</v>
      </c>
      <c r="AA138" s="101">
        <v>0</v>
      </c>
      <c r="AB138" s="101">
        <v>0</v>
      </c>
      <c r="AC138" s="96" t="s">
        <v>647</v>
      </c>
      <c r="AD138" s="101">
        <v>0</v>
      </c>
      <c r="AE138" s="101">
        <v>0</v>
      </c>
      <c r="AF138" s="101">
        <v>0</v>
      </c>
      <c r="AG138" s="97">
        <v>1</v>
      </c>
      <c r="AH138" s="101">
        <v>0</v>
      </c>
      <c r="AI138" s="101">
        <v>0</v>
      </c>
    </row>
    <row r="139" spans="1:35" ht="18" x14ac:dyDescent="0.4">
      <c r="A139" s="96" t="s">
        <v>648</v>
      </c>
      <c r="B139" s="101">
        <v>0</v>
      </c>
      <c r="C139" s="101">
        <v>0</v>
      </c>
      <c r="D139" s="101">
        <v>0</v>
      </c>
      <c r="E139" s="97">
        <v>1</v>
      </c>
      <c r="F139" s="101">
        <v>0</v>
      </c>
      <c r="G139" s="101">
        <v>0</v>
      </c>
      <c r="H139" s="96" t="s">
        <v>648</v>
      </c>
      <c r="I139" s="101">
        <v>0</v>
      </c>
      <c r="J139" s="101">
        <v>0</v>
      </c>
      <c r="K139" s="101">
        <v>0</v>
      </c>
      <c r="L139" s="97">
        <v>1</v>
      </c>
      <c r="M139" s="101">
        <v>0</v>
      </c>
      <c r="N139" s="101">
        <v>0</v>
      </c>
      <c r="O139" s="99" t="s">
        <v>639</v>
      </c>
      <c r="P139" s="101">
        <v>0</v>
      </c>
      <c r="Q139" s="101">
        <v>0</v>
      </c>
      <c r="R139" s="101">
        <v>0</v>
      </c>
      <c r="S139" s="97">
        <v>1</v>
      </c>
      <c r="T139" s="101">
        <v>0</v>
      </c>
      <c r="U139" s="101">
        <v>0</v>
      </c>
      <c r="V139" s="96" t="s">
        <v>648</v>
      </c>
      <c r="W139" s="101">
        <v>0</v>
      </c>
      <c r="X139" s="101">
        <v>0</v>
      </c>
      <c r="Y139" s="101">
        <v>0</v>
      </c>
      <c r="Z139" s="97">
        <v>1</v>
      </c>
      <c r="AA139" s="101">
        <v>0</v>
      </c>
      <c r="AB139" s="101">
        <v>0</v>
      </c>
      <c r="AC139" s="96" t="s">
        <v>648</v>
      </c>
      <c r="AD139" s="101">
        <v>0</v>
      </c>
      <c r="AE139" s="101">
        <v>0</v>
      </c>
      <c r="AF139" s="101">
        <v>0</v>
      </c>
      <c r="AG139" s="97">
        <v>1</v>
      </c>
      <c r="AH139" s="101">
        <v>0</v>
      </c>
      <c r="AI139" s="101">
        <v>0</v>
      </c>
    </row>
    <row r="140" spans="1:35" ht="18" x14ac:dyDescent="0.4">
      <c r="A140" s="96" t="s">
        <v>217</v>
      </c>
      <c r="B140" s="101">
        <v>0</v>
      </c>
      <c r="C140" s="101">
        <v>0</v>
      </c>
      <c r="D140" s="101">
        <v>0</v>
      </c>
      <c r="E140" s="97">
        <v>1</v>
      </c>
      <c r="F140" s="101">
        <v>0</v>
      </c>
      <c r="G140" s="101">
        <v>0</v>
      </c>
      <c r="H140" s="96" t="s">
        <v>217</v>
      </c>
      <c r="I140" s="101">
        <v>0</v>
      </c>
      <c r="J140" s="101">
        <v>0</v>
      </c>
      <c r="K140" s="101">
        <v>0</v>
      </c>
      <c r="L140" s="97">
        <v>1</v>
      </c>
      <c r="M140" s="101">
        <v>0</v>
      </c>
      <c r="N140" s="101">
        <v>0</v>
      </c>
      <c r="O140" s="99" t="s">
        <v>636</v>
      </c>
      <c r="P140" s="101">
        <v>0</v>
      </c>
      <c r="Q140" s="101">
        <v>0</v>
      </c>
      <c r="R140" s="101">
        <v>0</v>
      </c>
      <c r="S140" s="97">
        <v>1</v>
      </c>
      <c r="T140" s="101">
        <v>0</v>
      </c>
      <c r="U140" s="101">
        <v>0</v>
      </c>
      <c r="V140" s="96" t="s">
        <v>217</v>
      </c>
      <c r="W140" s="101">
        <v>0</v>
      </c>
      <c r="X140" s="101">
        <v>0</v>
      </c>
      <c r="Y140" s="101">
        <v>0</v>
      </c>
      <c r="Z140" s="97">
        <v>1</v>
      </c>
      <c r="AA140" s="101">
        <v>0</v>
      </c>
      <c r="AB140" s="101">
        <v>0</v>
      </c>
      <c r="AC140" s="96" t="s">
        <v>217</v>
      </c>
      <c r="AD140" s="101">
        <v>0</v>
      </c>
      <c r="AE140" s="101">
        <v>0</v>
      </c>
      <c r="AF140" s="101">
        <v>0</v>
      </c>
      <c r="AG140" s="97">
        <v>1</v>
      </c>
      <c r="AH140" s="101">
        <v>0</v>
      </c>
      <c r="AI140" s="101">
        <v>0</v>
      </c>
    </row>
    <row r="141" spans="1:35" ht="18" x14ac:dyDescent="0.4">
      <c r="A141" s="96" t="s">
        <v>250</v>
      </c>
      <c r="B141" s="101">
        <v>0</v>
      </c>
      <c r="C141" s="101">
        <v>0</v>
      </c>
      <c r="D141" s="101">
        <v>0</v>
      </c>
      <c r="E141" s="97">
        <v>1</v>
      </c>
      <c r="F141" s="101">
        <v>0</v>
      </c>
      <c r="G141" s="101">
        <v>0</v>
      </c>
      <c r="H141" s="96" t="s">
        <v>250</v>
      </c>
      <c r="I141" s="101">
        <v>0</v>
      </c>
      <c r="J141" s="101">
        <v>0</v>
      </c>
      <c r="K141" s="101">
        <v>0</v>
      </c>
      <c r="L141" s="97">
        <v>1</v>
      </c>
      <c r="M141" s="101">
        <v>0</v>
      </c>
      <c r="N141" s="101">
        <v>0</v>
      </c>
      <c r="O141" s="99" t="s">
        <v>646</v>
      </c>
      <c r="P141" s="101">
        <v>0</v>
      </c>
      <c r="Q141" s="101">
        <v>0</v>
      </c>
      <c r="R141" s="101">
        <v>0</v>
      </c>
      <c r="S141" s="97">
        <v>1</v>
      </c>
      <c r="T141" s="101">
        <v>0</v>
      </c>
      <c r="U141" s="101">
        <v>0</v>
      </c>
      <c r="V141" s="96" t="s">
        <v>250</v>
      </c>
      <c r="W141" s="101">
        <v>0</v>
      </c>
      <c r="X141" s="101">
        <v>0</v>
      </c>
      <c r="Y141" s="101">
        <v>0</v>
      </c>
      <c r="Z141" s="97">
        <v>1</v>
      </c>
      <c r="AA141" s="101">
        <v>0</v>
      </c>
      <c r="AB141" s="101">
        <v>0</v>
      </c>
      <c r="AC141" s="96" t="s">
        <v>250</v>
      </c>
      <c r="AD141" s="101">
        <v>0</v>
      </c>
      <c r="AE141" s="101">
        <v>0</v>
      </c>
      <c r="AF141" s="101">
        <v>0</v>
      </c>
      <c r="AG141" s="97">
        <v>1</v>
      </c>
      <c r="AH141" s="101">
        <v>0</v>
      </c>
      <c r="AI141" s="101">
        <v>0</v>
      </c>
    </row>
    <row r="142" spans="1:35" ht="18" x14ac:dyDescent="0.4">
      <c r="A142" s="96" t="s">
        <v>313</v>
      </c>
      <c r="B142" s="101">
        <v>0</v>
      </c>
      <c r="C142" s="101">
        <v>0</v>
      </c>
      <c r="D142" s="101">
        <v>0</v>
      </c>
      <c r="E142" s="97">
        <v>1</v>
      </c>
      <c r="F142" s="101">
        <v>0</v>
      </c>
      <c r="G142" s="101">
        <v>0</v>
      </c>
      <c r="H142" s="96" t="s">
        <v>313</v>
      </c>
      <c r="I142" s="101">
        <v>0</v>
      </c>
      <c r="J142" s="101">
        <v>0</v>
      </c>
      <c r="K142" s="101">
        <v>0</v>
      </c>
      <c r="L142" s="97">
        <v>1</v>
      </c>
      <c r="M142" s="101">
        <v>0</v>
      </c>
      <c r="N142" s="101">
        <v>0</v>
      </c>
      <c r="O142" s="96" t="s">
        <v>275</v>
      </c>
      <c r="P142" s="101">
        <v>0</v>
      </c>
      <c r="Q142" s="101">
        <v>0</v>
      </c>
      <c r="R142" s="101">
        <v>0</v>
      </c>
      <c r="S142" s="97">
        <v>1</v>
      </c>
      <c r="T142" s="101">
        <v>0</v>
      </c>
      <c r="U142" s="101">
        <v>0</v>
      </c>
      <c r="V142" s="96" t="s">
        <v>313</v>
      </c>
      <c r="W142" s="101">
        <v>0</v>
      </c>
      <c r="X142" s="101">
        <v>0</v>
      </c>
      <c r="Y142" s="101">
        <v>0</v>
      </c>
      <c r="Z142" s="97">
        <v>1</v>
      </c>
      <c r="AA142" s="101">
        <v>0</v>
      </c>
      <c r="AB142" s="101">
        <v>0</v>
      </c>
      <c r="AC142" s="96" t="s">
        <v>313</v>
      </c>
      <c r="AD142" s="101">
        <v>0</v>
      </c>
      <c r="AE142" s="101">
        <v>0</v>
      </c>
      <c r="AF142" s="101">
        <v>0</v>
      </c>
      <c r="AG142" s="97">
        <v>1</v>
      </c>
      <c r="AH142" s="101">
        <v>0</v>
      </c>
      <c r="AI142" s="101">
        <v>0</v>
      </c>
    </row>
    <row r="143" spans="1:35" ht="18" x14ac:dyDescent="0.4">
      <c r="A143" s="96" t="s">
        <v>230</v>
      </c>
      <c r="B143" s="101">
        <v>0</v>
      </c>
      <c r="C143" s="101">
        <v>0</v>
      </c>
      <c r="D143" s="101">
        <v>0</v>
      </c>
      <c r="E143" s="97">
        <v>1</v>
      </c>
      <c r="F143" s="101">
        <v>0</v>
      </c>
      <c r="G143" s="101">
        <v>0</v>
      </c>
      <c r="H143" s="96" t="s">
        <v>230</v>
      </c>
      <c r="I143" s="101">
        <v>0</v>
      </c>
      <c r="J143" s="101">
        <v>0</v>
      </c>
      <c r="K143" s="101">
        <v>0</v>
      </c>
      <c r="L143" s="97">
        <v>1</v>
      </c>
      <c r="M143" s="101">
        <v>0</v>
      </c>
      <c r="N143" s="101">
        <v>0</v>
      </c>
      <c r="O143" s="96" t="s">
        <v>507</v>
      </c>
      <c r="P143" s="101">
        <v>0</v>
      </c>
      <c r="Q143" s="101">
        <v>0</v>
      </c>
      <c r="R143" s="101">
        <v>0</v>
      </c>
      <c r="S143" s="97">
        <v>1</v>
      </c>
      <c r="T143" s="101">
        <v>0</v>
      </c>
      <c r="U143" s="101">
        <v>0</v>
      </c>
      <c r="V143" s="96" t="s">
        <v>230</v>
      </c>
      <c r="W143" s="101">
        <v>0</v>
      </c>
      <c r="X143" s="101">
        <v>0</v>
      </c>
      <c r="Y143" s="101">
        <v>0</v>
      </c>
      <c r="Z143" s="97">
        <v>1</v>
      </c>
      <c r="AA143" s="101">
        <v>0</v>
      </c>
      <c r="AB143" s="101">
        <v>0</v>
      </c>
      <c r="AC143" s="96" t="s">
        <v>230</v>
      </c>
      <c r="AD143" s="101">
        <v>0</v>
      </c>
      <c r="AE143" s="101">
        <v>0</v>
      </c>
      <c r="AF143" s="101">
        <v>0</v>
      </c>
      <c r="AG143" s="97">
        <v>1</v>
      </c>
      <c r="AH143" s="101">
        <v>0</v>
      </c>
      <c r="AI143" s="101">
        <v>0</v>
      </c>
    </row>
    <row r="144" spans="1:35" ht="36" x14ac:dyDescent="0.4">
      <c r="A144" s="96" t="s">
        <v>325</v>
      </c>
      <c r="B144" s="101">
        <v>0</v>
      </c>
      <c r="C144" s="101">
        <v>0</v>
      </c>
      <c r="D144" s="101">
        <v>0</v>
      </c>
      <c r="E144" s="97">
        <v>1</v>
      </c>
      <c r="F144" s="101">
        <v>0</v>
      </c>
      <c r="G144" s="101">
        <v>0</v>
      </c>
      <c r="H144" s="96" t="s">
        <v>325</v>
      </c>
      <c r="I144" s="101">
        <v>0</v>
      </c>
      <c r="J144" s="101">
        <v>0</v>
      </c>
      <c r="K144" s="101">
        <v>0</v>
      </c>
      <c r="L144" s="97">
        <v>1</v>
      </c>
      <c r="M144" s="101">
        <v>0</v>
      </c>
      <c r="N144" s="101">
        <v>0</v>
      </c>
      <c r="O144" s="96" t="s">
        <v>617</v>
      </c>
      <c r="P144" s="101">
        <v>0</v>
      </c>
      <c r="Q144" s="101">
        <v>0</v>
      </c>
      <c r="R144" s="101">
        <v>0</v>
      </c>
      <c r="S144" s="97">
        <v>1</v>
      </c>
      <c r="T144" s="101">
        <v>0</v>
      </c>
      <c r="U144" s="101">
        <v>0</v>
      </c>
      <c r="V144" s="96" t="s">
        <v>325</v>
      </c>
      <c r="W144" s="101">
        <v>0</v>
      </c>
      <c r="X144" s="101">
        <v>0</v>
      </c>
      <c r="Y144" s="101">
        <v>0</v>
      </c>
      <c r="Z144" s="97">
        <v>1</v>
      </c>
      <c r="AA144" s="101">
        <v>0</v>
      </c>
      <c r="AB144" s="101">
        <v>0</v>
      </c>
      <c r="AC144" s="96" t="s">
        <v>325</v>
      </c>
      <c r="AD144" s="101">
        <v>0</v>
      </c>
      <c r="AE144" s="101">
        <v>0</v>
      </c>
      <c r="AF144" s="101">
        <v>0</v>
      </c>
      <c r="AG144" s="97">
        <v>1</v>
      </c>
      <c r="AH144" s="101">
        <v>0</v>
      </c>
      <c r="AI144" s="101">
        <v>0</v>
      </c>
    </row>
    <row r="145" spans="1:35" ht="18" x14ac:dyDescent="0.4">
      <c r="A145" s="96" t="s">
        <v>291</v>
      </c>
      <c r="B145" s="101">
        <v>0</v>
      </c>
      <c r="C145" s="101">
        <v>0</v>
      </c>
      <c r="D145" s="101">
        <v>0</v>
      </c>
      <c r="E145" s="97">
        <v>1</v>
      </c>
      <c r="F145" s="101">
        <v>0</v>
      </c>
      <c r="G145" s="101">
        <v>0</v>
      </c>
      <c r="H145" s="96" t="s">
        <v>291</v>
      </c>
      <c r="I145" s="101">
        <v>0</v>
      </c>
      <c r="J145" s="101">
        <v>0</v>
      </c>
      <c r="K145" s="101">
        <v>0</v>
      </c>
      <c r="L145" s="97">
        <v>1</v>
      </c>
      <c r="M145" s="101">
        <v>0</v>
      </c>
      <c r="N145" s="101">
        <v>0</v>
      </c>
      <c r="O145" s="96" t="s">
        <v>630</v>
      </c>
      <c r="P145" s="101">
        <v>0</v>
      </c>
      <c r="Q145" s="101">
        <v>0</v>
      </c>
      <c r="R145" s="101">
        <v>0</v>
      </c>
      <c r="S145" s="97">
        <v>1</v>
      </c>
      <c r="T145" s="101">
        <v>0</v>
      </c>
      <c r="U145" s="101">
        <v>0</v>
      </c>
      <c r="V145" s="96" t="s">
        <v>291</v>
      </c>
      <c r="W145" s="101">
        <v>0</v>
      </c>
      <c r="X145" s="101">
        <v>0</v>
      </c>
      <c r="Y145" s="101">
        <v>0</v>
      </c>
      <c r="Z145" s="97">
        <v>1</v>
      </c>
      <c r="AA145" s="101">
        <v>0</v>
      </c>
      <c r="AB145" s="101">
        <v>0</v>
      </c>
      <c r="AC145" s="96" t="s">
        <v>291</v>
      </c>
      <c r="AD145" s="101">
        <v>0</v>
      </c>
      <c r="AE145" s="101">
        <v>0</v>
      </c>
      <c r="AF145" s="101">
        <v>0</v>
      </c>
      <c r="AG145" s="97">
        <v>1</v>
      </c>
      <c r="AH145" s="101">
        <v>0</v>
      </c>
      <c r="AI145" s="101">
        <v>0</v>
      </c>
    </row>
    <row r="146" spans="1:35" ht="18" x14ac:dyDescent="0.4">
      <c r="A146" s="96" t="s">
        <v>277</v>
      </c>
      <c r="B146" s="101">
        <v>0</v>
      </c>
      <c r="C146" s="101">
        <v>0</v>
      </c>
      <c r="D146" s="101">
        <v>0</v>
      </c>
      <c r="E146" s="97">
        <v>1</v>
      </c>
      <c r="F146" s="101">
        <v>0</v>
      </c>
      <c r="G146" s="101">
        <v>0</v>
      </c>
      <c r="H146" s="96" t="s">
        <v>277</v>
      </c>
      <c r="I146" s="101">
        <v>0</v>
      </c>
      <c r="J146" s="101">
        <v>0</v>
      </c>
      <c r="K146" s="101">
        <v>0</v>
      </c>
      <c r="L146" s="97">
        <v>1</v>
      </c>
      <c r="M146" s="101">
        <v>0</v>
      </c>
      <c r="N146" s="101">
        <v>0</v>
      </c>
      <c r="O146" s="96" t="s">
        <v>624</v>
      </c>
      <c r="P146" s="101">
        <v>0</v>
      </c>
      <c r="Q146" s="101">
        <v>0</v>
      </c>
      <c r="R146" s="101">
        <v>0</v>
      </c>
      <c r="S146" s="97">
        <v>1</v>
      </c>
      <c r="T146" s="101">
        <v>0</v>
      </c>
      <c r="U146" s="101">
        <v>0</v>
      </c>
      <c r="V146" s="96" t="s">
        <v>277</v>
      </c>
      <c r="W146" s="101">
        <v>0</v>
      </c>
      <c r="X146" s="101">
        <v>0</v>
      </c>
      <c r="Y146" s="101">
        <v>0</v>
      </c>
      <c r="Z146" s="97">
        <v>1</v>
      </c>
      <c r="AA146" s="101">
        <v>0</v>
      </c>
      <c r="AB146" s="101">
        <v>0</v>
      </c>
      <c r="AC146" s="96" t="s">
        <v>277</v>
      </c>
      <c r="AD146" s="101">
        <v>0</v>
      </c>
      <c r="AE146" s="101">
        <v>0</v>
      </c>
      <c r="AF146" s="101">
        <v>0</v>
      </c>
      <c r="AG146" s="97">
        <v>1</v>
      </c>
      <c r="AH146" s="101">
        <v>0</v>
      </c>
      <c r="AI146" s="101">
        <v>0</v>
      </c>
    </row>
    <row r="147" spans="1:35" ht="18" x14ac:dyDescent="0.4">
      <c r="A147" s="96" t="s">
        <v>357</v>
      </c>
      <c r="B147" s="101">
        <v>0</v>
      </c>
      <c r="C147" s="101">
        <v>0</v>
      </c>
      <c r="D147" s="101">
        <v>0</v>
      </c>
      <c r="E147" s="97">
        <v>1</v>
      </c>
      <c r="F147" s="101">
        <v>0</v>
      </c>
      <c r="G147" s="101">
        <v>0</v>
      </c>
      <c r="H147" s="96" t="s">
        <v>357</v>
      </c>
      <c r="I147" s="101">
        <v>0</v>
      </c>
      <c r="J147" s="101">
        <v>0</v>
      </c>
      <c r="K147" s="101">
        <v>0</v>
      </c>
      <c r="L147" s="97">
        <v>1</v>
      </c>
      <c r="M147" s="101">
        <v>0</v>
      </c>
      <c r="N147" s="101">
        <v>0</v>
      </c>
      <c r="O147" s="96" t="s">
        <v>647</v>
      </c>
      <c r="P147" s="101">
        <v>0</v>
      </c>
      <c r="Q147" s="101">
        <v>0</v>
      </c>
      <c r="R147" s="101">
        <v>0</v>
      </c>
      <c r="S147" s="97">
        <v>1</v>
      </c>
      <c r="T147" s="101">
        <v>0</v>
      </c>
      <c r="U147" s="101">
        <v>0</v>
      </c>
      <c r="V147" s="96" t="s">
        <v>357</v>
      </c>
      <c r="W147" s="101">
        <v>0</v>
      </c>
      <c r="X147" s="101">
        <v>0</v>
      </c>
      <c r="Y147" s="101">
        <v>0</v>
      </c>
      <c r="Z147" s="97">
        <v>1</v>
      </c>
      <c r="AA147" s="101">
        <v>0</v>
      </c>
      <c r="AB147" s="101">
        <v>0</v>
      </c>
      <c r="AC147" s="96" t="s">
        <v>357</v>
      </c>
      <c r="AD147" s="101">
        <v>0</v>
      </c>
      <c r="AE147" s="101">
        <v>0</v>
      </c>
      <c r="AF147" s="101">
        <v>0</v>
      </c>
      <c r="AG147" s="97">
        <v>1</v>
      </c>
      <c r="AH147" s="101">
        <v>0</v>
      </c>
      <c r="AI147" s="101">
        <v>0</v>
      </c>
    </row>
    <row r="148" spans="1:35" ht="18" x14ac:dyDescent="0.4">
      <c r="A148" s="96" t="s">
        <v>649</v>
      </c>
      <c r="B148" s="101">
        <v>0</v>
      </c>
      <c r="C148" s="101">
        <v>0</v>
      </c>
      <c r="D148" s="101">
        <v>0</v>
      </c>
      <c r="E148" s="97">
        <v>1</v>
      </c>
      <c r="F148" s="101">
        <v>0</v>
      </c>
      <c r="G148" s="101">
        <v>0</v>
      </c>
      <c r="H148" s="96" t="s">
        <v>649</v>
      </c>
      <c r="I148" s="101">
        <v>0</v>
      </c>
      <c r="J148" s="101">
        <v>0</v>
      </c>
      <c r="K148" s="101">
        <v>0</v>
      </c>
      <c r="L148" s="97">
        <v>1</v>
      </c>
      <c r="M148" s="101">
        <v>0</v>
      </c>
      <c r="N148" s="101">
        <v>0</v>
      </c>
      <c r="O148" s="96" t="s">
        <v>648</v>
      </c>
      <c r="P148" s="101">
        <v>0</v>
      </c>
      <c r="Q148" s="101">
        <v>0</v>
      </c>
      <c r="R148" s="101">
        <v>0</v>
      </c>
      <c r="S148" s="97">
        <v>1</v>
      </c>
      <c r="T148" s="101">
        <v>0</v>
      </c>
      <c r="U148" s="101">
        <v>0</v>
      </c>
      <c r="V148" s="96" t="s">
        <v>649</v>
      </c>
      <c r="W148" s="101">
        <v>0</v>
      </c>
      <c r="X148" s="101">
        <v>0</v>
      </c>
      <c r="Y148" s="101">
        <v>0</v>
      </c>
      <c r="Z148" s="97">
        <v>1</v>
      </c>
      <c r="AA148" s="101">
        <v>0</v>
      </c>
      <c r="AB148" s="101">
        <v>0</v>
      </c>
      <c r="AC148" s="96" t="s">
        <v>649</v>
      </c>
      <c r="AD148" s="101">
        <v>0</v>
      </c>
      <c r="AE148" s="101">
        <v>0</v>
      </c>
      <c r="AF148" s="101">
        <v>0</v>
      </c>
      <c r="AG148" s="97">
        <v>1</v>
      </c>
      <c r="AH148" s="101">
        <v>0</v>
      </c>
      <c r="AI148" s="101">
        <v>0</v>
      </c>
    </row>
    <row r="149" spans="1:35" ht="18" x14ac:dyDescent="0.4">
      <c r="A149" s="96" t="s">
        <v>358</v>
      </c>
      <c r="B149" s="101">
        <v>0</v>
      </c>
      <c r="C149" s="101">
        <v>0</v>
      </c>
      <c r="D149" s="101">
        <v>0</v>
      </c>
      <c r="E149" s="97">
        <v>1</v>
      </c>
      <c r="F149" s="101">
        <v>0</v>
      </c>
      <c r="G149" s="101">
        <v>0</v>
      </c>
      <c r="H149" s="96" t="s">
        <v>358</v>
      </c>
      <c r="I149" s="101">
        <v>0</v>
      </c>
      <c r="J149" s="101">
        <v>0</v>
      </c>
      <c r="K149" s="101">
        <v>0</v>
      </c>
      <c r="L149" s="97">
        <v>1</v>
      </c>
      <c r="M149" s="101">
        <v>0</v>
      </c>
      <c r="N149" s="101">
        <v>0</v>
      </c>
      <c r="O149" s="96" t="s">
        <v>250</v>
      </c>
      <c r="P149" s="101">
        <v>0</v>
      </c>
      <c r="Q149" s="101">
        <v>0</v>
      </c>
      <c r="R149" s="101">
        <v>0</v>
      </c>
      <c r="S149" s="97">
        <v>1</v>
      </c>
      <c r="T149" s="101">
        <v>0</v>
      </c>
      <c r="U149" s="101">
        <v>0</v>
      </c>
      <c r="V149" s="96" t="s">
        <v>358</v>
      </c>
      <c r="W149" s="101">
        <v>0</v>
      </c>
      <c r="X149" s="101">
        <v>0</v>
      </c>
      <c r="Y149" s="101">
        <v>0</v>
      </c>
      <c r="Z149" s="97">
        <v>1</v>
      </c>
      <c r="AA149" s="101">
        <v>0</v>
      </c>
      <c r="AB149" s="101">
        <v>0</v>
      </c>
      <c r="AC149" s="96" t="s">
        <v>358</v>
      </c>
      <c r="AD149" s="101">
        <v>0</v>
      </c>
      <c r="AE149" s="101">
        <v>0</v>
      </c>
      <c r="AF149" s="101">
        <v>0</v>
      </c>
      <c r="AG149" s="97">
        <v>1</v>
      </c>
      <c r="AH149" s="101">
        <v>0</v>
      </c>
      <c r="AI149" s="101">
        <v>0</v>
      </c>
    </row>
    <row r="150" spans="1:35" ht="18" x14ac:dyDescent="0.4">
      <c r="A150" s="96" t="s">
        <v>361</v>
      </c>
      <c r="B150" s="101">
        <v>0</v>
      </c>
      <c r="C150" s="101">
        <v>0</v>
      </c>
      <c r="D150" s="101">
        <v>0</v>
      </c>
      <c r="E150" s="97">
        <v>1</v>
      </c>
      <c r="F150" s="101">
        <v>0</v>
      </c>
      <c r="G150" s="101">
        <v>0</v>
      </c>
      <c r="H150" s="96" t="s">
        <v>361</v>
      </c>
      <c r="I150" s="101">
        <v>0</v>
      </c>
      <c r="J150" s="101">
        <v>0</v>
      </c>
      <c r="K150" s="101">
        <v>0</v>
      </c>
      <c r="L150" s="97">
        <v>1</v>
      </c>
      <c r="M150" s="101">
        <v>0</v>
      </c>
      <c r="N150" s="101">
        <v>0</v>
      </c>
      <c r="O150" s="96" t="s">
        <v>313</v>
      </c>
      <c r="P150" s="101">
        <v>0</v>
      </c>
      <c r="Q150" s="101">
        <v>0</v>
      </c>
      <c r="R150" s="101">
        <v>0</v>
      </c>
      <c r="S150" s="97">
        <v>1</v>
      </c>
      <c r="T150" s="101">
        <v>0</v>
      </c>
      <c r="U150" s="101">
        <v>0</v>
      </c>
      <c r="V150" s="96" t="s">
        <v>361</v>
      </c>
      <c r="W150" s="101">
        <v>0</v>
      </c>
      <c r="X150" s="101">
        <v>0</v>
      </c>
      <c r="Y150" s="101">
        <v>0</v>
      </c>
      <c r="Z150" s="97">
        <v>1</v>
      </c>
      <c r="AA150" s="101">
        <v>0</v>
      </c>
      <c r="AB150" s="101">
        <v>0</v>
      </c>
      <c r="AC150" s="96" t="s">
        <v>361</v>
      </c>
      <c r="AD150" s="101">
        <v>0</v>
      </c>
      <c r="AE150" s="101">
        <v>0</v>
      </c>
      <c r="AF150" s="101">
        <v>0</v>
      </c>
      <c r="AG150" s="97">
        <v>1</v>
      </c>
      <c r="AH150" s="101">
        <v>0</v>
      </c>
      <c r="AI150" s="101">
        <v>0</v>
      </c>
    </row>
    <row r="151" spans="1:35" ht="18" x14ac:dyDescent="0.4">
      <c r="A151" s="96" t="s">
        <v>229</v>
      </c>
      <c r="B151" s="101">
        <v>0</v>
      </c>
      <c r="C151" s="101">
        <v>0</v>
      </c>
      <c r="D151" s="101">
        <v>0</v>
      </c>
      <c r="E151" s="97">
        <v>1</v>
      </c>
      <c r="F151" s="101">
        <v>0</v>
      </c>
      <c r="G151" s="101">
        <v>0</v>
      </c>
      <c r="H151" s="96" t="s">
        <v>229</v>
      </c>
      <c r="I151" s="101">
        <v>0</v>
      </c>
      <c r="J151" s="101">
        <v>0</v>
      </c>
      <c r="K151" s="101">
        <v>0</v>
      </c>
      <c r="L151" s="97">
        <v>1</v>
      </c>
      <c r="M151" s="101">
        <v>0</v>
      </c>
      <c r="N151" s="101">
        <v>0</v>
      </c>
      <c r="O151" s="96" t="s">
        <v>230</v>
      </c>
      <c r="P151" s="101">
        <v>0</v>
      </c>
      <c r="Q151" s="101">
        <v>0</v>
      </c>
      <c r="R151" s="101">
        <v>0</v>
      </c>
      <c r="S151" s="97">
        <v>1</v>
      </c>
      <c r="T151" s="101">
        <v>0</v>
      </c>
      <c r="U151" s="101">
        <v>0</v>
      </c>
      <c r="V151" s="96" t="s">
        <v>229</v>
      </c>
      <c r="W151" s="101">
        <v>0</v>
      </c>
      <c r="X151" s="101">
        <v>0</v>
      </c>
      <c r="Y151" s="101">
        <v>0</v>
      </c>
      <c r="Z151" s="97">
        <v>1</v>
      </c>
      <c r="AA151" s="101">
        <v>0</v>
      </c>
      <c r="AB151" s="101">
        <v>0</v>
      </c>
      <c r="AC151" s="96" t="s">
        <v>229</v>
      </c>
      <c r="AD151" s="101">
        <v>0</v>
      </c>
      <c r="AE151" s="101">
        <v>0</v>
      </c>
      <c r="AF151" s="101">
        <v>0</v>
      </c>
      <c r="AG151" s="97">
        <v>1</v>
      </c>
      <c r="AH151" s="101">
        <v>0</v>
      </c>
      <c r="AI151" s="101">
        <v>0</v>
      </c>
    </row>
    <row r="152" spans="1:35" ht="18" x14ac:dyDescent="0.4">
      <c r="A152" s="96" t="s">
        <v>238</v>
      </c>
      <c r="B152" s="101">
        <v>0</v>
      </c>
      <c r="C152" s="101">
        <v>0</v>
      </c>
      <c r="D152" s="101">
        <v>0</v>
      </c>
      <c r="E152" s="97">
        <v>1</v>
      </c>
      <c r="F152" s="101">
        <v>0</v>
      </c>
      <c r="G152" s="101">
        <v>0</v>
      </c>
      <c r="H152" s="96" t="s">
        <v>238</v>
      </c>
      <c r="I152" s="101">
        <v>0</v>
      </c>
      <c r="J152" s="101">
        <v>0</v>
      </c>
      <c r="K152" s="101">
        <v>0</v>
      </c>
      <c r="L152" s="97">
        <v>1</v>
      </c>
      <c r="M152" s="101">
        <v>0</v>
      </c>
      <c r="N152" s="101">
        <v>0</v>
      </c>
      <c r="O152" s="96" t="s">
        <v>325</v>
      </c>
      <c r="P152" s="101">
        <v>0</v>
      </c>
      <c r="Q152" s="101">
        <v>0</v>
      </c>
      <c r="R152" s="101">
        <v>0</v>
      </c>
      <c r="S152" s="97">
        <v>1</v>
      </c>
      <c r="T152" s="101">
        <v>0</v>
      </c>
      <c r="U152" s="101">
        <v>0</v>
      </c>
      <c r="V152" s="96" t="s">
        <v>238</v>
      </c>
      <c r="W152" s="101">
        <v>0</v>
      </c>
      <c r="X152" s="101">
        <v>0</v>
      </c>
      <c r="Y152" s="101">
        <v>0</v>
      </c>
      <c r="Z152" s="97">
        <v>1</v>
      </c>
      <c r="AA152" s="101">
        <v>0</v>
      </c>
      <c r="AB152" s="101">
        <v>0</v>
      </c>
      <c r="AC152" s="96" t="s">
        <v>238</v>
      </c>
      <c r="AD152" s="101">
        <v>0</v>
      </c>
      <c r="AE152" s="101">
        <v>0</v>
      </c>
      <c r="AF152" s="101">
        <v>0</v>
      </c>
      <c r="AG152" s="97">
        <v>1</v>
      </c>
      <c r="AH152" s="101">
        <v>0</v>
      </c>
      <c r="AI152" s="101">
        <v>0</v>
      </c>
    </row>
    <row r="153" spans="1:35" ht="18" x14ac:dyDescent="0.4">
      <c r="A153" s="96" t="s">
        <v>243</v>
      </c>
      <c r="B153" s="101">
        <v>0</v>
      </c>
      <c r="C153" s="101">
        <v>0</v>
      </c>
      <c r="D153" s="101">
        <v>0</v>
      </c>
      <c r="E153" s="97">
        <v>1</v>
      </c>
      <c r="F153" s="101">
        <v>0</v>
      </c>
      <c r="G153" s="101">
        <v>0</v>
      </c>
      <c r="H153" s="96" t="s">
        <v>243</v>
      </c>
      <c r="I153" s="101">
        <v>0</v>
      </c>
      <c r="J153" s="101">
        <v>0</v>
      </c>
      <c r="K153" s="101">
        <v>0</v>
      </c>
      <c r="L153" s="97">
        <v>1</v>
      </c>
      <c r="M153" s="101">
        <v>0</v>
      </c>
      <c r="N153" s="101">
        <v>0</v>
      </c>
      <c r="O153" s="96" t="s">
        <v>357</v>
      </c>
      <c r="P153" s="101">
        <v>0</v>
      </c>
      <c r="Q153" s="101">
        <v>0</v>
      </c>
      <c r="R153" s="101">
        <v>0</v>
      </c>
      <c r="S153" s="97">
        <v>1</v>
      </c>
      <c r="T153" s="101">
        <v>0</v>
      </c>
      <c r="U153" s="101">
        <v>0</v>
      </c>
      <c r="V153" s="96" t="s">
        <v>243</v>
      </c>
      <c r="W153" s="101">
        <v>0</v>
      </c>
      <c r="X153" s="101">
        <v>0</v>
      </c>
      <c r="Y153" s="101">
        <v>0</v>
      </c>
      <c r="Z153" s="97">
        <v>1</v>
      </c>
      <c r="AA153" s="101">
        <v>0</v>
      </c>
      <c r="AB153" s="101">
        <v>0</v>
      </c>
      <c r="AC153" s="96" t="s">
        <v>243</v>
      </c>
      <c r="AD153" s="101">
        <v>0</v>
      </c>
      <c r="AE153" s="101">
        <v>0</v>
      </c>
      <c r="AF153" s="101">
        <v>0</v>
      </c>
      <c r="AG153" s="97">
        <v>1</v>
      </c>
      <c r="AH153" s="101">
        <v>0</v>
      </c>
      <c r="AI153" s="101">
        <v>0</v>
      </c>
    </row>
    <row r="154" spans="1:35" ht="18" x14ac:dyDescent="0.4">
      <c r="A154" s="96" t="s">
        <v>288</v>
      </c>
      <c r="B154" s="101">
        <v>0</v>
      </c>
      <c r="C154" s="101">
        <v>0</v>
      </c>
      <c r="D154" s="101">
        <v>0</v>
      </c>
      <c r="E154" s="97">
        <v>1</v>
      </c>
      <c r="F154" s="101">
        <v>0</v>
      </c>
      <c r="G154" s="101">
        <v>0</v>
      </c>
      <c r="H154" s="96" t="s">
        <v>288</v>
      </c>
      <c r="I154" s="101">
        <v>0</v>
      </c>
      <c r="J154" s="101">
        <v>0</v>
      </c>
      <c r="K154" s="101">
        <v>0</v>
      </c>
      <c r="L154" s="97">
        <v>1</v>
      </c>
      <c r="M154" s="101">
        <v>0</v>
      </c>
      <c r="N154" s="101">
        <v>0</v>
      </c>
      <c r="O154" s="96" t="s">
        <v>649</v>
      </c>
      <c r="P154" s="101">
        <v>0</v>
      </c>
      <c r="Q154" s="101">
        <v>0</v>
      </c>
      <c r="R154" s="101">
        <v>0</v>
      </c>
      <c r="S154" s="97">
        <v>1</v>
      </c>
      <c r="T154" s="101">
        <v>0</v>
      </c>
      <c r="U154" s="101">
        <v>0</v>
      </c>
      <c r="V154" s="96" t="s">
        <v>288</v>
      </c>
      <c r="W154" s="101">
        <v>0</v>
      </c>
      <c r="X154" s="101">
        <v>0</v>
      </c>
      <c r="Y154" s="101">
        <v>0</v>
      </c>
      <c r="Z154" s="97">
        <v>1</v>
      </c>
      <c r="AA154" s="101">
        <v>0</v>
      </c>
      <c r="AB154" s="101">
        <v>0</v>
      </c>
      <c r="AC154" s="96" t="s">
        <v>288</v>
      </c>
      <c r="AD154" s="101">
        <v>0</v>
      </c>
      <c r="AE154" s="101">
        <v>0</v>
      </c>
      <c r="AF154" s="101">
        <v>0</v>
      </c>
      <c r="AG154" s="97">
        <v>1</v>
      </c>
      <c r="AH154" s="101">
        <v>0</v>
      </c>
      <c r="AI154" s="101">
        <v>0</v>
      </c>
    </row>
    <row r="155" spans="1:35" ht="36" x14ac:dyDescent="0.4">
      <c r="A155" s="96" t="s">
        <v>364</v>
      </c>
      <c r="B155" s="101">
        <v>0</v>
      </c>
      <c r="C155" s="101">
        <v>0</v>
      </c>
      <c r="D155" s="101">
        <v>0</v>
      </c>
      <c r="E155" s="97">
        <v>1</v>
      </c>
      <c r="F155" s="101">
        <v>0</v>
      </c>
      <c r="G155" s="101">
        <v>0</v>
      </c>
      <c r="H155" s="96" t="s">
        <v>364</v>
      </c>
      <c r="I155" s="101">
        <v>0</v>
      </c>
      <c r="J155" s="101">
        <v>0</v>
      </c>
      <c r="K155" s="101">
        <v>0</v>
      </c>
      <c r="L155" s="97">
        <v>1</v>
      </c>
      <c r="M155" s="101">
        <v>0</v>
      </c>
      <c r="N155" s="101">
        <v>0</v>
      </c>
      <c r="O155" s="96" t="s">
        <v>358</v>
      </c>
      <c r="P155" s="101">
        <v>0</v>
      </c>
      <c r="Q155" s="101">
        <v>0</v>
      </c>
      <c r="R155" s="101">
        <v>0</v>
      </c>
      <c r="S155" s="97">
        <v>1</v>
      </c>
      <c r="T155" s="101">
        <v>0</v>
      </c>
      <c r="U155" s="101">
        <v>0</v>
      </c>
      <c r="V155" s="96" t="s">
        <v>364</v>
      </c>
      <c r="W155" s="101">
        <v>0</v>
      </c>
      <c r="X155" s="101">
        <v>0</v>
      </c>
      <c r="Y155" s="101">
        <v>0</v>
      </c>
      <c r="Z155" s="97">
        <v>1</v>
      </c>
      <c r="AA155" s="101">
        <v>0</v>
      </c>
      <c r="AB155" s="101">
        <v>0</v>
      </c>
      <c r="AC155" s="96" t="s">
        <v>364</v>
      </c>
      <c r="AD155" s="101">
        <v>0</v>
      </c>
      <c r="AE155" s="101">
        <v>0</v>
      </c>
      <c r="AF155" s="101">
        <v>0</v>
      </c>
      <c r="AG155" s="97">
        <v>1</v>
      </c>
      <c r="AH155" s="101">
        <v>0</v>
      </c>
      <c r="AI155" s="101">
        <v>0</v>
      </c>
    </row>
    <row r="156" spans="1:35" ht="18" x14ac:dyDescent="0.4">
      <c r="A156" s="96" t="s">
        <v>286</v>
      </c>
      <c r="B156" s="101">
        <v>0</v>
      </c>
      <c r="C156" s="101">
        <v>0</v>
      </c>
      <c r="D156" s="101">
        <v>0</v>
      </c>
      <c r="E156" s="97">
        <v>1</v>
      </c>
      <c r="F156" s="101">
        <v>0</v>
      </c>
      <c r="G156" s="101">
        <v>0</v>
      </c>
      <c r="H156" s="96" t="s">
        <v>286</v>
      </c>
      <c r="I156" s="101">
        <v>0</v>
      </c>
      <c r="J156" s="101">
        <v>0</v>
      </c>
      <c r="K156" s="101">
        <v>0</v>
      </c>
      <c r="L156" s="97">
        <v>1</v>
      </c>
      <c r="M156" s="101">
        <v>0</v>
      </c>
      <c r="N156" s="101">
        <v>0</v>
      </c>
      <c r="O156" s="96" t="s">
        <v>361</v>
      </c>
      <c r="P156" s="101">
        <v>0</v>
      </c>
      <c r="Q156" s="101">
        <v>0</v>
      </c>
      <c r="R156" s="101">
        <v>0</v>
      </c>
      <c r="S156" s="97">
        <v>1</v>
      </c>
      <c r="T156" s="101">
        <v>0</v>
      </c>
      <c r="U156" s="101">
        <v>0</v>
      </c>
      <c r="V156" s="96" t="s">
        <v>286</v>
      </c>
      <c r="W156" s="101">
        <v>0</v>
      </c>
      <c r="X156" s="101">
        <v>0</v>
      </c>
      <c r="Y156" s="101">
        <v>0</v>
      </c>
      <c r="Z156" s="97">
        <v>1</v>
      </c>
      <c r="AA156" s="101">
        <v>0</v>
      </c>
      <c r="AB156" s="101">
        <v>0</v>
      </c>
      <c r="AC156" s="96" t="s">
        <v>286</v>
      </c>
      <c r="AD156" s="101">
        <v>0</v>
      </c>
      <c r="AE156" s="101">
        <v>0</v>
      </c>
      <c r="AF156" s="101">
        <v>0</v>
      </c>
      <c r="AG156" s="97">
        <v>1</v>
      </c>
      <c r="AH156" s="101">
        <v>0</v>
      </c>
      <c r="AI156" s="101">
        <v>0</v>
      </c>
    </row>
    <row r="157" spans="1:35" ht="18" x14ac:dyDescent="0.4">
      <c r="A157" s="96" t="s">
        <v>556</v>
      </c>
      <c r="B157" s="101">
        <v>0</v>
      </c>
      <c r="C157" s="101">
        <v>0</v>
      </c>
      <c r="D157" s="101">
        <v>0</v>
      </c>
      <c r="E157" s="97">
        <v>1</v>
      </c>
      <c r="F157" s="101">
        <v>0</v>
      </c>
      <c r="G157" s="101">
        <v>0</v>
      </c>
      <c r="H157" s="96" t="s">
        <v>556</v>
      </c>
      <c r="I157" s="101">
        <v>0</v>
      </c>
      <c r="J157" s="101">
        <v>0</v>
      </c>
      <c r="K157" s="101">
        <v>0</v>
      </c>
      <c r="L157" s="97">
        <v>1</v>
      </c>
      <c r="M157" s="101">
        <v>0</v>
      </c>
      <c r="N157" s="101">
        <v>0</v>
      </c>
      <c r="O157" s="96" t="s">
        <v>229</v>
      </c>
      <c r="P157" s="101">
        <v>0</v>
      </c>
      <c r="Q157" s="101">
        <v>0</v>
      </c>
      <c r="R157" s="101">
        <v>0</v>
      </c>
      <c r="S157" s="97">
        <v>1</v>
      </c>
      <c r="T157" s="101">
        <v>0</v>
      </c>
      <c r="U157" s="101">
        <v>0</v>
      </c>
      <c r="V157" s="96" t="s">
        <v>556</v>
      </c>
      <c r="W157" s="101">
        <v>0</v>
      </c>
      <c r="X157" s="101">
        <v>0</v>
      </c>
      <c r="Y157" s="101">
        <v>0</v>
      </c>
      <c r="Z157" s="97">
        <v>1</v>
      </c>
      <c r="AA157" s="101">
        <v>0</v>
      </c>
      <c r="AB157" s="101">
        <v>0</v>
      </c>
      <c r="AC157" s="96" t="s">
        <v>556</v>
      </c>
      <c r="AD157" s="101">
        <v>0</v>
      </c>
      <c r="AE157" s="101">
        <v>0</v>
      </c>
      <c r="AF157" s="101">
        <v>0</v>
      </c>
      <c r="AG157" s="97">
        <v>1</v>
      </c>
      <c r="AH157" s="101">
        <v>0</v>
      </c>
      <c r="AI157" s="101">
        <v>0</v>
      </c>
    </row>
    <row r="158" spans="1:35" ht="18" x14ac:dyDescent="0.4">
      <c r="A158" s="96" t="s">
        <v>619</v>
      </c>
      <c r="B158" s="101">
        <v>0</v>
      </c>
      <c r="C158" s="101">
        <v>0</v>
      </c>
      <c r="D158" s="101">
        <v>0</v>
      </c>
      <c r="E158" s="97">
        <v>1</v>
      </c>
      <c r="F158" s="101">
        <v>0</v>
      </c>
      <c r="G158" s="101">
        <v>0</v>
      </c>
      <c r="H158" s="96" t="s">
        <v>619</v>
      </c>
      <c r="I158" s="101">
        <v>0</v>
      </c>
      <c r="J158" s="101">
        <v>0</v>
      </c>
      <c r="K158" s="101">
        <v>0</v>
      </c>
      <c r="L158" s="97">
        <v>1</v>
      </c>
      <c r="M158" s="101">
        <v>0</v>
      </c>
      <c r="N158" s="101">
        <v>0</v>
      </c>
      <c r="O158" s="96" t="s">
        <v>238</v>
      </c>
      <c r="P158" s="101">
        <v>0</v>
      </c>
      <c r="Q158" s="101">
        <v>0</v>
      </c>
      <c r="R158" s="101">
        <v>0</v>
      </c>
      <c r="S158" s="97">
        <v>1</v>
      </c>
      <c r="T158" s="101">
        <v>0</v>
      </c>
      <c r="U158" s="101">
        <v>0</v>
      </c>
      <c r="V158" s="96" t="s">
        <v>619</v>
      </c>
      <c r="W158" s="101">
        <v>0</v>
      </c>
      <c r="X158" s="101">
        <v>0</v>
      </c>
      <c r="Y158" s="101">
        <v>0</v>
      </c>
      <c r="Z158" s="97">
        <v>1</v>
      </c>
      <c r="AA158" s="101">
        <v>0</v>
      </c>
      <c r="AB158" s="101">
        <v>0</v>
      </c>
      <c r="AC158" s="96" t="s">
        <v>619</v>
      </c>
      <c r="AD158" s="101">
        <v>0</v>
      </c>
      <c r="AE158" s="101">
        <v>0</v>
      </c>
      <c r="AF158" s="101">
        <v>0</v>
      </c>
      <c r="AG158" s="97">
        <v>1</v>
      </c>
      <c r="AH158" s="101">
        <v>0</v>
      </c>
      <c r="AI158" s="101">
        <v>0</v>
      </c>
    </row>
    <row r="159" spans="1:35" ht="18" x14ac:dyDescent="0.4">
      <c r="A159" s="96" t="s">
        <v>629</v>
      </c>
      <c r="B159" s="101">
        <v>0</v>
      </c>
      <c r="C159" s="101">
        <v>0</v>
      </c>
      <c r="D159" s="101">
        <v>0</v>
      </c>
      <c r="E159" s="97">
        <v>1</v>
      </c>
      <c r="F159" s="101">
        <v>0</v>
      </c>
      <c r="G159" s="101">
        <v>0</v>
      </c>
      <c r="H159" s="96" t="s">
        <v>629</v>
      </c>
      <c r="I159" s="101">
        <v>0</v>
      </c>
      <c r="J159" s="101">
        <v>0</v>
      </c>
      <c r="K159" s="101">
        <v>0</v>
      </c>
      <c r="L159" s="97">
        <v>1</v>
      </c>
      <c r="M159" s="101">
        <v>0</v>
      </c>
      <c r="N159" s="101">
        <v>0</v>
      </c>
      <c r="O159" s="96" t="s">
        <v>243</v>
      </c>
      <c r="P159" s="101">
        <v>0</v>
      </c>
      <c r="Q159" s="101">
        <v>0</v>
      </c>
      <c r="R159" s="101">
        <v>0</v>
      </c>
      <c r="S159" s="97">
        <v>1</v>
      </c>
      <c r="T159" s="101">
        <v>0</v>
      </c>
      <c r="U159" s="101">
        <v>0</v>
      </c>
      <c r="V159" s="96" t="s">
        <v>629</v>
      </c>
      <c r="W159" s="101">
        <v>0</v>
      </c>
      <c r="X159" s="101">
        <v>0</v>
      </c>
      <c r="Y159" s="101">
        <v>0</v>
      </c>
      <c r="Z159" s="97">
        <v>1</v>
      </c>
      <c r="AA159" s="101">
        <v>0</v>
      </c>
      <c r="AB159" s="101">
        <v>0</v>
      </c>
      <c r="AC159" s="96" t="s">
        <v>629</v>
      </c>
      <c r="AD159" s="101">
        <v>0</v>
      </c>
      <c r="AE159" s="101">
        <v>0</v>
      </c>
      <c r="AF159" s="101">
        <v>0</v>
      </c>
      <c r="AG159" s="97">
        <v>1</v>
      </c>
      <c r="AH159" s="101">
        <v>0</v>
      </c>
      <c r="AI159" s="101">
        <v>0</v>
      </c>
    </row>
    <row r="160" spans="1:35" ht="36" x14ac:dyDescent="0.4">
      <c r="A160" s="96" t="s">
        <v>338</v>
      </c>
      <c r="B160" s="101">
        <v>0</v>
      </c>
      <c r="C160" s="101">
        <v>0</v>
      </c>
      <c r="D160" s="101">
        <v>0</v>
      </c>
      <c r="E160" s="97">
        <v>1</v>
      </c>
      <c r="F160" s="101">
        <v>0</v>
      </c>
      <c r="G160" s="101">
        <v>0</v>
      </c>
      <c r="H160" s="96" t="s">
        <v>338</v>
      </c>
      <c r="I160" s="101">
        <v>0</v>
      </c>
      <c r="J160" s="101">
        <v>0</v>
      </c>
      <c r="K160" s="101">
        <v>0</v>
      </c>
      <c r="L160" s="97">
        <v>1</v>
      </c>
      <c r="M160" s="101">
        <v>0</v>
      </c>
      <c r="N160" s="101">
        <v>0</v>
      </c>
      <c r="O160" s="96" t="s">
        <v>364</v>
      </c>
      <c r="P160" s="101">
        <v>0</v>
      </c>
      <c r="Q160" s="101">
        <v>0</v>
      </c>
      <c r="R160" s="101">
        <v>0</v>
      </c>
      <c r="S160" s="97">
        <v>1</v>
      </c>
      <c r="T160" s="101">
        <v>0</v>
      </c>
      <c r="U160" s="101">
        <v>0</v>
      </c>
      <c r="V160" s="96" t="s">
        <v>338</v>
      </c>
      <c r="W160" s="101">
        <v>0</v>
      </c>
      <c r="X160" s="101">
        <v>0</v>
      </c>
      <c r="Y160" s="101">
        <v>0</v>
      </c>
      <c r="Z160" s="97">
        <v>1</v>
      </c>
      <c r="AA160" s="101">
        <v>0</v>
      </c>
      <c r="AB160" s="101">
        <v>0</v>
      </c>
      <c r="AC160" s="96" t="s">
        <v>338</v>
      </c>
      <c r="AD160" s="101">
        <v>0</v>
      </c>
      <c r="AE160" s="101">
        <v>0</v>
      </c>
      <c r="AF160" s="101">
        <v>0</v>
      </c>
      <c r="AG160" s="97">
        <v>1</v>
      </c>
      <c r="AH160" s="101">
        <v>0</v>
      </c>
      <c r="AI160" s="101">
        <v>0</v>
      </c>
    </row>
    <row r="161" spans="1:35" ht="18" x14ac:dyDescent="0.4">
      <c r="A161" s="96" t="s">
        <v>367</v>
      </c>
      <c r="B161" s="101">
        <v>0</v>
      </c>
      <c r="C161" s="101">
        <v>0</v>
      </c>
      <c r="D161" s="101">
        <v>0</v>
      </c>
      <c r="E161" s="97">
        <v>1</v>
      </c>
      <c r="F161" s="101">
        <v>0</v>
      </c>
      <c r="G161" s="101">
        <v>0</v>
      </c>
      <c r="H161" s="96" t="s">
        <v>367</v>
      </c>
      <c r="I161" s="101">
        <v>0</v>
      </c>
      <c r="J161" s="101">
        <v>0</v>
      </c>
      <c r="K161" s="101">
        <v>0</v>
      </c>
      <c r="L161" s="97">
        <v>1</v>
      </c>
      <c r="M161" s="101">
        <v>0</v>
      </c>
      <c r="N161" s="101">
        <v>0</v>
      </c>
      <c r="O161" s="96" t="s">
        <v>286</v>
      </c>
      <c r="P161" s="101">
        <v>0</v>
      </c>
      <c r="Q161" s="101">
        <v>0</v>
      </c>
      <c r="R161" s="101">
        <v>0</v>
      </c>
      <c r="S161" s="97">
        <v>1</v>
      </c>
      <c r="T161" s="101">
        <v>0</v>
      </c>
      <c r="U161" s="101">
        <v>0</v>
      </c>
      <c r="V161" s="96" t="s">
        <v>367</v>
      </c>
      <c r="W161" s="101">
        <v>0</v>
      </c>
      <c r="X161" s="101">
        <v>0</v>
      </c>
      <c r="Y161" s="101">
        <v>0</v>
      </c>
      <c r="Z161" s="97">
        <v>1</v>
      </c>
      <c r="AA161" s="101">
        <v>0</v>
      </c>
      <c r="AB161" s="101">
        <v>0</v>
      </c>
      <c r="AC161" s="96" t="s">
        <v>367</v>
      </c>
      <c r="AD161" s="101">
        <v>0</v>
      </c>
      <c r="AE161" s="101">
        <v>0</v>
      </c>
      <c r="AF161" s="101">
        <v>0</v>
      </c>
      <c r="AG161" s="97">
        <v>1</v>
      </c>
      <c r="AH161" s="101">
        <v>0</v>
      </c>
      <c r="AI161" s="101">
        <v>0</v>
      </c>
    </row>
    <row r="162" spans="1:35" ht="18" x14ac:dyDescent="0.4">
      <c r="A162" s="96" t="s">
        <v>650</v>
      </c>
      <c r="B162" s="101">
        <v>0</v>
      </c>
      <c r="C162" s="101">
        <v>0</v>
      </c>
      <c r="D162" s="101">
        <v>0</v>
      </c>
      <c r="E162" s="97">
        <v>1</v>
      </c>
      <c r="F162" s="101">
        <v>0</v>
      </c>
      <c r="G162" s="101">
        <v>0</v>
      </c>
      <c r="H162" s="96" t="s">
        <v>650</v>
      </c>
      <c r="I162" s="101">
        <v>0</v>
      </c>
      <c r="J162" s="101">
        <v>0</v>
      </c>
      <c r="K162" s="101">
        <v>0</v>
      </c>
      <c r="L162" s="97">
        <v>1</v>
      </c>
      <c r="M162" s="101">
        <v>0</v>
      </c>
      <c r="N162" s="101">
        <v>0</v>
      </c>
      <c r="O162" s="96" t="s">
        <v>556</v>
      </c>
      <c r="P162" s="101">
        <v>0</v>
      </c>
      <c r="Q162" s="101">
        <v>0</v>
      </c>
      <c r="R162" s="101">
        <v>0</v>
      </c>
      <c r="S162" s="97">
        <v>1</v>
      </c>
      <c r="T162" s="101">
        <v>0</v>
      </c>
      <c r="U162" s="101">
        <v>0</v>
      </c>
      <c r="V162" s="96" t="s">
        <v>650</v>
      </c>
      <c r="W162" s="101">
        <v>0</v>
      </c>
      <c r="X162" s="101">
        <v>0</v>
      </c>
      <c r="Y162" s="101">
        <v>0</v>
      </c>
      <c r="Z162" s="97">
        <v>1</v>
      </c>
      <c r="AA162" s="101">
        <v>0</v>
      </c>
      <c r="AB162" s="101">
        <v>0</v>
      </c>
      <c r="AC162" s="96" t="s">
        <v>650</v>
      </c>
      <c r="AD162" s="101">
        <v>0</v>
      </c>
      <c r="AE162" s="101">
        <v>0</v>
      </c>
      <c r="AF162" s="101">
        <v>0</v>
      </c>
      <c r="AG162" s="97">
        <v>1</v>
      </c>
      <c r="AH162" s="101">
        <v>0</v>
      </c>
      <c r="AI162" s="101">
        <v>0</v>
      </c>
    </row>
    <row r="163" spans="1:35" ht="18" x14ac:dyDescent="0.4">
      <c r="A163" s="96" t="s">
        <v>651</v>
      </c>
      <c r="B163" s="101">
        <v>0</v>
      </c>
      <c r="C163" s="101">
        <v>0</v>
      </c>
      <c r="D163" s="101">
        <v>0</v>
      </c>
      <c r="E163" s="97">
        <v>1</v>
      </c>
      <c r="F163" s="101">
        <v>0</v>
      </c>
      <c r="G163" s="101">
        <v>0</v>
      </c>
      <c r="H163" s="96" t="s">
        <v>651</v>
      </c>
      <c r="I163" s="101">
        <v>0</v>
      </c>
      <c r="J163" s="101">
        <v>0</v>
      </c>
      <c r="K163" s="101">
        <v>0</v>
      </c>
      <c r="L163" s="97">
        <v>1</v>
      </c>
      <c r="M163" s="101">
        <v>0</v>
      </c>
      <c r="N163" s="101">
        <v>0</v>
      </c>
      <c r="O163" s="96" t="s">
        <v>619</v>
      </c>
      <c r="P163" s="101">
        <v>0</v>
      </c>
      <c r="Q163" s="101">
        <v>0</v>
      </c>
      <c r="R163" s="101">
        <v>0</v>
      </c>
      <c r="S163" s="97">
        <v>1</v>
      </c>
      <c r="T163" s="101">
        <v>0</v>
      </c>
      <c r="U163" s="101">
        <v>0</v>
      </c>
      <c r="V163" s="96" t="s">
        <v>651</v>
      </c>
      <c r="W163" s="101">
        <v>0</v>
      </c>
      <c r="X163" s="101">
        <v>0</v>
      </c>
      <c r="Y163" s="101">
        <v>0</v>
      </c>
      <c r="Z163" s="97">
        <v>1</v>
      </c>
      <c r="AA163" s="101">
        <v>0</v>
      </c>
      <c r="AB163" s="101">
        <v>0</v>
      </c>
      <c r="AC163" s="96" t="s">
        <v>651</v>
      </c>
      <c r="AD163" s="101">
        <v>0</v>
      </c>
      <c r="AE163" s="101">
        <v>0</v>
      </c>
      <c r="AF163" s="101">
        <v>0</v>
      </c>
      <c r="AG163" s="97">
        <v>1</v>
      </c>
      <c r="AH163" s="101">
        <v>0</v>
      </c>
      <c r="AI163" s="101">
        <v>0</v>
      </c>
    </row>
    <row r="164" spans="1:35" ht="18" x14ac:dyDescent="0.4">
      <c r="A164" s="96" t="s">
        <v>299</v>
      </c>
      <c r="B164" s="101">
        <v>0</v>
      </c>
      <c r="C164" s="101">
        <v>0</v>
      </c>
      <c r="D164" s="101">
        <v>0</v>
      </c>
      <c r="E164" s="97">
        <v>1</v>
      </c>
      <c r="F164" s="101">
        <v>0</v>
      </c>
      <c r="G164" s="101">
        <v>0</v>
      </c>
      <c r="H164" s="96" t="s">
        <v>299</v>
      </c>
      <c r="I164" s="101">
        <v>0</v>
      </c>
      <c r="J164" s="101">
        <v>0</v>
      </c>
      <c r="K164" s="101">
        <v>0</v>
      </c>
      <c r="L164" s="97">
        <v>1</v>
      </c>
      <c r="M164" s="101">
        <v>0</v>
      </c>
      <c r="N164" s="101">
        <v>0</v>
      </c>
      <c r="O164" s="96" t="s">
        <v>629</v>
      </c>
      <c r="P164" s="101">
        <v>0</v>
      </c>
      <c r="Q164" s="101">
        <v>0</v>
      </c>
      <c r="R164" s="101">
        <v>0</v>
      </c>
      <c r="S164" s="97">
        <v>1</v>
      </c>
      <c r="T164" s="101">
        <v>0</v>
      </c>
      <c r="U164" s="101">
        <v>0</v>
      </c>
      <c r="V164" s="96" t="s">
        <v>299</v>
      </c>
      <c r="W164" s="101">
        <v>0</v>
      </c>
      <c r="X164" s="101">
        <v>0</v>
      </c>
      <c r="Y164" s="101">
        <v>0</v>
      </c>
      <c r="Z164" s="97">
        <v>1</v>
      </c>
      <c r="AA164" s="101">
        <v>0</v>
      </c>
      <c r="AB164" s="101">
        <v>0</v>
      </c>
      <c r="AC164" s="96" t="s">
        <v>299</v>
      </c>
      <c r="AD164" s="101">
        <v>0</v>
      </c>
      <c r="AE164" s="101">
        <v>0</v>
      </c>
      <c r="AF164" s="101">
        <v>0</v>
      </c>
      <c r="AG164" s="97">
        <v>1</v>
      </c>
      <c r="AH164" s="101">
        <v>0</v>
      </c>
      <c r="AI164" s="101">
        <v>0</v>
      </c>
    </row>
    <row r="165" spans="1:35" ht="18" x14ac:dyDescent="0.4">
      <c r="A165" s="96" t="s">
        <v>652</v>
      </c>
      <c r="B165" s="101">
        <v>0</v>
      </c>
      <c r="C165" s="101">
        <v>0</v>
      </c>
      <c r="D165" s="101">
        <v>0</v>
      </c>
      <c r="E165" s="97">
        <v>1</v>
      </c>
      <c r="F165" s="101">
        <v>0</v>
      </c>
      <c r="G165" s="101">
        <v>0</v>
      </c>
      <c r="H165" s="96" t="s">
        <v>652</v>
      </c>
      <c r="I165" s="101">
        <v>0</v>
      </c>
      <c r="J165" s="101">
        <v>0</v>
      </c>
      <c r="K165" s="101">
        <v>0</v>
      </c>
      <c r="L165" s="97">
        <v>1</v>
      </c>
      <c r="M165" s="101">
        <v>0</v>
      </c>
      <c r="N165" s="101">
        <v>0</v>
      </c>
      <c r="O165" s="96" t="s">
        <v>338</v>
      </c>
      <c r="P165" s="101">
        <v>0</v>
      </c>
      <c r="Q165" s="101">
        <v>0</v>
      </c>
      <c r="R165" s="101">
        <v>0</v>
      </c>
      <c r="S165" s="97">
        <v>1</v>
      </c>
      <c r="T165" s="101">
        <v>0</v>
      </c>
      <c r="U165" s="101">
        <v>0</v>
      </c>
      <c r="V165" s="96" t="s">
        <v>652</v>
      </c>
      <c r="W165" s="101">
        <v>0</v>
      </c>
      <c r="X165" s="101">
        <v>0</v>
      </c>
      <c r="Y165" s="101">
        <v>0</v>
      </c>
      <c r="Z165" s="97">
        <v>1</v>
      </c>
      <c r="AA165" s="101">
        <v>0</v>
      </c>
      <c r="AB165" s="101">
        <v>0</v>
      </c>
      <c r="AC165" s="96" t="s">
        <v>652</v>
      </c>
      <c r="AD165" s="101">
        <v>0</v>
      </c>
      <c r="AE165" s="101">
        <v>0</v>
      </c>
      <c r="AF165" s="101">
        <v>0</v>
      </c>
      <c r="AG165" s="97">
        <v>1</v>
      </c>
      <c r="AH165" s="101">
        <v>0</v>
      </c>
      <c r="AI165" s="101">
        <v>0</v>
      </c>
    </row>
    <row r="166" spans="1:35" ht="18" x14ac:dyDescent="0.4">
      <c r="A166" s="96" t="s">
        <v>653</v>
      </c>
      <c r="B166" s="101">
        <v>0</v>
      </c>
      <c r="C166" s="101">
        <v>0</v>
      </c>
      <c r="D166" s="101">
        <v>0</v>
      </c>
      <c r="E166" s="97">
        <v>1</v>
      </c>
      <c r="F166" s="101">
        <v>0</v>
      </c>
      <c r="G166" s="101">
        <v>0</v>
      </c>
      <c r="H166" s="96" t="s">
        <v>653</v>
      </c>
      <c r="I166" s="101">
        <v>0</v>
      </c>
      <c r="J166" s="101">
        <v>0</v>
      </c>
      <c r="K166" s="101">
        <v>0</v>
      </c>
      <c r="L166" s="97">
        <v>1</v>
      </c>
      <c r="M166" s="101">
        <v>0</v>
      </c>
      <c r="N166" s="101">
        <v>0</v>
      </c>
      <c r="O166" s="96" t="s">
        <v>367</v>
      </c>
      <c r="P166" s="101">
        <v>0</v>
      </c>
      <c r="Q166" s="101">
        <v>0</v>
      </c>
      <c r="R166" s="101">
        <v>0</v>
      </c>
      <c r="S166" s="97">
        <v>1</v>
      </c>
      <c r="T166" s="101">
        <v>0</v>
      </c>
      <c r="U166" s="101">
        <v>0</v>
      </c>
      <c r="V166" s="96" t="s">
        <v>653</v>
      </c>
      <c r="W166" s="101">
        <v>0</v>
      </c>
      <c r="X166" s="101">
        <v>0</v>
      </c>
      <c r="Y166" s="101">
        <v>0</v>
      </c>
      <c r="Z166" s="97">
        <v>1</v>
      </c>
      <c r="AA166" s="101">
        <v>0</v>
      </c>
      <c r="AB166" s="101">
        <v>0</v>
      </c>
      <c r="AC166" s="96" t="s">
        <v>653</v>
      </c>
      <c r="AD166" s="101">
        <v>0</v>
      </c>
      <c r="AE166" s="101">
        <v>0</v>
      </c>
      <c r="AF166" s="101">
        <v>0</v>
      </c>
      <c r="AG166" s="97">
        <v>1</v>
      </c>
      <c r="AH166" s="101">
        <v>0</v>
      </c>
      <c r="AI166" s="101">
        <v>0</v>
      </c>
    </row>
    <row r="167" spans="1:35" ht="18" x14ac:dyDescent="0.4">
      <c r="A167" s="96" t="s">
        <v>654</v>
      </c>
      <c r="B167" s="101">
        <v>0</v>
      </c>
      <c r="C167" s="101">
        <v>0</v>
      </c>
      <c r="D167" s="101">
        <v>0</v>
      </c>
      <c r="E167" s="97">
        <v>1</v>
      </c>
      <c r="F167" s="101">
        <v>0</v>
      </c>
      <c r="G167" s="101">
        <v>0</v>
      </c>
      <c r="H167" s="96" t="s">
        <v>654</v>
      </c>
      <c r="I167" s="101">
        <v>0</v>
      </c>
      <c r="J167" s="101">
        <v>0</v>
      </c>
      <c r="K167" s="101">
        <v>0</v>
      </c>
      <c r="L167" s="97">
        <v>1</v>
      </c>
      <c r="M167" s="101">
        <v>0</v>
      </c>
      <c r="N167" s="101">
        <v>0</v>
      </c>
      <c r="O167" s="96" t="s">
        <v>650</v>
      </c>
      <c r="P167" s="101">
        <v>0</v>
      </c>
      <c r="Q167" s="101">
        <v>0</v>
      </c>
      <c r="R167" s="101">
        <v>0</v>
      </c>
      <c r="S167" s="97">
        <v>1</v>
      </c>
      <c r="T167" s="101">
        <v>0</v>
      </c>
      <c r="U167" s="101">
        <v>0</v>
      </c>
      <c r="V167" s="96" t="s">
        <v>654</v>
      </c>
      <c r="W167" s="101">
        <v>0</v>
      </c>
      <c r="X167" s="101">
        <v>0</v>
      </c>
      <c r="Y167" s="101">
        <v>0</v>
      </c>
      <c r="Z167" s="97">
        <v>1</v>
      </c>
      <c r="AA167" s="101">
        <v>0</v>
      </c>
      <c r="AB167" s="101">
        <v>0</v>
      </c>
      <c r="AC167" s="96" t="s">
        <v>654</v>
      </c>
      <c r="AD167" s="101">
        <v>0</v>
      </c>
      <c r="AE167" s="101">
        <v>0</v>
      </c>
      <c r="AF167" s="101">
        <v>0</v>
      </c>
      <c r="AG167" s="97">
        <v>1</v>
      </c>
      <c r="AH167" s="101">
        <v>0</v>
      </c>
      <c r="AI167" s="101">
        <v>0</v>
      </c>
    </row>
    <row r="168" spans="1:35" ht="18" x14ac:dyDescent="0.4">
      <c r="A168" s="96" t="s">
        <v>621</v>
      </c>
      <c r="B168" s="101">
        <v>0</v>
      </c>
      <c r="C168" s="101">
        <v>0</v>
      </c>
      <c r="D168" s="101">
        <v>0</v>
      </c>
      <c r="E168" s="97">
        <v>1</v>
      </c>
      <c r="F168" s="101">
        <v>0</v>
      </c>
      <c r="G168" s="101">
        <v>0</v>
      </c>
      <c r="H168" s="96" t="s">
        <v>621</v>
      </c>
      <c r="I168" s="101">
        <v>0</v>
      </c>
      <c r="J168" s="101">
        <v>0</v>
      </c>
      <c r="K168" s="101">
        <v>0</v>
      </c>
      <c r="L168" s="97">
        <v>1</v>
      </c>
      <c r="M168" s="101">
        <v>0</v>
      </c>
      <c r="N168" s="101">
        <v>0</v>
      </c>
      <c r="O168" s="96" t="s">
        <v>651</v>
      </c>
      <c r="P168" s="101">
        <v>0</v>
      </c>
      <c r="Q168" s="101">
        <v>0</v>
      </c>
      <c r="R168" s="101">
        <v>0</v>
      </c>
      <c r="S168" s="97">
        <v>1</v>
      </c>
      <c r="T168" s="101">
        <v>0</v>
      </c>
      <c r="U168" s="101">
        <v>0</v>
      </c>
      <c r="V168" s="96" t="s">
        <v>621</v>
      </c>
      <c r="W168" s="101">
        <v>0</v>
      </c>
      <c r="X168" s="101">
        <v>0</v>
      </c>
      <c r="Y168" s="101">
        <v>0</v>
      </c>
      <c r="Z168" s="97">
        <v>1</v>
      </c>
      <c r="AA168" s="101">
        <v>0</v>
      </c>
      <c r="AB168" s="101">
        <v>0</v>
      </c>
      <c r="AC168" s="96" t="s">
        <v>621</v>
      </c>
      <c r="AD168" s="101">
        <v>0</v>
      </c>
      <c r="AE168" s="101">
        <v>0</v>
      </c>
      <c r="AF168" s="101">
        <v>0</v>
      </c>
      <c r="AG168" s="97">
        <v>1</v>
      </c>
      <c r="AH168" s="101">
        <v>0</v>
      </c>
      <c r="AI168" s="101">
        <v>0</v>
      </c>
    </row>
    <row r="169" spans="1:35" ht="18" x14ac:dyDescent="0.4">
      <c r="A169" s="96" t="s">
        <v>655</v>
      </c>
      <c r="B169" s="101">
        <v>0</v>
      </c>
      <c r="C169" s="101">
        <v>0</v>
      </c>
      <c r="D169" s="101">
        <v>0</v>
      </c>
      <c r="E169" s="97">
        <v>1</v>
      </c>
      <c r="F169" s="101">
        <v>0</v>
      </c>
      <c r="G169" s="101">
        <v>0</v>
      </c>
      <c r="H169" s="96" t="s">
        <v>655</v>
      </c>
      <c r="I169" s="101">
        <v>0</v>
      </c>
      <c r="J169" s="101">
        <v>0</v>
      </c>
      <c r="K169" s="101">
        <v>0</v>
      </c>
      <c r="L169" s="97">
        <v>1</v>
      </c>
      <c r="M169" s="101">
        <v>0</v>
      </c>
      <c r="N169" s="101">
        <v>0</v>
      </c>
      <c r="O169" s="96" t="s">
        <v>299</v>
      </c>
      <c r="P169" s="101">
        <v>0</v>
      </c>
      <c r="Q169" s="101">
        <v>0</v>
      </c>
      <c r="R169" s="101">
        <v>0</v>
      </c>
      <c r="S169" s="97">
        <v>1</v>
      </c>
      <c r="T169" s="101">
        <v>0</v>
      </c>
      <c r="U169" s="101">
        <v>0</v>
      </c>
      <c r="V169" s="96" t="s">
        <v>655</v>
      </c>
      <c r="W169" s="101">
        <v>0</v>
      </c>
      <c r="X169" s="101">
        <v>0</v>
      </c>
      <c r="Y169" s="101">
        <v>0</v>
      </c>
      <c r="Z169" s="97">
        <v>1</v>
      </c>
      <c r="AA169" s="101">
        <v>0</v>
      </c>
      <c r="AB169" s="101">
        <v>0</v>
      </c>
      <c r="AC169" s="96" t="s">
        <v>655</v>
      </c>
      <c r="AD169" s="101">
        <v>0</v>
      </c>
      <c r="AE169" s="101">
        <v>0</v>
      </c>
      <c r="AF169" s="101">
        <v>0</v>
      </c>
      <c r="AG169" s="97">
        <v>1</v>
      </c>
      <c r="AH169" s="101">
        <v>0</v>
      </c>
      <c r="AI169" s="101">
        <v>0</v>
      </c>
    </row>
    <row r="170" spans="1:35" ht="18" x14ac:dyDescent="0.4">
      <c r="A170" s="96" t="s">
        <v>304</v>
      </c>
      <c r="B170" s="101">
        <v>0</v>
      </c>
      <c r="C170" s="101">
        <v>0</v>
      </c>
      <c r="D170" s="101">
        <v>0</v>
      </c>
      <c r="E170" s="97">
        <v>1</v>
      </c>
      <c r="F170" s="101">
        <v>0</v>
      </c>
      <c r="G170" s="101">
        <v>0</v>
      </c>
      <c r="H170" s="96" t="s">
        <v>304</v>
      </c>
      <c r="I170" s="101">
        <v>0</v>
      </c>
      <c r="J170" s="101">
        <v>0</v>
      </c>
      <c r="K170" s="101">
        <v>0</v>
      </c>
      <c r="L170" s="97">
        <v>1</v>
      </c>
      <c r="M170" s="101">
        <v>0</v>
      </c>
      <c r="N170" s="101">
        <v>0</v>
      </c>
      <c r="O170" s="96" t="s">
        <v>652</v>
      </c>
      <c r="P170" s="101">
        <v>0</v>
      </c>
      <c r="Q170" s="101">
        <v>0</v>
      </c>
      <c r="R170" s="101">
        <v>0</v>
      </c>
      <c r="S170" s="97">
        <v>1</v>
      </c>
      <c r="T170" s="101">
        <v>0</v>
      </c>
      <c r="U170" s="101">
        <v>0</v>
      </c>
      <c r="V170" s="96" t="s">
        <v>304</v>
      </c>
      <c r="W170" s="101">
        <v>0</v>
      </c>
      <c r="X170" s="101">
        <v>0</v>
      </c>
      <c r="Y170" s="101">
        <v>0</v>
      </c>
      <c r="Z170" s="97">
        <v>1</v>
      </c>
      <c r="AA170" s="101">
        <v>0</v>
      </c>
      <c r="AB170" s="101">
        <v>0</v>
      </c>
      <c r="AC170" s="96" t="s">
        <v>304</v>
      </c>
      <c r="AD170" s="101">
        <v>0</v>
      </c>
      <c r="AE170" s="101">
        <v>0</v>
      </c>
      <c r="AF170" s="101">
        <v>0</v>
      </c>
      <c r="AG170" s="97">
        <v>1</v>
      </c>
      <c r="AH170" s="101">
        <v>0</v>
      </c>
      <c r="AI170" s="101">
        <v>0</v>
      </c>
    </row>
    <row r="171" spans="1:35" ht="18" x14ac:dyDescent="0.4">
      <c r="A171" s="96" t="s">
        <v>374</v>
      </c>
      <c r="B171" s="101">
        <v>0</v>
      </c>
      <c r="C171" s="101">
        <v>0</v>
      </c>
      <c r="D171" s="101">
        <v>0</v>
      </c>
      <c r="E171" s="97">
        <v>1</v>
      </c>
      <c r="F171" s="101">
        <v>0</v>
      </c>
      <c r="G171" s="101">
        <v>0</v>
      </c>
      <c r="H171" s="96" t="s">
        <v>374</v>
      </c>
      <c r="I171" s="101">
        <v>0</v>
      </c>
      <c r="J171" s="101">
        <v>0</v>
      </c>
      <c r="K171" s="101">
        <v>0</v>
      </c>
      <c r="L171" s="97">
        <v>1</v>
      </c>
      <c r="M171" s="101">
        <v>0</v>
      </c>
      <c r="N171" s="101">
        <v>0</v>
      </c>
      <c r="O171" s="96" t="s">
        <v>653</v>
      </c>
      <c r="P171" s="101">
        <v>0</v>
      </c>
      <c r="Q171" s="101">
        <v>0</v>
      </c>
      <c r="R171" s="101">
        <v>0</v>
      </c>
      <c r="S171" s="97">
        <v>1</v>
      </c>
      <c r="T171" s="101">
        <v>0</v>
      </c>
      <c r="U171" s="101">
        <v>0</v>
      </c>
      <c r="V171" s="96" t="s">
        <v>374</v>
      </c>
      <c r="W171" s="101">
        <v>0</v>
      </c>
      <c r="X171" s="101">
        <v>0</v>
      </c>
      <c r="Y171" s="101">
        <v>0</v>
      </c>
      <c r="Z171" s="97">
        <v>1</v>
      </c>
      <c r="AA171" s="101">
        <v>0</v>
      </c>
      <c r="AB171" s="101">
        <v>0</v>
      </c>
      <c r="AC171" s="96" t="s">
        <v>374</v>
      </c>
      <c r="AD171" s="101">
        <v>0</v>
      </c>
      <c r="AE171" s="101">
        <v>0</v>
      </c>
      <c r="AF171" s="101">
        <v>0</v>
      </c>
      <c r="AG171" s="97">
        <v>1</v>
      </c>
      <c r="AH171" s="101">
        <v>0</v>
      </c>
      <c r="AI171" s="101">
        <v>0</v>
      </c>
    </row>
    <row r="172" spans="1:35" ht="18" x14ac:dyDescent="0.4">
      <c r="A172" s="96" t="s">
        <v>298</v>
      </c>
      <c r="B172" s="101">
        <v>0</v>
      </c>
      <c r="C172" s="101">
        <v>0</v>
      </c>
      <c r="D172" s="101">
        <v>0</v>
      </c>
      <c r="E172" s="97">
        <v>1</v>
      </c>
      <c r="F172" s="101">
        <v>0</v>
      </c>
      <c r="G172" s="101">
        <v>0</v>
      </c>
      <c r="H172" s="96" t="s">
        <v>298</v>
      </c>
      <c r="I172" s="101">
        <v>0</v>
      </c>
      <c r="J172" s="101">
        <v>0</v>
      </c>
      <c r="K172" s="101">
        <v>0</v>
      </c>
      <c r="L172" s="97">
        <v>1</v>
      </c>
      <c r="M172" s="101">
        <v>0</v>
      </c>
      <c r="N172" s="101">
        <v>0</v>
      </c>
      <c r="O172" s="96" t="s">
        <v>654</v>
      </c>
      <c r="P172" s="101">
        <v>0</v>
      </c>
      <c r="Q172" s="101">
        <v>0</v>
      </c>
      <c r="R172" s="101">
        <v>0</v>
      </c>
      <c r="S172" s="97">
        <v>1</v>
      </c>
      <c r="T172" s="101">
        <v>0</v>
      </c>
      <c r="U172" s="101">
        <v>0</v>
      </c>
      <c r="V172" s="96" t="s">
        <v>298</v>
      </c>
      <c r="W172" s="101">
        <v>0</v>
      </c>
      <c r="X172" s="101">
        <v>0</v>
      </c>
      <c r="Y172" s="101">
        <v>0</v>
      </c>
      <c r="Z172" s="97">
        <v>1</v>
      </c>
      <c r="AA172" s="101">
        <v>0</v>
      </c>
      <c r="AB172" s="101">
        <v>0</v>
      </c>
      <c r="AC172" s="96" t="s">
        <v>298</v>
      </c>
      <c r="AD172" s="101">
        <v>0</v>
      </c>
      <c r="AE172" s="101">
        <v>0</v>
      </c>
      <c r="AF172" s="101">
        <v>0</v>
      </c>
      <c r="AG172" s="97">
        <v>1</v>
      </c>
      <c r="AH172" s="101">
        <v>0</v>
      </c>
      <c r="AI172" s="101">
        <v>0</v>
      </c>
    </row>
    <row r="173" spans="1:35" ht="18" x14ac:dyDescent="0.4">
      <c r="A173" s="96" t="s">
        <v>622</v>
      </c>
      <c r="B173" s="101">
        <v>0</v>
      </c>
      <c r="C173" s="101">
        <v>0</v>
      </c>
      <c r="D173" s="101">
        <v>0</v>
      </c>
      <c r="E173" s="97">
        <v>1</v>
      </c>
      <c r="F173" s="101">
        <v>0</v>
      </c>
      <c r="G173" s="101">
        <v>0</v>
      </c>
      <c r="H173" s="96" t="s">
        <v>622</v>
      </c>
      <c r="I173" s="101">
        <v>0</v>
      </c>
      <c r="J173" s="101">
        <v>0</v>
      </c>
      <c r="K173" s="101">
        <v>0</v>
      </c>
      <c r="L173" s="97">
        <v>1</v>
      </c>
      <c r="M173" s="101">
        <v>0</v>
      </c>
      <c r="N173" s="101">
        <v>0</v>
      </c>
      <c r="O173" s="96" t="s">
        <v>621</v>
      </c>
      <c r="P173" s="101">
        <v>0</v>
      </c>
      <c r="Q173" s="101">
        <v>0</v>
      </c>
      <c r="R173" s="101">
        <v>0</v>
      </c>
      <c r="S173" s="97">
        <v>1</v>
      </c>
      <c r="T173" s="101">
        <v>0</v>
      </c>
      <c r="U173" s="101">
        <v>0</v>
      </c>
      <c r="V173" s="96" t="s">
        <v>622</v>
      </c>
      <c r="W173" s="101">
        <v>0</v>
      </c>
      <c r="X173" s="101">
        <v>0</v>
      </c>
      <c r="Y173" s="101">
        <v>0</v>
      </c>
      <c r="Z173" s="97">
        <v>1</v>
      </c>
      <c r="AA173" s="101">
        <v>0</v>
      </c>
      <c r="AB173" s="101">
        <v>0</v>
      </c>
      <c r="AC173" s="96" t="s">
        <v>622</v>
      </c>
      <c r="AD173" s="101">
        <v>0</v>
      </c>
      <c r="AE173" s="101">
        <v>0</v>
      </c>
      <c r="AF173" s="101">
        <v>0</v>
      </c>
      <c r="AG173" s="97">
        <v>1</v>
      </c>
      <c r="AH173" s="101">
        <v>0</v>
      </c>
      <c r="AI173" s="101">
        <v>0</v>
      </c>
    </row>
    <row r="174" spans="1:35" ht="18" x14ac:dyDescent="0.4">
      <c r="A174" s="96" t="s">
        <v>375</v>
      </c>
      <c r="B174" s="101">
        <v>0</v>
      </c>
      <c r="C174" s="101">
        <v>0</v>
      </c>
      <c r="D174" s="101">
        <v>0</v>
      </c>
      <c r="E174" s="97">
        <v>1</v>
      </c>
      <c r="F174" s="101">
        <v>0</v>
      </c>
      <c r="G174" s="101">
        <v>0</v>
      </c>
      <c r="H174" s="96" t="s">
        <v>375</v>
      </c>
      <c r="I174" s="101">
        <v>0</v>
      </c>
      <c r="J174" s="101">
        <v>0</v>
      </c>
      <c r="K174" s="101">
        <v>0</v>
      </c>
      <c r="L174" s="97">
        <v>1</v>
      </c>
      <c r="M174" s="101">
        <v>0</v>
      </c>
      <c r="N174" s="101">
        <v>0</v>
      </c>
      <c r="O174" s="96" t="s">
        <v>655</v>
      </c>
      <c r="P174" s="101">
        <v>0</v>
      </c>
      <c r="Q174" s="101">
        <v>0</v>
      </c>
      <c r="R174" s="101">
        <v>0</v>
      </c>
      <c r="S174" s="97">
        <v>1</v>
      </c>
      <c r="T174" s="101">
        <v>0</v>
      </c>
      <c r="U174" s="101">
        <v>0</v>
      </c>
      <c r="V174" s="96" t="s">
        <v>375</v>
      </c>
      <c r="W174" s="101">
        <v>0</v>
      </c>
      <c r="X174" s="101">
        <v>0</v>
      </c>
      <c r="Y174" s="101">
        <v>0</v>
      </c>
      <c r="Z174" s="97">
        <v>1</v>
      </c>
      <c r="AA174" s="101">
        <v>0</v>
      </c>
      <c r="AB174" s="101">
        <v>0</v>
      </c>
      <c r="AC174" s="96" t="s">
        <v>375</v>
      </c>
      <c r="AD174" s="101">
        <v>0</v>
      </c>
      <c r="AE174" s="101">
        <v>0</v>
      </c>
      <c r="AF174" s="101">
        <v>0</v>
      </c>
      <c r="AG174" s="97">
        <v>1</v>
      </c>
      <c r="AH174" s="101">
        <v>0</v>
      </c>
      <c r="AI174" s="101">
        <v>0</v>
      </c>
    </row>
    <row r="175" spans="1:35" ht="18" x14ac:dyDescent="0.4">
      <c r="A175" s="96" t="s">
        <v>273</v>
      </c>
      <c r="B175" s="101">
        <v>0</v>
      </c>
      <c r="C175" s="101">
        <v>0</v>
      </c>
      <c r="D175" s="101">
        <v>0</v>
      </c>
      <c r="E175" s="97">
        <v>1</v>
      </c>
      <c r="F175" s="101">
        <v>0</v>
      </c>
      <c r="G175" s="101">
        <v>0</v>
      </c>
      <c r="H175" s="96" t="s">
        <v>273</v>
      </c>
      <c r="I175" s="101">
        <v>0</v>
      </c>
      <c r="J175" s="101">
        <v>0</v>
      </c>
      <c r="K175" s="101">
        <v>0</v>
      </c>
      <c r="L175" s="97">
        <v>1</v>
      </c>
      <c r="M175" s="101">
        <v>0</v>
      </c>
      <c r="N175" s="101">
        <v>0</v>
      </c>
      <c r="O175" s="96" t="s">
        <v>304</v>
      </c>
      <c r="P175" s="101">
        <v>0</v>
      </c>
      <c r="Q175" s="101">
        <v>0</v>
      </c>
      <c r="R175" s="101">
        <v>0</v>
      </c>
      <c r="S175" s="97">
        <v>1</v>
      </c>
      <c r="T175" s="101">
        <v>0</v>
      </c>
      <c r="U175" s="101">
        <v>0</v>
      </c>
      <c r="V175" s="96" t="s">
        <v>273</v>
      </c>
      <c r="W175" s="101">
        <v>0</v>
      </c>
      <c r="X175" s="101">
        <v>0</v>
      </c>
      <c r="Y175" s="101">
        <v>0</v>
      </c>
      <c r="Z175" s="97">
        <v>1</v>
      </c>
      <c r="AA175" s="101">
        <v>0</v>
      </c>
      <c r="AB175" s="101">
        <v>0</v>
      </c>
      <c r="AC175" s="96" t="s">
        <v>273</v>
      </c>
      <c r="AD175" s="101">
        <v>0</v>
      </c>
      <c r="AE175" s="101">
        <v>0</v>
      </c>
      <c r="AF175" s="101">
        <v>0</v>
      </c>
      <c r="AG175" s="97">
        <v>1</v>
      </c>
      <c r="AH175" s="101">
        <v>0</v>
      </c>
      <c r="AI175" s="101">
        <v>0</v>
      </c>
    </row>
    <row r="176" spans="1:35" ht="18" x14ac:dyDescent="0.4">
      <c r="A176" s="96" t="s">
        <v>635</v>
      </c>
      <c r="B176" s="101">
        <v>0</v>
      </c>
      <c r="C176" s="101">
        <v>0</v>
      </c>
      <c r="D176" s="101">
        <v>0</v>
      </c>
      <c r="E176" s="97">
        <v>1</v>
      </c>
      <c r="F176" s="101">
        <v>0</v>
      </c>
      <c r="G176" s="101">
        <v>0</v>
      </c>
      <c r="H176" s="96" t="s">
        <v>635</v>
      </c>
      <c r="I176" s="101">
        <v>0</v>
      </c>
      <c r="J176" s="101">
        <v>0</v>
      </c>
      <c r="K176" s="101">
        <v>0</v>
      </c>
      <c r="L176" s="97">
        <v>1</v>
      </c>
      <c r="M176" s="101">
        <v>0</v>
      </c>
      <c r="N176" s="101">
        <v>0</v>
      </c>
      <c r="O176" s="96" t="s">
        <v>374</v>
      </c>
      <c r="P176" s="101">
        <v>0</v>
      </c>
      <c r="Q176" s="101">
        <v>0</v>
      </c>
      <c r="R176" s="101">
        <v>0</v>
      </c>
      <c r="S176" s="97">
        <v>1</v>
      </c>
      <c r="T176" s="101">
        <v>0</v>
      </c>
      <c r="U176" s="101">
        <v>0</v>
      </c>
      <c r="V176" s="96" t="s">
        <v>635</v>
      </c>
      <c r="W176" s="101">
        <v>0</v>
      </c>
      <c r="X176" s="101">
        <v>0</v>
      </c>
      <c r="Y176" s="101">
        <v>0</v>
      </c>
      <c r="Z176" s="97">
        <v>1</v>
      </c>
      <c r="AA176" s="101">
        <v>0</v>
      </c>
      <c r="AB176" s="101">
        <v>0</v>
      </c>
      <c r="AC176" s="96" t="s">
        <v>635</v>
      </c>
      <c r="AD176" s="101">
        <v>0</v>
      </c>
      <c r="AE176" s="101">
        <v>0</v>
      </c>
      <c r="AF176" s="101">
        <v>0</v>
      </c>
      <c r="AG176" s="97">
        <v>1</v>
      </c>
      <c r="AH176" s="101">
        <v>0</v>
      </c>
      <c r="AI176" s="101">
        <v>0</v>
      </c>
    </row>
    <row r="177" spans="1:35" ht="18" x14ac:dyDescent="0.4">
      <c r="A177" s="96" t="s">
        <v>656</v>
      </c>
      <c r="B177" s="101">
        <v>0</v>
      </c>
      <c r="C177" s="101">
        <v>0</v>
      </c>
      <c r="D177" s="101">
        <v>0</v>
      </c>
      <c r="E177" s="97">
        <v>1</v>
      </c>
      <c r="F177" s="101">
        <v>0</v>
      </c>
      <c r="G177" s="101">
        <v>0</v>
      </c>
      <c r="H177" s="96" t="s">
        <v>656</v>
      </c>
      <c r="I177" s="101">
        <v>0</v>
      </c>
      <c r="J177" s="101">
        <v>0</v>
      </c>
      <c r="K177" s="101">
        <v>0</v>
      </c>
      <c r="L177" s="97">
        <v>1</v>
      </c>
      <c r="M177" s="101">
        <v>0</v>
      </c>
      <c r="N177" s="101">
        <v>0</v>
      </c>
      <c r="O177" s="96" t="s">
        <v>298</v>
      </c>
      <c r="P177" s="101">
        <v>0</v>
      </c>
      <c r="Q177" s="101">
        <v>0</v>
      </c>
      <c r="R177" s="101">
        <v>0</v>
      </c>
      <c r="S177" s="97">
        <v>1</v>
      </c>
      <c r="T177" s="101">
        <v>0</v>
      </c>
      <c r="U177" s="101">
        <v>0</v>
      </c>
      <c r="V177" s="96" t="s">
        <v>656</v>
      </c>
      <c r="W177" s="101">
        <v>0</v>
      </c>
      <c r="X177" s="101">
        <v>0</v>
      </c>
      <c r="Y177" s="101">
        <v>0</v>
      </c>
      <c r="Z177" s="97">
        <v>1</v>
      </c>
      <c r="AA177" s="101">
        <v>0</v>
      </c>
      <c r="AB177" s="101">
        <v>0</v>
      </c>
      <c r="AC177" s="96" t="s">
        <v>656</v>
      </c>
      <c r="AD177" s="101">
        <v>0</v>
      </c>
      <c r="AE177" s="101">
        <v>0</v>
      </c>
      <c r="AF177" s="101">
        <v>0</v>
      </c>
      <c r="AG177" s="97">
        <v>1</v>
      </c>
      <c r="AH177" s="101">
        <v>0</v>
      </c>
      <c r="AI177" s="101">
        <v>0</v>
      </c>
    </row>
    <row r="178" spans="1:35" ht="18" x14ac:dyDescent="0.4">
      <c r="A178" s="96" t="s">
        <v>628</v>
      </c>
      <c r="B178" s="101">
        <v>0</v>
      </c>
      <c r="C178" s="101">
        <v>0</v>
      </c>
      <c r="D178" s="101">
        <v>0</v>
      </c>
      <c r="E178" s="97">
        <v>1</v>
      </c>
      <c r="F178" s="101">
        <v>0</v>
      </c>
      <c r="G178" s="101">
        <v>0</v>
      </c>
      <c r="H178" s="96" t="s">
        <v>628</v>
      </c>
      <c r="I178" s="101">
        <v>0</v>
      </c>
      <c r="J178" s="101">
        <v>0</v>
      </c>
      <c r="K178" s="101">
        <v>0</v>
      </c>
      <c r="L178" s="97">
        <v>1</v>
      </c>
      <c r="M178" s="101">
        <v>0</v>
      </c>
      <c r="N178" s="101">
        <v>0</v>
      </c>
      <c r="O178" s="96" t="s">
        <v>375</v>
      </c>
      <c r="P178" s="101">
        <v>0</v>
      </c>
      <c r="Q178" s="101">
        <v>0</v>
      </c>
      <c r="R178" s="101">
        <v>0</v>
      </c>
      <c r="S178" s="97">
        <v>1</v>
      </c>
      <c r="T178" s="101">
        <v>0</v>
      </c>
      <c r="U178" s="101">
        <v>0</v>
      </c>
      <c r="V178" s="96" t="s">
        <v>628</v>
      </c>
      <c r="W178" s="101">
        <v>0</v>
      </c>
      <c r="X178" s="101">
        <v>0</v>
      </c>
      <c r="Y178" s="101">
        <v>0</v>
      </c>
      <c r="Z178" s="97">
        <v>1</v>
      </c>
      <c r="AA178" s="101">
        <v>0</v>
      </c>
      <c r="AB178" s="101">
        <v>0</v>
      </c>
      <c r="AC178" s="96" t="s">
        <v>628</v>
      </c>
      <c r="AD178" s="101">
        <v>0</v>
      </c>
      <c r="AE178" s="101">
        <v>0</v>
      </c>
      <c r="AF178" s="101">
        <v>0</v>
      </c>
      <c r="AG178" s="97">
        <v>1</v>
      </c>
      <c r="AH178" s="101">
        <v>0</v>
      </c>
      <c r="AI178" s="101">
        <v>0</v>
      </c>
    </row>
    <row r="179" spans="1:35" ht="18" x14ac:dyDescent="0.4">
      <c r="A179" s="96" t="s">
        <v>258</v>
      </c>
      <c r="B179" s="101">
        <v>0</v>
      </c>
      <c r="C179" s="101">
        <v>0</v>
      </c>
      <c r="D179" s="101">
        <v>0</v>
      </c>
      <c r="E179" s="97">
        <v>1</v>
      </c>
      <c r="F179" s="101">
        <v>0</v>
      </c>
      <c r="G179" s="101">
        <v>0</v>
      </c>
      <c r="H179" s="96" t="s">
        <v>258</v>
      </c>
      <c r="I179" s="101">
        <v>0</v>
      </c>
      <c r="J179" s="101">
        <v>0</v>
      </c>
      <c r="K179" s="101">
        <v>0</v>
      </c>
      <c r="L179" s="97">
        <v>1</v>
      </c>
      <c r="M179" s="101">
        <v>0</v>
      </c>
      <c r="N179" s="101">
        <v>0</v>
      </c>
      <c r="O179" s="96" t="s">
        <v>635</v>
      </c>
      <c r="P179" s="101">
        <v>0</v>
      </c>
      <c r="Q179" s="101">
        <v>0</v>
      </c>
      <c r="R179" s="101">
        <v>0</v>
      </c>
      <c r="S179" s="97">
        <v>1</v>
      </c>
      <c r="T179" s="101">
        <v>0</v>
      </c>
      <c r="U179" s="101">
        <v>0</v>
      </c>
      <c r="V179" s="96" t="s">
        <v>258</v>
      </c>
      <c r="W179" s="101">
        <v>0</v>
      </c>
      <c r="X179" s="101">
        <v>0</v>
      </c>
      <c r="Y179" s="101">
        <v>0</v>
      </c>
      <c r="Z179" s="97">
        <v>1</v>
      </c>
      <c r="AA179" s="101">
        <v>0</v>
      </c>
      <c r="AB179" s="101">
        <v>0</v>
      </c>
      <c r="AC179" s="96" t="s">
        <v>258</v>
      </c>
      <c r="AD179" s="101">
        <v>0</v>
      </c>
      <c r="AE179" s="101">
        <v>0</v>
      </c>
      <c r="AF179" s="101">
        <v>0</v>
      </c>
      <c r="AG179" s="97">
        <v>1</v>
      </c>
      <c r="AH179" s="101">
        <v>0</v>
      </c>
      <c r="AI179" s="101">
        <v>0</v>
      </c>
    </row>
    <row r="180" spans="1:35" ht="18" x14ac:dyDescent="0.4">
      <c r="A180" s="96" t="s">
        <v>627</v>
      </c>
      <c r="B180" s="101">
        <v>0</v>
      </c>
      <c r="C180" s="101">
        <v>0</v>
      </c>
      <c r="D180" s="101">
        <v>0</v>
      </c>
      <c r="E180" s="97">
        <v>1</v>
      </c>
      <c r="F180" s="101">
        <v>0</v>
      </c>
      <c r="G180" s="101">
        <v>0</v>
      </c>
      <c r="H180" s="96" t="s">
        <v>627</v>
      </c>
      <c r="I180" s="101">
        <v>0</v>
      </c>
      <c r="J180" s="101">
        <v>0</v>
      </c>
      <c r="K180" s="101">
        <v>0</v>
      </c>
      <c r="L180" s="97">
        <v>1</v>
      </c>
      <c r="M180" s="101">
        <v>0</v>
      </c>
      <c r="N180" s="101">
        <v>0</v>
      </c>
      <c r="O180" s="96" t="s">
        <v>656</v>
      </c>
      <c r="P180" s="101">
        <v>0</v>
      </c>
      <c r="Q180" s="101">
        <v>0</v>
      </c>
      <c r="R180" s="101">
        <v>0</v>
      </c>
      <c r="S180" s="97">
        <v>1</v>
      </c>
      <c r="T180" s="101">
        <v>0</v>
      </c>
      <c r="U180" s="101">
        <v>0</v>
      </c>
      <c r="V180" s="96" t="s">
        <v>627</v>
      </c>
      <c r="W180" s="101">
        <v>0</v>
      </c>
      <c r="X180" s="101">
        <v>0</v>
      </c>
      <c r="Y180" s="101">
        <v>0</v>
      </c>
      <c r="Z180" s="97">
        <v>1</v>
      </c>
      <c r="AA180" s="101">
        <v>0</v>
      </c>
      <c r="AB180" s="101">
        <v>0</v>
      </c>
      <c r="AC180" s="96" t="s">
        <v>627</v>
      </c>
      <c r="AD180" s="101">
        <v>0</v>
      </c>
      <c r="AE180" s="101">
        <v>0</v>
      </c>
      <c r="AF180" s="101">
        <v>0</v>
      </c>
      <c r="AG180" s="97">
        <v>1</v>
      </c>
      <c r="AH180" s="101">
        <v>0</v>
      </c>
      <c r="AI180" s="101">
        <v>0</v>
      </c>
    </row>
    <row r="181" spans="1:35" ht="36" x14ac:dyDescent="0.4">
      <c r="A181" s="96" t="s">
        <v>264</v>
      </c>
      <c r="B181" s="101">
        <v>0</v>
      </c>
      <c r="C181" s="101">
        <v>0</v>
      </c>
      <c r="D181" s="101">
        <v>0</v>
      </c>
      <c r="E181" s="97">
        <v>1</v>
      </c>
      <c r="F181" s="101">
        <v>0</v>
      </c>
      <c r="G181" s="101">
        <v>0</v>
      </c>
      <c r="H181" s="96" t="s">
        <v>264</v>
      </c>
      <c r="I181" s="101">
        <v>0</v>
      </c>
      <c r="J181" s="101">
        <v>0</v>
      </c>
      <c r="K181" s="101">
        <v>0</v>
      </c>
      <c r="L181" s="97">
        <v>1</v>
      </c>
      <c r="M181" s="101">
        <v>0</v>
      </c>
      <c r="N181" s="101">
        <v>0</v>
      </c>
      <c r="O181" s="96" t="s">
        <v>628</v>
      </c>
      <c r="P181" s="101">
        <v>0</v>
      </c>
      <c r="Q181" s="101">
        <v>0</v>
      </c>
      <c r="R181" s="101">
        <v>0</v>
      </c>
      <c r="S181" s="97">
        <v>1</v>
      </c>
      <c r="T181" s="101">
        <v>0</v>
      </c>
      <c r="U181" s="101">
        <v>0</v>
      </c>
      <c r="V181" s="96" t="s">
        <v>264</v>
      </c>
      <c r="W181" s="101">
        <v>0</v>
      </c>
      <c r="X181" s="101">
        <v>0</v>
      </c>
      <c r="Y181" s="101">
        <v>0</v>
      </c>
      <c r="Z181" s="97">
        <v>1</v>
      </c>
      <c r="AA181" s="101">
        <v>0</v>
      </c>
      <c r="AB181" s="101">
        <v>0</v>
      </c>
      <c r="AC181" s="96" t="s">
        <v>264</v>
      </c>
      <c r="AD181" s="101">
        <v>0</v>
      </c>
      <c r="AE181" s="101">
        <v>0</v>
      </c>
      <c r="AF181" s="101">
        <v>0</v>
      </c>
      <c r="AG181" s="97">
        <v>1</v>
      </c>
      <c r="AH181" s="101">
        <v>0</v>
      </c>
      <c r="AI181" s="101">
        <v>0</v>
      </c>
    </row>
    <row r="182" spans="1:35" ht="18" x14ac:dyDescent="0.4">
      <c r="A182" s="96" t="s">
        <v>657</v>
      </c>
      <c r="B182" s="101">
        <v>0</v>
      </c>
      <c r="C182" s="101">
        <v>0</v>
      </c>
      <c r="D182" s="101">
        <v>0</v>
      </c>
      <c r="E182" s="97">
        <v>1</v>
      </c>
      <c r="F182" s="101">
        <v>0</v>
      </c>
      <c r="G182" s="101">
        <v>0</v>
      </c>
      <c r="H182" s="96" t="s">
        <v>657</v>
      </c>
      <c r="I182" s="101">
        <v>0</v>
      </c>
      <c r="J182" s="101">
        <v>0</v>
      </c>
      <c r="K182" s="101">
        <v>0</v>
      </c>
      <c r="L182" s="97">
        <v>1</v>
      </c>
      <c r="M182" s="101">
        <v>0</v>
      </c>
      <c r="N182" s="101">
        <v>0</v>
      </c>
      <c r="O182" s="96" t="s">
        <v>657</v>
      </c>
      <c r="P182" s="101">
        <v>0</v>
      </c>
      <c r="Q182" s="101">
        <v>0</v>
      </c>
      <c r="R182" s="101">
        <v>0</v>
      </c>
      <c r="S182" s="97">
        <v>1</v>
      </c>
      <c r="T182" s="101">
        <v>0</v>
      </c>
      <c r="U182" s="101">
        <v>0</v>
      </c>
      <c r="V182" s="96" t="s">
        <v>657</v>
      </c>
      <c r="W182" s="101">
        <v>0</v>
      </c>
      <c r="X182" s="101">
        <v>0</v>
      </c>
      <c r="Y182" s="101">
        <v>0</v>
      </c>
      <c r="Z182" s="97">
        <v>1</v>
      </c>
      <c r="AA182" s="101">
        <v>0</v>
      </c>
      <c r="AB182" s="101">
        <v>0</v>
      </c>
      <c r="AC182" s="96" t="s">
        <v>657</v>
      </c>
      <c r="AD182" s="101">
        <v>0</v>
      </c>
      <c r="AE182" s="101">
        <v>0</v>
      </c>
      <c r="AF182" s="101">
        <v>0</v>
      </c>
      <c r="AG182" s="97">
        <v>1</v>
      </c>
      <c r="AH182" s="101">
        <v>0</v>
      </c>
      <c r="AI182" s="101">
        <v>0</v>
      </c>
    </row>
    <row r="183" spans="1:35" ht="36" x14ac:dyDescent="0.4">
      <c r="A183" s="96" t="s">
        <v>658</v>
      </c>
      <c r="B183" s="101">
        <v>0</v>
      </c>
      <c r="C183" s="101">
        <v>0</v>
      </c>
      <c r="D183" s="101">
        <v>0</v>
      </c>
      <c r="E183" s="97">
        <v>1</v>
      </c>
      <c r="F183" s="101">
        <v>0</v>
      </c>
      <c r="G183" s="101">
        <v>0</v>
      </c>
      <c r="H183" s="96" t="s">
        <v>658</v>
      </c>
      <c r="I183" s="101">
        <v>0</v>
      </c>
      <c r="J183" s="101">
        <v>0</v>
      </c>
      <c r="K183" s="101">
        <v>0</v>
      </c>
      <c r="L183" s="97">
        <v>1</v>
      </c>
      <c r="M183" s="101">
        <v>0</v>
      </c>
      <c r="N183" s="101">
        <v>0</v>
      </c>
      <c r="O183" s="96" t="s">
        <v>658</v>
      </c>
      <c r="P183" s="101">
        <v>0</v>
      </c>
      <c r="Q183" s="101">
        <v>0</v>
      </c>
      <c r="R183" s="101">
        <v>0</v>
      </c>
      <c r="S183" s="97">
        <v>1</v>
      </c>
      <c r="T183" s="101">
        <v>0</v>
      </c>
      <c r="U183" s="101">
        <v>0</v>
      </c>
      <c r="V183" s="96" t="s">
        <v>658</v>
      </c>
      <c r="W183" s="101">
        <v>0</v>
      </c>
      <c r="X183" s="101">
        <v>0</v>
      </c>
      <c r="Y183" s="101">
        <v>0</v>
      </c>
      <c r="Z183" s="97">
        <v>1</v>
      </c>
      <c r="AA183" s="101">
        <v>0</v>
      </c>
      <c r="AB183" s="101">
        <v>0</v>
      </c>
      <c r="AC183" s="96" t="s">
        <v>658</v>
      </c>
      <c r="AD183" s="101">
        <v>0</v>
      </c>
      <c r="AE183" s="101">
        <v>0</v>
      </c>
      <c r="AF183" s="101">
        <v>0</v>
      </c>
      <c r="AG183" s="97">
        <v>1</v>
      </c>
      <c r="AH183" s="101">
        <v>0</v>
      </c>
      <c r="AI183" s="101">
        <v>0</v>
      </c>
    </row>
    <row r="184" spans="1:35" ht="18" x14ac:dyDescent="0.4">
      <c r="A184" s="96" t="s">
        <v>659</v>
      </c>
      <c r="B184" s="101">
        <v>0</v>
      </c>
      <c r="C184" s="101">
        <v>0</v>
      </c>
      <c r="D184" s="101">
        <v>0</v>
      </c>
      <c r="E184" s="97">
        <v>1</v>
      </c>
      <c r="F184" s="101">
        <v>0</v>
      </c>
      <c r="G184" s="101">
        <v>0</v>
      </c>
      <c r="H184" s="96" t="s">
        <v>659</v>
      </c>
      <c r="I184" s="101">
        <v>0</v>
      </c>
      <c r="J184" s="101">
        <v>0</v>
      </c>
      <c r="K184" s="101">
        <v>0</v>
      </c>
      <c r="L184" s="97">
        <v>1</v>
      </c>
      <c r="M184" s="101">
        <v>0</v>
      </c>
      <c r="N184" s="101">
        <v>0</v>
      </c>
      <c r="O184" s="96" t="s">
        <v>659</v>
      </c>
      <c r="P184" s="101">
        <v>0</v>
      </c>
      <c r="Q184" s="101">
        <v>0</v>
      </c>
      <c r="R184" s="101">
        <v>0</v>
      </c>
      <c r="S184" s="97">
        <v>1</v>
      </c>
      <c r="T184" s="101">
        <v>0</v>
      </c>
      <c r="U184" s="101">
        <v>0</v>
      </c>
      <c r="V184" s="96" t="s">
        <v>659</v>
      </c>
      <c r="W184" s="101">
        <v>0</v>
      </c>
      <c r="X184" s="101">
        <v>0</v>
      </c>
      <c r="Y184" s="101">
        <v>0</v>
      </c>
      <c r="Z184" s="97">
        <v>1</v>
      </c>
      <c r="AA184" s="101">
        <v>0</v>
      </c>
      <c r="AB184" s="101">
        <v>0</v>
      </c>
      <c r="AC184" s="96" t="s">
        <v>659</v>
      </c>
      <c r="AD184" s="101">
        <v>0</v>
      </c>
      <c r="AE184" s="101">
        <v>0</v>
      </c>
      <c r="AF184" s="101">
        <v>0</v>
      </c>
      <c r="AG184" s="97">
        <v>1</v>
      </c>
      <c r="AH184" s="101">
        <v>0</v>
      </c>
      <c r="AI184" s="101">
        <v>0</v>
      </c>
    </row>
    <row r="185" spans="1:35" ht="18" x14ac:dyDescent="0.4">
      <c r="A185" s="96" t="s">
        <v>376</v>
      </c>
      <c r="B185" s="101">
        <v>0</v>
      </c>
      <c r="C185" s="101">
        <v>0</v>
      </c>
      <c r="D185" s="101">
        <v>0</v>
      </c>
      <c r="E185" s="97">
        <v>1</v>
      </c>
      <c r="F185" s="101">
        <v>0</v>
      </c>
      <c r="G185" s="101">
        <v>0</v>
      </c>
      <c r="H185" s="96" t="s">
        <v>376</v>
      </c>
      <c r="I185" s="101">
        <v>0</v>
      </c>
      <c r="J185" s="101">
        <v>0</v>
      </c>
      <c r="K185" s="101">
        <v>0</v>
      </c>
      <c r="L185" s="97">
        <v>1</v>
      </c>
      <c r="M185" s="101">
        <v>0</v>
      </c>
      <c r="N185" s="101">
        <v>0</v>
      </c>
      <c r="O185" s="96" t="s">
        <v>376</v>
      </c>
      <c r="P185" s="101">
        <v>0</v>
      </c>
      <c r="Q185" s="101">
        <v>0</v>
      </c>
      <c r="R185" s="101">
        <v>0</v>
      </c>
      <c r="S185" s="97">
        <v>1</v>
      </c>
      <c r="T185" s="101">
        <v>0</v>
      </c>
      <c r="U185" s="101">
        <v>0</v>
      </c>
      <c r="V185" s="96" t="s">
        <v>376</v>
      </c>
      <c r="W185" s="101">
        <v>0</v>
      </c>
      <c r="X185" s="101">
        <v>0</v>
      </c>
      <c r="Y185" s="101">
        <v>0</v>
      </c>
      <c r="Z185" s="97">
        <v>1</v>
      </c>
      <c r="AA185" s="101">
        <v>0</v>
      </c>
      <c r="AB185" s="101">
        <v>0</v>
      </c>
      <c r="AC185" s="96" t="s">
        <v>376</v>
      </c>
      <c r="AD185" s="101">
        <v>0</v>
      </c>
      <c r="AE185" s="101">
        <v>0</v>
      </c>
      <c r="AF185" s="101">
        <v>0</v>
      </c>
      <c r="AG185" s="97">
        <v>1</v>
      </c>
      <c r="AH185" s="101">
        <v>0</v>
      </c>
      <c r="AI185" s="101">
        <v>0</v>
      </c>
    </row>
    <row r="186" spans="1:35" ht="18" x14ac:dyDescent="0.4">
      <c r="A186" s="96" t="s">
        <v>377</v>
      </c>
      <c r="B186" s="101">
        <v>0</v>
      </c>
      <c r="C186" s="101">
        <v>0</v>
      </c>
      <c r="D186" s="101">
        <v>0</v>
      </c>
      <c r="E186" s="97">
        <v>1</v>
      </c>
      <c r="F186" s="101">
        <v>0</v>
      </c>
      <c r="G186" s="101">
        <v>0</v>
      </c>
      <c r="H186" s="96" t="s">
        <v>377</v>
      </c>
      <c r="I186" s="101">
        <v>0</v>
      </c>
      <c r="J186" s="101">
        <v>0</v>
      </c>
      <c r="K186" s="101">
        <v>0</v>
      </c>
      <c r="L186" s="97">
        <v>1</v>
      </c>
      <c r="M186" s="101">
        <v>0</v>
      </c>
      <c r="N186" s="101">
        <v>0</v>
      </c>
      <c r="O186" s="96" t="s">
        <v>377</v>
      </c>
      <c r="P186" s="101">
        <v>0</v>
      </c>
      <c r="Q186" s="101">
        <v>0</v>
      </c>
      <c r="R186" s="101">
        <v>0</v>
      </c>
      <c r="S186" s="97">
        <v>1</v>
      </c>
      <c r="T186" s="101">
        <v>0</v>
      </c>
      <c r="U186" s="101">
        <v>0</v>
      </c>
      <c r="V186" s="96" t="s">
        <v>377</v>
      </c>
      <c r="W186" s="101">
        <v>0</v>
      </c>
      <c r="X186" s="101">
        <v>0</v>
      </c>
      <c r="Y186" s="101">
        <v>0</v>
      </c>
      <c r="Z186" s="97">
        <v>1</v>
      </c>
      <c r="AA186" s="101">
        <v>0</v>
      </c>
      <c r="AB186" s="101">
        <v>0</v>
      </c>
      <c r="AC186" s="96" t="s">
        <v>377</v>
      </c>
      <c r="AD186" s="101">
        <v>0</v>
      </c>
      <c r="AE186" s="101">
        <v>0</v>
      </c>
      <c r="AF186" s="101">
        <v>0</v>
      </c>
      <c r="AG186" s="97">
        <v>1</v>
      </c>
      <c r="AH186" s="101">
        <v>0</v>
      </c>
      <c r="AI186" s="101">
        <v>0</v>
      </c>
    </row>
    <row r="187" spans="1:35" ht="18" x14ac:dyDescent="0.4">
      <c r="A187" s="96" t="s">
        <v>623</v>
      </c>
      <c r="B187" s="101">
        <v>0</v>
      </c>
      <c r="C187" s="101">
        <v>0</v>
      </c>
      <c r="D187" s="101">
        <v>0</v>
      </c>
      <c r="E187" s="97">
        <v>1</v>
      </c>
      <c r="F187" s="101">
        <v>0</v>
      </c>
      <c r="G187" s="101">
        <v>0</v>
      </c>
      <c r="H187" s="96" t="s">
        <v>623</v>
      </c>
      <c r="I187" s="101">
        <v>0</v>
      </c>
      <c r="J187" s="101">
        <v>0</v>
      </c>
      <c r="K187" s="101">
        <v>0</v>
      </c>
      <c r="L187" s="97">
        <v>1</v>
      </c>
      <c r="M187" s="101">
        <v>0</v>
      </c>
      <c r="N187" s="101">
        <v>0</v>
      </c>
      <c r="O187" s="96" t="s">
        <v>623</v>
      </c>
      <c r="P187" s="101">
        <v>0</v>
      </c>
      <c r="Q187" s="101">
        <v>0</v>
      </c>
      <c r="R187" s="101">
        <v>0</v>
      </c>
      <c r="S187" s="97">
        <v>1</v>
      </c>
      <c r="T187" s="101">
        <v>0</v>
      </c>
      <c r="U187" s="101">
        <v>0</v>
      </c>
      <c r="V187" s="96" t="s">
        <v>623</v>
      </c>
      <c r="W187" s="101">
        <v>0</v>
      </c>
      <c r="X187" s="101">
        <v>0</v>
      </c>
      <c r="Y187" s="101">
        <v>0</v>
      </c>
      <c r="Z187" s="97">
        <v>1</v>
      </c>
      <c r="AA187" s="101">
        <v>0</v>
      </c>
      <c r="AB187" s="101">
        <v>0</v>
      </c>
      <c r="AC187" s="96" t="s">
        <v>623</v>
      </c>
      <c r="AD187" s="101">
        <v>0</v>
      </c>
      <c r="AE187" s="101">
        <v>0</v>
      </c>
      <c r="AF187" s="101">
        <v>0</v>
      </c>
      <c r="AG187" s="97">
        <v>1</v>
      </c>
      <c r="AH187" s="101">
        <v>0</v>
      </c>
      <c r="AI187" s="101">
        <v>0</v>
      </c>
    </row>
    <row r="188" spans="1:35" ht="18" x14ac:dyDescent="0.4">
      <c r="A188" s="96" t="s">
        <v>260</v>
      </c>
      <c r="B188" s="101">
        <v>0</v>
      </c>
      <c r="C188" s="101">
        <v>0</v>
      </c>
      <c r="D188" s="101">
        <v>0</v>
      </c>
      <c r="E188" s="97">
        <v>1</v>
      </c>
      <c r="F188" s="101">
        <v>0</v>
      </c>
      <c r="G188" s="101">
        <v>0</v>
      </c>
      <c r="H188" s="96" t="s">
        <v>260</v>
      </c>
      <c r="I188" s="101">
        <v>0</v>
      </c>
      <c r="J188" s="101">
        <v>0</v>
      </c>
      <c r="K188" s="101">
        <v>0</v>
      </c>
      <c r="L188" s="97">
        <v>1</v>
      </c>
      <c r="M188" s="101">
        <v>0</v>
      </c>
      <c r="N188" s="101">
        <v>0</v>
      </c>
      <c r="O188" s="96" t="s">
        <v>260</v>
      </c>
      <c r="P188" s="101">
        <v>0</v>
      </c>
      <c r="Q188" s="101">
        <v>0</v>
      </c>
      <c r="R188" s="101">
        <v>0</v>
      </c>
      <c r="S188" s="97">
        <v>1</v>
      </c>
      <c r="T188" s="101">
        <v>0</v>
      </c>
      <c r="U188" s="101">
        <v>0</v>
      </c>
      <c r="V188" s="96" t="s">
        <v>260</v>
      </c>
      <c r="W188" s="101">
        <v>0</v>
      </c>
      <c r="X188" s="101">
        <v>0</v>
      </c>
      <c r="Y188" s="101">
        <v>0</v>
      </c>
      <c r="Z188" s="97">
        <v>1</v>
      </c>
      <c r="AA188" s="101">
        <v>0</v>
      </c>
      <c r="AB188" s="101">
        <v>0</v>
      </c>
      <c r="AC188" s="96" t="s">
        <v>260</v>
      </c>
      <c r="AD188" s="101">
        <v>0</v>
      </c>
      <c r="AE188" s="101">
        <v>0</v>
      </c>
      <c r="AF188" s="101">
        <v>0</v>
      </c>
      <c r="AG188" s="97">
        <v>1</v>
      </c>
      <c r="AH188" s="101">
        <v>0</v>
      </c>
      <c r="AI188" s="101">
        <v>0</v>
      </c>
    </row>
    <row r="189" spans="1:35" ht="18" x14ac:dyDescent="0.4">
      <c r="A189" s="96" t="s">
        <v>324</v>
      </c>
      <c r="B189" s="101">
        <v>0</v>
      </c>
      <c r="C189" s="101">
        <v>0</v>
      </c>
      <c r="D189" s="101">
        <v>0</v>
      </c>
      <c r="E189" s="97">
        <v>1</v>
      </c>
      <c r="F189" s="101">
        <v>0</v>
      </c>
      <c r="G189" s="101">
        <v>0</v>
      </c>
      <c r="H189" s="96" t="s">
        <v>324</v>
      </c>
      <c r="I189" s="101">
        <v>0</v>
      </c>
      <c r="J189" s="101">
        <v>0</v>
      </c>
      <c r="K189" s="101">
        <v>0</v>
      </c>
      <c r="L189" s="97">
        <v>1</v>
      </c>
      <c r="M189" s="101">
        <v>0</v>
      </c>
      <c r="N189" s="101">
        <v>0</v>
      </c>
      <c r="O189" s="96" t="s">
        <v>324</v>
      </c>
      <c r="P189" s="101">
        <v>0</v>
      </c>
      <c r="Q189" s="101">
        <v>0</v>
      </c>
      <c r="R189" s="101">
        <v>0</v>
      </c>
      <c r="S189" s="97">
        <v>1</v>
      </c>
      <c r="T189" s="101">
        <v>0</v>
      </c>
      <c r="U189" s="101">
        <v>0</v>
      </c>
      <c r="V189" s="96" t="s">
        <v>324</v>
      </c>
      <c r="W189" s="101">
        <v>0</v>
      </c>
      <c r="X189" s="101">
        <v>0</v>
      </c>
      <c r="Y189" s="101">
        <v>0</v>
      </c>
      <c r="Z189" s="97">
        <v>1</v>
      </c>
      <c r="AA189" s="101">
        <v>0</v>
      </c>
      <c r="AB189" s="101">
        <v>0</v>
      </c>
      <c r="AC189" s="96" t="s">
        <v>324</v>
      </c>
      <c r="AD189" s="101">
        <v>0</v>
      </c>
      <c r="AE189" s="101">
        <v>0</v>
      </c>
      <c r="AF189" s="101">
        <v>0</v>
      </c>
      <c r="AG189" s="97">
        <v>1</v>
      </c>
      <c r="AH189" s="101">
        <v>0</v>
      </c>
      <c r="AI189" s="101">
        <v>0</v>
      </c>
    </row>
    <row r="190" spans="1:35" ht="36" x14ac:dyDescent="0.4">
      <c r="A190" s="96" t="s">
        <v>660</v>
      </c>
      <c r="B190" s="101">
        <v>0</v>
      </c>
      <c r="C190" s="101">
        <v>0</v>
      </c>
      <c r="D190" s="101">
        <v>0</v>
      </c>
      <c r="E190" s="97">
        <v>1</v>
      </c>
      <c r="F190" s="101">
        <v>0</v>
      </c>
      <c r="G190" s="101">
        <v>0</v>
      </c>
      <c r="H190" s="96" t="s">
        <v>660</v>
      </c>
      <c r="I190" s="101">
        <v>0</v>
      </c>
      <c r="J190" s="101">
        <v>0</v>
      </c>
      <c r="K190" s="101">
        <v>0</v>
      </c>
      <c r="L190" s="97">
        <v>1</v>
      </c>
      <c r="M190" s="101">
        <v>0</v>
      </c>
      <c r="N190" s="101">
        <v>0</v>
      </c>
      <c r="O190" s="96" t="s">
        <v>660</v>
      </c>
      <c r="P190" s="101">
        <v>0</v>
      </c>
      <c r="Q190" s="101">
        <v>0</v>
      </c>
      <c r="R190" s="101">
        <v>0</v>
      </c>
      <c r="S190" s="97">
        <v>1</v>
      </c>
      <c r="T190" s="101">
        <v>0</v>
      </c>
      <c r="U190" s="101">
        <v>0</v>
      </c>
      <c r="V190" s="96" t="s">
        <v>660</v>
      </c>
      <c r="W190" s="101">
        <v>0</v>
      </c>
      <c r="X190" s="101">
        <v>0</v>
      </c>
      <c r="Y190" s="101">
        <v>0</v>
      </c>
      <c r="Z190" s="97">
        <v>1</v>
      </c>
      <c r="AA190" s="101">
        <v>0</v>
      </c>
      <c r="AB190" s="101">
        <v>0</v>
      </c>
      <c r="AC190" s="96" t="s">
        <v>660</v>
      </c>
      <c r="AD190" s="101">
        <v>0</v>
      </c>
      <c r="AE190" s="101">
        <v>0</v>
      </c>
      <c r="AF190" s="101">
        <v>0</v>
      </c>
      <c r="AG190" s="97">
        <v>1</v>
      </c>
      <c r="AH190" s="101">
        <v>0</v>
      </c>
      <c r="AI190" s="101">
        <v>0</v>
      </c>
    </row>
    <row r="191" spans="1:35" ht="18" x14ac:dyDescent="0.4">
      <c r="A191" s="96" t="s">
        <v>380</v>
      </c>
      <c r="B191" s="101">
        <v>0</v>
      </c>
      <c r="C191" s="101">
        <v>0</v>
      </c>
      <c r="D191" s="101">
        <v>0</v>
      </c>
      <c r="E191" s="97">
        <v>1</v>
      </c>
      <c r="F191" s="101">
        <v>0</v>
      </c>
      <c r="G191" s="101">
        <v>0</v>
      </c>
      <c r="H191" s="96" t="s">
        <v>380</v>
      </c>
      <c r="I191" s="101">
        <v>0</v>
      </c>
      <c r="J191" s="101">
        <v>0</v>
      </c>
      <c r="K191" s="101">
        <v>0</v>
      </c>
      <c r="L191" s="97">
        <v>1</v>
      </c>
      <c r="M191" s="101">
        <v>0</v>
      </c>
      <c r="N191" s="101">
        <v>0</v>
      </c>
      <c r="O191" s="96" t="s">
        <v>380</v>
      </c>
      <c r="P191" s="101">
        <v>0</v>
      </c>
      <c r="Q191" s="101">
        <v>0</v>
      </c>
      <c r="R191" s="101">
        <v>0</v>
      </c>
      <c r="S191" s="97">
        <v>1</v>
      </c>
      <c r="T191" s="101">
        <v>0</v>
      </c>
      <c r="U191" s="101">
        <v>0</v>
      </c>
      <c r="V191" s="96" t="s">
        <v>380</v>
      </c>
      <c r="W191" s="101">
        <v>0</v>
      </c>
      <c r="X191" s="101">
        <v>0</v>
      </c>
      <c r="Y191" s="101">
        <v>0</v>
      </c>
      <c r="Z191" s="97">
        <v>1</v>
      </c>
      <c r="AA191" s="101">
        <v>0</v>
      </c>
      <c r="AB191" s="101">
        <v>0</v>
      </c>
      <c r="AC191" s="96" t="s">
        <v>380</v>
      </c>
      <c r="AD191" s="101">
        <v>0</v>
      </c>
      <c r="AE191" s="101">
        <v>0</v>
      </c>
      <c r="AF191" s="101">
        <v>0</v>
      </c>
      <c r="AG191" s="97">
        <v>1</v>
      </c>
      <c r="AH191" s="101">
        <v>0</v>
      </c>
      <c r="AI191" s="101">
        <v>0</v>
      </c>
    </row>
    <row r="192" spans="1:35" ht="18" x14ac:dyDescent="0.4">
      <c r="A192" s="96" t="s">
        <v>382</v>
      </c>
      <c r="B192" s="101">
        <v>0</v>
      </c>
      <c r="C192" s="101">
        <v>0</v>
      </c>
      <c r="D192" s="101">
        <v>0</v>
      </c>
      <c r="E192" s="97">
        <v>1</v>
      </c>
      <c r="F192" s="101">
        <v>0</v>
      </c>
      <c r="G192" s="101">
        <v>0</v>
      </c>
      <c r="H192" s="96" t="s">
        <v>382</v>
      </c>
      <c r="I192" s="101">
        <v>0</v>
      </c>
      <c r="J192" s="101">
        <v>0</v>
      </c>
      <c r="K192" s="101">
        <v>0</v>
      </c>
      <c r="L192" s="97">
        <v>1</v>
      </c>
      <c r="M192" s="101">
        <v>0</v>
      </c>
      <c r="N192" s="101">
        <v>0</v>
      </c>
      <c r="O192" s="96" t="s">
        <v>382</v>
      </c>
      <c r="P192" s="101">
        <v>0</v>
      </c>
      <c r="Q192" s="101">
        <v>0</v>
      </c>
      <c r="R192" s="101">
        <v>0</v>
      </c>
      <c r="S192" s="97">
        <v>1</v>
      </c>
      <c r="T192" s="101">
        <v>0</v>
      </c>
      <c r="U192" s="101">
        <v>0</v>
      </c>
      <c r="V192" s="96" t="s">
        <v>382</v>
      </c>
      <c r="W192" s="101">
        <v>0</v>
      </c>
      <c r="X192" s="101">
        <v>0</v>
      </c>
      <c r="Y192" s="101">
        <v>0</v>
      </c>
      <c r="Z192" s="97">
        <v>1</v>
      </c>
      <c r="AA192" s="101">
        <v>0</v>
      </c>
      <c r="AB192" s="101">
        <v>0</v>
      </c>
      <c r="AC192" s="96" t="s">
        <v>382</v>
      </c>
      <c r="AD192" s="101">
        <v>0</v>
      </c>
      <c r="AE192" s="101">
        <v>0</v>
      </c>
      <c r="AF192" s="101">
        <v>0</v>
      </c>
      <c r="AG192" s="97">
        <v>1</v>
      </c>
      <c r="AH192" s="101">
        <v>0</v>
      </c>
      <c r="AI192" s="101">
        <v>0</v>
      </c>
    </row>
    <row r="193" spans="1:35" ht="18" x14ac:dyDescent="0.4">
      <c r="A193" s="96" t="s">
        <v>384</v>
      </c>
      <c r="B193" s="101">
        <v>0</v>
      </c>
      <c r="C193" s="101">
        <v>0</v>
      </c>
      <c r="D193" s="101">
        <v>0</v>
      </c>
      <c r="E193" s="97">
        <v>1</v>
      </c>
      <c r="F193" s="101">
        <v>0</v>
      </c>
      <c r="G193" s="101">
        <v>0</v>
      </c>
      <c r="H193" s="96" t="s">
        <v>384</v>
      </c>
      <c r="I193" s="101">
        <v>0</v>
      </c>
      <c r="J193" s="101">
        <v>0</v>
      </c>
      <c r="K193" s="101">
        <v>0</v>
      </c>
      <c r="L193" s="97">
        <v>1</v>
      </c>
      <c r="M193" s="101">
        <v>0</v>
      </c>
      <c r="N193" s="101">
        <v>0</v>
      </c>
      <c r="O193" s="96" t="s">
        <v>384</v>
      </c>
      <c r="P193" s="101">
        <v>0</v>
      </c>
      <c r="Q193" s="101">
        <v>0</v>
      </c>
      <c r="R193" s="101">
        <v>0</v>
      </c>
      <c r="S193" s="97">
        <v>1</v>
      </c>
      <c r="T193" s="101">
        <v>0</v>
      </c>
      <c r="U193" s="101">
        <v>0</v>
      </c>
      <c r="V193" s="96" t="s">
        <v>384</v>
      </c>
      <c r="W193" s="101">
        <v>0</v>
      </c>
      <c r="X193" s="101">
        <v>0</v>
      </c>
      <c r="Y193" s="101">
        <v>0</v>
      </c>
      <c r="Z193" s="97">
        <v>1</v>
      </c>
      <c r="AA193" s="101">
        <v>0</v>
      </c>
      <c r="AB193" s="101">
        <v>0</v>
      </c>
      <c r="AC193" s="96" t="s">
        <v>384</v>
      </c>
      <c r="AD193" s="101">
        <v>0</v>
      </c>
      <c r="AE193" s="101">
        <v>0</v>
      </c>
      <c r="AF193" s="101">
        <v>0</v>
      </c>
      <c r="AG193" s="97">
        <v>1</v>
      </c>
      <c r="AH193" s="101">
        <v>0</v>
      </c>
      <c r="AI193" s="101">
        <v>0</v>
      </c>
    </row>
    <row r="194" spans="1:35" ht="18" x14ac:dyDescent="0.4">
      <c r="A194" s="96" t="s">
        <v>385</v>
      </c>
      <c r="B194" s="101">
        <v>0</v>
      </c>
      <c r="C194" s="101">
        <v>0</v>
      </c>
      <c r="D194" s="101">
        <v>0</v>
      </c>
      <c r="E194" s="97">
        <v>1</v>
      </c>
      <c r="F194" s="101">
        <v>0</v>
      </c>
      <c r="G194" s="101">
        <v>0</v>
      </c>
      <c r="H194" s="96" t="s">
        <v>385</v>
      </c>
      <c r="I194" s="101">
        <v>0</v>
      </c>
      <c r="J194" s="101">
        <v>0</v>
      </c>
      <c r="K194" s="101">
        <v>0</v>
      </c>
      <c r="L194" s="97">
        <v>1</v>
      </c>
      <c r="M194" s="101">
        <v>0</v>
      </c>
      <c r="N194" s="101">
        <v>0</v>
      </c>
      <c r="O194" s="96" t="s">
        <v>385</v>
      </c>
      <c r="P194" s="101">
        <v>0</v>
      </c>
      <c r="Q194" s="101">
        <v>0</v>
      </c>
      <c r="R194" s="101">
        <v>0</v>
      </c>
      <c r="S194" s="97">
        <v>1</v>
      </c>
      <c r="T194" s="101">
        <v>0</v>
      </c>
      <c r="U194" s="101">
        <v>0</v>
      </c>
      <c r="V194" s="96" t="s">
        <v>385</v>
      </c>
      <c r="W194" s="101">
        <v>0</v>
      </c>
      <c r="X194" s="101">
        <v>0</v>
      </c>
      <c r="Y194" s="101">
        <v>0</v>
      </c>
      <c r="Z194" s="97">
        <v>1</v>
      </c>
      <c r="AA194" s="101">
        <v>0</v>
      </c>
      <c r="AB194" s="101">
        <v>0</v>
      </c>
      <c r="AC194" s="96" t="s">
        <v>385</v>
      </c>
      <c r="AD194" s="101">
        <v>0</v>
      </c>
      <c r="AE194" s="101">
        <v>0</v>
      </c>
      <c r="AF194" s="101">
        <v>0</v>
      </c>
      <c r="AG194" s="97">
        <v>1</v>
      </c>
      <c r="AH194" s="101">
        <v>0</v>
      </c>
      <c r="AI194" s="101">
        <v>0</v>
      </c>
    </row>
    <row r="195" spans="1:35" ht="18" x14ac:dyDescent="0.4">
      <c r="A195" s="96" t="s">
        <v>661</v>
      </c>
      <c r="B195" s="101">
        <v>0</v>
      </c>
      <c r="C195" s="101">
        <v>0</v>
      </c>
      <c r="D195" s="101">
        <v>0</v>
      </c>
      <c r="E195" s="97">
        <v>1</v>
      </c>
      <c r="F195" s="101">
        <v>0</v>
      </c>
      <c r="G195" s="101">
        <v>0</v>
      </c>
      <c r="H195" s="96" t="s">
        <v>661</v>
      </c>
      <c r="I195" s="101">
        <v>0</v>
      </c>
      <c r="J195" s="101">
        <v>0</v>
      </c>
      <c r="K195" s="101">
        <v>0</v>
      </c>
      <c r="L195" s="97">
        <v>1</v>
      </c>
      <c r="M195" s="101">
        <v>0</v>
      </c>
      <c r="N195" s="101">
        <v>0</v>
      </c>
      <c r="O195" s="96" t="s">
        <v>661</v>
      </c>
      <c r="P195" s="101">
        <v>0</v>
      </c>
      <c r="Q195" s="101">
        <v>0</v>
      </c>
      <c r="R195" s="101">
        <v>0</v>
      </c>
      <c r="S195" s="97">
        <v>1</v>
      </c>
      <c r="T195" s="101">
        <v>0</v>
      </c>
      <c r="U195" s="101">
        <v>0</v>
      </c>
      <c r="V195" s="96" t="s">
        <v>661</v>
      </c>
      <c r="W195" s="101">
        <v>0</v>
      </c>
      <c r="X195" s="101">
        <v>0</v>
      </c>
      <c r="Y195" s="101">
        <v>0</v>
      </c>
      <c r="Z195" s="97">
        <v>1</v>
      </c>
      <c r="AA195" s="101">
        <v>0</v>
      </c>
      <c r="AB195" s="101">
        <v>0</v>
      </c>
      <c r="AC195" s="96" t="s">
        <v>661</v>
      </c>
      <c r="AD195" s="101">
        <v>0</v>
      </c>
      <c r="AE195" s="101">
        <v>0</v>
      </c>
      <c r="AF195" s="101">
        <v>0</v>
      </c>
      <c r="AG195" s="97">
        <v>1</v>
      </c>
      <c r="AH195" s="101">
        <v>0</v>
      </c>
      <c r="AI195" s="101">
        <v>0</v>
      </c>
    </row>
    <row r="196" spans="1:35" ht="36" x14ac:dyDescent="0.4">
      <c r="A196" s="96" t="s">
        <v>662</v>
      </c>
      <c r="B196" s="101">
        <v>0</v>
      </c>
      <c r="C196" s="101">
        <v>0</v>
      </c>
      <c r="D196" s="101">
        <v>0</v>
      </c>
      <c r="E196" s="97">
        <v>1</v>
      </c>
      <c r="F196" s="101">
        <v>0</v>
      </c>
      <c r="G196" s="101">
        <v>0</v>
      </c>
      <c r="H196" s="96" t="s">
        <v>662</v>
      </c>
      <c r="I196" s="101">
        <v>0</v>
      </c>
      <c r="J196" s="101">
        <v>0</v>
      </c>
      <c r="K196" s="101">
        <v>0</v>
      </c>
      <c r="L196" s="97">
        <v>1</v>
      </c>
      <c r="M196" s="101">
        <v>0</v>
      </c>
      <c r="N196" s="101">
        <v>0</v>
      </c>
      <c r="O196" s="96" t="s">
        <v>662</v>
      </c>
      <c r="P196" s="101">
        <v>0</v>
      </c>
      <c r="Q196" s="101">
        <v>0</v>
      </c>
      <c r="R196" s="101">
        <v>0</v>
      </c>
      <c r="S196" s="97">
        <v>1</v>
      </c>
      <c r="T196" s="101">
        <v>0</v>
      </c>
      <c r="U196" s="101">
        <v>0</v>
      </c>
      <c r="V196" s="96" t="s">
        <v>662</v>
      </c>
      <c r="W196" s="101">
        <v>0</v>
      </c>
      <c r="X196" s="101">
        <v>0</v>
      </c>
      <c r="Y196" s="101">
        <v>0</v>
      </c>
      <c r="Z196" s="97">
        <v>1</v>
      </c>
      <c r="AA196" s="101">
        <v>0</v>
      </c>
      <c r="AB196" s="101">
        <v>0</v>
      </c>
      <c r="AC196" s="96" t="s">
        <v>662</v>
      </c>
      <c r="AD196" s="101">
        <v>0</v>
      </c>
      <c r="AE196" s="101">
        <v>0</v>
      </c>
      <c r="AF196" s="101">
        <v>0</v>
      </c>
      <c r="AG196" s="97">
        <v>1</v>
      </c>
      <c r="AH196" s="101">
        <v>0</v>
      </c>
      <c r="AI196" s="101">
        <v>0</v>
      </c>
    </row>
    <row r="197" spans="1:35" ht="18" x14ac:dyDescent="0.4">
      <c r="A197" s="96" t="s">
        <v>663</v>
      </c>
      <c r="B197" s="101">
        <v>0</v>
      </c>
      <c r="C197" s="101">
        <v>0</v>
      </c>
      <c r="D197" s="101">
        <v>0</v>
      </c>
      <c r="E197" s="97">
        <v>1</v>
      </c>
      <c r="F197" s="101">
        <v>0</v>
      </c>
      <c r="G197" s="101">
        <v>0</v>
      </c>
      <c r="H197" s="96" t="s">
        <v>663</v>
      </c>
      <c r="I197" s="101">
        <v>0</v>
      </c>
      <c r="J197" s="101">
        <v>0</v>
      </c>
      <c r="K197" s="101">
        <v>0</v>
      </c>
      <c r="L197" s="97">
        <v>1</v>
      </c>
      <c r="M197" s="101">
        <v>0</v>
      </c>
      <c r="N197" s="101">
        <v>0</v>
      </c>
      <c r="O197" s="96" t="s">
        <v>663</v>
      </c>
      <c r="P197" s="101">
        <v>0</v>
      </c>
      <c r="Q197" s="101">
        <v>0</v>
      </c>
      <c r="R197" s="101">
        <v>0</v>
      </c>
      <c r="S197" s="97">
        <v>1</v>
      </c>
      <c r="T197" s="101">
        <v>0</v>
      </c>
      <c r="U197" s="101">
        <v>0</v>
      </c>
      <c r="V197" s="96" t="s">
        <v>663</v>
      </c>
      <c r="W197" s="101">
        <v>0</v>
      </c>
      <c r="X197" s="101">
        <v>0</v>
      </c>
      <c r="Y197" s="101">
        <v>0</v>
      </c>
      <c r="Z197" s="97">
        <v>1</v>
      </c>
      <c r="AA197" s="101">
        <v>0</v>
      </c>
      <c r="AB197" s="101">
        <v>0</v>
      </c>
      <c r="AC197" s="96" t="s">
        <v>663</v>
      </c>
      <c r="AD197" s="101">
        <v>0</v>
      </c>
      <c r="AE197" s="101">
        <v>0</v>
      </c>
      <c r="AF197" s="101">
        <v>0</v>
      </c>
      <c r="AG197" s="97">
        <v>1</v>
      </c>
      <c r="AH197" s="101">
        <v>0</v>
      </c>
      <c r="AI197" s="101">
        <v>0</v>
      </c>
    </row>
    <row r="198" spans="1:35" ht="18" x14ac:dyDescent="0.4">
      <c r="A198" s="96" t="s">
        <v>664</v>
      </c>
      <c r="B198" s="101">
        <v>0</v>
      </c>
      <c r="C198" s="101">
        <v>0</v>
      </c>
      <c r="D198" s="101">
        <v>0</v>
      </c>
      <c r="E198" s="97">
        <v>1</v>
      </c>
      <c r="F198" s="101">
        <v>0</v>
      </c>
      <c r="G198" s="101">
        <v>0</v>
      </c>
      <c r="H198" s="96" t="s">
        <v>664</v>
      </c>
      <c r="I198" s="101">
        <v>0</v>
      </c>
      <c r="J198" s="101">
        <v>0</v>
      </c>
      <c r="K198" s="101">
        <v>0</v>
      </c>
      <c r="L198" s="97">
        <v>1</v>
      </c>
      <c r="M198" s="101">
        <v>0</v>
      </c>
      <c r="N198" s="101">
        <v>0</v>
      </c>
      <c r="O198" s="96" t="s">
        <v>664</v>
      </c>
      <c r="P198" s="101">
        <v>0</v>
      </c>
      <c r="Q198" s="101">
        <v>0</v>
      </c>
      <c r="R198" s="101">
        <v>0</v>
      </c>
      <c r="S198" s="97">
        <v>1</v>
      </c>
      <c r="T198" s="101">
        <v>0</v>
      </c>
      <c r="U198" s="101">
        <v>0</v>
      </c>
      <c r="V198" s="96" t="s">
        <v>664</v>
      </c>
      <c r="W198" s="101">
        <v>0</v>
      </c>
      <c r="X198" s="101">
        <v>0</v>
      </c>
      <c r="Y198" s="101">
        <v>0</v>
      </c>
      <c r="Z198" s="97">
        <v>1</v>
      </c>
      <c r="AA198" s="101">
        <v>0</v>
      </c>
      <c r="AB198" s="101">
        <v>0</v>
      </c>
      <c r="AC198" s="96" t="s">
        <v>664</v>
      </c>
      <c r="AD198" s="101">
        <v>0</v>
      </c>
      <c r="AE198" s="101">
        <v>0</v>
      </c>
      <c r="AF198" s="101">
        <v>0</v>
      </c>
      <c r="AG198" s="97">
        <v>1</v>
      </c>
      <c r="AH198" s="101">
        <v>0</v>
      </c>
      <c r="AI198" s="101">
        <v>0</v>
      </c>
    </row>
    <row r="199" spans="1:35" ht="18" x14ac:dyDescent="0.4">
      <c r="A199" s="96" t="s">
        <v>236</v>
      </c>
      <c r="B199" s="101">
        <v>0</v>
      </c>
      <c r="C199" s="101">
        <v>0</v>
      </c>
      <c r="D199" s="101">
        <v>0</v>
      </c>
      <c r="E199" s="97">
        <v>1</v>
      </c>
      <c r="F199" s="101">
        <v>0</v>
      </c>
      <c r="G199" s="101">
        <v>0</v>
      </c>
      <c r="H199" s="96" t="s">
        <v>236</v>
      </c>
      <c r="I199" s="101">
        <v>0</v>
      </c>
      <c r="J199" s="101">
        <v>0</v>
      </c>
      <c r="K199" s="101">
        <v>0</v>
      </c>
      <c r="L199" s="97">
        <v>1</v>
      </c>
      <c r="M199" s="101">
        <v>0</v>
      </c>
      <c r="N199" s="101">
        <v>0</v>
      </c>
      <c r="O199" s="96" t="s">
        <v>236</v>
      </c>
      <c r="P199" s="101">
        <v>0</v>
      </c>
      <c r="Q199" s="101">
        <v>0</v>
      </c>
      <c r="R199" s="101">
        <v>0</v>
      </c>
      <c r="S199" s="97">
        <v>1</v>
      </c>
      <c r="T199" s="101">
        <v>0</v>
      </c>
      <c r="U199" s="101">
        <v>0</v>
      </c>
      <c r="V199" s="96" t="s">
        <v>236</v>
      </c>
      <c r="W199" s="101">
        <v>0</v>
      </c>
      <c r="X199" s="101">
        <v>0</v>
      </c>
      <c r="Y199" s="101">
        <v>0</v>
      </c>
      <c r="Z199" s="97">
        <v>1</v>
      </c>
      <c r="AA199" s="101">
        <v>0</v>
      </c>
      <c r="AB199" s="101">
        <v>0</v>
      </c>
      <c r="AC199" s="96" t="s">
        <v>236</v>
      </c>
      <c r="AD199" s="101">
        <v>0</v>
      </c>
      <c r="AE199" s="101">
        <v>0</v>
      </c>
      <c r="AF199" s="101">
        <v>0</v>
      </c>
      <c r="AG199" s="97">
        <v>1</v>
      </c>
      <c r="AH199" s="101">
        <v>0</v>
      </c>
      <c r="AI199" s="101">
        <v>0</v>
      </c>
    </row>
    <row r="200" spans="1:35" ht="18" x14ac:dyDescent="0.4">
      <c r="A200" s="96" t="s">
        <v>387</v>
      </c>
      <c r="B200" s="101">
        <v>0</v>
      </c>
      <c r="C200" s="101">
        <v>0</v>
      </c>
      <c r="D200" s="101">
        <v>0</v>
      </c>
      <c r="E200" s="97">
        <v>1</v>
      </c>
      <c r="F200" s="101">
        <v>0</v>
      </c>
      <c r="G200" s="101">
        <v>0</v>
      </c>
      <c r="H200" s="96" t="s">
        <v>387</v>
      </c>
      <c r="I200" s="101">
        <v>0</v>
      </c>
      <c r="J200" s="101">
        <v>0</v>
      </c>
      <c r="K200" s="101">
        <v>0</v>
      </c>
      <c r="L200" s="97">
        <v>1</v>
      </c>
      <c r="M200" s="101">
        <v>0</v>
      </c>
      <c r="N200" s="101">
        <v>0</v>
      </c>
      <c r="O200" s="96" t="s">
        <v>387</v>
      </c>
      <c r="P200" s="101">
        <v>0</v>
      </c>
      <c r="Q200" s="101">
        <v>0</v>
      </c>
      <c r="R200" s="101">
        <v>0</v>
      </c>
      <c r="S200" s="97">
        <v>1</v>
      </c>
      <c r="T200" s="101">
        <v>0</v>
      </c>
      <c r="U200" s="101">
        <v>0</v>
      </c>
      <c r="V200" s="96" t="s">
        <v>387</v>
      </c>
      <c r="W200" s="101">
        <v>0</v>
      </c>
      <c r="X200" s="101">
        <v>0</v>
      </c>
      <c r="Y200" s="101">
        <v>0</v>
      </c>
      <c r="Z200" s="97">
        <v>1</v>
      </c>
      <c r="AA200" s="101">
        <v>0</v>
      </c>
      <c r="AB200" s="101">
        <v>0</v>
      </c>
      <c r="AC200" s="96" t="s">
        <v>387</v>
      </c>
      <c r="AD200" s="101">
        <v>0</v>
      </c>
      <c r="AE200" s="101">
        <v>0</v>
      </c>
      <c r="AF200" s="101">
        <v>0</v>
      </c>
      <c r="AG200" s="97">
        <v>1</v>
      </c>
      <c r="AH200" s="101">
        <v>0</v>
      </c>
      <c r="AI200" s="101">
        <v>0</v>
      </c>
    </row>
    <row r="201" spans="1:35" ht="18" x14ac:dyDescent="0.4">
      <c r="A201" s="96" t="s">
        <v>477</v>
      </c>
      <c r="B201" s="101">
        <v>0</v>
      </c>
      <c r="C201" s="101">
        <v>0</v>
      </c>
      <c r="D201" s="101">
        <v>0</v>
      </c>
      <c r="E201" s="97">
        <v>1</v>
      </c>
      <c r="F201" s="101">
        <v>0</v>
      </c>
      <c r="G201" s="101">
        <v>0</v>
      </c>
      <c r="H201" s="96" t="s">
        <v>477</v>
      </c>
      <c r="I201" s="101">
        <v>0</v>
      </c>
      <c r="J201" s="101">
        <v>0</v>
      </c>
      <c r="K201" s="101">
        <v>0</v>
      </c>
      <c r="L201" s="97">
        <v>1</v>
      </c>
      <c r="M201" s="101">
        <v>0</v>
      </c>
      <c r="N201" s="101">
        <v>0</v>
      </c>
      <c r="O201" s="96" t="s">
        <v>477</v>
      </c>
      <c r="P201" s="101">
        <v>0</v>
      </c>
      <c r="Q201" s="101">
        <v>0</v>
      </c>
      <c r="R201" s="101">
        <v>0</v>
      </c>
      <c r="S201" s="97">
        <v>1</v>
      </c>
      <c r="T201" s="101">
        <v>0</v>
      </c>
      <c r="U201" s="101">
        <v>0</v>
      </c>
      <c r="V201" s="96" t="s">
        <v>477</v>
      </c>
      <c r="W201" s="101">
        <v>0</v>
      </c>
      <c r="X201" s="101">
        <v>0</v>
      </c>
      <c r="Y201" s="101">
        <v>0</v>
      </c>
      <c r="Z201" s="97">
        <v>1</v>
      </c>
      <c r="AA201" s="101">
        <v>0</v>
      </c>
      <c r="AB201" s="101">
        <v>0</v>
      </c>
      <c r="AC201" s="96" t="s">
        <v>477</v>
      </c>
      <c r="AD201" s="101">
        <v>0</v>
      </c>
      <c r="AE201" s="101">
        <v>0</v>
      </c>
      <c r="AF201" s="101">
        <v>0</v>
      </c>
      <c r="AG201" s="97">
        <v>1</v>
      </c>
      <c r="AH201" s="101">
        <v>0</v>
      </c>
      <c r="AI201" s="101">
        <v>0</v>
      </c>
    </row>
    <row r="202" spans="1:35" ht="18" x14ac:dyDescent="0.4">
      <c r="A202" s="96" t="s">
        <v>665</v>
      </c>
      <c r="B202" s="101">
        <v>0</v>
      </c>
      <c r="C202" s="101">
        <v>0</v>
      </c>
      <c r="D202" s="101">
        <v>0</v>
      </c>
      <c r="E202" s="97">
        <v>1</v>
      </c>
      <c r="F202" s="101">
        <v>0</v>
      </c>
      <c r="G202" s="101">
        <v>0</v>
      </c>
      <c r="H202" s="96" t="s">
        <v>665</v>
      </c>
      <c r="I202" s="101">
        <v>0</v>
      </c>
      <c r="J202" s="101">
        <v>0</v>
      </c>
      <c r="K202" s="101">
        <v>0</v>
      </c>
      <c r="L202" s="97">
        <v>1</v>
      </c>
      <c r="M202" s="101">
        <v>0</v>
      </c>
      <c r="N202" s="101">
        <v>0</v>
      </c>
      <c r="O202" s="96" t="s">
        <v>665</v>
      </c>
      <c r="P202" s="101">
        <v>0</v>
      </c>
      <c r="Q202" s="101">
        <v>0</v>
      </c>
      <c r="R202" s="101">
        <v>0</v>
      </c>
      <c r="S202" s="97">
        <v>1</v>
      </c>
      <c r="T202" s="101">
        <v>0</v>
      </c>
      <c r="U202" s="101">
        <v>0</v>
      </c>
      <c r="V202" s="96" t="s">
        <v>665</v>
      </c>
      <c r="W202" s="101">
        <v>0</v>
      </c>
      <c r="X202" s="101">
        <v>0</v>
      </c>
      <c r="Y202" s="101">
        <v>0</v>
      </c>
      <c r="Z202" s="97">
        <v>1</v>
      </c>
      <c r="AA202" s="101">
        <v>0</v>
      </c>
      <c r="AB202" s="101">
        <v>0</v>
      </c>
      <c r="AC202" s="96" t="s">
        <v>665</v>
      </c>
      <c r="AD202" s="101">
        <v>0</v>
      </c>
      <c r="AE202" s="101">
        <v>0</v>
      </c>
      <c r="AF202" s="101">
        <v>0</v>
      </c>
      <c r="AG202" s="97">
        <v>1</v>
      </c>
      <c r="AH202" s="101">
        <v>0</v>
      </c>
      <c r="AI202" s="101">
        <v>0</v>
      </c>
    </row>
    <row r="203" spans="1:35" ht="18" x14ac:dyDescent="0.4">
      <c r="A203" s="96" t="s">
        <v>271</v>
      </c>
      <c r="B203" s="101">
        <v>0</v>
      </c>
      <c r="C203" s="101">
        <v>0</v>
      </c>
      <c r="D203" s="101">
        <v>0</v>
      </c>
      <c r="E203" s="97">
        <v>1</v>
      </c>
      <c r="F203" s="101">
        <v>0</v>
      </c>
      <c r="G203" s="101">
        <v>0</v>
      </c>
      <c r="H203" s="96" t="s">
        <v>271</v>
      </c>
      <c r="I203" s="101">
        <v>0</v>
      </c>
      <c r="J203" s="101">
        <v>0</v>
      </c>
      <c r="K203" s="101">
        <v>0</v>
      </c>
      <c r="L203" s="97">
        <v>1</v>
      </c>
      <c r="M203" s="101">
        <v>0</v>
      </c>
      <c r="N203" s="101">
        <v>0</v>
      </c>
      <c r="O203" s="96" t="s">
        <v>271</v>
      </c>
      <c r="P203" s="101">
        <v>0</v>
      </c>
      <c r="Q203" s="101">
        <v>0</v>
      </c>
      <c r="R203" s="101">
        <v>0</v>
      </c>
      <c r="S203" s="97">
        <v>1</v>
      </c>
      <c r="T203" s="101">
        <v>0</v>
      </c>
      <c r="U203" s="101">
        <v>0</v>
      </c>
      <c r="V203" s="96" t="s">
        <v>271</v>
      </c>
      <c r="W203" s="101">
        <v>0</v>
      </c>
      <c r="X203" s="101">
        <v>0</v>
      </c>
      <c r="Y203" s="101">
        <v>0</v>
      </c>
      <c r="Z203" s="97">
        <v>1</v>
      </c>
      <c r="AA203" s="101">
        <v>0</v>
      </c>
      <c r="AB203" s="101">
        <v>0</v>
      </c>
      <c r="AC203" s="96" t="s">
        <v>271</v>
      </c>
      <c r="AD203" s="101">
        <v>0</v>
      </c>
      <c r="AE203" s="101">
        <v>0</v>
      </c>
      <c r="AF203" s="101">
        <v>0</v>
      </c>
      <c r="AG203" s="97">
        <v>1</v>
      </c>
      <c r="AH203" s="101">
        <v>0</v>
      </c>
      <c r="AI203" s="101">
        <v>0</v>
      </c>
    </row>
    <row r="204" spans="1:35" ht="18" x14ac:dyDescent="0.4">
      <c r="A204" s="96" t="s">
        <v>222</v>
      </c>
      <c r="B204" s="101">
        <v>0</v>
      </c>
      <c r="C204" s="101">
        <v>0</v>
      </c>
      <c r="D204" s="101">
        <v>0</v>
      </c>
      <c r="E204" s="97">
        <v>1</v>
      </c>
      <c r="F204" s="101">
        <v>0</v>
      </c>
      <c r="G204" s="101">
        <v>0</v>
      </c>
      <c r="H204" s="96" t="s">
        <v>222</v>
      </c>
      <c r="I204" s="101">
        <v>0</v>
      </c>
      <c r="J204" s="101">
        <v>0</v>
      </c>
      <c r="K204" s="101">
        <v>0</v>
      </c>
      <c r="L204" s="97">
        <v>1</v>
      </c>
      <c r="M204" s="101">
        <v>0</v>
      </c>
      <c r="N204" s="101">
        <v>0</v>
      </c>
      <c r="O204" s="96" t="s">
        <v>222</v>
      </c>
      <c r="P204" s="101">
        <v>0</v>
      </c>
      <c r="Q204" s="101">
        <v>0</v>
      </c>
      <c r="R204" s="101">
        <v>0</v>
      </c>
      <c r="S204" s="97">
        <v>1</v>
      </c>
      <c r="T204" s="101">
        <v>0</v>
      </c>
      <c r="U204" s="101">
        <v>0</v>
      </c>
      <c r="V204" s="96" t="s">
        <v>222</v>
      </c>
      <c r="W204" s="101">
        <v>0</v>
      </c>
      <c r="X204" s="101">
        <v>0</v>
      </c>
      <c r="Y204" s="101">
        <v>0</v>
      </c>
      <c r="Z204" s="97">
        <v>1</v>
      </c>
      <c r="AA204" s="101">
        <v>0</v>
      </c>
      <c r="AB204" s="101">
        <v>0</v>
      </c>
      <c r="AC204" s="96" t="s">
        <v>222</v>
      </c>
      <c r="AD204" s="101">
        <v>0</v>
      </c>
      <c r="AE204" s="101">
        <v>0</v>
      </c>
      <c r="AF204" s="101">
        <v>0</v>
      </c>
      <c r="AG204" s="97">
        <v>1</v>
      </c>
      <c r="AH204" s="101">
        <v>0</v>
      </c>
      <c r="AI204" s="101">
        <v>0</v>
      </c>
    </row>
    <row r="205" spans="1:35" ht="18" x14ac:dyDescent="0.4">
      <c r="A205" s="96" t="s">
        <v>666</v>
      </c>
      <c r="B205" s="101">
        <v>0</v>
      </c>
      <c r="C205" s="101">
        <v>0</v>
      </c>
      <c r="D205" s="101">
        <v>0</v>
      </c>
      <c r="E205" s="97">
        <v>1</v>
      </c>
      <c r="F205" s="101">
        <v>0</v>
      </c>
      <c r="G205" s="101">
        <v>0</v>
      </c>
      <c r="H205" s="96" t="s">
        <v>666</v>
      </c>
      <c r="I205" s="101">
        <v>0</v>
      </c>
      <c r="J205" s="101">
        <v>0</v>
      </c>
      <c r="K205" s="101">
        <v>0</v>
      </c>
      <c r="L205" s="97">
        <v>1</v>
      </c>
      <c r="M205" s="101">
        <v>0</v>
      </c>
      <c r="N205" s="101">
        <v>0</v>
      </c>
      <c r="O205" s="96" t="s">
        <v>666</v>
      </c>
      <c r="P205" s="101">
        <v>0</v>
      </c>
      <c r="Q205" s="101">
        <v>0</v>
      </c>
      <c r="R205" s="101">
        <v>0</v>
      </c>
      <c r="S205" s="97">
        <v>1</v>
      </c>
      <c r="T205" s="101">
        <v>0</v>
      </c>
      <c r="U205" s="101">
        <v>0</v>
      </c>
      <c r="V205" s="96" t="s">
        <v>666</v>
      </c>
      <c r="W205" s="101">
        <v>0</v>
      </c>
      <c r="X205" s="101">
        <v>0</v>
      </c>
      <c r="Y205" s="101">
        <v>0</v>
      </c>
      <c r="Z205" s="97">
        <v>1</v>
      </c>
      <c r="AA205" s="101">
        <v>0</v>
      </c>
      <c r="AB205" s="101">
        <v>0</v>
      </c>
      <c r="AC205" s="96" t="s">
        <v>666</v>
      </c>
      <c r="AD205" s="101">
        <v>0</v>
      </c>
      <c r="AE205" s="101">
        <v>0</v>
      </c>
      <c r="AF205" s="101">
        <v>0</v>
      </c>
      <c r="AG205" s="97">
        <v>1</v>
      </c>
      <c r="AH205" s="101">
        <v>0</v>
      </c>
      <c r="AI205" s="101">
        <v>0</v>
      </c>
    </row>
    <row r="206" spans="1:35" ht="18" x14ac:dyDescent="0.4">
      <c r="A206" s="96" t="s">
        <v>667</v>
      </c>
      <c r="B206" s="101">
        <v>0</v>
      </c>
      <c r="C206" s="101">
        <v>0</v>
      </c>
      <c r="D206" s="101">
        <v>0</v>
      </c>
      <c r="E206" s="97">
        <v>1</v>
      </c>
      <c r="F206" s="101">
        <v>0</v>
      </c>
      <c r="G206" s="101">
        <v>0</v>
      </c>
      <c r="H206" s="96" t="s">
        <v>667</v>
      </c>
      <c r="I206" s="101">
        <v>0</v>
      </c>
      <c r="J206" s="101">
        <v>0</v>
      </c>
      <c r="K206" s="101">
        <v>0</v>
      </c>
      <c r="L206" s="97">
        <v>1</v>
      </c>
      <c r="M206" s="101">
        <v>0</v>
      </c>
      <c r="N206" s="101">
        <v>0</v>
      </c>
      <c r="O206" s="96" t="s">
        <v>667</v>
      </c>
      <c r="P206" s="101">
        <v>0</v>
      </c>
      <c r="Q206" s="101">
        <v>0</v>
      </c>
      <c r="R206" s="101">
        <v>0</v>
      </c>
      <c r="S206" s="97">
        <v>1</v>
      </c>
      <c r="T206" s="101">
        <v>0</v>
      </c>
      <c r="U206" s="101">
        <v>0</v>
      </c>
      <c r="V206" s="96" t="s">
        <v>667</v>
      </c>
      <c r="W206" s="101">
        <v>0</v>
      </c>
      <c r="X206" s="101">
        <v>0</v>
      </c>
      <c r="Y206" s="101">
        <v>0</v>
      </c>
      <c r="Z206" s="97">
        <v>1</v>
      </c>
      <c r="AA206" s="101">
        <v>0</v>
      </c>
      <c r="AB206" s="101">
        <v>0</v>
      </c>
      <c r="AC206" s="96" t="s">
        <v>667</v>
      </c>
      <c r="AD206" s="101">
        <v>0</v>
      </c>
      <c r="AE206" s="101">
        <v>0</v>
      </c>
      <c r="AF206" s="101">
        <v>0</v>
      </c>
      <c r="AG206" s="97">
        <v>1</v>
      </c>
      <c r="AH206" s="101">
        <v>0</v>
      </c>
      <c r="AI206" s="101">
        <v>0</v>
      </c>
    </row>
    <row r="207" spans="1:35" ht="36" x14ac:dyDescent="0.4">
      <c r="A207" s="96" t="s">
        <v>668</v>
      </c>
      <c r="B207" s="101">
        <v>0</v>
      </c>
      <c r="C207" s="101">
        <v>0</v>
      </c>
      <c r="D207" s="101">
        <v>0</v>
      </c>
      <c r="E207" s="97">
        <v>1</v>
      </c>
      <c r="F207" s="101">
        <v>0</v>
      </c>
      <c r="G207" s="101">
        <v>0</v>
      </c>
      <c r="H207" s="96" t="s">
        <v>668</v>
      </c>
      <c r="I207" s="101">
        <v>0</v>
      </c>
      <c r="J207" s="101">
        <v>0</v>
      </c>
      <c r="K207" s="101">
        <v>0</v>
      </c>
      <c r="L207" s="97">
        <v>1</v>
      </c>
      <c r="M207" s="101">
        <v>0</v>
      </c>
      <c r="N207" s="101">
        <v>0</v>
      </c>
      <c r="O207" s="96" t="s">
        <v>668</v>
      </c>
      <c r="P207" s="101">
        <v>0</v>
      </c>
      <c r="Q207" s="101">
        <v>0</v>
      </c>
      <c r="R207" s="101">
        <v>0</v>
      </c>
      <c r="S207" s="97">
        <v>1</v>
      </c>
      <c r="T207" s="101">
        <v>0</v>
      </c>
      <c r="U207" s="101">
        <v>0</v>
      </c>
      <c r="V207" s="96" t="s">
        <v>668</v>
      </c>
      <c r="W207" s="101">
        <v>0</v>
      </c>
      <c r="X207" s="101">
        <v>0</v>
      </c>
      <c r="Y207" s="101">
        <v>0</v>
      </c>
      <c r="Z207" s="97">
        <v>1</v>
      </c>
      <c r="AA207" s="101">
        <v>0</v>
      </c>
      <c r="AB207" s="101">
        <v>0</v>
      </c>
      <c r="AC207" s="96" t="s">
        <v>668</v>
      </c>
      <c r="AD207" s="101">
        <v>0</v>
      </c>
      <c r="AE207" s="101">
        <v>0</v>
      </c>
      <c r="AF207" s="101">
        <v>0</v>
      </c>
      <c r="AG207" s="97">
        <v>1</v>
      </c>
      <c r="AH207" s="101">
        <v>0</v>
      </c>
      <c r="AI207" s="101">
        <v>0</v>
      </c>
    </row>
    <row r="208" spans="1:35" ht="18" x14ac:dyDescent="0.4">
      <c r="A208" s="96" t="s">
        <v>389</v>
      </c>
      <c r="B208" s="101">
        <v>0</v>
      </c>
      <c r="C208" s="101">
        <v>0</v>
      </c>
      <c r="D208" s="101">
        <v>0</v>
      </c>
      <c r="E208" s="97">
        <v>1</v>
      </c>
      <c r="F208" s="101">
        <v>0</v>
      </c>
      <c r="G208" s="101">
        <v>0</v>
      </c>
      <c r="H208" s="96" t="s">
        <v>389</v>
      </c>
      <c r="I208" s="101">
        <v>0</v>
      </c>
      <c r="J208" s="101">
        <v>0</v>
      </c>
      <c r="K208" s="101">
        <v>0</v>
      </c>
      <c r="L208" s="97">
        <v>1</v>
      </c>
      <c r="M208" s="101">
        <v>0</v>
      </c>
      <c r="N208" s="101">
        <v>0</v>
      </c>
      <c r="O208" s="96" t="s">
        <v>389</v>
      </c>
      <c r="P208" s="101">
        <v>0</v>
      </c>
      <c r="Q208" s="101">
        <v>0</v>
      </c>
      <c r="R208" s="101">
        <v>0</v>
      </c>
      <c r="S208" s="97">
        <v>1</v>
      </c>
      <c r="T208" s="101">
        <v>0</v>
      </c>
      <c r="U208" s="101">
        <v>0</v>
      </c>
      <c r="V208" s="96" t="s">
        <v>389</v>
      </c>
      <c r="W208" s="101">
        <v>0</v>
      </c>
      <c r="X208" s="101">
        <v>0</v>
      </c>
      <c r="Y208" s="101">
        <v>0</v>
      </c>
      <c r="Z208" s="97">
        <v>1</v>
      </c>
      <c r="AA208" s="101">
        <v>0</v>
      </c>
      <c r="AB208" s="101">
        <v>0</v>
      </c>
      <c r="AC208" s="96" t="s">
        <v>389</v>
      </c>
      <c r="AD208" s="101">
        <v>0</v>
      </c>
      <c r="AE208" s="101">
        <v>0</v>
      </c>
      <c r="AF208" s="101">
        <v>0</v>
      </c>
      <c r="AG208" s="97">
        <v>1</v>
      </c>
      <c r="AH208" s="101">
        <v>0</v>
      </c>
      <c r="AI208" s="101">
        <v>0</v>
      </c>
    </row>
    <row r="209" spans="1:35" ht="18" x14ac:dyDescent="0.4">
      <c r="A209" s="96" t="s">
        <v>669</v>
      </c>
      <c r="B209" s="101">
        <v>0</v>
      </c>
      <c r="C209" s="101">
        <v>0</v>
      </c>
      <c r="D209" s="101">
        <v>0</v>
      </c>
      <c r="E209" s="97">
        <v>1</v>
      </c>
      <c r="F209" s="101">
        <v>0</v>
      </c>
      <c r="G209" s="101">
        <v>0</v>
      </c>
      <c r="H209" s="96" t="s">
        <v>669</v>
      </c>
      <c r="I209" s="101">
        <v>0</v>
      </c>
      <c r="J209" s="101">
        <v>0</v>
      </c>
      <c r="K209" s="101">
        <v>0</v>
      </c>
      <c r="L209" s="97">
        <v>1</v>
      </c>
      <c r="M209" s="101">
        <v>0</v>
      </c>
      <c r="N209" s="101">
        <v>0</v>
      </c>
      <c r="O209" s="96" t="s">
        <v>669</v>
      </c>
      <c r="P209" s="101">
        <v>0</v>
      </c>
      <c r="Q209" s="101">
        <v>0</v>
      </c>
      <c r="R209" s="101">
        <v>0</v>
      </c>
      <c r="S209" s="97">
        <v>1</v>
      </c>
      <c r="T209" s="101">
        <v>0</v>
      </c>
      <c r="U209" s="101">
        <v>0</v>
      </c>
      <c r="V209" s="96" t="s">
        <v>669</v>
      </c>
      <c r="W209" s="101">
        <v>0</v>
      </c>
      <c r="X209" s="101">
        <v>0</v>
      </c>
      <c r="Y209" s="101">
        <v>0</v>
      </c>
      <c r="Z209" s="97">
        <v>1</v>
      </c>
      <c r="AA209" s="101">
        <v>0</v>
      </c>
      <c r="AB209" s="101">
        <v>0</v>
      </c>
      <c r="AC209" s="96" t="s">
        <v>669</v>
      </c>
      <c r="AD209" s="101">
        <v>0</v>
      </c>
      <c r="AE209" s="101">
        <v>0</v>
      </c>
      <c r="AF209" s="101">
        <v>0</v>
      </c>
      <c r="AG209" s="97">
        <v>1</v>
      </c>
      <c r="AH209" s="101">
        <v>0</v>
      </c>
      <c r="AI209" s="101">
        <v>0</v>
      </c>
    </row>
    <row r="210" spans="1:35" ht="18" x14ac:dyDescent="0.4">
      <c r="A210" s="96" t="s">
        <v>390</v>
      </c>
      <c r="B210" s="101">
        <v>0</v>
      </c>
      <c r="C210" s="101">
        <v>0</v>
      </c>
      <c r="D210" s="101">
        <v>0</v>
      </c>
      <c r="E210" s="97">
        <v>1</v>
      </c>
      <c r="F210" s="101">
        <v>0</v>
      </c>
      <c r="G210" s="101">
        <v>0</v>
      </c>
      <c r="H210" s="96" t="s">
        <v>390</v>
      </c>
      <c r="I210" s="101">
        <v>0</v>
      </c>
      <c r="J210" s="101">
        <v>0</v>
      </c>
      <c r="K210" s="101">
        <v>0</v>
      </c>
      <c r="L210" s="97">
        <v>1</v>
      </c>
      <c r="M210" s="101">
        <v>0</v>
      </c>
      <c r="N210" s="101">
        <v>0</v>
      </c>
      <c r="O210" s="96" t="s">
        <v>390</v>
      </c>
      <c r="P210" s="101">
        <v>0</v>
      </c>
      <c r="Q210" s="101">
        <v>0</v>
      </c>
      <c r="R210" s="101">
        <v>0</v>
      </c>
      <c r="S210" s="97">
        <v>1</v>
      </c>
      <c r="T210" s="101">
        <v>0</v>
      </c>
      <c r="U210" s="101">
        <v>0</v>
      </c>
      <c r="V210" s="96" t="s">
        <v>390</v>
      </c>
      <c r="W210" s="101">
        <v>0</v>
      </c>
      <c r="X210" s="101">
        <v>0</v>
      </c>
      <c r="Y210" s="101">
        <v>0</v>
      </c>
      <c r="Z210" s="97">
        <v>1</v>
      </c>
      <c r="AA210" s="101">
        <v>0</v>
      </c>
      <c r="AB210" s="101">
        <v>0</v>
      </c>
      <c r="AC210" s="96" t="s">
        <v>390</v>
      </c>
      <c r="AD210" s="101">
        <v>0</v>
      </c>
      <c r="AE210" s="101">
        <v>0</v>
      </c>
      <c r="AF210" s="101">
        <v>0</v>
      </c>
      <c r="AG210" s="97">
        <v>1</v>
      </c>
      <c r="AH210" s="101">
        <v>0</v>
      </c>
      <c r="AI210" s="101">
        <v>0</v>
      </c>
    </row>
    <row r="211" spans="1:35" ht="18" x14ac:dyDescent="0.4">
      <c r="A211" s="96" t="s">
        <v>391</v>
      </c>
      <c r="B211" s="101">
        <v>0</v>
      </c>
      <c r="C211" s="101">
        <v>0</v>
      </c>
      <c r="D211" s="101">
        <v>0</v>
      </c>
      <c r="E211" s="97">
        <v>1</v>
      </c>
      <c r="F211" s="101">
        <v>0</v>
      </c>
      <c r="G211" s="101">
        <v>0</v>
      </c>
      <c r="H211" s="96" t="s">
        <v>391</v>
      </c>
      <c r="I211" s="101">
        <v>0</v>
      </c>
      <c r="J211" s="101">
        <v>0</v>
      </c>
      <c r="K211" s="101">
        <v>0</v>
      </c>
      <c r="L211" s="97">
        <v>1</v>
      </c>
      <c r="M211" s="101">
        <v>0</v>
      </c>
      <c r="N211" s="101">
        <v>0</v>
      </c>
      <c r="O211" s="96" t="s">
        <v>391</v>
      </c>
      <c r="P211" s="101">
        <v>0</v>
      </c>
      <c r="Q211" s="101">
        <v>0</v>
      </c>
      <c r="R211" s="101">
        <v>0</v>
      </c>
      <c r="S211" s="97">
        <v>1</v>
      </c>
      <c r="T211" s="101">
        <v>0</v>
      </c>
      <c r="U211" s="101">
        <v>0</v>
      </c>
      <c r="V211" s="96" t="s">
        <v>391</v>
      </c>
      <c r="W211" s="101">
        <v>0</v>
      </c>
      <c r="X211" s="101">
        <v>0</v>
      </c>
      <c r="Y211" s="101">
        <v>0</v>
      </c>
      <c r="Z211" s="97">
        <v>1</v>
      </c>
      <c r="AA211" s="101">
        <v>0</v>
      </c>
      <c r="AB211" s="101">
        <v>0</v>
      </c>
      <c r="AC211" s="96" t="s">
        <v>391</v>
      </c>
      <c r="AD211" s="101">
        <v>0</v>
      </c>
      <c r="AE211" s="101">
        <v>0</v>
      </c>
      <c r="AF211" s="101">
        <v>0</v>
      </c>
      <c r="AG211" s="97">
        <v>1</v>
      </c>
      <c r="AH211" s="101">
        <v>0</v>
      </c>
      <c r="AI211" s="101">
        <v>0</v>
      </c>
    </row>
    <row r="212" spans="1:35" ht="18" x14ac:dyDescent="0.4">
      <c r="A212" s="96" t="s">
        <v>392</v>
      </c>
      <c r="B212" s="101">
        <v>0</v>
      </c>
      <c r="C212" s="101">
        <v>0</v>
      </c>
      <c r="D212" s="101">
        <v>0</v>
      </c>
      <c r="E212" s="97">
        <v>1</v>
      </c>
      <c r="F212" s="101">
        <v>0</v>
      </c>
      <c r="G212" s="101">
        <v>0</v>
      </c>
      <c r="H212" s="96" t="s">
        <v>392</v>
      </c>
      <c r="I212" s="101">
        <v>0</v>
      </c>
      <c r="J212" s="101">
        <v>0</v>
      </c>
      <c r="K212" s="101">
        <v>0</v>
      </c>
      <c r="L212" s="97">
        <v>1</v>
      </c>
      <c r="M212" s="101">
        <v>0</v>
      </c>
      <c r="N212" s="101">
        <v>0</v>
      </c>
      <c r="O212" s="96" t="s">
        <v>392</v>
      </c>
      <c r="P212" s="101">
        <v>0</v>
      </c>
      <c r="Q212" s="101">
        <v>0</v>
      </c>
      <c r="R212" s="101">
        <v>0</v>
      </c>
      <c r="S212" s="97">
        <v>1</v>
      </c>
      <c r="T212" s="101">
        <v>0</v>
      </c>
      <c r="U212" s="101">
        <v>0</v>
      </c>
      <c r="V212" s="96" t="s">
        <v>392</v>
      </c>
      <c r="W212" s="101">
        <v>0</v>
      </c>
      <c r="X212" s="101">
        <v>0</v>
      </c>
      <c r="Y212" s="101">
        <v>0</v>
      </c>
      <c r="Z212" s="97">
        <v>1</v>
      </c>
      <c r="AA212" s="101">
        <v>0</v>
      </c>
      <c r="AB212" s="101">
        <v>0</v>
      </c>
      <c r="AC212" s="96" t="s">
        <v>392</v>
      </c>
      <c r="AD212" s="101">
        <v>0</v>
      </c>
      <c r="AE212" s="101">
        <v>0</v>
      </c>
      <c r="AF212" s="101">
        <v>0</v>
      </c>
      <c r="AG212" s="97">
        <v>1</v>
      </c>
      <c r="AH212" s="101">
        <v>0</v>
      </c>
      <c r="AI212" s="101">
        <v>0</v>
      </c>
    </row>
    <row r="213" spans="1:35" ht="18" x14ac:dyDescent="0.4">
      <c r="A213" s="96" t="s">
        <v>670</v>
      </c>
      <c r="B213" s="101">
        <v>0</v>
      </c>
      <c r="C213" s="101">
        <v>0</v>
      </c>
      <c r="D213" s="101">
        <v>0</v>
      </c>
      <c r="E213" s="97">
        <v>1</v>
      </c>
      <c r="F213" s="101">
        <v>0</v>
      </c>
      <c r="G213" s="101">
        <v>0</v>
      </c>
      <c r="H213" s="96" t="s">
        <v>670</v>
      </c>
      <c r="I213" s="101">
        <v>0</v>
      </c>
      <c r="J213" s="101">
        <v>0</v>
      </c>
      <c r="K213" s="101">
        <v>0</v>
      </c>
      <c r="L213" s="97">
        <v>1</v>
      </c>
      <c r="M213" s="101">
        <v>0</v>
      </c>
      <c r="N213" s="101">
        <v>0</v>
      </c>
      <c r="O213" s="96" t="s">
        <v>670</v>
      </c>
      <c r="P213" s="101">
        <v>0</v>
      </c>
      <c r="Q213" s="101">
        <v>0</v>
      </c>
      <c r="R213" s="101">
        <v>0</v>
      </c>
      <c r="S213" s="97">
        <v>1</v>
      </c>
      <c r="T213" s="101">
        <v>0</v>
      </c>
      <c r="U213" s="101">
        <v>0</v>
      </c>
      <c r="V213" s="96" t="s">
        <v>670</v>
      </c>
      <c r="W213" s="101">
        <v>0</v>
      </c>
      <c r="X213" s="101">
        <v>0</v>
      </c>
      <c r="Y213" s="101">
        <v>0</v>
      </c>
      <c r="Z213" s="97">
        <v>1</v>
      </c>
      <c r="AA213" s="101">
        <v>0</v>
      </c>
      <c r="AB213" s="101">
        <v>0</v>
      </c>
      <c r="AC213" s="96" t="s">
        <v>670</v>
      </c>
      <c r="AD213" s="101">
        <v>0</v>
      </c>
      <c r="AE213" s="101">
        <v>0</v>
      </c>
      <c r="AF213" s="101">
        <v>0</v>
      </c>
      <c r="AG213" s="97">
        <v>1</v>
      </c>
      <c r="AH213" s="101">
        <v>0</v>
      </c>
      <c r="AI213" s="101">
        <v>0</v>
      </c>
    </row>
    <row r="214" spans="1:35" ht="18" x14ac:dyDescent="0.4">
      <c r="A214" s="96" t="s">
        <v>671</v>
      </c>
      <c r="B214" s="101">
        <v>0</v>
      </c>
      <c r="C214" s="101">
        <v>0</v>
      </c>
      <c r="D214" s="101">
        <v>0</v>
      </c>
      <c r="E214" s="97">
        <v>1</v>
      </c>
      <c r="F214" s="101">
        <v>0</v>
      </c>
      <c r="G214" s="101">
        <v>0</v>
      </c>
      <c r="H214" s="96" t="s">
        <v>671</v>
      </c>
      <c r="I214" s="101">
        <v>0</v>
      </c>
      <c r="J214" s="101">
        <v>0</v>
      </c>
      <c r="K214" s="101">
        <v>0</v>
      </c>
      <c r="L214" s="97">
        <v>1</v>
      </c>
      <c r="M214" s="101">
        <v>0</v>
      </c>
      <c r="N214" s="101">
        <v>0</v>
      </c>
      <c r="O214" s="96" t="s">
        <v>671</v>
      </c>
      <c r="P214" s="101">
        <v>0</v>
      </c>
      <c r="Q214" s="101">
        <v>0</v>
      </c>
      <c r="R214" s="101">
        <v>0</v>
      </c>
      <c r="S214" s="97">
        <v>1</v>
      </c>
      <c r="T214" s="101">
        <v>0</v>
      </c>
      <c r="U214" s="101">
        <v>0</v>
      </c>
      <c r="V214" s="96" t="s">
        <v>671</v>
      </c>
      <c r="W214" s="101">
        <v>0</v>
      </c>
      <c r="X214" s="101">
        <v>0</v>
      </c>
      <c r="Y214" s="101">
        <v>0</v>
      </c>
      <c r="Z214" s="97">
        <v>1</v>
      </c>
      <c r="AA214" s="101">
        <v>0</v>
      </c>
      <c r="AB214" s="101">
        <v>0</v>
      </c>
      <c r="AC214" s="96" t="s">
        <v>671</v>
      </c>
      <c r="AD214" s="101">
        <v>0</v>
      </c>
      <c r="AE214" s="101">
        <v>0</v>
      </c>
      <c r="AF214" s="101">
        <v>0</v>
      </c>
      <c r="AG214" s="97">
        <v>1</v>
      </c>
      <c r="AH214" s="101">
        <v>0</v>
      </c>
      <c r="AI214" s="101">
        <v>0</v>
      </c>
    </row>
    <row r="215" spans="1:35" ht="18" x14ac:dyDescent="0.4">
      <c r="A215" s="96" t="s">
        <v>672</v>
      </c>
      <c r="B215" s="101">
        <v>0</v>
      </c>
      <c r="C215" s="101">
        <v>0</v>
      </c>
      <c r="D215" s="101">
        <v>0</v>
      </c>
      <c r="E215" s="97">
        <v>1</v>
      </c>
      <c r="F215" s="101">
        <v>0</v>
      </c>
      <c r="G215" s="101">
        <v>0</v>
      </c>
      <c r="H215" s="96" t="s">
        <v>672</v>
      </c>
      <c r="I215" s="101">
        <v>0</v>
      </c>
      <c r="J215" s="101">
        <v>0</v>
      </c>
      <c r="K215" s="101">
        <v>0</v>
      </c>
      <c r="L215" s="97">
        <v>1</v>
      </c>
      <c r="M215" s="101">
        <v>0</v>
      </c>
      <c r="N215" s="101">
        <v>0</v>
      </c>
      <c r="O215" s="96" t="s">
        <v>672</v>
      </c>
      <c r="P215" s="101">
        <v>0</v>
      </c>
      <c r="Q215" s="101">
        <v>0</v>
      </c>
      <c r="R215" s="101">
        <v>0</v>
      </c>
      <c r="S215" s="97">
        <v>1</v>
      </c>
      <c r="T215" s="101">
        <v>0</v>
      </c>
      <c r="U215" s="101">
        <v>0</v>
      </c>
      <c r="V215" s="96" t="s">
        <v>672</v>
      </c>
      <c r="W215" s="101">
        <v>0</v>
      </c>
      <c r="X215" s="101">
        <v>0</v>
      </c>
      <c r="Y215" s="101">
        <v>0</v>
      </c>
      <c r="Z215" s="97">
        <v>1</v>
      </c>
      <c r="AA215" s="101">
        <v>0</v>
      </c>
      <c r="AB215" s="101">
        <v>0</v>
      </c>
      <c r="AC215" s="96" t="s">
        <v>672</v>
      </c>
      <c r="AD215" s="101">
        <v>0</v>
      </c>
      <c r="AE215" s="101">
        <v>0</v>
      </c>
      <c r="AF215" s="101">
        <v>0</v>
      </c>
      <c r="AG215" s="97">
        <v>1</v>
      </c>
      <c r="AH215" s="101">
        <v>0</v>
      </c>
      <c r="AI215" s="101">
        <v>0</v>
      </c>
    </row>
    <row r="216" spans="1:35" ht="36" x14ac:dyDescent="0.4">
      <c r="A216" s="96" t="s">
        <v>673</v>
      </c>
      <c r="B216" s="101">
        <v>0</v>
      </c>
      <c r="C216" s="101">
        <v>0</v>
      </c>
      <c r="D216" s="101">
        <v>0</v>
      </c>
      <c r="E216" s="97">
        <v>1</v>
      </c>
      <c r="F216" s="101">
        <v>0</v>
      </c>
      <c r="G216" s="101">
        <v>0</v>
      </c>
      <c r="H216" s="96" t="s">
        <v>673</v>
      </c>
      <c r="I216" s="101">
        <v>0</v>
      </c>
      <c r="J216" s="101">
        <v>0</v>
      </c>
      <c r="K216" s="101">
        <v>0</v>
      </c>
      <c r="L216" s="97">
        <v>1</v>
      </c>
      <c r="M216" s="101">
        <v>0</v>
      </c>
      <c r="N216" s="101">
        <v>0</v>
      </c>
      <c r="O216" s="96" t="s">
        <v>673</v>
      </c>
      <c r="P216" s="101">
        <v>0</v>
      </c>
      <c r="Q216" s="101">
        <v>0</v>
      </c>
      <c r="R216" s="101">
        <v>0</v>
      </c>
      <c r="S216" s="97">
        <v>1</v>
      </c>
      <c r="T216" s="101">
        <v>0</v>
      </c>
      <c r="U216" s="101">
        <v>0</v>
      </c>
      <c r="V216" s="96" t="s">
        <v>673</v>
      </c>
      <c r="W216" s="101">
        <v>0</v>
      </c>
      <c r="X216" s="101">
        <v>0</v>
      </c>
      <c r="Y216" s="101">
        <v>0</v>
      </c>
      <c r="Z216" s="97">
        <v>1</v>
      </c>
      <c r="AA216" s="101">
        <v>0</v>
      </c>
      <c r="AB216" s="101">
        <v>0</v>
      </c>
      <c r="AC216" s="96" t="s">
        <v>673</v>
      </c>
      <c r="AD216" s="101">
        <v>0</v>
      </c>
      <c r="AE216" s="101">
        <v>0</v>
      </c>
      <c r="AF216" s="101">
        <v>0</v>
      </c>
      <c r="AG216" s="97">
        <v>1</v>
      </c>
      <c r="AH216" s="101">
        <v>0</v>
      </c>
      <c r="AI216" s="101">
        <v>0</v>
      </c>
    </row>
    <row r="217" spans="1:35" ht="36" x14ac:dyDescent="0.4">
      <c r="A217" s="96" t="s">
        <v>674</v>
      </c>
      <c r="B217" s="101">
        <v>0</v>
      </c>
      <c r="C217" s="101">
        <v>0</v>
      </c>
      <c r="D217" s="101">
        <v>0</v>
      </c>
      <c r="E217" s="97">
        <v>1</v>
      </c>
      <c r="F217" s="101">
        <v>0</v>
      </c>
      <c r="G217" s="101">
        <v>0</v>
      </c>
      <c r="H217" s="96" t="s">
        <v>674</v>
      </c>
      <c r="I217" s="101">
        <v>0</v>
      </c>
      <c r="J217" s="101">
        <v>0</v>
      </c>
      <c r="K217" s="101">
        <v>0</v>
      </c>
      <c r="L217" s="97">
        <v>1</v>
      </c>
      <c r="M217" s="101">
        <v>0</v>
      </c>
      <c r="N217" s="101">
        <v>0</v>
      </c>
      <c r="O217" s="96" t="s">
        <v>674</v>
      </c>
      <c r="P217" s="101">
        <v>0</v>
      </c>
      <c r="Q217" s="101">
        <v>0</v>
      </c>
      <c r="R217" s="101">
        <v>0</v>
      </c>
      <c r="S217" s="97">
        <v>1</v>
      </c>
      <c r="T217" s="101">
        <v>0</v>
      </c>
      <c r="U217" s="101">
        <v>0</v>
      </c>
      <c r="V217" s="96" t="s">
        <v>674</v>
      </c>
      <c r="W217" s="101">
        <v>0</v>
      </c>
      <c r="X217" s="101">
        <v>0</v>
      </c>
      <c r="Y217" s="101">
        <v>0</v>
      </c>
      <c r="Z217" s="97">
        <v>1</v>
      </c>
      <c r="AA217" s="101">
        <v>0</v>
      </c>
      <c r="AB217" s="101">
        <v>0</v>
      </c>
      <c r="AC217" s="96" t="s">
        <v>674</v>
      </c>
      <c r="AD217" s="101">
        <v>0</v>
      </c>
      <c r="AE217" s="101">
        <v>0</v>
      </c>
      <c r="AF217" s="101">
        <v>0</v>
      </c>
      <c r="AG217" s="97">
        <v>1</v>
      </c>
      <c r="AH217" s="101">
        <v>0</v>
      </c>
      <c r="AI217" s="101">
        <v>0</v>
      </c>
    </row>
    <row r="218" spans="1:35" ht="18" x14ac:dyDescent="0.4">
      <c r="A218" s="96" t="s">
        <v>675</v>
      </c>
      <c r="B218" s="101">
        <v>0</v>
      </c>
      <c r="C218" s="101">
        <v>0</v>
      </c>
      <c r="D218" s="101">
        <v>0</v>
      </c>
      <c r="E218" s="97">
        <v>1</v>
      </c>
      <c r="F218" s="101">
        <v>0</v>
      </c>
      <c r="G218" s="101">
        <v>0</v>
      </c>
      <c r="H218" s="96" t="s">
        <v>675</v>
      </c>
      <c r="I218" s="101">
        <v>0</v>
      </c>
      <c r="J218" s="101">
        <v>0</v>
      </c>
      <c r="K218" s="101">
        <v>0</v>
      </c>
      <c r="L218" s="97">
        <v>1</v>
      </c>
      <c r="M218" s="101">
        <v>0</v>
      </c>
      <c r="N218" s="101">
        <v>0</v>
      </c>
      <c r="O218" s="96" t="s">
        <v>675</v>
      </c>
      <c r="P218" s="101">
        <v>0</v>
      </c>
      <c r="Q218" s="101">
        <v>0</v>
      </c>
      <c r="R218" s="101">
        <v>0</v>
      </c>
      <c r="S218" s="97">
        <v>1</v>
      </c>
      <c r="T218" s="101">
        <v>0</v>
      </c>
      <c r="U218" s="101">
        <v>0</v>
      </c>
      <c r="V218" s="96" t="s">
        <v>675</v>
      </c>
      <c r="W218" s="101">
        <v>0</v>
      </c>
      <c r="X218" s="101">
        <v>0</v>
      </c>
      <c r="Y218" s="101">
        <v>0</v>
      </c>
      <c r="Z218" s="97">
        <v>1</v>
      </c>
      <c r="AA218" s="101">
        <v>0</v>
      </c>
      <c r="AB218" s="101">
        <v>0</v>
      </c>
      <c r="AC218" s="96" t="s">
        <v>675</v>
      </c>
      <c r="AD218" s="101">
        <v>0</v>
      </c>
      <c r="AE218" s="101">
        <v>0</v>
      </c>
      <c r="AF218" s="101">
        <v>0</v>
      </c>
      <c r="AG218" s="97">
        <v>1</v>
      </c>
      <c r="AH218" s="101">
        <v>0</v>
      </c>
      <c r="AI218" s="101">
        <v>0</v>
      </c>
    </row>
    <row r="219" spans="1:35" ht="18" x14ac:dyDescent="0.4">
      <c r="A219" s="96" t="s">
        <v>393</v>
      </c>
      <c r="B219" s="101">
        <v>0</v>
      </c>
      <c r="C219" s="101">
        <v>0</v>
      </c>
      <c r="D219" s="101">
        <v>0</v>
      </c>
      <c r="E219" s="97">
        <v>1</v>
      </c>
      <c r="F219" s="101">
        <v>0</v>
      </c>
      <c r="G219" s="101">
        <v>0</v>
      </c>
      <c r="H219" s="96" t="s">
        <v>393</v>
      </c>
      <c r="I219" s="101">
        <v>0</v>
      </c>
      <c r="J219" s="101">
        <v>0</v>
      </c>
      <c r="K219" s="101">
        <v>0</v>
      </c>
      <c r="L219" s="97">
        <v>1</v>
      </c>
      <c r="M219" s="101">
        <v>0</v>
      </c>
      <c r="N219" s="101">
        <v>0</v>
      </c>
      <c r="O219" s="96" t="s">
        <v>393</v>
      </c>
      <c r="P219" s="101">
        <v>0</v>
      </c>
      <c r="Q219" s="101">
        <v>0</v>
      </c>
      <c r="R219" s="101">
        <v>0</v>
      </c>
      <c r="S219" s="97">
        <v>1</v>
      </c>
      <c r="T219" s="101">
        <v>0</v>
      </c>
      <c r="U219" s="101">
        <v>0</v>
      </c>
      <c r="V219" s="96" t="s">
        <v>393</v>
      </c>
      <c r="W219" s="101">
        <v>0</v>
      </c>
      <c r="X219" s="101">
        <v>0</v>
      </c>
      <c r="Y219" s="101">
        <v>0</v>
      </c>
      <c r="Z219" s="97">
        <v>1</v>
      </c>
      <c r="AA219" s="101">
        <v>0</v>
      </c>
      <c r="AB219" s="101">
        <v>0</v>
      </c>
      <c r="AC219" s="96" t="s">
        <v>393</v>
      </c>
      <c r="AD219" s="101">
        <v>0</v>
      </c>
      <c r="AE219" s="101">
        <v>0</v>
      </c>
      <c r="AF219" s="101">
        <v>0</v>
      </c>
      <c r="AG219" s="97">
        <v>1</v>
      </c>
      <c r="AH219" s="101">
        <v>0</v>
      </c>
      <c r="AI219" s="101">
        <v>0</v>
      </c>
    </row>
    <row r="220" spans="1:35" ht="18" x14ac:dyDescent="0.4">
      <c r="A220" s="96" t="s">
        <v>394</v>
      </c>
      <c r="B220" s="101">
        <v>0</v>
      </c>
      <c r="C220" s="101">
        <v>0</v>
      </c>
      <c r="D220" s="101">
        <v>0</v>
      </c>
      <c r="E220" s="97">
        <v>1</v>
      </c>
      <c r="F220" s="101">
        <v>0</v>
      </c>
      <c r="G220" s="101">
        <v>0</v>
      </c>
      <c r="H220" s="96" t="s">
        <v>394</v>
      </c>
      <c r="I220" s="101">
        <v>0</v>
      </c>
      <c r="J220" s="101">
        <v>0</v>
      </c>
      <c r="K220" s="101">
        <v>0</v>
      </c>
      <c r="L220" s="97">
        <v>1</v>
      </c>
      <c r="M220" s="101">
        <v>0</v>
      </c>
      <c r="N220" s="101">
        <v>0</v>
      </c>
      <c r="O220" s="96" t="s">
        <v>394</v>
      </c>
      <c r="P220" s="101">
        <v>0</v>
      </c>
      <c r="Q220" s="101">
        <v>0</v>
      </c>
      <c r="R220" s="101">
        <v>0</v>
      </c>
      <c r="S220" s="97">
        <v>1</v>
      </c>
      <c r="T220" s="101">
        <v>0</v>
      </c>
      <c r="U220" s="101">
        <v>0</v>
      </c>
      <c r="V220" s="96" t="s">
        <v>394</v>
      </c>
      <c r="W220" s="101">
        <v>0</v>
      </c>
      <c r="X220" s="101">
        <v>0</v>
      </c>
      <c r="Y220" s="101">
        <v>0</v>
      </c>
      <c r="Z220" s="97">
        <v>1</v>
      </c>
      <c r="AA220" s="101">
        <v>0</v>
      </c>
      <c r="AB220" s="101">
        <v>0</v>
      </c>
      <c r="AC220" s="96" t="s">
        <v>394</v>
      </c>
      <c r="AD220" s="101">
        <v>0</v>
      </c>
      <c r="AE220" s="101">
        <v>0</v>
      </c>
      <c r="AF220" s="101">
        <v>0</v>
      </c>
      <c r="AG220" s="97">
        <v>1</v>
      </c>
      <c r="AH220" s="101">
        <v>0</v>
      </c>
      <c r="AI220" s="101">
        <v>0</v>
      </c>
    </row>
    <row r="221" spans="1:35" ht="18" x14ac:dyDescent="0.4">
      <c r="A221" s="96" t="s">
        <v>395</v>
      </c>
      <c r="B221" s="101">
        <v>0</v>
      </c>
      <c r="C221" s="101">
        <v>0</v>
      </c>
      <c r="D221" s="101">
        <v>0</v>
      </c>
      <c r="E221" s="97">
        <v>1</v>
      </c>
      <c r="F221" s="101">
        <v>0</v>
      </c>
      <c r="G221" s="101">
        <v>0</v>
      </c>
      <c r="H221" s="96" t="s">
        <v>395</v>
      </c>
      <c r="I221" s="101">
        <v>0</v>
      </c>
      <c r="J221" s="101">
        <v>0</v>
      </c>
      <c r="K221" s="101">
        <v>0</v>
      </c>
      <c r="L221" s="97">
        <v>1</v>
      </c>
      <c r="M221" s="101">
        <v>0</v>
      </c>
      <c r="N221" s="101">
        <v>0</v>
      </c>
      <c r="O221" s="96" t="s">
        <v>395</v>
      </c>
      <c r="P221" s="101">
        <v>0</v>
      </c>
      <c r="Q221" s="101">
        <v>0</v>
      </c>
      <c r="R221" s="101">
        <v>0</v>
      </c>
      <c r="S221" s="97">
        <v>1</v>
      </c>
      <c r="T221" s="101">
        <v>0</v>
      </c>
      <c r="U221" s="101">
        <v>0</v>
      </c>
      <c r="V221" s="96" t="s">
        <v>395</v>
      </c>
      <c r="W221" s="101">
        <v>0</v>
      </c>
      <c r="X221" s="101">
        <v>0</v>
      </c>
      <c r="Y221" s="101">
        <v>0</v>
      </c>
      <c r="Z221" s="97">
        <v>1</v>
      </c>
      <c r="AA221" s="101">
        <v>0</v>
      </c>
      <c r="AB221" s="101">
        <v>0</v>
      </c>
      <c r="AC221" s="96" t="s">
        <v>395</v>
      </c>
      <c r="AD221" s="101">
        <v>0</v>
      </c>
      <c r="AE221" s="101">
        <v>0</v>
      </c>
      <c r="AF221" s="101">
        <v>0</v>
      </c>
      <c r="AG221" s="97">
        <v>1</v>
      </c>
      <c r="AH221" s="101">
        <v>0</v>
      </c>
      <c r="AI221" s="101">
        <v>0</v>
      </c>
    </row>
    <row r="222" spans="1:35" ht="18" x14ac:dyDescent="0.4">
      <c r="A222" s="96" t="s">
        <v>244</v>
      </c>
      <c r="B222" s="101">
        <v>0</v>
      </c>
      <c r="C222" s="101">
        <v>0</v>
      </c>
      <c r="D222" s="101">
        <v>0</v>
      </c>
      <c r="E222" s="97">
        <v>1</v>
      </c>
      <c r="F222" s="101">
        <v>0</v>
      </c>
      <c r="G222" s="101">
        <v>0</v>
      </c>
      <c r="H222" s="96" t="s">
        <v>244</v>
      </c>
      <c r="I222" s="101">
        <v>0</v>
      </c>
      <c r="J222" s="101">
        <v>0</v>
      </c>
      <c r="K222" s="101">
        <v>0</v>
      </c>
      <c r="L222" s="97">
        <v>1</v>
      </c>
      <c r="M222" s="101">
        <v>0</v>
      </c>
      <c r="N222" s="101">
        <v>0</v>
      </c>
      <c r="O222" s="96" t="s">
        <v>244</v>
      </c>
      <c r="P222" s="101">
        <v>0</v>
      </c>
      <c r="Q222" s="101">
        <v>0</v>
      </c>
      <c r="R222" s="101">
        <v>0</v>
      </c>
      <c r="S222" s="97">
        <v>1</v>
      </c>
      <c r="T222" s="101">
        <v>0</v>
      </c>
      <c r="U222" s="101">
        <v>0</v>
      </c>
      <c r="V222" s="96" t="s">
        <v>244</v>
      </c>
      <c r="W222" s="101">
        <v>0</v>
      </c>
      <c r="X222" s="101">
        <v>0</v>
      </c>
      <c r="Y222" s="101">
        <v>0</v>
      </c>
      <c r="Z222" s="97">
        <v>1</v>
      </c>
      <c r="AA222" s="101">
        <v>0</v>
      </c>
      <c r="AB222" s="101">
        <v>0</v>
      </c>
      <c r="AC222" s="96" t="s">
        <v>244</v>
      </c>
      <c r="AD222" s="101">
        <v>0</v>
      </c>
      <c r="AE222" s="101">
        <v>0</v>
      </c>
      <c r="AF222" s="101">
        <v>0</v>
      </c>
      <c r="AG222" s="97">
        <v>1</v>
      </c>
      <c r="AH222" s="101">
        <v>0</v>
      </c>
      <c r="AI222" s="101">
        <v>0</v>
      </c>
    </row>
    <row r="223" spans="1:35" ht="36" x14ac:dyDescent="0.4">
      <c r="A223" s="96" t="s">
        <v>396</v>
      </c>
      <c r="B223" s="101">
        <v>0</v>
      </c>
      <c r="C223" s="101">
        <v>0</v>
      </c>
      <c r="D223" s="101">
        <v>0</v>
      </c>
      <c r="E223" s="97">
        <v>1</v>
      </c>
      <c r="F223" s="101">
        <v>0</v>
      </c>
      <c r="G223" s="101">
        <v>0</v>
      </c>
      <c r="H223" s="96" t="s">
        <v>396</v>
      </c>
      <c r="I223" s="101">
        <v>0</v>
      </c>
      <c r="J223" s="101">
        <v>0</v>
      </c>
      <c r="K223" s="101">
        <v>0</v>
      </c>
      <c r="L223" s="97">
        <v>1</v>
      </c>
      <c r="M223" s="101">
        <v>0</v>
      </c>
      <c r="N223" s="101">
        <v>0</v>
      </c>
      <c r="O223" s="96" t="s">
        <v>396</v>
      </c>
      <c r="P223" s="101">
        <v>0</v>
      </c>
      <c r="Q223" s="101">
        <v>0</v>
      </c>
      <c r="R223" s="101">
        <v>0</v>
      </c>
      <c r="S223" s="97">
        <v>1</v>
      </c>
      <c r="T223" s="101">
        <v>0</v>
      </c>
      <c r="U223" s="101">
        <v>0</v>
      </c>
      <c r="V223" s="96" t="s">
        <v>396</v>
      </c>
      <c r="W223" s="101">
        <v>0</v>
      </c>
      <c r="X223" s="101">
        <v>0</v>
      </c>
      <c r="Y223" s="101">
        <v>0</v>
      </c>
      <c r="Z223" s="97">
        <v>1</v>
      </c>
      <c r="AA223" s="101">
        <v>0</v>
      </c>
      <c r="AB223" s="101">
        <v>0</v>
      </c>
      <c r="AC223" s="96" t="s">
        <v>396</v>
      </c>
      <c r="AD223" s="101">
        <v>0</v>
      </c>
      <c r="AE223" s="101">
        <v>0</v>
      </c>
      <c r="AF223" s="101">
        <v>0</v>
      </c>
      <c r="AG223" s="97">
        <v>1</v>
      </c>
      <c r="AH223" s="101">
        <v>0</v>
      </c>
      <c r="AI223" s="101">
        <v>0</v>
      </c>
    </row>
    <row r="224" spans="1:35" ht="18" x14ac:dyDescent="0.4">
      <c r="A224" s="96" t="s">
        <v>257</v>
      </c>
      <c r="B224" s="101">
        <v>0</v>
      </c>
      <c r="C224" s="101">
        <v>0</v>
      </c>
      <c r="D224" s="101">
        <v>0</v>
      </c>
      <c r="E224" s="97">
        <v>1</v>
      </c>
      <c r="F224" s="101">
        <v>0</v>
      </c>
      <c r="G224" s="101">
        <v>0</v>
      </c>
      <c r="H224" s="96" t="s">
        <v>257</v>
      </c>
      <c r="I224" s="101">
        <v>0</v>
      </c>
      <c r="J224" s="101">
        <v>0</v>
      </c>
      <c r="K224" s="101">
        <v>0</v>
      </c>
      <c r="L224" s="97">
        <v>1</v>
      </c>
      <c r="M224" s="101">
        <v>0</v>
      </c>
      <c r="N224" s="101">
        <v>0</v>
      </c>
      <c r="O224" s="96" t="s">
        <v>257</v>
      </c>
      <c r="P224" s="101">
        <v>0</v>
      </c>
      <c r="Q224" s="101">
        <v>0</v>
      </c>
      <c r="R224" s="101">
        <v>0</v>
      </c>
      <c r="S224" s="97">
        <v>1</v>
      </c>
      <c r="T224" s="101">
        <v>0</v>
      </c>
      <c r="U224" s="101">
        <v>0</v>
      </c>
      <c r="V224" s="96" t="s">
        <v>257</v>
      </c>
      <c r="W224" s="101">
        <v>0</v>
      </c>
      <c r="X224" s="101">
        <v>0</v>
      </c>
      <c r="Y224" s="101">
        <v>0</v>
      </c>
      <c r="Z224" s="97">
        <v>1</v>
      </c>
      <c r="AA224" s="101">
        <v>0</v>
      </c>
      <c r="AB224" s="101">
        <v>0</v>
      </c>
      <c r="AC224" s="96" t="s">
        <v>257</v>
      </c>
      <c r="AD224" s="101">
        <v>0</v>
      </c>
      <c r="AE224" s="101">
        <v>0</v>
      </c>
      <c r="AF224" s="101">
        <v>0</v>
      </c>
      <c r="AG224" s="97">
        <v>1</v>
      </c>
      <c r="AH224" s="101">
        <v>0</v>
      </c>
      <c r="AI224" s="101">
        <v>0</v>
      </c>
    </row>
    <row r="225" spans="1:35" ht="18" x14ac:dyDescent="0.4">
      <c r="A225" s="96" t="s">
        <v>676</v>
      </c>
      <c r="B225" s="101">
        <v>0</v>
      </c>
      <c r="C225" s="101">
        <v>0</v>
      </c>
      <c r="D225" s="101">
        <v>0</v>
      </c>
      <c r="E225" s="97">
        <v>1</v>
      </c>
      <c r="F225" s="101">
        <v>0</v>
      </c>
      <c r="G225" s="101">
        <v>0</v>
      </c>
      <c r="H225" s="96" t="s">
        <v>676</v>
      </c>
      <c r="I225" s="101">
        <v>0</v>
      </c>
      <c r="J225" s="101">
        <v>0</v>
      </c>
      <c r="K225" s="101">
        <v>0</v>
      </c>
      <c r="L225" s="97">
        <v>1</v>
      </c>
      <c r="M225" s="101">
        <v>0</v>
      </c>
      <c r="N225" s="101">
        <v>0</v>
      </c>
      <c r="O225" s="96" t="s">
        <v>676</v>
      </c>
      <c r="P225" s="101">
        <v>0</v>
      </c>
      <c r="Q225" s="101">
        <v>0</v>
      </c>
      <c r="R225" s="101">
        <v>0</v>
      </c>
      <c r="S225" s="97">
        <v>1</v>
      </c>
      <c r="T225" s="101">
        <v>0</v>
      </c>
      <c r="U225" s="101">
        <v>0</v>
      </c>
      <c r="V225" s="96" t="s">
        <v>676</v>
      </c>
      <c r="W225" s="101">
        <v>0</v>
      </c>
      <c r="X225" s="101">
        <v>0</v>
      </c>
      <c r="Y225" s="101">
        <v>0</v>
      </c>
      <c r="Z225" s="97">
        <v>1</v>
      </c>
      <c r="AA225" s="101">
        <v>0</v>
      </c>
      <c r="AB225" s="101">
        <v>0</v>
      </c>
      <c r="AC225" s="96" t="s">
        <v>676</v>
      </c>
      <c r="AD225" s="101">
        <v>0</v>
      </c>
      <c r="AE225" s="101">
        <v>0</v>
      </c>
      <c r="AF225" s="101">
        <v>0</v>
      </c>
      <c r="AG225" s="97">
        <v>1</v>
      </c>
      <c r="AH225" s="101">
        <v>0</v>
      </c>
      <c r="AI225" s="101">
        <v>0</v>
      </c>
    </row>
    <row r="226" spans="1:35" ht="18" x14ac:dyDescent="0.4">
      <c r="A226" s="96" t="s">
        <v>677</v>
      </c>
      <c r="B226" s="101">
        <v>0</v>
      </c>
      <c r="C226" s="101">
        <v>0</v>
      </c>
      <c r="D226" s="101">
        <v>0</v>
      </c>
      <c r="E226" s="97">
        <v>1</v>
      </c>
      <c r="F226" s="101">
        <v>0</v>
      </c>
      <c r="G226" s="101">
        <v>0</v>
      </c>
      <c r="H226" s="96" t="s">
        <v>677</v>
      </c>
      <c r="I226" s="101">
        <v>0</v>
      </c>
      <c r="J226" s="101">
        <v>0</v>
      </c>
      <c r="K226" s="101">
        <v>0</v>
      </c>
      <c r="L226" s="97">
        <v>1</v>
      </c>
      <c r="M226" s="101">
        <v>0</v>
      </c>
      <c r="N226" s="101">
        <v>0</v>
      </c>
      <c r="O226" s="96" t="s">
        <v>677</v>
      </c>
      <c r="P226" s="101">
        <v>0</v>
      </c>
      <c r="Q226" s="101">
        <v>0</v>
      </c>
      <c r="R226" s="101">
        <v>0</v>
      </c>
      <c r="S226" s="97">
        <v>1</v>
      </c>
      <c r="T226" s="101">
        <v>0</v>
      </c>
      <c r="U226" s="101">
        <v>0</v>
      </c>
      <c r="V226" s="96" t="s">
        <v>677</v>
      </c>
      <c r="W226" s="101">
        <v>0</v>
      </c>
      <c r="X226" s="101">
        <v>0</v>
      </c>
      <c r="Y226" s="101">
        <v>0</v>
      </c>
      <c r="Z226" s="97">
        <v>1</v>
      </c>
      <c r="AA226" s="101">
        <v>0</v>
      </c>
      <c r="AB226" s="101">
        <v>0</v>
      </c>
      <c r="AC226" s="96" t="s">
        <v>677</v>
      </c>
      <c r="AD226" s="101">
        <v>0</v>
      </c>
      <c r="AE226" s="101">
        <v>0</v>
      </c>
      <c r="AF226" s="101">
        <v>0</v>
      </c>
      <c r="AG226" s="97">
        <v>1</v>
      </c>
      <c r="AH226" s="101">
        <v>0</v>
      </c>
      <c r="AI226" s="101">
        <v>0</v>
      </c>
    </row>
    <row r="227" spans="1:35" ht="36" x14ac:dyDescent="0.4">
      <c r="A227" s="96" t="s">
        <v>399</v>
      </c>
      <c r="B227" s="101">
        <v>0</v>
      </c>
      <c r="C227" s="101">
        <v>0</v>
      </c>
      <c r="D227" s="101">
        <v>0</v>
      </c>
      <c r="E227" s="97">
        <v>1</v>
      </c>
      <c r="F227" s="101">
        <v>0</v>
      </c>
      <c r="G227" s="101">
        <v>0</v>
      </c>
      <c r="H227" s="96" t="s">
        <v>399</v>
      </c>
      <c r="I227" s="101">
        <v>0</v>
      </c>
      <c r="J227" s="101">
        <v>0</v>
      </c>
      <c r="K227" s="101">
        <v>0</v>
      </c>
      <c r="L227" s="97">
        <v>1</v>
      </c>
      <c r="M227" s="101">
        <v>0</v>
      </c>
      <c r="N227" s="101">
        <v>0</v>
      </c>
      <c r="O227" s="96" t="s">
        <v>399</v>
      </c>
      <c r="P227" s="101">
        <v>0</v>
      </c>
      <c r="Q227" s="101">
        <v>0</v>
      </c>
      <c r="R227" s="101">
        <v>0</v>
      </c>
      <c r="S227" s="97">
        <v>1</v>
      </c>
      <c r="T227" s="101">
        <v>0</v>
      </c>
      <c r="U227" s="101">
        <v>0</v>
      </c>
      <c r="V227" s="96" t="s">
        <v>399</v>
      </c>
      <c r="W227" s="101">
        <v>0</v>
      </c>
      <c r="X227" s="101">
        <v>0</v>
      </c>
      <c r="Y227" s="101">
        <v>0</v>
      </c>
      <c r="Z227" s="97">
        <v>1</v>
      </c>
      <c r="AA227" s="101">
        <v>0</v>
      </c>
      <c r="AB227" s="101">
        <v>0</v>
      </c>
      <c r="AC227" s="96" t="s">
        <v>399</v>
      </c>
      <c r="AD227" s="101">
        <v>0</v>
      </c>
      <c r="AE227" s="101">
        <v>0</v>
      </c>
      <c r="AF227" s="101">
        <v>0</v>
      </c>
      <c r="AG227" s="97">
        <v>1</v>
      </c>
      <c r="AH227" s="101">
        <v>0</v>
      </c>
      <c r="AI227" s="101">
        <v>0</v>
      </c>
    </row>
    <row r="228" spans="1:35" ht="36" x14ac:dyDescent="0.4">
      <c r="A228" s="96" t="s">
        <v>400</v>
      </c>
      <c r="B228" s="101">
        <v>0</v>
      </c>
      <c r="C228" s="101">
        <v>0</v>
      </c>
      <c r="D228" s="101">
        <v>0</v>
      </c>
      <c r="E228" s="97">
        <v>1</v>
      </c>
      <c r="F228" s="101">
        <v>0</v>
      </c>
      <c r="G228" s="101">
        <v>0</v>
      </c>
      <c r="H228" s="96" t="s">
        <v>400</v>
      </c>
      <c r="I228" s="101">
        <v>0</v>
      </c>
      <c r="J228" s="101">
        <v>0</v>
      </c>
      <c r="K228" s="101">
        <v>0</v>
      </c>
      <c r="L228" s="97">
        <v>1</v>
      </c>
      <c r="M228" s="101">
        <v>0</v>
      </c>
      <c r="N228" s="101">
        <v>0</v>
      </c>
      <c r="O228" s="96" t="s">
        <v>400</v>
      </c>
      <c r="P228" s="101">
        <v>0</v>
      </c>
      <c r="Q228" s="101">
        <v>0</v>
      </c>
      <c r="R228" s="101">
        <v>0</v>
      </c>
      <c r="S228" s="97">
        <v>1</v>
      </c>
      <c r="T228" s="101">
        <v>0</v>
      </c>
      <c r="U228" s="101">
        <v>0</v>
      </c>
      <c r="V228" s="96" t="s">
        <v>400</v>
      </c>
      <c r="W228" s="101">
        <v>0</v>
      </c>
      <c r="X228" s="101">
        <v>0</v>
      </c>
      <c r="Y228" s="101">
        <v>0</v>
      </c>
      <c r="Z228" s="97">
        <v>1</v>
      </c>
      <c r="AA228" s="101">
        <v>0</v>
      </c>
      <c r="AB228" s="101">
        <v>0</v>
      </c>
      <c r="AC228" s="96" t="s">
        <v>400</v>
      </c>
      <c r="AD228" s="101">
        <v>0</v>
      </c>
      <c r="AE228" s="101">
        <v>0</v>
      </c>
      <c r="AF228" s="101">
        <v>0</v>
      </c>
      <c r="AG228" s="97">
        <v>1</v>
      </c>
      <c r="AH228" s="101">
        <v>0</v>
      </c>
      <c r="AI228" s="101">
        <v>0</v>
      </c>
    </row>
    <row r="229" spans="1:35" ht="18" x14ac:dyDescent="0.4">
      <c r="A229" s="96" t="s">
        <v>401</v>
      </c>
      <c r="B229" s="101">
        <v>0</v>
      </c>
      <c r="C229" s="101">
        <v>0</v>
      </c>
      <c r="D229" s="101">
        <v>0</v>
      </c>
      <c r="E229" s="97">
        <v>1</v>
      </c>
      <c r="F229" s="101">
        <v>0</v>
      </c>
      <c r="G229" s="101">
        <v>0</v>
      </c>
      <c r="H229" s="96" t="s">
        <v>401</v>
      </c>
      <c r="I229" s="101">
        <v>0</v>
      </c>
      <c r="J229" s="101">
        <v>0</v>
      </c>
      <c r="K229" s="101">
        <v>0</v>
      </c>
      <c r="L229" s="97">
        <v>1</v>
      </c>
      <c r="M229" s="101">
        <v>0</v>
      </c>
      <c r="N229" s="101">
        <v>0</v>
      </c>
      <c r="O229" s="96" t="s">
        <v>401</v>
      </c>
      <c r="P229" s="101">
        <v>0</v>
      </c>
      <c r="Q229" s="101">
        <v>0</v>
      </c>
      <c r="R229" s="101">
        <v>0</v>
      </c>
      <c r="S229" s="97">
        <v>1</v>
      </c>
      <c r="T229" s="101">
        <v>0</v>
      </c>
      <c r="U229" s="101">
        <v>0</v>
      </c>
      <c r="V229" s="96" t="s">
        <v>401</v>
      </c>
      <c r="W229" s="101">
        <v>0</v>
      </c>
      <c r="X229" s="101">
        <v>0</v>
      </c>
      <c r="Y229" s="101">
        <v>0</v>
      </c>
      <c r="Z229" s="97">
        <v>1</v>
      </c>
      <c r="AA229" s="101">
        <v>0</v>
      </c>
      <c r="AB229" s="101">
        <v>0</v>
      </c>
      <c r="AC229" s="96" t="s">
        <v>401</v>
      </c>
      <c r="AD229" s="101">
        <v>0</v>
      </c>
      <c r="AE229" s="101">
        <v>0</v>
      </c>
      <c r="AF229" s="101">
        <v>0</v>
      </c>
      <c r="AG229" s="97">
        <v>1</v>
      </c>
      <c r="AH229" s="101">
        <v>0</v>
      </c>
      <c r="AI229" s="101">
        <v>0</v>
      </c>
    </row>
    <row r="230" spans="1:35" ht="18" x14ac:dyDescent="0.4">
      <c r="A230" s="96" t="s">
        <v>402</v>
      </c>
      <c r="B230" s="101">
        <v>0</v>
      </c>
      <c r="C230" s="101">
        <v>0</v>
      </c>
      <c r="D230" s="101">
        <v>0</v>
      </c>
      <c r="E230" s="97">
        <v>1</v>
      </c>
      <c r="F230" s="101">
        <v>0</v>
      </c>
      <c r="G230" s="101">
        <v>0</v>
      </c>
      <c r="H230" s="96" t="s">
        <v>402</v>
      </c>
      <c r="I230" s="101">
        <v>0</v>
      </c>
      <c r="J230" s="101">
        <v>0</v>
      </c>
      <c r="K230" s="101">
        <v>0</v>
      </c>
      <c r="L230" s="97">
        <v>1</v>
      </c>
      <c r="M230" s="101">
        <v>0</v>
      </c>
      <c r="N230" s="101">
        <v>0</v>
      </c>
      <c r="O230" s="96" t="s">
        <v>402</v>
      </c>
      <c r="P230" s="101">
        <v>0</v>
      </c>
      <c r="Q230" s="101">
        <v>0</v>
      </c>
      <c r="R230" s="101">
        <v>0</v>
      </c>
      <c r="S230" s="97">
        <v>1</v>
      </c>
      <c r="T230" s="101">
        <v>0</v>
      </c>
      <c r="U230" s="101">
        <v>0</v>
      </c>
      <c r="V230" s="96" t="s">
        <v>402</v>
      </c>
      <c r="W230" s="101">
        <v>0</v>
      </c>
      <c r="X230" s="101">
        <v>0</v>
      </c>
      <c r="Y230" s="101">
        <v>0</v>
      </c>
      <c r="Z230" s="97">
        <v>1</v>
      </c>
      <c r="AA230" s="101">
        <v>0</v>
      </c>
      <c r="AB230" s="101">
        <v>0</v>
      </c>
      <c r="AC230" s="96" t="s">
        <v>402</v>
      </c>
      <c r="AD230" s="101">
        <v>0</v>
      </c>
      <c r="AE230" s="101">
        <v>0</v>
      </c>
      <c r="AF230" s="101">
        <v>0</v>
      </c>
      <c r="AG230" s="97">
        <v>1</v>
      </c>
      <c r="AH230" s="101">
        <v>0</v>
      </c>
      <c r="AI230" s="101">
        <v>0</v>
      </c>
    </row>
    <row r="231" spans="1:35" ht="18" x14ac:dyDescent="0.4">
      <c r="A231" s="96" t="s">
        <v>678</v>
      </c>
      <c r="B231" s="101">
        <v>0</v>
      </c>
      <c r="C231" s="101">
        <v>0</v>
      </c>
      <c r="D231" s="101">
        <v>0</v>
      </c>
      <c r="E231" s="97">
        <v>1</v>
      </c>
      <c r="F231" s="101">
        <v>0</v>
      </c>
      <c r="G231" s="101">
        <v>0</v>
      </c>
      <c r="H231" s="96" t="s">
        <v>678</v>
      </c>
      <c r="I231" s="101">
        <v>0</v>
      </c>
      <c r="J231" s="101">
        <v>0</v>
      </c>
      <c r="K231" s="101">
        <v>0</v>
      </c>
      <c r="L231" s="97">
        <v>1</v>
      </c>
      <c r="M231" s="101">
        <v>0</v>
      </c>
      <c r="N231" s="101">
        <v>0</v>
      </c>
      <c r="O231" s="96" t="s">
        <v>678</v>
      </c>
      <c r="P231" s="101">
        <v>0</v>
      </c>
      <c r="Q231" s="101">
        <v>0</v>
      </c>
      <c r="R231" s="101">
        <v>0</v>
      </c>
      <c r="S231" s="97">
        <v>1</v>
      </c>
      <c r="T231" s="101">
        <v>0</v>
      </c>
      <c r="U231" s="101">
        <v>0</v>
      </c>
      <c r="V231" s="96" t="s">
        <v>678</v>
      </c>
      <c r="W231" s="101">
        <v>0</v>
      </c>
      <c r="X231" s="101">
        <v>0</v>
      </c>
      <c r="Y231" s="101">
        <v>0</v>
      </c>
      <c r="Z231" s="97">
        <v>1</v>
      </c>
      <c r="AA231" s="101">
        <v>0</v>
      </c>
      <c r="AB231" s="101">
        <v>0</v>
      </c>
      <c r="AC231" s="96" t="s">
        <v>678</v>
      </c>
      <c r="AD231" s="101">
        <v>0</v>
      </c>
      <c r="AE231" s="101">
        <v>0</v>
      </c>
      <c r="AF231" s="101">
        <v>0</v>
      </c>
      <c r="AG231" s="97">
        <v>1</v>
      </c>
      <c r="AH231" s="101">
        <v>0</v>
      </c>
      <c r="AI231" s="101">
        <v>0</v>
      </c>
    </row>
    <row r="232" spans="1:35" ht="18" x14ac:dyDescent="0.4">
      <c r="A232" s="96" t="s">
        <v>403</v>
      </c>
      <c r="B232" s="101">
        <v>0</v>
      </c>
      <c r="C232" s="101">
        <v>0</v>
      </c>
      <c r="D232" s="101">
        <v>0</v>
      </c>
      <c r="E232" s="97">
        <v>1</v>
      </c>
      <c r="F232" s="101">
        <v>0</v>
      </c>
      <c r="G232" s="101">
        <v>0</v>
      </c>
      <c r="H232" s="96" t="s">
        <v>403</v>
      </c>
      <c r="I232" s="101">
        <v>0</v>
      </c>
      <c r="J232" s="101">
        <v>0</v>
      </c>
      <c r="K232" s="101">
        <v>0</v>
      </c>
      <c r="L232" s="97">
        <v>1</v>
      </c>
      <c r="M232" s="101">
        <v>0</v>
      </c>
      <c r="N232" s="101">
        <v>0</v>
      </c>
      <c r="O232" s="96" t="s">
        <v>403</v>
      </c>
      <c r="P232" s="101">
        <v>0</v>
      </c>
      <c r="Q232" s="101">
        <v>0</v>
      </c>
      <c r="R232" s="101">
        <v>0</v>
      </c>
      <c r="S232" s="97">
        <v>1</v>
      </c>
      <c r="T232" s="101">
        <v>0</v>
      </c>
      <c r="U232" s="101">
        <v>0</v>
      </c>
      <c r="V232" s="96" t="s">
        <v>403</v>
      </c>
      <c r="W232" s="101">
        <v>0</v>
      </c>
      <c r="X232" s="101">
        <v>0</v>
      </c>
      <c r="Y232" s="101">
        <v>0</v>
      </c>
      <c r="Z232" s="97">
        <v>1</v>
      </c>
      <c r="AA232" s="101">
        <v>0</v>
      </c>
      <c r="AB232" s="101">
        <v>0</v>
      </c>
      <c r="AC232" s="96" t="s">
        <v>403</v>
      </c>
      <c r="AD232" s="101">
        <v>0</v>
      </c>
      <c r="AE232" s="101">
        <v>0</v>
      </c>
      <c r="AF232" s="101">
        <v>0</v>
      </c>
      <c r="AG232" s="97">
        <v>1</v>
      </c>
      <c r="AH232" s="101">
        <v>0</v>
      </c>
      <c r="AI232" s="101">
        <v>0</v>
      </c>
    </row>
    <row r="233" spans="1:35" ht="18" x14ac:dyDescent="0.4">
      <c r="A233" s="96" t="s">
        <v>679</v>
      </c>
      <c r="B233" s="101">
        <v>0</v>
      </c>
      <c r="C233" s="101">
        <v>0</v>
      </c>
      <c r="D233" s="101">
        <v>0</v>
      </c>
      <c r="E233" s="97">
        <v>1</v>
      </c>
      <c r="F233" s="101">
        <v>0</v>
      </c>
      <c r="G233" s="101">
        <v>0</v>
      </c>
      <c r="H233" s="96" t="s">
        <v>679</v>
      </c>
      <c r="I233" s="101">
        <v>0</v>
      </c>
      <c r="J233" s="101">
        <v>0</v>
      </c>
      <c r="K233" s="101">
        <v>0</v>
      </c>
      <c r="L233" s="97">
        <v>1</v>
      </c>
      <c r="M233" s="101">
        <v>0</v>
      </c>
      <c r="N233" s="101">
        <v>0</v>
      </c>
      <c r="O233" s="96" t="s">
        <v>679</v>
      </c>
      <c r="P233" s="101">
        <v>0</v>
      </c>
      <c r="Q233" s="101">
        <v>0</v>
      </c>
      <c r="R233" s="101">
        <v>0</v>
      </c>
      <c r="S233" s="97">
        <v>1</v>
      </c>
      <c r="T233" s="101">
        <v>0</v>
      </c>
      <c r="U233" s="101">
        <v>0</v>
      </c>
      <c r="V233" s="96" t="s">
        <v>679</v>
      </c>
      <c r="W233" s="101">
        <v>0</v>
      </c>
      <c r="X233" s="101">
        <v>0</v>
      </c>
      <c r="Y233" s="101">
        <v>0</v>
      </c>
      <c r="Z233" s="97">
        <v>1</v>
      </c>
      <c r="AA233" s="101">
        <v>0</v>
      </c>
      <c r="AB233" s="101">
        <v>0</v>
      </c>
      <c r="AC233" s="96" t="s">
        <v>679</v>
      </c>
      <c r="AD233" s="101">
        <v>0</v>
      </c>
      <c r="AE233" s="101">
        <v>0</v>
      </c>
      <c r="AF233" s="101">
        <v>0</v>
      </c>
      <c r="AG233" s="97">
        <v>1</v>
      </c>
      <c r="AH233" s="101">
        <v>0</v>
      </c>
      <c r="AI233" s="101">
        <v>0</v>
      </c>
    </row>
    <row r="234" spans="1:35" ht="18" x14ac:dyDescent="0.4">
      <c r="A234" s="96" t="s">
        <v>404</v>
      </c>
      <c r="B234" s="101">
        <v>0</v>
      </c>
      <c r="C234" s="101">
        <v>0</v>
      </c>
      <c r="D234" s="101">
        <v>0</v>
      </c>
      <c r="E234" s="97">
        <v>1</v>
      </c>
      <c r="F234" s="101">
        <v>0</v>
      </c>
      <c r="G234" s="101">
        <v>0</v>
      </c>
      <c r="H234" s="96" t="s">
        <v>404</v>
      </c>
      <c r="I234" s="101">
        <v>0</v>
      </c>
      <c r="J234" s="101">
        <v>0</v>
      </c>
      <c r="K234" s="101">
        <v>0</v>
      </c>
      <c r="L234" s="97">
        <v>1</v>
      </c>
      <c r="M234" s="101">
        <v>0</v>
      </c>
      <c r="N234" s="101">
        <v>0</v>
      </c>
      <c r="O234" s="96" t="s">
        <v>404</v>
      </c>
      <c r="P234" s="101">
        <v>0</v>
      </c>
      <c r="Q234" s="101">
        <v>0</v>
      </c>
      <c r="R234" s="101">
        <v>0</v>
      </c>
      <c r="S234" s="97">
        <v>1</v>
      </c>
      <c r="T234" s="101">
        <v>0</v>
      </c>
      <c r="U234" s="101">
        <v>0</v>
      </c>
      <c r="V234" s="96" t="s">
        <v>404</v>
      </c>
      <c r="W234" s="101">
        <v>0</v>
      </c>
      <c r="X234" s="101">
        <v>0</v>
      </c>
      <c r="Y234" s="101">
        <v>0</v>
      </c>
      <c r="Z234" s="97">
        <v>1</v>
      </c>
      <c r="AA234" s="101">
        <v>0</v>
      </c>
      <c r="AB234" s="101">
        <v>0</v>
      </c>
      <c r="AC234" s="96" t="s">
        <v>404</v>
      </c>
      <c r="AD234" s="101">
        <v>0</v>
      </c>
      <c r="AE234" s="101">
        <v>0</v>
      </c>
      <c r="AF234" s="101">
        <v>0</v>
      </c>
      <c r="AG234" s="97">
        <v>1</v>
      </c>
      <c r="AH234" s="101">
        <v>0</v>
      </c>
      <c r="AI234" s="101">
        <v>0</v>
      </c>
    </row>
    <row r="235" spans="1:35" ht="18" x14ac:dyDescent="0.4">
      <c r="A235" s="96" t="s">
        <v>405</v>
      </c>
      <c r="B235" s="101">
        <v>0</v>
      </c>
      <c r="C235" s="101">
        <v>0</v>
      </c>
      <c r="D235" s="101">
        <v>0</v>
      </c>
      <c r="E235" s="97">
        <v>1</v>
      </c>
      <c r="F235" s="101">
        <v>0</v>
      </c>
      <c r="G235" s="101">
        <v>0</v>
      </c>
      <c r="H235" s="96" t="s">
        <v>405</v>
      </c>
      <c r="I235" s="101">
        <v>0</v>
      </c>
      <c r="J235" s="101">
        <v>0</v>
      </c>
      <c r="K235" s="101">
        <v>0</v>
      </c>
      <c r="L235" s="97">
        <v>1</v>
      </c>
      <c r="M235" s="101">
        <v>0</v>
      </c>
      <c r="N235" s="101">
        <v>0</v>
      </c>
      <c r="O235" s="96" t="s">
        <v>405</v>
      </c>
      <c r="P235" s="101">
        <v>0</v>
      </c>
      <c r="Q235" s="101">
        <v>0</v>
      </c>
      <c r="R235" s="101">
        <v>0</v>
      </c>
      <c r="S235" s="97">
        <v>1</v>
      </c>
      <c r="T235" s="101">
        <v>0</v>
      </c>
      <c r="U235" s="101">
        <v>0</v>
      </c>
      <c r="V235" s="96" t="s">
        <v>405</v>
      </c>
      <c r="W235" s="101">
        <v>0</v>
      </c>
      <c r="X235" s="101">
        <v>0</v>
      </c>
      <c r="Y235" s="101">
        <v>0</v>
      </c>
      <c r="Z235" s="97">
        <v>1</v>
      </c>
      <c r="AA235" s="101">
        <v>0</v>
      </c>
      <c r="AB235" s="101">
        <v>0</v>
      </c>
      <c r="AC235" s="96" t="s">
        <v>405</v>
      </c>
      <c r="AD235" s="101">
        <v>0</v>
      </c>
      <c r="AE235" s="101">
        <v>0</v>
      </c>
      <c r="AF235" s="101">
        <v>0</v>
      </c>
      <c r="AG235" s="97">
        <v>1</v>
      </c>
      <c r="AH235" s="101">
        <v>0</v>
      </c>
      <c r="AI235" s="101">
        <v>0</v>
      </c>
    </row>
    <row r="236" spans="1:35" ht="18" x14ac:dyDescent="0.4">
      <c r="A236" s="96" t="s">
        <v>680</v>
      </c>
      <c r="B236" s="101">
        <v>0</v>
      </c>
      <c r="C236" s="101">
        <v>0</v>
      </c>
      <c r="D236" s="101">
        <v>0</v>
      </c>
      <c r="E236" s="97">
        <v>1</v>
      </c>
      <c r="F236" s="101">
        <v>0</v>
      </c>
      <c r="G236" s="101">
        <v>0</v>
      </c>
      <c r="H236" s="96" t="s">
        <v>680</v>
      </c>
      <c r="I236" s="101">
        <v>0</v>
      </c>
      <c r="J236" s="101">
        <v>0</v>
      </c>
      <c r="K236" s="101">
        <v>0</v>
      </c>
      <c r="L236" s="97">
        <v>1</v>
      </c>
      <c r="M236" s="101">
        <v>0</v>
      </c>
      <c r="N236" s="101">
        <v>0</v>
      </c>
      <c r="O236" s="96" t="s">
        <v>680</v>
      </c>
      <c r="P236" s="101">
        <v>0</v>
      </c>
      <c r="Q236" s="101">
        <v>0</v>
      </c>
      <c r="R236" s="101">
        <v>0</v>
      </c>
      <c r="S236" s="97">
        <v>1</v>
      </c>
      <c r="T236" s="101">
        <v>0</v>
      </c>
      <c r="U236" s="101">
        <v>0</v>
      </c>
      <c r="V236" s="96" t="s">
        <v>680</v>
      </c>
      <c r="W236" s="101">
        <v>0</v>
      </c>
      <c r="X236" s="101">
        <v>0</v>
      </c>
      <c r="Y236" s="101">
        <v>0</v>
      </c>
      <c r="Z236" s="97">
        <v>1</v>
      </c>
      <c r="AA236" s="101">
        <v>0</v>
      </c>
      <c r="AB236" s="101">
        <v>0</v>
      </c>
      <c r="AC236" s="96" t="s">
        <v>680</v>
      </c>
      <c r="AD236" s="101">
        <v>0</v>
      </c>
      <c r="AE236" s="101">
        <v>0</v>
      </c>
      <c r="AF236" s="101">
        <v>0</v>
      </c>
      <c r="AG236" s="97">
        <v>1</v>
      </c>
      <c r="AH236" s="101">
        <v>0</v>
      </c>
      <c r="AI236" s="101">
        <v>0</v>
      </c>
    </row>
    <row r="237" spans="1:35" ht="18" x14ac:dyDescent="0.4">
      <c r="A237" s="96" t="s">
        <v>406</v>
      </c>
      <c r="B237" s="101">
        <v>0</v>
      </c>
      <c r="C237" s="101">
        <v>0</v>
      </c>
      <c r="D237" s="101">
        <v>0</v>
      </c>
      <c r="E237" s="97">
        <v>1</v>
      </c>
      <c r="F237" s="101">
        <v>0</v>
      </c>
      <c r="G237" s="101">
        <v>0</v>
      </c>
      <c r="H237" s="96" t="s">
        <v>406</v>
      </c>
      <c r="I237" s="101">
        <v>0</v>
      </c>
      <c r="J237" s="101">
        <v>0</v>
      </c>
      <c r="K237" s="101">
        <v>0</v>
      </c>
      <c r="L237" s="97">
        <v>1</v>
      </c>
      <c r="M237" s="101">
        <v>0</v>
      </c>
      <c r="N237" s="101">
        <v>0</v>
      </c>
      <c r="O237" s="96" t="s">
        <v>406</v>
      </c>
      <c r="P237" s="101">
        <v>0</v>
      </c>
      <c r="Q237" s="101">
        <v>0</v>
      </c>
      <c r="R237" s="101">
        <v>0</v>
      </c>
      <c r="S237" s="97">
        <v>1</v>
      </c>
      <c r="T237" s="101">
        <v>0</v>
      </c>
      <c r="U237" s="101">
        <v>0</v>
      </c>
      <c r="V237" s="96" t="s">
        <v>406</v>
      </c>
      <c r="W237" s="101">
        <v>0</v>
      </c>
      <c r="X237" s="101">
        <v>0</v>
      </c>
      <c r="Y237" s="101">
        <v>0</v>
      </c>
      <c r="Z237" s="97">
        <v>1</v>
      </c>
      <c r="AA237" s="101">
        <v>0</v>
      </c>
      <c r="AB237" s="101">
        <v>0</v>
      </c>
      <c r="AC237" s="96" t="s">
        <v>406</v>
      </c>
      <c r="AD237" s="101">
        <v>0</v>
      </c>
      <c r="AE237" s="101">
        <v>0</v>
      </c>
      <c r="AF237" s="101">
        <v>0</v>
      </c>
      <c r="AG237" s="97">
        <v>1</v>
      </c>
      <c r="AH237" s="101">
        <v>0</v>
      </c>
      <c r="AI237" s="101">
        <v>0</v>
      </c>
    </row>
    <row r="238" spans="1:35" ht="18" x14ac:dyDescent="0.4">
      <c r="A238" s="96" t="s">
        <v>407</v>
      </c>
      <c r="B238" s="101">
        <v>0</v>
      </c>
      <c r="C238" s="101">
        <v>0</v>
      </c>
      <c r="D238" s="101">
        <v>0</v>
      </c>
      <c r="E238" s="97">
        <v>1</v>
      </c>
      <c r="F238" s="101">
        <v>0</v>
      </c>
      <c r="G238" s="101">
        <v>0</v>
      </c>
      <c r="H238" s="96" t="s">
        <v>407</v>
      </c>
      <c r="I238" s="101">
        <v>0</v>
      </c>
      <c r="J238" s="101">
        <v>0</v>
      </c>
      <c r="K238" s="101">
        <v>0</v>
      </c>
      <c r="L238" s="97">
        <v>1</v>
      </c>
      <c r="M238" s="101">
        <v>0</v>
      </c>
      <c r="N238" s="101">
        <v>0</v>
      </c>
      <c r="O238" s="96" t="s">
        <v>407</v>
      </c>
      <c r="P238" s="101">
        <v>0</v>
      </c>
      <c r="Q238" s="101">
        <v>0</v>
      </c>
      <c r="R238" s="101">
        <v>0</v>
      </c>
      <c r="S238" s="97">
        <v>1</v>
      </c>
      <c r="T238" s="101">
        <v>0</v>
      </c>
      <c r="U238" s="101">
        <v>0</v>
      </c>
      <c r="V238" s="96" t="s">
        <v>407</v>
      </c>
      <c r="W238" s="101">
        <v>0</v>
      </c>
      <c r="X238" s="101">
        <v>0</v>
      </c>
      <c r="Y238" s="101">
        <v>0</v>
      </c>
      <c r="Z238" s="97">
        <v>1</v>
      </c>
      <c r="AA238" s="101">
        <v>0</v>
      </c>
      <c r="AB238" s="101">
        <v>0</v>
      </c>
      <c r="AC238" s="96" t="s">
        <v>407</v>
      </c>
      <c r="AD238" s="101">
        <v>0</v>
      </c>
      <c r="AE238" s="101">
        <v>0</v>
      </c>
      <c r="AF238" s="101">
        <v>0</v>
      </c>
      <c r="AG238" s="97">
        <v>1</v>
      </c>
      <c r="AH238" s="101">
        <v>0</v>
      </c>
      <c r="AI238" s="101">
        <v>0</v>
      </c>
    </row>
    <row r="239" spans="1:35" ht="18" x14ac:dyDescent="0.4">
      <c r="A239" s="96" t="s">
        <v>311</v>
      </c>
      <c r="B239" s="101">
        <v>0</v>
      </c>
      <c r="C239" s="101">
        <v>0</v>
      </c>
      <c r="D239" s="101">
        <v>0</v>
      </c>
      <c r="E239" s="97">
        <v>1</v>
      </c>
      <c r="F239" s="101">
        <v>0</v>
      </c>
      <c r="G239" s="101">
        <v>0</v>
      </c>
      <c r="H239" s="96" t="s">
        <v>311</v>
      </c>
      <c r="I239" s="101">
        <v>0</v>
      </c>
      <c r="J239" s="101">
        <v>0</v>
      </c>
      <c r="K239" s="101">
        <v>0</v>
      </c>
      <c r="L239" s="97">
        <v>1</v>
      </c>
      <c r="M239" s="101">
        <v>0</v>
      </c>
      <c r="N239" s="101">
        <v>0</v>
      </c>
      <c r="O239" s="96" t="s">
        <v>311</v>
      </c>
      <c r="P239" s="101">
        <v>0</v>
      </c>
      <c r="Q239" s="101">
        <v>0</v>
      </c>
      <c r="R239" s="101">
        <v>0</v>
      </c>
      <c r="S239" s="97">
        <v>1</v>
      </c>
      <c r="T239" s="101">
        <v>0</v>
      </c>
      <c r="U239" s="101">
        <v>0</v>
      </c>
      <c r="V239" s="96" t="s">
        <v>311</v>
      </c>
      <c r="W239" s="101">
        <v>0</v>
      </c>
      <c r="X239" s="101">
        <v>0</v>
      </c>
      <c r="Y239" s="101">
        <v>0</v>
      </c>
      <c r="Z239" s="97">
        <v>1</v>
      </c>
      <c r="AA239" s="101">
        <v>0</v>
      </c>
      <c r="AB239" s="101">
        <v>0</v>
      </c>
      <c r="AC239" s="96" t="s">
        <v>311</v>
      </c>
      <c r="AD239" s="101">
        <v>0</v>
      </c>
      <c r="AE239" s="101">
        <v>0</v>
      </c>
      <c r="AF239" s="101">
        <v>0</v>
      </c>
      <c r="AG239" s="97">
        <v>1</v>
      </c>
      <c r="AH239" s="101">
        <v>0</v>
      </c>
      <c r="AI239" s="101">
        <v>0</v>
      </c>
    </row>
    <row r="240" spans="1:35" ht="18" x14ac:dyDescent="0.4">
      <c r="A240" s="96" t="s">
        <v>267</v>
      </c>
      <c r="B240" s="101">
        <v>0</v>
      </c>
      <c r="C240" s="101">
        <v>0</v>
      </c>
      <c r="D240" s="101">
        <v>0</v>
      </c>
      <c r="E240" s="97">
        <v>1</v>
      </c>
      <c r="F240" s="101">
        <v>0</v>
      </c>
      <c r="G240" s="101">
        <v>0</v>
      </c>
      <c r="H240" s="96" t="s">
        <v>267</v>
      </c>
      <c r="I240" s="101">
        <v>0</v>
      </c>
      <c r="J240" s="101">
        <v>0</v>
      </c>
      <c r="K240" s="101">
        <v>0</v>
      </c>
      <c r="L240" s="97">
        <v>1</v>
      </c>
      <c r="M240" s="101">
        <v>0</v>
      </c>
      <c r="N240" s="101">
        <v>0</v>
      </c>
      <c r="O240" s="96" t="s">
        <v>267</v>
      </c>
      <c r="P240" s="101">
        <v>0</v>
      </c>
      <c r="Q240" s="101">
        <v>0</v>
      </c>
      <c r="R240" s="101">
        <v>0</v>
      </c>
      <c r="S240" s="97">
        <v>1</v>
      </c>
      <c r="T240" s="101">
        <v>0</v>
      </c>
      <c r="U240" s="101">
        <v>0</v>
      </c>
      <c r="V240" s="96" t="s">
        <v>267</v>
      </c>
      <c r="W240" s="101">
        <v>0</v>
      </c>
      <c r="X240" s="101">
        <v>0</v>
      </c>
      <c r="Y240" s="101">
        <v>0</v>
      </c>
      <c r="Z240" s="97">
        <v>1</v>
      </c>
      <c r="AA240" s="101">
        <v>0</v>
      </c>
      <c r="AB240" s="101">
        <v>0</v>
      </c>
      <c r="AC240" s="96" t="s">
        <v>267</v>
      </c>
      <c r="AD240" s="101">
        <v>0</v>
      </c>
      <c r="AE240" s="101">
        <v>0</v>
      </c>
      <c r="AF240" s="101">
        <v>0</v>
      </c>
      <c r="AG240" s="97">
        <v>1</v>
      </c>
      <c r="AH240" s="101">
        <v>0</v>
      </c>
      <c r="AI240" s="101">
        <v>0</v>
      </c>
    </row>
    <row r="241" spans="1:35" ht="18" x14ac:dyDescent="0.4">
      <c r="A241" s="96" t="s">
        <v>226</v>
      </c>
      <c r="B241" s="101">
        <v>0</v>
      </c>
      <c r="C241" s="101">
        <v>0</v>
      </c>
      <c r="D241" s="101">
        <v>0</v>
      </c>
      <c r="E241" s="97">
        <v>1</v>
      </c>
      <c r="F241" s="101">
        <v>0</v>
      </c>
      <c r="G241" s="101">
        <v>0</v>
      </c>
      <c r="H241" s="96" t="s">
        <v>226</v>
      </c>
      <c r="I241" s="101">
        <v>0</v>
      </c>
      <c r="J241" s="101">
        <v>0</v>
      </c>
      <c r="K241" s="101">
        <v>0</v>
      </c>
      <c r="L241" s="97">
        <v>1</v>
      </c>
      <c r="M241" s="101">
        <v>0</v>
      </c>
      <c r="N241" s="101">
        <v>0</v>
      </c>
      <c r="O241" s="96" t="s">
        <v>226</v>
      </c>
      <c r="P241" s="101">
        <v>0</v>
      </c>
      <c r="Q241" s="101">
        <v>0</v>
      </c>
      <c r="R241" s="101">
        <v>0</v>
      </c>
      <c r="S241" s="97">
        <v>1</v>
      </c>
      <c r="T241" s="101">
        <v>0</v>
      </c>
      <c r="U241" s="101">
        <v>0</v>
      </c>
      <c r="V241" s="96" t="s">
        <v>226</v>
      </c>
      <c r="W241" s="101">
        <v>0</v>
      </c>
      <c r="X241" s="101">
        <v>0</v>
      </c>
      <c r="Y241" s="101">
        <v>0</v>
      </c>
      <c r="Z241" s="97">
        <v>1</v>
      </c>
      <c r="AA241" s="101">
        <v>0</v>
      </c>
      <c r="AB241" s="101">
        <v>0</v>
      </c>
      <c r="AC241" s="96" t="s">
        <v>226</v>
      </c>
      <c r="AD241" s="101">
        <v>0</v>
      </c>
      <c r="AE241" s="101">
        <v>0</v>
      </c>
      <c r="AF241" s="101">
        <v>0</v>
      </c>
      <c r="AG241" s="97">
        <v>1</v>
      </c>
      <c r="AH241" s="101">
        <v>0</v>
      </c>
      <c r="AI241" s="101">
        <v>0</v>
      </c>
    </row>
    <row r="242" spans="1:35" ht="36" x14ac:dyDescent="0.4">
      <c r="A242" s="96" t="s">
        <v>410</v>
      </c>
      <c r="B242" s="101">
        <v>0</v>
      </c>
      <c r="C242" s="101">
        <v>0</v>
      </c>
      <c r="D242" s="101">
        <v>0</v>
      </c>
      <c r="E242" s="97">
        <v>1</v>
      </c>
      <c r="F242" s="101">
        <v>0</v>
      </c>
      <c r="G242" s="101">
        <v>0</v>
      </c>
      <c r="H242" s="96" t="s">
        <v>410</v>
      </c>
      <c r="I242" s="101">
        <v>0</v>
      </c>
      <c r="J242" s="101">
        <v>0</v>
      </c>
      <c r="K242" s="101">
        <v>0</v>
      </c>
      <c r="L242" s="97">
        <v>1</v>
      </c>
      <c r="M242" s="101">
        <v>0</v>
      </c>
      <c r="N242" s="101">
        <v>0</v>
      </c>
      <c r="O242" s="96" t="s">
        <v>410</v>
      </c>
      <c r="P242" s="101">
        <v>0</v>
      </c>
      <c r="Q242" s="101">
        <v>0</v>
      </c>
      <c r="R242" s="101">
        <v>0</v>
      </c>
      <c r="S242" s="97">
        <v>1</v>
      </c>
      <c r="T242" s="101">
        <v>0</v>
      </c>
      <c r="U242" s="101">
        <v>0</v>
      </c>
      <c r="V242" s="96" t="s">
        <v>410</v>
      </c>
      <c r="W242" s="101">
        <v>0</v>
      </c>
      <c r="X242" s="101">
        <v>0</v>
      </c>
      <c r="Y242" s="101">
        <v>0</v>
      </c>
      <c r="Z242" s="97">
        <v>1</v>
      </c>
      <c r="AA242" s="101">
        <v>0</v>
      </c>
      <c r="AB242" s="101">
        <v>0</v>
      </c>
      <c r="AC242" s="96" t="s">
        <v>410</v>
      </c>
      <c r="AD242" s="101">
        <v>0</v>
      </c>
      <c r="AE242" s="101">
        <v>0</v>
      </c>
      <c r="AF242" s="101">
        <v>0</v>
      </c>
      <c r="AG242" s="97">
        <v>1</v>
      </c>
      <c r="AH242" s="101">
        <v>0</v>
      </c>
      <c r="AI242" s="101">
        <v>0</v>
      </c>
    </row>
    <row r="243" spans="1:35" ht="18" x14ac:dyDescent="0.4">
      <c r="A243" s="101">
        <v>0</v>
      </c>
      <c r="B243" s="101">
        <v>0</v>
      </c>
      <c r="C243" s="101">
        <v>0</v>
      </c>
      <c r="D243" s="101">
        <v>0</v>
      </c>
      <c r="E243" s="97">
        <v>1</v>
      </c>
      <c r="F243" s="101">
        <v>0</v>
      </c>
      <c r="G243" s="101">
        <v>0</v>
      </c>
      <c r="H243" s="101">
        <v>0</v>
      </c>
      <c r="I243" s="101">
        <v>0</v>
      </c>
      <c r="J243" s="101">
        <v>0</v>
      </c>
      <c r="K243" s="101">
        <v>0</v>
      </c>
      <c r="L243" s="97">
        <v>1</v>
      </c>
      <c r="M243" s="101">
        <v>0</v>
      </c>
      <c r="N243" s="101">
        <v>0</v>
      </c>
      <c r="O243" s="101">
        <v>0</v>
      </c>
      <c r="P243" s="101">
        <v>0</v>
      </c>
      <c r="Q243" s="101">
        <v>0</v>
      </c>
      <c r="R243" s="101">
        <v>0</v>
      </c>
      <c r="S243" s="97">
        <v>1</v>
      </c>
      <c r="T243" s="101">
        <v>0</v>
      </c>
      <c r="U243" s="101">
        <v>0</v>
      </c>
      <c r="V243" s="101">
        <v>0</v>
      </c>
      <c r="W243" s="101">
        <v>0</v>
      </c>
      <c r="X243" s="101">
        <v>0</v>
      </c>
      <c r="Y243" s="101">
        <v>0</v>
      </c>
      <c r="Z243" s="97">
        <v>1</v>
      </c>
      <c r="AA243" s="101">
        <v>0</v>
      </c>
      <c r="AB243" s="101">
        <v>0</v>
      </c>
      <c r="AC243" s="101">
        <v>0</v>
      </c>
      <c r="AD243" s="101">
        <v>0</v>
      </c>
      <c r="AE243" s="101">
        <v>0</v>
      </c>
      <c r="AF243" s="101">
        <v>0</v>
      </c>
      <c r="AG243" s="97">
        <v>1</v>
      </c>
      <c r="AH243" s="101">
        <v>0</v>
      </c>
      <c r="AI243" s="101">
        <v>0</v>
      </c>
    </row>
    <row r="244" spans="1:35" ht="18" x14ac:dyDescent="0.4">
      <c r="A244" s="101">
        <v>0</v>
      </c>
      <c r="B244" s="101">
        <v>0</v>
      </c>
      <c r="C244" s="101">
        <v>0</v>
      </c>
      <c r="D244" s="101">
        <v>0</v>
      </c>
      <c r="E244" s="97">
        <v>1</v>
      </c>
      <c r="F244" s="101">
        <v>0</v>
      </c>
      <c r="G244" s="101">
        <v>0</v>
      </c>
      <c r="H244" s="101">
        <v>0</v>
      </c>
      <c r="I244" s="101">
        <v>0</v>
      </c>
      <c r="J244" s="101">
        <v>0</v>
      </c>
      <c r="K244" s="101">
        <v>0</v>
      </c>
      <c r="L244" s="97">
        <v>1</v>
      </c>
      <c r="M244" s="101">
        <v>0</v>
      </c>
      <c r="N244" s="101">
        <v>0</v>
      </c>
      <c r="O244" s="101">
        <v>0</v>
      </c>
      <c r="P244" s="101">
        <v>0</v>
      </c>
      <c r="Q244" s="101">
        <v>0</v>
      </c>
      <c r="R244" s="101">
        <v>0</v>
      </c>
      <c r="S244" s="97">
        <v>1</v>
      </c>
      <c r="T244" s="101">
        <v>0</v>
      </c>
      <c r="U244" s="101">
        <v>0</v>
      </c>
      <c r="V244" s="101">
        <v>0</v>
      </c>
      <c r="W244" s="101">
        <v>0</v>
      </c>
      <c r="X244" s="101">
        <v>0</v>
      </c>
      <c r="Y244" s="101">
        <v>0</v>
      </c>
      <c r="Z244" s="97">
        <v>1</v>
      </c>
      <c r="AA244" s="101">
        <v>0</v>
      </c>
      <c r="AB244" s="101">
        <v>0</v>
      </c>
      <c r="AC244" s="101">
        <v>0</v>
      </c>
      <c r="AD244" s="101">
        <v>0</v>
      </c>
      <c r="AE244" s="101">
        <v>0</v>
      </c>
      <c r="AF244" s="101">
        <v>0</v>
      </c>
      <c r="AG244" s="97">
        <v>1</v>
      </c>
      <c r="AH244" s="101">
        <v>0</v>
      </c>
      <c r="AI244" s="101">
        <v>0</v>
      </c>
    </row>
    <row r="245" spans="1:35" ht="18" x14ac:dyDescent="0.4">
      <c r="A245" s="101">
        <v>0</v>
      </c>
      <c r="B245" s="101">
        <v>0</v>
      </c>
      <c r="C245" s="101">
        <v>0</v>
      </c>
      <c r="D245" s="101">
        <v>0</v>
      </c>
      <c r="E245" s="97">
        <v>1</v>
      </c>
      <c r="F245" s="101">
        <v>0</v>
      </c>
      <c r="G245" s="101">
        <v>0</v>
      </c>
      <c r="H245" s="101">
        <v>0</v>
      </c>
      <c r="I245" s="101">
        <v>0</v>
      </c>
      <c r="J245" s="101">
        <v>0</v>
      </c>
      <c r="K245" s="101">
        <v>0</v>
      </c>
      <c r="L245" s="97">
        <v>1</v>
      </c>
      <c r="M245" s="101">
        <v>0</v>
      </c>
      <c r="N245" s="101">
        <v>0</v>
      </c>
      <c r="O245" s="101">
        <v>0</v>
      </c>
      <c r="P245" s="101">
        <v>0</v>
      </c>
      <c r="Q245" s="101">
        <v>0</v>
      </c>
      <c r="R245" s="101">
        <v>0</v>
      </c>
      <c r="S245" s="97">
        <v>1</v>
      </c>
      <c r="T245" s="101">
        <v>0</v>
      </c>
      <c r="U245" s="101">
        <v>0</v>
      </c>
      <c r="V245" s="101">
        <v>0</v>
      </c>
      <c r="W245" s="101">
        <v>0</v>
      </c>
      <c r="X245" s="101">
        <v>0</v>
      </c>
      <c r="Y245" s="101">
        <v>0</v>
      </c>
      <c r="Z245" s="97">
        <v>1</v>
      </c>
      <c r="AA245" s="101">
        <v>0</v>
      </c>
      <c r="AB245" s="101">
        <v>0</v>
      </c>
      <c r="AC245" s="101">
        <v>0</v>
      </c>
      <c r="AD245" s="101">
        <v>0</v>
      </c>
      <c r="AE245" s="101">
        <v>0</v>
      </c>
      <c r="AF245" s="101">
        <v>0</v>
      </c>
      <c r="AG245" s="97">
        <v>1</v>
      </c>
      <c r="AH245" s="101">
        <v>0</v>
      </c>
      <c r="AI245" s="101">
        <v>0</v>
      </c>
    </row>
    <row r="246" spans="1:35" ht="18" x14ac:dyDescent="0.4">
      <c r="A246" s="101">
        <v>0</v>
      </c>
      <c r="B246" s="101">
        <v>0</v>
      </c>
      <c r="C246" s="101">
        <v>0</v>
      </c>
      <c r="D246" s="101">
        <v>0</v>
      </c>
      <c r="E246" s="97">
        <v>1</v>
      </c>
      <c r="F246" s="101">
        <v>0</v>
      </c>
      <c r="G246" s="101">
        <v>0</v>
      </c>
      <c r="H246" s="101">
        <v>0</v>
      </c>
      <c r="I246" s="101">
        <v>0</v>
      </c>
      <c r="J246" s="101">
        <v>0</v>
      </c>
      <c r="K246" s="101">
        <v>0</v>
      </c>
      <c r="L246" s="97">
        <v>1</v>
      </c>
      <c r="M246" s="101">
        <v>0</v>
      </c>
      <c r="N246" s="101">
        <v>0</v>
      </c>
      <c r="O246" s="101">
        <v>0</v>
      </c>
      <c r="P246" s="101">
        <v>0</v>
      </c>
      <c r="Q246" s="101">
        <v>0</v>
      </c>
      <c r="R246" s="101">
        <v>0</v>
      </c>
      <c r="S246" s="97">
        <v>1</v>
      </c>
      <c r="T246" s="101">
        <v>0</v>
      </c>
      <c r="U246" s="101">
        <v>0</v>
      </c>
      <c r="V246" s="101">
        <v>0</v>
      </c>
      <c r="W246" s="101">
        <v>0</v>
      </c>
      <c r="X246" s="101">
        <v>0</v>
      </c>
      <c r="Y246" s="101">
        <v>0</v>
      </c>
      <c r="Z246" s="97">
        <v>1</v>
      </c>
      <c r="AA246" s="101">
        <v>0</v>
      </c>
      <c r="AB246" s="101">
        <v>0</v>
      </c>
      <c r="AC246" s="101">
        <v>0</v>
      </c>
      <c r="AD246" s="101">
        <v>0</v>
      </c>
      <c r="AE246" s="101">
        <v>0</v>
      </c>
      <c r="AF246" s="101">
        <v>0</v>
      </c>
      <c r="AG246" s="97">
        <v>1</v>
      </c>
      <c r="AH246" s="101">
        <v>0</v>
      </c>
      <c r="AI246" s="101">
        <v>0</v>
      </c>
    </row>
    <row r="247" spans="1:35" ht="18" x14ac:dyDescent="0.4">
      <c r="A247" s="101">
        <v>0</v>
      </c>
      <c r="B247" s="101">
        <v>0</v>
      </c>
      <c r="C247" s="101">
        <v>0</v>
      </c>
      <c r="D247" s="101">
        <v>0</v>
      </c>
      <c r="E247" s="97">
        <v>1</v>
      </c>
      <c r="F247" s="101">
        <v>0</v>
      </c>
      <c r="G247" s="101">
        <v>0</v>
      </c>
      <c r="H247" s="101">
        <v>0</v>
      </c>
      <c r="I247" s="101">
        <v>0</v>
      </c>
      <c r="J247" s="101">
        <v>0</v>
      </c>
      <c r="K247" s="101">
        <v>0</v>
      </c>
      <c r="L247" s="97">
        <v>1</v>
      </c>
      <c r="M247" s="101">
        <v>0</v>
      </c>
      <c r="N247" s="101">
        <v>0</v>
      </c>
      <c r="O247" s="101">
        <v>0</v>
      </c>
      <c r="P247" s="101">
        <v>0</v>
      </c>
      <c r="Q247" s="101">
        <v>0</v>
      </c>
      <c r="R247" s="101">
        <v>0</v>
      </c>
      <c r="S247" s="97">
        <v>1</v>
      </c>
      <c r="T247" s="101">
        <v>0</v>
      </c>
      <c r="U247" s="101">
        <v>0</v>
      </c>
      <c r="V247" s="101">
        <v>0</v>
      </c>
      <c r="W247" s="101">
        <v>0</v>
      </c>
      <c r="X247" s="101">
        <v>0</v>
      </c>
      <c r="Y247" s="101">
        <v>0</v>
      </c>
      <c r="Z247" s="97">
        <v>1</v>
      </c>
      <c r="AA247" s="101">
        <v>0</v>
      </c>
      <c r="AB247" s="101">
        <v>0</v>
      </c>
      <c r="AC247" s="101">
        <v>0</v>
      </c>
      <c r="AD247" s="101">
        <v>0</v>
      </c>
      <c r="AE247" s="101">
        <v>0</v>
      </c>
      <c r="AF247" s="101">
        <v>0</v>
      </c>
      <c r="AG247" s="97">
        <v>1</v>
      </c>
      <c r="AH247" s="101">
        <v>0</v>
      </c>
      <c r="AI247" s="101">
        <v>0</v>
      </c>
    </row>
    <row r="248" spans="1:35" ht="18" x14ac:dyDescent="0.4">
      <c r="A248" s="101">
        <v>0</v>
      </c>
      <c r="B248" s="101">
        <v>0</v>
      </c>
      <c r="C248" s="101">
        <v>0</v>
      </c>
      <c r="D248" s="101">
        <v>0</v>
      </c>
      <c r="E248" s="97">
        <v>1</v>
      </c>
      <c r="F248" s="101">
        <v>0</v>
      </c>
      <c r="G248" s="101">
        <v>0</v>
      </c>
      <c r="H248" s="101">
        <v>0</v>
      </c>
      <c r="I248" s="101">
        <v>0</v>
      </c>
      <c r="J248" s="101">
        <v>0</v>
      </c>
      <c r="K248" s="101">
        <v>0</v>
      </c>
      <c r="L248" s="97">
        <v>1</v>
      </c>
      <c r="M248" s="101">
        <v>0</v>
      </c>
      <c r="N248" s="101">
        <v>0</v>
      </c>
      <c r="O248" s="101">
        <v>0</v>
      </c>
      <c r="P248" s="101">
        <v>0</v>
      </c>
      <c r="Q248" s="101">
        <v>0</v>
      </c>
      <c r="R248" s="101">
        <v>0</v>
      </c>
      <c r="S248" s="97">
        <v>1</v>
      </c>
      <c r="T248" s="101">
        <v>0</v>
      </c>
      <c r="U248" s="101">
        <v>0</v>
      </c>
      <c r="V248" s="101">
        <v>0</v>
      </c>
      <c r="W248" s="101">
        <v>0</v>
      </c>
      <c r="X248" s="101">
        <v>0</v>
      </c>
      <c r="Y248" s="101">
        <v>0</v>
      </c>
      <c r="Z248" s="97">
        <v>1</v>
      </c>
      <c r="AA248" s="101">
        <v>0</v>
      </c>
      <c r="AB248" s="101">
        <v>0</v>
      </c>
      <c r="AC248" s="101">
        <v>0</v>
      </c>
      <c r="AD248" s="101">
        <v>0</v>
      </c>
      <c r="AE248" s="101">
        <v>0</v>
      </c>
      <c r="AF248" s="101">
        <v>0</v>
      </c>
      <c r="AG248" s="97">
        <v>1</v>
      </c>
      <c r="AH248" s="101">
        <v>0</v>
      </c>
      <c r="AI248" s="101">
        <v>0</v>
      </c>
    </row>
    <row r="249" spans="1:35" ht="18" x14ac:dyDescent="0.4">
      <c r="A249" s="96" t="s">
        <v>411</v>
      </c>
      <c r="B249" s="101">
        <v>0</v>
      </c>
      <c r="C249" s="101">
        <v>0</v>
      </c>
      <c r="D249" s="101">
        <v>0</v>
      </c>
      <c r="E249" s="97">
        <v>1</v>
      </c>
      <c r="F249" s="101">
        <v>0</v>
      </c>
      <c r="G249" s="101">
        <v>0</v>
      </c>
      <c r="H249" s="96" t="s">
        <v>411</v>
      </c>
      <c r="I249" s="101">
        <v>0</v>
      </c>
      <c r="J249" s="101">
        <v>0</v>
      </c>
      <c r="K249" s="101">
        <v>0</v>
      </c>
      <c r="L249" s="97">
        <v>1</v>
      </c>
      <c r="M249" s="101">
        <v>0</v>
      </c>
      <c r="N249" s="101">
        <v>0</v>
      </c>
      <c r="O249" s="96" t="s">
        <v>411</v>
      </c>
      <c r="P249" s="101">
        <v>0</v>
      </c>
      <c r="Q249" s="101">
        <v>0</v>
      </c>
      <c r="R249" s="101">
        <v>0</v>
      </c>
      <c r="S249" s="97">
        <v>1</v>
      </c>
      <c r="T249" s="101">
        <v>0</v>
      </c>
      <c r="U249" s="101">
        <v>0</v>
      </c>
      <c r="V249" s="96" t="s">
        <v>411</v>
      </c>
      <c r="W249" s="101">
        <v>0</v>
      </c>
      <c r="X249" s="101">
        <v>0</v>
      </c>
      <c r="Y249" s="101">
        <v>0</v>
      </c>
      <c r="Z249" s="97">
        <v>1</v>
      </c>
      <c r="AA249" s="101">
        <v>0</v>
      </c>
      <c r="AB249" s="101">
        <v>0</v>
      </c>
      <c r="AC249" s="96" t="s">
        <v>411</v>
      </c>
      <c r="AD249" s="101">
        <v>0</v>
      </c>
      <c r="AE249" s="101">
        <v>0</v>
      </c>
      <c r="AF249" s="101">
        <v>0</v>
      </c>
      <c r="AG249" s="97">
        <v>1</v>
      </c>
      <c r="AH249" s="101">
        <v>0</v>
      </c>
      <c r="AI249" s="101">
        <v>0</v>
      </c>
    </row>
    <row r="250" spans="1:35" ht="18" x14ac:dyDescent="0.4">
      <c r="A250" s="96" t="s">
        <v>412</v>
      </c>
      <c r="B250" s="101">
        <v>0</v>
      </c>
      <c r="C250" s="101">
        <v>0</v>
      </c>
      <c r="D250" s="101">
        <v>0</v>
      </c>
      <c r="E250" s="97">
        <v>1</v>
      </c>
      <c r="F250" s="101">
        <v>0</v>
      </c>
      <c r="G250" s="101">
        <v>0</v>
      </c>
      <c r="H250" s="96" t="s">
        <v>412</v>
      </c>
      <c r="I250" s="101">
        <v>0</v>
      </c>
      <c r="J250" s="101">
        <v>0</v>
      </c>
      <c r="K250" s="101">
        <v>0</v>
      </c>
      <c r="L250" s="97">
        <v>1</v>
      </c>
      <c r="M250" s="101">
        <v>0</v>
      </c>
      <c r="N250" s="101">
        <v>0</v>
      </c>
      <c r="O250" s="96" t="s">
        <v>412</v>
      </c>
      <c r="P250" s="101">
        <v>0</v>
      </c>
      <c r="Q250" s="101">
        <v>0</v>
      </c>
      <c r="R250" s="101">
        <v>0</v>
      </c>
      <c r="S250" s="97">
        <v>1</v>
      </c>
      <c r="T250" s="101">
        <v>0</v>
      </c>
      <c r="U250" s="101">
        <v>0</v>
      </c>
      <c r="V250" s="96" t="s">
        <v>412</v>
      </c>
      <c r="W250" s="101">
        <v>0</v>
      </c>
      <c r="X250" s="101">
        <v>0</v>
      </c>
      <c r="Y250" s="101">
        <v>0</v>
      </c>
      <c r="Z250" s="97">
        <v>1</v>
      </c>
      <c r="AA250" s="101">
        <v>0</v>
      </c>
      <c r="AB250" s="101">
        <v>0</v>
      </c>
      <c r="AC250" s="96" t="s">
        <v>412</v>
      </c>
      <c r="AD250" s="101">
        <v>0</v>
      </c>
      <c r="AE250" s="101">
        <v>0</v>
      </c>
      <c r="AF250" s="101">
        <v>0</v>
      </c>
      <c r="AG250" s="97">
        <v>1</v>
      </c>
      <c r="AH250" s="101">
        <v>0</v>
      </c>
      <c r="AI250" s="101">
        <v>0</v>
      </c>
    </row>
    <row r="251" spans="1:35" ht="18" x14ac:dyDescent="0.4">
      <c r="A251" s="101">
        <v>0</v>
      </c>
      <c r="B251" s="101">
        <v>0</v>
      </c>
      <c r="C251" s="101">
        <v>0</v>
      </c>
      <c r="D251" s="101">
        <v>0</v>
      </c>
      <c r="E251" s="97">
        <v>1</v>
      </c>
      <c r="F251" s="101">
        <v>0</v>
      </c>
      <c r="G251" s="101">
        <v>0</v>
      </c>
      <c r="H251" s="101">
        <v>0</v>
      </c>
      <c r="I251" s="101">
        <v>0</v>
      </c>
      <c r="J251" s="101">
        <v>0</v>
      </c>
      <c r="K251" s="101">
        <v>0</v>
      </c>
      <c r="L251" s="97">
        <v>1</v>
      </c>
      <c r="M251" s="101">
        <v>0</v>
      </c>
      <c r="N251" s="101">
        <v>0</v>
      </c>
      <c r="O251" s="101">
        <v>0</v>
      </c>
      <c r="P251" s="101">
        <v>0</v>
      </c>
      <c r="Q251" s="101">
        <v>0</v>
      </c>
      <c r="R251" s="101">
        <v>0</v>
      </c>
      <c r="S251" s="97">
        <v>1</v>
      </c>
      <c r="T251" s="101">
        <v>0</v>
      </c>
      <c r="U251" s="101">
        <v>0</v>
      </c>
      <c r="V251" s="101">
        <v>0</v>
      </c>
      <c r="W251" s="101">
        <v>0</v>
      </c>
      <c r="X251" s="101">
        <v>0</v>
      </c>
      <c r="Y251" s="101">
        <v>0</v>
      </c>
      <c r="Z251" s="97">
        <v>1</v>
      </c>
      <c r="AA251" s="101">
        <v>0</v>
      </c>
      <c r="AB251" s="101">
        <v>0</v>
      </c>
      <c r="AC251" s="101">
        <v>0</v>
      </c>
      <c r="AD251" s="101">
        <v>0</v>
      </c>
      <c r="AE251" s="101">
        <v>0</v>
      </c>
      <c r="AF251" s="101">
        <v>0</v>
      </c>
      <c r="AG251" s="97">
        <v>1</v>
      </c>
      <c r="AH251" s="101">
        <v>0</v>
      </c>
      <c r="AI251" s="101">
        <v>0</v>
      </c>
    </row>
    <row r="252" spans="1:35" ht="18" x14ac:dyDescent="0.4">
      <c r="A252" s="101">
        <v>0</v>
      </c>
      <c r="B252" s="101">
        <v>0</v>
      </c>
      <c r="C252" s="101">
        <v>0</v>
      </c>
      <c r="D252" s="101">
        <v>0</v>
      </c>
      <c r="E252" s="97">
        <v>1</v>
      </c>
      <c r="F252" s="101">
        <v>0</v>
      </c>
      <c r="G252" s="101">
        <v>0</v>
      </c>
      <c r="H252" s="101">
        <v>0</v>
      </c>
      <c r="I252" s="101">
        <v>0</v>
      </c>
      <c r="J252" s="101">
        <v>0</v>
      </c>
      <c r="K252" s="101">
        <v>0</v>
      </c>
      <c r="L252" s="97">
        <v>1</v>
      </c>
      <c r="M252" s="101">
        <v>0</v>
      </c>
      <c r="N252" s="101">
        <v>0</v>
      </c>
      <c r="O252" s="101">
        <v>0</v>
      </c>
      <c r="P252" s="101">
        <v>0</v>
      </c>
      <c r="Q252" s="101">
        <v>0</v>
      </c>
      <c r="R252" s="101">
        <v>0</v>
      </c>
      <c r="S252" s="97">
        <v>1</v>
      </c>
      <c r="T252" s="101">
        <v>0</v>
      </c>
      <c r="U252" s="101">
        <v>0</v>
      </c>
      <c r="V252" s="101">
        <v>0</v>
      </c>
      <c r="W252" s="101">
        <v>0</v>
      </c>
      <c r="X252" s="101">
        <v>0</v>
      </c>
      <c r="Y252" s="101">
        <v>0</v>
      </c>
      <c r="Z252" s="97">
        <v>1</v>
      </c>
      <c r="AA252" s="101">
        <v>0</v>
      </c>
      <c r="AB252" s="101">
        <v>0</v>
      </c>
      <c r="AC252" s="101">
        <v>0</v>
      </c>
      <c r="AD252" s="101">
        <v>0</v>
      </c>
      <c r="AE252" s="101">
        <v>0</v>
      </c>
      <c r="AF252" s="101">
        <v>0</v>
      </c>
      <c r="AG252" s="97">
        <v>1</v>
      </c>
      <c r="AH252" s="101">
        <v>0</v>
      </c>
      <c r="AI252" s="101">
        <v>0</v>
      </c>
    </row>
    <row r="253" spans="1:35" ht="18" x14ac:dyDescent="0.4">
      <c r="A253" s="96" t="s">
        <v>413</v>
      </c>
      <c r="B253" s="101">
        <v>0</v>
      </c>
      <c r="C253" s="101">
        <v>0</v>
      </c>
      <c r="D253" s="101">
        <v>0</v>
      </c>
      <c r="E253" s="97">
        <v>1</v>
      </c>
      <c r="F253" s="101">
        <v>0</v>
      </c>
      <c r="G253" s="101">
        <v>0</v>
      </c>
      <c r="H253" s="96" t="s">
        <v>413</v>
      </c>
      <c r="I253" s="101">
        <v>0</v>
      </c>
      <c r="J253" s="101">
        <v>0</v>
      </c>
      <c r="K253" s="101">
        <v>0</v>
      </c>
      <c r="L253" s="97">
        <v>1</v>
      </c>
      <c r="M253" s="101">
        <v>0</v>
      </c>
      <c r="N253" s="101">
        <v>0</v>
      </c>
      <c r="O253" s="96" t="s">
        <v>413</v>
      </c>
      <c r="P253" s="101">
        <v>0</v>
      </c>
      <c r="Q253" s="101">
        <v>0</v>
      </c>
      <c r="R253" s="101">
        <v>0</v>
      </c>
      <c r="S253" s="97">
        <v>1</v>
      </c>
      <c r="T253" s="101">
        <v>0</v>
      </c>
      <c r="U253" s="101">
        <v>0</v>
      </c>
      <c r="V253" s="96" t="s">
        <v>413</v>
      </c>
      <c r="W253" s="101">
        <v>0</v>
      </c>
      <c r="X253" s="101">
        <v>0</v>
      </c>
      <c r="Y253" s="101">
        <v>0</v>
      </c>
      <c r="Z253" s="97">
        <v>1</v>
      </c>
      <c r="AA253" s="101">
        <v>0</v>
      </c>
      <c r="AB253" s="101">
        <v>0</v>
      </c>
      <c r="AC253" s="96" t="s">
        <v>413</v>
      </c>
      <c r="AD253" s="101">
        <v>0</v>
      </c>
      <c r="AE253" s="101">
        <v>0</v>
      </c>
      <c r="AF253" s="101">
        <v>0</v>
      </c>
      <c r="AG253" s="97">
        <v>1</v>
      </c>
      <c r="AH253" s="101">
        <v>0</v>
      </c>
      <c r="AI253" s="101">
        <v>0</v>
      </c>
    </row>
    <row r="254" spans="1:35" ht="36" x14ac:dyDescent="0.4">
      <c r="A254" s="96" t="s">
        <v>414</v>
      </c>
      <c r="B254" s="101">
        <v>0</v>
      </c>
      <c r="C254" s="101">
        <v>0</v>
      </c>
      <c r="D254" s="101">
        <v>0</v>
      </c>
      <c r="E254" s="97">
        <v>1</v>
      </c>
      <c r="F254" s="101">
        <v>0</v>
      </c>
      <c r="G254" s="101">
        <v>0</v>
      </c>
      <c r="H254" s="96" t="s">
        <v>414</v>
      </c>
      <c r="I254" s="101">
        <v>0</v>
      </c>
      <c r="J254" s="101">
        <v>0</v>
      </c>
      <c r="K254" s="101">
        <v>0</v>
      </c>
      <c r="L254" s="97">
        <v>1</v>
      </c>
      <c r="M254" s="101">
        <v>0</v>
      </c>
      <c r="N254" s="101">
        <v>0</v>
      </c>
      <c r="O254" s="96" t="s">
        <v>414</v>
      </c>
      <c r="P254" s="101">
        <v>0</v>
      </c>
      <c r="Q254" s="101">
        <v>0</v>
      </c>
      <c r="R254" s="101">
        <v>0</v>
      </c>
      <c r="S254" s="97">
        <v>1</v>
      </c>
      <c r="T254" s="101">
        <v>0</v>
      </c>
      <c r="U254" s="101">
        <v>0</v>
      </c>
      <c r="V254" s="96" t="s">
        <v>414</v>
      </c>
      <c r="W254" s="101">
        <v>0</v>
      </c>
      <c r="X254" s="101">
        <v>0</v>
      </c>
      <c r="Y254" s="101">
        <v>0</v>
      </c>
      <c r="Z254" s="97">
        <v>1</v>
      </c>
      <c r="AA254" s="101">
        <v>0</v>
      </c>
      <c r="AB254" s="101">
        <v>0</v>
      </c>
      <c r="AC254" s="96" t="s">
        <v>414</v>
      </c>
      <c r="AD254" s="101">
        <v>0</v>
      </c>
      <c r="AE254" s="101">
        <v>0</v>
      </c>
      <c r="AF254" s="101">
        <v>0</v>
      </c>
      <c r="AG254" s="97">
        <v>1</v>
      </c>
      <c r="AH254" s="101">
        <v>0</v>
      </c>
      <c r="AI254" s="101">
        <v>0</v>
      </c>
    </row>
    <row r="255" spans="1:35" ht="18" x14ac:dyDescent="0.4">
      <c r="A255" s="101">
        <v>0</v>
      </c>
      <c r="B255" s="101">
        <v>0</v>
      </c>
      <c r="C255" s="101">
        <v>0</v>
      </c>
      <c r="D255" s="101">
        <v>0</v>
      </c>
      <c r="E255" s="97">
        <v>1</v>
      </c>
      <c r="F255" s="101">
        <v>0</v>
      </c>
      <c r="G255" s="101">
        <v>0</v>
      </c>
      <c r="H255" s="101">
        <v>0</v>
      </c>
      <c r="I255" s="101">
        <v>0</v>
      </c>
      <c r="J255" s="101">
        <v>0</v>
      </c>
      <c r="K255" s="101">
        <v>0</v>
      </c>
      <c r="L255" s="97">
        <v>1</v>
      </c>
      <c r="M255" s="101">
        <v>0</v>
      </c>
      <c r="N255" s="101">
        <v>0</v>
      </c>
      <c r="O255" s="101">
        <v>0</v>
      </c>
      <c r="P255" s="101">
        <v>0</v>
      </c>
      <c r="Q255" s="101">
        <v>0</v>
      </c>
      <c r="R255" s="101">
        <v>0</v>
      </c>
      <c r="S255" s="97">
        <v>1</v>
      </c>
      <c r="T255" s="101">
        <v>0</v>
      </c>
      <c r="U255" s="101">
        <v>0</v>
      </c>
      <c r="V255" s="101">
        <v>0</v>
      </c>
      <c r="W255" s="101">
        <v>0</v>
      </c>
      <c r="X255" s="101">
        <v>0</v>
      </c>
      <c r="Y255" s="101">
        <v>0</v>
      </c>
      <c r="Z255" s="97">
        <v>1</v>
      </c>
      <c r="AA255" s="101">
        <v>0</v>
      </c>
      <c r="AB255" s="101">
        <v>0</v>
      </c>
      <c r="AC255" s="101">
        <v>0</v>
      </c>
      <c r="AD255" s="101">
        <v>0</v>
      </c>
      <c r="AE255" s="101">
        <v>0</v>
      </c>
      <c r="AF255" s="101">
        <v>0</v>
      </c>
      <c r="AG255" s="97">
        <v>1</v>
      </c>
      <c r="AH255" s="101">
        <v>0</v>
      </c>
      <c r="AI255" s="101">
        <v>0</v>
      </c>
    </row>
    <row r="256" spans="1:35" ht="18" x14ac:dyDescent="0.4">
      <c r="A256" s="101">
        <v>0</v>
      </c>
      <c r="B256" s="101">
        <v>0</v>
      </c>
      <c r="C256" s="101">
        <v>0</v>
      </c>
      <c r="D256" s="101">
        <v>0</v>
      </c>
      <c r="E256" s="97">
        <v>1</v>
      </c>
      <c r="F256" s="101">
        <v>0</v>
      </c>
      <c r="G256" s="101">
        <v>0</v>
      </c>
      <c r="H256" s="101">
        <v>0</v>
      </c>
      <c r="I256" s="101">
        <v>0</v>
      </c>
      <c r="J256" s="101">
        <v>0</v>
      </c>
      <c r="K256" s="101">
        <v>0</v>
      </c>
      <c r="L256" s="97">
        <v>1</v>
      </c>
      <c r="M256" s="101">
        <v>0</v>
      </c>
      <c r="N256" s="101">
        <v>0</v>
      </c>
      <c r="O256" s="101">
        <v>0</v>
      </c>
      <c r="P256" s="101">
        <v>0</v>
      </c>
      <c r="Q256" s="101">
        <v>0</v>
      </c>
      <c r="R256" s="101">
        <v>0</v>
      </c>
      <c r="S256" s="97">
        <v>1</v>
      </c>
      <c r="T256" s="101">
        <v>0</v>
      </c>
      <c r="U256" s="101">
        <v>0</v>
      </c>
      <c r="V256" s="101">
        <v>0</v>
      </c>
      <c r="W256" s="101">
        <v>0</v>
      </c>
      <c r="X256" s="101">
        <v>0</v>
      </c>
      <c r="Y256" s="101">
        <v>0</v>
      </c>
      <c r="Z256" s="97">
        <v>1</v>
      </c>
      <c r="AA256" s="101">
        <v>0</v>
      </c>
      <c r="AB256" s="101">
        <v>0</v>
      </c>
      <c r="AC256" s="101">
        <v>0</v>
      </c>
      <c r="AD256" s="101">
        <v>0</v>
      </c>
      <c r="AE256" s="101">
        <v>0</v>
      </c>
      <c r="AF256" s="101">
        <v>0</v>
      </c>
      <c r="AG256" s="97">
        <v>1</v>
      </c>
      <c r="AH256" s="101">
        <v>0</v>
      </c>
      <c r="AI256" s="101">
        <v>0</v>
      </c>
    </row>
    <row r="257" spans="1:35" ht="18" x14ac:dyDescent="0.4">
      <c r="A257" s="96" t="s">
        <v>415</v>
      </c>
      <c r="B257" s="101">
        <v>0</v>
      </c>
      <c r="C257" s="101">
        <v>0</v>
      </c>
      <c r="D257" s="101">
        <v>0</v>
      </c>
      <c r="E257" s="97">
        <v>1</v>
      </c>
      <c r="F257" s="101">
        <v>0</v>
      </c>
      <c r="G257" s="101">
        <v>0</v>
      </c>
      <c r="H257" s="96" t="s">
        <v>415</v>
      </c>
      <c r="I257" s="101">
        <v>0</v>
      </c>
      <c r="J257" s="101">
        <v>0</v>
      </c>
      <c r="K257" s="101">
        <v>0</v>
      </c>
      <c r="L257" s="97">
        <v>1</v>
      </c>
      <c r="M257" s="101">
        <v>0</v>
      </c>
      <c r="N257" s="101">
        <v>0</v>
      </c>
      <c r="O257" s="96" t="s">
        <v>415</v>
      </c>
      <c r="P257" s="101">
        <v>0</v>
      </c>
      <c r="Q257" s="101">
        <v>0</v>
      </c>
      <c r="R257" s="101">
        <v>0</v>
      </c>
      <c r="S257" s="97">
        <v>1</v>
      </c>
      <c r="T257" s="101">
        <v>0</v>
      </c>
      <c r="U257" s="101">
        <v>0</v>
      </c>
      <c r="V257" s="96" t="s">
        <v>415</v>
      </c>
      <c r="W257" s="101">
        <v>0</v>
      </c>
      <c r="X257" s="101">
        <v>0</v>
      </c>
      <c r="Y257" s="101">
        <v>0</v>
      </c>
      <c r="Z257" s="97">
        <v>1</v>
      </c>
      <c r="AA257" s="101">
        <v>0</v>
      </c>
      <c r="AB257" s="101">
        <v>0</v>
      </c>
      <c r="AC257" s="96" t="s">
        <v>415</v>
      </c>
      <c r="AD257" s="101">
        <v>0</v>
      </c>
      <c r="AE257" s="101">
        <v>0</v>
      </c>
      <c r="AF257" s="101">
        <v>0</v>
      </c>
      <c r="AG257" s="97">
        <v>1</v>
      </c>
      <c r="AH257" s="101">
        <v>0</v>
      </c>
      <c r="AI257" s="101">
        <v>0</v>
      </c>
    </row>
    <row r="258" spans="1:35" ht="36" x14ac:dyDescent="0.4">
      <c r="A258" s="96" t="s">
        <v>416</v>
      </c>
      <c r="B258" s="101">
        <v>0</v>
      </c>
      <c r="C258" s="101">
        <v>0</v>
      </c>
      <c r="D258" s="101">
        <v>0</v>
      </c>
      <c r="E258" s="97">
        <v>1</v>
      </c>
      <c r="F258" s="101">
        <v>0</v>
      </c>
      <c r="G258" s="101">
        <v>0</v>
      </c>
      <c r="H258" s="96" t="s">
        <v>416</v>
      </c>
      <c r="I258" s="101">
        <v>0</v>
      </c>
      <c r="J258" s="101">
        <v>0</v>
      </c>
      <c r="K258" s="101">
        <v>0</v>
      </c>
      <c r="L258" s="97">
        <v>1</v>
      </c>
      <c r="M258" s="101">
        <v>0</v>
      </c>
      <c r="N258" s="101">
        <v>0</v>
      </c>
      <c r="O258" s="96" t="s">
        <v>416</v>
      </c>
      <c r="P258" s="101">
        <v>0</v>
      </c>
      <c r="Q258" s="101">
        <v>0</v>
      </c>
      <c r="R258" s="101">
        <v>0</v>
      </c>
      <c r="S258" s="97">
        <v>1</v>
      </c>
      <c r="T258" s="101">
        <v>0</v>
      </c>
      <c r="U258" s="101">
        <v>0</v>
      </c>
      <c r="V258" s="96" t="s">
        <v>416</v>
      </c>
      <c r="W258" s="101">
        <v>0</v>
      </c>
      <c r="X258" s="101">
        <v>0</v>
      </c>
      <c r="Y258" s="101">
        <v>0</v>
      </c>
      <c r="Z258" s="97">
        <v>1</v>
      </c>
      <c r="AA258" s="101">
        <v>0</v>
      </c>
      <c r="AB258" s="101">
        <v>0</v>
      </c>
      <c r="AC258" s="96" t="s">
        <v>416</v>
      </c>
      <c r="AD258" s="101">
        <v>0</v>
      </c>
      <c r="AE258" s="101">
        <v>0</v>
      </c>
      <c r="AF258" s="101">
        <v>0</v>
      </c>
      <c r="AG258" s="97">
        <v>1</v>
      </c>
      <c r="AH258" s="101">
        <v>0</v>
      </c>
      <c r="AI258" s="101">
        <v>0</v>
      </c>
    </row>
  </sheetData>
  <mergeCells count="2">
    <mergeCell ref="B2:F2"/>
    <mergeCell ref="B3:F3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B134F-AB86-43A2-8FD2-01A9B0042599}">
  <sheetPr codeName="Sheet66"/>
  <dimension ref="A1:L93"/>
  <sheetViews>
    <sheetView workbookViewId="0">
      <selection activeCell="A4" sqref="A4"/>
    </sheetView>
  </sheetViews>
  <sheetFormatPr defaultRowHeight="12.5" x14ac:dyDescent="0.25"/>
  <cols>
    <col min="1" max="1" width="6.26953125" style="32" bestFit="1" customWidth="1"/>
    <col min="2" max="2" width="12.36328125" style="32" bestFit="1" customWidth="1"/>
    <col min="3" max="3" width="14.453125" style="32" bestFit="1" customWidth="1"/>
    <col min="4" max="4" width="19.90625" style="32" bestFit="1" customWidth="1"/>
    <col min="5" max="5" width="17.81640625" style="32" bestFit="1" customWidth="1"/>
    <col min="6" max="6" width="17.453125" style="32" bestFit="1" customWidth="1"/>
    <col min="7" max="7" width="19.90625" style="32" bestFit="1" customWidth="1"/>
    <col min="8" max="8" width="13.6328125" style="32" bestFit="1" customWidth="1"/>
    <col min="9" max="9" width="17.453125" style="32" bestFit="1" customWidth="1"/>
    <col min="10" max="10" width="17.81640625" style="32" bestFit="1" customWidth="1"/>
    <col min="11" max="11" width="17.453125" style="32" bestFit="1" customWidth="1"/>
    <col min="12" max="16384" width="8.7265625" style="32"/>
  </cols>
  <sheetData>
    <row r="1" spans="1:12" ht="35" customHeight="1" x14ac:dyDescent="0.35">
      <c r="A1" s="263" t="s">
        <v>702</v>
      </c>
      <c r="B1" s="264"/>
      <c r="C1" s="264"/>
      <c r="D1" s="265"/>
      <c r="E1" s="31"/>
      <c r="F1" s="31"/>
      <c r="G1" s="31"/>
      <c r="H1" s="31"/>
      <c r="I1" s="31"/>
      <c r="J1" s="31"/>
      <c r="K1" s="31"/>
    </row>
    <row r="2" spans="1:12" ht="36" thickBot="1" x14ac:dyDescent="0.45">
      <c r="A2" s="33" t="s">
        <v>126</v>
      </c>
      <c r="B2" s="34" t="s">
        <v>127</v>
      </c>
      <c r="C2" s="33" t="s">
        <v>128</v>
      </c>
      <c r="D2" s="35" t="s">
        <v>129</v>
      </c>
      <c r="E2" s="31"/>
      <c r="F2" s="31"/>
      <c r="G2" s="31"/>
      <c r="H2" s="31"/>
      <c r="I2" s="31"/>
      <c r="J2" s="31"/>
      <c r="K2" s="31"/>
    </row>
    <row r="3" spans="1:12" ht="36.5" thickBot="1" x14ac:dyDescent="0.45">
      <c r="A3" s="36" t="s">
        <v>130</v>
      </c>
      <c r="B3" s="36" t="s">
        <v>131</v>
      </c>
      <c r="C3" s="36" t="s">
        <v>132</v>
      </c>
      <c r="D3" s="36" t="s">
        <v>133</v>
      </c>
      <c r="E3" s="36" t="s">
        <v>134</v>
      </c>
      <c r="F3" s="37" t="s">
        <v>135</v>
      </c>
      <c r="G3" s="37" t="s">
        <v>136</v>
      </c>
      <c r="H3" s="37" t="s">
        <v>137</v>
      </c>
      <c r="I3" s="37" t="s">
        <v>138</v>
      </c>
      <c r="J3" s="37" t="s">
        <v>139</v>
      </c>
      <c r="K3" s="38" t="s">
        <v>140</v>
      </c>
      <c r="L3" s="39"/>
    </row>
    <row r="4" spans="1:12" ht="36" x14ac:dyDescent="0.4">
      <c r="A4" s="40" t="s">
        <v>14</v>
      </c>
      <c r="B4" s="41" t="s">
        <v>428</v>
      </c>
      <c r="C4" s="41" t="s">
        <v>157</v>
      </c>
      <c r="D4" s="41" t="s">
        <v>144</v>
      </c>
      <c r="E4" s="42" t="s">
        <v>145</v>
      </c>
      <c r="F4" s="43"/>
      <c r="G4" s="43"/>
      <c r="H4" s="43"/>
      <c r="I4" s="43"/>
      <c r="J4" s="43"/>
      <c r="K4" s="43"/>
    </row>
    <row r="5" spans="1:12" ht="18.5" thickBot="1" x14ac:dyDescent="0.45">
      <c r="A5" s="44">
        <v>1000</v>
      </c>
      <c r="B5" s="46">
        <v>1.91652</v>
      </c>
      <c r="C5" s="47">
        <v>0.93182522558668368</v>
      </c>
      <c r="D5" s="47">
        <v>0.19201344634841117</v>
      </c>
      <c r="E5" s="48">
        <v>6.2132650645219438E-2</v>
      </c>
      <c r="F5" s="43"/>
      <c r="G5" s="43"/>
      <c r="H5" s="43"/>
      <c r="I5" s="43"/>
      <c r="J5" s="43"/>
      <c r="K5" s="43"/>
    </row>
    <row r="6" spans="1:12" ht="36" x14ac:dyDescent="0.4">
      <c r="A6" s="49"/>
      <c r="B6" s="49"/>
      <c r="C6" s="49"/>
      <c r="D6" s="49"/>
      <c r="E6" s="42" t="s">
        <v>146</v>
      </c>
      <c r="F6" s="43"/>
      <c r="G6" s="43"/>
      <c r="H6" s="43"/>
      <c r="I6" s="43"/>
      <c r="J6" s="43"/>
      <c r="K6" s="43"/>
    </row>
    <row r="7" spans="1:12" ht="18.5" thickBot="1" x14ac:dyDescent="0.45">
      <c r="A7" s="49"/>
      <c r="B7" s="49"/>
      <c r="C7" s="49"/>
      <c r="D7" s="49"/>
      <c r="E7" s="50">
        <v>0.19585370809799202</v>
      </c>
      <c r="F7" s="43"/>
      <c r="G7" s="43"/>
      <c r="H7" s="43"/>
      <c r="I7" s="43"/>
      <c r="J7" s="43"/>
      <c r="K7" s="43"/>
    </row>
    <row r="8" spans="1:12" ht="18" x14ac:dyDescent="0.4">
      <c r="A8" s="49"/>
      <c r="B8" s="49"/>
      <c r="C8" s="49"/>
      <c r="D8" s="41" t="s">
        <v>147</v>
      </c>
      <c r="E8" s="42" t="s">
        <v>148</v>
      </c>
      <c r="F8" s="43"/>
      <c r="G8" s="43"/>
      <c r="H8" s="43"/>
      <c r="I8" s="43"/>
      <c r="J8" s="43"/>
      <c r="K8" s="43"/>
    </row>
    <row r="9" spans="1:12" ht="18.5" thickBot="1" x14ac:dyDescent="0.45">
      <c r="A9" s="49"/>
      <c r="B9" s="49"/>
      <c r="C9" s="49"/>
      <c r="D9" s="47">
        <v>0.35838085107702855</v>
      </c>
      <c r="E9" s="50">
        <v>0.35838140192614876</v>
      </c>
      <c r="F9" s="43"/>
      <c r="G9" s="43"/>
      <c r="H9" s="43"/>
      <c r="I9" s="43"/>
      <c r="J9" s="43"/>
      <c r="K9" s="43"/>
    </row>
    <row r="10" spans="1:12" ht="18" x14ac:dyDescent="0.4">
      <c r="A10" s="49"/>
      <c r="B10" s="49"/>
      <c r="C10" s="49"/>
      <c r="D10" s="41" t="s">
        <v>149</v>
      </c>
      <c r="E10" s="42" t="s">
        <v>148</v>
      </c>
      <c r="F10" s="43"/>
      <c r="G10" s="43"/>
      <c r="H10" s="43"/>
      <c r="I10" s="43"/>
      <c r="J10" s="43"/>
      <c r="K10" s="43"/>
    </row>
    <row r="11" spans="1:12" ht="18.5" thickBot="1" x14ac:dyDescent="0.45">
      <c r="A11" s="49"/>
      <c r="B11" s="49"/>
      <c r="C11" s="49"/>
      <c r="D11" s="47">
        <v>0.15909030620603176</v>
      </c>
      <c r="E11" s="50">
        <v>0.15909055350968024</v>
      </c>
      <c r="F11" s="43"/>
      <c r="G11" s="43"/>
      <c r="H11" s="43"/>
      <c r="I11" s="43"/>
      <c r="J11" s="43"/>
      <c r="K11" s="43"/>
    </row>
    <row r="12" spans="1:12" ht="18" x14ac:dyDescent="0.4">
      <c r="A12" s="49"/>
      <c r="B12" s="49"/>
      <c r="C12" s="49"/>
      <c r="D12" s="40" t="s">
        <v>150</v>
      </c>
      <c r="E12" s="42" t="s">
        <v>151</v>
      </c>
      <c r="F12" s="43"/>
      <c r="G12" s="43"/>
      <c r="H12" s="43"/>
      <c r="I12" s="43"/>
      <c r="J12" s="43"/>
      <c r="K12" s="43"/>
    </row>
    <row r="13" spans="1:12" ht="18.5" thickBot="1" x14ac:dyDescent="0.45">
      <c r="A13" s="49"/>
      <c r="B13" s="49"/>
      <c r="C13" s="49"/>
      <c r="D13" s="51">
        <v>0.24847168791856034</v>
      </c>
      <c r="E13" s="52">
        <v>0.2484716922044754</v>
      </c>
      <c r="F13" s="43"/>
      <c r="G13" s="43"/>
      <c r="H13" s="43"/>
      <c r="I13" s="43"/>
      <c r="J13" s="43"/>
      <c r="K13" s="43"/>
    </row>
    <row r="14" spans="1:12" ht="18" x14ac:dyDescent="0.4">
      <c r="A14" s="49"/>
      <c r="B14" s="49"/>
      <c r="C14" s="40" t="s">
        <v>150</v>
      </c>
      <c r="D14" s="42" t="s">
        <v>151</v>
      </c>
      <c r="E14" s="43"/>
      <c r="F14" s="43"/>
      <c r="G14" s="43"/>
      <c r="H14" s="43"/>
      <c r="I14" s="43"/>
      <c r="J14" s="43"/>
      <c r="K14" s="43"/>
    </row>
    <row r="15" spans="1:12" ht="18.5" thickBot="1" x14ac:dyDescent="0.45">
      <c r="A15" s="49"/>
      <c r="B15" s="49"/>
      <c r="C15" s="51">
        <v>0.98469474193202744</v>
      </c>
      <c r="D15" s="50">
        <v>0.9846947193145752</v>
      </c>
      <c r="E15" s="43"/>
      <c r="F15" s="43"/>
      <c r="G15" s="43"/>
      <c r="H15" s="43"/>
      <c r="I15" s="43"/>
      <c r="J15" s="43"/>
      <c r="K15" s="43"/>
    </row>
    <row r="16" spans="1:12" ht="36" x14ac:dyDescent="0.4">
      <c r="A16" s="49"/>
      <c r="B16" s="41" t="s">
        <v>170</v>
      </c>
      <c r="C16" s="41" t="s">
        <v>171</v>
      </c>
      <c r="D16" s="41" t="s">
        <v>172</v>
      </c>
      <c r="E16" s="40" t="s">
        <v>173</v>
      </c>
      <c r="F16" s="42" t="s">
        <v>145</v>
      </c>
      <c r="G16" s="43"/>
      <c r="H16" s="43"/>
      <c r="I16" s="43"/>
      <c r="J16" s="43"/>
      <c r="K16" s="43"/>
    </row>
    <row r="17" spans="1:11" ht="18.5" thickBot="1" x14ac:dyDescent="0.45">
      <c r="A17" s="49"/>
      <c r="B17" s="62">
        <v>12.5031</v>
      </c>
      <c r="C17" s="47">
        <v>0.9558945452267722</v>
      </c>
      <c r="D17" s="47">
        <v>0.27750512424257517</v>
      </c>
      <c r="E17" s="51">
        <v>0.28293824021031905</v>
      </c>
      <c r="F17" s="50">
        <v>0.79335883045196531</v>
      </c>
      <c r="G17" s="43"/>
      <c r="H17" s="43"/>
      <c r="I17" s="43"/>
      <c r="J17" s="43"/>
      <c r="K17" s="43"/>
    </row>
    <row r="18" spans="1:11" ht="18" x14ac:dyDescent="0.4">
      <c r="A18" s="49"/>
      <c r="B18" s="49"/>
      <c r="C18" s="49"/>
      <c r="D18" s="49"/>
      <c r="E18" s="49"/>
      <c r="F18" s="42" t="s">
        <v>164</v>
      </c>
      <c r="G18" s="43"/>
      <c r="H18" s="43"/>
      <c r="I18" s="43"/>
      <c r="J18" s="43"/>
      <c r="K18" s="43"/>
    </row>
    <row r="19" spans="1:11" ht="18.5" thickBot="1" x14ac:dyDescent="0.45">
      <c r="A19" s="49"/>
      <c r="B19" s="49"/>
      <c r="C19" s="49"/>
      <c r="D19" s="49"/>
      <c r="E19" s="49"/>
      <c r="F19" s="50">
        <v>0.28661643910408019</v>
      </c>
      <c r="G19" s="43"/>
      <c r="H19" s="43"/>
      <c r="I19" s="43"/>
      <c r="J19" s="43"/>
      <c r="K19" s="43"/>
    </row>
    <row r="20" spans="1:11" ht="36" x14ac:dyDescent="0.4">
      <c r="A20" s="49"/>
      <c r="B20" s="49"/>
      <c r="C20" s="49"/>
      <c r="D20" s="41" t="s">
        <v>174</v>
      </c>
      <c r="E20" s="40" t="s">
        <v>173</v>
      </c>
      <c r="F20" s="42" t="s">
        <v>145</v>
      </c>
      <c r="G20" s="43"/>
      <c r="H20" s="43"/>
      <c r="I20" s="43"/>
      <c r="J20" s="43"/>
      <c r="K20" s="43"/>
    </row>
    <row r="21" spans="1:11" ht="18.5" thickBot="1" x14ac:dyDescent="0.45">
      <c r="A21" s="49"/>
      <c r="B21" s="49"/>
      <c r="C21" s="49"/>
      <c r="D21" s="47">
        <v>0.68115033102231715</v>
      </c>
      <c r="E21" s="51">
        <v>0.69143163562629362</v>
      </c>
      <c r="F21" s="53">
        <v>1.9387743229866028</v>
      </c>
      <c r="G21" s="43"/>
      <c r="H21" s="43"/>
      <c r="I21" s="43"/>
      <c r="J21" s="43"/>
      <c r="K21" s="43"/>
    </row>
    <row r="22" spans="1:11" ht="18" x14ac:dyDescent="0.4">
      <c r="A22" s="49"/>
      <c r="B22" s="49"/>
      <c r="C22" s="49"/>
      <c r="D22" s="49"/>
      <c r="E22" s="49"/>
      <c r="F22" s="42" t="s">
        <v>164</v>
      </c>
      <c r="G22" s="43"/>
      <c r="H22" s="43"/>
      <c r="I22" s="43"/>
      <c r="J22" s="43"/>
      <c r="K22" s="43"/>
    </row>
    <row r="23" spans="1:11" ht="18.5" thickBot="1" x14ac:dyDescent="0.45">
      <c r="A23" s="49"/>
      <c r="B23" s="49"/>
      <c r="C23" s="49"/>
      <c r="D23" s="49"/>
      <c r="E23" s="49"/>
      <c r="F23" s="50">
        <v>0.70042025291919707</v>
      </c>
      <c r="G23" s="43"/>
      <c r="H23" s="43"/>
      <c r="I23" s="43"/>
      <c r="J23" s="43"/>
      <c r="K23" s="43"/>
    </row>
    <row r="24" spans="1:11" ht="36" x14ac:dyDescent="0.4">
      <c r="A24" s="49"/>
      <c r="B24" s="49"/>
      <c r="C24" s="40" t="s">
        <v>175</v>
      </c>
      <c r="D24" s="40" t="s">
        <v>176</v>
      </c>
      <c r="E24" s="41" t="s">
        <v>177</v>
      </c>
      <c r="F24" s="41" t="s">
        <v>144</v>
      </c>
      <c r="G24" s="42" t="s">
        <v>145</v>
      </c>
      <c r="H24" s="43"/>
      <c r="I24" s="43"/>
      <c r="J24" s="43"/>
      <c r="K24" s="43"/>
    </row>
    <row r="25" spans="1:11" ht="18.5" thickBot="1" x14ac:dyDescent="0.45">
      <c r="A25" s="49"/>
      <c r="B25" s="49"/>
      <c r="C25" s="51">
        <v>0.78383352708595322</v>
      </c>
      <c r="D25" s="51">
        <v>0.78383350372314453</v>
      </c>
      <c r="E25" s="46">
        <v>1.6411513984203339</v>
      </c>
      <c r="F25" s="46">
        <v>1.6606855884545602</v>
      </c>
      <c r="G25" s="50">
        <v>0.53737276457996641</v>
      </c>
      <c r="H25" s="43"/>
      <c r="I25" s="43"/>
      <c r="J25" s="43"/>
      <c r="K25" s="43"/>
    </row>
    <row r="26" spans="1:11" ht="36" x14ac:dyDescent="0.4">
      <c r="A26" s="49"/>
      <c r="B26" s="49"/>
      <c r="C26" s="49"/>
      <c r="D26" s="49"/>
      <c r="E26" s="49"/>
      <c r="F26" s="49"/>
      <c r="G26" s="42" t="s">
        <v>146</v>
      </c>
      <c r="H26" s="43"/>
      <c r="I26" s="43"/>
      <c r="J26" s="43"/>
      <c r="K26" s="43"/>
    </row>
    <row r="27" spans="1:11" ht="18.5" thickBot="1" x14ac:dyDescent="0.45">
      <c r="A27" s="49"/>
      <c r="B27" s="49"/>
      <c r="C27" s="49"/>
      <c r="D27" s="49"/>
      <c r="E27" s="49"/>
      <c r="F27" s="49"/>
      <c r="G27" s="59">
        <v>1.6938992217605242</v>
      </c>
      <c r="H27" s="43"/>
      <c r="I27" s="43"/>
      <c r="J27" s="43"/>
      <c r="K27" s="43"/>
    </row>
    <row r="28" spans="1:11" ht="18" x14ac:dyDescent="0.4">
      <c r="A28" s="49"/>
      <c r="B28" s="49"/>
      <c r="C28" s="49"/>
      <c r="D28" s="49"/>
      <c r="E28" s="41" t="s">
        <v>149</v>
      </c>
      <c r="F28" s="42" t="s">
        <v>148</v>
      </c>
      <c r="G28" s="43"/>
      <c r="H28" s="43"/>
      <c r="I28" s="43"/>
      <c r="J28" s="43"/>
      <c r="K28" s="43"/>
    </row>
    <row r="29" spans="1:11" ht="18.5" thickBot="1" x14ac:dyDescent="0.45">
      <c r="A29" s="49"/>
      <c r="B29" s="49"/>
      <c r="C29" s="49"/>
      <c r="D29" s="49"/>
      <c r="E29" s="47">
        <v>0.29085474672603606</v>
      </c>
      <c r="F29" s="50">
        <v>0.29085519664434722</v>
      </c>
      <c r="G29" s="43"/>
      <c r="H29" s="43"/>
      <c r="I29" s="43"/>
      <c r="J29" s="43"/>
      <c r="K29" s="43"/>
    </row>
    <row r="30" spans="1:11" ht="18" x14ac:dyDescent="0.4">
      <c r="A30" s="49"/>
      <c r="B30" s="49"/>
      <c r="C30" s="49"/>
      <c r="D30" s="49"/>
      <c r="E30" s="40" t="s">
        <v>150</v>
      </c>
      <c r="F30" s="42" t="s">
        <v>151</v>
      </c>
      <c r="G30" s="43"/>
      <c r="H30" s="43"/>
      <c r="I30" s="43"/>
      <c r="J30" s="43"/>
      <c r="K30" s="43"/>
    </row>
    <row r="31" spans="1:11" ht="18.5" thickBot="1" x14ac:dyDescent="0.45">
      <c r="A31" s="49"/>
      <c r="B31" s="49"/>
      <c r="C31" s="49"/>
      <c r="D31" s="49"/>
      <c r="E31" s="60">
        <v>3.575542748918533</v>
      </c>
      <c r="F31" s="59">
        <v>3.575542688369751</v>
      </c>
      <c r="G31" s="43"/>
      <c r="H31" s="43"/>
      <c r="I31" s="43"/>
      <c r="J31" s="43"/>
      <c r="K31" s="43"/>
    </row>
    <row r="32" spans="1:11" ht="36" x14ac:dyDescent="0.4">
      <c r="A32" s="49"/>
      <c r="B32" s="49"/>
      <c r="C32" s="41" t="s">
        <v>149</v>
      </c>
      <c r="D32" s="42" t="s">
        <v>148</v>
      </c>
      <c r="E32" s="43"/>
      <c r="F32" s="43"/>
      <c r="G32" s="43"/>
      <c r="H32" s="43"/>
      <c r="I32" s="43"/>
      <c r="J32" s="43"/>
      <c r="K32" s="43"/>
    </row>
    <row r="33" spans="1:11" ht="18.5" thickBot="1" x14ac:dyDescent="0.45">
      <c r="A33" s="49"/>
      <c r="B33" s="49"/>
      <c r="C33" s="62">
        <v>19.117890904535447</v>
      </c>
      <c r="D33" s="58">
        <v>19.117920533941014</v>
      </c>
      <c r="E33" s="43"/>
      <c r="F33" s="43"/>
      <c r="G33" s="43"/>
      <c r="H33" s="43"/>
      <c r="I33" s="43"/>
      <c r="J33" s="43"/>
      <c r="K33" s="43"/>
    </row>
    <row r="34" spans="1:11" ht="18" x14ac:dyDescent="0.4">
      <c r="A34" s="49"/>
      <c r="B34" s="41" t="s">
        <v>420</v>
      </c>
      <c r="C34" s="103" t="s">
        <v>421</v>
      </c>
      <c r="D34" s="41" t="s">
        <v>157</v>
      </c>
      <c r="E34" s="41" t="s">
        <v>144</v>
      </c>
      <c r="F34" s="42" t="s">
        <v>145</v>
      </c>
      <c r="G34" s="43"/>
      <c r="H34" s="43"/>
      <c r="I34" s="43"/>
      <c r="J34" s="43"/>
      <c r="K34" s="43"/>
    </row>
    <row r="35" spans="1:11" ht="18.5" thickBot="1" x14ac:dyDescent="0.45">
      <c r="A35" s="49"/>
      <c r="B35" s="55">
        <v>971.39800000000002</v>
      </c>
      <c r="C35" s="55">
        <v>864.45157813575224</v>
      </c>
      <c r="D35" s="55">
        <v>247.0851164854775</v>
      </c>
      <c r="E35" s="62">
        <v>50.914767213126289</v>
      </c>
      <c r="F35" s="58">
        <v>16.475250195902792</v>
      </c>
      <c r="G35" s="43"/>
      <c r="H35" s="43"/>
      <c r="I35" s="43"/>
      <c r="J35" s="43"/>
      <c r="K35" s="43"/>
    </row>
    <row r="36" spans="1:11" ht="36" x14ac:dyDescent="0.4">
      <c r="A36" s="49"/>
      <c r="B36" s="49"/>
      <c r="C36" s="49"/>
      <c r="D36" s="49"/>
      <c r="E36" s="49"/>
      <c r="F36" s="42" t="s">
        <v>146</v>
      </c>
      <c r="G36" s="43"/>
      <c r="H36" s="43"/>
      <c r="I36" s="43"/>
      <c r="J36" s="43"/>
      <c r="K36" s="43"/>
    </row>
    <row r="37" spans="1:11" ht="18.5" thickBot="1" x14ac:dyDescent="0.45">
      <c r="A37" s="49"/>
      <c r="B37" s="49"/>
      <c r="C37" s="49"/>
      <c r="D37" s="49"/>
      <c r="E37" s="49"/>
      <c r="F37" s="58">
        <v>51.933062716647527</v>
      </c>
      <c r="G37" s="43"/>
      <c r="H37" s="43"/>
      <c r="I37" s="43"/>
      <c r="J37" s="43"/>
      <c r="K37" s="43"/>
    </row>
    <row r="38" spans="1:11" ht="18" x14ac:dyDescent="0.4">
      <c r="A38" s="49"/>
      <c r="B38" s="49"/>
      <c r="C38" s="49"/>
      <c r="D38" s="49"/>
      <c r="E38" s="41" t="s">
        <v>147</v>
      </c>
      <c r="F38" s="42" t="s">
        <v>148</v>
      </c>
      <c r="G38" s="43"/>
      <c r="H38" s="43"/>
      <c r="I38" s="43"/>
      <c r="J38" s="43"/>
      <c r="K38" s="43"/>
    </row>
    <row r="39" spans="1:11" ht="18.5" thickBot="1" x14ac:dyDescent="0.45">
      <c r="A39" s="49"/>
      <c r="B39" s="49"/>
      <c r="C39" s="49"/>
      <c r="D39" s="49"/>
      <c r="E39" s="62">
        <v>95.029165682072929</v>
      </c>
      <c r="F39" s="58">
        <v>95.029312430350629</v>
      </c>
      <c r="G39" s="43"/>
      <c r="H39" s="43"/>
      <c r="I39" s="43"/>
      <c r="J39" s="43"/>
      <c r="K39" s="43"/>
    </row>
    <row r="40" spans="1:11" ht="18" x14ac:dyDescent="0.4">
      <c r="A40" s="49"/>
      <c r="B40" s="49"/>
      <c r="C40" s="49"/>
      <c r="D40" s="49"/>
      <c r="E40" s="41" t="s">
        <v>149</v>
      </c>
      <c r="F40" s="42" t="s">
        <v>148</v>
      </c>
      <c r="G40" s="43"/>
      <c r="H40" s="43"/>
      <c r="I40" s="43"/>
      <c r="J40" s="43"/>
      <c r="K40" s="43"/>
    </row>
    <row r="41" spans="1:11" ht="18.5" thickBot="1" x14ac:dyDescent="0.45">
      <c r="A41" s="49"/>
      <c r="B41" s="49"/>
      <c r="C41" s="49"/>
      <c r="D41" s="49"/>
      <c r="E41" s="62">
        <v>42.184784765788933</v>
      </c>
      <c r="F41" s="58">
        <v>42.184848416310054</v>
      </c>
      <c r="G41" s="43"/>
      <c r="H41" s="43"/>
      <c r="I41" s="43"/>
      <c r="J41" s="43"/>
      <c r="K41" s="43"/>
    </row>
    <row r="42" spans="1:11" ht="18" x14ac:dyDescent="0.4">
      <c r="A42" s="49"/>
      <c r="B42" s="49"/>
      <c r="C42" s="49"/>
      <c r="D42" s="49"/>
      <c r="E42" s="40" t="s">
        <v>150</v>
      </c>
      <c r="F42" s="42" t="s">
        <v>151</v>
      </c>
      <c r="G42" s="43"/>
      <c r="H42" s="43"/>
      <c r="I42" s="43"/>
      <c r="J42" s="43"/>
      <c r="K42" s="43"/>
    </row>
    <row r="43" spans="1:11" ht="18.5" thickBot="1" x14ac:dyDescent="0.45">
      <c r="A43" s="49"/>
      <c r="B43" s="49"/>
      <c r="C43" s="49"/>
      <c r="D43" s="49"/>
      <c r="E43" s="61">
        <v>65.885376206783263</v>
      </c>
      <c r="F43" s="58">
        <v>65.8853759765625</v>
      </c>
      <c r="G43" s="43"/>
      <c r="H43" s="43"/>
      <c r="I43" s="43"/>
      <c r="J43" s="43"/>
      <c r="K43" s="43"/>
    </row>
    <row r="44" spans="1:11" ht="18" x14ac:dyDescent="0.4">
      <c r="A44" s="49"/>
      <c r="B44" s="49"/>
      <c r="C44" s="49"/>
      <c r="D44" s="40" t="s">
        <v>422</v>
      </c>
      <c r="E44" s="103" t="s">
        <v>423</v>
      </c>
      <c r="F44" s="103" t="s">
        <v>424</v>
      </c>
      <c r="G44" s="40" t="s">
        <v>425</v>
      </c>
      <c r="H44" s="41" t="s">
        <v>144</v>
      </c>
      <c r="I44" s="42" t="s">
        <v>145</v>
      </c>
      <c r="J44" s="43"/>
      <c r="K44" s="43"/>
    </row>
    <row r="45" spans="1:11" ht="18.5" thickBot="1" x14ac:dyDescent="0.45">
      <c r="A45" s="49"/>
      <c r="B45" s="49"/>
      <c r="C45" s="49"/>
      <c r="D45" s="54">
        <v>939.4819340158466</v>
      </c>
      <c r="E45" s="56">
        <v>1001.6662427783203</v>
      </c>
      <c r="F45" s="56">
        <v>1012.4703889934701</v>
      </c>
      <c r="G45" s="54">
        <v>336.81514134277899</v>
      </c>
      <c r="H45" s="55">
        <v>615.32423857147228</v>
      </c>
      <c r="I45" s="63">
        <v>199.10962595176372</v>
      </c>
      <c r="J45" s="43"/>
      <c r="K45" s="43"/>
    </row>
    <row r="46" spans="1:11" ht="36" x14ac:dyDescent="0.4">
      <c r="A46" s="49"/>
      <c r="B46" s="49"/>
      <c r="C46" s="49"/>
      <c r="D46" s="49"/>
      <c r="E46" s="49"/>
      <c r="F46" s="49"/>
      <c r="G46" s="49"/>
      <c r="H46" s="49"/>
      <c r="I46" s="42" t="s">
        <v>146</v>
      </c>
      <c r="J46" s="43"/>
      <c r="K46" s="43"/>
    </row>
    <row r="47" spans="1:11" ht="18.5" thickBot="1" x14ac:dyDescent="0.45">
      <c r="A47" s="49"/>
      <c r="B47" s="49"/>
      <c r="C47" s="49"/>
      <c r="D47" s="49"/>
      <c r="E47" s="49"/>
      <c r="F47" s="49"/>
      <c r="G47" s="49"/>
      <c r="H47" s="49"/>
      <c r="I47" s="63">
        <v>627.63069265028264</v>
      </c>
      <c r="J47" s="43"/>
      <c r="K47" s="43"/>
    </row>
    <row r="48" spans="1:11" ht="18" x14ac:dyDescent="0.4">
      <c r="A48" s="49"/>
      <c r="B48" s="49"/>
      <c r="C48" s="49"/>
      <c r="D48" s="49"/>
      <c r="E48" s="49"/>
      <c r="F48" s="49"/>
      <c r="G48" s="49"/>
      <c r="H48" s="41" t="s">
        <v>426</v>
      </c>
      <c r="I48" s="42" t="s">
        <v>148</v>
      </c>
      <c r="J48" s="43"/>
      <c r="K48" s="43"/>
    </row>
    <row r="49" spans="1:11" ht="18.5" thickBot="1" x14ac:dyDescent="0.45">
      <c r="A49" s="49"/>
      <c r="B49" s="49"/>
      <c r="C49" s="49"/>
      <c r="D49" s="49"/>
      <c r="E49" s="49"/>
      <c r="F49" s="49"/>
      <c r="G49" s="49"/>
      <c r="H49" s="56">
        <v>1655.4464869689941</v>
      </c>
      <c r="I49" s="57">
        <v>1656.8569856719434</v>
      </c>
      <c r="J49" s="43"/>
      <c r="K49" s="43"/>
    </row>
    <row r="50" spans="1:11" ht="36" x14ac:dyDescent="0.4">
      <c r="A50" s="49"/>
      <c r="B50" s="49"/>
      <c r="C50" s="49"/>
      <c r="D50" s="49"/>
      <c r="E50" s="49"/>
      <c r="F50" s="49"/>
      <c r="G50" s="41" t="s">
        <v>427</v>
      </c>
      <c r="H50" s="41" t="s">
        <v>428</v>
      </c>
      <c r="I50" s="41" t="s">
        <v>157</v>
      </c>
      <c r="J50" s="41" t="s">
        <v>144</v>
      </c>
      <c r="K50" s="42" t="s">
        <v>145</v>
      </c>
    </row>
    <row r="51" spans="1:11" ht="18.5" thickBot="1" x14ac:dyDescent="0.45">
      <c r="A51" s="49"/>
      <c r="B51" s="49"/>
      <c r="C51" s="49"/>
      <c r="D51" s="49"/>
      <c r="E51" s="49"/>
      <c r="F51" s="49"/>
      <c r="G51" s="55">
        <v>824.00088130329834</v>
      </c>
      <c r="H51" s="62">
        <v>17.806718882474133</v>
      </c>
      <c r="I51" s="46">
        <v>8.6577493538097556</v>
      </c>
      <c r="J51" s="46">
        <v>1.7840301165762908</v>
      </c>
      <c r="K51" s="50">
        <v>0.57728519544633772</v>
      </c>
    </row>
    <row r="52" spans="1:11" ht="36" x14ac:dyDescent="0.4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2" t="s">
        <v>146</v>
      </c>
    </row>
    <row r="53" spans="1:11" ht="18.5" thickBot="1" x14ac:dyDescent="0.45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53">
        <v>1.8197106510687477</v>
      </c>
    </row>
    <row r="54" spans="1:11" ht="18" x14ac:dyDescent="0.4">
      <c r="A54" s="49"/>
      <c r="B54" s="49"/>
      <c r="C54" s="49"/>
      <c r="D54" s="49"/>
      <c r="E54" s="49"/>
      <c r="F54" s="49"/>
      <c r="G54" s="49"/>
      <c r="H54" s="49"/>
      <c r="I54" s="49"/>
      <c r="J54" s="41" t="s">
        <v>147</v>
      </c>
      <c r="K54" s="42" t="s">
        <v>148</v>
      </c>
    </row>
    <row r="55" spans="1:11" ht="18.5" thickBot="1" x14ac:dyDescent="0.45">
      <c r="A55" s="49"/>
      <c r="B55" s="49"/>
      <c r="C55" s="49"/>
      <c r="D55" s="49"/>
      <c r="E55" s="49"/>
      <c r="F55" s="49"/>
      <c r="G55" s="49"/>
      <c r="H55" s="49"/>
      <c r="I55" s="49"/>
      <c r="J55" s="46">
        <v>3.3297784279416009</v>
      </c>
      <c r="K55" s="53">
        <v>3.329783522516669</v>
      </c>
    </row>
    <row r="56" spans="1:11" ht="18" x14ac:dyDescent="0.4">
      <c r="A56" s="49"/>
      <c r="B56" s="49"/>
      <c r="C56" s="49"/>
      <c r="D56" s="49"/>
      <c r="E56" s="49"/>
      <c r="F56" s="49"/>
      <c r="G56" s="49"/>
      <c r="H56" s="49"/>
      <c r="I56" s="49"/>
      <c r="J56" s="41" t="s">
        <v>149</v>
      </c>
      <c r="K56" s="42" t="s">
        <v>148</v>
      </c>
    </row>
    <row r="57" spans="1:11" ht="18.5" thickBot="1" x14ac:dyDescent="0.45">
      <c r="A57" s="49"/>
      <c r="B57" s="49"/>
      <c r="C57" s="49"/>
      <c r="D57" s="49"/>
      <c r="E57" s="49"/>
      <c r="F57" s="49"/>
      <c r="G57" s="49"/>
      <c r="H57" s="49"/>
      <c r="I57" s="49"/>
      <c r="J57" s="46">
        <v>1.4781355312580855</v>
      </c>
      <c r="K57" s="53">
        <v>1.4781378451614398</v>
      </c>
    </row>
    <row r="58" spans="1:11" ht="18" x14ac:dyDescent="0.4">
      <c r="A58" s="49"/>
      <c r="B58" s="49"/>
      <c r="C58" s="49"/>
      <c r="D58" s="49"/>
      <c r="E58" s="49"/>
      <c r="F58" s="49"/>
      <c r="G58" s="49"/>
      <c r="H58" s="49"/>
      <c r="I58" s="49"/>
      <c r="J58" s="40" t="s">
        <v>150</v>
      </c>
      <c r="K58" s="42" t="s">
        <v>151</v>
      </c>
    </row>
    <row r="59" spans="1:11" ht="18.5" thickBot="1" x14ac:dyDescent="0.45">
      <c r="A59" s="49"/>
      <c r="B59" s="49"/>
      <c r="C59" s="49"/>
      <c r="D59" s="49"/>
      <c r="E59" s="49"/>
      <c r="F59" s="49"/>
      <c r="G59" s="49"/>
      <c r="H59" s="49"/>
      <c r="I59" s="49"/>
      <c r="J59" s="45">
        <v>2.308593396938031</v>
      </c>
      <c r="K59" s="59">
        <v>2.3085935115814209</v>
      </c>
    </row>
    <row r="60" spans="1:11" ht="18" x14ac:dyDescent="0.4">
      <c r="A60" s="49"/>
      <c r="B60" s="49"/>
      <c r="C60" s="49"/>
      <c r="D60" s="49"/>
      <c r="E60" s="49"/>
      <c r="F60" s="49"/>
      <c r="G60" s="49"/>
      <c r="H60" s="49"/>
      <c r="I60" s="40" t="s">
        <v>150</v>
      </c>
      <c r="J60" s="42" t="s">
        <v>151</v>
      </c>
      <c r="K60" s="43"/>
    </row>
    <row r="61" spans="1:11" ht="18.5" thickBot="1" x14ac:dyDescent="0.45">
      <c r="A61" s="49"/>
      <c r="B61" s="49"/>
      <c r="C61" s="49"/>
      <c r="D61" s="49"/>
      <c r="E61" s="49"/>
      <c r="F61" s="49"/>
      <c r="G61" s="49"/>
      <c r="H61" s="49"/>
      <c r="I61" s="45">
        <v>9.1489691753025078</v>
      </c>
      <c r="J61" s="53">
        <v>9.1489696502685547</v>
      </c>
      <c r="K61" s="43"/>
    </row>
    <row r="62" spans="1:11" ht="18" x14ac:dyDescent="0.4">
      <c r="A62" s="49"/>
      <c r="B62" s="49"/>
      <c r="C62" s="49"/>
      <c r="D62" s="49"/>
      <c r="E62" s="49"/>
      <c r="F62" s="49"/>
      <c r="G62" s="49"/>
      <c r="H62" s="41" t="s">
        <v>152</v>
      </c>
      <c r="I62" s="41" t="s">
        <v>144</v>
      </c>
      <c r="J62" s="42" t="s">
        <v>145</v>
      </c>
      <c r="K62" s="43"/>
    </row>
    <row r="63" spans="1:11" ht="18.5" thickBot="1" x14ac:dyDescent="0.45">
      <c r="A63" s="49"/>
      <c r="B63" s="49"/>
      <c r="C63" s="49"/>
      <c r="D63" s="49"/>
      <c r="E63" s="49"/>
      <c r="F63" s="49"/>
      <c r="G63" s="49"/>
      <c r="H63" s="55">
        <v>947.12566649381347</v>
      </c>
      <c r="I63" s="55">
        <v>487.22226609471971</v>
      </c>
      <c r="J63" s="63">
        <v>157.65776625169752</v>
      </c>
      <c r="K63" s="43"/>
    </row>
    <row r="64" spans="1:11" ht="36" x14ac:dyDescent="0.4">
      <c r="A64" s="49"/>
      <c r="B64" s="49"/>
      <c r="C64" s="49"/>
      <c r="D64" s="49"/>
      <c r="E64" s="49"/>
      <c r="F64" s="49"/>
      <c r="G64" s="49"/>
      <c r="H64" s="49"/>
      <c r="I64" s="49"/>
      <c r="J64" s="42" t="s">
        <v>146</v>
      </c>
      <c r="K64" s="43"/>
    </row>
    <row r="65" spans="1:11" ht="18.5" thickBot="1" x14ac:dyDescent="0.45">
      <c r="A65" s="49"/>
      <c r="B65" s="49"/>
      <c r="C65" s="49"/>
      <c r="D65" s="49"/>
      <c r="E65" s="49"/>
      <c r="F65" s="49"/>
      <c r="G65" s="49"/>
      <c r="H65" s="49"/>
      <c r="I65" s="49"/>
      <c r="J65" s="63">
        <v>496.96669641788742</v>
      </c>
      <c r="K65" s="43"/>
    </row>
    <row r="66" spans="1:11" ht="18" x14ac:dyDescent="0.4">
      <c r="A66" s="49"/>
      <c r="B66" s="49"/>
      <c r="C66" s="49"/>
      <c r="D66" s="49"/>
      <c r="E66" s="49"/>
      <c r="F66" s="49"/>
      <c r="G66" s="49"/>
      <c r="H66" s="49"/>
      <c r="I66" s="41" t="s">
        <v>149</v>
      </c>
      <c r="J66" s="42" t="s">
        <v>148</v>
      </c>
      <c r="K66" s="43"/>
    </row>
    <row r="67" spans="1:11" ht="18.5" thickBot="1" x14ac:dyDescent="0.45">
      <c r="A67" s="49"/>
      <c r="B67" s="49"/>
      <c r="C67" s="49"/>
      <c r="D67" s="49"/>
      <c r="E67" s="49"/>
      <c r="F67" s="49"/>
      <c r="G67" s="49"/>
      <c r="H67" s="49"/>
      <c r="I67" s="55">
        <v>486.72999452884943</v>
      </c>
      <c r="J67" s="63">
        <v>486.7307244507661</v>
      </c>
      <c r="K67" s="43"/>
    </row>
    <row r="68" spans="1:11" ht="18" x14ac:dyDescent="0.4">
      <c r="A68" s="49"/>
      <c r="B68" s="49"/>
      <c r="C68" s="49"/>
      <c r="D68" s="49"/>
      <c r="E68" s="49"/>
      <c r="F68" s="49"/>
      <c r="G68" s="49"/>
      <c r="H68" s="49"/>
      <c r="I68" s="40" t="s">
        <v>150</v>
      </c>
      <c r="J68" s="42" t="s">
        <v>151</v>
      </c>
      <c r="K68" s="43"/>
    </row>
    <row r="69" spans="1:11" ht="18.5" thickBot="1" x14ac:dyDescent="0.45">
      <c r="A69" s="49"/>
      <c r="B69" s="49"/>
      <c r="C69" s="49"/>
      <c r="D69" s="49"/>
      <c r="E69" s="49"/>
      <c r="F69" s="49"/>
      <c r="G69" s="49"/>
      <c r="H69" s="49"/>
      <c r="I69" s="54">
        <v>869.21281162848913</v>
      </c>
      <c r="J69" s="75">
        <v>869.21282958984375</v>
      </c>
      <c r="K69" s="43"/>
    </row>
    <row r="70" spans="1:11" ht="36" x14ac:dyDescent="0.4">
      <c r="A70" s="49"/>
      <c r="B70" s="49"/>
      <c r="C70" s="49"/>
      <c r="D70" s="49"/>
      <c r="E70" s="49"/>
      <c r="F70" s="49"/>
      <c r="G70" s="49"/>
      <c r="H70" s="41" t="s">
        <v>149</v>
      </c>
      <c r="I70" s="42" t="s">
        <v>148</v>
      </c>
      <c r="J70" s="43"/>
      <c r="K70" s="43"/>
    </row>
    <row r="71" spans="1:11" ht="18.5" thickBot="1" x14ac:dyDescent="0.45">
      <c r="A71" s="49"/>
      <c r="B71" s="49"/>
      <c r="C71" s="49"/>
      <c r="D71" s="49"/>
      <c r="E71" s="49"/>
      <c r="F71" s="49"/>
      <c r="G71" s="49"/>
      <c r="H71" s="55">
        <v>556.58358438799269</v>
      </c>
      <c r="I71" s="63">
        <v>556.58440788430164</v>
      </c>
      <c r="J71" s="43"/>
      <c r="K71" s="43"/>
    </row>
    <row r="72" spans="1:11" ht="18" x14ac:dyDescent="0.4">
      <c r="A72" s="49"/>
      <c r="B72" s="49"/>
      <c r="C72" s="49"/>
      <c r="D72" s="49"/>
      <c r="E72" s="49"/>
      <c r="F72" s="49"/>
      <c r="G72" s="49"/>
      <c r="H72" s="40" t="s">
        <v>150</v>
      </c>
      <c r="I72" s="42" t="s">
        <v>151</v>
      </c>
      <c r="J72" s="43"/>
      <c r="K72" s="43"/>
    </row>
    <row r="73" spans="1:11" ht="18.5" thickBot="1" x14ac:dyDescent="0.45">
      <c r="A73" s="49"/>
      <c r="B73" s="49"/>
      <c r="C73" s="49"/>
      <c r="D73" s="49"/>
      <c r="E73" s="49"/>
      <c r="F73" s="49"/>
      <c r="G73" s="49"/>
      <c r="H73" s="54">
        <v>874.16456037830426</v>
      </c>
      <c r="I73" s="63">
        <v>874.16455078125</v>
      </c>
      <c r="J73" s="43"/>
      <c r="K73" s="43"/>
    </row>
    <row r="74" spans="1:11" ht="36" x14ac:dyDescent="0.4">
      <c r="A74" s="49"/>
      <c r="B74" s="49"/>
      <c r="C74" s="49"/>
      <c r="D74" s="49"/>
      <c r="E74" s="49"/>
      <c r="F74" s="40" t="s">
        <v>175</v>
      </c>
      <c r="G74" s="40" t="s">
        <v>176</v>
      </c>
      <c r="H74" s="41" t="s">
        <v>177</v>
      </c>
      <c r="I74" s="41" t="s">
        <v>144</v>
      </c>
      <c r="J74" s="42" t="s">
        <v>145</v>
      </c>
      <c r="K74" s="43"/>
    </row>
    <row r="75" spans="1:11" ht="18.5" thickBot="1" x14ac:dyDescent="0.45">
      <c r="A75" s="49"/>
      <c r="B75" s="49"/>
      <c r="C75" s="49"/>
      <c r="D75" s="49"/>
      <c r="E75" s="49"/>
      <c r="F75" s="61">
        <v>48.635819813715351</v>
      </c>
      <c r="G75" s="61">
        <v>48.635818481445313</v>
      </c>
      <c r="H75" s="55">
        <v>101.83124494552612</v>
      </c>
      <c r="I75" s="55">
        <v>103.04331387045831</v>
      </c>
      <c r="J75" s="58">
        <v>33.3432598595192</v>
      </c>
      <c r="K75" s="43"/>
    </row>
    <row r="76" spans="1:11" ht="36" x14ac:dyDescent="0.4">
      <c r="A76" s="49"/>
      <c r="B76" s="49"/>
      <c r="C76" s="49"/>
      <c r="D76" s="49"/>
      <c r="E76" s="49"/>
      <c r="F76" s="49"/>
      <c r="G76" s="49"/>
      <c r="H76" s="49"/>
      <c r="I76" s="49"/>
      <c r="J76" s="42" t="s">
        <v>146</v>
      </c>
      <c r="K76" s="43"/>
    </row>
    <row r="77" spans="1:11" ht="18.5" thickBot="1" x14ac:dyDescent="0.45">
      <c r="A77" s="49"/>
      <c r="B77" s="49"/>
      <c r="C77" s="49"/>
      <c r="D77" s="49"/>
      <c r="E77" s="49"/>
      <c r="F77" s="49"/>
      <c r="G77" s="49"/>
      <c r="H77" s="49"/>
      <c r="I77" s="49"/>
      <c r="J77" s="75">
        <v>105.10417656009378</v>
      </c>
      <c r="K77" s="43"/>
    </row>
    <row r="78" spans="1:11" ht="36" x14ac:dyDescent="0.4">
      <c r="A78" s="49"/>
      <c r="B78" s="49"/>
      <c r="C78" s="49"/>
      <c r="D78" s="49"/>
      <c r="E78" s="49"/>
      <c r="F78" s="49"/>
      <c r="G78" s="49"/>
      <c r="H78" s="41" t="s">
        <v>149</v>
      </c>
      <c r="I78" s="42" t="s">
        <v>148</v>
      </c>
      <c r="J78" s="43"/>
      <c r="K78" s="43"/>
    </row>
    <row r="79" spans="1:11" ht="18.5" thickBot="1" x14ac:dyDescent="0.45">
      <c r="A79" s="49"/>
      <c r="B79" s="49"/>
      <c r="C79" s="49"/>
      <c r="D79" s="49"/>
      <c r="E79" s="49"/>
      <c r="F79" s="49"/>
      <c r="G79" s="49"/>
      <c r="H79" s="62">
        <v>18.047147256454469</v>
      </c>
      <c r="I79" s="58">
        <v>18.047175336484941</v>
      </c>
      <c r="J79" s="43"/>
      <c r="K79" s="43"/>
    </row>
    <row r="80" spans="1:11" ht="18" x14ac:dyDescent="0.4">
      <c r="A80" s="49"/>
      <c r="B80" s="49"/>
      <c r="C80" s="49"/>
      <c r="D80" s="49"/>
      <c r="E80" s="49"/>
      <c r="F80" s="49"/>
      <c r="G80" s="49"/>
      <c r="H80" s="40" t="s">
        <v>150</v>
      </c>
      <c r="I80" s="42" t="s">
        <v>151</v>
      </c>
      <c r="J80" s="43"/>
      <c r="K80" s="43"/>
    </row>
    <row r="81" spans="1:11" ht="18.5" thickBot="1" x14ac:dyDescent="0.45">
      <c r="A81" s="49"/>
      <c r="B81" s="49"/>
      <c r="C81" s="49"/>
      <c r="D81" s="49"/>
      <c r="E81" s="49"/>
      <c r="F81" s="70"/>
      <c r="G81" s="70"/>
      <c r="H81" s="74">
        <v>221.85763594314574</v>
      </c>
      <c r="I81" s="75">
        <v>221.85763549804688</v>
      </c>
      <c r="J81" s="43"/>
      <c r="K81" s="43"/>
    </row>
    <row r="82" spans="1:11" ht="18" x14ac:dyDescent="0.4">
      <c r="A82" s="49"/>
      <c r="B82" s="49"/>
      <c r="C82" s="49"/>
      <c r="D82" s="40" t="s">
        <v>150</v>
      </c>
      <c r="E82" s="42" t="s">
        <v>151</v>
      </c>
      <c r="F82" s="43"/>
      <c r="G82" s="43"/>
      <c r="H82" s="43"/>
      <c r="I82" s="43"/>
      <c r="J82" s="43"/>
      <c r="K82" s="43"/>
    </row>
    <row r="83" spans="1:11" ht="18.5" thickBot="1" x14ac:dyDescent="0.45">
      <c r="A83" s="49"/>
      <c r="B83" s="49"/>
      <c r="C83" s="49"/>
      <c r="D83" s="54">
        <v>508.71148319362385</v>
      </c>
      <c r="E83" s="63">
        <v>508.71148681640625</v>
      </c>
      <c r="F83" s="43"/>
      <c r="G83" s="43"/>
      <c r="H83" s="43"/>
      <c r="I83" s="43"/>
      <c r="J83" s="43"/>
      <c r="K83" s="43"/>
    </row>
    <row r="84" spans="1:11" ht="18" x14ac:dyDescent="0.4">
      <c r="A84" s="49"/>
      <c r="B84" s="49"/>
      <c r="C84" s="40" t="s">
        <v>425</v>
      </c>
      <c r="D84" s="41" t="s">
        <v>144</v>
      </c>
      <c r="E84" s="42" t="s">
        <v>145</v>
      </c>
      <c r="F84" s="43"/>
      <c r="G84" s="43"/>
      <c r="H84" s="43"/>
      <c r="I84" s="43"/>
      <c r="J84" s="43"/>
      <c r="K84" s="43"/>
    </row>
    <row r="85" spans="1:11" ht="18.5" thickBot="1" x14ac:dyDescent="0.45">
      <c r="A85" s="49"/>
      <c r="B85" s="49"/>
      <c r="C85" s="54">
        <v>246.46665019284004</v>
      </c>
      <c r="D85" s="55">
        <v>450.26744778167728</v>
      </c>
      <c r="E85" s="63">
        <v>145.69974985776719</v>
      </c>
      <c r="F85" s="43"/>
      <c r="G85" s="43"/>
      <c r="H85" s="43"/>
      <c r="I85" s="43"/>
      <c r="J85" s="43"/>
      <c r="K85" s="43"/>
    </row>
    <row r="86" spans="1:11" ht="36" x14ac:dyDescent="0.4">
      <c r="A86" s="49"/>
      <c r="B86" s="49"/>
      <c r="C86" s="49"/>
      <c r="D86" s="49"/>
      <c r="E86" s="42" t="s">
        <v>146</v>
      </c>
      <c r="F86" s="43"/>
      <c r="G86" s="43"/>
      <c r="H86" s="43"/>
      <c r="I86" s="43"/>
      <c r="J86" s="43"/>
      <c r="K86" s="43"/>
    </row>
    <row r="87" spans="1:11" ht="18.5" thickBot="1" x14ac:dyDescent="0.45">
      <c r="A87" s="49"/>
      <c r="B87" s="49"/>
      <c r="C87" s="49"/>
      <c r="D87" s="49"/>
      <c r="E87" s="63">
        <v>459.27279751083944</v>
      </c>
      <c r="F87" s="43"/>
      <c r="G87" s="43"/>
      <c r="H87" s="43"/>
      <c r="I87" s="43"/>
      <c r="J87" s="43"/>
      <c r="K87" s="43"/>
    </row>
    <row r="88" spans="1:11" ht="18" x14ac:dyDescent="0.4">
      <c r="A88" s="49"/>
      <c r="B88" s="49"/>
      <c r="C88" s="49"/>
      <c r="D88" s="41" t="s">
        <v>426</v>
      </c>
      <c r="E88" s="42" t="s">
        <v>148</v>
      </c>
      <c r="F88" s="43"/>
      <c r="G88" s="43"/>
      <c r="H88" s="43"/>
      <c r="I88" s="43"/>
      <c r="J88" s="43"/>
      <c r="K88" s="43"/>
    </row>
    <row r="89" spans="1:11" ht="18.5" thickBot="1" x14ac:dyDescent="0.45">
      <c r="A89" s="49"/>
      <c r="B89" s="49"/>
      <c r="C89" s="49"/>
      <c r="D89" s="56">
        <v>1211.3835566711425</v>
      </c>
      <c r="E89" s="57">
        <v>1212.4156524997109</v>
      </c>
      <c r="F89" s="43"/>
      <c r="G89" s="43"/>
      <c r="H89" s="43"/>
      <c r="I89" s="43"/>
      <c r="J89" s="43"/>
      <c r="K89" s="43"/>
    </row>
    <row r="90" spans="1:11" ht="36" x14ac:dyDescent="0.4">
      <c r="A90" s="49"/>
      <c r="B90" s="49"/>
      <c r="C90" s="41" t="s">
        <v>429</v>
      </c>
      <c r="D90" s="40" t="s">
        <v>189</v>
      </c>
      <c r="E90" s="40" t="s">
        <v>190</v>
      </c>
      <c r="F90" s="42" t="s">
        <v>191</v>
      </c>
      <c r="G90" s="43"/>
      <c r="H90" s="43"/>
      <c r="I90" s="43"/>
      <c r="J90" s="43"/>
      <c r="K90" s="43"/>
    </row>
    <row r="91" spans="1:11" ht="18.5" thickBot="1" x14ac:dyDescent="0.45">
      <c r="A91" s="49"/>
      <c r="B91" s="49"/>
      <c r="C91" s="62">
        <v>44.755487993376626</v>
      </c>
      <c r="D91" s="61">
        <v>37.943570325913889</v>
      </c>
      <c r="E91" s="54">
        <v>111.26078960926056</v>
      </c>
      <c r="F91" s="75">
        <v>111.26078796386719</v>
      </c>
      <c r="G91" s="43"/>
      <c r="H91" s="43"/>
      <c r="I91" s="43"/>
      <c r="J91" s="43"/>
      <c r="K91" s="43"/>
    </row>
    <row r="92" spans="1:11" ht="18" x14ac:dyDescent="0.4">
      <c r="A92" s="49"/>
      <c r="B92" s="49"/>
      <c r="C92" s="49"/>
      <c r="D92" s="40" t="s">
        <v>150</v>
      </c>
      <c r="E92" s="42" t="s">
        <v>151</v>
      </c>
      <c r="F92" s="43"/>
      <c r="G92" s="43"/>
      <c r="H92" s="43"/>
      <c r="I92" s="43"/>
      <c r="J92" s="43"/>
      <c r="K92" s="43"/>
    </row>
    <row r="93" spans="1:11" ht="18.5" thickBot="1" x14ac:dyDescent="0.45">
      <c r="A93" s="70"/>
      <c r="B93" s="70"/>
      <c r="C93" s="70"/>
      <c r="D93" s="60">
        <v>8.6975578590228064</v>
      </c>
      <c r="E93" s="59">
        <v>8.6975574493408203</v>
      </c>
      <c r="F93" s="43"/>
      <c r="G93" s="43"/>
      <c r="H93" s="43"/>
      <c r="I93" s="43"/>
      <c r="J93" s="43"/>
      <c r="K93" s="43"/>
    </row>
  </sheetData>
  <mergeCells count="1">
    <mergeCell ref="A1:D1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A5F88-CADB-4E9B-A6AE-C7BC4B973AAA}">
  <dimension ref="A2:AI182"/>
  <sheetViews>
    <sheetView topLeftCell="G1" workbookViewId="0">
      <selection activeCell="P6" sqref="P6"/>
    </sheetView>
  </sheetViews>
  <sheetFormatPr defaultRowHeight="12.5" x14ac:dyDescent="0.25"/>
  <cols>
    <col min="1" max="1" width="25.6328125" style="32" customWidth="1"/>
    <col min="2" max="5" width="9.6328125" style="32" customWidth="1"/>
    <col min="6" max="7" width="8.7265625" style="32"/>
    <col min="8" max="8" width="25.6328125" style="32" customWidth="1"/>
    <col min="9" max="12" width="9.6328125" style="32" customWidth="1"/>
    <col min="13" max="14" width="8.7265625" style="32"/>
    <col min="15" max="15" width="25.6328125" style="32" customWidth="1"/>
    <col min="16" max="19" width="9.6328125" style="32" customWidth="1"/>
    <col min="20" max="21" width="8.7265625" style="32"/>
    <col min="22" max="22" width="25.6328125" style="32" customWidth="1"/>
    <col min="23" max="26" width="9.6328125" style="32" customWidth="1"/>
    <col min="27" max="28" width="8.7265625" style="32"/>
    <col min="29" max="29" width="25.6328125" style="32" customWidth="1"/>
    <col min="30" max="33" width="9.6328125" style="32" customWidth="1"/>
    <col min="34" max="16384" width="8.7265625" style="32"/>
  </cols>
  <sheetData>
    <row r="2" spans="1:35" x14ac:dyDescent="0.25">
      <c r="A2" s="226" t="s">
        <v>203</v>
      </c>
      <c r="B2" s="271" t="s">
        <v>14</v>
      </c>
      <c r="C2" s="272"/>
      <c r="D2" s="272"/>
      <c r="E2" s="272"/>
      <c r="F2" s="272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  <c r="AI2" s="227"/>
    </row>
    <row r="3" spans="1:35" x14ac:dyDescent="0.25">
      <c r="A3" s="226" t="s">
        <v>204</v>
      </c>
      <c r="B3" s="273" t="s">
        <v>916</v>
      </c>
      <c r="C3" s="274"/>
      <c r="D3" s="274"/>
      <c r="E3" s="274"/>
      <c r="F3" s="275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227"/>
      <c r="AF3" s="227"/>
      <c r="AG3" s="227"/>
      <c r="AH3" s="227"/>
      <c r="AI3" s="227"/>
    </row>
    <row r="4" spans="1:35" ht="13" x14ac:dyDescent="0.3">
      <c r="A4" s="228" t="s">
        <v>1</v>
      </c>
      <c r="B4" s="227"/>
      <c r="C4" s="227"/>
      <c r="D4" s="227"/>
      <c r="E4" s="227"/>
      <c r="F4" s="227"/>
      <c r="G4" s="227"/>
      <c r="H4" s="228" t="s">
        <v>2</v>
      </c>
      <c r="I4" s="227"/>
      <c r="J4" s="227"/>
      <c r="K4" s="227"/>
      <c r="L4" s="227"/>
      <c r="M4" s="227"/>
      <c r="N4" s="227"/>
      <c r="O4" s="228" t="s">
        <v>3</v>
      </c>
      <c r="P4" s="227"/>
      <c r="Q4" s="227"/>
      <c r="R4" s="227"/>
      <c r="S4" s="227"/>
      <c r="T4" s="227"/>
      <c r="U4" s="227"/>
      <c r="V4" s="228" t="s">
        <v>206</v>
      </c>
      <c r="W4" s="227"/>
      <c r="X4" s="227"/>
      <c r="Y4" s="227"/>
      <c r="Z4" s="227"/>
      <c r="AA4" s="227"/>
      <c r="AB4" s="227"/>
      <c r="AC4" s="228" t="s">
        <v>5</v>
      </c>
      <c r="AD4" s="227"/>
      <c r="AE4" s="227"/>
      <c r="AF4" s="227"/>
      <c r="AG4" s="227"/>
      <c r="AH4" s="227"/>
      <c r="AI4" s="227"/>
    </row>
    <row r="5" spans="1:35" ht="37.5" x14ac:dyDescent="0.25">
      <c r="A5" s="226" t="s">
        <v>207</v>
      </c>
      <c r="B5" s="226" t="s">
        <v>208</v>
      </c>
      <c r="C5" s="226" t="s">
        <v>209</v>
      </c>
      <c r="D5" s="226" t="s">
        <v>210</v>
      </c>
      <c r="E5" s="226" t="s">
        <v>211</v>
      </c>
      <c r="F5" s="226" t="s">
        <v>212</v>
      </c>
      <c r="G5" s="226" t="s">
        <v>213</v>
      </c>
      <c r="H5" s="226" t="s">
        <v>207</v>
      </c>
      <c r="I5" s="226" t="s">
        <v>208</v>
      </c>
      <c r="J5" s="226" t="s">
        <v>209</v>
      </c>
      <c r="K5" s="226" t="s">
        <v>210</v>
      </c>
      <c r="L5" s="226" t="s">
        <v>211</v>
      </c>
      <c r="M5" s="226" t="s">
        <v>212</v>
      </c>
      <c r="N5" s="226" t="s">
        <v>213</v>
      </c>
      <c r="O5" s="226" t="s">
        <v>207</v>
      </c>
      <c r="P5" s="226" t="s">
        <v>208</v>
      </c>
      <c r="Q5" s="226" t="s">
        <v>209</v>
      </c>
      <c r="R5" s="226" t="s">
        <v>210</v>
      </c>
      <c r="S5" s="226" t="s">
        <v>211</v>
      </c>
      <c r="T5" s="226" t="s">
        <v>212</v>
      </c>
      <c r="U5" s="226" t="s">
        <v>213</v>
      </c>
      <c r="V5" s="226" t="s">
        <v>207</v>
      </c>
      <c r="W5" s="226" t="s">
        <v>208</v>
      </c>
      <c r="X5" s="226" t="s">
        <v>209</v>
      </c>
      <c r="Y5" s="226" t="s">
        <v>210</v>
      </c>
      <c r="Z5" s="226" t="s">
        <v>211</v>
      </c>
      <c r="AA5" s="226" t="s">
        <v>212</v>
      </c>
      <c r="AB5" s="226" t="s">
        <v>213</v>
      </c>
      <c r="AC5" s="226" t="s">
        <v>207</v>
      </c>
      <c r="AD5" s="226" t="s">
        <v>208</v>
      </c>
      <c r="AE5" s="226" t="s">
        <v>209</v>
      </c>
      <c r="AF5" s="226" t="s">
        <v>210</v>
      </c>
      <c r="AG5" s="226" t="s">
        <v>211</v>
      </c>
      <c r="AH5" s="226" t="s">
        <v>212</v>
      </c>
      <c r="AI5" s="226" t="s">
        <v>213</v>
      </c>
    </row>
    <row r="6" spans="1:35" ht="13" x14ac:dyDescent="0.3">
      <c r="A6" s="228" t="s">
        <v>214</v>
      </c>
      <c r="B6" s="230">
        <v>6576.3664435515393</v>
      </c>
      <c r="C6" s="230">
        <v>4464.1895136323756</v>
      </c>
      <c r="D6" s="230">
        <v>2112.1769299191646</v>
      </c>
      <c r="E6" s="231"/>
      <c r="F6" s="231"/>
      <c r="G6" s="232">
        <v>0.32117689122847792</v>
      </c>
      <c r="H6" s="228" t="s">
        <v>214</v>
      </c>
      <c r="I6" s="233">
        <v>48.025341841363115</v>
      </c>
      <c r="J6" s="233">
        <v>39.246656628626525</v>
      </c>
      <c r="K6" s="234">
        <v>8.7786852127366028</v>
      </c>
      <c r="L6" s="231"/>
      <c r="M6" s="231"/>
      <c r="N6" s="232">
        <v>0.1827927689038483</v>
      </c>
      <c r="O6" s="228" t="s">
        <v>214</v>
      </c>
      <c r="P6" s="234">
        <v>9.1747802129857003</v>
      </c>
      <c r="Q6" s="232">
        <v>0.34525807366473904</v>
      </c>
      <c r="R6" s="234">
        <v>8.8295221393209555</v>
      </c>
      <c r="S6" s="231"/>
      <c r="T6" s="231"/>
      <c r="U6" s="232">
        <v>0.96236879078846227</v>
      </c>
      <c r="V6" s="228" t="s">
        <v>214</v>
      </c>
      <c r="W6" s="229">
        <v>3.6969979539970137E-5</v>
      </c>
      <c r="X6" s="229">
        <v>3.6969979539970137E-5</v>
      </c>
      <c r="Y6" s="235">
        <v>0</v>
      </c>
      <c r="Z6" s="231"/>
      <c r="AA6" s="231"/>
      <c r="AB6" s="235">
        <v>0</v>
      </c>
      <c r="AC6" s="228" t="s">
        <v>214</v>
      </c>
      <c r="AD6" s="256">
        <v>376.90886013347847</v>
      </c>
      <c r="AE6" s="236">
        <v>155.53012678814795</v>
      </c>
      <c r="AF6" s="236">
        <v>221.3787333453306</v>
      </c>
      <c r="AG6" s="227"/>
      <c r="AH6" s="227"/>
      <c r="AI6" s="238">
        <v>0.58735348717175684</v>
      </c>
    </row>
    <row r="7" spans="1:35" x14ac:dyDescent="0.25">
      <c r="A7" s="226" t="s">
        <v>215</v>
      </c>
      <c r="B7" s="237">
        <v>5208.2174140012376</v>
      </c>
      <c r="C7" s="237">
        <v>3957.4279996339269</v>
      </c>
      <c r="D7" s="237">
        <v>1250.7894143673104</v>
      </c>
      <c r="E7" s="238">
        <v>0.79195973319098711</v>
      </c>
      <c r="F7" s="238">
        <v>0.240156912613674</v>
      </c>
      <c r="G7" s="238">
        <v>0.19019460443749647</v>
      </c>
      <c r="H7" s="226" t="s">
        <v>216</v>
      </c>
      <c r="I7" s="246">
        <v>34.752087662827321</v>
      </c>
      <c r="J7" s="246">
        <v>34.752087662827321</v>
      </c>
      <c r="K7" s="247">
        <v>0</v>
      </c>
      <c r="L7" s="238">
        <v>0.72361978760338885</v>
      </c>
      <c r="M7" s="247">
        <v>0</v>
      </c>
      <c r="N7" s="247">
        <v>0</v>
      </c>
      <c r="O7" s="226" t="s">
        <v>217</v>
      </c>
      <c r="P7" s="241">
        <v>8.3978090505821381</v>
      </c>
      <c r="Q7" s="239">
        <v>3.231692977830377E-3</v>
      </c>
      <c r="R7" s="241">
        <v>8.394577357604307</v>
      </c>
      <c r="S7" s="238">
        <v>0.9153144659199729</v>
      </c>
      <c r="T7" s="238">
        <v>0.99961517427243629</v>
      </c>
      <c r="U7" s="238">
        <v>0.91496222936467564</v>
      </c>
      <c r="V7" s="226" t="s">
        <v>218</v>
      </c>
      <c r="W7" s="239">
        <v>2.7040565607197172E-5</v>
      </c>
      <c r="X7" s="239">
        <v>2.7040565607197172E-5</v>
      </c>
      <c r="Y7" s="247">
        <v>0</v>
      </c>
      <c r="Z7" s="238">
        <v>0.73141954482182581</v>
      </c>
      <c r="AA7" s="247">
        <v>0</v>
      </c>
      <c r="AB7" s="247">
        <v>0</v>
      </c>
      <c r="AC7" s="226" t="s">
        <v>219</v>
      </c>
      <c r="AD7" s="236">
        <v>171.38132286707733</v>
      </c>
      <c r="AE7" s="236">
        <v>130.45840327649606</v>
      </c>
      <c r="AF7" s="246">
        <v>40.92291959058128</v>
      </c>
      <c r="AG7" s="238">
        <v>0.45470229276749918</v>
      </c>
      <c r="AH7" s="238">
        <v>0.2387828434625921</v>
      </c>
      <c r="AI7" s="238">
        <v>0.10857510639598347</v>
      </c>
    </row>
    <row r="8" spans="1:35" x14ac:dyDescent="0.25">
      <c r="A8" s="226" t="s">
        <v>223</v>
      </c>
      <c r="B8" s="237">
        <v>1370.5407037012885</v>
      </c>
      <c r="C8" s="236">
        <v>510.28634799075644</v>
      </c>
      <c r="D8" s="236">
        <v>860.25435571053208</v>
      </c>
      <c r="E8" s="241">
        <v>1.0003636771417037</v>
      </c>
      <c r="F8" s="238">
        <v>0.6276751601665862</v>
      </c>
      <c r="G8" s="238">
        <v>0.13080997889861432</v>
      </c>
      <c r="H8" s="226" t="s">
        <v>232</v>
      </c>
      <c r="I8" s="241">
        <v>4.8988252524631664</v>
      </c>
      <c r="J8" s="240">
        <v>6.4461533622943032E-2</v>
      </c>
      <c r="K8" s="241">
        <v>4.8343637188402235</v>
      </c>
      <c r="L8" s="238">
        <v>0.82562479297419755</v>
      </c>
      <c r="M8" s="238">
        <v>0.98684143028156979</v>
      </c>
      <c r="N8" s="238">
        <v>0.10066276539600803</v>
      </c>
      <c r="O8" s="226" t="s">
        <v>232</v>
      </c>
      <c r="P8" s="238">
        <v>0.30904291220326147</v>
      </c>
      <c r="Q8" s="239">
        <v>4.0665627062133215E-3</v>
      </c>
      <c r="R8" s="238">
        <v>0.30497634949704816</v>
      </c>
      <c r="S8" s="238">
        <v>0.9489984240125986</v>
      </c>
      <c r="T8" s="238">
        <v>0.9868414302815699</v>
      </c>
      <c r="U8" s="240">
        <v>3.324072538167118E-2</v>
      </c>
      <c r="V8" s="226" t="s">
        <v>224</v>
      </c>
      <c r="W8" s="239">
        <v>3.6439197357679176E-6</v>
      </c>
      <c r="X8" s="239">
        <v>3.6439197357679176E-6</v>
      </c>
      <c r="Y8" s="247">
        <v>0</v>
      </c>
      <c r="Z8" s="238">
        <v>0.82998383349902916</v>
      </c>
      <c r="AA8" s="247">
        <v>0</v>
      </c>
      <c r="AB8" s="247">
        <v>0</v>
      </c>
      <c r="AC8" s="226" t="s">
        <v>301</v>
      </c>
      <c r="AD8" s="236">
        <v>117.82382008459764</v>
      </c>
      <c r="AE8" s="239">
        <v>-9.1433432406026645E-3</v>
      </c>
      <c r="AF8" s="236">
        <v>117.83296342783825</v>
      </c>
      <c r="AG8" s="238">
        <v>0.76730789201733252</v>
      </c>
      <c r="AH8" s="241">
        <v>1.0000776018230784</v>
      </c>
      <c r="AI8" s="238">
        <v>0.31262985801423954</v>
      </c>
    </row>
    <row r="9" spans="1:35" x14ac:dyDescent="0.25">
      <c r="A9" s="242" t="s">
        <v>436</v>
      </c>
      <c r="B9" s="249">
        <v>1.1331598413220358</v>
      </c>
      <c r="C9" s="243">
        <v>0</v>
      </c>
      <c r="D9" s="249">
        <v>1.1331598413220358</v>
      </c>
      <c r="E9" s="249">
        <v>1.0005359850340707</v>
      </c>
      <c r="F9" s="249">
        <v>1</v>
      </c>
      <c r="G9" s="245">
        <v>1.7230789236709224E-4</v>
      </c>
      <c r="H9" s="226" t="s">
        <v>219</v>
      </c>
      <c r="I9" s="241">
        <v>4.8386267276190278</v>
      </c>
      <c r="J9" s="241">
        <v>3.6832456791440595</v>
      </c>
      <c r="K9" s="241">
        <v>1.1553810484749685</v>
      </c>
      <c r="L9" s="238">
        <v>0.92637632418873717</v>
      </c>
      <c r="M9" s="238">
        <v>0.23878284346259207</v>
      </c>
      <c r="N9" s="240">
        <v>2.4057737106617856E-2</v>
      </c>
      <c r="O9" s="226" t="s">
        <v>219</v>
      </c>
      <c r="P9" s="238">
        <v>0.30614682538035254</v>
      </c>
      <c r="Q9" s="238">
        <v>0.2330442158989863</v>
      </c>
      <c r="R9" s="240">
        <v>7.3102609481366237E-2</v>
      </c>
      <c r="S9" s="238">
        <v>0.98236672475369347</v>
      </c>
      <c r="T9" s="238">
        <v>0.2387828434625921</v>
      </c>
      <c r="U9" s="239">
        <v>7.9677777324735355E-3</v>
      </c>
      <c r="V9" s="226" t="s">
        <v>234</v>
      </c>
      <c r="W9" s="239">
        <v>1.8768797982986498E-6</v>
      </c>
      <c r="X9" s="239">
        <v>1.8768797982986498E-6</v>
      </c>
      <c r="Y9" s="247">
        <v>0</v>
      </c>
      <c r="Z9" s="238">
        <v>0.88075150558468607</v>
      </c>
      <c r="AA9" s="247">
        <v>0</v>
      </c>
      <c r="AB9" s="247">
        <v>0</v>
      </c>
      <c r="AC9" s="226" t="s">
        <v>246</v>
      </c>
      <c r="AD9" s="246">
        <v>25.410838417755095</v>
      </c>
      <c r="AE9" s="246">
        <v>15.129931566367903</v>
      </c>
      <c r="AF9" s="246">
        <v>10.280906851387192</v>
      </c>
      <c r="AG9" s="238">
        <v>0.83472694501798661</v>
      </c>
      <c r="AH9" s="238">
        <v>0.4045874709983478</v>
      </c>
      <c r="AI9" s="240">
        <v>2.7276904150638201E-2</v>
      </c>
    </row>
    <row r="10" spans="1:35" x14ac:dyDescent="0.25">
      <c r="A10" s="242" t="s">
        <v>239</v>
      </c>
      <c r="B10" s="248">
        <v>6.6129462354481763E-2</v>
      </c>
      <c r="C10" s="248">
        <v>6.6129462354481763E-2</v>
      </c>
      <c r="D10" s="243">
        <v>0</v>
      </c>
      <c r="E10" s="249">
        <v>1.0005460406571753</v>
      </c>
      <c r="F10" s="243">
        <v>0</v>
      </c>
      <c r="G10" s="243">
        <v>0</v>
      </c>
      <c r="H10" s="226" t="s">
        <v>240</v>
      </c>
      <c r="I10" s="241">
        <v>1.9422724001272902</v>
      </c>
      <c r="J10" s="240">
        <v>4.371878975391439E-2</v>
      </c>
      <c r="K10" s="241">
        <v>1.8985536103733758</v>
      </c>
      <c r="L10" s="238">
        <v>0.96681898062089711</v>
      </c>
      <c r="M10" s="238">
        <v>0.97749090717087406</v>
      </c>
      <c r="N10" s="240">
        <v>3.953232892427213E-2</v>
      </c>
      <c r="O10" s="242" t="s">
        <v>246</v>
      </c>
      <c r="P10" s="248">
        <v>7.0287333004701635E-2</v>
      </c>
      <c r="Q10" s="248">
        <v>4.1849958701110704E-2</v>
      </c>
      <c r="R10" s="248">
        <v>2.8437374303590942E-2</v>
      </c>
      <c r="S10" s="244">
        <v>0.99002765301279427</v>
      </c>
      <c r="T10" s="244">
        <v>0.40458747099834785</v>
      </c>
      <c r="U10" s="245">
        <v>3.0995155898493974E-3</v>
      </c>
      <c r="V10" s="226" t="s">
        <v>239</v>
      </c>
      <c r="W10" s="239">
        <v>1.8267807280243583E-6</v>
      </c>
      <c r="X10" s="239">
        <v>1.8267807280243583E-6</v>
      </c>
      <c r="Y10" s="247">
        <v>0</v>
      </c>
      <c r="Z10" s="238">
        <v>0.93016404924188045</v>
      </c>
      <c r="AA10" s="247">
        <v>0</v>
      </c>
      <c r="AB10" s="247">
        <v>0</v>
      </c>
      <c r="AC10" s="226" t="s">
        <v>295</v>
      </c>
      <c r="AD10" s="246">
        <v>13.481570625444647</v>
      </c>
      <c r="AE10" s="247">
        <v>0</v>
      </c>
      <c r="AF10" s="246">
        <v>13.481570625444647</v>
      </c>
      <c r="AG10" s="238">
        <v>0.87049572641694406</v>
      </c>
      <c r="AH10" s="241">
        <v>1</v>
      </c>
      <c r="AI10" s="240">
        <v>3.5768781398957519E-2</v>
      </c>
    </row>
    <row r="11" spans="1:35" x14ac:dyDescent="0.25">
      <c r="A11" s="242" t="s">
        <v>245</v>
      </c>
      <c r="B11" s="245">
        <v>4.0874619492936391E-3</v>
      </c>
      <c r="C11" s="245">
        <v>4.0874619492936391E-3</v>
      </c>
      <c r="D11" s="243">
        <v>0</v>
      </c>
      <c r="E11" s="249">
        <v>1.0005466621952213</v>
      </c>
      <c r="F11" s="243">
        <v>0</v>
      </c>
      <c r="G11" s="243">
        <v>0</v>
      </c>
      <c r="H11" s="226" t="s">
        <v>246</v>
      </c>
      <c r="I11" s="241">
        <v>1.0966381789884916</v>
      </c>
      <c r="J11" s="238">
        <v>0.65295211155130439</v>
      </c>
      <c r="K11" s="238">
        <v>0.44368606743718736</v>
      </c>
      <c r="L11" s="238">
        <v>0.98965355372213393</v>
      </c>
      <c r="M11" s="238">
        <v>0.40458747099834785</v>
      </c>
      <c r="N11" s="239">
        <v>9.2385821823562919E-3</v>
      </c>
      <c r="O11" s="242" t="s">
        <v>252</v>
      </c>
      <c r="P11" s="248">
        <v>3.1438100164366635E-2</v>
      </c>
      <c r="Q11" s="245">
        <v>3.1756468899822076E-3</v>
      </c>
      <c r="R11" s="248">
        <v>2.8262453274384428E-2</v>
      </c>
      <c r="S11" s="244">
        <v>0.99345423102715047</v>
      </c>
      <c r="T11" s="244">
        <v>0.89898731560179868</v>
      </c>
      <c r="U11" s="245">
        <v>3.0804501708261781E-3</v>
      </c>
      <c r="V11" s="226" t="s">
        <v>247</v>
      </c>
      <c r="W11" s="239">
        <v>1.4508221318866727E-6</v>
      </c>
      <c r="X11" s="239">
        <v>1.4508221318866727E-6</v>
      </c>
      <c r="Y11" s="247">
        <v>0</v>
      </c>
      <c r="Z11" s="238">
        <v>0.96940729876324172</v>
      </c>
      <c r="AA11" s="247">
        <v>0</v>
      </c>
      <c r="AB11" s="247">
        <v>0</v>
      </c>
      <c r="AC11" s="226" t="s">
        <v>252</v>
      </c>
      <c r="AD11" s="246">
        <v>11.95722006402069</v>
      </c>
      <c r="AE11" s="241">
        <v>1.2078308966067623</v>
      </c>
      <c r="AF11" s="246">
        <v>10.749389167413927</v>
      </c>
      <c r="AG11" s="238">
        <v>0.90222015990409055</v>
      </c>
      <c r="AH11" s="238">
        <v>0.89898731560179856</v>
      </c>
      <c r="AI11" s="240">
        <v>2.851986329959752E-2</v>
      </c>
    </row>
    <row r="12" spans="1:35" x14ac:dyDescent="0.25">
      <c r="A12" s="242" t="s">
        <v>247</v>
      </c>
      <c r="B12" s="245">
        <v>2.7823986090977286E-3</v>
      </c>
      <c r="C12" s="245">
        <v>2.7823986090977286E-3</v>
      </c>
      <c r="D12" s="243">
        <v>0</v>
      </c>
      <c r="E12" s="249">
        <v>1.0005470852857885</v>
      </c>
      <c r="F12" s="243">
        <v>0</v>
      </c>
      <c r="G12" s="243">
        <v>0</v>
      </c>
      <c r="H12" s="226" t="s">
        <v>252</v>
      </c>
      <c r="I12" s="238">
        <v>0.49687672420538814</v>
      </c>
      <c r="J12" s="240">
        <v>5.0190851726970985E-2</v>
      </c>
      <c r="K12" s="238">
        <v>0.44668587247841718</v>
      </c>
      <c r="L12" s="238">
        <v>0.99999968984848708</v>
      </c>
      <c r="M12" s="238">
        <v>0.89898731560179879</v>
      </c>
      <c r="N12" s="239">
        <v>9.3010451430810426E-3</v>
      </c>
      <c r="O12" s="242" t="s">
        <v>264</v>
      </c>
      <c r="P12" s="248">
        <v>2.5225955658125878E-2</v>
      </c>
      <c r="Q12" s="248">
        <v>2.5225955658125878E-2</v>
      </c>
      <c r="R12" s="243">
        <v>0</v>
      </c>
      <c r="S12" s="244">
        <v>0.99620371985113576</v>
      </c>
      <c r="T12" s="243">
        <v>0</v>
      </c>
      <c r="U12" s="243">
        <v>0</v>
      </c>
      <c r="V12" s="226" t="s">
        <v>245</v>
      </c>
      <c r="W12" s="239">
        <v>6.6679640282114835E-7</v>
      </c>
      <c r="X12" s="239">
        <v>6.6679640282114835E-7</v>
      </c>
      <c r="Y12" s="247">
        <v>0</v>
      </c>
      <c r="Z12" s="238">
        <v>0.98744345704945991</v>
      </c>
      <c r="AA12" s="247">
        <v>0</v>
      </c>
      <c r="AB12" s="247">
        <v>0</v>
      </c>
      <c r="AC12" s="226" t="s">
        <v>274</v>
      </c>
      <c r="AD12" s="241">
        <v>9.4663423974409042</v>
      </c>
      <c r="AE12" s="241">
        <v>6.7482322358267917</v>
      </c>
      <c r="AF12" s="241">
        <v>2.7181101616141112</v>
      </c>
      <c r="AG12" s="238">
        <v>0.92733589317204412</v>
      </c>
      <c r="AH12" s="238">
        <v>0.2871341482797955</v>
      </c>
      <c r="AI12" s="239">
        <v>7.2115846803164031E-3</v>
      </c>
    </row>
    <row r="13" spans="1:35" x14ac:dyDescent="0.25">
      <c r="A13" s="242" t="s">
        <v>224</v>
      </c>
      <c r="B13" s="245">
        <v>2.3685478282491463E-3</v>
      </c>
      <c r="C13" s="245">
        <v>2.3685478282491463E-3</v>
      </c>
      <c r="D13" s="243">
        <v>0</v>
      </c>
      <c r="E13" s="249">
        <v>1.0005474454463497</v>
      </c>
      <c r="F13" s="243">
        <v>0</v>
      </c>
      <c r="G13" s="243">
        <v>0</v>
      </c>
      <c r="H13" s="242" t="s">
        <v>251</v>
      </c>
      <c r="I13" s="245">
        <v>1.4895132430842673E-5</v>
      </c>
      <c r="J13" s="243">
        <v>0</v>
      </c>
      <c r="K13" s="245">
        <v>1.4895132430842673E-5</v>
      </c>
      <c r="L13" s="249">
        <v>1</v>
      </c>
      <c r="M13" s="249">
        <v>1</v>
      </c>
      <c r="N13" s="245">
        <v>3.101515129250749E-7</v>
      </c>
      <c r="O13" s="242" t="s">
        <v>273</v>
      </c>
      <c r="P13" s="248">
        <v>2.0864859744154772E-2</v>
      </c>
      <c r="Q13" s="248">
        <v>2.0864859744154772E-2</v>
      </c>
      <c r="R13" s="243">
        <v>0</v>
      </c>
      <c r="S13" s="244">
        <v>0.99847787348313488</v>
      </c>
      <c r="T13" s="243">
        <v>0</v>
      </c>
      <c r="U13" s="243">
        <v>0</v>
      </c>
      <c r="V13" s="242" t="s">
        <v>259</v>
      </c>
      <c r="W13" s="245">
        <v>2.3474491794119913E-7</v>
      </c>
      <c r="X13" s="245">
        <v>2.3474491794119913E-7</v>
      </c>
      <c r="Y13" s="243">
        <v>0</v>
      </c>
      <c r="Z13" s="244">
        <v>0.99379306613397145</v>
      </c>
      <c r="AA13" s="243">
        <v>0</v>
      </c>
      <c r="AB13" s="243">
        <v>0</v>
      </c>
      <c r="AC13" s="226" t="s">
        <v>330</v>
      </c>
      <c r="AD13" s="241">
        <v>9.4480296236885</v>
      </c>
      <c r="AE13" s="247">
        <v>0</v>
      </c>
      <c r="AF13" s="241">
        <v>9.4480296236885</v>
      </c>
      <c r="AG13" s="238">
        <v>0.95240303969744711</v>
      </c>
      <c r="AH13" s="241">
        <v>1</v>
      </c>
      <c r="AI13" s="240">
        <v>2.5067146525402921E-2</v>
      </c>
    </row>
    <row r="14" spans="1:35" x14ac:dyDescent="0.25">
      <c r="A14" s="242" t="s">
        <v>259</v>
      </c>
      <c r="B14" s="245">
        <v>2.3474491794119911E-3</v>
      </c>
      <c r="C14" s="245">
        <v>2.3474491794119911E-3</v>
      </c>
      <c r="D14" s="243">
        <v>0</v>
      </c>
      <c r="E14" s="249">
        <v>1.0005478023986574</v>
      </c>
      <c r="F14" s="243">
        <v>0</v>
      </c>
      <c r="G14" s="243">
        <v>0</v>
      </c>
      <c r="H14" s="242" t="s">
        <v>242</v>
      </c>
      <c r="I14" s="243">
        <v>0</v>
      </c>
      <c r="J14" s="243">
        <v>0</v>
      </c>
      <c r="K14" s="243">
        <v>0</v>
      </c>
      <c r="L14" s="249">
        <v>1</v>
      </c>
      <c r="M14" s="243">
        <v>0</v>
      </c>
      <c r="N14" s="243">
        <v>0</v>
      </c>
      <c r="O14" s="242" t="s">
        <v>283</v>
      </c>
      <c r="P14" s="248">
        <v>1.3799181088335492E-2</v>
      </c>
      <c r="Q14" s="248">
        <v>1.3799181088335492E-2</v>
      </c>
      <c r="R14" s="243">
        <v>0</v>
      </c>
      <c r="S14" s="244">
        <v>0.99998190745103366</v>
      </c>
      <c r="T14" s="243">
        <v>0</v>
      </c>
      <c r="U14" s="243">
        <v>0</v>
      </c>
      <c r="V14" s="242" t="s">
        <v>265</v>
      </c>
      <c r="W14" s="245">
        <v>2.2947021803302465E-7</v>
      </c>
      <c r="X14" s="245">
        <v>2.2947021803302465E-7</v>
      </c>
      <c r="Y14" s="243">
        <v>0</v>
      </c>
      <c r="Z14" s="249">
        <v>1</v>
      </c>
      <c r="AA14" s="243">
        <v>0</v>
      </c>
      <c r="AB14" s="243">
        <v>0</v>
      </c>
      <c r="AC14" s="226" t="s">
        <v>445</v>
      </c>
      <c r="AD14" s="241">
        <v>4.4679032987907075</v>
      </c>
      <c r="AE14" s="247">
        <v>0</v>
      </c>
      <c r="AF14" s="241">
        <v>4.4679032987907075</v>
      </c>
      <c r="AG14" s="238">
        <v>0.96425710780613638</v>
      </c>
      <c r="AH14" s="241">
        <v>1</v>
      </c>
      <c r="AI14" s="240">
        <v>1.1854068108689312E-2</v>
      </c>
    </row>
    <row r="15" spans="1:35" ht="25" x14ac:dyDescent="0.25">
      <c r="A15" s="242" t="s">
        <v>234</v>
      </c>
      <c r="B15" s="245">
        <v>2.2835370879300239E-3</v>
      </c>
      <c r="C15" s="245">
        <v>2.2835370879300239E-3</v>
      </c>
      <c r="D15" s="243">
        <v>0</v>
      </c>
      <c r="E15" s="249">
        <v>1.0005481496325148</v>
      </c>
      <c r="F15" s="243">
        <v>0</v>
      </c>
      <c r="G15" s="243">
        <v>0</v>
      </c>
      <c r="H15" s="242" t="s">
        <v>248</v>
      </c>
      <c r="I15" s="243">
        <v>0</v>
      </c>
      <c r="J15" s="243">
        <v>0</v>
      </c>
      <c r="K15" s="243">
        <v>0</v>
      </c>
      <c r="L15" s="249">
        <v>1</v>
      </c>
      <c r="M15" s="243">
        <v>0</v>
      </c>
      <c r="N15" s="243">
        <v>0</v>
      </c>
      <c r="O15" s="242" t="s">
        <v>288</v>
      </c>
      <c r="P15" s="245">
        <v>1.5479198354845995E-4</v>
      </c>
      <c r="Q15" s="243">
        <v>0</v>
      </c>
      <c r="R15" s="245">
        <v>1.5479198354845995E-4</v>
      </c>
      <c r="S15" s="244">
        <v>0.9999987789160667</v>
      </c>
      <c r="T15" s="249">
        <v>1</v>
      </c>
      <c r="U15" s="245">
        <v>1.6871465032957652E-5</v>
      </c>
      <c r="V15" s="242" t="s">
        <v>242</v>
      </c>
      <c r="W15" s="243">
        <v>0</v>
      </c>
      <c r="X15" s="243">
        <v>0</v>
      </c>
      <c r="Y15" s="243">
        <v>0</v>
      </c>
      <c r="Z15" s="249">
        <v>1</v>
      </c>
      <c r="AA15" s="243">
        <v>0</v>
      </c>
      <c r="AB15" s="243">
        <v>0</v>
      </c>
      <c r="AC15" s="226" t="s">
        <v>269</v>
      </c>
      <c r="AD15" s="241">
        <v>2.9900150480703735</v>
      </c>
      <c r="AE15" s="238">
        <v>-0.35510802356470295</v>
      </c>
      <c r="AF15" s="241">
        <v>3.3451230716350766</v>
      </c>
      <c r="AG15" s="238">
        <v>0.97219010000751749</v>
      </c>
      <c r="AH15" s="241">
        <v>1.1187646275539229</v>
      </c>
      <c r="AI15" s="239">
        <v>8.8751510655664476E-3</v>
      </c>
    </row>
    <row r="16" spans="1:35" ht="25" x14ac:dyDescent="0.25">
      <c r="A16" s="242" t="s">
        <v>265</v>
      </c>
      <c r="B16" s="245">
        <v>1.0899835356568671E-3</v>
      </c>
      <c r="C16" s="245">
        <v>1.0899835356568671E-3</v>
      </c>
      <c r="D16" s="243">
        <v>0</v>
      </c>
      <c r="E16" s="249">
        <v>1.0005483153750332</v>
      </c>
      <c r="F16" s="243">
        <v>0</v>
      </c>
      <c r="G16" s="243">
        <v>0</v>
      </c>
      <c r="H16" s="242" t="s">
        <v>255</v>
      </c>
      <c r="I16" s="243">
        <v>0</v>
      </c>
      <c r="J16" s="243">
        <v>0</v>
      </c>
      <c r="K16" s="243">
        <v>0</v>
      </c>
      <c r="L16" s="249">
        <v>1</v>
      </c>
      <c r="M16" s="243">
        <v>0</v>
      </c>
      <c r="N16" s="243">
        <v>0</v>
      </c>
      <c r="O16" s="242" t="s">
        <v>291</v>
      </c>
      <c r="P16" s="245">
        <v>1.1203176709860911E-5</v>
      </c>
      <c r="Q16" s="243">
        <v>0</v>
      </c>
      <c r="R16" s="245">
        <v>1.1203176709860911E-5</v>
      </c>
      <c r="S16" s="249">
        <v>1</v>
      </c>
      <c r="T16" s="249">
        <v>1</v>
      </c>
      <c r="U16" s="245">
        <v>1.221083933324559E-6</v>
      </c>
      <c r="V16" s="242" t="s">
        <v>248</v>
      </c>
      <c r="W16" s="243">
        <v>0</v>
      </c>
      <c r="X16" s="243">
        <v>0</v>
      </c>
      <c r="Y16" s="243">
        <v>0</v>
      </c>
      <c r="Z16" s="249">
        <v>1</v>
      </c>
      <c r="AA16" s="243">
        <v>0</v>
      </c>
      <c r="AB16" s="243">
        <v>0</v>
      </c>
      <c r="AC16" s="226" t="s">
        <v>249</v>
      </c>
      <c r="AD16" s="241">
        <v>2.9433403900935744</v>
      </c>
      <c r="AE16" s="241">
        <v>2.2499877252389053</v>
      </c>
      <c r="AF16" s="238">
        <v>0.6933526648546694</v>
      </c>
      <c r="AG16" s="238">
        <v>0.97999925681282907</v>
      </c>
      <c r="AH16" s="238">
        <v>0.23556659202187158</v>
      </c>
      <c r="AI16" s="239">
        <v>1.839576455191649E-3</v>
      </c>
    </row>
    <row r="17" spans="1:35" x14ac:dyDescent="0.25">
      <c r="A17" s="242" t="s">
        <v>218</v>
      </c>
      <c r="B17" s="245">
        <v>2.6510358438428601E-4</v>
      </c>
      <c r="C17" s="245">
        <v>2.6510358438428601E-4</v>
      </c>
      <c r="D17" s="243">
        <v>0</v>
      </c>
      <c r="E17" s="249">
        <v>1.0005483556865924</v>
      </c>
      <c r="F17" s="243">
        <v>0</v>
      </c>
      <c r="G17" s="243">
        <v>0</v>
      </c>
      <c r="H17" s="242" t="s">
        <v>237</v>
      </c>
      <c r="I17" s="243">
        <v>0</v>
      </c>
      <c r="J17" s="243">
        <v>0</v>
      </c>
      <c r="K17" s="243">
        <v>0</v>
      </c>
      <c r="L17" s="249">
        <v>1</v>
      </c>
      <c r="M17" s="243">
        <v>0</v>
      </c>
      <c r="N17" s="243">
        <v>0</v>
      </c>
      <c r="O17" s="242" t="s">
        <v>242</v>
      </c>
      <c r="P17" s="243">
        <v>0</v>
      </c>
      <c r="Q17" s="243">
        <v>0</v>
      </c>
      <c r="R17" s="243">
        <v>0</v>
      </c>
      <c r="S17" s="249">
        <v>1</v>
      </c>
      <c r="T17" s="243">
        <v>0</v>
      </c>
      <c r="U17" s="243">
        <v>0</v>
      </c>
      <c r="V17" s="242" t="s">
        <v>255</v>
      </c>
      <c r="W17" s="243">
        <v>0</v>
      </c>
      <c r="X17" s="243">
        <v>0</v>
      </c>
      <c r="Y17" s="243">
        <v>0</v>
      </c>
      <c r="Z17" s="249">
        <v>1</v>
      </c>
      <c r="AA17" s="243">
        <v>0</v>
      </c>
      <c r="AB17" s="243">
        <v>0</v>
      </c>
      <c r="AC17" s="226" t="s">
        <v>323</v>
      </c>
      <c r="AD17" s="241">
        <v>1.9826236669562791</v>
      </c>
      <c r="AE17" s="247">
        <v>0</v>
      </c>
      <c r="AF17" s="241">
        <v>1.9826236669562791</v>
      </c>
      <c r="AG17" s="238">
        <v>0.98525947719144835</v>
      </c>
      <c r="AH17" s="241">
        <v>1</v>
      </c>
      <c r="AI17" s="239">
        <v>5.2602203786192578E-3</v>
      </c>
    </row>
    <row r="18" spans="1:35" ht="25" x14ac:dyDescent="0.25">
      <c r="A18" s="242" t="s">
        <v>242</v>
      </c>
      <c r="B18" s="243">
        <v>0</v>
      </c>
      <c r="C18" s="243">
        <v>0</v>
      </c>
      <c r="D18" s="243">
        <v>0</v>
      </c>
      <c r="E18" s="249">
        <v>1.0005483556865924</v>
      </c>
      <c r="F18" s="243">
        <v>0</v>
      </c>
      <c r="G18" s="243">
        <v>0</v>
      </c>
      <c r="H18" s="242" t="s">
        <v>268</v>
      </c>
      <c r="I18" s="243">
        <v>0</v>
      </c>
      <c r="J18" s="243">
        <v>0</v>
      </c>
      <c r="K18" s="243">
        <v>0</v>
      </c>
      <c r="L18" s="249">
        <v>1</v>
      </c>
      <c r="M18" s="243">
        <v>0</v>
      </c>
      <c r="N18" s="243">
        <v>0</v>
      </c>
      <c r="O18" s="242" t="s">
        <v>248</v>
      </c>
      <c r="P18" s="243">
        <v>0</v>
      </c>
      <c r="Q18" s="243">
        <v>0</v>
      </c>
      <c r="R18" s="243">
        <v>0</v>
      </c>
      <c r="S18" s="249">
        <v>1</v>
      </c>
      <c r="T18" s="243">
        <v>0</v>
      </c>
      <c r="U18" s="243">
        <v>0</v>
      </c>
      <c r="V18" s="242" t="s">
        <v>237</v>
      </c>
      <c r="W18" s="243">
        <v>0</v>
      </c>
      <c r="X18" s="243">
        <v>0</v>
      </c>
      <c r="Y18" s="243">
        <v>0</v>
      </c>
      <c r="Z18" s="249">
        <v>1</v>
      </c>
      <c r="AA18" s="243">
        <v>0</v>
      </c>
      <c r="AB18" s="243">
        <v>0</v>
      </c>
      <c r="AC18" s="242" t="s">
        <v>225</v>
      </c>
      <c r="AD18" s="249">
        <v>1.6419099409413282</v>
      </c>
      <c r="AE18" s="243">
        <v>0</v>
      </c>
      <c r="AF18" s="249">
        <v>1.6419099409413282</v>
      </c>
      <c r="AG18" s="244">
        <v>0.98961572909903117</v>
      </c>
      <c r="AH18" s="249">
        <v>1</v>
      </c>
      <c r="AI18" s="245">
        <v>4.3562519075828103E-3</v>
      </c>
    </row>
    <row r="19" spans="1:35" ht="25" x14ac:dyDescent="0.25">
      <c r="A19" s="242" t="s">
        <v>248</v>
      </c>
      <c r="B19" s="243">
        <v>0</v>
      </c>
      <c r="C19" s="243">
        <v>0</v>
      </c>
      <c r="D19" s="243">
        <v>0</v>
      </c>
      <c r="E19" s="249">
        <v>1.0005483556865924</v>
      </c>
      <c r="F19" s="243">
        <v>0</v>
      </c>
      <c r="G19" s="243">
        <v>0</v>
      </c>
      <c r="H19" s="242" t="s">
        <v>221</v>
      </c>
      <c r="I19" s="243">
        <v>0</v>
      </c>
      <c r="J19" s="243">
        <v>0</v>
      </c>
      <c r="K19" s="243">
        <v>0</v>
      </c>
      <c r="L19" s="249">
        <v>1</v>
      </c>
      <c r="M19" s="243">
        <v>0</v>
      </c>
      <c r="N19" s="243">
        <v>0</v>
      </c>
      <c r="O19" s="242" t="s">
        <v>255</v>
      </c>
      <c r="P19" s="243">
        <v>0</v>
      </c>
      <c r="Q19" s="243">
        <v>0</v>
      </c>
      <c r="R19" s="243">
        <v>0</v>
      </c>
      <c r="S19" s="249">
        <v>1</v>
      </c>
      <c r="T19" s="243">
        <v>0</v>
      </c>
      <c r="U19" s="243">
        <v>0</v>
      </c>
      <c r="V19" s="242" t="s">
        <v>268</v>
      </c>
      <c r="W19" s="243">
        <v>0</v>
      </c>
      <c r="X19" s="243">
        <v>0</v>
      </c>
      <c r="Y19" s="243">
        <v>0</v>
      </c>
      <c r="Z19" s="249">
        <v>1</v>
      </c>
      <c r="AA19" s="243">
        <v>0</v>
      </c>
      <c r="AB19" s="243">
        <v>0</v>
      </c>
      <c r="AC19" s="242" t="s">
        <v>436</v>
      </c>
      <c r="AD19" s="244">
        <v>0.91420139906001718</v>
      </c>
      <c r="AE19" s="243">
        <v>0</v>
      </c>
      <c r="AF19" s="244">
        <v>0.91420139906001718</v>
      </c>
      <c r="AG19" s="244">
        <v>0.99204125286818912</v>
      </c>
      <c r="AH19" s="249">
        <v>1</v>
      </c>
      <c r="AI19" s="245">
        <v>2.4255237691580452E-3</v>
      </c>
    </row>
    <row r="20" spans="1:35" ht="25" x14ac:dyDescent="0.25">
      <c r="A20" s="242" t="s">
        <v>255</v>
      </c>
      <c r="B20" s="243">
        <v>0</v>
      </c>
      <c r="C20" s="243">
        <v>0</v>
      </c>
      <c r="D20" s="243">
        <v>0</v>
      </c>
      <c r="E20" s="249">
        <v>1.0005483556865924</v>
      </c>
      <c r="F20" s="243">
        <v>0</v>
      </c>
      <c r="G20" s="243">
        <v>0</v>
      </c>
      <c r="H20" s="242" t="s">
        <v>227</v>
      </c>
      <c r="I20" s="243">
        <v>0</v>
      </c>
      <c r="J20" s="243">
        <v>0</v>
      </c>
      <c r="K20" s="243">
        <v>0</v>
      </c>
      <c r="L20" s="249">
        <v>1</v>
      </c>
      <c r="M20" s="243">
        <v>0</v>
      </c>
      <c r="N20" s="243">
        <v>0</v>
      </c>
      <c r="O20" s="242" t="s">
        <v>237</v>
      </c>
      <c r="P20" s="243">
        <v>0</v>
      </c>
      <c r="Q20" s="243">
        <v>0</v>
      </c>
      <c r="R20" s="243">
        <v>0</v>
      </c>
      <c r="S20" s="249">
        <v>1</v>
      </c>
      <c r="T20" s="243">
        <v>0</v>
      </c>
      <c r="U20" s="243">
        <v>0</v>
      </c>
      <c r="V20" s="242" t="s">
        <v>221</v>
      </c>
      <c r="W20" s="243">
        <v>0</v>
      </c>
      <c r="X20" s="243">
        <v>0</v>
      </c>
      <c r="Y20" s="243">
        <v>0</v>
      </c>
      <c r="Z20" s="249">
        <v>1</v>
      </c>
      <c r="AA20" s="243">
        <v>0</v>
      </c>
      <c r="AB20" s="243">
        <v>0</v>
      </c>
      <c r="AC20" s="242" t="s">
        <v>312</v>
      </c>
      <c r="AD20" s="244">
        <v>0.83551801081446575</v>
      </c>
      <c r="AE20" s="243">
        <v>0</v>
      </c>
      <c r="AF20" s="244">
        <v>0.83551801081446575</v>
      </c>
      <c r="AG20" s="244">
        <v>0.99425801691697946</v>
      </c>
      <c r="AH20" s="249">
        <v>1</v>
      </c>
      <c r="AI20" s="245">
        <v>2.216764048790404E-3</v>
      </c>
    </row>
    <row r="21" spans="1:35" ht="25" x14ac:dyDescent="0.25">
      <c r="A21" s="242" t="s">
        <v>237</v>
      </c>
      <c r="B21" s="243">
        <v>0</v>
      </c>
      <c r="C21" s="243">
        <v>0</v>
      </c>
      <c r="D21" s="243">
        <v>0</v>
      </c>
      <c r="E21" s="249">
        <v>1.0005483556865924</v>
      </c>
      <c r="F21" s="243">
        <v>0</v>
      </c>
      <c r="G21" s="243">
        <v>0</v>
      </c>
      <c r="H21" s="242" t="s">
        <v>280</v>
      </c>
      <c r="I21" s="243">
        <v>0</v>
      </c>
      <c r="J21" s="243">
        <v>0</v>
      </c>
      <c r="K21" s="243">
        <v>0</v>
      </c>
      <c r="L21" s="249">
        <v>1</v>
      </c>
      <c r="M21" s="243">
        <v>0</v>
      </c>
      <c r="N21" s="243">
        <v>0</v>
      </c>
      <c r="O21" s="242" t="s">
        <v>268</v>
      </c>
      <c r="P21" s="243">
        <v>0</v>
      </c>
      <c r="Q21" s="243">
        <v>0</v>
      </c>
      <c r="R21" s="243">
        <v>0</v>
      </c>
      <c r="S21" s="249">
        <v>1</v>
      </c>
      <c r="T21" s="243">
        <v>0</v>
      </c>
      <c r="U21" s="243">
        <v>0</v>
      </c>
      <c r="V21" s="242" t="s">
        <v>227</v>
      </c>
      <c r="W21" s="243">
        <v>0</v>
      </c>
      <c r="X21" s="243">
        <v>0</v>
      </c>
      <c r="Y21" s="243">
        <v>0</v>
      </c>
      <c r="Z21" s="249">
        <v>1</v>
      </c>
      <c r="AA21" s="243">
        <v>0</v>
      </c>
      <c r="AB21" s="243">
        <v>0</v>
      </c>
      <c r="AC21" s="242" t="s">
        <v>223</v>
      </c>
      <c r="AD21" s="244">
        <v>0.7883068991135217</v>
      </c>
      <c r="AE21" s="244">
        <v>0.29350623995201702</v>
      </c>
      <c r="AF21" s="244">
        <v>0.49480065916150467</v>
      </c>
      <c r="AG21" s="244">
        <v>0.99634952227144202</v>
      </c>
      <c r="AH21" s="244">
        <v>0.6276751601665862</v>
      </c>
      <c r="AI21" s="245">
        <v>1.3127859583515124E-3</v>
      </c>
    </row>
    <row r="22" spans="1:35" ht="25" x14ac:dyDescent="0.25">
      <c r="A22" s="242" t="s">
        <v>268</v>
      </c>
      <c r="B22" s="243">
        <v>0</v>
      </c>
      <c r="C22" s="243">
        <v>0</v>
      </c>
      <c r="D22" s="243">
        <v>0</v>
      </c>
      <c r="E22" s="249">
        <v>1.0005483556865924</v>
      </c>
      <c r="F22" s="243">
        <v>0</v>
      </c>
      <c r="G22" s="243">
        <v>0</v>
      </c>
      <c r="H22" s="242" t="s">
        <v>285</v>
      </c>
      <c r="I22" s="243">
        <v>0</v>
      </c>
      <c r="J22" s="243">
        <v>0</v>
      </c>
      <c r="K22" s="243">
        <v>0</v>
      </c>
      <c r="L22" s="249">
        <v>1</v>
      </c>
      <c r="M22" s="243">
        <v>0</v>
      </c>
      <c r="N22" s="243">
        <v>0</v>
      </c>
      <c r="O22" s="242" t="s">
        <v>221</v>
      </c>
      <c r="P22" s="243">
        <v>0</v>
      </c>
      <c r="Q22" s="243">
        <v>0</v>
      </c>
      <c r="R22" s="243">
        <v>0</v>
      </c>
      <c r="S22" s="249">
        <v>1</v>
      </c>
      <c r="T22" s="243">
        <v>0</v>
      </c>
      <c r="U22" s="243">
        <v>0</v>
      </c>
      <c r="V22" s="242" t="s">
        <v>280</v>
      </c>
      <c r="W22" s="243">
        <v>0</v>
      </c>
      <c r="X22" s="243">
        <v>0</v>
      </c>
      <c r="Y22" s="243">
        <v>0</v>
      </c>
      <c r="Z22" s="249">
        <v>1</v>
      </c>
      <c r="AA22" s="243">
        <v>0</v>
      </c>
      <c r="AB22" s="243">
        <v>0</v>
      </c>
      <c r="AC22" s="242" t="s">
        <v>449</v>
      </c>
      <c r="AD22" s="244">
        <v>0.57870969212699852</v>
      </c>
      <c r="AE22" s="243">
        <v>0</v>
      </c>
      <c r="AF22" s="244">
        <v>0.57870969212699852</v>
      </c>
      <c r="AG22" s="244">
        <v>0.9978849324284812</v>
      </c>
      <c r="AH22" s="249">
        <v>1</v>
      </c>
      <c r="AI22" s="245">
        <v>1.5354101570391695E-3</v>
      </c>
    </row>
    <row r="23" spans="1:35" ht="25" x14ac:dyDescent="0.25">
      <c r="A23" s="242" t="s">
        <v>221</v>
      </c>
      <c r="B23" s="243">
        <v>0</v>
      </c>
      <c r="C23" s="243">
        <v>0</v>
      </c>
      <c r="D23" s="243">
        <v>0</v>
      </c>
      <c r="E23" s="249">
        <v>1.0005483556865924</v>
      </c>
      <c r="F23" s="243">
        <v>0</v>
      </c>
      <c r="G23" s="243">
        <v>0</v>
      </c>
      <c r="H23" s="242" t="s">
        <v>289</v>
      </c>
      <c r="I23" s="243">
        <v>0</v>
      </c>
      <c r="J23" s="243">
        <v>0</v>
      </c>
      <c r="K23" s="243">
        <v>0</v>
      </c>
      <c r="L23" s="249">
        <v>1</v>
      </c>
      <c r="M23" s="243">
        <v>0</v>
      </c>
      <c r="N23" s="243">
        <v>0</v>
      </c>
      <c r="O23" s="242" t="s">
        <v>227</v>
      </c>
      <c r="P23" s="243">
        <v>0</v>
      </c>
      <c r="Q23" s="243">
        <v>0</v>
      </c>
      <c r="R23" s="243">
        <v>0</v>
      </c>
      <c r="S23" s="249">
        <v>1</v>
      </c>
      <c r="T23" s="243">
        <v>0</v>
      </c>
      <c r="U23" s="243">
        <v>0</v>
      </c>
      <c r="V23" s="242" t="s">
        <v>285</v>
      </c>
      <c r="W23" s="243">
        <v>0</v>
      </c>
      <c r="X23" s="243">
        <v>0</v>
      </c>
      <c r="Y23" s="243">
        <v>0</v>
      </c>
      <c r="Z23" s="249">
        <v>1</v>
      </c>
      <c r="AA23" s="243">
        <v>0</v>
      </c>
      <c r="AB23" s="243">
        <v>0</v>
      </c>
      <c r="AC23" s="242" t="s">
        <v>452</v>
      </c>
      <c r="AD23" s="244">
        <v>0.50174999896821237</v>
      </c>
      <c r="AE23" s="243">
        <v>0</v>
      </c>
      <c r="AF23" s="244">
        <v>0.50174999896821237</v>
      </c>
      <c r="AG23" s="244">
        <v>0.99921615610624381</v>
      </c>
      <c r="AH23" s="249">
        <v>1</v>
      </c>
      <c r="AI23" s="245">
        <v>1.3312236777626365E-3</v>
      </c>
    </row>
    <row r="24" spans="1:35" ht="25" x14ac:dyDescent="0.25">
      <c r="A24" s="242" t="s">
        <v>227</v>
      </c>
      <c r="B24" s="243">
        <v>0</v>
      </c>
      <c r="C24" s="243">
        <v>0</v>
      </c>
      <c r="D24" s="243">
        <v>0</v>
      </c>
      <c r="E24" s="249">
        <v>1.0005483556865924</v>
      </c>
      <c r="F24" s="243">
        <v>0</v>
      </c>
      <c r="G24" s="243">
        <v>0</v>
      </c>
      <c r="H24" s="242" t="s">
        <v>294</v>
      </c>
      <c r="I24" s="243">
        <v>0</v>
      </c>
      <c r="J24" s="243">
        <v>0</v>
      </c>
      <c r="K24" s="243">
        <v>0</v>
      </c>
      <c r="L24" s="249">
        <v>1</v>
      </c>
      <c r="M24" s="243">
        <v>0</v>
      </c>
      <c r="N24" s="243">
        <v>0</v>
      </c>
      <c r="O24" s="242" t="s">
        <v>280</v>
      </c>
      <c r="P24" s="243">
        <v>0</v>
      </c>
      <c r="Q24" s="243">
        <v>0</v>
      </c>
      <c r="R24" s="243">
        <v>0</v>
      </c>
      <c r="S24" s="249">
        <v>1</v>
      </c>
      <c r="T24" s="243">
        <v>0</v>
      </c>
      <c r="U24" s="243">
        <v>0</v>
      </c>
      <c r="V24" s="242" t="s">
        <v>289</v>
      </c>
      <c r="W24" s="243">
        <v>0</v>
      </c>
      <c r="X24" s="243">
        <v>0</v>
      </c>
      <c r="Y24" s="243">
        <v>0</v>
      </c>
      <c r="Z24" s="249">
        <v>1</v>
      </c>
      <c r="AA24" s="243">
        <v>0</v>
      </c>
      <c r="AB24" s="243">
        <v>0</v>
      </c>
      <c r="AC24" s="242" t="s">
        <v>315</v>
      </c>
      <c r="AD24" s="244">
        <v>0.39619719372455525</v>
      </c>
      <c r="AE24" s="243">
        <v>0</v>
      </c>
      <c r="AF24" s="244">
        <v>0.39619719372455525</v>
      </c>
      <c r="AG24" s="249">
        <v>1.000267331166401</v>
      </c>
      <c r="AH24" s="249">
        <v>1</v>
      </c>
      <c r="AI24" s="245">
        <v>1.0511750601571053E-3</v>
      </c>
    </row>
    <row r="25" spans="1:35" ht="25" x14ac:dyDescent="0.25">
      <c r="A25" s="242" t="s">
        <v>280</v>
      </c>
      <c r="B25" s="243">
        <v>0</v>
      </c>
      <c r="C25" s="243">
        <v>0</v>
      </c>
      <c r="D25" s="243">
        <v>0</v>
      </c>
      <c r="E25" s="249">
        <v>1.0005483556865924</v>
      </c>
      <c r="F25" s="243">
        <v>0</v>
      </c>
      <c r="G25" s="243">
        <v>0</v>
      </c>
      <c r="H25" s="242" t="s">
        <v>297</v>
      </c>
      <c r="I25" s="243">
        <v>0</v>
      </c>
      <c r="J25" s="243">
        <v>0</v>
      </c>
      <c r="K25" s="243">
        <v>0</v>
      </c>
      <c r="L25" s="249">
        <v>1</v>
      </c>
      <c r="M25" s="243">
        <v>0</v>
      </c>
      <c r="N25" s="243">
        <v>0</v>
      </c>
      <c r="O25" s="242" t="s">
        <v>285</v>
      </c>
      <c r="P25" s="243">
        <v>0</v>
      </c>
      <c r="Q25" s="243">
        <v>0</v>
      </c>
      <c r="R25" s="243">
        <v>0</v>
      </c>
      <c r="S25" s="249">
        <v>1</v>
      </c>
      <c r="T25" s="243">
        <v>0</v>
      </c>
      <c r="U25" s="243">
        <v>0</v>
      </c>
      <c r="V25" s="242" t="s">
        <v>294</v>
      </c>
      <c r="W25" s="243">
        <v>0</v>
      </c>
      <c r="X25" s="243">
        <v>0</v>
      </c>
      <c r="Y25" s="243">
        <v>0</v>
      </c>
      <c r="Z25" s="249">
        <v>1</v>
      </c>
      <c r="AA25" s="243">
        <v>0</v>
      </c>
      <c r="AB25" s="243">
        <v>0</v>
      </c>
      <c r="AC25" s="242" t="s">
        <v>453</v>
      </c>
      <c r="AD25" s="248">
        <v>2.4961440703496336E-2</v>
      </c>
      <c r="AE25" s="243">
        <v>0</v>
      </c>
      <c r="AF25" s="248">
        <v>2.4961440703496336E-2</v>
      </c>
      <c r="AG25" s="249">
        <v>1.0003335578947794</v>
      </c>
      <c r="AH25" s="249">
        <v>1</v>
      </c>
      <c r="AI25" s="245">
        <v>6.6226728378463947E-5</v>
      </c>
    </row>
    <row r="26" spans="1:35" ht="25" x14ac:dyDescent="0.25">
      <c r="A26" s="242" t="s">
        <v>285</v>
      </c>
      <c r="B26" s="243">
        <v>0</v>
      </c>
      <c r="C26" s="243">
        <v>0</v>
      </c>
      <c r="D26" s="243">
        <v>0</v>
      </c>
      <c r="E26" s="249">
        <v>1.0005483556865924</v>
      </c>
      <c r="F26" s="243">
        <v>0</v>
      </c>
      <c r="G26" s="243">
        <v>0</v>
      </c>
      <c r="H26" s="243">
        <v>0</v>
      </c>
      <c r="I26" s="243">
        <v>0</v>
      </c>
      <c r="J26" s="243">
        <v>0</v>
      </c>
      <c r="K26" s="243">
        <v>0</v>
      </c>
      <c r="L26" s="249">
        <v>1</v>
      </c>
      <c r="M26" s="243">
        <v>0</v>
      </c>
      <c r="N26" s="243">
        <v>0</v>
      </c>
      <c r="O26" s="242" t="s">
        <v>289</v>
      </c>
      <c r="P26" s="243">
        <v>0</v>
      </c>
      <c r="Q26" s="243">
        <v>0</v>
      </c>
      <c r="R26" s="243">
        <v>0</v>
      </c>
      <c r="S26" s="249">
        <v>1</v>
      </c>
      <c r="T26" s="243">
        <v>0</v>
      </c>
      <c r="U26" s="243">
        <v>0</v>
      </c>
      <c r="V26" s="242" t="s">
        <v>297</v>
      </c>
      <c r="W26" s="243">
        <v>0</v>
      </c>
      <c r="X26" s="243">
        <v>0</v>
      </c>
      <c r="Y26" s="243">
        <v>0</v>
      </c>
      <c r="Z26" s="249">
        <v>1</v>
      </c>
      <c r="AA26" s="243">
        <v>0</v>
      </c>
      <c r="AB26" s="243">
        <v>0</v>
      </c>
      <c r="AC26" s="242" t="s">
        <v>284</v>
      </c>
      <c r="AD26" s="248">
        <v>2.1567756222303145E-2</v>
      </c>
      <c r="AE26" s="243">
        <v>0</v>
      </c>
      <c r="AF26" s="248">
        <v>2.1567756222303145E-2</v>
      </c>
      <c r="AG26" s="249">
        <v>1.0003907806308399</v>
      </c>
      <c r="AH26" s="249">
        <v>1</v>
      </c>
      <c r="AI26" s="245">
        <v>5.7222736060556237E-5</v>
      </c>
    </row>
    <row r="27" spans="1:35" ht="25" x14ac:dyDescent="0.25">
      <c r="A27" s="242" t="s">
        <v>289</v>
      </c>
      <c r="B27" s="243">
        <v>0</v>
      </c>
      <c r="C27" s="243">
        <v>0</v>
      </c>
      <c r="D27" s="243">
        <v>0</v>
      </c>
      <c r="E27" s="249">
        <v>1.0005483556865924</v>
      </c>
      <c r="F27" s="243">
        <v>0</v>
      </c>
      <c r="G27" s="243">
        <v>0</v>
      </c>
      <c r="H27" s="243">
        <v>0</v>
      </c>
      <c r="I27" s="243">
        <v>0</v>
      </c>
      <c r="J27" s="243">
        <v>0</v>
      </c>
      <c r="K27" s="243">
        <v>0</v>
      </c>
      <c r="L27" s="249">
        <v>1</v>
      </c>
      <c r="M27" s="243">
        <v>0</v>
      </c>
      <c r="N27" s="243">
        <v>0</v>
      </c>
      <c r="O27" s="242" t="s">
        <v>294</v>
      </c>
      <c r="P27" s="243">
        <v>0</v>
      </c>
      <c r="Q27" s="243">
        <v>0</v>
      </c>
      <c r="R27" s="243">
        <v>0</v>
      </c>
      <c r="S27" s="249">
        <v>1</v>
      </c>
      <c r="T27" s="243">
        <v>0</v>
      </c>
      <c r="U27" s="243">
        <v>0</v>
      </c>
      <c r="V27" s="243">
        <v>0</v>
      </c>
      <c r="W27" s="243">
        <v>0</v>
      </c>
      <c r="X27" s="243">
        <v>0</v>
      </c>
      <c r="Y27" s="243">
        <v>0</v>
      </c>
      <c r="Z27" s="249">
        <v>1</v>
      </c>
      <c r="AA27" s="243">
        <v>0</v>
      </c>
      <c r="AB27" s="243">
        <v>0</v>
      </c>
      <c r="AC27" s="242" t="s">
        <v>235</v>
      </c>
      <c r="AD27" s="248">
        <v>1.0608244982717093E-2</v>
      </c>
      <c r="AE27" s="243">
        <v>0</v>
      </c>
      <c r="AF27" s="248">
        <v>1.0608244982717093E-2</v>
      </c>
      <c r="AG27" s="249">
        <v>1.0004189260158516</v>
      </c>
      <c r="AH27" s="249">
        <v>1</v>
      </c>
      <c r="AI27" s="245">
        <v>2.8145385011539102E-5</v>
      </c>
    </row>
    <row r="28" spans="1:35" ht="25" x14ac:dyDescent="0.25">
      <c r="A28" s="242" t="s">
        <v>294</v>
      </c>
      <c r="B28" s="243">
        <v>0</v>
      </c>
      <c r="C28" s="243">
        <v>0</v>
      </c>
      <c r="D28" s="243">
        <v>0</v>
      </c>
      <c r="E28" s="249">
        <v>1.0005483556865924</v>
      </c>
      <c r="F28" s="243">
        <v>0</v>
      </c>
      <c r="G28" s="243">
        <v>0</v>
      </c>
      <c r="H28" s="243">
        <v>0</v>
      </c>
      <c r="I28" s="243">
        <v>0</v>
      </c>
      <c r="J28" s="243">
        <v>0</v>
      </c>
      <c r="K28" s="243">
        <v>0</v>
      </c>
      <c r="L28" s="249">
        <v>1</v>
      </c>
      <c r="M28" s="243">
        <v>0</v>
      </c>
      <c r="N28" s="243">
        <v>0</v>
      </c>
      <c r="O28" s="242" t="s">
        <v>297</v>
      </c>
      <c r="P28" s="243">
        <v>0</v>
      </c>
      <c r="Q28" s="243">
        <v>0</v>
      </c>
      <c r="R28" s="243">
        <v>0</v>
      </c>
      <c r="S28" s="249">
        <v>1</v>
      </c>
      <c r="T28" s="243">
        <v>0</v>
      </c>
      <c r="U28" s="243">
        <v>0</v>
      </c>
      <c r="V28" s="243">
        <v>0</v>
      </c>
      <c r="W28" s="243">
        <v>0</v>
      </c>
      <c r="X28" s="243">
        <v>0</v>
      </c>
      <c r="Y28" s="243">
        <v>0</v>
      </c>
      <c r="Z28" s="249">
        <v>1</v>
      </c>
      <c r="AA28" s="243">
        <v>0</v>
      </c>
      <c r="AB28" s="243">
        <v>0</v>
      </c>
      <c r="AC28" s="242" t="s">
        <v>319</v>
      </c>
      <c r="AD28" s="245">
        <v>7.5800865221790047E-3</v>
      </c>
      <c r="AE28" s="243">
        <v>0</v>
      </c>
      <c r="AF28" s="245">
        <v>7.5800865221790047E-3</v>
      </c>
      <c r="AG28" s="249">
        <v>1.0004390372080361</v>
      </c>
      <c r="AH28" s="249">
        <v>1</v>
      </c>
      <c r="AI28" s="245">
        <v>2.0111192184483521E-5</v>
      </c>
    </row>
    <row r="29" spans="1:35" ht="25" x14ac:dyDescent="0.25">
      <c r="A29" s="242" t="s">
        <v>297</v>
      </c>
      <c r="B29" s="243">
        <v>0</v>
      </c>
      <c r="C29" s="243">
        <v>0</v>
      </c>
      <c r="D29" s="243">
        <v>0</v>
      </c>
      <c r="E29" s="249">
        <v>1.0005483556865924</v>
      </c>
      <c r="F29" s="243">
        <v>0</v>
      </c>
      <c r="G29" s="243">
        <v>0</v>
      </c>
      <c r="H29" s="243">
        <v>0</v>
      </c>
      <c r="I29" s="243">
        <v>0</v>
      </c>
      <c r="J29" s="243">
        <v>0</v>
      </c>
      <c r="K29" s="243">
        <v>0</v>
      </c>
      <c r="L29" s="249">
        <v>1</v>
      </c>
      <c r="M29" s="243">
        <v>0</v>
      </c>
      <c r="N29" s="243">
        <v>0</v>
      </c>
      <c r="O29" s="243">
        <v>0</v>
      </c>
      <c r="P29" s="243">
        <v>0</v>
      </c>
      <c r="Q29" s="243">
        <v>0</v>
      </c>
      <c r="R29" s="243">
        <v>0</v>
      </c>
      <c r="S29" s="249">
        <v>1</v>
      </c>
      <c r="T29" s="243">
        <v>0</v>
      </c>
      <c r="U29" s="243">
        <v>0</v>
      </c>
      <c r="V29" s="243">
        <v>0</v>
      </c>
      <c r="W29" s="243">
        <v>0</v>
      </c>
      <c r="X29" s="243">
        <v>0</v>
      </c>
      <c r="Y29" s="243">
        <v>0</v>
      </c>
      <c r="Z29" s="249">
        <v>1</v>
      </c>
      <c r="AA29" s="243">
        <v>0</v>
      </c>
      <c r="AB29" s="243">
        <v>0</v>
      </c>
      <c r="AC29" s="242" t="s">
        <v>300</v>
      </c>
      <c r="AD29" s="245">
        <v>6.6251895155717512E-3</v>
      </c>
      <c r="AE29" s="243">
        <v>0</v>
      </c>
      <c r="AF29" s="245">
        <v>6.6251895155717512E-3</v>
      </c>
      <c r="AG29" s="249">
        <v>1.0004566149044403</v>
      </c>
      <c r="AH29" s="249">
        <v>1</v>
      </c>
      <c r="AI29" s="245">
        <v>1.7577696404445115E-5</v>
      </c>
    </row>
    <row r="30" spans="1:35" x14ac:dyDescent="0.25">
      <c r="A30" s="243">
        <v>0</v>
      </c>
      <c r="B30" s="243">
        <v>0</v>
      </c>
      <c r="C30" s="243">
        <v>0</v>
      </c>
      <c r="D30" s="243">
        <v>0</v>
      </c>
      <c r="E30" s="249">
        <v>1.0005483556865924</v>
      </c>
      <c r="F30" s="243">
        <v>0</v>
      </c>
      <c r="G30" s="243">
        <v>0</v>
      </c>
      <c r="H30" s="243">
        <v>0</v>
      </c>
      <c r="I30" s="243">
        <v>0</v>
      </c>
      <c r="J30" s="243">
        <v>0</v>
      </c>
      <c r="K30" s="243">
        <v>0</v>
      </c>
      <c r="L30" s="249">
        <v>1</v>
      </c>
      <c r="M30" s="243">
        <v>0</v>
      </c>
      <c r="N30" s="243">
        <v>0</v>
      </c>
      <c r="O30" s="243">
        <v>0</v>
      </c>
      <c r="P30" s="243">
        <v>0</v>
      </c>
      <c r="Q30" s="243">
        <v>0</v>
      </c>
      <c r="R30" s="243">
        <v>0</v>
      </c>
      <c r="S30" s="249">
        <v>1</v>
      </c>
      <c r="T30" s="243">
        <v>0</v>
      </c>
      <c r="U30" s="243">
        <v>0</v>
      </c>
      <c r="V30" s="243">
        <v>0</v>
      </c>
      <c r="W30" s="243">
        <v>0</v>
      </c>
      <c r="X30" s="243">
        <v>0</v>
      </c>
      <c r="Y30" s="243">
        <v>0</v>
      </c>
      <c r="Z30" s="249">
        <v>1</v>
      </c>
      <c r="AA30" s="243">
        <v>0</v>
      </c>
      <c r="AB30" s="243">
        <v>0</v>
      </c>
      <c r="AC30" s="242" t="s">
        <v>326</v>
      </c>
      <c r="AD30" s="245">
        <v>6.0989808385000094E-3</v>
      </c>
      <c r="AE30" s="243">
        <v>0</v>
      </c>
      <c r="AF30" s="245">
        <v>6.0989808385000094E-3</v>
      </c>
      <c r="AG30" s="249">
        <v>1.0004727964843489</v>
      </c>
      <c r="AH30" s="249">
        <v>1</v>
      </c>
      <c r="AI30" s="245">
        <v>1.6181579908575556E-5</v>
      </c>
    </row>
    <row r="31" spans="1:35" x14ac:dyDescent="0.25">
      <c r="A31" s="243">
        <v>0</v>
      </c>
      <c r="B31" s="243">
        <v>0</v>
      </c>
      <c r="C31" s="243">
        <v>0</v>
      </c>
      <c r="D31" s="243">
        <v>0</v>
      </c>
      <c r="E31" s="249">
        <v>1.0005483556865924</v>
      </c>
      <c r="F31" s="243">
        <v>0</v>
      </c>
      <c r="G31" s="243">
        <v>0</v>
      </c>
      <c r="H31" s="243">
        <v>0</v>
      </c>
      <c r="I31" s="243">
        <v>0</v>
      </c>
      <c r="J31" s="243">
        <v>0</v>
      </c>
      <c r="K31" s="243">
        <v>0</v>
      </c>
      <c r="L31" s="249">
        <v>1</v>
      </c>
      <c r="M31" s="243">
        <v>0</v>
      </c>
      <c r="N31" s="243">
        <v>0</v>
      </c>
      <c r="O31" s="243">
        <v>0</v>
      </c>
      <c r="P31" s="243">
        <v>0</v>
      </c>
      <c r="Q31" s="243">
        <v>0</v>
      </c>
      <c r="R31" s="243">
        <v>0</v>
      </c>
      <c r="S31" s="249">
        <v>1</v>
      </c>
      <c r="T31" s="243">
        <v>0</v>
      </c>
      <c r="U31" s="243">
        <v>0</v>
      </c>
      <c r="V31" s="243">
        <v>0</v>
      </c>
      <c r="W31" s="243">
        <v>0</v>
      </c>
      <c r="X31" s="243">
        <v>0</v>
      </c>
      <c r="Y31" s="243">
        <v>0</v>
      </c>
      <c r="Z31" s="249">
        <v>1</v>
      </c>
      <c r="AA31" s="243">
        <v>0</v>
      </c>
      <c r="AB31" s="243">
        <v>0</v>
      </c>
      <c r="AC31" s="242" t="s">
        <v>316</v>
      </c>
      <c r="AD31" s="245">
        <v>3.7135502709327796E-3</v>
      </c>
      <c r="AE31" s="243">
        <v>0</v>
      </c>
      <c r="AF31" s="245">
        <v>3.7135502709327796E-3</v>
      </c>
      <c r="AG31" s="249">
        <v>1.0004826491322003</v>
      </c>
      <c r="AH31" s="249">
        <v>1</v>
      </c>
      <c r="AI31" s="245">
        <v>9.8526478513072446E-6</v>
      </c>
    </row>
    <row r="32" spans="1:35" x14ac:dyDescent="0.25">
      <c r="A32" s="243">
        <v>0</v>
      </c>
      <c r="B32" s="243">
        <v>0</v>
      </c>
      <c r="C32" s="243">
        <v>0</v>
      </c>
      <c r="D32" s="243">
        <v>0</v>
      </c>
      <c r="E32" s="249">
        <v>1.0005483556865924</v>
      </c>
      <c r="F32" s="243">
        <v>0</v>
      </c>
      <c r="G32" s="243">
        <v>0</v>
      </c>
      <c r="H32" s="243">
        <v>0</v>
      </c>
      <c r="I32" s="243">
        <v>0</v>
      </c>
      <c r="J32" s="243">
        <v>0</v>
      </c>
      <c r="K32" s="243">
        <v>0</v>
      </c>
      <c r="L32" s="249">
        <v>1</v>
      </c>
      <c r="M32" s="243">
        <v>0</v>
      </c>
      <c r="N32" s="243">
        <v>0</v>
      </c>
      <c r="O32" s="243">
        <v>0</v>
      </c>
      <c r="P32" s="243">
        <v>0</v>
      </c>
      <c r="Q32" s="243">
        <v>0</v>
      </c>
      <c r="R32" s="243">
        <v>0</v>
      </c>
      <c r="S32" s="249">
        <v>1</v>
      </c>
      <c r="T32" s="243">
        <v>0</v>
      </c>
      <c r="U32" s="243">
        <v>0</v>
      </c>
      <c r="V32" s="243">
        <v>0</v>
      </c>
      <c r="W32" s="243">
        <v>0</v>
      </c>
      <c r="X32" s="243">
        <v>0</v>
      </c>
      <c r="Y32" s="243">
        <v>0</v>
      </c>
      <c r="Z32" s="249">
        <v>1</v>
      </c>
      <c r="AA32" s="243">
        <v>0</v>
      </c>
      <c r="AB32" s="243">
        <v>0</v>
      </c>
      <c r="AC32" s="242" t="s">
        <v>331</v>
      </c>
      <c r="AD32" s="245">
        <v>3.4655998193525287E-3</v>
      </c>
      <c r="AE32" s="243">
        <v>0</v>
      </c>
      <c r="AF32" s="245">
        <v>3.4655998193525287E-3</v>
      </c>
      <c r="AG32" s="249">
        <v>1.0004918439275101</v>
      </c>
      <c r="AH32" s="249">
        <v>1</v>
      </c>
      <c r="AI32" s="245">
        <v>9.1947953097340873E-6</v>
      </c>
    </row>
    <row r="33" spans="1:35" x14ac:dyDescent="0.25">
      <c r="A33" s="243">
        <v>0</v>
      </c>
      <c r="B33" s="243">
        <v>0</v>
      </c>
      <c r="C33" s="243">
        <v>0</v>
      </c>
      <c r="D33" s="243">
        <v>0</v>
      </c>
      <c r="E33" s="249">
        <v>1.0005483556865924</v>
      </c>
      <c r="F33" s="243">
        <v>0</v>
      </c>
      <c r="G33" s="243">
        <v>0</v>
      </c>
      <c r="H33" s="243">
        <v>0</v>
      </c>
      <c r="I33" s="243">
        <v>0</v>
      </c>
      <c r="J33" s="243">
        <v>0</v>
      </c>
      <c r="K33" s="243">
        <v>0</v>
      </c>
      <c r="L33" s="249">
        <v>1</v>
      </c>
      <c r="M33" s="243">
        <v>0</v>
      </c>
      <c r="N33" s="243">
        <v>0</v>
      </c>
      <c r="O33" s="243">
        <v>0</v>
      </c>
      <c r="P33" s="243">
        <v>0</v>
      </c>
      <c r="Q33" s="243">
        <v>0</v>
      </c>
      <c r="R33" s="243">
        <v>0</v>
      </c>
      <c r="S33" s="249">
        <v>1</v>
      </c>
      <c r="T33" s="243">
        <v>0</v>
      </c>
      <c r="U33" s="243">
        <v>0</v>
      </c>
      <c r="V33" s="243">
        <v>0</v>
      </c>
      <c r="W33" s="243">
        <v>0</v>
      </c>
      <c r="X33" s="243">
        <v>0</v>
      </c>
      <c r="Y33" s="243">
        <v>0</v>
      </c>
      <c r="Z33" s="249">
        <v>1</v>
      </c>
      <c r="AA33" s="243">
        <v>0</v>
      </c>
      <c r="AB33" s="243">
        <v>0</v>
      </c>
      <c r="AC33" s="242" t="s">
        <v>266</v>
      </c>
      <c r="AD33" s="245">
        <v>3.2367850805728971E-3</v>
      </c>
      <c r="AE33" s="243">
        <v>0</v>
      </c>
      <c r="AF33" s="245">
        <v>3.2367850805728971E-3</v>
      </c>
      <c r="AG33" s="249">
        <v>1.0005004316404107</v>
      </c>
      <c r="AH33" s="249">
        <v>1</v>
      </c>
      <c r="AI33" s="245">
        <v>8.5877129007437557E-6</v>
      </c>
    </row>
    <row r="34" spans="1:35" x14ac:dyDescent="0.25">
      <c r="A34" s="243">
        <v>0</v>
      </c>
      <c r="B34" s="243">
        <v>0</v>
      </c>
      <c r="C34" s="243">
        <v>0</v>
      </c>
      <c r="D34" s="243">
        <v>0</v>
      </c>
      <c r="E34" s="249">
        <v>1.0005483556865924</v>
      </c>
      <c r="F34" s="243">
        <v>0</v>
      </c>
      <c r="G34" s="243">
        <v>0</v>
      </c>
      <c r="H34" s="243">
        <v>0</v>
      </c>
      <c r="I34" s="243">
        <v>0</v>
      </c>
      <c r="J34" s="243">
        <v>0</v>
      </c>
      <c r="K34" s="243">
        <v>0</v>
      </c>
      <c r="L34" s="249">
        <v>1</v>
      </c>
      <c r="M34" s="243">
        <v>0</v>
      </c>
      <c r="N34" s="243">
        <v>0</v>
      </c>
      <c r="O34" s="243">
        <v>0</v>
      </c>
      <c r="P34" s="243">
        <v>0</v>
      </c>
      <c r="Q34" s="243">
        <v>0</v>
      </c>
      <c r="R34" s="243">
        <v>0</v>
      </c>
      <c r="S34" s="249">
        <v>1</v>
      </c>
      <c r="T34" s="243">
        <v>0</v>
      </c>
      <c r="U34" s="243">
        <v>0</v>
      </c>
      <c r="V34" s="243">
        <v>0</v>
      </c>
      <c r="W34" s="243">
        <v>0</v>
      </c>
      <c r="X34" s="243">
        <v>0</v>
      </c>
      <c r="Y34" s="243">
        <v>0</v>
      </c>
      <c r="Z34" s="249">
        <v>1</v>
      </c>
      <c r="AA34" s="243">
        <v>0</v>
      </c>
      <c r="AB34" s="243">
        <v>0</v>
      </c>
      <c r="AC34" s="242" t="s">
        <v>327</v>
      </c>
      <c r="AD34" s="245">
        <v>3.2347972227270232E-3</v>
      </c>
      <c r="AE34" s="243">
        <v>0</v>
      </c>
      <c r="AF34" s="245">
        <v>3.2347972227270232E-3</v>
      </c>
      <c r="AG34" s="249">
        <v>1.0005090140792041</v>
      </c>
      <c r="AH34" s="249">
        <v>1</v>
      </c>
      <c r="AI34" s="245">
        <v>8.5824387932442138E-6</v>
      </c>
    </row>
    <row r="35" spans="1:35" x14ac:dyDescent="0.25">
      <c r="A35" s="243">
        <v>0</v>
      </c>
      <c r="B35" s="243">
        <v>0</v>
      </c>
      <c r="C35" s="243">
        <v>0</v>
      </c>
      <c r="D35" s="243">
        <v>0</v>
      </c>
      <c r="E35" s="249">
        <v>1.0005483556865924</v>
      </c>
      <c r="F35" s="243">
        <v>0</v>
      </c>
      <c r="G35" s="243">
        <v>0</v>
      </c>
      <c r="H35" s="243">
        <v>0</v>
      </c>
      <c r="I35" s="243">
        <v>0</v>
      </c>
      <c r="J35" s="243">
        <v>0</v>
      </c>
      <c r="K35" s="243">
        <v>0</v>
      </c>
      <c r="L35" s="249">
        <v>1</v>
      </c>
      <c r="M35" s="243">
        <v>0</v>
      </c>
      <c r="N35" s="243">
        <v>0</v>
      </c>
      <c r="O35" s="243">
        <v>0</v>
      </c>
      <c r="P35" s="243">
        <v>0</v>
      </c>
      <c r="Q35" s="243">
        <v>0</v>
      </c>
      <c r="R35" s="243">
        <v>0</v>
      </c>
      <c r="S35" s="249">
        <v>1</v>
      </c>
      <c r="T35" s="243">
        <v>0</v>
      </c>
      <c r="U35" s="243">
        <v>0</v>
      </c>
      <c r="V35" s="243">
        <v>0</v>
      </c>
      <c r="W35" s="243">
        <v>0</v>
      </c>
      <c r="X35" s="243">
        <v>0</v>
      </c>
      <c r="Y35" s="243">
        <v>0</v>
      </c>
      <c r="Z35" s="249">
        <v>1</v>
      </c>
      <c r="AA35" s="243">
        <v>0</v>
      </c>
      <c r="AB35" s="243">
        <v>0</v>
      </c>
      <c r="AC35" s="242" t="s">
        <v>309</v>
      </c>
      <c r="AD35" s="245">
        <v>9.2558664327822609E-4</v>
      </c>
      <c r="AE35" s="243">
        <v>0</v>
      </c>
      <c r="AF35" s="245">
        <v>9.2558664327822609E-4</v>
      </c>
      <c r="AG35" s="249">
        <v>1.0005114698098625</v>
      </c>
      <c r="AH35" s="249">
        <v>1</v>
      </c>
      <c r="AI35" s="245">
        <v>2.4557306584685724E-6</v>
      </c>
    </row>
    <row r="36" spans="1:35" x14ac:dyDescent="0.25">
      <c r="A36" s="243">
        <v>0</v>
      </c>
      <c r="B36" s="243">
        <v>0</v>
      </c>
      <c r="C36" s="243">
        <v>0</v>
      </c>
      <c r="D36" s="243">
        <v>0</v>
      </c>
      <c r="E36" s="249">
        <v>1.0005483556865924</v>
      </c>
      <c r="F36" s="243">
        <v>0</v>
      </c>
      <c r="G36" s="243">
        <v>0</v>
      </c>
      <c r="H36" s="243">
        <v>0</v>
      </c>
      <c r="I36" s="243">
        <v>0</v>
      </c>
      <c r="J36" s="243">
        <v>0</v>
      </c>
      <c r="K36" s="243">
        <v>0</v>
      </c>
      <c r="L36" s="249">
        <v>1</v>
      </c>
      <c r="M36" s="243">
        <v>0</v>
      </c>
      <c r="N36" s="243">
        <v>0</v>
      </c>
      <c r="O36" s="243">
        <v>0</v>
      </c>
      <c r="P36" s="243">
        <v>0</v>
      </c>
      <c r="Q36" s="243">
        <v>0</v>
      </c>
      <c r="R36" s="243">
        <v>0</v>
      </c>
      <c r="S36" s="249">
        <v>1</v>
      </c>
      <c r="T36" s="243">
        <v>0</v>
      </c>
      <c r="U36" s="243">
        <v>0</v>
      </c>
      <c r="V36" s="243">
        <v>0</v>
      </c>
      <c r="W36" s="243">
        <v>0</v>
      </c>
      <c r="X36" s="243">
        <v>0</v>
      </c>
      <c r="Y36" s="243">
        <v>0</v>
      </c>
      <c r="Z36" s="249">
        <v>1</v>
      </c>
      <c r="AA36" s="243">
        <v>0</v>
      </c>
      <c r="AB36" s="243">
        <v>0</v>
      </c>
      <c r="AC36" s="245" t="s">
        <v>308</v>
      </c>
      <c r="AD36" s="245">
        <v>6.9288200749888869E-4</v>
      </c>
      <c r="AE36" s="243">
        <v>0</v>
      </c>
      <c r="AF36" s="245">
        <v>6.9288200749888869E-4</v>
      </c>
      <c r="AG36" s="249">
        <v>1.0005133081375879</v>
      </c>
      <c r="AH36" s="249">
        <v>1</v>
      </c>
      <c r="AI36" s="245">
        <v>1.8383277253113963E-6</v>
      </c>
    </row>
    <row r="37" spans="1:35" x14ac:dyDescent="0.25">
      <c r="A37" s="243">
        <v>0</v>
      </c>
      <c r="B37" s="243">
        <v>0</v>
      </c>
      <c r="C37" s="243">
        <v>0</v>
      </c>
      <c r="D37" s="243">
        <v>0</v>
      </c>
      <c r="E37" s="249">
        <v>1.0005483556865924</v>
      </c>
      <c r="F37" s="243">
        <v>0</v>
      </c>
      <c r="G37" s="243">
        <v>0</v>
      </c>
      <c r="H37" s="243">
        <v>0</v>
      </c>
      <c r="I37" s="243">
        <v>0</v>
      </c>
      <c r="J37" s="243">
        <v>0</v>
      </c>
      <c r="K37" s="243">
        <v>0</v>
      </c>
      <c r="L37" s="249">
        <v>1</v>
      </c>
      <c r="M37" s="243">
        <v>0</v>
      </c>
      <c r="N37" s="243">
        <v>0</v>
      </c>
      <c r="O37" s="243">
        <v>0</v>
      </c>
      <c r="P37" s="243">
        <v>0</v>
      </c>
      <c r="Q37" s="243">
        <v>0</v>
      </c>
      <c r="R37" s="243">
        <v>0</v>
      </c>
      <c r="S37" s="249">
        <v>1</v>
      </c>
      <c r="T37" s="243">
        <v>0</v>
      </c>
      <c r="U37" s="243">
        <v>0</v>
      </c>
      <c r="V37" s="243">
        <v>0</v>
      </c>
      <c r="W37" s="243">
        <v>0</v>
      </c>
      <c r="X37" s="243">
        <v>0</v>
      </c>
      <c r="Y37" s="243">
        <v>0</v>
      </c>
      <c r="Z37" s="249">
        <v>1</v>
      </c>
      <c r="AA37" s="243">
        <v>0</v>
      </c>
      <c r="AB37" s="243">
        <v>0</v>
      </c>
      <c r="AC37" s="242" t="s">
        <v>328</v>
      </c>
      <c r="AD37" s="245">
        <v>2.6035227184327388E-5</v>
      </c>
      <c r="AE37" s="243">
        <v>0</v>
      </c>
      <c r="AF37" s="245">
        <v>2.6035227184327388E-5</v>
      </c>
      <c r="AG37" s="249">
        <v>1.0005133772132448</v>
      </c>
      <c r="AH37" s="249">
        <v>1</v>
      </c>
      <c r="AI37" s="245">
        <v>6.9075657110069724E-8</v>
      </c>
    </row>
    <row r="38" spans="1:35" x14ac:dyDescent="0.25">
      <c r="A38" s="243">
        <v>0</v>
      </c>
      <c r="B38" s="243">
        <v>0</v>
      </c>
      <c r="C38" s="243">
        <v>0</v>
      </c>
      <c r="D38" s="243">
        <v>0</v>
      </c>
      <c r="E38" s="249">
        <v>1.0005483556865924</v>
      </c>
      <c r="F38" s="243">
        <v>0</v>
      </c>
      <c r="G38" s="243">
        <v>0</v>
      </c>
      <c r="H38" s="245" t="s">
        <v>308</v>
      </c>
      <c r="I38" s="243">
        <v>0</v>
      </c>
      <c r="J38" s="243">
        <v>0</v>
      </c>
      <c r="K38" s="243">
        <v>0</v>
      </c>
      <c r="L38" s="249">
        <v>1</v>
      </c>
      <c r="M38" s="243">
        <v>0</v>
      </c>
      <c r="N38" s="243">
        <v>0</v>
      </c>
      <c r="O38" s="243">
        <v>0</v>
      </c>
      <c r="P38" s="243">
        <v>0</v>
      </c>
      <c r="Q38" s="243">
        <v>0</v>
      </c>
      <c r="R38" s="243">
        <v>0</v>
      </c>
      <c r="S38" s="249">
        <v>1</v>
      </c>
      <c r="T38" s="243">
        <v>0</v>
      </c>
      <c r="U38" s="243">
        <v>0</v>
      </c>
      <c r="V38" s="243">
        <v>0</v>
      </c>
      <c r="W38" s="243">
        <v>0</v>
      </c>
      <c r="X38" s="243">
        <v>0</v>
      </c>
      <c r="Y38" s="243">
        <v>0</v>
      </c>
      <c r="Z38" s="249">
        <v>1</v>
      </c>
      <c r="AA38" s="243">
        <v>0</v>
      </c>
      <c r="AB38" s="243">
        <v>0</v>
      </c>
      <c r="AC38" s="242" t="s">
        <v>332</v>
      </c>
      <c r="AD38" s="245">
        <v>1.6337487169384467E-5</v>
      </c>
      <c r="AE38" s="243">
        <v>0</v>
      </c>
      <c r="AF38" s="245">
        <v>1.6337487169384467E-5</v>
      </c>
      <c r="AG38" s="249">
        <v>1.0005134205592336</v>
      </c>
      <c r="AH38" s="249">
        <v>1</v>
      </c>
      <c r="AI38" s="245">
        <v>4.3345988639266028E-8</v>
      </c>
    </row>
    <row r="39" spans="1:35" x14ac:dyDescent="0.25">
      <c r="A39" s="243">
        <v>0</v>
      </c>
      <c r="B39" s="243">
        <v>0</v>
      </c>
      <c r="C39" s="243">
        <v>0</v>
      </c>
      <c r="D39" s="243">
        <v>0</v>
      </c>
      <c r="E39" s="249">
        <v>1.0005483556865924</v>
      </c>
      <c r="F39" s="243">
        <v>0</v>
      </c>
      <c r="G39" s="243">
        <v>0</v>
      </c>
      <c r="H39" s="242" t="s">
        <v>330</v>
      </c>
      <c r="I39" s="243">
        <v>0</v>
      </c>
      <c r="J39" s="243">
        <v>0</v>
      </c>
      <c r="K39" s="243">
        <v>0</v>
      </c>
      <c r="L39" s="249">
        <v>1</v>
      </c>
      <c r="M39" s="243">
        <v>0</v>
      </c>
      <c r="N39" s="243">
        <v>0</v>
      </c>
      <c r="O39" s="243">
        <v>0</v>
      </c>
      <c r="P39" s="243">
        <v>0</v>
      </c>
      <c r="Q39" s="243">
        <v>0</v>
      </c>
      <c r="R39" s="243">
        <v>0</v>
      </c>
      <c r="S39" s="249">
        <v>1</v>
      </c>
      <c r="T39" s="243">
        <v>0</v>
      </c>
      <c r="U39" s="243">
        <v>0</v>
      </c>
      <c r="V39" s="245" t="s">
        <v>308</v>
      </c>
      <c r="W39" s="243">
        <v>0</v>
      </c>
      <c r="X39" s="243">
        <v>0</v>
      </c>
      <c r="Y39" s="243">
        <v>0</v>
      </c>
      <c r="Z39" s="249">
        <v>1</v>
      </c>
      <c r="AA39" s="243">
        <v>0</v>
      </c>
      <c r="AB39" s="243">
        <v>0</v>
      </c>
      <c r="AC39" s="242" t="s">
        <v>224</v>
      </c>
      <c r="AD39" s="245">
        <v>6.9818903644903925E-6</v>
      </c>
      <c r="AE39" s="245">
        <v>6.9818903644903925E-6</v>
      </c>
      <c r="AF39" s="243">
        <v>0</v>
      </c>
      <c r="AG39" s="249">
        <v>1.0005134390833148</v>
      </c>
      <c r="AH39" s="243">
        <v>0</v>
      </c>
      <c r="AI39" s="243">
        <v>0</v>
      </c>
    </row>
    <row r="40" spans="1:35" x14ac:dyDescent="0.25">
      <c r="A40" s="243">
        <v>0</v>
      </c>
      <c r="B40" s="243">
        <v>0</v>
      </c>
      <c r="C40" s="243">
        <v>0</v>
      </c>
      <c r="D40" s="243">
        <v>0</v>
      </c>
      <c r="E40" s="249">
        <v>1.0005483556865924</v>
      </c>
      <c r="F40" s="243">
        <v>0</v>
      </c>
      <c r="G40" s="243">
        <v>0</v>
      </c>
      <c r="H40" s="242" t="s">
        <v>455</v>
      </c>
      <c r="I40" s="243">
        <v>0</v>
      </c>
      <c r="J40" s="243">
        <v>0</v>
      </c>
      <c r="K40" s="243">
        <v>0</v>
      </c>
      <c r="L40" s="249">
        <v>1</v>
      </c>
      <c r="M40" s="243">
        <v>0</v>
      </c>
      <c r="N40" s="243">
        <v>0</v>
      </c>
      <c r="O40" s="243">
        <v>0</v>
      </c>
      <c r="P40" s="243">
        <v>0</v>
      </c>
      <c r="Q40" s="243">
        <v>0</v>
      </c>
      <c r="R40" s="243">
        <v>0</v>
      </c>
      <c r="S40" s="249">
        <v>1</v>
      </c>
      <c r="T40" s="243">
        <v>0</v>
      </c>
      <c r="U40" s="243">
        <v>0</v>
      </c>
      <c r="V40" s="242" t="s">
        <v>330</v>
      </c>
      <c r="W40" s="243">
        <v>0</v>
      </c>
      <c r="X40" s="243">
        <v>0</v>
      </c>
      <c r="Y40" s="243">
        <v>0</v>
      </c>
      <c r="Z40" s="249">
        <v>1</v>
      </c>
      <c r="AA40" s="243">
        <v>0</v>
      </c>
      <c r="AB40" s="243">
        <v>0</v>
      </c>
      <c r="AC40" s="242" t="s">
        <v>334</v>
      </c>
      <c r="AD40" s="245">
        <v>1.0277854134571649E-6</v>
      </c>
      <c r="AE40" s="243">
        <v>0</v>
      </c>
      <c r="AF40" s="245">
        <v>1.0277854134571649E-6</v>
      </c>
      <c r="AG40" s="249">
        <v>1.0005134418101953</v>
      </c>
      <c r="AH40" s="249">
        <v>1</v>
      </c>
      <c r="AI40" s="245">
        <v>2.726880480053414E-9</v>
      </c>
    </row>
    <row r="41" spans="1:35" x14ac:dyDescent="0.25">
      <c r="A41" s="243">
        <v>0</v>
      </c>
      <c r="B41" s="243">
        <v>0</v>
      </c>
      <c r="C41" s="243">
        <v>0</v>
      </c>
      <c r="D41" s="243">
        <v>0</v>
      </c>
      <c r="E41" s="249">
        <v>1.0005483556865924</v>
      </c>
      <c r="F41" s="243">
        <v>0</v>
      </c>
      <c r="G41" s="243">
        <v>0</v>
      </c>
      <c r="H41" s="242" t="s">
        <v>335</v>
      </c>
      <c r="I41" s="243">
        <v>0</v>
      </c>
      <c r="J41" s="243">
        <v>0</v>
      </c>
      <c r="K41" s="243">
        <v>0</v>
      </c>
      <c r="L41" s="249">
        <v>1</v>
      </c>
      <c r="M41" s="243">
        <v>0</v>
      </c>
      <c r="N41" s="243">
        <v>0</v>
      </c>
      <c r="O41" s="245" t="s">
        <v>308</v>
      </c>
      <c r="P41" s="243">
        <v>0</v>
      </c>
      <c r="Q41" s="243">
        <v>0</v>
      </c>
      <c r="R41" s="243">
        <v>0</v>
      </c>
      <c r="S41" s="249">
        <v>1</v>
      </c>
      <c r="T41" s="243">
        <v>0</v>
      </c>
      <c r="U41" s="243">
        <v>0</v>
      </c>
      <c r="V41" s="242" t="s">
        <v>232</v>
      </c>
      <c r="W41" s="243">
        <v>0</v>
      </c>
      <c r="X41" s="243">
        <v>0</v>
      </c>
      <c r="Y41" s="243">
        <v>0</v>
      </c>
      <c r="Z41" s="249">
        <v>1</v>
      </c>
      <c r="AA41" s="243">
        <v>0</v>
      </c>
      <c r="AB41" s="243">
        <v>0</v>
      </c>
      <c r="AC41" s="242" t="s">
        <v>218</v>
      </c>
      <c r="AD41" s="245">
        <v>9.9231670398940472E-7</v>
      </c>
      <c r="AE41" s="245">
        <v>9.9231670398940472E-7</v>
      </c>
      <c r="AF41" s="243">
        <v>0</v>
      </c>
      <c r="AG41" s="249">
        <v>1.0005134444429715</v>
      </c>
      <c r="AH41" s="243">
        <v>0</v>
      </c>
      <c r="AI41" s="243">
        <v>0</v>
      </c>
    </row>
    <row r="42" spans="1:35" x14ac:dyDescent="0.25">
      <c r="A42" s="245" t="s">
        <v>308</v>
      </c>
      <c r="B42" s="243">
        <v>0</v>
      </c>
      <c r="C42" s="243">
        <v>0</v>
      </c>
      <c r="D42" s="243">
        <v>0</v>
      </c>
      <c r="E42" s="249">
        <v>1.0005483556865924</v>
      </c>
      <c r="F42" s="243">
        <v>0</v>
      </c>
      <c r="G42" s="243">
        <v>0</v>
      </c>
      <c r="H42" s="242" t="s">
        <v>287</v>
      </c>
      <c r="I42" s="243">
        <v>0</v>
      </c>
      <c r="J42" s="243">
        <v>0</v>
      </c>
      <c r="K42" s="243">
        <v>0</v>
      </c>
      <c r="L42" s="249">
        <v>1</v>
      </c>
      <c r="M42" s="243">
        <v>0</v>
      </c>
      <c r="N42" s="243">
        <v>0</v>
      </c>
      <c r="O42" s="242" t="s">
        <v>330</v>
      </c>
      <c r="P42" s="243">
        <v>0</v>
      </c>
      <c r="Q42" s="243">
        <v>0</v>
      </c>
      <c r="R42" s="243">
        <v>0</v>
      </c>
      <c r="S42" s="249">
        <v>1</v>
      </c>
      <c r="T42" s="243">
        <v>0</v>
      </c>
      <c r="U42" s="243">
        <v>0</v>
      </c>
      <c r="V42" s="242" t="s">
        <v>455</v>
      </c>
      <c r="W42" s="243">
        <v>0</v>
      </c>
      <c r="X42" s="243">
        <v>0</v>
      </c>
      <c r="Y42" s="243">
        <v>0</v>
      </c>
      <c r="Z42" s="249">
        <v>1</v>
      </c>
      <c r="AA42" s="243">
        <v>0</v>
      </c>
      <c r="AB42" s="243">
        <v>0</v>
      </c>
      <c r="AC42" s="242" t="s">
        <v>234</v>
      </c>
      <c r="AD42" s="245">
        <v>7.632243470389232E-8</v>
      </c>
      <c r="AE42" s="245">
        <v>7.632243470389232E-8</v>
      </c>
      <c r="AF42" s="243">
        <v>0</v>
      </c>
      <c r="AG42" s="249">
        <v>1.0005134446454673</v>
      </c>
      <c r="AH42" s="243">
        <v>0</v>
      </c>
      <c r="AI42" s="243">
        <v>0</v>
      </c>
    </row>
    <row r="43" spans="1:35" x14ac:dyDescent="0.25">
      <c r="A43" s="242" t="s">
        <v>330</v>
      </c>
      <c r="B43" s="243">
        <v>0</v>
      </c>
      <c r="C43" s="243">
        <v>0</v>
      </c>
      <c r="D43" s="243">
        <v>0</v>
      </c>
      <c r="E43" s="249">
        <v>1.0005483556865924</v>
      </c>
      <c r="F43" s="243">
        <v>0</v>
      </c>
      <c r="G43" s="243">
        <v>0</v>
      </c>
      <c r="H43" s="242" t="s">
        <v>249</v>
      </c>
      <c r="I43" s="243">
        <v>0</v>
      </c>
      <c r="J43" s="243">
        <v>0</v>
      </c>
      <c r="K43" s="243">
        <v>0</v>
      </c>
      <c r="L43" s="249">
        <v>1</v>
      </c>
      <c r="M43" s="243">
        <v>0</v>
      </c>
      <c r="N43" s="243">
        <v>0</v>
      </c>
      <c r="O43" s="242" t="s">
        <v>455</v>
      </c>
      <c r="P43" s="243">
        <v>0</v>
      </c>
      <c r="Q43" s="243">
        <v>0</v>
      </c>
      <c r="R43" s="243">
        <v>0</v>
      </c>
      <c r="S43" s="249">
        <v>1</v>
      </c>
      <c r="T43" s="243">
        <v>0</v>
      </c>
      <c r="U43" s="243">
        <v>0</v>
      </c>
      <c r="V43" s="242" t="s">
        <v>335</v>
      </c>
      <c r="W43" s="243">
        <v>0</v>
      </c>
      <c r="X43" s="243">
        <v>0</v>
      </c>
      <c r="Y43" s="243">
        <v>0</v>
      </c>
      <c r="Z43" s="249">
        <v>1</v>
      </c>
      <c r="AA43" s="243">
        <v>0</v>
      </c>
      <c r="AB43" s="243">
        <v>0</v>
      </c>
      <c r="AC43" s="242" t="s">
        <v>242</v>
      </c>
      <c r="AD43" s="243">
        <v>0</v>
      </c>
      <c r="AE43" s="243">
        <v>0</v>
      </c>
      <c r="AF43" s="243">
        <v>0</v>
      </c>
      <c r="AG43" s="249">
        <v>1.0005134446454673</v>
      </c>
      <c r="AH43" s="243">
        <v>0</v>
      </c>
      <c r="AI43" s="243">
        <v>0</v>
      </c>
    </row>
    <row r="44" spans="1:35" ht="25" x14ac:dyDescent="0.25">
      <c r="A44" s="242" t="s">
        <v>232</v>
      </c>
      <c r="B44" s="243">
        <v>0</v>
      </c>
      <c r="C44" s="243">
        <v>0</v>
      </c>
      <c r="D44" s="243">
        <v>0</v>
      </c>
      <c r="E44" s="249">
        <v>1.0005483556865924</v>
      </c>
      <c r="F44" s="243">
        <v>0</v>
      </c>
      <c r="G44" s="243">
        <v>0</v>
      </c>
      <c r="H44" s="242" t="s">
        <v>302</v>
      </c>
      <c r="I44" s="243">
        <v>0</v>
      </c>
      <c r="J44" s="243">
        <v>0</v>
      </c>
      <c r="K44" s="243">
        <v>0</v>
      </c>
      <c r="L44" s="249">
        <v>1</v>
      </c>
      <c r="M44" s="243">
        <v>0</v>
      </c>
      <c r="N44" s="243">
        <v>0</v>
      </c>
      <c r="O44" s="242" t="s">
        <v>335</v>
      </c>
      <c r="P44" s="243">
        <v>0</v>
      </c>
      <c r="Q44" s="243">
        <v>0</v>
      </c>
      <c r="R44" s="243">
        <v>0</v>
      </c>
      <c r="S44" s="249">
        <v>1</v>
      </c>
      <c r="T44" s="243">
        <v>0</v>
      </c>
      <c r="U44" s="243">
        <v>0</v>
      </c>
      <c r="V44" s="242" t="s">
        <v>287</v>
      </c>
      <c r="W44" s="243">
        <v>0</v>
      </c>
      <c r="X44" s="243">
        <v>0</v>
      </c>
      <c r="Y44" s="243">
        <v>0</v>
      </c>
      <c r="Z44" s="249">
        <v>1</v>
      </c>
      <c r="AA44" s="243">
        <v>0</v>
      </c>
      <c r="AB44" s="243">
        <v>0</v>
      </c>
      <c r="AC44" s="242" t="s">
        <v>248</v>
      </c>
      <c r="AD44" s="243">
        <v>0</v>
      </c>
      <c r="AE44" s="243">
        <v>0</v>
      </c>
      <c r="AF44" s="243">
        <v>0</v>
      </c>
      <c r="AG44" s="249">
        <v>1.0005134446454673</v>
      </c>
      <c r="AH44" s="243">
        <v>0</v>
      </c>
      <c r="AI44" s="243">
        <v>0</v>
      </c>
    </row>
    <row r="45" spans="1:35" x14ac:dyDescent="0.25">
      <c r="A45" s="242" t="s">
        <v>455</v>
      </c>
      <c r="B45" s="243">
        <v>0</v>
      </c>
      <c r="C45" s="243">
        <v>0</v>
      </c>
      <c r="D45" s="243">
        <v>0</v>
      </c>
      <c r="E45" s="249">
        <v>1.0005483556865924</v>
      </c>
      <c r="F45" s="243">
        <v>0</v>
      </c>
      <c r="G45" s="243">
        <v>0</v>
      </c>
      <c r="H45" s="242" t="s">
        <v>326</v>
      </c>
      <c r="I45" s="243">
        <v>0</v>
      </c>
      <c r="J45" s="243">
        <v>0</v>
      </c>
      <c r="K45" s="243">
        <v>0</v>
      </c>
      <c r="L45" s="249">
        <v>1</v>
      </c>
      <c r="M45" s="243">
        <v>0</v>
      </c>
      <c r="N45" s="243">
        <v>0</v>
      </c>
      <c r="O45" s="242" t="s">
        <v>287</v>
      </c>
      <c r="P45" s="243">
        <v>0</v>
      </c>
      <c r="Q45" s="243">
        <v>0</v>
      </c>
      <c r="R45" s="243">
        <v>0</v>
      </c>
      <c r="S45" s="249">
        <v>1</v>
      </c>
      <c r="T45" s="243">
        <v>0</v>
      </c>
      <c r="U45" s="243">
        <v>0</v>
      </c>
      <c r="V45" s="242" t="s">
        <v>249</v>
      </c>
      <c r="W45" s="243">
        <v>0</v>
      </c>
      <c r="X45" s="243">
        <v>0</v>
      </c>
      <c r="Y45" s="243">
        <v>0</v>
      </c>
      <c r="Z45" s="249">
        <v>1</v>
      </c>
      <c r="AA45" s="243">
        <v>0</v>
      </c>
      <c r="AB45" s="243">
        <v>0</v>
      </c>
      <c r="AC45" s="242" t="s">
        <v>255</v>
      </c>
      <c r="AD45" s="243">
        <v>0</v>
      </c>
      <c r="AE45" s="243">
        <v>0</v>
      </c>
      <c r="AF45" s="243">
        <v>0</v>
      </c>
      <c r="AG45" s="249">
        <v>1.0005134446454673</v>
      </c>
      <c r="AH45" s="243">
        <v>0</v>
      </c>
      <c r="AI45" s="243">
        <v>0</v>
      </c>
    </row>
    <row r="46" spans="1:35" x14ac:dyDescent="0.25">
      <c r="A46" s="242" t="s">
        <v>335</v>
      </c>
      <c r="B46" s="243">
        <v>0</v>
      </c>
      <c r="C46" s="243">
        <v>0</v>
      </c>
      <c r="D46" s="243">
        <v>0</v>
      </c>
      <c r="E46" s="249">
        <v>1.0005483556865924</v>
      </c>
      <c r="F46" s="243">
        <v>0</v>
      </c>
      <c r="G46" s="243">
        <v>0</v>
      </c>
      <c r="H46" s="242" t="s">
        <v>309</v>
      </c>
      <c r="I46" s="243">
        <v>0</v>
      </c>
      <c r="J46" s="243">
        <v>0</v>
      </c>
      <c r="K46" s="243">
        <v>0</v>
      </c>
      <c r="L46" s="249">
        <v>1</v>
      </c>
      <c r="M46" s="243">
        <v>0</v>
      </c>
      <c r="N46" s="243">
        <v>0</v>
      </c>
      <c r="O46" s="242" t="s">
        <v>249</v>
      </c>
      <c r="P46" s="243">
        <v>0</v>
      </c>
      <c r="Q46" s="243">
        <v>0</v>
      </c>
      <c r="R46" s="243">
        <v>0</v>
      </c>
      <c r="S46" s="249">
        <v>1</v>
      </c>
      <c r="T46" s="243">
        <v>0</v>
      </c>
      <c r="U46" s="243">
        <v>0</v>
      </c>
      <c r="V46" s="242" t="s">
        <v>302</v>
      </c>
      <c r="W46" s="243">
        <v>0</v>
      </c>
      <c r="X46" s="243">
        <v>0</v>
      </c>
      <c r="Y46" s="243">
        <v>0</v>
      </c>
      <c r="Z46" s="249">
        <v>1</v>
      </c>
      <c r="AA46" s="243">
        <v>0</v>
      </c>
      <c r="AB46" s="243">
        <v>0</v>
      </c>
      <c r="AC46" s="242" t="s">
        <v>237</v>
      </c>
      <c r="AD46" s="243">
        <v>0</v>
      </c>
      <c r="AE46" s="243">
        <v>0</v>
      </c>
      <c r="AF46" s="243">
        <v>0</v>
      </c>
      <c r="AG46" s="249">
        <v>1.0005134446454673</v>
      </c>
      <c r="AH46" s="243">
        <v>0</v>
      </c>
      <c r="AI46" s="243">
        <v>0</v>
      </c>
    </row>
    <row r="47" spans="1:35" ht="25" x14ac:dyDescent="0.25">
      <c r="A47" s="242" t="s">
        <v>287</v>
      </c>
      <c r="B47" s="243">
        <v>0</v>
      </c>
      <c r="C47" s="243">
        <v>0</v>
      </c>
      <c r="D47" s="243">
        <v>0</v>
      </c>
      <c r="E47" s="249">
        <v>1.0005483556865924</v>
      </c>
      <c r="F47" s="243">
        <v>0</v>
      </c>
      <c r="G47" s="243">
        <v>0</v>
      </c>
      <c r="H47" s="242" t="s">
        <v>445</v>
      </c>
      <c r="I47" s="243">
        <v>0</v>
      </c>
      <c r="J47" s="243">
        <v>0</v>
      </c>
      <c r="K47" s="243">
        <v>0</v>
      </c>
      <c r="L47" s="249">
        <v>1</v>
      </c>
      <c r="M47" s="243">
        <v>0</v>
      </c>
      <c r="N47" s="243">
        <v>0</v>
      </c>
      <c r="O47" s="242" t="s">
        <v>302</v>
      </c>
      <c r="P47" s="243">
        <v>0</v>
      </c>
      <c r="Q47" s="243">
        <v>0</v>
      </c>
      <c r="R47" s="243">
        <v>0</v>
      </c>
      <c r="S47" s="249">
        <v>1</v>
      </c>
      <c r="T47" s="243">
        <v>0</v>
      </c>
      <c r="U47" s="243">
        <v>0</v>
      </c>
      <c r="V47" s="242" t="s">
        <v>326</v>
      </c>
      <c r="W47" s="243">
        <v>0</v>
      </c>
      <c r="X47" s="243">
        <v>0</v>
      </c>
      <c r="Y47" s="243">
        <v>0</v>
      </c>
      <c r="Z47" s="249">
        <v>1</v>
      </c>
      <c r="AA47" s="243">
        <v>0</v>
      </c>
      <c r="AB47" s="243">
        <v>0</v>
      </c>
      <c r="AC47" s="242" t="s">
        <v>268</v>
      </c>
      <c r="AD47" s="243">
        <v>0</v>
      </c>
      <c r="AE47" s="243">
        <v>0</v>
      </c>
      <c r="AF47" s="243">
        <v>0</v>
      </c>
      <c r="AG47" s="249">
        <v>1.0005134446454673</v>
      </c>
      <c r="AH47" s="243">
        <v>0</v>
      </c>
      <c r="AI47" s="243">
        <v>0</v>
      </c>
    </row>
    <row r="48" spans="1:35" ht="25" x14ac:dyDescent="0.25">
      <c r="A48" s="242" t="s">
        <v>249</v>
      </c>
      <c r="B48" s="243">
        <v>0</v>
      </c>
      <c r="C48" s="243">
        <v>0</v>
      </c>
      <c r="D48" s="243">
        <v>0</v>
      </c>
      <c r="E48" s="249">
        <v>1.0005483556865924</v>
      </c>
      <c r="F48" s="243">
        <v>0</v>
      </c>
      <c r="G48" s="243">
        <v>0</v>
      </c>
      <c r="H48" s="242" t="s">
        <v>282</v>
      </c>
      <c r="I48" s="243">
        <v>0</v>
      </c>
      <c r="J48" s="243">
        <v>0</v>
      </c>
      <c r="K48" s="243">
        <v>0</v>
      </c>
      <c r="L48" s="249">
        <v>1</v>
      </c>
      <c r="M48" s="243">
        <v>0</v>
      </c>
      <c r="N48" s="243">
        <v>0</v>
      </c>
      <c r="O48" s="242" t="s">
        <v>326</v>
      </c>
      <c r="P48" s="243">
        <v>0</v>
      </c>
      <c r="Q48" s="243">
        <v>0</v>
      </c>
      <c r="R48" s="243">
        <v>0</v>
      </c>
      <c r="S48" s="249">
        <v>1</v>
      </c>
      <c r="T48" s="243">
        <v>0</v>
      </c>
      <c r="U48" s="243">
        <v>0</v>
      </c>
      <c r="V48" s="242" t="s">
        <v>309</v>
      </c>
      <c r="W48" s="243">
        <v>0</v>
      </c>
      <c r="X48" s="243">
        <v>0</v>
      </c>
      <c r="Y48" s="243">
        <v>0</v>
      </c>
      <c r="Z48" s="249">
        <v>1</v>
      </c>
      <c r="AA48" s="243">
        <v>0</v>
      </c>
      <c r="AB48" s="243">
        <v>0</v>
      </c>
      <c r="AC48" s="242" t="s">
        <v>221</v>
      </c>
      <c r="AD48" s="243">
        <v>0</v>
      </c>
      <c r="AE48" s="243">
        <v>0</v>
      </c>
      <c r="AF48" s="243">
        <v>0</v>
      </c>
      <c r="AG48" s="249">
        <v>1.0005134446454673</v>
      </c>
      <c r="AH48" s="243">
        <v>0</v>
      </c>
      <c r="AI48" s="243">
        <v>0</v>
      </c>
    </row>
    <row r="49" spans="1:35" x14ac:dyDescent="0.25">
      <c r="A49" s="242" t="s">
        <v>302</v>
      </c>
      <c r="B49" s="243">
        <v>0</v>
      </c>
      <c r="C49" s="243">
        <v>0</v>
      </c>
      <c r="D49" s="243">
        <v>0</v>
      </c>
      <c r="E49" s="249">
        <v>1.0005483556865924</v>
      </c>
      <c r="F49" s="243">
        <v>0</v>
      </c>
      <c r="G49" s="243">
        <v>0</v>
      </c>
      <c r="H49" s="242" t="s">
        <v>215</v>
      </c>
      <c r="I49" s="243">
        <v>0</v>
      </c>
      <c r="J49" s="243">
        <v>0</v>
      </c>
      <c r="K49" s="243">
        <v>0</v>
      </c>
      <c r="L49" s="249">
        <v>1</v>
      </c>
      <c r="M49" s="243">
        <v>0</v>
      </c>
      <c r="N49" s="243">
        <v>0</v>
      </c>
      <c r="O49" s="242" t="s">
        <v>309</v>
      </c>
      <c r="P49" s="243">
        <v>0</v>
      </c>
      <c r="Q49" s="243">
        <v>0</v>
      </c>
      <c r="R49" s="243">
        <v>0</v>
      </c>
      <c r="S49" s="249">
        <v>1</v>
      </c>
      <c r="T49" s="243">
        <v>0</v>
      </c>
      <c r="U49" s="243">
        <v>0</v>
      </c>
      <c r="V49" s="242" t="s">
        <v>445</v>
      </c>
      <c r="W49" s="243">
        <v>0</v>
      </c>
      <c r="X49" s="243">
        <v>0</v>
      </c>
      <c r="Y49" s="243">
        <v>0</v>
      </c>
      <c r="Z49" s="249">
        <v>1</v>
      </c>
      <c r="AA49" s="243">
        <v>0</v>
      </c>
      <c r="AB49" s="243">
        <v>0</v>
      </c>
      <c r="AC49" s="242" t="s">
        <v>227</v>
      </c>
      <c r="AD49" s="243">
        <v>0</v>
      </c>
      <c r="AE49" s="243">
        <v>0</v>
      </c>
      <c r="AF49" s="243">
        <v>0</v>
      </c>
      <c r="AG49" s="249">
        <v>1.0005134446454673</v>
      </c>
      <c r="AH49" s="243">
        <v>0</v>
      </c>
      <c r="AI49" s="243">
        <v>0</v>
      </c>
    </row>
    <row r="50" spans="1:35" ht="25" x14ac:dyDescent="0.25">
      <c r="A50" s="242" t="s">
        <v>326</v>
      </c>
      <c r="B50" s="243">
        <v>0</v>
      </c>
      <c r="C50" s="243">
        <v>0</v>
      </c>
      <c r="D50" s="243">
        <v>0</v>
      </c>
      <c r="E50" s="249">
        <v>1.0005483556865924</v>
      </c>
      <c r="F50" s="243">
        <v>0</v>
      </c>
      <c r="G50" s="243">
        <v>0</v>
      </c>
      <c r="H50" s="242" t="s">
        <v>269</v>
      </c>
      <c r="I50" s="243">
        <v>0</v>
      </c>
      <c r="J50" s="243">
        <v>0</v>
      </c>
      <c r="K50" s="243">
        <v>0</v>
      </c>
      <c r="L50" s="249">
        <v>1</v>
      </c>
      <c r="M50" s="243">
        <v>0</v>
      </c>
      <c r="N50" s="243">
        <v>0</v>
      </c>
      <c r="O50" s="242" t="s">
        <v>445</v>
      </c>
      <c r="P50" s="243">
        <v>0</v>
      </c>
      <c r="Q50" s="243">
        <v>0</v>
      </c>
      <c r="R50" s="243">
        <v>0</v>
      </c>
      <c r="S50" s="249">
        <v>1</v>
      </c>
      <c r="T50" s="243">
        <v>0</v>
      </c>
      <c r="U50" s="243">
        <v>0</v>
      </c>
      <c r="V50" s="242" t="s">
        <v>282</v>
      </c>
      <c r="W50" s="243">
        <v>0</v>
      </c>
      <c r="X50" s="243">
        <v>0</v>
      </c>
      <c r="Y50" s="243">
        <v>0</v>
      </c>
      <c r="Z50" s="249">
        <v>1</v>
      </c>
      <c r="AA50" s="243">
        <v>0</v>
      </c>
      <c r="AB50" s="243">
        <v>0</v>
      </c>
      <c r="AC50" s="242" t="s">
        <v>280</v>
      </c>
      <c r="AD50" s="243">
        <v>0</v>
      </c>
      <c r="AE50" s="243">
        <v>0</v>
      </c>
      <c r="AF50" s="243">
        <v>0</v>
      </c>
      <c r="AG50" s="249">
        <v>1.0005134446454673</v>
      </c>
      <c r="AH50" s="243">
        <v>0</v>
      </c>
      <c r="AI50" s="243">
        <v>0</v>
      </c>
    </row>
    <row r="51" spans="1:35" ht="25" x14ac:dyDescent="0.25">
      <c r="A51" s="242" t="s">
        <v>309</v>
      </c>
      <c r="B51" s="243">
        <v>0</v>
      </c>
      <c r="C51" s="243">
        <v>0</v>
      </c>
      <c r="D51" s="243">
        <v>0</v>
      </c>
      <c r="E51" s="249">
        <v>1.0005483556865924</v>
      </c>
      <c r="F51" s="243">
        <v>0</v>
      </c>
      <c r="G51" s="243">
        <v>0</v>
      </c>
      <c r="H51" s="242" t="s">
        <v>247</v>
      </c>
      <c r="I51" s="243">
        <v>0</v>
      </c>
      <c r="J51" s="243">
        <v>0</v>
      </c>
      <c r="K51" s="243">
        <v>0</v>
      </c>
      <c r="L51" s="249">
        <v>1</v>
      </c>
      <c r="M51" s="243">
        <v>0</v>
      </c>
      <c r="N51" s="243">
        <v>0</v>
      </c>
      <c r="O51" s="242" t="s">
        <v>282</v>
      </c>
      <c r="P51" s="243">
        <v>0</v>
      </c>
      <c r="Q51" s="243">
        <v>0</v>
      </c>
      <c r="R51" s="243">
        <v>0</v>
      </c>
      <c r="S51" s="249">
        <v>1</v>
      </c>
      <c r="T51" s="243">
        <v>0</v>
      </c>
      <c r="U51" s="243">
        <v>0</v>
      </c>
      <c r="V51" s="242" t="s">
        <v>215</v>
      </c>
      <c r="W51" s="243">
        <v>0</v>
      </c>
      <c r="X51" s="243">
        <v>0</v>
      </c>
      <c r="Y51" s="243">
        <v>0</v>
      </c>
      <c r="Z51" s="249">
        <v>1</v>
      </c>
      <c r="AA51" s="243">
        <v>0</v>
      </c>
      <c r="AB51" s="243">
        <v>0</v>
      </c>
      <c r="AC51" s="242" t="s">
        <v>285</v>
      </c>
      <c r="AD51" s="243">
        <v>0</v>
      </c>
      <c r="AE51" s="243">
        <v>0</v>
      </c>
      <c r="AF51" s="243">
        <v>0</v>
      </c>
      <c r="AG51" s="249">
        <v>1.0005134446454673</v>
      </c>
      <c r="AH51" s="243">
        <v>0</v>
      </c>
      <c r="AI51" s="243">
        <v>0</v>
      </c>
    </row>
    <row r="52" spans="1:35" ht="25" x14ac:dyDescent="0.25">
      <c r="A52" s="242" t="s">
        <v>445</v>
      </c>
      <c r="B52" s="243">
        <v>0</v>
      </c>
      <c r="C52" s="243">
        <v>0</v>
      </c>
      <c r="D52" s="243">
        <v>0</v>
      </c>
      <c r="E52" s="249">
        <v>1.0005483556865924</v>
      </c>
      <c r="F52" s="243">
        <v>0</v>
      </c>
      <c r="G52" s="243">
        <v>0</v>
      </c>
      <c r="H52" s="242" t="s">
        <v>340</v>
      </c>
      <c r="I52" s="243">
        <v>0</v>
      </c>
      <c r="J52" s="243">
        <v>0</v>
      </c>
      <c r="K52" s="243">
        <v>0</v>
      </c>
      <c r="L52" s="249">
        <v>1</v>
      </c>
      <c r="M52" s="243">
        <v>0</v>
      </c>
      <c r="N52" s="243">
        <v>0</v>
      </c>
      <c r="O52" s="242" t="s">
        <v>215</v>
      </c>
      <c r="P52" s="243">
        <v>0</v>
      </c>
      <c r="Q52" s="243">
        <v>0</v>
      </c>
      <c r="R52" s="243">
        <v>0</v>
      </c>
      <c r="S52" s="249">
        <v>1</v>
      </c>
      <c r="T52" s="243">
        <v>0</v>
      </c>
      <c r="U52" s="243">
        <v>0</v>
      </c>
      <c r="V52" s="242" t="s">
        <v>269</v>
      </c>
      <c r="W52" s="243">
        <v>0</v>
      </c>
      <c r="X52" s="243">
        <v>0</v>
      </c>
      <c r="Y52" s="243">
        <v>0</v>
      </c>
      <c r="Z52" s="249">
        <v>1</v>
      </c>
      <c r="AA52" s="243">
        <v>0</v>
      </c>
      <c r="AB52" s="243">
        <v>0</v>
      </c>
      <c r="AC52" s="242" t="s">
        <v>289</v>
      </c>
      <c r="AD52" s="243">
        <v>0</v>
      </c>
      <c r="AE52" s="243">
        <v>0</v>
      </c>
      <c r="AF52" s="243">
        <v>0</v>
      </c>
      <c r="AG52" s="249">
        <v>1.0005134446454673</v>
      </c>
      <c r="AH52" s="243">
        <v>0</v>
      </c>
      <c r="AI52" s="243">
        <v>0</v>
      </c>
    </row>
    <row r="53" spans="1:35" x14ac:dyDescent="0.25">
      <c r="A53" s="242" t="s">
        <v>282</v>
      </c>
      <c r="B53" s="243">
        <v>0</v>
      </c>
      <c r="C53" s="243">
        <v>0</v>
      </c>
      <c r="D53" s="243">
        <v>0</v>
      </c>
      <c r="E53" s="249">
        <v>1.0005483556865924</v>
      </c>
      <c r="F53" s="243">
        <v>0</v>
      </c>
      <c r="G53" s="243">
        <v>0</v>
      </c>
      <c r="H53" s="242" t="s">
        <v>265</v>
      </c>
      <c r="I53" s="243">
        <v>0</v>
      </c>
      <c r="J53" s="243">
        <v>0</v>
      </c>
      <c r="K53" s="243">
        <v>0</v>
      </c>
      <c r="L53" s="249">
        <v>1</v>
      </c>
      <c r="M53" s="243">
        <v>0</v>
      </c>
      <c r="N53" s="243">
        <v>0</v>
      </c>
      <c r="O53" s="242" t="s">
        <v>269</v>
      </c>
      <c r="P53" s="243">
        <v>0</v>
      </c>
      <c r="Q53" s="243">
        <v>0</v>
      </c>
      <c r="R53" s="243">
        <v>0</v>
      </c>
      <c r="S53" s="249">
        <v>1</v>
      </c>
      <c r="T53" s="243">
        <v>0</v>
      </c>
      <c r="U53" s="243">
        <v>0</v>
      </c>
      <c r="V53" s="242" t="s">
        <v>340</v>
      </c>
      <c r="W53" s="243">
        <v>0</v>
      </c>
      <c r="X53" s="243">
        <v>0</v>
      </c>
      <c r="Y53" s="243">
        <v>0</v>
      </c>
      <c r="Z53" s="249">
        <v>1</v>
      </c>
      <c r="AA53" s="243">
        <v>0</v>
      </c>
      <c r="AB53" s="243">
        <v>0</v>
      </c>
      <c r="AC53" s="242" t="s">
        <v>294</v>
      </c>
      <c r="AD53" s="243">
        <v>0</v>
      </c>
      <c r="AE53" s="243">
        <v>0</v>
      </c>
      <c r="AF53" s="243">
        <v>0</v>
      </c>
      <c r="AG53" s="249">
        <v>1.0005134446454673</v>
      </c>
      <c r="AH53" s="243">
        <v>0</v>
      </c>
      <c r="AI53" s="243">
        <v>0</v>
      </c>
    </row>
    <row r="54" spans="1:35" ht="25" x14ac:dyDescent="0.25">
      <c r="A54" s="242" t="s">
        <v>269</v>
      </c>
      <c r="B54" s="243">
        <v>0</v>
      </c>
      <c r="C54" s="243">
        <v>0</v>
      </c>
      <c r="D54" s="243">
        <v>0</v>
      </c>
      <c r="E54" s="249">
        <v>1.0005483556865924</v>
      </c>
      <c r="F54" s="243">
        <v>0</v>
      </c>
      <c r="G54" s="243">
        <v>0</v>
      </c>
      <c r="H54" s="242" t="s">
        <v>245</v>
      </c>
      <c r="I54" s="243">
        <v>0</v>
      </c>
      <c r="J54" s="243">
        <v>0</v>
      </c>
      <c r="K54" s="243">
        <v>0</v>
      </c>
      <c r="L54" s="249">
        <v>1</v>
      </c>
      <c r="M54" s="243">
        <v>0</v>
      </c>
      <c r="N54" s="243">
        <v>0</v>
      </c>
      <c r="O54" s="242" t="s">
        <v>247</v>
      </c>
      <c r="P54" s="243">
        <v>0</v>
      </c>
      <c r="Q54" s="243">
        <v>0</v>
      </c>
      <c r="R54" s="243">
        <v>0</v>
      </c>
      <c r="S54" s="249">
        <v>1</v>
      </c>
      <c r="T54" s="243">
        <v>0</v>
      </c>
      <c r="U54" s="243">
        <v>0</v>
      </c>
      <c r="V54" s="242" t="s">
        <v>225</v>
      </c>
      <c r="W54" s="243">
        <v>0</v>
      </c>
      <c r="X54" s="243">
        <v>0</v>
      </c>
      <c r="Y54" s="243">
        <v>0</v>
      </c>
      <c r="Z54" s="249">
        <v>1</v>
      </c>
      <c r="AA54" s="243">
        <v>0</v>
      </c>
      <c r="AB54" s="243">
        <v>0</v>
      </c>
      <c r="AC54" s="242" t="s">
        <v>297</v>
      </c>
      <c r="AD54" s="243">
        <v>0</v>
      </c>
      <c r="AE54" s="243">
        <v>0</v>
      </c>
      <c r="AF54" s="243">
        <v>0</v>
      </c>
      <c r="AG54" s="249">
        <v>1.0005134446454673</v>
      </c>
      <c r="AH54" s="243">
        <v>0</v>
      </c>
      <c r="AI54" s="243">
        <v>0</v>
      </c>
    </row>
    <row r="55" spans="1:35" x14ac:dyDescent="0.25">
      <c r="A55" s="242" t="s">
        <v>340</v>
      </c>
      <c r="B55" s="243">
        <v>0</v>
      </c>
      <c r="C55" s="243">
        <v>0</v>
      </c>
      <c r="D55" s="243">
        <v>0</v>
      </c>
      <c r="E55" s="249">
        <v>1.0005483556865924</v>
      </c>
      <c r="F55" s="243">
        <v>0</v>
      </c>
      <c r="G55" s="243">
        <v>0</v>
      </c>
      <c r="H55" s="242" t="s">
        <v>259</v>
      </c>
      <c r="I55" s="243">
        <v>0</v>
      </c>
      <c r="J55" s="243">
        <v>0</v>
      </c>
      <c r="K55" s="243">
        <v>0</v>
      </c>
      <c r="L55" s="249">
        <v>1</v>
      </c>
      <c r="M55" s="243">
        <v>0</v>
      </c>
      <c r="N55" s="243">
        <v>0</v>
      </c>
      <c r="O55" s="242" t="s">
        <v>340</v>
      </c>
      <c r="P55" s="243">
        <v>0</v>
      </c>
      <c r="Q55" s="243">
        <v>0</v>
      </c>
      <c r="R55" s="243">
        <v>0</v>
      </c>
      <c r="S55" s="249">
        <v>1</v>
      </c>
      <c r="T55" s="243">
        <v>0</v>
      </c>
      <c r="U55" s="243">
        <v>0</v>
      </c>
      <c r="V55" s="242" t="s">
        <v>281</v>
      </c>
      <c r="W55" s="243">
        <v>0</v>
      </c>
      <c r="X55" s="243">
        <v>0</v>
      </c>
      <c r="Y55" s="243">
        <v>0</v>
      </c>
      <c r="Z55" s="249">
        <v>1</v>
      </c>
      <c r="AA55" s="243">
        <v>0</v>
      </c>
      <c r="AB55" s="243">
        <v>0</v>
      </c>
      <c r="AC55" s="243">
        <v>0</v>
      </c>
      <c r="AD55" s="243">
        <v>0</v>
      </c>
      <c r="AE55" s="243">
        <v>0</v>
      </c>
      <c r="AF55" s="243">
        <v>0</v>
      </c>
      <c r="AG55" s="249">
        <v>1.0005134446454673</v>
      </c>
      <c r="AH55" s="243">
        <v>0</v>
      </c>
      <c r="AI55" s="243">
        <v>0</v>
      </c>
    </row>
    <row r="56" spans="1:35" x14ac:dyDescent="0.25">
      <c r="A56" s="242" t="s">
        <v>225</v>
      </c>
      <c r="B56" s="243">
        <v>0</v>
      </c>
      <c r="C56" s="243">
        <v>0</v>
      </c>
      <c r="D56" s="243">
        <v>0</v>
      </c>
      <c r="E56" s="249">
        <v>1.0005483556865924</v>
      </c>
      <c r="F56" s="243">
        <v>0</v>
      </c>
      <c r="G56" s="243">
        <v>0</v>
      </c>
      <c r="H56" s="242" t="s">
        <v>225</v>
      </c>
      <c r="I56" s="243">
        <v>0</v>
      </c>
      <c r="J56" s="243">
        <v>0</v>
      </c>
      <c r="K56" s="243">
        <v>0</v>
      </c>
      <c r="L56" s="249">
        <v>1</v>
      </c>
      <c r="M56" s="243">
        <v>0</v>
      </c>
      <c r="N56" s="243">
        <v>0</v>
      </c>
      <c r="O56" s="242" t="s">
        <v>265</v>
      </c>
      <c r="P56" s="243">
        <v>0</v>
      </c>
      <c r="Q56" s="243">
        <v>0</v>
      </c>
      <c r="R56" s="243">
        <v>0</v>
      </c>
      <c r="S56" s="249">
        <v>1</v>
      </c>
      <c r="T56" s="243">
        <v>0</v>
      </c>
      <c r="U56" s="243">
        <v>0</v>
      </c>
      <c r="V56" s="242" t="s">
        <v>307</v>
      </c>
      <c r="W56" s="243">
        <v>0</v>
      </c>
      <c r="X56" s="243">
        <v>0</v>
      </c>
      <c r="Y56" s="243">
        <v>0</v>
      </c>
      <c r="Z56" s="249">
        <v>1</v>
      </c>
      <c r="AA56" s="243">
        <v>0</v>
      </c>
      <c r="AB56" s="243">
        <v>0</v>
      </c>
      <c r="AC56" s="243">
        <v>0</v>
      </c>
      <c r="AD56" s="243">
        <v>0</v>
      </c>
      <c r="AE56" s="243">
        <v>0</v>
      </c>
      <c r="AF56" s="243">
        <v>0</v>
      </c>
      <c r="AG56" s="249">
        <v>1.0005134446454673</v>
      </c>
      <c r="AH56" s="243">
        <v>0</v>
      </c>
      <c r="AI56" s="243">
        <v>0</v>
      </c>
    </row>
    <row r="57" spans="1:35" x14ac:dyDescent="0.25">
      <c r="A57" s="242" t="s">
        <v>281</v>
      </c>
      <c r="B57" s="243">
        <v>0</v>
      </c>
      <c r="C57" s="243">
        <v>0</v>
      </c>
      <c r="D57" s="243">
        <v>0</v>
      </c>
      <c r="E57" s="249">
        <v>1.0005483556865924</v>
      </c>
      <c r="F57" s="243">
        <v>0</v>
      </c>
      <c r="G57" s="243">
        <v>0</v>
      </c>
      <c r="H57" s="242" t="s">
        <v>239</v>
      </c>
      <c r="I57" s="243">
        <v>0</v>
      </c>
      <c r="J57" s="243">
        <v>0</v>
      </c>
      <c r="K57" s="243">
        <v>0</v>
      </c>
      <c r="L57" s="249">
        <v>1</v>
      </c>
      <c r="M57" s="243">
        <v>0</v>
      </c>
      <c r="N57" s="243">
        <v>0</v>
      </c>
      <c r="O57" s="242" t="s">
        <v>245</v>
      </c>
      <c r="P57" s="243">
        <v>0</v>
      </c>
      <c r="Q57" s="243">
        <v>0</v>
      </c>
      <c r="R57" s="243">
        <v>0</v>
      </c>
      <c r="S57" s="249">
        <v>1</v>
      </c>
      <c r="T57" s="243">
        <v>0</v>
      </c>
      <c r="U57" s="243">
        <v>0</v>
      </c>
      <c r="V57" s="242" t="s">
        <v>327</v>
      </c>
      <c r="W57" s="243">
        <v>0</v>
      </c>
      <c r="X57" s="243">
        <v>0</v>
      </c>
      <c r="Y57" s="243">
        <v>0</v>
      </c>
      <c r="Z57" s="249">
        <v>1</v>
      </c>
      <c r="AA57" s="243">
        <v>0</v>
      </c>
      <c r="AB57" s="243">
        <v>0</v>
      </c>
      <c r="AC57" s="243">
        <v>0</v>
      </c>
      <c r="AD57" s="243">
        <v>0</v>
      </c>
      <c r="AE57" s="243">
        <v>0</v>
      </c>
      <c r="AF57" s="243">
        <v>0</v>
      </c>
      <c r="AG57" s="249">
        <v>1.0005134446454673</v>
      </c>
      <c r="AH57" s="243">
        <v>0</v>
      </c>
      <c r="AI57" s="243">
        <v>0</v>
      </c>
    </row>
    <row r="58" spans="1:35" x14ac:dyDescent="0.25">
      <c r="A58" s="242" t="s">
        <v>307</v>
      </c>
      <c r="B58" s="243">
        <v>0</v>
      </c>
      <c r="C58" s="243">
        <v>0</v>
      </c>
      <c r="D58" s="243">
        <v>0</v>
      </c>
      <c r="E58" s="249">
        <v>1.0005483556865924</v>
      </c>
      <c r="F58" s="243">
        <v>0</v>
      </c>
      <c r="G58" s="243">
        <v>0</v>
      </c>
      <c r="H58" s="242" t="s">
        <v>281</v>
      </c>
      <c r="I58" s="243">
        <v>0</v>
      </c>
      <c r="J58" s="243">
        <v>0</v>
      </c>
      <c r="K58" s="243">
        <v>0</v>
      </c>
      <c r="L58" s="249">
        <v>1</v>
      </c>
      <c r="M58" s="243">
        <v>0</v>
      </c>
      <c r="N58" s="243">
        <v>0</v>
      </c>
      <c r="O58" s="242" t="s">
        <v>259</v>
      </c>
      <c r="P58" s="243">
        <v>0</v>
      </c>
      <c r="Q58" s="243">
        <v>0</v>
      </c>
      <c r="R58" s="243">
        <v>0</v>
      </c>
      <c r="S58" s="249">
        <v>1</v>
      </c>
      <c r="T58" s="243">
        <v>0</v>
      </c>
      <c r="U58" s="243">
        <v>0</v>
      </c>
      <c r="V58" s="242" t="s">
        <v>436</v>
      </c>
      <c r="W58" s="243">
        <v>0</v>
      </c>
      <c r="X58" s="243">
        <v>0</v>
      </c>
      <c r="Y58" s="243">
        <v>0</v>
      </c>
      <c r="Z58" s="249">
        <v>1</v>
      </c>
      <c r="AA58" s="243">
        <v>0</v>
      </c>
      <c r="AB58" s="243">
        <v>0</v>
      </c>
      <c r="AC58" s="243">
        <v>0</v>
      </c>
      <c r="AD58" s="243">
        <v>0</v>
      </c>
      <c r="AE58" s="243">
        <v>0</v>
      </c>
      <c r="AF58" s="243">
        <v>0</v>
      </c>
      <c r="AG58" s="249">
        <v>1.0005134446454673</v>
      </c>
      <c r="AH58" s="243">
        <v>0</v>
      </c>
      <c r="AI58" s="243">
        <v>0</v>
      </c>
    </row>
    <row r="59" spans="1:35" x14ac:dyDescent="0.25">
      <c r="A59" s="242" t="s">
        <v>327</v>
      </c>
      <c r="B59" s="243">
        <v>0</v>
      </c>
      <c r="C59" s="243">
        <v>0</v>
      </c>
      <c r="D59" s="243">
        <v>0</v>
      </c>
      <c r="E59" s="249">
        <v>1.0005483556865924</v>
      </c>
      <c r="F59" s="243">
        <v>0</v>
      </c>
      <c r="G59" s="243">
        <v>0</v>
      </c>
      <c r="H59" s="242" t="s">
        <v>307</v>
      </c>
      <c r="I59" s="243">
        <v>0</v>
      </c>
      <c r="J59" s="243">
        <v>0</v>
      </c>
      <c r="K59" s="243">
        <v>0</v>
      </c>
      <c r="L59" s="249">
        <v>1</v>
      </c>
      <c r="M59" s="243">
        <v>0</v>
      </c>
      <c r="N59" s="243">
        <v>0</v>
      </c>
      <c r="O59" s="242" t="s">
        <v>225</v>
      </c>
      <c r="P59" s="243">
        <v>0</v>
      </c>
      <c r="Q59" s="243">
        <v>0</v>
      </c>
      <c r="R59" s="243">
        <v>0</v>
      </c>
      <c r="S59" s="249">
        <v>1</v>
      </c>
      <c r="T59" s="243">
        <v>0</v>
      </c>
      <c r="U59" s="243">
        <v>0</v>
      </c>
      <c r="V59" s="242" t="s">
        <v>312</v>
      </c>
      <c r="W59" s="243">
        <v>0</v>
      </c>
      <c r="X59" s="243">
        <v>0</v>
      </c>
      <c r="Y59" s="243">
        <v>0</v>
      </c>
      <c r="Z59" s="249">
        <v>1</v>
      </c>
      <c r="AA59" s="243">
        <v>0</v>
      </c>
      <c r="AB59" s="243">
        <v>0</v>
      </c>
      <c r="AC59" s="243">
        <v>0</v>
      </c>
      <c r="AD59" s="243">
        <v>0</v>
      </c>
      <c r="AE59" s="243">
        <v>0</v>
      </c>
      <c r="AF59" s="243">
        <v>0</v>
      </c>
      <c r="AG59" s="249">
        <v>1.0005134446454673</v>
      </c>
      <c r="AH59" s="243">
        <v>0</v>
      </c>
      <c r="AI59" s="243">
        <v>0</v>
      </c>
    </row>
    <row r="60" spans="1:35" x14ac:dyDescent="0.25">
      <c r="A60" s="242" t="s">
        <v>312</v>
      </c>
      <c r="B60" s="243">
        <v>0</v>
      </c>
      <c r="C60" s="243">
        <v>0</v>
      </c>
      <c r="D60" s="243">
        <v>0</v>
      </c>
      <c r="E60" s="249">
        <v>1.0005483556865924</v>
      </c>
      <c r="F60" s="243">
        <v>0</v>
      </c>
      <c r="G60" s="243">
        <v>0</v>
      </c>
      <c r="H60" s="242" t="s">
        <v>327</v>
      </c>
      <c r="I60" s="243">
        <v>0</v>
      </c>
      <c r="J60" s="243">
        <v>0</v>
      </c>
      <c r="K60" s="243">
        <v>0</v>
      </c>
      <c r="L60" s="249">
        <v>1</v>
      </c>
      <c r="M60" s="243">
        <v>0</v>
      </c>
      <c r="N60" s="243">
        <v>0</v>
      </c>
      <c r="O60" s="242" t="s">
        <v>239</v>
      </c>
      <c r="P60" s="243">
        <v>0</v>
      </c>
      <c r="Q60" s="243">
        <v>0</v>
      </c>
      <c r="R60" s="243">
        <v>0</v>
      </c>
      <c r="S60" s="249">
        <v>1</v>
      </c>
      <c r="T60" s="243">
        <v>0</v>
      </c>
      <c r="U60" s="243">
        <v>0</v>
      </c>
      <c r="V60" s="242" t="s">
        <v>266</v>
      </c>
      <c r="W60" s="243">
        <v>0</v>
      </c>
      <c r="X60" s="243">
        <v>0</v>
      </c>
      <c r="Y60" s="243">
        <v>0</v>
      </c>
      <c r="Z60" s="249">
        <v>1</v>
      </c>
      <c r="AA60" s="243">
        <v>0</v>
      </c>
      <c r="AB60" s="243">
        <v>0</v>
      </c>
      <c r="AC60" s="243">
        <v>0</v>
      </c>
      <c r="AD60" s="243">
        <v>0</v>
      </c>
      <c r="AE60" s="243">
        <v>0</v>
      </c>
      <c r="AF60" s="243">
        <v>0</v>
      </c>
      <c r="AG60" s="249">
        <v>1.0005134446454673</v>
      </c>
      <c r="AH60" s="243">
        <v>0</v>
      </c>
      <c r="AI60" s="243">
        <v>0</v>
      </c>
    </row>
    <row r="61" spans="1:35" x14ac:dyDescent="0.25">
      <c r="A61" s="242" t="s">
        <v>266</v>
      </c>
      <c r="B61" s="243">
        <v>0</v>
      </c>
      <c r="C61" s="243">
        <v>0</v>
      </c>
      <c r="D61" s="243">
        <v>0</v>
      </c>
      <c r="E61" s="249">
        <v>1.0005483556865924</v>
      </c>
      <c r="F61" s="243">
        <v>0</v>
      </c>
      <c r="G61" s="243">
        <v>0</v>
      </c>
      <c r="H61" s="242" t="s">
        <v>436</v>
      </c>
      <c r="I61" s="243">
        <v>0</v>
      </c>
      <c r="J61" s="243">
        <v>0</v>
      </c>
      <c r="K61" s="243">
        <v>0</v>
      </c>
      <c r="L61" s="249">
        <v>1</v>
      </c>
      <c r="M61" s="243">
        <v>0</v>
      </c>
      <c r="N61" s="243">
        <v>0</v>
      </c>
      <c r="O61" s="242" t="s">
        <v>281</v>
      </c>
      <c r="P61" s="243">
        <v>0</v>
      </c>
      <c r="Q61" s="243">
        <v>0</v>
      </c>
      <c r="R61" s="243">
        <v>0</v>
      </c>
      <c r="S61" s="249">
        <v>1</v>
      </c>
      <c r="T61" s="243">
        <v>0</v>
      </c>
      <c r="U61" s="243">
        <v>0</v>
      </c>
      <c r="V61" s="242" t="s">
        <v>301</v>
      </c>
      <c r="W61" s="243">
        <v>0</v>
      </c>
      <c r="X61" s="243">
        <v>0</v>
      </c>
      <c r="Y61" s="243">
        <v>0</v>
      </c>
      <c r="Z61" s="249">
        <v>1</v>
      </c>
      <c r="AA61" s="243">
        <v>0</v>
      </c>
      <c r="AB61" s="243">
        <v>0</v>
      </c>
      <c r="AC61" s="243">
        <v>0</v>
      </c>
      <c r="AD61" s="243">
        <v>0</v>
      </c>
      <c r="AE61" s="243">
        <v>0</v>
      </c>
      <c r="AF61" s="243">
        <v>0</v>
      </c>
      <c r="AG61" s="249">
        <v>1.0005134446454673</v>
      </c>
      <c r="AH61" s="243">
        <v>0</v>
      </c>
      <c r="AI61" s="243">
        <v>0</v>
      </c>
    </row>
    <row r="62" spans="1:35" x14ac:dyDescent="0.25">
      <c r="A62" s="242" t="s">
        <v>301</v>
      </c>
      <c r="B62" s="243">
        <v>0</v>
      </c>
      <c r="C62" s="243">
        <v>0</v>
      </c>
      <c r="D62" s="243">
        <v>0</v>
      </c>
      <c r="E62" s="249">
        <v>1.0005483556865924</v>
      </c>
      <c r="F62" s="243">
        <v>0</v>
      </c>
      <c r="G62" s="243">
        <v>0</v>
      </c>
      <c r="H62" s="242" t="s">
        <v>312</v>
      </c>
      <c r="I62" s="243">
        <v>0</v>
      </c>
      <c r="J62" s="243">
        <v>0</v>
      </c>
      <c r="K62" s="243">
        <v>0</v>
      </c>
      <c r="L62" s="249">
        <v>1</v>
      </c>
      <c r="M62" s="243">
        <v>0</v>
      </c>
      <c r="N62" s="243">
        <v>0</v>
      </c>
      <c r="O62" s="242" t="s">
        <v>307</v>
      </c>
      <c r="P62" s="243">
        <v>0</v>
      </c>
      <c r="Q62" s="243">
        <v>0</v>
      </c>
      <c r="R62" s="243">
        <v>0</v>
      </c>
      <c r="S62" s="249">
        <v>1</v>
      </c>
      <c r="T62" s="243">
        <v>0</v>
      </c>
      <c r="U62" s="243">
        <v>0</v>
      </c>
      <c r="V62" s="242" t="s">
        <v>453</v>
      </c>
      <c r="W62" s="243">
        <v>0</v>
      </c>
      <c r="X62" s="243">
        <v>0</v>
      </c>
      <c r="Y62" s="243">
        <v>0</v>
      </c>
      <c r="Z62" s="249">
        <v>1</v>
      </c>
      <c r="AA62" s="243">
        <v>0</v>
      </c>
      <c r="AB62" s="243">
        <v>0</v>
      </c>
      <c r="AC62" s="243">
        <v>0</v>
      </c>
      <c r="AD62" s="243">
        <v>0</v>
      </c>
      <c r="AE62" s="243">
        <v>0</v>
      </c>
      <c r="AF62" s="243">
        <v>0</v>
      </c>
      <c r="AG62" s="249">
        <v>1.0005134446454673</v>
      </c>
      <c r="AH62" s="243">
        <v>0</v>
      </c>
      <c r="AI62" s="243">
        <v>0</v>
      </c>
    </row>
    <row r="63" spans="1:35" x14ac:dyDescent="0.25">
      <c r="A63" s="242" t="s">
        <v>453</v>
      </c>
      <c r="B63" s="243">
        <v>0</v>
      </c>
      <c r="C63" s="243">
        <v>0</v>
      </c>
      <c r="D63" s="243">
        <v>0</v>
      </c>
      <c r="E63" s="249">
        <v>1.0005483556865924</v>
      </c>
      <c r="F63" s="243">
        <v>0</v>
      </c>
      <c r="G63" s="243">
        <v>0</v>
      </c>
      <c r="H63" s="242" t="s">
        <v>266</v>
      </c>
      <c r="I63" s="243">
        <v>0</v>
      </c>
      <c r="J63" s="243">
        <v>0</v>
      </c>
      <c r="K63" s="243">
        <v>0</v>
      </c>
      <c r="L63" s="249">
        <v>1</v>
      </c>
      <c r="M63" s="243">
        <v>0</v>
      </c>
      <c r="N63" s="243">
        <v>0</v>
      </c>
      <c r="O63" s="242" t="s">
        <v>327</v>
      </c>
      <c r="P63" s="243">
        <v>0</v>
      </c>
      <c r="Q63" s="243">
        <v>0</v>
      </c>
      <c r="R63" s="243">
        <v>0</v>
      </c>
      <c r="S63" s="249">
        <v>1</v>
      </c>
      <c r="T63" s="243">
        <v>0</v>
      </c>
      <c r="U63" s="243">
        <v>0</v>
      </c>
      <c r="V63" s="242" t="s">
        <v>328</v>
      </c>
      <c r="W63" s="243">
        <v>0</v>
      </c>
      <c r="X63" s="243">
        <v>0</v>
      </c>
      <c r="Y63" s="243">
        <v>0</v>
      </c>
      <c r="Z63" s="249">
        <v>1</v>
      </c>
      <c r="AA63" s="243">
        <v>0</v>
      </c>
      <c r="AB63" s="243">
        <v>0</v>
      </c>
      <c r="AC63" s="243">
        <v>0</v>
      </c>
      <c r="AD63" s="243">
        <v>0</v>
      </c>
      <c r="AE63" s="243">
        <v>0</v>
      </c>
      <c r="AF63" s="243">
        <v>0</v>
      </c>
      <c r="AG63" s="249">
        <v>1.0005134446454673</v>
      </c>
      <c r="AH63" s="243">
        <v>0</v>
      </c>
      <c r="AI63" s="243">
        <v>0</v>
      </c>
    </row>
    <row r="64" spans="1:35" x14ac:dyDescent="0.25">
      <c r="A64" s="242" t="s">
        <v>328</v>
      </c>
      <c r="B64" s="243">
        <v>0</v>
      </c>
      <c r="C64" s="243">
        <v>0</v>
      </c>
      <c r="D64" s="243">
        <v>0</v>
      </c>
      <c r="E64" s="249">
        <v>1.0005483556865924</v>
      </c>
      <c r="F64" s="243">
        <v>0</v>
      </c>
      <c r="G64" s="243">
        <v>0</v>
      </c>
      <c r="H64" s="242" t="s">
        <v>301</v>
      </c>
      <c r="I64" s="243">
        <v>0</v>
      </c>
      <c r="J64" s="243">
        <v>0</v>
      </c>
      <c r="K64" s="243">
        <v>0</v>
      </c>
      <c r="L64" s="249">
        <v>1</v>
      </c>
      <c r="M64" s="243">
        <v>0</v>
      </c>
      <c r="N64" s="243">
        <v>0</v>
      </c>
      <c r="O64" s="242" t="s">
        <v>436</v>
      </c>
      <c r="P64" s="243">
        <v>0</v>
      </c>
      <c r="Q64" s="243">
        <v>0</v>
      </c>
      <c r="R64" s="243">
        <v>0</v>
      </c>
      <c r="S64" s="249">
        <v>1</v>
      </c>
      <c r="T64" s="243">
        <v>0</v>
      </c>
      <c r="U64" s="243">
        <v>0</v>
      </c>
      <c r="V64" s="242" t="s">
        <v>343</v>
      </c>
      <c r="W64" s="243">
        <v>0</v>
      </c>
      <c r="X64" s="243">
        <v>0</v>
      </c>
      <c r="Y64" s="243">
        <v>0</v>
      </c>
      <c r="Z64" s="249">
        <v>1</v>
      </c>
      <c r="AA64" s="243">
        <v>0</v>
      </c>
      <c r="AB64" s="243">
        <v>0</v>
      </c>
      <c r="AC64" s="243">
        <v>0</v>
      </c>
      <c r="AD64" s="243">
        <v>0</v>
      </c>
      <c r="AE64" s="243">
        <v>0</v>
      </c>
      <c r="AF64" s="243">
        <v>0</v>
      </c>
      <c r="AG64" s="249">
        <v>1.0005134446454673</v>
      </c>
      <c r="AH64" s="243">
        <v>0</v>
      </c>
      <c r="AI64" s="243">
        <v>0</v>
      </c>
    </row>
    <row r="65" spans="1:35" x14ac:dyDescent="0.25">
      <c r="A65" s="242" t="s">
        <v>343</v>
      </c>
      <c r="B65" s="243">
        <v>0</v>
      </c>
      <c r="C65" s="243">
        <v>0</v>
      </c>
      <c r="D65" s="243">
        <v>0</v>
      </c>
      <c r="E65" s="249">
        <v>1.0005483556865924</v>
      </c>
      <c r="F65" s="243">
        <v>0</v>
      </c>
      <c r="G65" s="243">
        <v>0</v>
      </c>
      <c r="H65" s="242" t="s">
        <v>453</v>
      </c>
      <c r="I65" s="243">
        <v>0</v>
      </c>
      <c r="J65" s="243">
        <v>0</v>
      </c>
      <c r="K65" s="243">
        <v>0</v>
      </c>
      <c r="L65" s="249">
        <v>1</v>
      </c>
      <c r="M65" s="243">
        <v>0</v>
      </c>
      <c r="N65" s="243">
        <v>0</v>
      </c>
      <c r="O65" s="242" t="s">
        <v>312</v>
      </c>
      <c r="P65" s="243">
        <v>0</v>
      </c>
      <c r="Q65" s="243">
        <v>0</v>
      </c>
      <c r="R65" s="243">
        <v>0</v>
      </c>
      <c r="S65" s="249">
        <v>1</v>
      </c>
      <c r="T65" s="243">
        <v>0</v>
      </c>
      <c r="U65" s="243">
        <v>0</v>
      </c>
      <c r="V65" s="242" t="s">
        <v>344</v>
      </c>
      <c r="W65" s="243">
        <v>0</v>
      </c>
      <c r="X65" s="243">
        <v>0</v>
      </c>
      <c r="Y65" s="243">
        <v>0</v>
      </c>
      <c r="Z65" s="249">
        <v>1</v>
      </c>
      <c r="AA65" s="243">
        <v>0</v>
      </c>
      <c r="AB65" s="243">
        <v>0</v>
      </c>
      <c r="AC65" s="243">
        <v>0</v>
      </c>
      <c r="AD65" s="243">
        <v>0</v>
      </c>
      <c r="AE65" s="243">
        <v>0</v>
      </c>
      <c r="AF65" s="243">
        <v>0</v>
      </c>
      <c r="AG65" s="249">
        <v>1.0005134446454673</v>
      </c>
      <c r="AH65" s="243">
        <v>0</v>
      </c>
      <c r="AI65" s="243">
        <v>0</v>
      </c>
    </row>
    <row r="66" spans="1:35" x14ac:dyDescent="0.25">
      <c r="A66" s="242" t="s">
        <v>344</v>
      </c>
      <c r="B66" s="243">
        <v>0</v>
      </c>
      <c r="C66" s="243">
        <v>0</v>
      </c>
      <c r="D66" s="243">
        <v>0</v>
      </c>
      <c r="E66" s="249">
        <v>1.0005483556865924</v>
      </c>
      <c r="F66" s="243">
        <v>0</v>
      </c>
      <c r="G66" s="243">
        <v>0</v>
      </c>
      <c r="H66" s="242" t="s">
        <v>328</v>
      </c>
      <c r="I66" s="243">
        <v>0</v>
      </c>
      <c r="J66" s="243">
        <v>0</v>
      </c>
      <c r="K66" s="243">
        <v>0</v>
      </c>
      <c r="L66" s="249">
        <v>1</v>
      </c>
      <c r="M66" s="243">
        <v>0</v>
      </c>
      <c r="N66" s="243">
        <v>0</v>
      </c>
      <c r="O66" s="242" t="s">
        <v>266</v>
      </c>
      <c r="P66" s="243">
        <v>0</v>
      </c>
      <c r="Q66" s="243">
        <v>0</v>
      </c>
      <c r="R66" s="243">
        <v>0</v>
      </c>
      <c r="S66" s="249">
        <v>1</v>
      </c>
      <c r="T66" s="243">
        <v>0</v>
      </c>
      <c r="U66" s="243">
        <v>0</v>
      </c>
      <c r="V66" s="242" t="s">
        <v>251</v>
      </c>
      <c r="W66" s="243">
        <v>0</v>
      </c>
      <c r="X66" s="243">
        <v>0</v>
      </c>
      <c r="Y66" s="243">
        <v>0</v>
      </c>
      <c r="Z66" s="249">
        <v>1</v>
      </c>
      <c r="AA66" s="243">
        <v>0</v>
      </c>
      <c r="AB66" s="243">
        <v>0</v>
      </c>
      <c r="AC66" s="243">
        <v>0</v>
      </c>
      <c r="AD66" s="243">
        <v>0</v>
      </c>
      <c r="AE66" s="243">
        <v>0</v>
      </c>
      <c r="AF66" s="243">
        <v>0</v>
      </c>
      <c r="AG66" s="249">
        <v>1.0005134446454673</v>
      </c>
      <c r="AH66" s="243">
        <v>0</v>
      </c>
      <c r="AI66" s="243">
        <v>0</v>
      </c>
    </row>
    <row r="67" spans="1:35" x14ac:dyDescent="0.25">
      <c r="A67" s="242" t="s">
        <v>251</v>
      </c>
      <c r="B67" s="243">
        <v>0</v>
      </c>
      <c r="C67" s="243">
        <v>0</v>
      </c>
      <c r="D67" s="243">
        <v>0</v>
      </c>
      <c r="E67" s="249">
        <v>1.0005483556865924</v>
      </c>
      <c r="F67" s="243">
        <v>0</v>
      </c>
      <c r="G67" s="243">
        <v>0</v>
      </c>
      <c r="H67" s="242" t="s">
        <v>343</v>
      </c>
      <c r="I67" s="243">
        <v>0</v>
      </c>
      <c r="J67" s="243">
        <v>0</v>
      </c>
      <c r="K67" s="243">
        <v>0</v>
      </c>
      <c r="L67" s="249">
        <v>1</v>
      </c>
      <c r="M67" s="243">
        <v>0</v>
      </c>
      <c r="N67" s="243">
        <v>0</v>
      </c>
      <c r="O67" s="242" t="s">
        <v>301</v>
      </c>
      <c r="P67" s="243">
        <v>0</v>
      </c>
      <c r="Q67" s="243">
        <v>0</v>
      </c>
      <c r="R67" s="243">
        <v>0</v>
      </c>
      <c r="S67" s="249">
        <v>1</v>
      </c>
      <c r="T67" s="243">
        <v>0</v>
      </c>
      <c r="U67" s="243">
        <v>0</v>
      </c>
      <c r="V67" s="242" t="s">
        <v>345</v>
      </c>
      <c r="W67" s="243">
        <v>0</v>
      </c>
      <c r="X67" s="243">
        <v>0</v>
      </c>
      <c r="Y67" s="243">
        <v>0</v>
      </c>
      <c r="Z67" s="249">
        <v>1</v>
      </c>
      <c r="AA67" s="243">
        <v>0</v>
      </c>
      <c r="AB67" s="243">
        <v>0</v>
      </c>
      <c r="AC67" s="242" t="s">
        <v>232</v>
      </c>
      <c r="AD67" s="243">
        <v>0</v>
      </c>
      <c r="AE67" s="243">
        <v>0</v>
      </c>
      <c r="AF67" s="243">
        <v>0</v>
      </c>
      <c r="AG67" s="249">
        <v>1.0005134446454673</v>
      </c>
      <c r="AH67" s="243">
        <v>0</v>
      </c>
      <c r="AI67" s="243">
        <v>0</v>
      </c>
    </row>
    <row r="68" spans="1:35" x14ac:dyDescent="0.25">
      <c r="A68" s="242" t="s">
        <v>345</v>
      </c>
      <c r="B68" s="243">
        <v>0</v>
      </c>
      <c r="C68" s="243">
        <v>0</v>
      </c>
      <c r="D68" s="243">
        <v>0</v>
      </c>
      <c r="E68" s="249">
        <v>1.0005483556865924</v>
      </c>
      <c r="F68" s="243">
        <v>0</v>
      </c>
      <c r="G68" s="243">
        <v>0</v>
      </c>
      <c r="H68" s="242" t="s">
        <v>344</v>
      </c>
      <c r="I68" s="243">
        <v>0</v>
      </c>
      <c r="J68" s="243">
        <v>0</v>
      </c>
      <c r="K68" s="243">
        <v>0</v>
      </c>
      <c r="L68" s="249">
        <v>1</v>
      </c>
      <c r="M68" s="243">
        <v>0</v>
      </c>
      <c r="N68" s="243">
        <v>0</v>
      </c>
      <c r="O68" s="242" t="s">
        <v>453</v>
      </c>
      <c r="P68" s="243">
        <v>0</v>
      </c>
      <c r="Q68" s="243">
        <v>0</v>
      </c>
      <c r="R68" s="243">
        <v>0</v>
      </c>
      <c r="S68" s="249">
        <v>1</v>
      </c>
      <c r="T68" s="243">
        <v>0</v>
      </c>
      <c r="U68" s="243">
        <v>0</v>
      </c>
      <c r="V68" s="242" t="s">
        <v>334</v>
      </c>
      <c r="W68" s="243">
        <v>0</v>
      </c>
      <c r="X68" s="243">
        <v>0</v>
      </c>
      <c r="Y68" s="243">
        <v>0</v>
      </c>
      <c r="Z68" s="249">
        <v>1</v>
      </c>
      <c r="AA68" s="243">
        <v>0</v>
      </c>
      <c r="AB68" s="243">
        <v>0</v>
      </c>
      <c r="AC68" s="242" t="s">
        <v>455</v>
      </c>
      <c r="AD68" s="243">
        <v>0</v>
      </c>
      <c r="AE68" s="243">
        <v>0</v>
      </c>
      <c r="AF68" s="243">
        <v>0</v>
      </c>
      <c r="AG68" s="249">
        <v>1.0005134446454673</v>
      </c>
      <c r="AH68" s="243">
        <v>0</v>
      </c>
      <c r="AI68" s="243">
        <v>0</v>
      </c>
    </row>
    <row r="69" spans="1:35" x14ac:dyDescent="0.25">
      <c r="A69" s="242" t="s">
        <v>334</v>
      </c>
      <c r="B69" s="243">
        <v>0</v>
      </c>
      <c r="C69" s="243">
        <v>0</v>
      </c>
      <c r="D69" s="243">
        <v>0</v>
      </c>
      <c r="E69" s="249">
        <v>1.0005483556865924</v>
      </c>
      <c r="F69" s="243">
        <v>0</v>
      </c>
      <c r="G69" s="243">
        <v>0</v>
      </c>
      <c r="H69" s="242" t="s">
        <v>345</v>
      </c>
      <c r="I69" s="243">
        <v>0</v>
      </c>
      <c r="J69" s="243">
        <v>0</v>
      </c>
      <c r="K69" s="243">
        <v>0</v>
      </c>
      <c r="L69" s="249">
        <v>1</v>
      </c>
      <c r="M69" s="243">
        <v>0</v>
      </c>
      <c r="N69" s="243">
        <v>0</v>
      </c>
      <c r="O69" s="242" t="s">
        <v>328</v>
      </c>
      <c r="P69" s="243">
        <v>0</v>
      </c>
      <c r="Q69" s="243">
        <v>0</v>
      </c>
      <c r="R69" s="243">
        <v>0</v>
      </c>
      <c r="S69" s="249">
        <v>1</v>
      </c>
      <c r="T69" s="243">
        <v>0</v>
      </c>
      <c r="U69" s="243">
        <v>0</v>
      </c>
      <c r="V69" s="242" t="s">
        <v>305</v>
      </c>
      <c r="W69" s="243">
        <v>0</v>
      </c>
      <c r="X69" s="243">
        <v>0</v>
      </c>
      <c r="Y69" s="243">
        <v>0</v>
      </c>
      <c r="Z69" s="249">
        <v>1</v>
      </c>
      <c r="AA69" s="243">
        <v>0</v>
      </c>
      <c r="AB69" s="243">
        <v>0</v>
      </c>
      <c r="AC69" s="242" t="s">
        <v>335</v>
      </c>
      <c r="AD69" s="243">
        <v>0</v>
      </c>
      <c r="AE69" s="243">
        <v>0</v>
      </c>
      <c r="AF69" s="243">
        <v>0</v>
      </c>
      <c r="AG69" s="249">
        <v>1.0005134446454673</v>
      </c>
      <c r="AH69" s="243">
        <v>0</v>
      </c>
      <c r="AI69" s="243">
        <v>0</v>
      </c>
    </row>
    <row r="70" spans="1:35" x14ac:dyDescent="0.25">
      <c r="A70" s="242" t="s">
        <v>305</v>
      </c>
      <c r="B70" s="243">
        <v>0</v>
      </c>
      <c r="C70" s="243">
        <v>0</v>
      </c>
      <c r="D70" s="243">
        <v>0</v>
      </c>
      <c r="E70" s="249">
        <v>1.0005483556865924</v>
      </c>
      <c r="F70" s="243">
        <v>0</v>
      </c>
      <c r="G70" s="243">
        <v>0</v>
      </c>
      <c r="H70" s="242" t="s">
        <v>334</v>
      </c>
      <c r="I70" s="243">
        <v>0</v>
      </c>
      <c r="J70" s="243">
        <v>0</v>
      </c>
      <c r="K70" s="243">
        <v>0</v>
      </c>
      <c r="L70" s="249">
        <v>1</v>
      </c>
      <c r="M70" s="243">
        <v>0</v>
      </c>
      <c r="N70" s="243">
        <v>0</v>
      </c>
      <c r="O70" s="242" t="s">
        <v>343</v>
      </c>
      <c r="P70" s="243">
        <v>0</v>
      </c>
      <c r="Q70" s="243">
        <v>0</v>
      </c>
      <c r="R70" s="243">
        <v>0</v>
      </c>
      <c r="S70" s="249">
        <v>1</v>
      </c>
      <c r="T70" s="243">
        <v>0</v>
      </c>
      <c r="U70" s="243">
        <v>0</v>
      </c>
      <c r="V70" s="242" t="s">
        <v>290</v>
      </c>
      <c r="W70" s="243">
        <v>0</v>
      </c>
      <c r="X70" s="243">
        <v>0</v>
      </c>
      <c r="Y70" s="243">
        <v>0</v>
      </c>
      <c r="Z70" s="249">
        <v>1</v>
      </c>
      <c r="AA70" s="243">
        <v>0</v>
      </c>
      <c r="AB70" s="243">
        <v>0</v>
      </c>
      <c r="AC70" s="242" t="s">
        <v>287</v>
      </c>
      <c r="AD70" s="243">
        <v>0</v>
      </c>
      <c r="AE70" s="243">
        <v>0</v>
      </c>
      <c r="AF70" s="243">
        <v>0</v>
      </c>
      <c r="AG70" s="249">
        <v>1.0005134446454673</v>
      </c>
      <c r="AH70" s="243">
        <v>0</v>
      </c>
      <c r="AI70" s="243">
        <v>0</v>
      </c>
    </row>
    <row r="71" spans="1:35" x14ac:dyDescent="0.25">
      <c r="A71" s="242" t="s">
        <v>290</v>
      </c>
      <c r="B71" s="243">
        <v>0</v>
      </c>
      <c r="C71" s="243">
        <v>0</v>
      </c>
      <c r="D71" s="243">
        <v>0</v>
      </c>
      <c r="E71" s="249">
        <v>1.0005483556865924</v>
      </c>
      <c r="F71" s="243">
        <v>0</v>
      </c>
      <c r="G71" s="243">
        <v>0</v>
      </c>
      <c r="H71" s="242" t="s">
        <v>305</v>
      </c>
      <c r="I71" s="243">
        <v>0</v>
      </c>
      <c r="J71" s="243">
        <v>0</v>
      </c>
      <c r="K71" s="243">
        <v>0</v>
      </c>
      <c r="L71" s="249">
        <v>1</v>
      </c>
      <c r="M71" s="243">
        <v>0</v>
      </c>
      <c r="N71" s="243">
        <v>0</v>
      </c>
      <c r="O71" s="242" t="s">
        <v>344</v>
      </c>
      <c r="P71" s="243">
        <v>0</v>
      </c>
      <c r="Q71" s="243">
        <v>0</v>
      </c>
      <c r="R71" s="243">
        <v>0</v>
      </c>
      <c r="S71" s="249">
        <v>1</v>
      </c>
      <c r="T71" s="243">
        <v>0</v>
      </c>
      <c r="U71" s="243">
        <v>0</v>
      </c>
      <c r="V71" s="242" t="s">
        <v>262</v>
      </c>
      <c r="W71" s="243">
        <v>0</v>
      </c>
      <c r="X71" s="243">
        <v>0</v>
      </c>
      <c r="Y71" s="243">
        <v>0</v>
      </c>
      <c r="Z71" s="249">
        <v>1</v>
      </c>
      <c r="AA71" s="243">
        <v>0</v>
      </c>
      <c r="AB71" s="243">
        <v>0</v>
      </c>
      <c r="AC71" s="242" t="s">
        <v>302</v>
      </c>
      <c r="AD71" s="243">
        <v>0</v>
      </c>
      <c r="AE71" s="243">
        <v>0</v>
      </c>
      <c r="AF71" s="243">
        <v>0</v>
      </c>
      <c r="AG71" s="249">
        <v>1.0005134446454673</v>
      </c>
      <c r="AH71" s="243">
        <v>0</v>
      </c>
      <c r="AI71" s="243">
        <v>0</v>
      </c>
    </row>
    <row r="72" spans="1:35" x14ac:dyDescent="0.25">
      <c r="A72" s="242" t="s">
        <v>262</v>
      </c>
      <c r="B72" s="243">
        <v>0</v>
      </c>
      <c r="C72" s="243">
        <v>0</v>
      </c>
      <c r="D72" s="243">
        <v>0</v>
      </c>
      <c r="E72" s="249">
        <v>1.0005483556865924</v>
      </c>
      <c r="F72" s="243">
        <v>0</v>
      </c>
      <c r="G72" s="243">
        <v>0</v>
      </c>
      <c r="H72" s="242" t="s">
        <v>290</v>
      </c>
      <c r="I72" s="243">
        <v>0</v>
      </c>
      <c r="J72" s="243">
        <v>0</v>
      </c>
      <c r="K72" s="243">
        <v>0</v>
      </c>
      <c r="L72" s="249">
        <v>1</v>
      </c>
      <c r="M72" s="243">
        <v>0</v>
      </c>
      <c r="N72" s="243">
        <v>0</v>
      </c>
      <c r="O72" s="242" t="s">
        <v>251</v>
      </c>
      <c r="P72" s="243">
        <v>0</v>
      </c>
      <c r="Q72" s="243">
        <v>0</v>
      </c>
      <c r="R72" s="243">
        <v>0</v>
      </c>
      <c r="S72" s="249">
        <v>1</v>
      </c>
      <c r="T72" s="243">
        <v>0</v>
      </c>
      <c r="U72" s="243">
        <v>0</v>
      </c>
      <c r="V72" s="242" t="s">
        <v>347</v>
      </c>
      <c r="W72" s="243">
        <v>0</v>
      </c>
      <c r="X72" s="243">
        <v>0</v>
      </c>
      <c r="Y72" s="243">
        <v>0</v>
      </c>
      <c r="Z72" s="249">
        <v>1</v>
      </c>
      <c r="AA72" s="243">
        <v>0</v>
      </c>
      <c r="AB72" s="243">
        <v>0</v>
      </c>
      <c r="AC72" s="242" t="s">
        <v>282</v>
      </c>
      <c r="AD72" s="243">
        <v>0</v>
      </c>
      <c r="AE72" s="243">
        <v>0</v>
      </c>
      <c r="AF72" s="243">
        <v>0</v>
      </c>
      <c r="AG72" s="249">
        <v>1.0005134446454673</v>
      </c>
      <c r="AH72" s="243">
        <v>0</v>
      </c>
      <c r="AI72" s="243">
        <v>0</v>
      </c>
    </row>
    <row r="73" spans="1:35" x14ac:dyDescent="0.25">
      <c r="A73" s="242" t="s">
        <v>347</v>
      </c>
      <c r="B73" s="243">
        <v>0</v>
      </c>
      <c r="C73" s="243">
        <v>0</v>
      </c>
      <c r="D73" s="243">
        <v>0</v>
      </c>
      <c r="E73" s="249">
        <v>1.0005483556865924</v>
      </c>
      <c r="F73" s="243">
        <v>0</v>
      </c>
      <c r="G73" s="243">
        <v>0</v>
      </c>
      <c r="H73" s="242" t="s">
        <v>262</v>
      </c>
      <c r="I73" s="243">
        <v>0</v>
      </c>
      <c r="J73" s="243">
        <v>0</v>
      </c>
      <c r="K73" s="243">
        <v>0</v>
      </c>
      <c r="L73" s="249">
        <v>1</v>
      </c>
      <c r="M73" s="243">
        <v>0</v>
      </c>
      <c r="N73" s="243">
        <v>0</v>
      </c>
      <c r="O73" s="242" t="s">
        <v>345</v>
      </c>
      <c r="P73" s="243">
        <v>0</v>
      </c>
      <c r="Q73" s="243">
        <v>0</v>
      </c>
      <c r="R73" s="243">
        <v>0</v>
      </c>
      <c r="S73" s="249">
        <v>1</v>
      </c>
      <c r="T73" s="243">
        <v>0</v>
      </c>
      <c r="U73" s="243">
        <v>0</v>
      </c>
      <c r="V73" s="242" t="s">
        <v>223</v>
      </c>
      <c r="W73" s="243">
        <v>0</v>
      </c>
      <c r="X73" s="243">
        <v>0</v>
      </c>
      <c r="Y73" s="243">
        <v>0</v>
      </c>
      <c r="Z73" s="249">
        <v>1</v>
      </c>
      <c r="AA73" s="243">
        <v>0</v>
      </c>
      <c r="AB73" s="243">
        <v>0</v>
      </c>
      <c r="AC73" s="242" t="s">
        <v>215</v>
      </c>
      <c r="AD73" s="243">
        <v>0</v>
      </c>
      <c r="AE73" s="243">
        <v>0</v>
      </c>
      <c r="AF73" s="243">
        <v>0</v>
      </c>
      <c r="AG73" s="249">
        <v>1.0005134446454673</v>
      </c>
      <c r="AH73" s="243">
        <v>0</v>
      </c>
      <c r="AI73" s="243">
        <v>0</v>
      </c>
    </row>
    <row r="74" spans="1:35" x14ac:dyDescent="0.25">
      <c r="A74" s="242" t="s">
        <v>295</v>
      </c>
      <c r="B74" s="243">
        <v>0</v>
      </c>
      <c r="C74" s="243">
        <v>0</v>
      </c>
      <c r="D74" s="243">
        <v>0</v>
      </c>
      <c r="E74" s="249">
        <v>1.0005483556865924</v>
      </c>
      <c r="F74" s="243">
        <v>0</v>
      </c>
      <c r="G74" s="243">
        <v>0</v>
      </c>
      <c r="H74" s="242" t="s">
        <v>347</v>
      </c>
      <c r="I74" s="243">
        <v>0</v>
      </c>
      <c r="J74" s="243">
        <v>0</v>
      </c>
      <c r="K74" s="243">
        <v>0</v>
      </c>
      <c r="L74" s="249">
        <v>1</v>
      </c>
      <c r="M74" s="243">
        <v>0</v>
      </c>
      <c r="N74" s="243">
        <v>0</v>
      </c>
      <c r="O74" s="242" t="s">
        <v>334</v>
      </c>
      <c r="P74" s="243">
        <v>0</v>
      </c>
      <c r="Q74" s="243">
        <v>0</v>
      </c>
      <c r="R74" s="243">
        <v>0</v>
      </c>
      <c r="S74" s="249">
        <v>1</v>
      </c>
      <c r="T74" s="243">
        <v>0</v>
      </c>
      <c r="U74" s="243">
        <v>0</v>
      </c>
      <c r="V74" s="242" t="s">
        <v>295</v>
      </c>
      <c r="W74" s="243">
        <v>0</v>
      </c>
      <c r="X74" s="243">
        <v>0</v>
      </c>
      <c r="Y74" s="243">
        <v>0</v>
      </c>
      <c r="Z74" s="249">
        <v>1</v>
      </c>
      <c r="AA74" s="243">
        <v>0</v>
      </c>
      <c r="AB74" s="243">
        <v>0</v>
      </c>
      <c r="AC74" s="242" t="s">
        <v>247</v>
      </c>
      <c r="AD74" s="243">
        <v>0</v>
      </c>
      <c r="AE74" s="243">
        <v>0</v>
      </c>
      <c r="AF74" s="243">
        <v>0</v>
      </c>
      <c r="AG74" s="249">
        <v>1.0005134446454673</v>
      </c>
      <c r="AH74" s="243">
        <v>0</v>
      </c>
      <c r="AI74" s="243">
        <v>0</v>
      </c>
    </row>
    <row r="75" spans="1:35" x14ac:dyDescent="0.25">
      <c r="A75" s="242" t="s">
        <v>284</v>
      </c>
      <c r="B75" s="243">
        <v>0</v>
      </c>
      <c r="C75" s="243">
        <v>0</v>
      </c>
      <c r="D75" s="243">
        <v>0</v>
      </c>
      <c r="E75" s="249">
        <v>1.0005483556865924</v>
      </c>
      <c r="F75" s="243">
        <v>0</v>
      </c>
      <c r="G75" s="243">
        <v>0</v>
      </c>
      <c r="H75" s="242" t="s">
        <v>223</v>
      </c>
      <c r="I75" s="243">
        <v>0</v>
      </c>
      <c r="J75" s="243">
        <v>0</v>
      </c>
      <c r="K75" s="243">
        <v>0</v>
      </c>
      <c r="L75" s="249">
        <v>1</v>
      </c>
      <c r="M75" s="243">
        <v>0</v>
      </c>
      <c r="N75" s="243">
        <v>0</v>
      </c>
      <c r="O75" s="242" t="s">
        <v>305</v>
      </c>
      <c r="P75" s="243">
        <v>0</v>
      </c>
      <c r="Q75" s="243">
        <v>0</v>
      </c>
      <c r="R75" s="243">
        <v>0</v>
      </c>
      <c r="S75" s="249">
        <v>1</v>
      </c>
      <c r="T75" s="243">
        <v>0</v>
      </c>
      <c r="U75" s="243">
        <v>0</v>
      </c>
      <c r="V75" s="242" t="s">
        <v>284</v>
      </c>
      <c r="W75" s="243">
        <v>0</v>
      </c>
      <c r="X75" s="243">
        <v>0</v>
      </c>
      <c r="Y75" s="243">
        <v>0</v>
      </c>
      <c r="Z75" s="249">
        <v>1</v>
      </c>
      <c r="AA75" s="243">
        <v>0</v>
      </c>
      <c r="AB75" s="243">
        <v>0</v>
      </c>
      <c r="AC75" s="242" t="s">
        <v>340</v>
      </c>
      <c r="AD75" s="243">
        <v>0</v>
      </c>
      <c r="AE75" s="243">
        <v>0</v>
      </c>
      <c r="AF75" s="243">
        <v>0</v>
      </c>
      <c r="AG75" s="249">
        <v>1.0005134446454673</v>
      </c>
      <c r="AH75" s="243">
        <v>0</v>
      </c>
      <c r="AI75" s="243">
        <v>0</v>
      </c>
    </row>
    <row r="76" spans="1:35" x14ac:dyDescent="0.25">
      <c r="A76" s="242" t="s">
        <v>449</v>
      </c>
      <c r="B76" s="243">
        <v>0</v>
      </c>
      <c r="C76" s="243">
        <v>0</v>
      </c>
      <c r="D76" s="243">
        <v>0</v>
      </c>
      <c r="E76" s="249">
        <v>1.0005483556865924</v>
      </c>
      <c r="F76" s="243">
        <v>0</v>
      </c>
      <c r="G76" s="243">
        <v>0</v>
      </c>
      <c r="H76" s="242" t="s">
        <v>295</v>
      </c>
      <c r="I76" s="243">
        <v>0</v>
      </c>
      <c r="J76" s="243">
        <v>0</v>
      </c>
      <c r="K76" s="243">
        <v>0</v>
      </c>
      <c r="L76" s="249">
        <v>1</v>
      </c>
      <c r="M76" s="243">
        <v>0</v>
      </c>
      <c r="N76" s="243">
        <v>0</v>
      </c>
      <c r="O76" s="242" t="s">
        <v>290</v>
      </c>
      <c r="P76" s="243">
        <v>0</v>
      </c>
      <c r="Q76" s="243">
        <v>0</v>
      </c>
      <c r="R76" s="243">
        <v>0</v>
      </c>
      <c r="S76" s="249">
        <v>1</v>
      </c>
      <c r="T76" s="243">
        <v>0</v>
      </c>
      <c r="U76" s="243">
        <v>0</v>
      </c>
      <c r="V76" s="242" t="s">
        <v>449</v>
      </c>
      <c r="W76" s="243">
        <v>0</v>
      </c>
      <c r="X76" s="243">
        <v>0</v>
      </c>
      <c r="Y76" s="243">
        <v>0</v>
      </c>
      <c r="Z76" s="249">
        <v>1</v>
      </c>
      <c r="AA76" s="243">
        <v>0</v>
      </c>
      <c r="AB76" s="243">
        <v>0</v>
      </c>
      <c r="AC76" s="242" t="s">
        <v>265</v>
      </c>
      <c r="AD76" s="243">
        <v>0</v>
      </c>
      <c r="AE76" s="243">
        <v>0</v>
      </c>
      <c r="AF76" s="243">
        <v>0</v>
      </c>
      <c r="AG76" s="249">
        <v>1.0005134446454673</v>
      </c>
      <c r="AH76" s="243">
        <v>0</v>
      </c>
      <c r="AI76" s="243">
        <v>0</v>
      </c>
    </row>
    <row r="77" spans="1:35" x14ac:dyDescent="0.25">
      <c r="A77" s="242" t="s">
        <v>316</v>
      </c>
      <c r="B77" s="243">
        <v>0</v>
      </c>
      <c r="C77" s="243">
        <v>0</v>
      </c>
      <c r="D77" s="243">
        <v>0</v>
      </c>
      <c r="E77" s="249">
        <v>1.0005483556865924</v>
      </c>
      <c r="F77" s="243">
        <v>0</v>
      </c>
      <c r="G77" s="243">
        <v>0</v>
      </c>
      <c r="H77" s="242" t="s">
        <v>218</v>
      </c>
      <c r="I77" s="243">
        <v>0</v>
      </c>
      <c r="J77" s="243">
        <v>0</v>
      </c>
      <c r="K77" s="243">
        <v>0</v>
      </c>
      <c r="L77" s="249">
        <v>1</v>
      </c>
      <c r="M77" s="243">
        <v>0</v>
      </c>
      <c r="N77" s="243">
        <v>0</v>
      </c>
      <c r="O77" s="242" t="s">
        <v>262</v>
      </c>
      <c r="P77" s="243">
        <v>0</v>
      </c>
      <c r="Q77" s="243">
        <v>0</v>
      </c>
      <c r="R77" s="243">
        <v>0</v>
      </c>
      <c r="S77" s="249">
        <v>1</v>
      </c>
      <c r="T77" s="243">
        <v>0</v>
      </c>
      <c r="U77" s="243">
        <v>0</v>
      </c>
      <c r="V77" s="242" t="s">
        <v>316</v>
      </c>
      <c r="W77" s="243">
        <v>0</v>
      </c>
      <c r="X77" s="243">
        <v>0</v>
      </c>
      <c r="Y77" s="243">
        <v>0</v>
      </c>
      <c r="Z77" s="249">
        <v>1</v>
      </c>
      <c r="AA77" s="243">
        <v>0</v>
      </c>
      <c r="AB77" s="243">
        <v>0</v>
      </c>
      <c r="AC77" s="242" t="s">
        <v>245</v>
      </c>
      <c r="AD77" s="243">
        <v>0</v>
      </c>
      <c r="AE77" s="243">
        <v>0</v>
      </c>
      <c r="AF77" s="243">
        <v>0</v>
      </c>
      <c r="AG77" s="249">
        <v>1.0005134446454673</v>
      </c>
      <c r="AH77" s="243">
        <v>0</v>
      </c>
      <c r="AI77" s="243">
        <v>0</v>
      </c>
    </row>
    <row r="78" spans="1:35" x14ac:dyDescent="0.25">
      <c r="A78" s="242" t="s">
        <v>270</v>
      </c>
      <c r="B78" s="243">
        <v>0</v>
      </c>
      <c r="C78" s="243">
        <v>0</v>
      </c>
      <c r="D78" s="243">
        <v>0</v>
      </c>
      <c r="E78" s="249">
        <v>1.0005483556865924</v>
      </c>
      <c r="F78" s="243">
        <v>0</v>
      </c>
      <c r="G78" s="243">
        <v>0</v>
      </c>
      <c r="H78" s="242" t="s">
        <v>224</v>
      </c>
      <c r="I78" s="243">
        <v>0</v>
      </c>
      <c r="J78" s="243">
        <v>0</v>
      </c>
      <c r="K78" s="243">
        <v>0</v>
      </c>
      <c r="L78" s="249">
        <v>1</v>
      </c>
      <c r="M78" s="243">
        <v>0</v>
      </c>
      <c r="N78" s="243">
        <v>0</v>
      </c>
      <c r="O78" s="242" t="s">
        <v>347</v>
      </c>
      <c r="P78" s="243">
        <v>0</v>
      </c>
      <c r="Q78" s="243">
        <v>0</v>
      </c>
      <c r="R78" s="243">
        <v>0</v>
      </c>
      <c r="S78" s="249">
        <v>1</v>
      </c>
      <c r="T78" s="243">
        <v>0</v>
      </c>
      <c r="U78" s="243">
        <v>0</v>
      </c>
      <c r="V78" s="242" t="s">
        <v>270</v>
      </c>
      <c r="W78" s="243">
        <v>0</v>
      </c>
      <c r="X78" s="243">
        <v>0</v>
      </c>
      <c r="Y78" s="243">
        <v>0</v>
      </c>
      <c r="Z78" s="249">
        <v>1</v>
      </c>
      <c r="AA78" s="243">
        <v>0</v>
      </c>
      <c r="AB78" s="243">
        <v>0</v>
      </c>
      <c r="AC78" s="242" t="s">
        <v>259</v>
      </c>
      <c r="AD78" s="243">
        <v>0</v>
      </c>
      <c r="AE78" s="243">
        <v>0</v>
      </c>
      <c r="AF78" s="243">
        <v>0</v>
      </c>
      <c r="AG78" s="249">
        <v>1.0005134446454673</v>
      </c>
      <c r="AH78" s="243">
        <v>0</v>
      </c>
      <c r="AI78" s="243">
        <v>0</v>
      </c>
    </row>
    <row r="79" spans="1:35" x14ac:dyDescent="0.25">
      <c r="A79" s="242" t="s">
        <v>246</v>
      </c>
      <c r="B79" s="243">
        <v>0</v>
      </c>
      <c r="C79" s="243">
        <v>0</v>
      </c>
      <c r="D79" s="243">
        <v>0</v>
      </c>
      <c r="E79" s="249">
        <v>1.0005483556865924</v>
      </c>
      <c r="F79" s="243">
        <v>0</v>
      </c>
      <c r="G79" s="243">
        <v>0</v>
      </c>
      <c r="H79" s="242" t="s">
        <v>234</v>
      </c>
      <c r="I79" s="243">
        <v>0</v>
      </c>
      <c r="J79" s="243">
        <v>0</v>
      </c>
      <c r="K79" s="243">
        <v>0</v>
      </c>
      <c r="L79" s="249">
        <v>1</v>
      </c>
      <c r="M79" s="243">
        <v>0</v>
      </c>
      <c r="N79" s="243">
        <v>0</v>
      </c>
      <c r="O79" s="242" t="s">
        <v>223</v>
      </c>
      <c r="P79" s="243">
        <v>0</v>
      </c>
      <c r="Q79" s="243">
        <v>0</v>
      </c>
      <c r="R79" s="243">
        <v>0</v>
      </c>
      <c r="S79" s="249">
        <v>1</v>
      </c>
      <c r="T79" s="243">
        <v>0</v>
      </c>
      <c r="U79" s="243">
        <v>0</v>
      </c>
      <c r="V79" s="242" t="s">
        <v>246</v>
      </c>
      <c r="W79" s="243">
        <v>0</v>
      </c>
      <c r="X79" s="243">
        <v>0</v>
      </c>
      <c r="Y79" s="243">
        <v>0</v>
      </c>
      <c r="Z79" s="249">
        <v>1</v>
      </c>
      <c r="AA79" s="243">
        <v>0</v>
      </c>
      <c r="AB79" s="243">
        <v>0</v>
      </c>
      <c r="AC79" s="242" t="s">
        <v>239</v>
      </c>
      <c r="AD79" s="243">
        <v>0</v>
      </c>
      <c r="AE79" s="243">
        <v>0</v>
      </c>
      <c r="AF79" s="243">
        <v>0</v>
      </c>
      <c r="AG79" s="249">
        <v>1.0005134446454673</v>
      </c>
      <c r="AH79" s="243">
        <v>0</v>
      </c>
      <c r="AI79" s="243">
        <v>0</v>
      </c>
    </row>
    <row r="80" spans="1:35" x14ac:dyDescent="0.25">
      <c r="A80" s="242" t="s">
        <v>252</v>
      </c>
      <c r="B80" s="243">
        <v>0</v>
      </c>
      <c r="C80" s="243">
        <v>0</v>
      </c>
      <c r="D80" s="243">
        <v>0</v>
      </c>
      <c r="E80" s="249">
        <v>1.0005483556865924</v>
      </c>
      <c r="F80" s="243">
        <v>0</v>
      </c>
      <c r="G80" s="243">
        <v>0</v>
      </c>
      <c r="H80" s="242" t="s">
        <v>284</v>
      </c>
      <c r="I80" s="243">
        <v>0</v>
      </c>
      <c r="J80" s="243">
        <v>0</v>
      </c>
      <c r="K80" s="243">
        <v>0</v>
      </c>
      <c r="L80" s="249">
        <v>1</v>
      </c>
      <c r="M80" s="243">
        <v>0</v>
      </c>
      <c r="N80" s="243">
        <v>0</v>
      </c>
      <c r="O80" s="242" t="s">
        <v>295</v>
      </c>
      <c r="P80" s="243">
        <v>0</v>
      </c>
      <c r="Q80" s="243">
        <v>0</v>
      </c>
      <c r="R80" s="243">
        <v>0</v>
      </c>
      <c r="S80" s="249">
        <v>1</v>
      </c>
      <c r="T80" s="243">
        <v>0</v>
      </c>
      <c r="U80" s="243">
        <v>0</v>
      </c>
      <c r="V80" s="242" t="s">
        <v>252</v>
      </c>
      <c r="W80" s="243">
        <v>0</v>
      </c>
      <c r="X80" s="243">
        <v>0</v>
      </c>
      <c r="Y80" s="243">
        <v>0</v>
      </c>
      <c r="Z80" s="249">
        <v>1</v>
      </c>
      <c r="AA80" s="243">
        <v>0</v>
      </c>
      <c r="AB80" s="243">
        <v>0</v>
      </c>
      <c r="AC80" s="242" t="s">
        <v>281</v>
      </c>
      <c r="AD80" s="243">
        <v>0</v>
      </c>
      <c r="AE80" s="243">
        <v>0</v>
      </c>
      <c r="AF80" s="243">
        <v>0</v>
      </c>
      <c r="AG80" s="249">
        <v>1.0005134446454673</v>
      </c>
      <c r="AH80" s="243">
        <v>0</v>
      </c>
      <c r="AI80" s="243">
        <v>0</v>
      </c>
    </row>
    <row r="81" spans="1:35" x14ac:dyDescent="0.25">
      <c r="A81" s="242" t="s">
        <v>283</v>
      </c>
      <c r="B81" s="243">
        <v>0</v>
      </c>
      <c r="C81" s="243">
        <v>0</v>
      </c>
      <c r="D81" s="243">
        <v>0</v>
      </c>
      <c r="E81" s="249">
        <v>1.0005483556865924</v>
      </c>
      <c r="F81" s="243">
        <v>0</v>
      </c>
      <c r="G81" s="243">
        <v>0</v>
      </c>
      <c r="H81" s="242" t="s">
        <v>449</v>
      </c>
      <c r="I81" s="243">
        <v>0</v>
      </c>
      <c r="J81" s="243">
        <v>0</v>
      </c>
      <c r="K81" s="243">
        <v>0</v>
      </c>
      <c r="L81" s="249">
        <v>1</v>
      </c>
      <c r="M81" s="243">
        <v>0</v>
      </c>
      <c r="N81" s="243">
        <v>0</v>
      </c>
      <c r="O81" s="242" t="s">
        <v>218</v>
      </c>
      <c r="P81" s="243">
        <v>0</v>
      </c>
      <c r="Q81" s="243">
        <v>0</v>
      </c>
      <c r="R81" s="243">
        <v>0</v>
      </c>
      <c r="S81" s="249">
        <v>1</v>
      </c>
      <c r="T81" s="243">
        <v>0</v>
      </c>
      <c r="U81" s="243">
        <v>0</v>
      </c>
      <c r="V81" s="242" t="s">
        <v>283</v>
      </c>
      <c r="W81" s="243">
        <v>0</v>
      </c>
      <c r="X81" s="243">
        <v>0</v>
      </c>
      <c r="Y81" s="243">
        <v>0</v>
      </c>
      <c r="Z81" s="249">
        <v>1</v>
      </c>
      <c r="AA81" s="243">
        <v>0</v>
      </c>
      <c r="AB81" s="243">
        <v>0</v>
      </c>
      <c r="AC81" s="242" t="s">
        <v>307</v>
      </c>
      <c r="AD81" s="243">
        <v>0</v>
      </c>
      <c r="AE81" s="243">
        <v>0</v>
      </c>
      <c r="AF81" s="243">
        <v>0</v>
      </c>
      <c r="AG81" s="249">
        <v>1.0005134446454673</v>
      </c>
      <c r="AH81" s="243">
        <v>0</v>
      </c>
      <c r="AI81" s="243">
        <v>0</v>
      </c>
    </row>
    <row r="82" spans="1:35" x14ac:dyDescent="0.25">
      <c r="A82" s="242" t="s">
        <v>274</v>
      </c>
      <c r="B82" s="243">
        <v>0</v>
      </c>
      <c r="C82" s="243">
        <v>0</v>
      </c>
      <c r="D82" s="243">
        <v>0</v>
      </c>
      <c r="E82" s="249">
        <v>1.0005483556865924</v>
      </c>
      <c r="F82" s="243">
        <v>0</v>
      </c>
      <c r="G82" s="243">
        <v>0</v>
      </c>
      <c r="H82" s="242" t="s">
        <v>316</v>
      </c>
      <c r="I82" s="243">
        <v>0</v>
      </c>
      <c r="J82" s="243">
        <v>0</v>
      </c>
      <c r="K82" s="243">
        <v>0</v>
      </c>
      <c r="L82" s="249">
        <v>1</v>
      </c>
      <c r="M82" s="243">
        <v>0</v>
      </c>
      <c r="N82" s="243">
        <v>0</v>
      </c>
      <c r="O82" s="242" t="s">
        <v>224</v>
      </c>
      <c r="P82" s="243">
        <v>0</v>
      </c>
      <c r="Q82" s="243">
        <v>0</v>
      </c>
      <c r="R82" s="243">
        <v>0</v>
      </c>
      <c r="S82" s="249">
        <v>1</v>
      </c>
      <c r="T82" s="243">
        <v>0</v>
      </c>
      <c r="U82" s="243">
        <v>0</v>
      </c>
      <c r="V82" s="242" t="s">
        <v>231</v>
      </c>
      <c r="W82" s="243">
        <v>0</v>
      </c>
      <c r="X82" s="243">
        <v>0</v>
      </c>
      <c r="Y82" s="243">
        <v>0</v>
      </c>
      <c r="Z82" s="249">
        <v>1</v>
      </c>
      <c r="AA82" s="243">
        <v>0</v>
      </c>
      <c r="AB82" s="243">
        <v>0</v>
      </c>
      <c r="AC82" s="242" t="s">
        <v>343</v>
      </c>
      <c r="AD82" s="243">
        <v>0</v>
      </c>
      <c r="AE82" s="243">
        <v>0</v>
      </c>
      <c r="AF82" s="243">
        <v>0</v>
      </c>
      <c r="AG82" s="249">
        <v>1.0005134446454673</v>
      </c>
      <c r="AH82" s="243">
        <v>0</v>
      </c>
      <c r="AI82" s="243">
        <v>0</v>
      </c>
    </row>
    <row r="83" spans="1:35" x14ac:dyDescent="0.25">
      <c r="A83" s="242" t="s">
        <v>219</v>
      </c>
      <c r="B83" s="243">
        <v>0</v>
      </c>
      <c r="C83" s="243">
        <v>0</v>
      </c>
      <c r="D83" s="243">
        <v>0</v>
      </c>
      <c r="E83" s="249">
        <v>1.0005483556865924</v>
      </c>
      <c r="F83" s="243">
        <v>0</v>
      </c>
      <c r="G83" s="243">
        <v>0</v>
      </c>
      <c r="H83" s="242" t="s">
        <v>270</v>
      </c>
      <c r="I83" s="243">
        <v>0</v>
      </c>
      <c r="J83" s="243">
        <v>0</v>
      </c>
      <c r="K83" s="243">
        <v>0</v>
      </c>
      <c r="L83" s="249">
        <v>1</v>
      </c>
      <c r="M83" s="243">
        <v>0</v>
      </c>
      <c r="N83" s="243">
        <v>0</v>
      </c>
      <c r="O83" s="242" t="s">
        <v>234</v>
      </c>
      <c r="P83" s="243">
        <v>0</v>
      </c>
      <c r="Q83" s="243">
        <v>0</v>
      </c>
      <c r="R83" s="243">
        <v>0</v>
      </c>
      <c r="S83" s="249">
        <v>1</v>
      </c>
      <c r="T83" s="243">
        <v>0</v>
      </c>
      <c r="U83" s="243">
        <v>0</v>
      </c>
      <c r="V83" s="242" t="s">
        <v>274</v>
      </c>
      <c r="W83" s="243">
        <v>0</v>
      </c>
      <c r="X83" s="243">
        <v>0</v>
      </c>
      <c r="Y83" s="243">
        <v>0</v>
      </c>
      <c r="Z83" s="249">
        <v>1</v>
      </c>
      <c r="AA83" s="243">
        <v>0</v>
      </c>
      <c r="AB83" s="243">
        <v>0</v>
      </c>
      <c r="AC83" s="242" t="s">
        <v>344</v>
      </c>
      <c r="AD83" s="243">
        <v>0</v>
      </c>
      <c r="AE83" s="243">
        <v>0</v>
      </c>
      <c r="AF83" s="243">
        <v>0</v>
      </c>
      <c r="AG83" s="249">
        <v>1.0005134446454673</v>
      </c>
      <c r="AH83" s="243">
        <v>0</v>
      </c>
      <c r="AI83" s="243">
        <v>0</v>
      </c>
    </row>
    <row r="84" spans="1:35" x14ac:dyDescent="0.25">
      <c r="A84" s="242" t="s">
        <v>331</v>
      </c>
      <c r="B84" s="243">
        <v>0</v>
      </c>
      <c r="C84" s="243">
        <v>0</v>
      </c>
      <c r="D84" s="243">
        <v>0</v>
      </c>
      <c r="E84" s="249">
        <v>1.0005483556865924</v>
      </c>
      <c r="F84" s="243">
        <v>0</v>
      </c>
      <c r="G84" s="243">
        <v>0</v>
      </c>
      <c r="H84" s="242" t="s">
        <v>283</v>
      </c>
      <c r="I84" s="243">
        <v>0</v>
      </c>
      <c r="J84" s="243">
        <v>0</v>
      </c>
      <c r="K84" s="243">
        <v>0</v>
      </c>
      <c r="L84" s="249">
        <v>1</v>
      </c>
      <c r="M84" s="243">
        <v>0</v>
      </c>
      <c r="N84" s="243">
        <v>0</v>
      </c>
      <c r="O84" s="242" t="s">
        <v>284</v>
      </c>
      <c r="P84" s="243">
        <v>0</v>
      </c>
      <c r="Q84" s="243">
        <v>0</v>
      </c>
      <c r="R84" s="243">
        <v>0</v>
      </c>
      <c r="S84" s="249">
        <v>1</v>
      </c>
      <c r="T84" s="243">
        <v>0</v>
      </c>
      <c r="U84" s="243">
        <v>0</v>
      </c>
      <c r="V84" s="242" t="s">
        <v>219</v>
      </c>
      <c r="W84" s="243">
        <v>0</v>
      </c>
      <c r="X84" s="243">
        <v>0</v>
      </c>
      <c r="Y84" s="243">
        <v>0</v>
      </c>
      <c r="Z84" s="249">
        <v>1</v>
      </c>
      <c r="AA84" s="243">
        <v>0</v>
      </c>
      <c r="AB84" s="243">
        <v>0</v>
      </c>
      <c r="AC84" s="242" t="s">
        <v>251</v>
      </c>
      <c r="AD84" s="243">
        <v>0</v>
      </c>
      <c r="AE84" s="243">
        <v>0</v>
      </c>
      <c r="AF84" s="243">
        <v>0</v>
      </c>
      <c r="AG84" s="249">
        <v>1.0005134446454673</v>
      </c>
      <c r="AH84" s="243">
        <v>0</v>
      </c>
      <c r="AI84" s="243">
        <v>0</v>
      </c>
    </row>
    <row r="85" spans="1:35" x14ac:dyDescent="0.25">
      <c r="A85" s="242" t="s">
        <v>452</v>
      </c>
      <c r="B85" s="243">
        <v>0</v>
      </c>
      <c r="C85" s="243">
        <v>0</v>
      </c>
      <c r="D85" s="243">
        <v>0</v>
      </c>
      <c r="E85" s="249">
        <v>1.0005483556865924</v>
      </c>
      <c r="F85" s="243">
        <v>0</v>
      </c>
      <c r="G85" s="243">
        <v>0</v>
      </c>
      <c r="H85" s="242" t="s">
        <v>231</v>
      </c>
      <c r="I85" s="243">
        <v>0</v>
      </c>
      <c r="J85" s="243">
        <v>0</v>
      </c>
      <c r="K85" s="243">
        <v>0</v>
      </c>
      <c r="L85" s="249">
        <v>1</v>
      </c>
      <c r="M85" s="243">
        <v>0</v>
      </c>
      <c r="N85" s="243">
        <v>0</v>
      </c>
      <c r="O85" s="242" t="s">
        <v>449</v>
      </c>
      <c r="P85" s="243">
        <v>0</v>
      </c>
      <c r="Q85" s="243">
        <v>0</v>
      </c>
      <c r="R85" s="243">
        <v>0</v>
      </c>
      <c r="S85" s="249">
        <v>1</v>
      </c>
      <c r="T85" s="243">
        <v>0</v>
      </c>
      <c r="U85" s="243">
        <v>0</v>
      </c>
      <c r="V85" s="242" t="s">
        <v>331</v>
      </c>
      <c r="W85" s="243">
        <v>0</v>
      </c>
      <c r="X85" s="243">
        <v>0</v>
      </c>
      <c r="Y85" s="243">
        <v>0</v>
      </c>
      <c r="Z85" s="249">
        <v>1</v>
      </c>
      <c r="AA85" s="243">
        <v>0</v>
      </c>
      <c r="AB85" s="243">
        <v>0</v>
      </c>
      <c r="AC85" s="242" t="s">
        <v>345</v>
      </c>
      <c r="AD85" s="243">
        <v>0</v>
      </c>
      <c r="AE85" s="243">
        <v>0</v>
      </c>
      <c r="AF85" s="243">
        <v>0</v>
      </c>
      <c r="AG85" s="249">
        <v>1.0005134446454673</v>
      </c>
      <c r="AH85" s="243">
        <v>0</v>
      </c>
      <c r="AI85" s="243">
        <v>0</v>
      </c>
    </row>
    <row r="86" spans="1:35" x14ac:dyDescent="0.25">
      <c r="A86" s="242" t="s">
        <v>440</v>
      </c>
      <c r="B86" s="243">
        <v>0</v>
      </c>
      <c r="C86" s="243">
        <v>0</v>
      </c>
      <c r="D86" s="243">
        <v>0</v>
      </c>
      <c r="E86" s="249">
        <v>1.0005483556865924</v>
      </c>
      <c r="F86" s="243">
        <v>0</v>
      </c>
      <c r="G86" s="243">
        <v>0</v>
      </c>
      <c r="H86" s="242" t="s">
        <v>274</v>
      </c>
      <c r="I86" s="243">
        <v>0</v>
      </c>
      <c r="J86" s="243">
        <v>0</v>
      </c>
      <c r="K86" s="243">
        <v>0</v>
      </c>
      <c r="L86" s="249">
        <v>1</v>
      </c>
      <c r="M86" s="243">
        <v>0</v>
      </c>
      <c r="N86" s="243">
        <v>0</v>
      </c>
      <c r="O86" s="242" t="s">
        <v>316</v>
      </c>
      <c r="P86" s="243">
        <v>0</v>
      </c>
      <c r="Q86" s="243">
        <v>0</v>
      </c>
      <c r="R86" s="243">
        <v>0</v>
      </c>
      <c r="S86" s="249">
        <v>1</v>
      </c>
      <c r="T86" s="243">
        <v>0</v>
      </c>
      <c r="U86" s="243">
        <v>0</v>
      </c>
      <c r="V86" s="242" t="s">
        <v>452</v>
      </c>
      <c r="W86" s="243">
        <v>0</v>
      </c>
      <c r="X86" s="243">
        <v>0</v>
      </c>
      <c r="Y86" s="243">
        <v>0</v>
      </c>
      <c r="Z86" s="249">
        <v>1</v>
      </c>
      <c r="AA86" s="243">
        <v>0</v>
      </c>
      <c r="AB86" s="243">
        <v>0</v>
      </c>
      <c r="AC86" s="242" t="s">
        <v>290</v>
      </c>
      <c r="AD86" s="243">
        <v>0</v>
      </c>
      <c r="AE86" s="243">
        <v>0</v>
      </c>
      <c r="AF86" s="243">
        <v>0</v>
      </c>
      <c r="AG86" s="249">
        <v>1.0005134446454673</v>
      </c>
      <c r="AH86" s="243">
        <v>0</v>
      </c>
      <c r="AI86" s="243">
        <v>0</v>
      </c>
    </row>
    <row r="87" spans="1:35" x14ac:dyDescent="0.25">
      <c r="A87" s="242" t="s">
        <v>332</v>
      </c>
      <c r="B87" s="243">
        <v>0</v>
      </c>
      <c r="C87" s="243">
        <v>0</v>
      </c>
      <c r="D87" s="243">
        <v>0</v>
      </c>
      <c r="E87" s="249">
        <v>1.0005483556865924</v>
      </c>
      <c r="F87" s="243">
        <v>0</v>
      </c>
      <c r="G87" s="243">
        <v>0</v>
      </c>
      <c r="H87" s="242" t="s">
        <v>331</v>
      </c>
      <c r="I87" s="243">
        <v>0</v>
      </c>
      <c r="J87" s="243">
        <v>0</v>
      </c>
      <c r="K87" s="243">
        <v>0</v>
      </c>
      <c r="L87" s="249">
        <v>1</v>
      </c>
      <c r="M87" s="243">
        <v>0</v>
      </c>
      <c r="N87" s="243">
        <v>0</v>
      </c>
      <c r="O87" s="242" t="s">
        <v>270</v>
      </c>
      <c r="P87" s="243">
        <v>0</v>
      </c>
      <c r="Q87" s="243">
        <v>0</v>
      </c>
      <c r="R87" s="243">
        <v>0</v>
      </c>
      <c r="S87" s="249">
        <v>1</v>
      </c>
      <c r="T87" s="243">
        <v>0</v>
      </c>
      <c r="U87" s="243">
        <v>0</v>
      </c>
      <c r="V87" s="242" t="s">
        <v>440</v>
      </c>
      <c r="W87" s="243">
        <v>0</v>
      </c>
      <c r="X87" s="243">
        <v>0</v>
      </c>
      <c r="Y87" s="243">
        <v>0</v>
      </c>
      <c r="Z87" s="249">
        <v>1</v>
      </c>
      <c r="AA87" s="243">
        <v>0</v>
      </c>
      <c r="AB87" s="243">
        <v>0</v>
      </c>
      <c r="AC87" s="242" t="s">
        <v>262</v>
      </c>
      <c r="AD87" s="243">
        <v>0</v>
      </c>
      <c r="AE87" s="243">
        <v>0</v>
      </c>
      <c r="AF87" s="243">
        <v>0</v>
      </c>
      <c r="AG87" s="249">
        <v>1.0005134446454673</v>
      </c>
      <c r="AH87" s="243">
        <v>0</v>
      </c>
      <c r="AI87" s="243">
        <v>0</v>
      </c>
    </row>
    <row r="88" spans="1:35" ht="25" x14ac:dyDescent="0.25">
      <c r="A88" s="242" t="s">
        <v>348</v>
      </c>
      <c r="B88" s="243">
        <v>0</v>
      </c>
      <c r="C88" s="243">
        <v>0</v>
      </c>
      <c r="D88" s="243">
        <v>0</v>
      </c>
      <c r="E88" s="249">
        <v>1.0005483556865924</v>
      </c>
      <c r="F88" s="243">
        <v>0</v>
      </c>
      <c r="G88" s="243">
        <v>0</v>
      </c>
      <c r="H88" s="242" t="s">
        <v>452</v>
      </c>
      <c r="I88" s="243">
        <v>0</v>
      </c>
      <c r="J88" s="243">
        <v>0</v>
      </c>
      <c r="K88" s="243">
        <v>0</v>
      </c>
      <c r="L88" s="249">
        <v>1</v>
      </c>
      <c r="M88" s="243">
        <v>0</v>
      </c>
      <c r="N88" s="243">
        <v>0</v>
      </c>
      <c r="O88" s="242" t="s">
        <v>231</v>
      </c>
      <c r="P88" s="243">
        <v>0</v>
      </c>
      <c r="Q88" s="243">
        <v>0</v>
      </c>
      <c r="R88" s="243">
        <v>0</v>
      </c>
      <c r="S88" s="249">
        <v>1</v>
      </c>
      <c r="T88" s="243">
        <v>0</v>
      </c>
      <c r="U88" s="243">
        <v>0</v>
      </c>
      <c r="V88" s="242" t="s">
        <v>332</v>
      </c>
      <c r="W88" s="243">
        <v>0</v>
      </c>
      <c r="X88" s="243">
        <v>0</v>
      </c>
      <c r="Y88" s="243">
        <v>0</v>
      </c>
      <c r="Z88" s="249">
        <v>1</v>
      </c>
      <c r="AA88" s="243">
        <v>0</v>
      </c>
      <c r="AB88" s="243">
        <v>0</v>
      </c>
      <c r="AC88" s="242" t="s">
        <v>347</v>
      </c>
      <c r="AD88" s="243">
        <v>0</v>
      </c>
      <c r="AE88" s="243">
        <v>0</v>
      </c>
      <c r="AF88" s="243">
        <v>0</v>
      </c>
      <c r="AG88" s="249">
        <v>1.0005134446454673</v>
      </c>
      <c r="AH88" s="243">
        <v>0</v>
      </c>
      <c r="AI88" s="243">
        <v>0</v>
      </c>
    </row>
    <row r="89" spans="1:35" ht="25" x14ac:dyDescent="0.25">
      <c r="A89" s="242" t="s">
        <v>349</v>
      </c>
      <c r="B89" s="243">
        <v>0</v>
      </c>
      <c r="C89" s="243">
        <v>0</v>
      </c>
      <c r="D89" s="243">
        <v>0</v>
      </c>
      <c r="E89" s="249">
        <v>1.0005483556865924</v>
      </c>
      <c r="F89" s="243">
        <v>0</v>
      </c>
      <c r="G89" s="243">
        <v>0</v>
      </c>
      <c r="H89" s="242" t="s">
        <v>440</v>
      </c>
      <c r="I89" s="243">
        <v>0</v>
      </c>
      <c r="J89" s="243">
        <v>0</v>
      </c>
      <c r="K89" s="243">
        <v>0</v>
      </c>
      <c r="L89" s="249">
        <v>1</v>
      </c>
      <c r="M89" s="243">
        <v>0</v>
      </c>
      <c r="N89" s="243">
        <v>0</v>
      </c>
      <c r="O89" s="242" t="s">
        <v>274</v>
      </c>
      <c r="P89" s="243">
        <v>0</v>
      </c>
      <c r="Q89" s="243">
        <v>0</v>
      </c>
      <c r="R89" s="243">
        <v>0</v>
      </c>
      <c r="S89" s="249">
        <v>1</v>
      </c>
      <c r="T89" s="243">
        <v>0</v>
      </c>
      <c r="U89" s="243">
        <v>0</v>
      </c>
      <c r="V89" s="242" t="s">
        <v>348</v>
      </c>
      <c r="W89" s="243">
        <v>0</v>
      </c>
      <c r="X89" s="243">
        <v>0</v>
      </c>
      <c r="Y89" s="243">
        <v>0</v>
      </c>
      <c r="Z89" s="249">
        <v>1</v>
      </c>
      <c r="AA89" s="243">
        <v>0</v>
      </c>
      <c r="AB89" s="243">
        <v>0</v>
      </c>
      <c r="AC89" s="242" t="s">
        <v>270</v>
      </c>
      <c r="AD89" s="243">
        <v>0</v>
      </c>
      <c r="AE89" s="243">
        <v>0</v>
      </c>
      <c r="AF89" s="243">
        <v>0</v>
      </c>
      <c r="AG89" s="249">
        <v>1.0005134446454673</v>
      </c>
      <c r="AH89" s="243">
        <v>0</v>
      </c>
      <c r="AI89" s="243">
        <v>0</v>
      </c>
    </row>
    <row r="90" spans="1:35" x14ac:dyDescent="0.25">
      <c r="A90" s="242" t="s">
        <v>228</v>
      </c>
      <c r="B90" s="243">
        <v>0</v>
      </c>
      <c r="C90" s="243">
        <v>0</v>
      </c>
      <c r="D90" s="243">
        <v>0</v>
      </c>
      <c r="E90" s="249">
        <v>1.0005483556865924</v>
      </c>
      <c r="F90" s="243">
        <v>0</v>
      </c>
      <c r="G90" s="243">
        <v>0</v>
      </c>
      <c r="H90" s="242" t="s">
        <v>332</v>
      </c>
      <c r="I90" s="243">
        <v>0</v>
      </c>
      <c r="J90" s="243">
        <v>0</v>
      </c>
      <c r="K90" s="243">
        <v>0</v>
      </c>
      <c r="L90" s="249">
        <v>1</v>
      </c>
      <c r="M90" s="243">
        <v>0</v>
      </c>
      <c r="N90" s="243">
        <v>0</v>
      </c>
      <c r="O90" s="242" t="s">
        <v>331</v>
      </c>
      <c r="P90" s="243">
        <v>0</v>
      </c>
      <c r="Q90" s="243">
        <v>0</v>
      </c>
      <c r="R90" s="243">
        <v>0</v>
      </c>
      <c r="S90" s="249">
        <v>1</v>
      </c>
      <c r="T90" s="243">
        <v>0</v>
      </c>
      <c r="U90" s="243">
        <v>0</v>
      </c>
      <c r="V90" s="242" t="s">
        <v>349</v>
      </c>
      <c r="W90" s="243">
        <v>0</v>
      </c>
      <c r="X90" s="243">
        <v>0</v>
      </c>
      <c r="Y90" s="243">
        <v>0</v>
      </c>
      <c r="Z90" s="249">
        <v>1</v>
      </c>
      <c r="AA90" s="243">
        <v>0</v>
      </c>
      <c r="AB90" s="243">
        <v>0</v>
      </c>
      <c r="AC90" s="242" t="s">
        <v>283</v>
      </c>
      <c r="AD90" s="243">
        <v>0</v>
      </c>
      <c r="AE90" s="243">
        <v>0</v>
      </c>
      <c r="AF90" s="243">
        <v>0</v>
      </c>
      <c r="AG90" s="249">
        <v>1.0005134446454673</v>
      </c>
      <c r="AH90" s="243">
        <v>0</v>
      </c>
      <c r="AI90" s="243">
        <v>0</v>
      </c>
    </row>
    <row r="91" spans="1:35" ht="25" x14ac:dyDescent="0.25">
      <c r="A91" s="242" t="s">
        <v>350</v>
      </c>
      <c r="B91" s="243">
        <v>0</v>
      </c>
      <c r="C91" s="243">
        <v>0</v>
      </c>
      <c r="D91" s="243">
        <v>0</v>
      </c>
      <c r="E91" s="249">
        <v>1.0005483556865924</v>
      </c>
      <c r="F91" s="243">
        <v>0</v>
      </c>
      <c r="G91" s="243">
        <v>0</v>
      </c>
      <c r="H91" s="242" t="s">
        <v>348</v>
      </c>
      <c r="I91" s="243">
        <v>0</v>
      </c>
      <c r="J91" s="243">
        <v>0</v>
      </c>
      <c r="K91" s="243">
        <v>0</v>
      </c>
      <c r="L91" s="249">
        <v>1</v>
      </c>
      <c r="M91" s="243">
        <v>0</v>
      </c>
      <c r="N91" s="243">
        <v>0</v>
      </c>
      <c r="O91" s="242" t="s">
        <v>452</v>
      </c>
      <c r="P91" s="243">
        <v>0</v>
      </c>
      <c r="Q91" s="243">
        <v>0</v>
      </c>
      <c r="R91" s="243">
        <v>0</v>
      </c>
      <c r="S91" s="249">
        <v>1</v>
      </c>
      <c r="T91" s="243">
        <v>0</v>
      </c>
      <c r="U91" s="243">
        <v>0</v>
      </c>
      <c r="V91" s="242" t="s">
        <v>228</v>
      </c>
      <c r="W91" s="243">
        <v>0</v>
      </c>
      <c r="X91" s="243">
        <v>0</v>
      </c>
      <c r="Y91" s="243">
        <v>0</v>
      </c>
      <c r="Z91" s="249">
        <v>1</v>
      </c>
      <c r="AA91" s="243">
        <v>0</v>
      </c>
      <c r="AB91" s="243">
        <v>0</v>
      </c>
      <c r="AC91" s="242" t="s">
        <v>231</v>
      </c>
      <c r="AD91" s="243">
        <v>0</v>
      </c>
      <c r="AE91" s="243">
        <v>0</v>
      </c>
      <c r="AF91" s="243">
        <v>0</v>
      </c>
      <c r="AG91" s="249">
        <v>1.0005134446454673</v>
      </c>
      <c r="AH91" s="243">
        <v>0</v>
      </c>
      <c r="AI91" s="243">
        <v>0</v>
      </c>
    </row>
    <row r="92" spans="1:35" x14ac:dyDescent="0.25">
      <c r="A92" s="242" t="s">
        <v>256</v>
      </c>
      <c r="B92" s="243">
        <v>0</v>
      </c>
      <c r="C92" s="243">
        <v>0</v>
      </c>
      <c r="D92" s="243">
        <v>0</v>
      </c>
      <c r="E92" s="249">
        <v>1.0005483556865924</v>
      </c>
      <c r="F92" s="243">
        <v>0</v>
      </c>
      <c r="G92" s="243">
        <v>0</v>
      </c>
      <c r="H92" s="242" t="s">
        <v>349</v>
      </c>
      <c r="I92" s="243">
        <v>0</v>
      </c>
      <c r="J92" s="243">
        <v>0</v>
      </c>
      <c r="K92" s="243">
        <v>0</v>
      </c>
      <c r="L92" s="249">
        <v>1</v>
      </c>
      <c r="M92" s="243">
        <v>0</v>
      </c>
      <c r="N92" s="243">
        <v>0</v>
      </c>
      <c r="O92" s="242" t="s">
        <v>440</v>
      </c>
      <c r="P92" s="243">
        <v>0</v>
      </c>
      <c r="Q92" s="243">
        <v>0</v>
      </c>
      <c r="R92" s="243">
        <v>0</v>
      </c>
      <c r="S92" s="249">
        <v>1</v>
      </c>
      <c r="T92" s="243">
        <v>0</v>
      </c>
      <c r="U92" s="243">
        <v>0</v>
      </c>
      <c r="V92" s="242" t="s">
        <v>350</v>
      </c>
      <c r="W92" s="243">
        <v>0</v>
      </c>
      <c r="X92" s="243">
        <v>0</v>
      </c>
      <c r="Y92" s="243">
        <v>0</v>
      </c>
      <c r="Z92" s="249">
        <v>1</v>
      </c>
      <c r="AA92" s="243">
        <v>0</v>
      </c>
      <c r="AB92" s="243">
        <v>0</v>
      </c>
      <c r="AC92" s="242" t="s">
        <v>440</v>
      </c>
      <c r="AD92" s="243">
        <v>0</v>
      </c>
      <c r="AE92" s="243">
        <v>0</v>
      </c>
      <c r="AF92" s="243">
        <v>0</v>
      </c>
      <c r="AG92" s="249">
        <v>1.0005134446454673</v>
      </c>
      <c r="AH92" s="243">
        <v>0</v>
      </c>
      <c r="AI92" s="243">
        <v>0</v>
      </c>
    </row>
    <row r="93" spans="1:35" ht="25" x14ac:dyDescent="0.25">
      <c r="A93" s="242" t="s">
        <v>315</v>
      </c>
      <c r="B93" s="243">
        <v>0</v>
      </c>
      <c r="C93" s="243">
        <v>0</v>
      </c>
      <c r="D93" s="243">
        <v>0</v>
      </c>
      <c r="E93" s="249">
        <v>1.0005483556865924</v>
      </c>
      <c r="F93" s="243">
        <v>0</v>
      </c>
      <c r="G93" s="243">
        <v>0</v>
      </c>
      <c r="H93" s="242" t="s">
        <v>228</v>
      </c>
      <c r="I93" s="243">
        <v>0</v>
      </c>
      <c r="J93" s="243">
        <v>0</v>
      </c>
      <c r="K93" s="243">
        <v>0</v>
      </c>
      <c r="L93" s="249">
        <v>1</v>
      </c>
      <c r="M93" s="243">
        <v>0</v>
      </c>
      <c r="N93" s="243">
        <v>0</v>
      </c>
      <c r="O93" s="242" t="s">
        <v>332</v>
      </c>
      <c r="P93" s="243">
        <v>0</v>
      </c>
      <c r="Q93" s="243">
        <v>0</v>
      </c>
      <c r="R93" s="243">
        <v>0</v>
      </c>
      <c r="S93" s="249">
        <v>1</v>
      </c>
      <c r="T93" s="243">
        <v>0</v>
      </c>
      <c r="U93" s="243">
        <v>0</v>
      </c>
      <c r="V93" s="242" t="s">
        <v>256</v>
      </c>
      <c r="W93" s="243">
        <v>0</v>
      </c>
      <c r="X93" s="243">
        <v>0</v>
      </c>
      <c r="Y93" s="243">
        <v>0</v>
      </c>
      <c r="Z93" s="249">
        <v>1</v>
      </c>
      <c r="AA93" s="243">
        <v>0</v>
      </c>
      <c r="AB93" s="243">
        <v>0</v>
      </c>
      <c r="AC93" s="242" t="s">
        <v>348</v>
      </c>
      <c r="AD93" s="243">
        <v>0</v>
      </c>
      <c r="AE93" s="243">
        <v>0</v>
      </c>
      <c r="AF93" s="243">
        <v>0</v>
      </c>
      <c r="AG93" s="249">
        <v>1.0005134446454673</v>
      </c>
      <c r="AH93" s="243">
        <v>0</v>
      </c>
      <c r="AI93" s="243">
        <v>0</v>
      </c>
    </row>
    <row r="94" spans="1:35" ht="25" x14ac:dyDescent="0.25">
      <c r="A94" s="242" t="s">
        <v>447</v>
      </c>
      <c r="B94" s="243">
        <v>0</v>
      </c>
      <c r="C94" s="243">
        <v>0</v>
      </c>
      <c r="D94" s="243">
        <v>0</v>
      </c>
      <c r="E94" s="249">
        <v>1.0005483556865924</v>
      </c>
      <c r="F94" s="243">
        <v>0</v>
      </c>
      <c r="G94" s="243">
        <v>0</v>
      </c>
      <c r="H94" s="242" t="s">
        <v>350</v>
      </c>
      <c r="I94" s="243">
        <v>0</v>
      </c>
      <c r="J94" s="243">
        <v>0</v>
      </c>
      <c r="K94" s="243">
        <v>0</v>
      </c>
      <c r="L94" s="249">
        <v>1</v>
      </c>
      <c r="M94" s="243">
        <v>0</v>
      </c>
      <c r="N94" s="243">
        <v>0</v>
      </c>
      <c r="O94" s="242" t="s">
        <v>348</v>
      </c>
      <c r="P94" s="243">
        <v>0</v>
      </c>
      <c r="Q94" s="243">
        <v>0</v>
      </c>
      <c r="R94" s="243">
        <v>0</v>
      </c>
      <c r="S94" s="249">
        <v>1</v>
      </c>
      <c r="T94" s="243">
        <v>0</v>
      </c>
      <c r="U94" s="243">
        <v>0</v>
      </c>
      <c r="V94" s="242" t="s">
        <v>315</v>
      </c>
      <c r="W94" s="243">
        <v>0</v>
      </c>
      <c r="X94" s="243">
        <v>0</v>
      </c>
      <c r="Y94" s="243">
        <v>0</v>
      </c>
      <c r="Z94" s="249">
        <v>1</v>
      </c>
      <c r="AA94" s="243">
        <v>0</v>
      </c>
      <c r="AB94" s="243">
        <v>0</v>
      </c>
      <c r="AC94" s="242" t="s">
        <v>349</v>
      </c>
      <c r="AD94" s="243">
        <v>0</v>
      </c>
      <c r="AE94" s="243">
        <v>0</v>
      </c>
      <c r="AF94" s="243">
        <v>0</v>
      </c>
      <c r="AG94" s="249">
        <v>1.0005134446454673</v>
      </c>
      <c r="AH94" s="243">
        <v>0</v>
      </c>
      <c r="AI94" s="243">
        <v>0</v>
      </c>
    </row>
    <row r="95" spans="1:35" x14ac:dyDescent="0.25">
      <c r="A95" s="242" t="s">
        <v>235</v>
      </c>
      <c r="B95" s="243">
        <v>0</v>
      </c>
      <c r="C95" s="243">
        <v>0</v>
      </c>
      <c r="D95" s="243">
        <v>0</v>
      </c>
      <c r="E95" s="249">
        <v>1.0005483556865924</v>
      </c>
      <c r="F95" s="243">
        <v>0</v>
      </c>
      <c r="G95" s="243">
        <v>0</v>
      </c>
      <c r="H95" s="242" t="s">
        <v>256</v>
      </c>
      <c r="I95" s="243">
        <v>0</v>
      </c>
      <c r="J95" s="243">
        <v>0</v>
      </c>
      <c r="K95" s="243">
        <v>0</v>
      </c>
      <c r="L95" s="249">
        <v>1</v>
      </c>
      <c r="M95" s="243">
        <v>0</v>
      </c>
      <c r="N95" s="243">
        <v>0</v>
      </c>
      <c r="O95" s="242" t="s">
        <v>349</v>
      </c>
      <c r="P95" s="243">
        <v>0</v>
      </c>
      <c r="Q95" s="243">
        <v>0</v>
      </c>
      <c r="R95" s="243">
        <v>0</v>
      </c>
      <c r="S95" s="249">
        <v>1</v>
      </c>
      <c r="T95" s="243">
        <v>0</v>
      </c>
      <c r="U95" s="243">
        <v>0</v>
      </c>
      <c r="V95" s="242" t="s">
        <v>447</v>
      </c>
      <c r="W95" s="243">
        <v>0</v>
      </c>
      <c r="X95" s="243">
        <v>0</v>
      </c>
      <c r="Y95" s="243">
        <v>0</v>
      </c>
      <c r="Z95" s="249">
        <v>1</v>
      </c>
      <c r="AA95" s="243">
        <v>0</v>
      </c>
      <c r="AB95" s="243">
        <v>0</v>
      </c>
      <c r="AC95" s="242" t="s">
        <v>228</v>
      </c>
      <c r="AD95" s="243">
        <v>0</v>
      </c>
      <c r="AE95" s="243">
        <v>0</v>
      </c>
      <c r="AF95" s="243">
        <v>0</v>
      </c>
      <c r="AG95" s="249">
        <v>1.0005134446454673</v>
      </c>
      <c r="AH95" s="243">
        <v>0</v>
      </c>
      <c r="AI95" s="243">
        <v>0</v>
      </c>
    </row>
    <row r="96" spans="1:35" x14ac:dyDescent="0.25">
      <c r="A96" s="242" t="s">
        <v>323</v>
      </c>
      <c r="B96" s="243">
        <v>0</v>
      </c>
      <c r="C96" s="243">
        <v>0</v>
      </c>
      <c r="D96" s="243">
        <v>0</v>
      </c>
      <c r="E96" s="249">
        <v>1.0005483556865924</v>
      </c>
      <c r="F96" s="243">
        <v>0</v>
      </c>
      <c r="G96" s="243">
        <v>0</v>
      </c>
      <c r="H96" s="242" t="s">
        <v>315</v>
      </c>
      <c r="I96" s="243">
        <v>0</v>
      </c>
      <c r="J96" s="243">
        <v>0</v>
      </c>
      <c r="K96" s="243">
        <v>0</v>
      </c>
      <c r="L96" s="249">
        <v>1</v>
      </c>
      <c r="M96" s="243">
        <v>0</v>
      </c>
      <c r="N96" s="243">
        <v>0</v>
      </c>
      <c r="O96" s="242" t="s">
        <v>228</v>
      </c>
      <c r="P96" s="243">
        <v>0</v>
      </c>
      <c r="Q96" s="243">
        <v>0</v>
      </c>
      <c r="R96" s="243">
        <v>0</v>
      </c>
      <c r="S96" s="249">
        <v>1</v>
      </c>
      <c r="T96" s="243">
        <v>0</v>
      </c>
      <c r="U96" s="243">
        <v>0</v>
      </c>
      <c r="V96" s="242" t="s">
        <v>235</v>
      </c>
      <c r="W96" s="243">
        <v>0</v>
      </c>
      <c r="X96" s="243">
        <v>0</v>
      </c>
      <c r="Y96" s="243">
        <v>0</v>
      </c>
      <c r="Z96" s="249">
        <v>1</v>
      </c>
      <c r="AA96" s="243">
        <v>0</v>
      </c>
      <c r="AB96" s="243">
        <v>0</v>
      </c>
      <c r="AC96" s="242" t="s">
        <v>350</v>
      </c>
      <c r="AD96" s="243">
        <v>0</v>
      </c>
      <c r="AE96" s="243">
        <v>0</v>
      </c>
      <c r="AF96" s="243">
        <v>0</v>
      </c>
      <c r="AG96" s="249">
        <v>1.0005134446454673</v>
      </c>
      <c r="AH96" s="243">
        <v>0</v>
      </c>
      <c r="AI96" s="243">
        <v>0</v>
      </c>
    </row>
    <row r="97" spans="1:35" x14ac:dyDescent="0.25">
      <c r="A97" s="242" t="s">
        <v>300</v>
      </c>
      <c r="B97" s="243">
        <v>0</v>
      </c>
      <c r="C97" s="243">
        <v>0</v>
      </c>
      <c r="D97" s="243">
        <v>0</v>
      </c>
      <c r="E97" s="249">
        <v>1.0005483556865924</v>
      </c>
      <c r="F97" s="243">
        <v>0</v>
      </c>
      <c r="G97" s="243">
        <v>0</v>
      </c>
      <c r="H97" s="242" t="s">
        <v>447</v>
      </c>
      <c r="I97" s="243">
        <v>0</v>
      </c>
      <c r="J97" s="243">
        <v>0</v>
      </c>
      <c r="K97" s="243">
        <v>0</v>
      </c>
      <c r="L97" s="249">
        <v>1</v>
      </c>
      <c r="M97" s="243">
        <v>0</v>
      </c>
      <c r="N97" s="243">
        <v>0</v>
      </c>
      <c r="O97" s="242" t="s">
        <v>350</v>
      </c>
      <c r="P97" s="243">
        <v>0</v>
      </c>
      <c r="Q97" s="243">
        <v>0</v>
      </c>
      <c r="R97" s="243">
        <v>0</v>
      </c>
      <c r="S97" s="249">
        <v>1</v>
      </c>
      <c r="T97" s="243">
        <v>0</v>
      </c>
      <c r="U97" s="243">
        <v>0</v>
      </c>
      <c r="V97" s="242" t="s">
        <v>323</v>
      </c>
      <c r="W97" s="243">
        <v>0</v>
      </c>
      <c r="X97" s="243">
        <v>0</v>
      </c>
      <c r="Y97" s="243">
        <v>0</v>
      </c>
      <c r="Z97" s="249">
        <v>1</v>
      </c>
      <c r="AA97" s="243">
        <v>0</v>
      </c>
      <c r="AB97" s="243">
        <v>0</v>
      </c>
      <c r="AC97" s="242" t="s">
        <v>256</v>
      </c>
      <c r="AD97" s="243">
        <v>0</v>
      </c>
      <c r="AE97" s="243">
        <v>0</v>
      </c>
      <c r="AF97" s="243">
        <v>0</v>
      </c>
      <c r="AG97" s="249">
        <v>1.0005134446454673</v>
      </c>
      <c r="AH97" s="243">
        <v>0</v>
      </c>
      <c r="AI97" s="243">
        <v>0</v>
      </c>
    </row>
    <row r="98" spans="1:35" x14ac:dyDescent="0.25">
      <c r="A98" s="242" t="s">
        <v>351</v>
      </c>
      <c r="B98" s="243">
        <v>0</v>
      </c>
      <c r="C98" s="243">
        <v>0</v>
      </c>
      <c r="D98" s="243">
        <v>0</v>
      </c>
      <c r="E98" s="249">
        <v>1.0005483556865924</v>
      </c>
      <c r="F98" s="243">
        <v>0</v>
      </c>
      <c r="G98" s="243">
        <v>0</v>
      </c>
      <c r="H98" s="242" t="s">
        <v>235</v>
      </c>
      <c r="I98" s="243">
        <v>0</v>
      </c>
      <c r="J98" s="243">
        <v>0</v>
      </c>
      <c r="K98" s="243">
        <v>0</v>
      </c>
      <c r="L98" s="249">
        <v>1</v>
      </c>
      <c r="M98" s="243">
        <v>0</v>
      </c>
      <c r="N98" s="243">
        <v>0</v>
      </c>
      <c r="O98" s="242" t="s">
        <v>256</v>
      </c>
      <c r="P98" s="243">
        <v>0</v>
      </c>
      <c r="Q98" s="243">
        <v>0</v>
      </c>
      <c r="R98" s="243">
        <v>0</v>
      </c>
      <c r="S98" s="249">
        <v>1</v>
      </c>
      <c r="T98" s="243">
        <v>0</v>
      </c>
      <c r="U98" s="243">
        <v>0</v>
      </c>
      <c r="V98" s="242" t="s">
        <v>300</v>
      </c>
      <c r="W98" s="243">
        <v>0</v>
      </c>
      <c r="X98" s="243">
        <v>0</v>
      </c>
      <c r="Y98" s="243">
        <v>0</v>
      </c>
      <c r="Z98" s="249">
        <v>1</v>
      </c>
      <c r="AA98" s="243">
        <v>0</v>
      </c>
      <c r="AB98" s="243">
        <v>0</v>
      </c>
      <c r="AC98" s="242" t="s">
        <v>447</v>
      </c>
      <c r="AD98" s="243">
        <v>0</v>
      </c>
      <c r="AE98" s="243">
        <v>0</v>
      </c>
      <c r="AF98" s="243">
        <v>0</v>
      </c>
      <c r="AG98" s="249">
        <v>1.0005134446454673</v>
      </c>
      <c r="AH98" s="243">
        <v>0</v>
      </c>
      <c r="AI98" s="243">
        <v>0</v>
      </c>
    </row>
    <row r="99" spans="1:35" x14ac:dyDescent="0.25">
      <c r="A99" s="242" t="s">
        <v>240</v>
      </c>
      <c r="B99" s="243">
        <v>0</v>
      </c>
      <c r="C99" s="243">
        <v>0</v>
      </c>
      <c r="D99" s="243">
        <v>0</v>
      </c>
      <c r="E99" s="249">
        <v>1.0005483556865924</v>
      </c>
      <c r="F99" s="243">
        <v>0</v>
      </c>
      <c r="G99" s="243">
        <v>0</v>
      </c>
      <c r="H99" s="242" t="s">
        <v>323</v>
      </c>
      <c r="I99" s="243">
        <v>0</v>
      </c>
      <c r="J99" s="243">
        <v>0</v>
      </c>
      <c r="K99" s="243">
        <v>0</v>
      </c>
      <c r="L99" s="249">
        <v>1</v>
      </c>
      <c r="M99" s="243">
        <v>0</v>
      </c>
      <c r="N99" s="243">
        <v>0</v>
      </c>
      <c r="O99" s="242" t="s">
        <v>315</v>
      </c>
      <c r="P99" s="243">
        <v>0</v>
      </c>
      <c r="Q99" s="243">
        <v>0</v>
      </c>
      <c r="R99" s="243">
        <v>0</v>
      </c>
      <c r="S99" s="249">
        <v>1</v>
      </c>
      <c r="T99" s="243">
        <v>0</v>
      </c>
      <c r="U99" s="243">
        <v>0</v>
      </c>
      <c r="V99" s="242" t="s">
        <v>351</v>
      </c>
      <c r="W99" s="243">
        <v>0</v>
      </c>
      <c r="X99" s="243">
        <v>0</v>
      </c>
      <c r="Y99" s="243">
        <v>0</v>
      </c>
      <c r="Z99" s="249">
        <v>1</v>
      </c>
      <c r="AA99" s="243">
        <v>0</v>
      </c>
      <c r="AB99" s="243">
        <v>0</v>
      </c>
      <c r="AC99" s="242" t="s">
        <v>351</v>
      </c>
      <c r="AD99" s="243">
        <v>0</v>
      </c>
      <c r="AE99" s="243">
        <v>0</v>
      </c>
      <c r="AF99" s="243">
        <v>0</v>
      </c>
      <c r="AG99" s="249">
        <v>1.0005134446454673</v>
      </c>
      <c r="AH99" s="243">
        <v>0</v>
      </c>
      <c r="AI99" s="243">
        <v>0</v>
      </c>
    </row>
    <row r="100" spans="1:35" x14ac:dyDescent="0.25">
      <c r="A100" s="242" t="s">
        <v>216</v>
      </c>
      <c r="B100" s="243">
        <v>0</v>
      </c>
      <c r="C100" s="243">
        <v>0</v>
      </c>
      <c r="D100" s="243">
        <v>0</v>
      </c>
      <c r="E100" s="249">
        <v>1.0005483556865924</v>
      </c>
      <c r="F100" s="243">
        <v>0</v>
      </c>
      <c r="G100" s="243">
        <v>0</v>
      </c>
      <c r="H100" s="242" t="s">
        <v>300</v>
      </c>
      <c r="I100" s="243">
        <v>0</v>
      </c>
      <c r="J100" s="243">
        <v>0</v>
      </c>
      <c r="K100" s="243">
        <v>0</v>
      </c>
      <c r="L100" s="249">
        <v>1</v>
      </c>
      <c r="M100" s="243">
        <v>0</v>
      </c>
      <c r="N100" s="243">
        <v>0</v>
      </c>
      <c r="O100" s="242" t="s">
        <v>447</v>
      </c>
      <c r="P100" s="243">
        <v>0</v>
      </c>
      <c r="Q100" s="243">
        <v>0</v>
      </c>
      <c r="R100" s="243">
        <v>0</v>
      </c>
      <c r="S100" s="249">
        <v>1</v>
      </c>
      <c r="T100" s="243">
        <v>0</v>
      </c>
      <c r="U100" s="243">
        <v>0</v>
      </c>
      <c r="V100" s="242" t="s">
        <v>240</v>
      </c>
      <c r="W100" s="243">
        <v>0</v>
      </c>
      <c r="X100" s="243">
        <v>0</v>
      </c>
      <c r="Y100" s="243">
        <v>0</v>
      </c>
      <c r="Z100" s="249">
        <v>1</v>
      </c>
      <c r="AA100" s="243">
        <v>0</v>
      </c>
      <c r="AB100" s="243">
        <v>0</v>
      </c>
      <c r="AC100" s="242" t="s">
        <v>240</v>
      </c>
      <c r="AD100" s="243">
        <v>0</v>
      </c>
      <c r="AE100" s="243">
        <v>0</v>
      </c>
      <c r="AF100" s="243">
        <v>0</v>
      </c>
      <c r="AG100" s="249">
        <v>1.0005134446454673</v>
      </c>
      <c r="AH100" s="243">
        <v>0</v>
      </c>
      <c r="AI100" s="243">
        <v>0</v>
      </c>
    </row>
    <row r="101" spans="1:35" x14ac:dyDescent="0.25">
      <c r="A101" s="242" t="s">
        <v>355</v>
      </c>
      <c r="B101" s="243">
        <v>0</v>
      </c>
      <c r="C101" s="243">
        <v>0</v>
      </c>
      <c r="D101" s="243">
        <v>0</v>
      </c>
      <c r="E101" s="249">
        <v>1.0005483556865924</v>
      </c>
      <c r="F101" s="243">
        <v>0</v>
      </c>
      <c r="G101" s="243">
        <v>0</v>
      </c>
      <c r="H101" s="242" t="s">
        <v>351</v>
      </c>
      <c r="I101" s="243">
        <v>0</v>
      </c>
      <c r="J101" s="243">
        <v>0</v>
      </c>
      <c r="K101" s="243">
        <v>0</v>
      </c>
      <c r="L101" s="249">
        <v>1</v>
      </c>
      <c r="M101" s="243">
        <v>0</v>
      </c>
      <c r="N101" s="243">
        <v>0</v>
      </c>
      <c r="O101" s="242" t="s">
        <v>235</v>
      </c>
      <c r="P101" s="243">
        <v>0</v>
      </c>
      <c r="Q101" s="243">
        <v>0</v>
      </c>
      <c r="R101" s="243">
        <v>0</v>
      </c>
      <c r="S101" s="249">
        <v>1</v>
      </c>
      <c r="T101" s="243">
        <v>0</v>
      </c>
      <c r="U101" s="243">
        <v>0</v>
      </c>
      <c r="V101" s="242" t="s">
        <v>216</v>
      </c>
      <c r="W101" s="243">
        <v>0</v>
      </c>
      <c r="X101" s="243">
        <v>0</v>
      </c>
      <c r="Y101" s="243">
        <v>0</v>
      </c>
      <c r="Z101" s="249">
        <v>1</v>
      </c>
      <c r="AA101" s="243">
        <v>0</v>
      </c>
      <c r="AB101" s="243">
        <v>0</v>
      </c>
      <c r="AC101" s="242" t="s">
        <v>216</v>
      </c>
      <c r="AD101" s="243">
        <v>0</v>
      </c>
      <c r="AE101" s="243">
        <v>0</v>
      </c>
      <c r="AF101" s="243">
        <v>0</v>
      </c>
      <c r="AG101" s="249">
        <v>1.0005134446454673</v>
      </c>
      <c r="AH101" s="243">
        <v>0</v>
      </c>
      <c r="AI101" s="243">
        <v>0</v>
      </c>
    </row>
    <row r="102" spans="1:35" x14ac:dyDescent="0.25">
      <c r="A102" s="242" t="s">
        <v>319</v>
      </c>
      <c r="B102" s="243">
        <v>0</v>
      </c>
      <c r="C102" s="243">
        <v>0</v>
      </c>
      <c r="D102" s="243">
        <v>0</v>
      </c>
      <c r="E102" s="249">
        <v>1.0005483556865924</v>
      </c>
      <c r="F102" s="243">
        <v>0</v>
      </c>
      <c r="G102" s="243">
        <v>0</v>
      </c>
      <c r="H102" s="242" t="s">
        <v>355</v>
      </c>
      <c r="I102" s="243">
        <v>0</v>
      </c>
      <c r="J102" s="243">
        <v>0</v>
      </c>
      <c r="K102" s="243">
        <v>0</v>
      </c>
      <c r="L102" s="249">
        <v>1</v>
      </c>
      <c r="M102" s="243">
        <v>0</v>
      </c>
      <c r="N102" s="243">
        <v>0</v>
      </c>
      <c r="O102" s="242" t="s">
        <v>323</v>
      </c>
      <c r="P102" s="243">
        <v>0</v>
      </c>
      <c r="Q102" s="243">
        <v>0</v>
      </c>
      <c r="R102" s="243">
        <v>0</v>
      </c>
      <c r="S102" s="249">
        <v>1</v>
      </c>
      <c r="T102" s="243">
        <v>0</v>
      </c>
      <c r="U102" s="243">
        <v>0</v>
      </c>
      <c r="V102" s="242" t="s">
        <v>355</v>
      </c>
      <c r="W102" s="243">
        <v>0</v>
      </c>
      <c r="X102" s="243">
        <v>0</v>
      </c>
      <c r="Y102" s="243">
        <v>0</v>
      </c>
      <c r="Z102" s="249">
        <v>1</v>
      </c>
      <c r="AA102" s="243">
        <v>0</v>
      </c>
      <c r="AB102" s="243">
        <v>0</v>
      </c>
      <c r="AC102" s="242" t="s">
        <v>355</v>
      </c>
      <c r="AD102" s="243">
        <v>0</v>
      </c>
      <c r="AE102" s="243">
        <v>0</v>
      </c>
      <c r="AF102" s="243">
        <v>0</v>
      </c>
      <c r="AG102" s="249">
        <v>1.0005134446454673</v>
      </c>
      <c r="AH102" s="243">
        <v>0</v>
      </c>
      <c r="AI102" s="243">
        <v>0</v>
      </c>
    </row>
    <row r="103" spans="1:35" x14ac:dyDescent="0.25">
      <c r="A103" s="242" t="s">
        <v>356</v>
      </c>
      <c r="B103" s="243">
        <v>0</v>
      </c>
      <c r="C103" s="243">
        <v>0</v>
      </c>
      <c r="D103" s="243">
        <v>0</v>
      </c>
      <c r="E103" s="249">
        <v>1.0005483556865924</v>
      </c>
      <c r="F103" s="243">
        <v>0</v>
      </c>
      <c r="G103" s="243">
        <v>0</v>
      </c>
      <c r="H103" s="242" t="s">
        <v>319</v>
      </c>
      <c r="I103" s="243">
        <v>0</v>
      </c>
      <c r="J103" s="243">
        <v>0</v>
      </c>
      <c r="K103" s="243">
        <v>0</v>
      </c>
      <c r="L103" s="249">
        <v>1</v>
      </c>
      <c r="M103" s="243">
        <v>0</v>
      </c>
      <c r="N103" s="243">
        <v>0</v>
      </c>
      <c r="O103" s="242" t="s">
        <v>300</v>
      </c>
      <c r="P103" s="243">
        <v>0</v>
      </c>
      <c r="Q103" s="243">
        <v>0</v>
      </c>
      <c r="R103" s="243">
        <v>0</v>
      </c>
      <c r="S103" s="249">
        <v>1</v>
      </c>
      <c r="T103" s="243">
        <v>0</v>
      </c>
      <c r="U103" s="243">
        <v>0</v>
      </c>
      <c r="V103" s="242" t="s">
        <v>319</v>
      </c>
      <c r="W103" s="243">
        <v>0</v>
      </c>
      <c r="X103" s="243">
        <v>0</v>
      </c>
      <c r="Y103" s="243">
        <v>0</v>
      </c>
      <c r="Z103" s="249">
        <v>1</v>
      </c>
      <c r="AA103" s="243">
        <v>0</v>
      </c>
      <c r="AB103" s="243">
        <v>0</v>
      </c>
      <c r="AC103" s="242" t="s">
        <v>356</v>
      </c>
      <c r="AD103" s="243">
        <v>0</v>
      </c>
      <c r="AE103" s="243">
        <v>0</v>
      </c>
      <c r="AF103" s="243">
        <v>0</v>
      </c>
      <c r="AG103" s="249">
        <v>1.0005134446454673</v>
      </c>
      <c r="AH103" s="243">
        <v>0</v>
      </c>
      <c r="AI103" s="243">
        <v>0</v>
      </c>
    </row>
    <row r="104" spans="1:35" x14ac:dyDescent="0.25">
      <c r="A104" s="242" t="s">
        <v>314</v>
      </c>
      <c r="B104" s="243">
        <v>0</v>
      </c>
      <c r="C104" s="243">
        <v>0</v>
      </c>
      <c r="D104" s="243">
        <v>0</v>
      </c>
      <c r="E104" s="249">
        <v>1.0005483556865924</v>
      </c>
      <c r="F104" s="243">
        <v>0</v>
      </c>
      <c r="G104" s="243">
        <v>0</v>
      </c>
      <c r="H104" s="242" t="s">
        <v>356</v>
      </c>
      <c r="I104" s="243">
        <v>0</v>
      </c>
      <c r="J104" s="243">
        <v>0</v>
      </c>
      <c r="K104" s="243">
        <v>0</v>
      </c>
      <c r="L104" s="249">
        <v>1</v>
      </c>
      <c r="M104" s="243">
        <v>0</v>
      </c>
      <c r="N104" s="243">
        <v>0</v>
      </c>
      <c r="O104" s="242" t="s">
        <v>351</v>
      </c>
      <c r="P104" s="243">
        <v>0</v>
      </c>
      <c r="Q104" s="243">
        <v>0</v>
      </c>
      <c r="R104" s="243">
        <v>0</v>
      </c>
      <c r="S104" s="249">
        <v>1</v>
      </c>
      <c r="T104" s="243">
        <v>0</v>
      </c>
      <c r="U104" s="243">
        <v>0</v>
      </c>
      <c r="V104" s="242" t="s">
        <v>356</v>
      </c>
      <c r="W104" s="243">
        <v>0</v>
      </c>
      <c r="X104" s="243">
        <v>0</v>
      </c>
      <c r="Y104" s="243">
        <v>0</v>
      </c>
      <c r="Z104" s="249">
        <v>1</v>
      </c>
      <c r="AA104" s="243">
        <v>0</v>
      </c>
      <c r="AB104" s="243">
        <v>0</v>
      </c>
      <c r="AC104" s="242" t="s">
        <v>314</v>
      </c>
      <c r="AD104" s="243">
        <v>0</v>
      </c>
      <c r="AE104" s="243">
        <v>0</v>
      </c>
      <c r="AF104" s="243">
        <v>0</v>
      </c>
      <c r="AG104" s="249">
        <v>1.0005134446454673</v>
      </c>
      <c r="AH104" s="243">
        <v>0</v>
      </c>
      <c r="AI104" s="243">
        <v>0</v>
      </c>
    </row>
    <row r="105" spans="1:35" x14ac:dyDescent="0.25">
      <c r="A105" s="245" t="s">
        <v>443</v>
      </c>
      <c r="B105" s="243">
        <v>0</v>
      </c>
      <c r="C105" s="243">
        <v>0</v>
      </c>
      <c r="D105" s="243">
        <v>0</v>
      </c>
      <c r="E105" s="249">
        <v>1.0005483556865924</v>
      </c>
      <c r="F105" s="243">
        <v>0</v>
      </c>
      <c r="G105" s="243">
        <v>0</v>
      </c>
      <c r="H105" s="242" t="s">
        <v>314</v>
      </c>
      <c r="I105" s="243">
        <v>0</v>
      </c>
      <c r="J105" s="243">
        <v>0</v>
      </c>
      <c r="K105" s="243">
        <v>0</v>
      </c>
      <c r="L105" s="249">
        <v>1</v>
      </c>
      <c r="M105" s="243">
        <v>0</v>
      </c>
      <c r="N105" s="243">
        <v>0</v>
      </c>
      <c r="O105" s="242" t="s">
        <v>240</v>
      </c>
      <c r="P105" s="243">
        <v>0</v>
      </c>
      <c r="Q105" s="243">
        <v>0</v>
      </c>
      <c r="R105" s="243">
        <v>0</v>
      </c>
      <c r="S105" s="249">
        <v>1</v>
      </c>
      <c r="T105" s="243">
        <v>0</v>
      </c>
      <c r="U105" s="243">
        <v>0</v>
      </c>
      <c r="V105" s="242" t="s">
        <v>314</v>
      </c>
      <c r="W105" s="243">
        <v>0</v>
      </c>
      <c r="X105" s="243">
        <v>0</v>
      </c>
      <c r="Y105" s="243">
        <v>0</v>
      </c>
      <c r="Z105" s="249">
        <v>1</v>
      </c>
      <c r="AA105" s="243">
        <v>0</v>
      </c>
      <c r="AB105" s="243">
        <v>0</v>
      </c>
      <c r="AC105" s="245" t="s">
        <v>443</v>
      </c>
      <c r="AD105" s="243">
        <v>0</v>
      </c>
      <c r="AE105" s="243">
        <v>0</v>
      </c>
      <c r="AF105" s="243">
        <v>0</v>
      </c>
      <c r="AG105" s="249">
        <v>1.0005134446454673</v>
      </c>
      <c r="AH105" s="243">
        <v>0</v>
      </c>
      <c r="AI105" s="243">
        <v>0</v>
      </c>
    </row>
    <row r="106" spans="1:35" x14ac:dyDescent="0.25">
      <c r="A106" s="242" t="s">
        <v>217</v>
      </c>
      <c r="B106" s="243">
        <v>0</v>
      </c>
      <c r="C106" s="243">
        <v>0</v>
      </c>
      <c r="D106" s="243">
        <v>0</v>
      </c>
      <c r="E106" s="249">
        <v>1.0005483556865924</v>
      </c>
      <c r="F106" s="243">
        <v>0</v>
      </c>
      <c r="G106" s="243">
        <v>0</v>
      </c>
      <c r="H106" s="245" t="s">
        <v>443</v>
      </c>
      <c r="I106" s="243">
        <v>0</v>
      </c>
      <c r="J106" s="243">
        <v>0</v>
      </c>
      <c r="K106" s="243">
        <v>0</v>
      </c>
      <c r="L106" s="249">
        <v>1</v>
      </c>
      <c r="M106" s="243">
        <v>0</v>
      </c>
      <c r="N106" s="243">
        <v>0</v>
      </c>
      <c r="O106" s="242" t="s">
        <v>216</v>
      </c>
      <c r="P106" s="243">
        <v>0</v>
      </c>
      <c r="Q106" s="243">
        <v>0</v>
      </c>
      <c r="R106" s="243">
        <v>0</v>
      </c>
      <c r="S106" s="249">
        <v>1</v>
      </c>
      <c r="T106" s="243">
        <v>0</v>
      </c>
      <c r="U106" s="243">
        <v>0</v>
      </c>
      <c r="V106" s="245" t="s">
        <v>443</v>
      </c>
      <c r="W106" s="243">
        <v>0</v>
      </c>
      <c r="X106" s="243">
        <v>0</v>
      </c>
      <c r="Y106" s="243">
        <v>0</v>
      </c>
      <c r="Z106" s="249">
        <v>1</v>
      </c>
      <c r="AA106" s="243">
        <v>0</v>
      </c>
      <c r="AB106" s="243">
        <v>0</v>
      </c>
      <c r="AC106" s="242" t="s">
        <v>217</v>
      </c>
      <c r="AD106" s="243">
        <v>0</v>
      </c>
      <c r="AE106" s="243">
        <v>0</v>
      </c>
      <c r="AF106" s="243">
        <v>0</v>
      </c>
      <c r="AG106" s="249">
        <v>1.0005134446454673</v>
      </c>
      <c r="AH106" s="243">
        <v>0</v>
      </c>
      <c r="AI106" s="243">
        <v>0</v>
      </c>
    </row>
    <row r="107" spans="1:35" x14ac:dyDescent="0.25">
      <c r="A107" s="242" t="s">
        <v>250</v>
      </c>
      <c r="B107" s="243">
        <v>0</v>
      </c>
      <c r="C107" s="243">
        <v>0</v>
      </c>
      <c r="D107" s="243">
        <v>0</v>
      </c>
      <c r="E107" s="249">
        <v>1.0005483556865924</v>
      </c>
      <c r="F107" s="243">
        <v>0</v>
      </c>
      <c r="G107" s="243">
        <v>0</v>
      </c>
      <c r="H107" s="242" t="s">
        <v>217</v>
      </c>
      <c r="I107" s="243">
        <v>0</v>
      </c>
      <c r="J107" s="243">
        <v>0</v>
      </c>
      <c r="K107" s="243">
        <v>0</v>
      </c>
      <c r="L107" s="249">
        <v>1</v>
      </c>
      <c r="M107" s="243">
        <v>0</v>
      </c>
      <c r="N107" s="243">
        <v>0</v>
      </c>
      <c r="O107" s="242" t="s">
        <v>355</v>
      </c>
      <c r="P107" s="243">
        <v>0</v>
      </c>
      <c r="Q107" s="243">
        <v>0</v>
      </c>
      <c r="R107" s="243">
        <v>0</v>
      </c>
      <c r="S107" s="249">
        <v>1</v>
      </c>
      <c r="T107" s="243">
        <v>0</v>
      </c>
      <c r="U107" s="243">
        <v>0</v>
      </c>
      <c r="V107" s="242" t="s">
        <v>217</v>
      </c>
      <c r="W107" s="243">
        <v>0</v>
      </c>
      <c r="X107" s="243">
        <v>0</v>
      </c>
      <c r="Y107" s="243">
        <v>0</v>
      </c>
      <c r="Z107" s="249">
        <v>1</v>
      </c>
      <c r="AA107" s="243">
        <v>0</v>
      </c>
      <c r="AB107" s="243">
        <v>0</v>
      </c>
      <c r="AC107" s="242" t="s">
        <v>250</v>
      </c>
      <c r="AD107" s="243">
        <v>0</v>
      </c>
      <c r="AE107" s="243">
        <v>0</v>
      </c>
      <c r="AF107" s="243">
        <v>0</v>
      </c>
      <c r="AG107" s="249">
        <v>1.0005134446454673</v>
      </c>
      <c r="AH107" s="243">
        <v>0</v>
      </c>
      <c r="AI107" s="243">
        <v>0</v>
      </c>
    </row>
    <row r="108" spans="1:35" x14ac:dyDescent="0.25">
      <c r="A108" s="242" t="s">
        <v>230</v>
      </c>
      <c r="B108" s="243">
        <v>0</v>
      </c>
      <c r="C108" s="243">
        <v>0</v>
      </c>
      <c r="D108" s="243">
        <v>0</v>
      </c>
      <c r="E108" s="249">
        <v>1.0005483556865924</v>
      </c>
      <c r="F108" s="243">
        <v>0</v>
      </c>
      <c r="G108" s="243">
        <v>0</v>
      </c>
      <c r="H108" s="242" t="s">
        <v>250</v>
      </c>
      <c r="I108" s="243">
        <v>0</v>
      </c>
      <c r="J108" s="243">
        <v>0</v>
      </c>
      <c r="K108" s="243">
        <v>0</v>
      </c>
      <c r="L108" s="249">
        <v>1</v>
      </c>
      <c r="M108" s="243">
        <v>0</v>
      </c>
      <c r="N108" s="243">
        <v>0</v>
      </c>
      <c r="O108" s="242" t="s">
        <v>319</v>
      </c>
      <c r="P108" s="243">
        <v>0</v>
      </c>
      <c r="Q108" s="243">
        <v>0</v>
      </c>
      <c r="R108" s="243">
        <v>0</v>
      </c>
      <c r="S108" s="249">
        <v>1</v>
      </c>
      <c r="T108" s="243">
        <v>0</v>
      </c>
      <c r="U108" s="243">
        <v>0</v>
      </c>
      <c r="V108" s="242" t="s">
        <v>250</v>
      </c>
      <c r="W108" s="243">
        <v>0</v>
      </c>
      <c r="X108" s="243">
        <v>0</v>
      </c>
      <c r="Y108" s="243">
        <v>0</v>
      </c>
      <c r="Z108" s="249">
        <v>1</v>
      </c>
      <c r="AA108" s="243">
        <v>0</v>
      </c>
      <c r="AB108" s="243">
        <v>0</v>
      </c>
      <c r="AC108" s="242" t="s">
        <v>230</v>
      </c>
      <c r="AD108" s="243">
        <v>0</v>
      </c>
      <c r="AE108" s="243">
        <v>0</v>
      </c>
      <c r="AF108" s="243">
        <v>0</v>
      </c>
      <c r="AG108" s="249">
        <v>1.0005134446454673</v>
      </c>
      <c r="AH108" s="243">
        <v>0</v>
      </c>
      <c r="AI108" s="243">
        <v>0</v>
      </c>
    </row>
    <row r="109" spans="1:35" x14ac:dyDescent="0.25">
      <c r="A109" s="242" t="s">
        <v>459</v>
      </c>
      <c r="B109" s="243">
        <v>0</v>
      </c>
      <c r="C109" s="243">
        <v>0</v>
      </c>
      <c r="D109" s="243">
        <v>0</v>
      </c>
      <c r="E109" s="249">
        <v>1.0005483556865924</v>
      </c>
      <c r="F109" s="243">
        <v>0</v>
      </c>
      <c r="G109" s="243">
        <v>0</v>
      </c>
      <c r="H109" s="242" t="s">
        <v>230</v>
      </c>
      <c r="I109" s="243">
        <v>0</v>
      </c>
      <c r="J109" s="243">
        <v>0</v>
      </c>
      <c r="K109" s="243">
        <v>0</v>
      </c>
      <c r="L109" s="249">
        <v>1</v>
      </c>
      <c r="M109" s="243">
        <v>0</v>
      </c>
      <c r="N109" s="243">
        <v>0</v>
      </c>
      <c r="O109" s="242" t="s">
        <v>356</v>
      </c>
      <c r="P109" s="243">
        <v>0</v>
      </c>
      <c r="Q109" s="243">
        <v>0</v>
      </c>
      <c r="R109" s="243">
        <v>0</v>
      </c>
      <c r="S109" s="249">
        <v>1</v>
      </c>
      <c r="T109" s="243">
        <v>0</v>
      </c>
      <c r="U109" s="243">
        <v>0</v>
      </c>
      <c r="V109" s="242" t="s">
        <v>230</v>
      </c>
      <c r="W109" s="243">
        <v>0</v>
      </c>
      <c r="X109" s="243">
        <v>0</v>
      </c>
      <c r="Y109" s="243">
        <v>0</v>
      </c>
      <c r="Z109" s="249">
        <v>1</v>
      </c>
      <c r="AA109" s="243">
        <v>0</v>
      </c>
      <c r="AB109" s="243">
        <v>0</v>
      </c>
      <c r="AC109" s="242" t="s">
        <v>459</v>
      </c>
      <c r="AD109" s="243">
        <v>0</v>
      </c>
      <c r="AE109" s="243">
        <v>0</v>
      </c>
      <c r="AF109" s="243">
        <v>0</v>
      </c>
      <c r="AG109" s="249">
        <v>1.0005134446454673</v>
      </c>
      <c r="AH109" s="243">
        <v>0</v>
      </c>
      <c r="AI109" s="243">
        <v>0</v>
      </c>
    </row>
    <row r="110" spans="1:35" x14ac:dyDescent="0.25">
      <c r="A110" s="242" t="s">
        <v>325</v>
      </c>
      <c r="B110" s="243">
        <v>0</v>
      </c>
      <c r="C110" s="243">
        <v>0</v>
      </c>
      <c r="D110" s="243">
        <v>0</v>
      </c>
      <c r="E110" s="249">
        <v>1.0005483556865924</v>
      </c>
      <c r="F110" s="243">
        <v>0</v>
      </c>
      <c r="G110" s="243">
        <v>0</v>
      </c>
      <c r="H110" s="242" t="s">
        <v>459</v>
      </c>
      <c r="I110" s="243">
        <v>0</v>
      </c>
      <c r="J110" s="243">
        <v>0</v>
      </c>
      <c r="K110" s="243">
        <v>0</v>
      </c>
      <c r="L110" s="249">
        <v>1</v>
      </c>
      <c r="M110" s="243">
        <v>0</v>
      </c>
      <c r="N110" s="243">
        <v>0</v>
      </c>
      <c r="O110" s="242" t="s">
        <v>314</v>
      </c>
      <c r="P110" s="243">
        <v>0</v>
      </c>
      <c r="Q110" s="243">
        <v>0</v>
      </c>
      <c r="R110" s="243">
        <v>0</v>
      </c>
      <c r="S110" s="249">
        <v>1</v>
      </c>
      <c r="T110" s="243">
        <v>0</v>
      </c>
      <c r="U110" s="243">
        <v>0</v>
      </c>
      <c r="V110" s="242" t="s">
        <v>459</v>
      </c>
      <c r="W110" s="243">
        <v>0</v>
      </c>
      <c r="X110" s="243">
        <v>0</v>
      </c>
      <c r="Y110" s="243">
        <v>0</v>
      </c>
      <c r="Z110" s="249">
        <v>1</v>
      </c>
      <c r="AA110" s="243">
        <v>0</v>
      </c>
      <c r="AB110" s="243">
        <v>0</v>
      </c>
      <c r="AC110" s="242" t="s">
        <v>325</v>
      </c>
      <c r="AD110" s="243">
        <v>0</v>
      </c>
      <c r="AE110" s="243">
        <v>0</v>
      </c>
      <c r="AF110" s="243">
        <v>0</v>
      </c>
      <c r="AG110" s="249">
        <v>1.0005134446454673</v>
      </c>
      <c r="AH110" s="243">
        <v>0</v>
      </c>
      <c r="AI110" s="243">
        <v>0</v>
      </c>
    </row>
    <row r="111" spans="1:35" x14ac:dyDescent="0.25">
      <c r="A111" s="242" t="s">
        <v>291</v>
      </c>
      <c r="B111" s="243">
        <v>0</v>
      </c>
      <c r="C111" s="243">
        <v>0</v>
      </c>
      <c r="D111" s="243">
        <v>0</v>
      </c>
      <c r="E111" s="249">
        <v>1.0005483556865924</v>
      </c>
      <c r="F111" s="243">
        <v>0</v>
      </c>
      <c r="G111" s="243">
        <v>0</v>
      </c>
      <c r="H111" s="242" t="s">
        <v>325</v>
      </c>
      <c r="I111" s="243">
        <v>0</v>
      </c>
      <c r="J111" s="243">
        <v>0</v>
      </c>
      <c r="K111" s="243">
        <v>0</v>
      </c>
      <c r="L111" s="249">
        <v>1</v>
      </c>
      <c r="M111" s="243">
        <v>0</v>
      </c>
      <c r="N111" s="243">
        <v>0</v>
      </c>
      <c r="O111" s="245" t="s">
        <v>443</v>
      </c>
      <c r="P111" s="243">
        <v>0</v>
      </c>
      <c r="Q111" s="243">
        <v>0</v>
      </c>
      <c r="R111" s="243">
        <v>0</v>
      </c>
      <c r="S111" s="249">
        <v>1</v>
      </c>
      <c r="T111" s="243">
        <v>0</v>
      </c>
      <c r="U111" s="243">
        <v>0</v>
      </c>
      <c r="V111" s="242" t="s">
        <v>325</v>
      </c>
      <c r="W111" s="243">
        <v>0</v>
      </c>
      <c r="X111" s="243">
        <v>0</v>
      </c>
      <c r="Y111" s="243">
        <v>0</v>
      </c>
      <c r="Z111" s="249">
        <v>1</v>
      </c>
      <c r="AA111" s="243">
        <v>0</v>
      </c>
      <c r="AB111" s="243">
        <v>0</v>
      </c>
      <c r="AC111" s="242" t="s">
        <v>291</v>
      </c>
      <c r="AD111" s="243">
        <v>0</v>
      </c>
      <c r="AE111" s="243">
        <v>0</v>
      </c>
      <c r="AF111" s="243">
        <v>0</v>
      </c>
      <c r="AG111" s="249">
        <v>1.0005134446454673</v>
      </c>
      <c r="AH111" s="243">
        <v>0</v>
      </c>
      <c r="AI111" s="243">
        <v>0</v>
      </c>
    </row>
    <row r="112" spans="1:35" x14ac:dyDescent="0.25">
      <c r="A112" s="242" t="s">
        <v>357</v>
      </c>
      <c r="B112" s="243">
        <v>0</v>
      </c>
      <c r="C112" s="243">
        <v>0</v>
      </c>
      <c r="D112" s="243">
        <v>0</v>
      </c>
      <c r="E112" s="249">
        <v>1.0005483556865924</v>
      </c>
      <c r="F112" s="243">
        <v>0</v>
      </c>
      <c r="G112" s="243">
        <v>0</v>
      </c>
      <c r="H112" s="242" t="s">
        <v>291</v>
      </c>
      <c r="I112" s="243">
        <v>0</v>
      </c>
      <c r="J112" s="243">
        <v>0</v>
      </c>
      <c r="K112" s="243">
        <v>0</v>
      </c>
      <c r="L112" s="249">
        <v>1</v>
      </c>
      <c r="M112" s="243">
        <v>0</v>
      </c>
      <c r="N112" s="243">
        <v>0</v>
      </c>
      <c r="O112" s="242" t="s">
        <v>250</v>
      </c>
      <c r="P112" s="243">
        <v>0</v>
      </c>
      <c r="Q112" s="243">
        <v>0</v>
      </c>
      <c r="R112" s="243">
        <v>0</v>
      </c>
      <c r="S112" s="249">
        <v>1</v>
      </c>
      <c r="T112" s="243">
        <v>0</v>
      </c>
      <c r="U112" s="243">
        <v>0</v>
      </c>
      <c r="V112" s="242" t="s">
        <v>291</v>
      </c>
      <c r="W112" s="243">
        <v>0</v>
      </c>
      <c r="X112" s="243">
        <v>0</v>
      </c>
      <c r="Y112" s="243">
        <v>0</v>
      </c>
      <c r="Z112" s="249">
        <v>1</v>
      </c>
      <c r="AA112" s="243">
        <v>0</v>
      </c>
      <c r="AB112" s="243">
        <v>0</v>
      </c>
      <c r="AC112" s="242" t="s">
        <v>357</v>
      </c>
      <c r="AD112" s="243">
        <v>0</v>
      </c>
      <c r="AE112" s="243">
        <v>0</v>
      </c>
      <c r="AF112" s="243">
        <v>0</v>
      </c>
      <c r="AG112" s="249">
        <v>1.0005134446454673</v>
      </c>
      <c r="AH112" s="243">
        <v>0</v>
      </c>
      <c r="AI112" s="243">
        <v>0</v>
      </c>
    </row>
    <row r="113" spans="1:35" x14ac:dyDescent="0.25">
      <c r="A113" s="242" t="s">
        <v>460</v>
      </c>
      <c r="B113" s="243">
        <v>0</v>
      </c>
      <c r="C113" s="243">
        <v>0</v>
      </c>
      <c r="D113" s="243">
        <v>0</v>
      </c>
      <c r="E113" s="249">
        <v>1.0005483556865924</v>
      </c>
      <c r="F113" s="243">
        <v>0</v>
      </c>
      <c r="G113" s="243">
        <v>0</v>
      </c>
      <c r="H113" s="242" t="s">
        <v>357</v>
      </c>
      <c r="I113" s="243">
        <v>0</v>
      </c>
      <c r="J113" s="243">
        <v>0</v>
      </c>
      <c r="K113" s="243">
        <v>0</v>
      </c>
      <c r="L113" s="249">
        <v>1</v>
      </c>
      <c r="M113" s="243">
        <v>0</v>
      </c>
      <c r="N113" s="243">
        <v>0</v>
      </c>
      <c r="O113" s="242" t="s">
        <v>230</v>
      </c>
      <c r="P113" s="243">
        <v>0</v>
      </c>
      <c r="Q113" s="243">
        <v>0</v>
      </c>
      <c r="R113" s="243">
        <v>0</v>
      </c>
      <c r="S113" s="249">
        <v>1</v>
      </c>
      <c r="T113" s="243">
        <v>0</v>
      </c>
      <c r="U113" s="243">
        <v>0</v>
      </c>
      <c r="V113" s="242" t="s">
        <v>357</v>
      </c>
      <c r="W113" s="243">
        <v>0</v>
      </c>
      <c r="X113" s="243">
        <v>0</v>
      </c>
      <c r="Y113" s="243">
        <v>0</v>
      </c>
      <c r="Z113" s="249">
        <v>1</v>
      </c>
      <c r="AA113" s="243">
        <v>0</v>
      </c>
      <c r="AB113" s="243">
        <v>0</v>
      </c>
      <c r="AC113" s="242" t="s">
        <v>460</v>
      </c>
      <c r="AD113" s="243">
        <v>0</v>
      </c>
      <c r="AE113" s="243">
        <v>0</v>
      </c>
      <c r="AF113" s="243">
        <v>0</v>
      </c>
      <c r="AG113" s="249">
        <v>1.0005134446454673</v>
      </c>
      <c r="AH113" s="243">
        <v>0</v>
      </c>
      <c r="AI113" s="243">
        <v>0</v>
      </c>
    </row>
    <row r="114" spans="1:35" x14ac:dyDescent="0.25">
      <c r="A114" s="242" t="s">
        <v>442</v>
      </c>
      <c r="B114" s="243">
        <v>0</v>
      </c>
      <c r="C114" s="243">
        <v>0</v>
      </c>
      <c r="D114" s="243">
        <v>0</v>
      </c>
      <c r="E114" s="249">
        <v>1.0005483556865924</v>
      </c>
      <c r="F114" s="243">
        <v>0</v>
      </c>
      <c r="G114" s="243">
        <v>0</v>
      </c>
      <c r="H114" s="242" t="s">
        <v>460</v>
      </c>
      <c r="I114" s="243">
        <v>0</v>
      </c>
      <c r="J114" s="243">
        <v>0</v>
      </c>
      <c r="K114" s="243">
        <v>0</v>
      </c>
      <c r="L114" s="249">
        <v>1</v>
      </c>
      <c r="M114" s="243">
        <v>0</v>
      </c>
      <c r="N114" s="243">
        <v>0</v>
      </c>
      <c r="O114" s="242" t="s">
        <v>459</v>
      </c>
      <c r="P114" s="243">
        <v>0</v>
      </c>
      <c r="Q114" s="243">
        <v>0</v>
      </c>
      <c r="R114" s="243">
        <v>0</v>
      </c>
      <c r="S114" s="249">
        <v>1</v>
      </c>
      <c r="T114" s="243">
        <v>0</v>
      </c>
      <c r="U114" s="243">
        <v>0</v>
      </c>
      <c r="V114" s="242" t="s">
        <v>460</v>
      </c>
      <c r="W114" s="243">
        <v>0</v>
      </c>
      <c r="X114" s="243">
        <v>0</v>
      </c>
      <c r="Y114" s="243">
        <v>0</v>
      </c>
      <c r="Z114" s="249">
        <v>1</v>
      </c>
      <c r="AA114" s="243">
        <v>0</v>
      </c>
      <c r="AB114" s="243">
        <v>0</v>
      </c>
      <c r="AC114" s="242" t="s">
        <v>442</v>
      </c>
      <c r="AD114" s="243">
        <v>0</v>
      </c>
      <c r="AE114" s="243">
        <v>0</v>
      </c>
      <c r="AF114" s="243">
        <v>0</v>
      </c>
      <c r="AG114" s="249">
        <v>1.0005134446454673</v>
      </c>
      <c r="AH114" s="243">
        <v>0</v>
      </c>
      <c r="AI114" s="243">
        <v>0</v>
      </c>
    </row>
    <row r="115" spans="1:35" x14ac:dyDescent="0.25">
      <c r="A115" s="242" t="s">
        <v>361</v>
      </c>
      <c r="B115" s="243">
        <v>0</v>
      </c>
      <c r="C115" s="243">
        <v>0</v>
      </c>
      <c r="D115" s="243">
        <v>0</v>
      </c>
      <c r="E115" s="249">
        <v>1.0005483556865924</v>
      </c>
      <c r="F115" s="243">
        <v>0</v>
      </c>
      <c r="G115" s="243">
        <v>0</v>
      </c>
      <c r="H115" s="242" t="s">
        <v>442</v>
      </c>
      <c r="I115" s="243">
        <v>0</v>
      </c>
      <c r="J115" s="243">
        <v>0</v>
      </c>
      <c r="K115" s="243">
        <v>0</v>
      </c>
      <c r="L115" s="249">
        <v>1</v>
      </c>
      <c r="M115" s="243">
        <v>0</v>
      </c>
      <c r="N115" s="243">
        <v>0</v>
      </c>
      <c r="O115" s="242" t="s">
        <v>325</v>
      </c>
      <c r="P115" s="243">
        <v>0</v>
      </c>
      <c r="Q115" s="243">
        <v>0</v>
      </c>
      <c r="R115" s="243">
        <v>0</v>
      </c>
      <c r="S115" s="249">
        <v>1</v>
      </c>
      <c r="T115" s="243">
        <v>0</v>
      </c>
      <c r="U115" s="243">
        <v>0</v>
      </c>
      <c r="V115" s="242" t="s">
        <v>442</v>
      </c>
      <c r="W115" s="243">
        <v>0</v>
      </c>
      <c r="X115" s="243">
        <v>0</v>
      </c>
      <c r="Y115" s="243">
        <v>0</v>
      </c>
      <c r="Z115" s="249">
        <v>1</v>
      </c>
      <c r="AA115" s="243">
        <v>0</v>
      </c>
      <c r="AB115" s="243">
        <v>0</v>
      </c>
      <c r="AC115" s="242" t="s">
        <v>361</v>
      </c>
      <c r="AD115" s="243">
        <v>0</v>
      </c>
      <c r="AE115" s="243">
        <v>0</v>
      </c>
      <c r="AF115" s="243">
        <v>0</v>
      </c>
      <c r="AG115" s="249">
        <v>1.0005134446454673</v>
      </c>
      <c r="AH115" s="243">
        <v>0</v>
      </c>
      <c r="AI115" s="243">
        <v>0</v>
      </c>
    </row>
    <row r="116" spans="1:35" x14ac:dyDescent="0.25">
      <c r="A116" s="242" t="s">
        <v>229</v>
      </c>
      <c r="B116" s="243">
        <v>0</v>
      </c>
      <c r="C116" s="243">
        <v>0</v>
      </c>
      <c r="D116" s="243">
        <v>0</v>
      </c>
      <c r="E116" s="249">
        <v>1.0005483556865924</v>
      </c>
      <c r="F116" s="243">
        <v>0</v>
      </c>
      <c r="G116" s="243">
        <v>0</v>
      </c>
      <c r="H116" s="242" t="s">
        <v>361</v>
      </c>
      <c r="I116" s="243">
        <v>0</v>
      </c>
      <c r="J116" s="243">
        <v>0</v>
      </c>
      <c r="K116" s="243">
        <v>0</v>
      </c>
      <c r="L116" s="249">
        <v>1</v>
      </c>
      <c r="M116" s="243">
        <v>0</v>
      </c>
      <c r="N116" s="243">
        <v>0</v>
      </c>
      <c r="O116" s="242" t="s">
        <v>357</v>
      </c>
      <c r="P116" s="243">
        <v>0</v>
      </c>
      <c r="Q116" s="243">
        <v>0</v>
      </c>
      <c r="R116" s="243">
        <v>0</v>
      </c>
      <c r="S116" s="249">
        <v>1</v>
      </c>
      <c r="T116" s="243">
        <v>0</v>
      </c>
      <c r="U116" s="243">
        <v>0</v>
      </c>
      <c r="V116" s="242" t="s">
        <v>361</v>
      </c>
      <c r="W116" s="243">
        <v>0</v>
      </c>
      <c r="X116" s="243">
        <v>0</v>
      </c>
      <c r="Y116" s="243">
        <v>0</v>
      </c>
      <c r="Z116" s="249">
        <v>1</v>
      </c>
      <c r="AA116" s="243">
        <v>0</v>
      </c>
      <c r="AB116" s="243">
        <v>0</v>
      </c>
      <c r="AC116" s="242" t="s">
        <v>229</v>
      </c>
      <c r="AD116" s="243">
        <v>0</v>
      </c>
      <c r="AE116" s="243">
        <v>0</v>
      </c>
      <c r="AF116" s="243">
        <v>0</v>
      </c>
      <c r="AG116" s="249">
        <v>1.0005134446454673</v>
      </c>
      <c r="AH116" s="243">
        <v>0</v>
      </c>
      <c r="AI116" s="243">
        <v>0</v>
      </c>
    </row>
    <row r="117" spans="1:35" x14ac:dyDescent="0.25">
      <c r="A117" s="242" t="s">
        <v>238</v>
      </c>
      <c r="B117" s="243">
        <v>0</v>
      </c>
      <c r="C117" s="243">
        <v>0</v>
      </c>
      <c r="D117" s="243">
        <v>0</v>
      </c>
      <c r="E117" s="249">
        <v>1.0005483556865924</v>
      </c>
      <c r="F117" s="243">
        <v>0</v>
      </c>
      <c r="G117" s="243">
        <v>0</v>
      </c>
      <c r="H117" s="242" t="s">
        <v>229</v>
      </c>
      <c r="I117" s="243">
        <v>0</v>
      </c>
      <c r="J117" s="243">
        <v>0</v>
      </c>
      <c r="K117" s="243">
        <v>0</v>
      </c>
      <c r="L117" s="249">
        <v>1</v>
      </c>
      <c r="M117" s="243">
        <v>0</v>
      </c>
      <c r="N117" s="243">
        <v>0</v>
      </c>
      <c r="O117" s="242" t="s">
        <v>460</v>
      </c>
      <c r="P117" s="243">
        <v>0</v>
      </c>
      <c r="Q117" s="243">
        <v>0</v>
      </c>
      <c r="R117" s="243">
        <v>0</v>
      </c>
      <c r="S117" s="249">
        <v>1</v>
      </c>
      <c r="T117" s="243">
        <v>0</v>
      </c>
      <c r="U117" s="243">
        <v>0</v>
      </c>
      <c r="V117" s="242" t="s">
        <v>229</v>
      </c>
      <c r="W117" s="243">
        <v>0</v>
      </c>
      <c r="X117" s="243">
        <v>0</v>
      </c>
      <c r="Y117" s="243">
        <v>0</v>
      </c>
      <c r="Z117" s="249">
        <v>1</v>
      </c>
      <c r="AA117" s="243">
        <v>0</v>
      </c>
      <c r="AB117" s="243">
        <v>0</v>
      </c>
      <c r="AC117" s="242" t="s">
        <v>238</v>
      </c>
      <c r="AD117" s="243">
        <v>0</v>
      </c>
      <c r="AE117" s="243">
        <v>0</v>
      </c>
      <c r="AF117" s="243">
        <v>0</v>
      </c>
      <c r="AG117" s="249">
        <v>1.0005134446454673</v>
      </c>
      <c r="AH117" s="243">
        <v>0</v>
      </c>
      <c r="AI117" s="243">
        <v>0</v>
      </c>
    </row>
    <row r="118" spans="1:35" x14ac:dyDescent="0.25">
      <c r="A118" s="242" t="s">
        <v>243</v>
      </c>
      <c r="B118" s="243">
        <v>0</v>
      </c>
      <c r="C118" s="243">
        <v>0</v>
      </c>
      <c r="D118" s="243">
        <v>0</v>
      </c>
      <c r="E118" s="249">
        <v>1.0005483556865924</v>
      </c>
      <c r="F118" s="243">
        <v>0</v>
      </c>
      <c r="G118" s="243">
        <v>0</v>
      </c>
      <c r="H118" s="242" t="s">
        <v>238</v>
      </c>
      <c r="I118" s="243">
        <v>0</v>
      </c>
      <c r="J118" s="243">
        <v>0</v>
      </c>
      <c r="K118" s="243">
        <v>0</v>
      </c>
      <c r="L118" s="249">
        <v>1</v>
      </c>
      <c r="M118" s="243">
        <v>0</v>
      </c>
      <c r="N118" s="243">
        <v>0</v>
      </c>
      <c r="O118" s="242" t="s">
        <v>442</v>
      </c>
      <c r="P118" s="243">
        <v>0</v>
      </c>
      <c r="Q118" s="243">
        <v>0</v>
      </c>
      <c r="R118" s="243">
        <v>0</v>
      </c>
      <c r="S118" s="249">
        <v>1</v>
      </c>
      <c r="T118" s="243">
        <v>0</v>
      </c>
      <c r="U118" s="243">
        <v>0</v>
      </c>
      <c r="V118" s="242" t="s">
        <v>238</v>
      </c>
      <c r="W118" s="243">
        <v>0</v>
      </c>
      <c r="X118" s="243">
        <v>0</v>
      </c>
      <c r="Y118" s="243">
        <v>0</v>
      </c>
      <c r="Z118" s="249">
        <v>1</v>
      </c>
      <c r="AA118" s="243">
        <v>0</v>
      </c>
      <c r="AB118" s="243">
        <v>0</v>
      </c>
      <c r="AC118" s="242" t="s">
        <v>243</v>
      </c>
      <c r="AD118" s="243">
        <v>0</v>
      </c>
      <c r="AE118" s="243">
        <v>0</v>
      </c>
      <c r="AF118" s="243">
        <v>0</v>
      </c>
      <c r="AG118" s="249">
        <v>1.0005134446454673</v>
      </c>
      <c r="AH118" s="243">
        <v>0</v>
      </c>
      <c r="AI118" s="243">
        <v>0</v>
      </c>
    </row>
    <row r="119" spans="1:35" x14ac:dyDescent="0.25">
      <c r="A119" s="242" t="s">
        <v>288</v>
      </c>
      <c r="B119" s="243">
        <v>0</v>
      </c>
      <c r="C119" s="243">
        <v>0</v>
      </c>
      <c r="D119" s="243">
        <v>0</v>
      </c>
      <c r="E119" s="249">
        <v>1.0005483556865924</v>
      </c>
      <c r="F119" s="243">
        <v>0</v>
      </c>
      <c r="G119" s="243">
        <v>0</v>
      </c>
      <c r="H119" s="242" t="s">
        <v>243</v>
      </c>
      <c r="I119" s="243">
        <v>0</v>
      </c>
      <c r="J119" s="243">
        <v>0</v>
      </c>
      <c r="K119" s="243">
        <v>0</v>
      </c>
      <c r="L119" s="249">
        <v>1</v>
      </c>
      <c r="M119" s="243">
        <v>0</v>
      </c>
      <c r="N119" s="243">
        <v>0</v>
      </c>
      <c r="O119" s="242" t="s">
        <v>361</v>
      </c>
      <c r="P119" s="243">
        <v>0</v>
      </c>
      <c r="Q119" s="243">
        <v>0</v>
      </c>
      <c r="R119" s="243">
        <v>0</v>
      </c>
      <c r="S119" s="249">
        <v>1</v>
      </c>
      <c r="T119" s="243">
        <v>0</v>
      </c>
      <c r="U119" s="243">
        <v>0</v>
      </c>
      <c r="V119" s="242" t="s">
        <v>243</v>
      </c>
      <c r="W119" s="243">
        <v>0</v>
      </c>
      <c r="X119" s="243">
        <v>0</v>
      </c>
      <c r="Y119" s="243">
        <v>0</v>
      </c>
      <c r="Z119" s="249">
        <v>1</v>
      </c>
      <c r="AA119" s="243">
        <v>0</v>
      </c>
      <c r="AB119" s="243">
        <v>0</v>
      </c>
      <c r="AC119" s="242" t="s">
        <v>288</v>
      </c>
      <c r="AD119" s="243">
        <v>0</v>
      </c>
      <c r="AE119" s="243">
        <v>0</v>
      </c>
      <c r="AF119" s="243">
        <v>0</v>
      </c>
      <c r="AG119" s="249">
        <v>1.0005134446454673</v>
      </c>
      <c r="AH119" s="243">
        <v>0</v>
      </c>
      <c r="AI119" s="243">
        <v>0</v>
      </c>
    </row>
    <row r="120" spans="1:35" x14ac:dyDescent="0.25">
      <c r="A120" s="242" t="s">
        <v>365</v>
      </c>
      <c r="B120" s="243">
        <v>0</v>
      </c>
      <c r="C120" s="243">
        <v>0</v>
      </c>
      <c r="D120" s="243">
        <v>0</v>
      </c>
      <c r="E120" s="249">
        <v>1.0005483556865924</v>
      </c>
      <c r="F120" s="243">
        <v>0</v>
      </c>
      <c r="G120" s="243">
        <v>0</v>
      </c>
      <c r="H120" s="242" t="s">
        <v>288</v>
      </c>
      <c r="I120" s="243">
        <v>0</v>
      </c>
      <c r="J120" s="243">
        <v>0</v>
      </c>
      <c r="K120" s="243">
        <v>0</v>
      </c>
      <c r="L120" s="249">
        <v>1</v>
      </c>
      <c r="M120" s="243">
        <v>0</v>
      </c>
      <c r="N120" s="243">
        <v>0</v>
      </c>
      <c r="O120" s="242" t="s">
        <v>229</v>
      </c>
      <c r="P120" s="243">
        <v>0</v>
      </c>
      <c r="Q120" s="243">
        <v>0</v>
      </c>
      <c r="R120" s="243">
        <v>0</v>
      </c>
      <c r="S120" s="249">
        <v>1</v>
      </c>
      <c r="T120" s="243">
        <v>0</v>
      </c>
      <c r="U120" s="243">
        <v>0</v>
      </c>
      <c r="V120" s="242" t="s">
        <v>288</v>
      </c>
      <c r="W120" s="243">
        <v>0</v>
      </c>
      <c r="X120" s="243">
        <v>0</v>
      </c>
      <c r="Y120" s="243">
        <v>0</v>
      </c>
      <c r="Z120" s="249">
        <v>1</v>
      </c>
      <c r="AA120" s="243">
        <v>0</v>
      </c>
      <c r="AB120" s="243">
        <v>0</v>
      </c>
      <c r="AC120" s="242" t="s">
        <v>365</v>
      </c>
      <c r="AD120" s="243">
        <v>0</v>
      </c>
      <c r="AE120" s="243">
        <v>0</v>
      </c>
      <c r="AF120" s="243">
        <v>0</v>
      </c>
      <c r="AG120" s="249">
        <v>1.0005134446454673</v>
      </c>
      <c r="AH120" s="243">
        <v>0</v>
      </c>
      <c r="AI120" s="243">
        <v>0</v>
      </c>
    </row>
    <row r="121" spans="1:35" x14ac:dyDescent="0.25">
      <c r="A121" s="242" t="s">
        <v>437</v>
      </c>
      <c r="B121" s="243">
        <v>0</v>
      </c>
      <c r="C121" s="243">
        <v>0</v>
      </c>
      <c r="D121" s="243">
        <v>0</v>
      </c>
      <c r="E121" s="249">
        <v>1.0005483556865924</v>
      </c>
      <c r="F121" s="243">
        <v>0</v>
      </c>
      <c r="G121" s="243">
        <v>0</v>
      </c>
      <c r="H121" s="242" t="s">
        <v>365</v>
      </c>
      <c r="I121" s="243">
        <v>0</v>
      </c>
      <c r="J121" s="243">
        <v>0</v>
      </c>
      <c r="K121" s="243">
        <v>0</v>
      </c>
      <c r="L121" s="249">
        <v>1</v>
      </c>
      <c r="M121" s="243">
        <v>0</v>
      </c>
      <c r="N121" s="243">
        <v>0</v>
      </c>
      <c r="O121" s="242" t="s">
        <v>238</v>
      </c>
      <c r="P121" s="243">
        <v>0</v>
      </c>
      <c r="Q121" s="243">
        <v>0</v>
      </c>
      <c r="R121" s="243">
        <v>0</v>
      </c>
      <c r="S121" s="249">
        <v>1</v>
      </c>
      <c r="T121" s="243">
        <v>0</v>
      </c>
      <c r="U121" s="243">
        <v>0</v>
      </c>
      <c r="V121" s="242" t="s">
        <v>365</v>
      </c>
      <c r="W121" s="243">
        <v>0</v>
      </c>
      <c r="X121" s="243">
        <v>0</v>
      </c>
      <c r="Y121" s="243">
        <v>0</v>
      </c>
      <c r="Z121" s="249">
        <v>1</v>
      </c>
      <c r="AA121" s="243">
        <v>0</v>
      </c>
      <c r="AB121" s="243">
        <v>0</v>
      </c>
      <c r="AC121" s="242" t="s">
        <v>437</v>
      </c>
      <c r="AD121" s="243">
        <v>0</v>
      </c>
      <c r="AE121" s="243">
        <v>0</v>
      </c>
      <c r="AF121" s="243">
        <v>0</v>
      </c>
      <c r="AG121" s="249">
        <v>1.0005134446454673</v>
      </c>
      <c r="AH121" s="243">
        <v>0</v>
      </c>
      <c r="AI121" s="243">
        <v>0</v>
      </c>
    </row>
    <row r="122" spans="1:35" x14ac:dyDescent="0.25">
      <c r="A122" s="242" t="s">
        <v>367</v>
      </c>
      <c r="B122" s="243">
        <v>0</v>
      </c>
      <c r="C122" s="243">
        <v>0</v>
      </c>
      <c r="D122" s="243">
        <v>0</v>
      </c>
      <c r="E122" s="249">
        <v>1.0005483556865924</v>
      </c>
      <c r="F122" s="243">
        <v>0</v>
      </c>
      <c r="G122" s="243">
        <v>0</v>
      </c>
      <c r="H122" s="242" t="s">
        <v>437</v>
      </c>
      <c r="I122" s="243">
        <v>0</v>
      </c>
      <c r="J122" s="243">
        <v>0</v>
      </c>
      <c r="K122" s="243">
        <v>0</v>
      </c>
      <c r="L122" s="249">
        <v>1</v>
      </c>
      <c r="M122" s="243">
        <v>0</v>
      </c>
      <c r="N122" s="243">
        <v>0</v>
      </c>
      <c r="O122" s="242" t="s">
        <v>243</v>
      </c>
      <c r="P122" s="243">
        <v>0</v>
      </c>
      <c r="Q122" s="243">
        <v>0</v>
      </c>
      <c r="R122" s="243">
        <v>0</v>
      </c>
      <c r="S122" s="249">
        <v>1</v>
      </c>
      <c r="T122" s="243">
        <v>0</v>
      </c>
      <c r="U122" s="243">
        <v>0</v>
      </c>
      <c r="V122" s="242" t="s">
        <v>437</v>
      </c>
      <c r="W122" s="243">
        <v>0</v>
      </c>
      <c r="X122" s="243">
        <v>0</v>
      </c>
      <c r="Y122" s="243">
        <v>0</v>
      </c>
      <c r="Z122" s="249">
        <v>1</v>
      </c>
      <c r="AA122" s="243">
        <v>0</v>
      </c>
      <c r="AB122" s="243">
        <v>0</v>
      </c>
      <c r="AC122" s="242" t="s">
        <v>367</v>
      </c>
      <c r="AD122" s="243">
        <v>0</v>
      </c>
      <c r="AE122" s="243">
        <v>0</v>
      </c>
      <c r="AF122" s="243">
        <v>0</v>
      </c>
      <c r="AG122" s="249">
        <v>1.0005134446454673</v>
      </c>
      <c r="AH122" s="243">
        <v>0</v>
      </c>
      <c r="AI122" s="243">
        <v>0</v>
      </c>
    </row>
    <row r="123" spans="1:35" ht="25" x14ac:dyDescent="0.25">
      <c r="A123" s="242" t="s">
        <v>461</v>
      </c>
      <c r="B123" s="243">
        <v>0</v>
      </c>
      <c r="C123" s="243">
        <v>0</v>
      </c>
      <c r="D123" s="243">
        <v>0</v>
      </c>
      <c r="E123" s="249">
        <v>1.0005483556865924</v>
      </c>
      <c r="F123" s="243">
        <v>0</v>
      </c>
      <c r="G123" s="243">
        <v>0</v>
      </c>
      <c r="H123" s="242" t="s">
        <v>367</v>
      </c>
      <c r="I123" s="243">
        <v>0</v>
      </c>
      <c r="J123" s="243">
        <v>0</v>
      </c>
      <c r="K123" s="243">
        <v>0</v>
      </c>
      <c r="L123" s="249">
        <v>1</v>
      </c>
      <c r="M123" s="243">
        <v>0</v>
      </c>
      <c r="N123" s="243">
        <v>0</v>
      </c>
      <c r="O123" s="242" t="s">
        <v>365</v>
      </c>
      <c r="P123" s="243">
        <v>0</v>
      </c>
      <c r="Q123" s="243">
        <v>0</v>
      </c>
      <c r="R123" s="243">
        <v>0</v>
      </c>
      <c r="S123" s="249">
        <v>1</v>
      </c>
      <c r="T123" s="243">
        <v>0</v>
      </c>
      <c r="U123" s="243">
        <v>0</v>
      </c>
      <c r="V123" s="242" t="s">
        <v>367</v>
      </c>
      <c r="W123" s="243">
        <v>0</v>
      </c>
      <c r="X123" s="243">
        <v>0</v>
      </c>
      <c r="Y123" s="243">
        <v>0</v>
      </c>
      <c r="Z123" s="249">
        <v>1</v>
      </c>
      <c r="AA123" s="243">
        <v>0</v>
      </c>
      <c r="AB123" s="243">
        <v>0</v>
      </c>
      <c r="AC123" s="242" t="s">
        <v>461</v>
      </c>
      <c r="AD123" s="243">
        <v>0</v>
      </c>
      <c r="AE123" s="243">
        <v>0</v>
      </c>
      <c r="AF123" s="243">
        <v>0</v>
      </c>
      <c r="AG123" s="249">
        <v>1.0005134446454673</v>
      </c>
      <c r="AH123" s="243">
        <v>0</v>
      </c>
      <c r="AI123" s="243">
        <v>0</v>
      </c>
    </row>
    <row r="124" spans="1:35" ht="25" x14ac:dyDescent="0.25">
      <c r="A124" s="242" t="s">
        <v>370</v>
      </c>
      <c r="B124" s="243">
        <v>0</v>
      </c>
      <c r="C124" s="243">
        <v>0</v>
      </c>
      <c r="D124" s="243">
        <v>0</v>
      </c>
      <c r="E124" s="249">
        <v>1.0005483556865924</v>
      </c>
      <c r="F124" s="243">
        <v>0</v>
      </c>
      <c r="G124" s="243">
        <v>0</v>
      </c>
      <c r="H124" s="242" t="s">
        <v>461</v>
      </c>
      <c r="I124" s="243">
        <v>0</v>
      </c>
      <c r="J124" s="243">
        <v>0</v>
      </c>
      <c r="K124" s="243">
        <v>0</v>
      </c>
      <c r="L124" s="249">
        <v>1</v>
      </c>
      <c r="M124" s="243">
        <v>0</v>
      </c>
      <c r="N124" s="243">
        <v>0</v>
      </c>
      <c r="O124" s="242" t="s">
        <v>437</v>
      </c>
      <c r="P124" s="243">
        <v>0</v>
      </c>
      <c r="Q124" s="243">
        <v>0</v>
      </c>
      <c r="R124" s="243">
        <v>0</v>
      </c>
      <c r="S124" s="249">
        <v>1</v>
      </c>
      <c r="T124" s="243">
        <v>0</v>
      </c>
      <c r="U124" s="243">
        <v>0</v>
      </c>
      <c r="V124" s="242" t="s">
        <v>461</v>
      </c>
      <c r="W124" s="243">
        <v>0</v>
      </c>
      <c r="X124" s="243">
        <v>0</v>
      </c>
      <c r="Y124" s="243">
        <v>0</v>
      </c>
      <c r="Z124" s="249">
        <v>1</v>
      </c>
      <c r="AA124" s="243">
        <v>0</v>
      </c>
      <c r="AB124" s="243">
        <v>0</v>
      </c>
      <c r="AC124" s="242" t="s">
        <v>370</v>
      </c>
      <c r="AD124" s="243">
        <v>0</v>
      </c>
      <c r="AE124" s="243">
        <v>0</v>
      </c>
      <c r="AF124" s="243">
        <v>0</v>
      </c>
      <c r="AG124" s="249">
        <v>1.0005134446454673</v>
      </c>
      <c r="AH124" s="243">
        <v>0</v>
      </c>
      <c r="AI124" s="243">
        <v>0</v>
      </c>
    </row>
    <row r="125" spans="1:35" x14ac:dyDescent="0.25">
      <c r="A125" s="242" t="s">
        <v>371</v>
      </c>
      <c r="B125" s="243">
        <v>0</v>
      </c>
      <c r="C125" s="243">
        <v>0</v>
      </c>
      <c r="D125" s="243">
        <v>0</v>
      </c>
      <c r="E125" s="249">
        <v>1.0005483556865924</v>
      </c>
      <c r="F125" s="243">
        <v>0</v>
      </c>
      <c r="G125" s="243">
        <v>0</v>
      </c>
      <c r="H125" s="242" t="s">
        <v>370</v>
      </c>
      <c r="I125" s="243">
        <v>0</v>
      </c>
      <c r="J125" s="243">
        <v>0</v>
      </c>
      <c r="K125" s="243">
        <v>0</v>
      </c>
      <c r="L125" s="249">
        <v>1</v>
      </c>
      <c r="M125" s="243">
        <v>0</v>
      </c>
      <c r="N125" s="243">
        <v>0</v>
      </c>
      <c r="O125" s="242" t="s">
        <v>367</v>
      </c>
      <c r="P125" s="243">
        <v>0</v>
      </c>
      <c r="Q125" s="243">
        <v>0</v>
      </c>
      <c r="R125" s="243">
        <v>0</v>
      </c>
      <c r="S125" s="249">
        <v>1</v>
      </c>
      <c r="T125" s="243">
        <v>0</v>
      </c>
      <c r="U125" s="243">
        <v>0</v>
      </c>
      <c r="V125" s="242" t="s">
        <v>370</v>
      </c>
      <c r="W125" s="243">
        <v>0</v>
      </c>
      <c r="X125" s="243">
        <v>0</v>
      </c>
      <c r="Y125" s="243">
        <v>0</v>
      </c>
      <c r="Z125" s="249">
        <v>1</v>
      </c>
      <c r="AA125" s="243">
        <v>0</v>
      </c>
      <c r="AB125" s="243">
        <v>0</v>
      </c>
      <c r="AC125" s="242" t="s">
        <v>371</v>
      </c>
      <c r="AD125" s="243">
        <v>0</v>
      </c>
      <c r="AE125" s="243">
        <v>0</v>
      </c>
      <c r="AF125" s="243">
        <v>0</v>
      </c>
      <c r="AG125" s="249">
        <v>1.0005134446454673</v>
      </c>
      <c r="AH125" s="243">
        <v>0</v>
      </c>
      <c r="AI125" s="243">
        <v>0</v>
      </c>
    </row>
    <row r="126" spans="1:35" ht="25" x14ac:dyDescent="0.25">
      <c r="A126" s="242" t="s">
        <v>299</v>
      </c>
      <c r="B126" s="243">
        <v>0</v>
      </c>
      <c r="C126" s="243">
        <v>0</v>
      </c>
      <c r="D126" s="243">
        <v>0</v>
      </c>
      <c r="E126" s="249">
        <v>1.0005483556865924</v>
      </c>
      <c r="F126" s="243">
        <v>0</v>
      </c>
      <c r="G126" s="243">
        <v>0</v>
      </c>
      <c r="H126" s="242" t="s">
        <v>371</v>
      </c>
      <c r="I126" s="243">
        <v>0</v>
      </c>
      <c r="J126" s="243">
        <v>0</v>
      </c>
      <c r="K126" s="243">
        <v>0</v>
      </c>
      <c r="L126" s="249">
        <v>1</v>
      </c>
      <c r="M126" s="243">
        <v>0</v>
      </c>
      <c r="N126" s="243">
        <v>0</v>
      </c>
      <c r="O126" s="242" t="s">
        <v>461</v>
      </c>
      <c r="P126" s="243">
        <v>0</v>
      </c>
      <c r="Q126" s="243">
        <v>0</v>
      </c>
      <c r="R126" s="243">
        <v>0</v>
      </c>
      <c r="S126" s="249">
        <v>1</v>
      </c>
      <c r="T126" s="243">
        <v>0</v>
      </c>
      <c r="U126" s="243">
        <v>0</v>
      </c>
      <c r="V126" s="242" t="s">
        <v>371</v>
      </c>
      <c r="W126" s="243">
        <v>0</v>
      </c>
      <c r="X126" s="243">
        <v>0</v>
      </c>
      <c r="Y126" s="243">
        <v>0</v>
      </c>
      <c r="Z126" s="249">
        <v>1</v>
      </c>
      <c r="AA126" s="243">
        <v>0</v>
      </c>
      <c r="AB126" s="243">
        <v>0</v>
      </c>
      <c r="AC126" s="242" t="s">
        <v>299</v>
      </c>
      <c r="AD126" s="243">
        <v>0</v>
      </c>
      <c r="AE126" s="243">
        <v>0</v>
      </c>
      <c r="AF126" s="243">
        <v>0</v>
      </c>
      <c r="AG126" s="249">
        <v>1.0005134446454673</v>
      </c>
      <c r="AH126" s="243">
        <v>0</v>
      </c>
      <c r="AI126" s="243">
        <v>0</v>
      </c>
    </row>
    <row r="127" spans="1:35" x14ac:dyDescent="0.25">
      <c r="A127" s="242" t="s">
        <v>304</v>
      </c>
      <c r="B127" s="243">
        <v>0</v>
      </c>
      <c r="C127" s="243">
        <v>0</v>
      </c>
      <c r="D127" s="243">
        <v>0</v>
      </c>
      <c r="E127" s="249">
        <v>1.0005483556865924</v>
      </c>
      <c r="F127" s="243">
        <v>0</v>
      </c>
      <c r="G127" s="243">
        <v>0</v>
      </c>
      <c r="H127" s="242" t="s">
        <v>299</v>
      </c>
      <c r="I127" s="243">
        <v>0</v>
      </c>
      <c r="J127" s="243">
        <v>0</v>
      </c>
      <c r="K127" s="243">
        <v>0</v>
      </c>
      <c r="L127" s="249">
        <v>1</v>
      </c>
      <c r="M127" s="243">
        <v>0</v>
      </c>
      <c r="N127" s="243">
        <v>0</v>
      </c>
      <c r="O127" s="242" t="s">
        <v>370</v>
      </c>
      <c r="P127" s="243">
        <v>0</v>
      </c>
      <c r="Q127" s="243">
        <v>0</v>
      </c>
      <c r="R127" s="243">
        <v>0</v>
      </c>
      <c r="S127" s="249">
        <v>1</v>
      </c>
      <c r="T127" s="243">
        <v>0</v>
      </c>
      <c r="U127" s="243">
        <v>0</v>
      </c>
      <c r="V127" s="242" t="s">
        <v>299</v>
      </c>
      <c r="W127" s="243">
        <v>0</v>
      </c>
      <c r="X127" s="243">
        <v>0</v>
      </c>
      <c r="Y127" s="243">
        <v>0</v>
      </c>
      <c r="Z127" s="249">
        <v>1</v>
      </c>
      <c r="AA127" s="243">
        <v>0</v>
      </c>
      <c r="AB127" s="243">
        <v>0</v>
      </c>
      <c r="AC127" s="242" t="s">
        <v>304</v>
      </c>
      <c r="AD127" s="243">
        <v>0</v>
      </c>
      <c r="AE127" s="243">
        <v>0</v>
      </c>
      <c r="AF127" s="243">
        <v>0</v>
      </c>
      <c r="AG127" s="249">
        <v>1.0005134446454673</v>
      </c>
      <c r="AH127" s="243">
        <v>0</v>
      </c>
      <c r="AI127" s="243">
        <v>0</v>
      </c>
    </row>
    <row r="128" spans="1:35" x14ac:dyDescent="0.25">
      <c r="A128" s="242" t="s">
        <v>374</v>
      </c>
      <c r="B128" s="243">
        <v>0</v>
      </c>
      <c r="C128" s="243">
        <v>0</v>
      </c>
      <c r="D128" s="243">
        <v>0</v>
      </c>
      <c r="E128" s="249">
        <v>1.0005483556865924</v>
      </c>
      <c r="F128" s="243">
        <v>0</v>
      </c>
      <c r="G128" s="243">
        <v>0</v>
      </c>
      <c r="H128" s="242" t="s">
        <v>304</v>
      </c>
      <c r="I128" s="243">
        <v>0</v>
      </c>
      <c r="J128" s="243">
        <v>0</v>
      </c>
      <c r="K128" s="243">
        <v>0</v>
      </c>
      <c r="L128" s="249">
        <v>1</v>
      </c>
      <c r="M128" s="243">
        <v>0</v>
      </c>
      <c r="N128" s="243">
        <v>0</v>
      </c>
      <c r="O128" s="242" t="s">
        <v>371</v>
      </c>
      <c r="P128" s="243">
        <v>0</v>
      </c>
      <c r="Q128" s="243">
        <v>0</v>
      </c>
      <c r="R128" s="243">
        <v>0</v>
      </c>
      <c r="S128" s="249">
        <v>1</v>
      </c>
      <c r="T128" s="243">
        <v>0</v>
      </c>
      <c r="U128" s="243">
        <v>0</v>
      </c>
      <c r="V128" s="242" t="s">
        <v>304</v>
      </c>
      <c r="W128" s="243">
        <v>0</v>
      </c>
      <c r="X128" s="243">
        <v>0</v>
      </c>
      <c r="Y128" s="243">
        <v>0</v>
      </c>
      <c r="Z128" s="249">
        <v>1</v>
      </c>
      <c r="AA128" s="243">
        <v>0</v>
      </c>
      <c r="AB128" s="243">
        <v>0</v>
      </c>
      <c r="AC128" s="242" t="s">
        <v>374</v>
      </c>
      <c r="AD128" s="243">
        <v>0</v>
      </c>
      <c r="AE128" s="243">
        <v>0</v>
      </c>
      <c r="AF128" s="243">
        <v>0</v>
      </c>
      <c r="AG128" s="249">
        <v>1.0005134446454673</v>
      </c>
      <c r="AH128" s="243">
        <v>0</v>
      </c>
      <c r="AI128" s="243">
        <v>0</v>
      </c>
    </row>
    <row r="129" spans="1:35" x14ac:dyDescent="0.25">
      <c r="A129" s="242" t="s">
        <v>448</v>
      </c>
      <c r="B129" s="243">
        <v>0</v>
      </c>
      <c r="C129" s="243">
        <v>0</v>
      </c>
      <c r="D129" s="243">
        <v>0</v>
      </c>
      <c r="E129" s="249">
        <v>1.0005483556865924</v>
      </c>
      <c r="F129" s="243">
        <v>0</v>
      </c>
      <c r="G129" s="243">
        <v>0</v>
      </c>
      <c r="H129" s="242" t="s">
        <v>374</v>
      </c>
      <c r="I129" s="243">
        <v>0</v>
      </c>
      <c r="J129" s="243">
        <v>0</v>
      </c>
      <c r="K129" s="243">
        <v>0</v>
      </c>
      <c r="L129" s="249">
        <v>1</v>
      </c>
      <c r="M129" s="243">
        <v>0</v>
      </c>
      <c r="N129" s="243">
        <v>0</v>
      </c>
      <c r="O129" s="242" t="s">
        <v>299</v>
      </c>
      <c r="P129" s="243">
        <v>0</v>
      </c>
      <c r="Q129" s="243">
        <v>0</v>
      </c>
      <c r="R129" s="243">
        <v>0</v>
      </c>
      <c r="S129" s="249">
        <v>1</v>
      </c>
      <c r="T129" s="243">
        <v>0</v>
      </c>
      <c r="U129" s="243">
        <v>0</v>
      </c>
      <c r="V129" s="242" t="s">
        <v>374</v>
      </c>
      <c r="W129" s="243">
        <v>0</v>
      </c>
      <c r="X129" s="243">
        <v>0</v>
      </c>
      <c r="Y129" s="243">
        <v>0</v>
      </c>
      <c r="Z129" s="249">
        <v>1</v>
      </c>
      <c r="AA129" s="243">
        <v>0</v>
      </c>
      <c r="AB129" s="243">
        <v>0</v>
      </c>
      <c r="AC129" s="242" t="s">
        <v>448</v>
      </c>
      <c r="AD129" s="243">
        <v>0</v>
      </c>
      <c r="AE129" s="243">
        <v>0</v>
      </c>
      <c r="AF129" s="243">
        <v>0</v>
      </c>
      <c r="AG129" s="249">
        <v>1.0005134446454673</v>
      </c>
      <c r="AH129" s="243">
        <v>0</v>
      </c>
      <c r="AI129" s="243">
        <v>0</v>
      </c>
    </row>
    <row r="130" spans="1:35" x14ac:dyDescent="0.25">
      <c r="A130" s="242" t="s">
        <v>298</v>
      </c>
      <c r="B130" s="243">
        <v>0</v>
      </c>
      <c r="C130" s="243">
        <v>0</v>
      </c>
      <c r="D130" s="243">
        <v>0</v>
      </c>
      <c r="E130" s="249">
        <v>1.0005483556865924</v>
      </c>
      <c r="F130" s="243">
        <v>0</v>
      </c>
      <c r="G130" s="243">
        <v>0</v>
      </c>
      <c r="H130" s="242" t="s">
        <v>448</v>
      </c>
      <c r="I130" s="243">
        <v>0</v>
      </c>
      <c r="J130" s="243">
        <v>0</v>
      </c>
      <c r="K130" s="243">
        <v>0</v>
      </c>
      <c r="L130" s="249">
        <v>1</v>
      </c>
      <c r="M130" s="243">
        <v>0</v>
      </c>
      <c r="N130" s="243">
        <v>0</v>
      </c>
      <c r="O130" s="242" t="s">
        <v>304</v>
      </c>
      <c r="P130" s="243">
        <v>0</v>
      </c>
      <c r="Q130" s="243">
        <v>0</v>
      </c>
      <c r="R130" s="243">
        <v>0</v>
      </c>
      <c r="S130" s="249">
        <v>1</v>
      </c>
      <c r="T130" s="243">
        <v>0</v>
      </c>
      <c r="U130" s="243">
        <v>0</v>
      </c>
      <c r="V130" s="242" t="s">
        <v>448</v>
      </c>
      <c r="W130" s="243">
        <v>0</v>
      </c>
      <c r="X130" s="243">
        <v>0</v>
      </c>
      <c r="Y130" s="243">
        <v>0</v>
      </c>
      <c r="Z130" s="249">
        <v>1</v>
      </c>
      <c r="AA130" s="243">
        <v>0</v>
      </c>
      <c r="AB130" s="243">
        <v>0</v>
      </c>
      <c r="AC130" s="242" t="s">
        <v>298</v>
      </c>
      <c r="AD130" s="243">
        <v>0</v>
      </c>
      <c r="AE130" s="243">
        <v>0</v>
      </c>
      <c r="AF130" s="243">
        <v>0</v>
      </c>
      <c r="AG130" s="249">
        <v>1.0005134446454673</v>
      </c>
      <c r="AH130" s="243">
        <v>0</v>
      </c>
      <c r="AI130" s="243">
        <v>0</v>
      </c>
    </row>
    <row r="131" spans="1:35" x14ac:dyDescent="0.25">
      <c r="A131" s="242" t="s">
        <v>273</v>
      </c>
      <c r="B131" s="243">
        <v>0</v>
      </c>
      <c r="C131" s="243">
        <v>0</v>
      </c>
      <c r="D131" s="243">
        <v>0</v>
      </c>
      <c r="E131" s="249">
        <v>1.0005483556865924</v>
      </c>
      <c r="F131" s="243">
        <v>0</v>
      </c>
      <c r="G131" s="243">
        <v>0</v>
      </c>
      <c r="H131" s="242" t="s">
        <v>298</v>
      </c>
      <c r="I131" s="243">
        <v>0</v>
      </c>
      <c r="J131" s="243">
        <v>0</v>
      </c>
      <c r="K131" s="243">
        <v>0</v>
      </c>
      <c r="L131" s="249">
        <v>1</v>
      </c>
      <c r="M131" s="243">
        <v>0</v>
      </c>
      <c r="N131" s="243">
        <v>0</v>
      </c>
      <c r="O131" s="242" t="s">
        <v>374</v>
      </c>
      <c r="P131" s="243">
        <v>0</v>
      </c>
      <c r="Q131" s="243">
        <v>0</v>
      </c>
      <c r="R131" s="243">
        <v>0</v>
      </c>
      <c r="S131" s="249">
        <v>1</v>
      </c>
      <c r="T131" s="243">
        <v>0</v>
      </c>
      <c r="U131" s="243">
        <v>0</v>
      </c>
      <c r="V131" s="242" t="s">
        <v>298</v>
      </c>
      <c r="W131" s="243">
        <v>0</v>
      </c>
      <c r="X131" s="243">
        <v>0</v>
      </c>
      <c r="Y131" s="243">
        <v>0</v>
      </c>
      <c r="Z131" s="249">
        <v>1</v>
      </c>
      <c r="AA131" s="243">
        <v>0</v>
      </c>
      <c r="AB131" s="243">
        <v>0</v>
      </c>
      <c r="AC131" s="242" t="s">
        <v>273</v>
      </c>
      <c r="AD131" s="243">
        <v>0</v>
      </c>
      <c r="AE131" s="243">
        <v>0</v>
      </c>
      <c r="AF131" s="243">
        <v>0</v>
      </c>
      <c r="AG131" s="249">
        <v>1.0005134446454673</v>
      </c>
      <c r="AH131" s="243">
        <v>0</v>
      </c>
      <c r="AI131" s="243">
        <v>0</v>
      </c>
    </row>
    <row r="132" spans="1:35" x14ac:dyDescent="0.25">
      <c r="A132" s="242" t="s">
        <v>450</v>
      </c>
      <c r="B132" s="243">
        <v>0</v>
      </c>
      <c r="C132" s="243">
        <v>0</v>
      </c>
      <c r="D132" s="243">
        <v>0</v>
      </c>
      <c r="E132" s="249">
        <v>1.0005483556865924</v>
      </c>
      <c r="F132" s="243">
        <v>0</v>
      </c>
      <c r="G132" s="243">
        <v>0</v>
      </c>
      <c r="H132" s="242" t="s">
        <v>273</v>
      </c>
      <c r="I132" s="243">
        <v>0</v>
      </c>
      <c r="J132" s="243">
        <v>0</v>
      </c>
      <c r="K132" s="243">
        <v>0</v>
      </c>
      <c r="L132" s="249">
        <v>1</v>
      </c>
      <c r="M132" s="243">
        <v>0</v>
      </c>
      <c r="N132" s="243">
        <v>0</v>
      </c>
      <c r="O132" s="242" t="s">
        <v>448</v>
      </c>
      <c r="P132" s="243">
        <v>0</v>
      </c>
      <c r="Q132" s="243">
        <v>0</v>
      </c>
      <c r="R132" s="243">
        <v>0</v>
      </c>
      <c r="S132" s="249">
        <v>1</v>
      </c>
      <c r="T132" s="243">
        <v>0</v>
      </c>
      <c r="U132" s="243">
        <v>0</v>
      </c>
      <c r="V132" s="242" t="s">
        <v>273</v>
      </c>
      <c r="W132" s="243">
        <v>0</v>
      </c>
      <c r="X132" s="243">
        <v>0</v>
      </c>
      <c r="Y132" s="243">
        <v>0</v>
      </c>
      <c r="Z132" s="249">
        <v>1</v>
      </c>
      <c r="AA132" s="243">
        <v>0</v>
      </c>
      <c r="AB132" s="243">
        <v>0</v>
      </c>
      <c r="AC132" s="242" t="s">
        <v>450</v>
      </c>
      <c r="AD132" s="243">
        <v>0</v>
      </c>
      <c r="AE132" s="243">
        <v>0</v>
      </c>
      <c r="AF132" s="243">
        <v>0</v>
      </c>
      <c r="AG132" s="249">
        <v>1.0005134446454673</v>
      </c>
      <c r="AH132" s="243">
        <v>0</v>
      </c>
      <c r="AI132" s="243">
        <v>0</v>
      </c>
    </row>
    <row r="133" spans="1:35" x14ac:dyDescent="0.25">
      <c r="A133" s="242" t="s">
        <v>435</v>
      </c>
      <c r="B133" s="243">
        <v>0</v>
      </c>
      <c r="C133" s="243">
        <v>0</v>
      </c>
      <c r="D133" s="243">
        <v>0</v>
      </c>
      <c r="E133" s="249">
        <v>1.0005483556865924</v>
      </c>
      <c r="F133" s="243">
        <v>0</v>
      </c>
      <c r="G133" s="243">
        <v>0</v>
      </c>
      <c r="H133" s="242" t="s">
        <v>450</v>
      </c>
      <c r="I133" s="243">
        <v>0</v>
      </c>
      <c r="J133" s="243">
        <v>0</v>
      </c>
      <c r="K133" s="243">
        <v>0</v>
      </c>
      <c r="L133" s="249">
        <v>1</v>
      </c>
      <c r="M133" s="243">
        <v>0</v>
      </c>
      <c r="N133" s="243">
        <v>0</v>
      </c>
      <c r="O133" s="242" t="s">
        <v>298</v>
      </c>
      <c r="P133" s="243">
        <v>0</v>
      </c>
      <c r="Q133" s="243">
        <v>0</v>
      </c>
      <c r="R133" s="243">
        <v>0</v>
      </c>
      <c r="S133" s="249">
        <v>1</v>
      </c>
      <c r="T133" s="243">
        <v>0</v>
      </c>
      <c r="U133" s="243">
        <v>0</v>
      </c>
      <c r="V133" s="242" t="s">
        <v>450</v>
      </c>
      <c r="W133" s="243">
        <v>0</v>
      </c>
      <c r="X133" s="243">
        <v>0</v>
      </c>
      <c r="Y133" s="243">
        <v>0</v>
      </c>
      <c r="Z133" s="249">
        <v>1</v>
      </c>
      <c r="AA133" s="243">
        <v>0</v>
      </c>
      <c r="AB133" s="243">
        <v>0</v>
      </c>
      <c r="AC133" s="242" t="s">
        <v>435</v>
      </c>
      <c r="AD133" s="243">
        <v>0</v>
      </c>
      <c r="AE133" s="243">
        <v>0</v>
      </c>
      <c r="AF133" s="243">
        <v>0</v>
      </c>
      <c r="AG133" s="249">
        <v>1.0005134446454673</v>
      </c>
      <c r="AH133" s="243">
        <v>0</v>
      </c>
      <c r="AI133" s="243">
        <v>0</v>
      </c>
    </row>
    <row r="134" spans="1:35" x14ac:dyDescent="0.25">
      <c r="A134" s="242" t="s">
        <v>264</v>
      </c>
      <c r="B134" s="243">
        <v>0</v>
      </c>
      <c r="C134" s="243">
        <v>0</v>
      </c>
      <c r="D134" s="243">
        <v>0</v>
      </c>
      <c r="E134" s="249">
        <v>1.0005483556865924</v>
      </c>
      <c r="F134" s="243">
        <v>0</v>
      </c>
      <c r="G134" s="243">
        <v>0</v>
      </c>
      <c r="H134" s="242" t="s">
        <v>435</v>
      </c>
      <c r="I134" s="243">
        <v>0</v>
      </c>
      <c r="J134" s="243">
        <v>0</v>
      </c>
      <c r="K134" s="243">
        <v>0</v>
      </c>
      <c r="L134" s="249">
        <v>1</v>
      </c>
      <c r="M134" s="243">
        <v>0</v>
      </c>
      <c r="N134" s="243">
        <v>0</v>
      </c>
      <c r="O134" s="242" t="s">
        <v>450</v>
      </c>
      <c r="P134" s="243">
        <v>0</v>
      </c>
      <c r="Q134" s="243">
        <v>0</v>
      </c>
      <c r="R134" s="243">
        <v>0</v>
      </c>
      <c r="S134" s="249">
        <v>1</v>
      </c>
      <c r="T134" s="243">
        <v>0</v>
      </c>
      <c r="U134" s="243">
        <v>0</v>
      </c>
      <c r="V134" s="242" t="s">
        <v>435</v>
      </c>
      <c r="W134" s="243">
        <v>0</v>
      </c>
      <c r="X134" s="243">
        <v>0</v>
      </c>
      <c r="Y134" s="243">
        <v>0</v>
      </c>
      <c r="Z134" s="249">
        <v>1</v>
      </c>
      <c r="AA134" s="243">
        <v>0</v>
      </c>
      <c r="AB134" s="243">
        <v>0</v>
      </c>
      <c r="AC134" s="242" t="s">
        <v>264</v>
      </c>
      <c r="AD134" s="243">
        <v>0</v>
      </c>
      <c r="AE134" s="243">
        <v>0</v>
      </c>
      <c r="AF134" s="243">
        <v>0</v>
      </c>
      <c r="AG134" s="249">
        <v>1.0005134446454673</v>
      </c>
      <c r="AH134" s="243">
        <v>0</v>
      </c>
      <c r="AI134" s="243">
        <v>0</v>
      </c>
    </row>
    <row r="135" spans="1:35" x14ac:dyDescent="0.25">
      <c r="A135" s="242" t="s">
        <v>463</v>
      </c>
      <c r="B135" s="243">
        <v>0</v>
      </c>
      <c r="C135" s="243">
        <v>0</v>
      </c>
      <c r="D135" s="243">
        <v>0</v>
      </c>
      <c r="E135" s="249">
        <v>1.0005483556865924</v>
      </c>
      <c r="F135" s="243">
        <v>0</v>
      </c>
      <c r="G135" s="243">
        <v>0</v>
      </c>
      <c r="H135" s="242" t="s">
        <v>264</v>
      </c>
      <c r="I135" s="243">
        <v>0</v>
      </c>
      <c r="J135" s="243">
        <v>0</v>
      </c>
      <c r="K135" s="243">
        <v>0</v>
      </c>
      <c r="L135" s="249">
        <v>1</v>
      </c>
      <c r="M135" s="243">
        <v>0</v>
      </c>
      <c r="N135" s="243">
        <v>0</v>
      </c>
      <c r="O135" s="242" t="s">
        <v>435</v>
      </c>
      <c r="P135" s="243">
        <v>0</v>
      </c>
      <c r="Q135" s="243">
        <v>0</v>
      </c>
      <c r="R135" s="243">
        <v>0</v>
      </c>
      <c r="S135" s="249">
        <v>1</v>
      </c>
      <c r="T135" s="243">
        <v>0</v>
      </c>
      <c r="U135" s="243">
        <v>0</v>
      </c>
      <c r="V135" s="242" t="s">
        <v>264</v>
      </c>
      <c r="W135" s="243">
        <v>0</v>
      </c>
      <c r="X135" s="243">
        <v>0</v>
      </c>
      <c r="Y135" s="243">
        <v>0</v>
      </c>
      <c r="Z135" s="249">
        <v>1</v>
      </c>
      <c r="AA135" s="243">
        <v>0</v>
      </c>
      <c r="AB135" s="243">
        <v>0</v>
      </c>
      <c r="AC135" s="242" t="s">
        <v>463</v>
      </c>
      <c r="AD135" s="243">
        <v>0</v>
      </c>
      <c r="AE135" s="243">
        <v>0</v>
      </c>
      <c r="AF135" s="243">
        <v>0</v>
      </c>
      <c r="AG135" s="249">
        <v>1.0005134446454673</v>
      </c>
      <c r="AH135" s="243">
        <v>0</v>
      </c>
      <c r="AI135" s="243">
        <v>0</v>
      </c>
    </row>
    <row r="136" spans="1:35" x14ac:dyDescent="0.25">
      <c r="A136" s="242" t="s">
        <v>376</v>
      </c>
      <c r="B136" s="243">
        <v>0</v>
      </c>
      <c r="C136" s="243">
        <v>0</v>
      </c>
      <c r="D136" s="243">
        <v>0</v>
      </c>
      <c r="E136" s="249">
        <v>1.0005483556865924</v>
      </c>
      <c r="F136" s="243">
        <v>0</v>
      </c>
      <c r="G136" s="243">
        <v>0</v>
      </c>
      <c r="H136" s="242" t="s">
        <v>463</v>
      </c>
      <c r="I136" s="243">
        <v>0</v>
      </c>
      <c r="J136" s="243">
        <v>0</v>
      </c>
      <c r="K136" s="243">
        <v>0</v>
      </c>
      <c r="L136" s="249">
        <v>1</v>
      </c>
      <c r="M136" s="243">
        <v>0</v>
      </c>
      <c r="N136" s="243">
        <v>0</v>
      </c>
      <c r="O136" s="242" t="s">
        <v>463</v>
      </c>
      <c r="P136" s="243">
        <v>0</v>
      </c>
      <c r="Q136" s="243">
        <v>0</v>
      </c>
      <c r="R136" s="243">
        <v>0</v>
      </c>
      <c r="S136" s="249">
        <v>1</v>
      </c>
      <c r="T136" s="243">
        <v>0</v>
      </c>
      <c r="U136" s="243">
        <v>0</v>
      </c>
      <c r="V136" s="242" t="s">
        <v>463</v>
      </c>
      <c r="W136" s="243">
        <v>0</v>
      </c>
      <c r="X136" s="243">
        <v>0</v>
      </c>
      <c r="Y136" s="243">
        <v>0</v>
      </c>
      <c r="Z136" s="249">
        <v>1</v>
      </c>
      <c r="AA136" s="243">
        <v>0</v>
      </c>
      <c r="AB136" s="243">
        <v>0</v>
      </c>
      <c r="AC136" s="242" t="s">
        <v>376</v>
      </c>
      <c r="AD136" s="243">
        <v>0</v>
      </c>
      <c r="AE136" s="243">
        <v>0</v>
      </c>
      <c r="AF136" s="243">
        <v>0</v>
      </c>
      <c r="AG136" s="249">
        <v>1.0005134446454673</v>
      </c>
      <c r="AH136" s="243">
        <v>0</v>
      </c>
      <c r="AI136" s="243">
        <v>0</v>
      </c>
    </row>
    <row r="137" spans="1:35" x14ac:dyDescent="0.25">
      <c r="A137" s="242" t="s">
        <v>434</v>
      </c>
      <c r="B137" s="243">
        <v>0</v>
      </c>
      <c r="C137" s="243">
        <v>0</v>
      </c>
      <c r="D137" s="243">
        <v>0</v>
      </c>
      <c r="E137" s="249">
        <v>1.0005483556865924</v>
      </c>
      <c r="F137" s="243">
        <v>0</v>
      </c>
      <c r="G137" s="243">
        <v>0</v>
      </c>
      <c r="H137" s="242" t="s">
        <v>376</v>
      </c>
      <c r="I137" s="243">
        <v>0</v>
      </c>
      <c r="J137" s="243">
        <v>0</v>
      </c>
      <c r="K137" s="243">
        <v>0</v>
      </c>
      <c r="L137" s="249">
        <v>1</v>
      </c>
      <c r="M137" s="243">
        <v>0</v>
      </c>
      <c r="N137" s="243">
        <v>0</v>
      </c>
      <c r="O137" s="242" t="s">
        <v>376</v>
      </c>
      <c r="P137" s="243">
        <v>0</v>
      </c>
      <c r="Q137" s="243">
        <v>0</v>
      </c>
      <c r="R137" s="243">
        <v>0</v>
      </c>
      <c r="S137" s="249">
        <v>1</v>
      </c>
      <c r="T137" s="243">
        <v>0</v>
      </c>
      <c r="U137" s="243">
        <v>0</v>
      </c>
      <c r="V137" s="242" t="s">
        <v>376</v>
      </c>
      <c r="W137" s="243">
        <v>0</v>
      </c>
      <c r="X137" s="243">
        <v>0</v>
      </c>
      <c r="Y137" s="243">
        <v>0</v>
      </c>
      <c r="Z137" s="249">
        <v>1</v>
      </c>
      <c r="AA137" s="243">
        <v>0</v>
      </c>
      <c r="AB137" s="243">
        <v>0</v>
      </c>
      <c r="AC137" s="242" t="s">
        <v>434</v>
      </c>
      <c r="AD137" s="243">
        <v>0</v>
      </c>
      <c r="AE137" s="243">
        <v>0</v>
      </c>
      <c r="AF137" s="243">
        <v>0</v>
      </c>
      <c r="AG137" s="249">
        <v>1.0005134446454673</v>
      </c>
      <c r="AH137" s="243">
        <v>0</v>
      </c>
      <c r="AI137" s="243">
        <v>0</v>
      </c>
    </row>
    <row r="138" spans="1:35" x14ac:dyDescent="0.25">
      <c r="A138" s="242" t="s">
        <v>703</v>
      </c>
      <c r="B138" s="243">
        <v>0</v>
      </c>
      <c r="C138" s="243">
        <v>0</v>
      </c>
      <c r="D138" s="243">
        <v>0</v>
      </c>
      <c r="E138" s="249">
        <v>1.0005483556865924</v>
      </c>
      <c r="F138" s="243">
        <v>0</v>
      </c>
      <c r="G138" s="243">
        <v>0</v>
      </c>
      <c r="H138" s="242" t="s">
        <v>434</v>
      </c>
      <c r="I138" s="243">
        <v>0</v>
      </c>
      <c r="J138" s="243">
        <v>0</v>
      </c>
      <c r="K138" s="243">
        <v>0</v>
      </c>
      <c r="L138" s="249">
        <v>1</v>
      </c>
      <c r="M138" s="243">
        <v>0</v>
      </c>
      <c r="N138" s="243">
        <v>0</v>
      </c>
      <c r="O138" s="242" t="s">
        <v>434</v>
      </c>
      <c r="P138" s="243">
        <v>0</v>
      </c>
      <c r="Q138" s="243">
        <v>0</v>
      </c>
      <c r="R138" s="243">
        <v>0</v>
      </c>
      <c r="S138" s="249">
        <v>1</v>
      </c>
      <c r="T138" s="243">
        <v>0</v>
      </c>
      <c r="U138" s="243">
        <v>0</v>
      </c>
      <c r="V138" s="242" t="s">
        <v>434</v>
      </c>
      <c r="W138" s="243">
        <v>0</v>
      </c>
      <c r="X138" s="243">
        <v>0</v>
      </c>
      <c r="Y138" s="243">
        <v>0</v>
      </c>
      <c r="Z138" s="249">
        <v>1</v>
      </c>
      <c r="AA138" s="243">
        <v>0</v>
      </c>
      <c r="AB138" s="243">
        <v>0</v>
      </c>
      <c r="AC138" s="242" t="s">
        <v>703</v>
      </c>
      <c r="AD138" s="243">
        <v>0</v>
      </c>
      <c r="AE138" s="243">
        <v>0</v>
      </c>
      <c r="AF138" s="243">
        <v>0</v>
      </c>
      <c r="AG138" s="249">
        <v>1.0005134446454673</v>
      </c>
      <c r="AH138" s="243">
        <v>0</v>
      </c>
      <c r="AI138" s="243">
        <v>0</v>
      </c>
    </row>
    <row r="139" spans="1:35" x14ac:dyDescent="0.25">
      <c r="A139" s="242" t="s">
        <v>377</v>
      </c>
      <c r="B139" s="243">
        <v>0</v>
      </c>
      <c r="C139" s="243">
        <v>0</v>
      </c>
      <c r="D139" s="243">
        <v>0</v>
      </c>
      <c r="E139" s="249">
        <v>1.0005483556865924</v>
      </c>
      <c r="F139" s="243">
        <v>0</v>
      </c>
      <c r="G139" s="243">
        <v>0</v>
      </c>
      <c r="H139" s="242" t="s">
        <v>703</v>
      </c>
      <c r="I139" s="243">
        <v>0</v>
      </c>
      <c r="J139" s="243">
        <v>0</v>
      </c>
      <c r="K139" s="243">
        <v>0</v>
      </c>
      <c r="L139" s="249">
        <v>1</v>
      </c>
      <c r="M139" s="243">
        <v>0</v>
      </c>
      <c r="N139" s="243">
        <v>0</v>
      </c>
      <c r="O139" s="242" t="s">
        <v>703</v>
      </c>
      <c r="P139" s="243">
        <v>0</v>
      </c>
      <c r="Q139" s="243">
        <v>0</v>
      </c>
      <c r="R139" s="243">
        <v>0</v>
      </c>
      <c r="S139" s="249">
        <v>1</v>
      </c>
      <c r="T139" s="243">
        <v>0</v>
      </c>
      <c r="U139" s="243">
        <v>0</v>
      </c>
      <c r="V139" s="242" t="s">
        <v>703</v>
      </c>
      <c r="W139" s="243">
        <v>0</v>
      </c>
      <c r="X139" s="243">
        <v>0</v>
      </c>
      <c r="Y139" s="243">
        <v>0</v>
      </c>
      <c r="Z139" s="249">
        <v>1</v>
      </c>
      <c r="AA139" s="243">
        <v>0</v>
      </c>
      <c r="AB139" s="243">
        <v>0</v>
      </c>
      <c r="AC139" s="242" t="s">
        <v>377</v>
      </c>
      <c r="AD139" s="243">
        <v>0</v>
      </c>
      <c r="AE139" s="243">
        <v>0</v>
      </c>
      <c r="AF139" s="243">
        <v>0</v>
      </c>
      <c r="AG139" s="249">
        <v>1.0005134446454673</v>
      </c>
      <c r="AH139" s="243">
        <v>0</v>
      </c>
      <c r="AI139" s="243">
        <v>0</v>
      </c>
    </row>
    <row r="140" spans="1:35" x14ac:dyDescent="0.25">
      <c r="A140" s="242" t="s">
        <v>260</v>
      </c>
      <c r="B140" s="243">
        <v>0</v>
      </c>
      <c r="C140" s="243">
        <v>0</v>
      </c>
      <c r="D140" s="243">
        <v>0</v>
      </c>
      <c r="E140" s="249">
        <v>1.0005483556865924</v>
      </c>
      <c r="F140" s="243">
        <v>0</v>
      </c>
      <c r="G140" s="243">
        <v>0</v>
      </c>
      <c r="H140" s="242" t="s">
        <v>377</v>
      </c>
      <c r="I140" s="243">
        <v>0</v>
      </c>
      <c r="J140" s="243">
        <v>0</v>
      </c>
      <c r="K140" s="243">
        <v>0</v>
      </c>
      <c r="L140" s="249">
        <v>1</v>
      </c>
      <c r="M140" s="243">
        <v>0</v>
      </c>
      <c r="N140" s="243">
        <v>0</v>
      </c>
      <c r="O140" s="242" t="s">
        <v>377</v>
      </c>
      <c r="P140" s="243">
        <v>0</v>
      </c>
      <c r="Q140" s="243">
        <v>0</v>
      </c>
      <c r="R140" s="243">
        <v>0</v>
      </c>
      <c r="S140" s="249">
        <v>1</v>
      </c>
      <c r="T140" s="243">
        <v>0</v>
      </c>
      <c r="U140" s="243">
        <v>0</v>
      </c>
      <c r="V140" s="242" t="s">
        <v>377</v>
      </c>
      <c r="W140" s="243">
        <v>0</v>
      </c>
      <c r="X140" s="243">
        <v>0</v>
      </c>
      <c r="Y140" s="243">
        <v>0</v>
      </c>
      <c r="Z140" s="249">
        <v>1</v>
      </c>
      <c r="AA140" s="243">
        <v>0</v>
      </c>
      <c r="AB140" s="243">
        <v>0</v>
      </c>
      <c r="AC140" s="242" t="s">
        <v>260</v>
      </c>
      <c r="AD140" s="243">
        <v>0</v>
      </c>
      <c r="AE140" s="243">
        <v>0</v>
      </c>
      <c r="AF140" s="243">
        <v>0</v>
      </c>
      <c r="AG140" s="249">
        <v>1.0005134446454673</v>
      </c>
      <c r="AH140" s="243">
        <v>0</v>
      </c>
      <c r="AI140" s="243">
        <v>0</v>
      </c>
    </row>
    <row r="141" spans="1:35" x14ac:dyDescent="0.25">
      <c r="A141" s="242" t="s">
        <v>380</v>
      </c>
      <c r="B141" s="243">
        <v>0</v>
      </c>
      <c r="C141" s="243">
        <v>0</v>
      </c>
      <c r="D141" s="243">
        <v>0</v>
      </c>
      <c r="E141" s="249">
        <v>1.0005483556865924</v>
      </c>
      <c r="F141" s="243">
        <v>0</v>
      </c>
      <c r="G141" s="243">
        <v>0</v>
      </c>
      <c r="H141" s="242" t="s">
        <v>260</v>
      </c>
      <c r="I141" s="243">
        <v>0</v>
      </c>
      <c r="J141" s="243">
        <v>0</v>
      </c>
      <c r="K141" s="243">
        <v>0</v>
      </c>
      <c r="L141" s="249">
        <v>1</v>
      </c>
      <c r="M141" s="243">
        <v>0</v>
      </c>
      <c r="N141" s="243">
        <v>0</v>
      </c>
      <c r="O141" s="242" t="s">
        <v>260</v>
      </c>
      <c r="P141" s="243">
        <v>0</v>
      </c>
      <c r="Q141" s="243">
        <v>0</v>
      </c>
      <c r="R141" s="243">
        <v>0</v>
      </c>
      <c r="S141" s="249">
        <v>1</v>
      </c>
      <c r="T141" s="243">
        <v>0</v>
      </c>
      <c r="U141" s="243">
        <v>0</v>
      </c>
      <c r="V141" s="242" t="s">
        <v>260</v>
      </c>
      <c r="W141" s="243">
        <v>0</v>
      </c>
      <c r="X141" s="243">
        <v>0</v>
      </c>
      <c r="Y141" s="243">
        <v>0</v>
      </c>
      <c r="Z141" s="249">
        <v>1</v>
      </c>
      <c r="AA141" s="243">
        <v>0</v>
      </c>
      <c r="AB141" s="243">
        <v>0</v>
      </c>
      <c r="AC141" s="242" t="s">
        <v>380</v>
      </c>
      <c r="AD141" s="243">
        <v>0</v>
      </c>
      <c r="AE141" s="243">
        <v>0</v>
      </c>
      <c r="AF141" s="243">
        <v>0</v>
      </c>
      <c r="AG141" s="249">
        <v>1.0005134446454673</v>
      </c>
      <c r="AH141" s="243">
        <v>0</v>
      </c>
      <c r="AI141" s="243">
        <v>0</v>
      </c>
    </row>
    <row r="142" spans="1:35" x14ac:dyDescent="0.25">
      <c r="A142" s="242" t="s">
        <v>384</v>
      </c>
      <c r="B142" s="243">
        <v>0</v>
      </c>
      <c r="C142" s="243">
        <v>0</v>
      </c>
      <c r="D142" s="243">
        <v>0</v>
      </c>
      <c r="E142" s="249">
        <v>1.0005483556865924</v>
      </c>
      <c r="F142" s="243">
        <v>0</v>
      </c>
      <c r="G142" s="243">
        <v>0</v>
      </c>
      <c r="H142" s="242" t="s">
        <v>380</v>
      </c>
      <c r="I142" s="243">
        <v>0</v>
      </c>
      <c r="J142" s="243">
        <v>0</v>
      </c>
      <c r="K142" s="243">
        <v>0</v>
      </c>
      <c r="L142" s="249">
        <v>1</v>
      </c>
      <c r="M142" s="243">
        <v>0</v>
      </c>
      <c r="N142" s="243">
        <v>0</v>
      </c>
      <c r="O142" s="242" t="s">
        <v>380</v>
      </c>
      <c r="P142" s="243">
        <v>0</v>
      </c>
      <c r="Q142" s="243">
        <v>0</v>
      </c>
      <c r="R142" s="243">
        <v>0</v>
      </c>
      <c r="S142" s="249">
        <v>1</v>
      </c>
      <c r="T142" s="243">
        <v>0</v>
      </c>
      <c r="U142" s="243">
        <v>0</v>
      </c>
      <c r="V142" s="242" t="s">
        <v>380</v>
      </c>
      <c r="W142" s="243">
        <v>0</v>
      </c>
      <c r="X142" s="243">
        <v>0</v>
      </c>
      <c r="Y142" s="243">
        <v>0</v>
      </c>
      <c r="Z142" s="249">
        <v>1</v>
      </c>
      <c r="AA142" s="243">
        <v>0</v>
      </c>
      <c r="AB142" s="243">
        <v>0</v>
      </c>
      <c r="AC142" s="242" t="s">
        <v>384</v>
      </c>
      <c r="AD142" s="243">
        <v>0</v>
      </c>
      <c r="AE142" s="243">
        <v>0</v>
      </c>
      <c r="AF142" s="243">
        <v>0</v>
      </c>
      <c r="AG142" s="249">
        <v>1.0005134446454673</v>
      </c>
      <c r="AH142" s="243">
        <v>0</v>
      </c>
      <c r="AI142" s="243">
        <v>0</v>
      </c>
    </row>
    <row r="143" spans="1:35" x14ac:dyDescent="0.25">
      <c r="A143" s="242" t="s">
        <v>236</v>
      </c>
      <c r="B143" s="243">
        <v>0</v>
      </c>
      <c r="C143" s="243">
        <v>0</v>
      </c>
      <c r="D143" s="243">
        <v>0</v>
      </c>
      <c r="E143" s="249">
        <v>1.0005483556865924</v>
      </c>
      <c r="F143" s="243">
        <v>0</v>
      </c>
      <c r="G143" s="243">
        <v>0</v>
      </c>
      <c r="H143" s="242" t="s">
        <v>384</v>
      </c>
      <c r="I143" s="243">
        <v>0</v>
      </c>
      <c r="J143" s="243">
        <v>0</v>
      </c>
      <c r="K143" s="243">
        <v>0</v>
      </c>
      <c r="L143" s="249">
        <v>1</v>
      </c>
      <c r="M143" s="243">
        <v>0</v>
      </c>
      <c r="N143" s="243">
        <v>0</v>
      </c>
      <c r="O143" s="242" t="s">
        <v>384</v>
      </c>
      <c r="P143" s="243">
        <v>0</v>
      </c>
      <c r="Q143" s="243">
        <v>0</v>
      </c>
      <c r="R143" s="243">
        <v>0</v>
      </c>
      <c r="S143" s="249">
        <v>1</v>
      </c>
      <c r="T143" s="243">
        <v>0</v>
      </c>
      <c r="U143" s="243">
        <v>0</v>
      </c>
      <c r="V143" s="242" t="s">
        <v>384</v>
      </c>
      <c r="W143" s="243">
        <v>0</v>
      </c>
      <c r="X143" s="243">
        <v>0</v>
      </c>
      <c r="Y143" s="243">
        <v>0</v>
      </c>
      <c r="Z143" s="249">
        <v>1</v>
      </c>
      <c r="AA143" s="243">
        <v>0</v>
      </c>
      <c r="AB143" s="243">
        <v>0</v>
      </c>
      <c r="AC143" s="242" t="s">
        <v>236</v>
      </c>
      <c r="AD143" s="243">
        <v>0</v>
      </c>
      <c r="AE143" s="243">
        <v>0</v>
      </c>
      <c r="AF143" s="243">
        <v>0</v>
      </c>
      <c r="AG143" s="249">
        <v>1.0005134446454673</v>
      </c>
      <c r="AH143" s="243">
        <v>0</v>
      </c>
      <c r="AI143" s="243">
        <v>0</v>
      </c>
    </row>
    <row r="144" spans="1:35" x14ac:dyDescent="0.25">
      <c r="A144" s="242" t="s">
        <v>387</v>
      </c>
      <c r="B144" s="243">
        <v>0</v>
      </c>
      <c r="C144" s="243">
        <v>0</v>
      </c>
      <c r="D144" s="243">
        <v>0</v>
      </c>
      <c r="E144" s="249">
        <v>1.0005483556865924</v>
      </c>
      <c r="F144" s="243">
        <v>0</v>
      </c>
      <c r="G144" s="243">
        <v>0</v>
      </c>
      <c r="H144" s="242" t="s">
        <v>236</v>
      </c>
      <c r="I144" s="243">
        <v>0</v>
      </c>
      <c r="J144" s="243">
        <v>0</v>
      </c>
      <c r="K144" s="243">
        <v>0</v>
      </c>
      <c r="L144" s="249">
        <v>1</v>
      </c>
      <c r="M144" s="243">
        <v>0</v>
      </c>
      <c r="N144" s="243">
        <v>0</v>
      </c>
      <c r="O144" s="242" t="s">
        <v>236</v>
      </c>
      <c r="P144" s="243">
        <v>0</v>
      </c>
      <c r="Q144" s="243">
        <v>0</v>
      </c>
      <c r="R144" s="243">
        <v>0</v>
      </c>
      <c r="S144" s="249">
        <v>1</v>
      </c>
      <c r="T144" s="243">
        <v>0</v>
      </c>
      <c r="U144" s="243">
        <v>0</v>
      </c>
      <c r="V144" s="242" t="s">
        <v>236</v>
      </c>
      <c r="W144" s="243">
        <v>0</v>
      </c>
      <c r="X144" s="243">
        <v>0</v>
      </c>
      <c r="Y144" s="243">
        <v>0</v>
      </c>
      <c r="Z144" s="249">
        <v>1</v>
      </c>
      <c r="AA144" s="243">
        <v>0</v>
      </c>
      <c r="AB144" s="243">
        <v>0</v>
      </c>
      <c r="AC144" s="242" t="s">
        <v>387</v>
      </c>
      <c r="AD144" s="243">
        <v>0</v>
      </c>
      <c r="AE144" s="243">
        <v>0</v>
      </c>
      <c r="AF144" s="243">
        <v>0</v>
      </c>
      <c r="AG144" s="249">
        <v>1.0005134446454673</v>
      </c>
      <c r="AH144" s="243">
        <v>0</v>
      </c>
      <c r="AI144" s="243">
        <v>0</v>
      </c>
    </row>
    <row r="145" spans="1:35" x14ac:dyDescent="0.25">
      <c r="A145" s="242" t="s">
        <v>444</v>
      </c>
      <c r="B145" s="243">
        <v>0</v>
      </c>
      <c r="C145" s="243">
        <v>0</v>
      </c>
      <c r="D145" s="243">
        <v>0</v>
      </c>
      <c r="E145" s="249">
        <v>1.0005483556865924</v>
      </c>
      <c r="F145" s="243">
        <v>0</v>
      </c>
      <c r="G145" s="243">
        <v>0</v>
      </c>
      <c r="H145" s="242" t="s">
        <v>387</v>
      </c>
      <c r="I145" s="243">
        <v>0</v>
      </c>
      <c r="J145" s="243">
        <v>0</v>
      </c>
      <c r="K145" s="243">
        <v>0</v>
      </c>
      <c r="L145" s="249">
        <v>1</v>
      </c>
      <c r="M145" s="243">
        <v>0</v>
      </c>
      <c r="N145" s="243">
        <v>0</v>
      </c>
      <c r="O145" s="242" t="s">
        <v>387</v>
      </c>
      <c r="P145" s="243">
        <v>0</v>
      </c>
      <c r="Q145" s="243">
        <v>0</v>
      </c>
      <c r="R145" s="243">
        <v>0</v>
      </c>
      <c r="S145" s="249">
        <v>1</v>
      </c>
      <c r="T145" s="243">
        <v>0</v>
      </c>
      <c r="U145" s="243">
        <v>0</v>
      </c>
      <c r="V145" s="242" t="s">
        <v>387</v>
      </c>
      <c r="W145" s="243">
        <v>0</v>
      </c>
      <c r="X145" s="243">
        <v>0</v>
      </c>
      <c r="Y145" s="243">
        <v>0</v>
      </c>
      <c r="Z145" s="249">
        <v>1</v>
      </c>
      <c r="AA145" s="243">
        <v>0</v>
      </c>
      <c r="AB145" s="243">
        <v>0</v>
      </c>
      <c r="AC145" s="242" t="s">
        <v>444</v>
      </c>
      <c r="AD145" s="243">
        <v>0</v>
      </c>
      <c r="AE145" s="243">
        <v>0</v>
      </c>
      <c r="AF145" s="243">
        <v>0</v>
      </c>
      <c r="AG145" s="249">
        <v>1.0005134446454673</v>
      </c>
      <c r="AH145" s="243">
        <v>0</v>
      </c>
      <c r="AI145" s="243">
        <v>0</v>
      </c>
    </row>
    <row r="146" spans="1:35" x14ac:dyDescent="0.25">
      <c r="A146" s="242" t="s">
        <v>271</v>
      </c>
      <c r="B146" s="243">
        <v>0</v>
      </c>
      <c r="C146" s="243">
        <v>0</v>
      </c>
      <c r="D146" s="243">
        <v>0</v>
      </c>
      <c r="E146" s="249">
        <v>1.0005483556865924</v>
      </c>
      <c r="F146" s="243">
        <v>0</v>
      </c>
      <c r="G146" s="243">
        <v>0</v>
      </c>
      <c r="H146" s="242" t="s">
        <v>444</v>
      </c>
      <c r="I146" s="243">
        <v>0</v>
      </c>
      <c r="J146" s="243">
        <v>0</v>
      </c>
      <c r="K146" s="243">
        <v>0</v>
      </c>
      <c r="L146" s="249">
        <v>1</v>
      </c>
      <c r="M146" s="243">
        <v>0</v>
      </c>
      <c r="N146" s="243">
        <v>0</v>
      </c>
      <c r="O146" s="242" t="s">
        <v>444</v>
      </c>
      <c r="P146" s="243">
        <v>0</v>
      </c>
      <c r="Q146" s="243">
        <v>0</v>
      </c>
      <c r="R146" s="243">
        <v>0</v>
      </c>
      <c r="S146" s="249">
        <v>1</v>
      </c>
      <c r="T146" s="243">
        <v>0</v>
      </c>
      <c r="U146" s="243">
        <v>0</v>
      </c>
      <c r="V146" s="242" t="s">
        <v>444</v>
      </c>
      <c r="W146" s="243">
        <v>0</v>
      </c>
      <c r="X146" s="243">
        <v>0</v>
      </c>
      <c r="Y146" s="243">
        <v>0</v>
      </c>
      <c r="Z146" s="249">
        <v>1</v>
      </c>
      <c r="AA146" s="243">
        <v>0</v>
      </c>
      <c r="AB146" s="243">
        <v>0</v>
      </c>
      <c r="AC146" s="242" t="s">
        <v>271</v>
      </c>
      <c r="AD146" s="243">
        <v>0</v>
      </c>
      <c r="AE146" s="243">
        <v>0</v>
      </c>
      <c r="AF146" s="243">
        <v>0</v>
      </c>
      <c r="AG146" s="249">
        <v>1.0005134446454673</v>
      </c>
      <c r="AH146" s="243">
        <v>0</v>
      </c>
      <c r="AI146" s="243">
        <v>0</v>
      </c>
    </row>
    <row r="147" spans="1:35" x14ac:dyDescent="0.25">
      <c r="A147" s="245" t="s">
        <v>446</v>
      </c>
      <c r="B147" s="243">
        <v>0</v>
      </c>
      <c r="C147" s="243">
        <v>0</v>
      </c>
      <c r="D147" s="243">
        <v>0</v>
      </c>
      <c r="E147" s="249">
        <v>1.0005483556865924</v>
      </c>
      <c r="F147" s="243">
        <v>0</v>
      </c>
      <c r="G147" s="243">
        <v>0</v>
      </c>
      <c r="H147" s="242" t="s">
        <v>271</v>
      </c>
      <c r="I147" s="243">
        <v>0</v>
      </c>
      <c r="J147" s="243">
        <v>0</v>
      </c>
      <c r="K147" s="243">
        <v>0</v>
      </c>
      <c r="L147" s="249">
        <v>1</v>
      </c>
      <c r="M147" s="243">
        <v>0</v>
      </c>
      <c r="N147" s="243">
        <v>0</v>
      </c>
      <c r="O147" s="242" t="s">
        <v>271</v>
      </c>
      <c r="P147" s="243">
        <v>0</v>
      </c>
      <c r="Q147" s="243">
        <v>0</v>
      </c>
      <c r="R147" s="243">
        <v>0</v>
      </c>
      <c r="S147" s="249">
        <v>1</v>
      </c>
      <c r="T147" s="243">
        <v>0</v>
      </c>
      <c r="U147" s="243">
        <v>0</v>
      </c>
      <c r="V147" s="242" t="s">
        <v>271</v>
      </c>
      <c r="W147" s="243">
        <v>0</v>
      </c>
      <c r="X147" s="243">
        <v>0</v>
      </c>
      <c r="Y147" s="243">
        <v>0</v>
      </c>
      <c r="Z147" s="249">
        <v>1</v>
      </c>
      <c r="AA147" s="243">
        <v>0</v>
      </c>
      <c r="AB147" s="243">
        <v>0</v>
      </c>
      <c r="AC147" s="245" t="s">
        <v>446</v>
      </c>
      <c r="AD147" s="243">
        <v>0</v>
      </c>
      <c r="AE147" s="243">
        <v>0</v>
      </c>
      <c r="AF147" s="243">
        <v>0</v>
      </c>
      <c r="AG147" s="249">
        <v>1.0005134446454673</v>
      </c>
      <c r="AH147" s="243">
        <v>0</v>
      </c>
      <c r="AI147" s="243">
        <v>0</v>
      </c>
    </row>
    <row r="148" spans="1:35" x14ac:dyDescent="0.25">
      <c r="A148" s="242" t="s">
        <v>464</v>
      </c>
      <c r="B148" s="243">
        <v>0</v>
      </c>
      <c r="C148" s="243">
        <v>0</v>
      </c>
      <c r="D148" s="243">
        <v>0</v>
      </c>
      <c r="E148" s="249">
        <v>1.0005483556865924</v>
      </c>
      <c r="F148" s="243">
        <v>0</v>
      </c>
      <c r="G148" s="243">
        <v>0</v>
      </c>
      <c r="H148" s="245" t="s">
        <v>446</v>
      </c>
      <c r="I148" s="243">
        <v>0</v>
      </c>
      <c r="J148" s="243">
        <v>0</v>
      </c>
      <c r="K148" s="243">
        <v>0</v>
      </c>
      <c r="L148" s="249">
        <v>1</v>
      </c>
      <c r="M148" s="243">
        <v>0</v>
      </c>
      <c r="N148" s="243">
        <v>0</v>
      </c>
      <c r="O148" s="245" t="s">
        <v>446</v>
      </c>
      <c r="P148" s="243">
        <v>0</v>
      </c>
      <c r="Q148" s="243">
        <v>0</v>
      </c>
      <c r="R148" s="243">
        <v>0</v>
      </c>
      <c r="S148" s="249">
        <v>1</v>
      </c>
      <c r="T148" s="243">
        <v>0</v>
      </c>
      <c r="U148" s="243">
        <v>0</v>
      </c>
      <c r="V148" s="245" t="s">
        <v>446</v>
      </c>
      <c r="W148" s="243">
        <v>0</v>
      </c>
      <c r="X148" s="243">
        <v>0</v>
      </c>
      <c r="Y148" s="243">
        <v>0</v>
      </c>
      <c r="Z148" s="249">
        <v>1</v>
      </c>
      <c r="AA148" s="243">
        <v>0</v>
      </c>
      <c r="AB148" s="243">
        <v>0</v>
      </c>
      <c r="AC148" s="242" t="s">
        <v>464</v>
      </c>
      <c r="AD148" s="243">
        <v>0</v>
      </c>
      <c r="AE148" s="243">
        <v>0</v>
      </c>
      <c r="AF148" s="243">
        <v>0</v>
      </c>
      <c r="AG148" s="249">
        <v>1.0005134446454673</v>
      </c>
      <c r="AH148" s="243">
        <v>0</v>
      </c>
      <c r="AI148" s="243">
        <v>0</v>
      </c>
    </row>
    <row r="149" spans="1:35" x14ac:dyDescent="0.25">
      <c r="A149" s="242" t="s">
        <v>222</v>
      </c>
      <c r="B149" s="243">
        <v>0</v>
      </c>
      <c r="C149" s="243">
        <v>0</v>
      </c>
      <c r="D149" s="243">
        <v>0</v>
      </c>
      <c r="E149" s="249">
        <v>1.0005483556865924</v>
      </c>
      <c r="F149" s="243">
        <v>0</v>
      </c>
      <c r="G149" s="243">
        <v>0</v>
      </c>
      <c r="H149" s="242" t="s">
        <v>464</v>
      </c>
      <c r="I149" s="243">
        <v>0</v>
      </c>
      <c r="J149" s="243">
        <v>0</v>
      </c>
      <c r="K149" s="243">
        <v>0</v>
      </c>
      <c r="L149" s="249">
        <v>1</v>
      </c>
      <c r="M149" s="243">
        <v>0</v>
      </c>
      <c r="N149" s="243">
        <v>0</v>
      </c>
      <c r="O149" s="242" t="s">
        <v>464</v>
      </c>
      <c r="P149" s="243">
        <v>0</v>
      </c>
      <c r="Q149" s="243">
        <v>0</v>
      </c>
      <c r="R149" s="243">
        <v>0</v>
      </c>
      <c r="S149" s="249">
        <v>1</v>
      </c>
      <c r="T149" s="243">
        <v>0</v>
      </c>
      <c r="U149" s="243">
        <v>0</v>
      </c>
      <c r="V149" s="242" t="s">
        <v>464</v>
      </c>
      <c r="W149" s="243">
        <v>0</v>
      </c>
      <c r="X149" s="243">
        <v>0</v>
      </c>
      <c r="Y149" s="243">
        <v>0</v>
      </c>
      <c r="Z149" s="249">
        <v>1</v>
      </c>
      <c r="AA149" s="243">
        <v>0</v>
      </c>
      <c r="AB149" s="243">
        <v>0</v>
      </c>
      <c r="AC149" s="242" t="s">
        <v>222</v>
      </c>
      <c r="AD149" s="243">
        <v>0</v>
      </c>
      <c r="AE149" s="243">
        <v>0</v>
      </c>
      <c r="AF149" s="243">
        <v>0</v>
      </c>
      <c r="AG149" s="249">
        <v>1.0005134446454673</v>
      </c>
      <c r="AH149" s="243">
        <v>0</v>
      </c>
      <c r="AI149" s="243">
        <v>0</v>
      </c>
    </row>
    <row r="150" spans="1:35" x14ac:dyDescent="0.25">
      <c r="A150" s="242" t="s">
        <v>392</v>
      </c>
      <c r="B150" s="243">
        <v>0</v>
      </c>
      <c r="C150" s="243">
        <v>0</v>
      </c>
      <c r="D150" s="243">
        <v>0</v>
      </c>
      <c r="E150" s="249">
        <v>1.0005483556865924</v>
      </c>
      <c r="F150" s="243">
        <v>0</v>
      </c>
      <c r="G150" s="243">
        <v>0</v>
      </c>
      <c r="H150" s="242" t="s">
        <v>222</v>
      </c>
      <c r="I150" s="243">
        <v>0</v>
      </c>
      <c r="J150" s="243">
        <v>0</v>
      </c>
      <c r="K150" s="243">
        <v>0</v>
      </c>
      <c r="L150" s="249">
        <v>1</v>
      </c>
      <c r="M150" s="243">
        <v>0</v>
      </c>
      <c r="N150" s="243">
        <v>0</v>
      </c>
      <c r="O150" s="242" t="s">
        <v>222</v>
      </c>
      <c r="P150" s="243">
        <v>0</v>
      </c>
      <c r="Q150" s="243">
        <v>0</v>
      </c>
      <c r="R150" s="243">
        <v>0</v>
      </c>
      <c r="S150" s="249">
        <v>1</v>
      </c>
      <c r="T150" s="243">
        <v>0</v>
      </c>
      <c r="U150" s="243">
        <v>0</v>
      </c>
      <c r="V150" s="242" t="s">
        <v>222</v>
      </c>
      <c r="W150" s="243">
        <v>0</v>
      </c>
      <c r="X150" s="243">
        <v>0</v>
      </c>
      <c r="Y150" s="243">
        <v>0</v>
      </c>
      <c r="Z150" s="249">
        <v>1</v>
      </c>
      <c r="AA150" s="243">
        <v>0</v>
      </c>
      <c r="AB150" s="243">
        <v>0</v>
      </c>
      <c r="AC150" s="242" t="s">
        <v>392</v>
      </c>
      <c r="AD150" s="243">
        <v>0</v>
      </c>
      <c r="AE150" s="243">
        <v>0</v>
      </c>
      <c r="AF150" s="243">
        <v>0</v>
      </c>
      <c r="AG150" s="249">
        <v>1.0005134446454673</v>
      </c>
      <c r="AH150" s="243">
        <v>0</v>
      </c>
      <c r="AI150" s="243">
        <v>0</v>
      </c>
    </row>
    <row r="151" spans="1:35" x14ac:dyDescent="0.25">
      <c r="A151" s="242" t="s">
        <v>467</v>
      </c>
      <c r="B151" s="243">
        <v>0</v>
      </c>
      <c r="C151" s="243">
        <v>0</v>
      </c>
      <c r="D151" s="243">
        <v>0</v>
      </c>
      <c r="E151" s="249">
        <v>1.0005483556865924</v>
      </c>
      <c r="F151" s="243">
        <v>0</v>
      </c>
      <c r="G151" s="243">
        <v>0</v>
      </c>
      <c r="H151" s="242" t="s">
        <v>392</v>
      </c>
      <c r="I151" s="243">
        <v>0</v>
      </c>
      <c r="J151" s="243">
        <v>0</v>
      </c>
      <c r="K151" s="243">
        <v>0</v>
      </c>
      <c r="L151" s="249">
        <v>1</v>
      </c>
      <c r="M151" s="243">
        <v>0</v>
      </c>
      <c r="N151" s="243">
        <v>0</v>
      </c>
      <c r="O151" s="242" t="s">
        <v>392</v>
      </c>
      <c r="P151" s="243">
        <v>0</v>
      </c>
      <c r="Q151" s="243">
        <v>0</v>
      </c>
      <c r="R151" s="243">
        <v>0</v>
      </c>
      <c r="S151" s="249">
        <v>1</v>
      </c>
      <c r="T151" s="243">
        <v>0</v>
      </c>
      <c r="U151" s="243">
        <v>0</v>
      </c>
      <c r="V151" s="242" t="s">
        <v>392</v>
      </c>
      <c r="W151" s="243">
        <v>0</v>
      </c>
      <c r="X151" s="243">
        <v>0</v>
      </c>
      <c r="Y151" s="243">
        <v>0</v>
      </c>
      <c r="Z151" s="249">
        <v>1</v>
      </c>
      <c r="AA151" s="243">
        <v>0</v>
      </c>
      <c r="AB151" s="243">
        <v>0</v>
      </c>
      <c r="AC151" s="242" t="s">
        <v>467</v>
      </c>
      <c r="AD151" s="243">
        <v>0</v>
      </c>
      <c r="AE151" s="243">
        <v>0</v>
      </c>
      <c r="AF151" s="243">
        <v>0</v>
      </c>
      <c r="AG151" s="249">
        <v>1.0005134446454673</v>
      </c>
      <c r="AH151" s="243">
        <v>0</v>
      </c>
      <c r="AI151" s="243">
        <v>0</v>
      </c>
    </row>
    <row r="152" spans="1:35" x14ac:dyDescent="0.25">
      <c r="A152" s="242" t="s">
        <v>393</v>
      </c>
      <c r="B152" s="243">
        <v>0</v>
      </c>
      <c r="C152" s="243">
        <v>0</v>
      </c>
      <c r="D152" s="243">
        <v>0</v>
      </c>
      <c r="E152" s="249">
        <v>1.0005483556865924</v>
      </c>
      <c r="F152" s="243">
        <v>0</v>
      </c>
      <c r="G152" s="243">
        <v>0</v>
      </c>
      <c r="H152" s="242" t="s">
        <v>467</v>
      </c>
      <c r="I152" s="243">
        <v>0</v>
      </c>
      <c r="J152" s="243">
        <v>0</v>
      </c>
      <c r="K152" s="243">
        <v>0</v>
      </c>
      <c r="L152" s="249">
        <v>1</v>
      </c>
      <c r="M152" s="243">
        <v>0</v>
      </c>
      <c r="N152" s="243">
        <v>0</v>
      </c>
      <c r="O152" s="242" t="s">
        <v>467</v>
      </c>
      <c r="P152" s="243">
        <v>0</v>
      </c>
      <c r="Q152" s="243">
        <v>0</v>
      </c>
      <c r="R152" s="243">
        <v>0</v>
      </c>
      <c r="S152" s="249">
        <v>1</v>
      </c>
      <c r="T152" s="243">
        <v>0</v>
      </c>
      <c r="U152" s="243">
        <v>0</v>
      </c>
      <c r="V152" s="242" t="s">
        <v>467</v>
      </c>
      <c r="W152" s="243">
        <v>0</v>
      </c>
      <c r="X152" s="243">
        <v>0</v>
      </c>
      <c r="Y152" s="243">
        <v>0</v>
      </c>
      <c r="Z152" s="249">
        <v>1</v>
      </c>
      <c r="AA152" s="243">
        <v>0</v>
      </c>
      <c r="AB152" s="243">
        <v>0</v>
      </c>
      <c r="AC152" s="242" t="s">
        <v>393</v>
      </c>
      <c r="AD152" s="243">
        <v>0</v>
      </c>
      <c r="AE152" s="243">
        <v>0</v>
      </c>
      <c r="AF152" s="243">
        <v>0</v>
      </c>
      <c r="AG152" s="249">
        <v>1.0005134446454673</v>
      </c>
      <c r="AH152" s="243">
        <v>0</v>
      </c>
      <c r="AI152" s="243">
        <v>0</v>
      </c>
    </row>
    <row r="153" spans="1:35" x14ac:dyDescent="0.25">
      <c r="A153" s="242" t="s">
        <v>468</v>
      </c>
      <c r="B153" s="243">
        <v>0</v>
      </c>
      <c r="C153" s="243">
        <v>0</v>
      </c>
      <c r="D153" s="243">
        <v>0</v>
      </c>
      <c r="E153" s="249">
        <v>1.0005483556865924</v>
      </c>
      <c r="F153" s="243">
        <v>0</v>
      </c>
      <c r="G153" s="243">
        <v>0</v>
      </c>
      <c r="H153" s="242" t="s">
        <v>393</v>
      </c>
      <c r="I153" s="243">
        <v>0</v>
      </c>
      <c r="J153" s="243">
        <v>0</v>
      </c>
      <c r="K153" s="243">
        <v>0</v>
      </c>
      <c r="L153" s="249">
        <v>1</v>
      </c>
      <c r="M153" s="243">
        <v>0</v>
      </c>
      <c r="N153" s="243">
        <v>0</v>
      </c>
      <c r="O153" s="242" t="s">
        <v>393</v>
      </c>
      <c r="P153" s="243">
        <v>0</v>
      </c>
      <c r="Q153" s="243">
        <v>0</v>
      </c>
      <c r="R153" s="243">
        <v>0</v>
      </c>
      <c r="S153" s="249">
        <v>1</v>
      </c>
      <c r="T153" s="243">
        <v>0</v>
      </c>
      <c r="U153" s="243">
        <v>0</v>
      </c>
      <c r="V153" s="242" t="s">
        <v>393</v>
      </c>
      <c r="W153" s="243">
        <v>0</v>
      </c>
      <c r="X153" s="243">
        <v>0</v>
      </c>
      <c r="Y153" s="243">
        <v>0</v>
      </c>
      <c r="Z153" s="249">
        <v>1</v>
      </c>
      <c r="AA153" s="243">
        <v>0</v>
      </c>
      <c r="AB153" s="243">
        <v>0</v>
      </c>
      <c r="AC153" s="242" t="s">
        <v>468</v>
      </c>
      <c r="AD153" s="243">
        <v>0</v>
      </c>
      <c r="AE153" s="243">
        <v>0</v>
      </c>
      <c r="AF153" s="243">
        <v>0</v>
      </c>
      <c r="AG153" s="249">
        <v>1.0005134446454673</v>
      </c>
      <c r="AH153" s="243">
        <v>0</v>
      </c>
      <c r="AI153" s="243">
        <v>0</v>
      </c>
    </row>
    <row r="154" spans="1:35" ht="25" x14ac:dyDescent="0.25">
      <c r="A154" s="242" t="s">
        <v>469</v>
      </c>
      <c r="B154" s="243">
        <v>0</v>
      </c>
      <c r="C154" s="243">
        <v>0</v>
      </c>
      <c r="D154" s="243">
        <v>0</v>
      </c>
      <c r="E154" s="249">
        <v>1.0005483556865924</v>
      </c>
      <c r="F154" s="243">
        <v>0</v>
      </c>
      <c r="G154" s="243">
        <v>0</v>
      </c>
      <c r="H154" s="242" t="s">
        <v>468</v>
      </c>
      <c r="I154" s="243">
        <v>0</v>
      </c>
      <c r="J154" s="243">
        <v>0</v>
      </c>
      <c r="K154" s="243">
        <v>0</v>
      </c>
      <c r="L154" s="249">
        <v>1</v>
      </c>
      <c r="M154" s="243">
        <v>0</v>
      </c>
      <c r="N154" s="243">
        <v>0</v>
      </c>
      <c r="O154" s="242" t="s">
        <v>468</v>
      </c>
      <c r="P154" s="243">
        <v>0</v>
      </c>
      <c r="Q154" s="243">
        <v>0</v>
      </c>
      <c r="R154" s="243">
        <v>0</v>
      </c>
      <c r="S154" s="249">
        <v>1</v>
      </c>
      <c r="T154" s="243">
        <v>0</v>
      </c>
      <c r="U154" s="243">
        <v>0</v>
      </c>
      <c r="V154" s="242" t="s">
        <v>468</v>
      </c>
      <c r="W154" s="243">
        <v>0</v>
      </c>
      <c r="X154" s="243">
        <v>0</v>
      </c>
      <c r="Y154" s="243">
        <v>0</v>
      </c>
      <c r="Z154" s="249">
        <v>1</v>
      </c>
      <c r="AA154" s="243">
        <v>0</v>
      </c>
      <c r="AB154" s="243">
        <v>0</v>
      </c>
      <c r="AC154" s="242" t="s">
        <v>469</v>
      </c>
      <c r="AD154" s="243">
        <v>0</v>
      </c>
      <c r="AE154" s="243">
        <v>0</v>
      </c>
      <c r="AF154" s="243">
        <v>0</v>
      </c>
      <c r="AG154" s="249">
        <v>1.0005134446454673</v>
      </c>
      <c r="AH154" s="243">
        <v>0</v>
      </c>
      <c r="AI154" s="243">
        <v>0</v>
      </c>
    </row>
    <row r="155" spans="1:35" ht="25" x14ac:dyDescent="0.25">
      <c r="A155" s="242" t="s">
        <v>244</v>
      </c>
      <c r="B155" s="243">
        <v>0</v>
      </c>
      <c r="C155" s="243">
        <v>0</v>
      </c>
      <c r="D155" s="243">
        <v>0</v>
      </c>
      <c r="E155" s="249">
        <v>1.0005483556865924</v>
      </c>
      <c r="F155" s="243">
        <v>0</v>
      </c>
      <c r="G155" s="243">
        <v>0</v>
      </c>
      <c r="H155" s="242" t="s">
        <v>469</v>
      </c>
      <c r="I155" s="243">
        <v>0</v>
      </c>
      <c r="J155" s="243">
        <v>0</v>
      </c>
      <c r="K155" s="243">
        <v>0</v>
      </c>
      <c r="L155" s="249">
        <v>1</v>
      </c>
      <c r="M155" s="243">
        <v>0</v>
      </c>
      <c r="N155" s="243">
        <v>0</v>
      </c>
      <c r="O155" s="242" t="s">
        <v>469</v>
      </c>
      <c r="P155" s="243">
        <v>0</v>
      </c>
      <c r="Q155" s="243">
        <v>0</v>
      </c>
      <c r="R155" s="243">
        <v>0</v>
      </c>
      <c r="S155" s="249">
        <v>1</v>
      </c>
      <c r="T155" s="243">
        <v>0</v>
      </c>
      <c r="U155" s="243">
        <v>0</v>
      </c>
      <c r="V155" s="242" t="s">
        <v>469</v>
      </c>
      <c r="W155" s="243">
        <v>0</v>
      </c>
      <c r="X155" s="243">
        <v>0</v>
      </c>
      <c r="Y155" s="243">
        <v>0</v>
      </c>
      <c r="Z155" s="249">
        <v>1</v>
      </c>
      <c r="AA155" s="243">
        <v>0</v>
      </c>
      <c r="AB155" s="243">
        <v>0</v>
      </c>
      <c r="AC155" s="242" t="s">
        <v>244</v>
      </c>
      <c r="AD155" s="243">
        <v>0</v>
      </c>
      <c r="AE155" s="243">
        <v>0</v>
      </c>
      <c r="AF155" s="243">
        <v>0</v>
      </c>
      <c r="AG155" s="249">
        <v>1.0005134446454673</v>
      </c>
      <c r="AH155" s="243">
        <v>0</v>
      </c>
      <c r="AI155" s="243">
        <v>0</v>
      </c>
    </row>
    <row r="156" spans="1:35" x14ac:dyDescent="0.25">
      <c r="A156" s="242" t="s">
        <v>257</v>
      </c>
      <c r="B156" s="243">
        <v>0</v>
      </c>
      <c r="C156" s="243">
        <v>0</v>
      </c>
      <c r="D156" s="243">
        <v>0</v>
      </c>
      <c r="E156" s="249">
        <v>1.0005483556865924</v>
      </c>
      <c r="F156" s="243">
        <v>0</v>
      </c>
      <c r="G156" s="243">
        <v>0</v>
      </c>
      <c r="H156" s="242" t="s">
        <v>244</v>
      </c>
      <c r="I156" s="243">
        <v>0</v>
      </c>
      <c r="J156" s="243">
        <v>0</v>
      </c>
      <c r="K156" s="243">
        <v>0</v>
      </c>
      <c r="L156" s="249">
        <v>1</v>
      </c>
      <c r="M156" s="243">
        <v>0</v>
      </c>
      <c r="N156" s="243">
        <v>0</v>
      </c>
      <c r="O156" s="242" t="s">
        <v>244</v>
      </c>
      <c r="P156" s="243">
        <v>0</v>
      </c>
      <c r="Q156" s="243">
        <v>0</v>
      </c>
      <c r="R156" s="243">
        <v>0</v>
      </c>
      <c r="S156" s="249">
        <v>1</v>
      </c>
      <c r="T156" s="243">
        <v>0</v>
      </c>
      <c r="U156" s="243">
        <v>0</v>
      </c>
      <c r="V156" s="242" t="s">
        <v>244</v>
      </c>
      <c r="W156" s="243">
        <v>0</v>
      </c>
      <c r="X156" s="243">
        <v>0</v>
      </c>
      <c r="Y156" s="243">
        <v>0</v>
      </c>
      <c r="Z156" s="249">
        <v>1</v>
      </c>
      <c r="AA156" s="243">
        <v>0</v>
      </c>
      <c r="AB156" s="243">
        <v>0</v>
      </c>
      <c r="AC156" s="242" t="s">
        <v>257</v>
      </c>
      <c r="AD156" s="243">
        <v>0</v>
      </c>
      <c r="AE156" s="243">
        <v>0</v>
      </c>
      <c r="AF156" s="243">
        <v>0</v>
      </c>
      <c r="AG156" s="249">
        <v>1.0005134446454673</v>
      </c>
      <c r="AH156" s="243">
        <v>0</v>
      </c>
      <c r="AI156" s="243">
        <v>0</v>
      </c>
    </row>
    <row r="157" spans="1:35" x14ac:dyDescent="0.25">
      <c r="A157" s="242" t="s">
        <v>439</v>
      </c>
      <c r="B157" s="243">
        <v>0</v>
      </c>
      <c r="C157" s="243">
        <v>0</v>
      </c>
      <c r="D157" s="243">
        <v>0</v>
      </c>
      <c r="E157" s="249">
        <v>1.0005483556865924</v>
      </c>
      <c r="F157" s="243">
        <v>0</v>
      </c>
      <c r="G157" s="243">
        <v>0</v>
      </c>
      <c r="H157" s="242" t="s">
        <v>257</v>
      </c>
      <c r="I157" s="243">
        <v>0</v>
      </c>
      <c r="J157" s="243">
        <v>0</v>
      </c>
      <c r="K157" s="243">
        <v>0</v>
      </c>
      <c r="L157" s="249">
        <v>1</v>
      </c>
      <c r="M157" s="243">
        <v>0</v>
      </c>
      <c r="N157" s="243">
        <v>0</v>
      </c>
      <c r="O157" s="242" t="s">
        <v>257</v>
      </c>
      <c r="P157" s="243">
        <v>0</v>
      </c>
      <c r="Q157" s="243">
        <v>0</v>
      </c>
      <c r="R157" s="243">
        <v>0</v>
      </c>
      <c r="S157" s="249">
        <v>1</v>
      </c>
      <c r="T157" s="243">
        <v>0</v>
      </c>
      <c r="U157" s="243">
        <v>0</v>
      </c>
      <c r="V157" s="242" t="s">
        <v>257</v>
      </c>
      <c r="W157" s="243">
        <v>0</v>
      </c>
      <c r="X157" s="243">
        <v>0</v>
      </c>
      <c r="Y157" s="243">
        <v>0</v>
      </c>
      <c r="Z157" s="249">
        <v>1</v>
      </c>
      <c r="AA157" s="243">
        <v>0</v>
      </c>
      <c r="AB157" s="243">
        <v>0</v>
      </c>
      <c r="AC157" s="242" t="s">
        <v>439</v>
      </c>
      <c r="AD157" s="243">
        <v>0</v>
      </c>
      <c r="AE157" s="243">
        <v>0</v>
      </c>
      <c r="AF157" s="243">
        <v>0</v>
      </c>
      <c r="AG157" s="249">
        <v>1.0005134446454673</v>
      </c>
      <c r="AH157" s="243">
        <v>0</v>
      </c>
      <c r="AI157" s="243">
        <v>0</v>
      </c>
    </row>
    <row r="158" spans="1:35" x14ac:dyDescent="0.25">
      <c r="A158" s="242" t="s">
        <v>403</v>
      </c>
      <c r="B158" s="243">
        <v>0</v>
      </c>
      <c r="C158" s="243">
        <v>0</v>
      </c>
      <c r="D158" s="243">
        <v>0</v>
      </c>
      <c r="E158" s="249">
        <v>1.0005483556865924</v>
      </c>
      <c r="F158" s="243">
        <v>0</v>
      </c>
      <c r="G158" s="243">
        <v>0</v>
      </c>
      <c r="H158" s="242" t="s">
        <v>439</v>
      </c>
      <c r="I158" s="243">
        <v>0</v>
      </c>
      <c r="J158" s="243">
        <v>0</v>
      </c>
      <c r="K158" s="243">
        <v>0</v>
      </c>
      <c r="L158" s="249">
        <v>1</v>
      </c>
      <c r="M158" s="243">
        <v>0</v>
      </c>
      <c r="N158" s="243">
        <v>0</v>
      </c>
      <c r="O158" s="242" t="s">
        <v>439</v>
      </c>
      <c r="P158" s="243">
        <v>0</v>
      </c>
      <c r="Q158" s="243">
        <v>0</v>
      </c>
      <c r="R158" s="243">
        <v>0</v>
      </c>
      <c r="S158" s="249">
        <v>1</v>
      </c>
      <c r="T158" s="243">
        <v>0</v>
      </c>
      <c r="U158" s="243">
        <v>0</v>
      </c>
      <c r="V158" s="242" t="s">
        <v>439</v>
      </c>
      <c r="W158" s="243">
        <v>0</v>
      </c>
      <c r="X158" s="243">
        <v>0</v>
      </c>
      <c r="Y158" s="243">
        <v>0</v>
      </c>
      <c r="Z158" s="249">
        <v>1</v>
      </c>
      <c r="AA158" s="243">
        <v>0</v>
      </c>
      <c r="AB158" s="243">
        <v>0</v>
      </c>
      <c r="AC158" s="242" t="s">
        <v>403</v>
      </c>
      <c r="AD158" s="243">
        <v>0</v>
      </c>
      <c r="AE158" s="243">
        <v>0</v>
      </c>
      <c r="AF158" s="243">
        <v>0</v>
      </c>
      <c r="AG158" s="249">
        <v>1.0005134446454673</v>
      </c>
      <c r="AH158" s="243">
        <v>0</v>
      </c>
      <c r="AI158" s="243">
        <v>0</v>
      </c>
    </row>
    <row r="159" spans="1:35" x14ac:dyDescent="0.25">
      <c r="A159" s="242" t="s">
        <v>471</v>
      </c>
      <c r="B159" s="243">
        <v>0</v>
      </c>
      <c r="C159" s="243">
        <v>0</v>
      </c>
      <c r="D159" s="243">
        <v>0</v>
      </c>
      <c r="E159" s="249">
        <v>1.0005483556865924</v>
      </c>
      <c r="F159" s="243">
        <v>0</v>
      </c>
      <c r="G159" s="243">
        <v>0</v>
      </c>
      <c r="H159" s="242" t="s">
        <v>403</v>
      </c>
      <c r="I159" s="243">
        <v>0</v>
      </c>
      <c r="J159" s="243">
        <v>0</v>
      </c>
      <c r="K159" s="243">
        <v>0</v>
      </c>
      <c r="L159" s="249">
        <v>1</v>
      </c>
      <c r="M159" s="243">
        <v>0</v>
      </c>
      <c r="N159" s="243">
        <v>0</v>
      </c>
      <c r="O159" s="242" t="s">
        <v>403</v>
      </c>
      <c r="P159" s="243">
        <v>0</v>
      </c>
      <c r="Q159" s="243">
        <v>0</v>
      </c>
      <c r="R159" s="243">
        <v>0</v>
      </c>
      <c r="S159" s="249">
        <v>1</v>
      </c>
      <c r="T159" s="243">
        <v>0</v>
      </c>
      <c r="U159" s="243">
        <v>0</v>
      </c>
      <c r="V159" s="242" t="s">
        <v>403</v>
      </c>
      <c r="W159" s="243">
        <v>0</v>
      </c>
      <c r="X159" s="243">
        <v>0</v>
      </c>
      <c r="Y159" s="243">
        <v>0</v>
      </c>
      <c r="Z159" s="249">
        <v>1</v>
      </c>
      <c r="AA159" s="243">
        <v>0</v>
      </c>
      <c r="AB159" s="243">
        <v>0</v>
      </c>
      <c r="AC159" s="242" t="s">
        <v>471</v>
      </c>
      <c r="AD159" s="243">
        <v>0</v>
      </c>
      <c r="AE159" s="243">
        <v>0</v>
      </c>
      <c r="AF159" s="243">
        <v>0</v>
      </c>
      <c r="AG159" s="249">
        <v>1.0005134446454673</v>
      </c>
      <c r="AH159" s="243">
        <v>0</v>
      </c>
      <c r="AI159" s="243">
        <v>0</v>
      </c>
    </row>
    <row r="160" spans="1:35" x14ac:dyDescent="0.25">
      <c r="A160" s="242" t="s">
        <v>405</v>
      </c>
      <c r="B160" s="243">
        <v>0</v>
      </c>
      <c r="C160" s="243">
        <v>0</v>
      </c>
      <c r="D160" s="243">
        <v>0</v>
      </c>
      <c r="E160" s="249">
        <v>1.0005483556865924</v>
      </c>
      <c r="F160" s="243">
        <v>0</v>
      </c>
      <c r="G160" s="243">
        <v>0</v>
      </c>
      <c r="H160" s="242" t="s">
        <v>471</v>
      </c>
      <c r="I160" s="243">
        <v>0</v>
      </c>
      <c r="J160" s="243">
        <v>0</v>
      </c>
      <c r="K160" s="243">
        <v>0</v>
      </c>
      <c r="L160" s="249">
        <v>1</v>
      </c>
      <c r="M160" s="243">
        <v>0</v>
      </c>
      <c r="N160" s="243">
        <v>0</v>
      </c>
      <c r="O160" s="242" t="s">
        <v>471</v>
      </c>
      <c r="P160" s="243">
        <v>0</v>
      </c>
      <c r="Q160" s="243">
        <v>0</v>
      </c>
      <c r="R160" s="243">
        <v>0</v>
      </c>
      <c r="S160" s="249">
        <v>1</v>
      </c>
      <c r="T160" s="243">
        <v>0</v>
      </c>
      <c r="U160" s="243">
        <v>0</v>
      </c>
      <c r="V160" s="242" t="s">
        <v>471</v>
      </c>
      <c r="W160" s="243">
        <v>0</v>
      </c>
      <c r="X160" s="243">
        <v>0</v>
      </c>
      <c r="Y160" s="243">
        <v>0</v>
      </c>
      <c r="Z160" s="249">
        <v>1</v>
      </c>
      <c r="AA160" s="243">
        <v>0</v>
      </c>
      <c r="AB160" s="243">
        <v>0</v>
      </c>
      <c r="AC160" s="242" t="s">
        <v>405</v>
      </c>
      <c r="AD160" s="243">
        <v>0</v>
      </c>
      <c r="AE160" s="243">
        <v>0</v>
      </c>
      <c r="AF160" s="243">
        <v>0</v>
      </c>
      <c r="AG160" s="249">
        <v>1.0005134446454673</v>
      </c>
      <c r="AH160" s="243">
        <v>0</v>
      </c>
      <c r="AI160" s="243">
        <v>0</v>
      </c>
    </row>
    <row r="161" spans="1:35" x14ac:dyDescent="0.25">
      <c r="A161" s="242" t="s">
        <v>406</v>
      </c>
      <c r="B161" s="243">
        <v>0</v>
      </c>
      <c r="C161" s="243">
        <v>0</v>
      </c>
      <c r="D161" s="243">
        <v>0</v>
      </c>
      <c r="E161" s="249">
        <v>1.0005483556865924</v>
      </c>
      <c r="F161" s="243">
        <v>0</v>
      </c>
      <c r="G161" s="243">
        <v>0</v>
      </c>
      <c r="H161" s="242" t="s">
        <v>405</v>
      </c>
      <c r="I161" s="243">
        <v>0</v>
      </c>
      <c r="J161" s="243">
        <v>0</v>
      </c>
      <c r="K161" s="243">
        <v>0</v>
      </c>
      <c r="L161" s="249">
        <v>1</v>
      </c>
      <c r="M161" s="243">
        <v>0</v>
      </c>
      <c r="N161" s="243">
        <v>0</v>
      </c>
      <c r="O161" s="242" t="s">
        <v>405</v>
      </c>
      <c r="P161" s="243">
        <v>0</v>
      </c>
      <c r="Q161" s="243">
        <v>0</v>
      </c>
      <c r="R161" s="243">
        <v>0</v>
      </c>
      <c r="S161" s="249">
        <v>1</v>
      </c>
      <c r="T161" s="243">
        <v>0</v>
      </c>
      <c r="U161" s="243">
        <v>0</v>
      </c>
      <c r="V161" s="242" t="s">
        <v>405</v>
      </c>
      <c r="W161" s="243">
        <v>0</v>
      </c>
      <c r="X161" s="243">
        <v>0</v>
      </c>
      <c r="Y161" s="243">
        <v>0</v>
      </c>
      <c r="Z161" s="249">
        <v>1</v>
      </c>
      <c r="AA161" s="243">
        <v>0</v>
      </c>
      <c r="AB161" s="243">
        <v>0</v>
      </c>
      <c r="AC161" s="242" t="s">
        <v>406</v>
      </c>
      <c r="AD161" s="243">
        <v>0</v>
      </c>
      <c r="AE161" s="243">
        <v>0</v>
      </c>
      <c r="AF161" s="243">
        <v>0</v>
      </c>
      <c r="AG161" s="249">
        <v>1.0005134446454673</v>
      </c>
      <c r="AH161" s="243">
        <v>0</v>
      </c>
      <c r="AI161" s="243">
        <v>0</v>
      </c>
    </row>
    <row r="162" spans="1:35" x14ac:dyDescent="0.25">
      <c r="A162" s="242" t="s">
        <v>407</v>
      </c>
      <c r="B162" s="243">
        <v>0</v>
      </c>
      <c r="C162" s="243">
        <v>0</v>
      </c>
      <c r="D162" s="243">
        <v>0</v>
      </c>
      <c r="E162" s="249">
        <v>1.0005483556865924</v>
      </c>
      <c r="F162" s="243">
        <v>0</v>
      </c>
      <c r="G162" s="243">
        <v>0</v>
      </c>
      <c r="H162" s="242" t="s">
        <v>406</v>
      </c>
      <c r="I162" s="243">
        <v>0</v>
      </c>
      <c r="J162" s="243">
        <v>0</v>
      </c>
      <c r="K162" s="243">
        <v>0</v>
      </c>
      <c r="L162" s="249">
        <v>1</v>
      </c>
      <c r="M162" s="243">
        <v>0</v>
      </c>
      <c r="N162" s="243">
        <v>0</v>
      </c>
      <c r="O162" s="242" t="s">
        <v>406</v>
      </c>
      <c r="P162" s="243">
        <v>0</v>
      </c>
      <c r="Q162" s="243">
        <v>0</v>
      </c>
      <c r="R162" s="243">
        <v>0</v>
      </c>
      <c r="S162" s="249">
        <v>1</v>
      </c>
      <c r="T162" s="243">
        <v>0</v>
      </c>
      <c r="U162" s="243">
        <v>0</v>
      </c>
      <c r="V162" s="242" t="s">
        <v>406</v>
      </c>
      <c r="W162" s="243">
        <v>0</v>
      </c>
      <c r="X162" s="243">
        <v>0</v>
      </c>
      <c r="Y162" s="243">
        <v>0</v>
      </c>
      <c r="Z162" s="249">
        <v>1</v>
      </c>
      <c r="AA162" s="243">
        <v>0</v>
      </c>
      <c r="AB162" s="243">
        <v>0</v>
      </c>
      <c r="AC162" s="242" t="s">
        <v>407</v>
      </c>
      <c r="AD162" s="243">
        <v>0</v>
      </c>
      <c r="AE162" s="243">
        <v>0</v>
      </c>
      <c r="AF162" s="243">
        <v>0</v>
      </c>
      <c r="AG162" s="249">
        <v>1.0005134446454673</v>
      </c>
      <c r="AH162" s="243">
        <v>0</v>
      </c>
      <c r="AI162" s="243">
        <v>0</v>
      </c>
    </row>
    <row r="163" spans="1:35" x14ac:dyDescent="0.25">
      <c r="A163" s="242" t="s">
        <v>267</v>
      </c>
      <c r="B163" s="243">
        <v>0</v>
      </c>
      <c r="C163" s="243">
        <v>0</v>
      </c>
      <c r="D163" s="243">
        <v>0</v>
      </c>
      <c r="E163" s="249">
        <v>1.0005483556865924</v>
      </c>
      <c r="F163" s="243">
        <v>0</v>
      </c>
      <c r="G163" s="243">
        <v>0</v>
      </c>
      <c r="H163" s="242" t="s">
        <v>407</v>
      </c>
      <c r="I163" s="243">
        <v>0</v>
      </c>
      <c r="J163" s="243">
        <v>0</v>
      </c>
      <c r="K163" s="243">
        <v>0</v>
      </c>
      <c r="L163" s="249">
        <v>1</v>
      </c>
      <c r="M163" s="243">
        <v>0</v>
      </c>
      <c r="N163" s="243">
        <v>0</v>
      </c>
      <c r="O163" s="242" t="s">
        <v>407</v>
      </c>
      <c r="P163" s="243">
        <v>0</v>
      </c>
      <c r="Q163" s="243">
        <v>0</v>
      </c>
      <c r="R163" s="243">
        <v>0</v>
      </c>
      <c r="S163" s="249">
        <v>1</v>
      </c>
      <c r="T163" s="243">
        <v>0</v>
      </c>
      <c r="U163" s="243">
        <v>0</v>
      </c>
      <c r="V163" s="242" t="s">
        <v>407</v>
      </c>
      <c r="W163" s="243">
        <v>0</v>
      </c>
      <c r="X163" s="243">
        <v>0</v>
      </c>
      <c r="Y163" s="243">
        <v>0</v>
      </c>
      <c r="Z163" s="249">
        <v>1</v>
      </c>
      <c r="AA163" s="243">
        <v>0</v>
      </c>
      <c r="AB163" s="243">
        <v>0</v>
      </c>
      <c r="AC163" s="242" t="s">
        <v>267</v>
      </c>
      <c r="AD163" s="243">
        <v>0</v>
      </c>
      <c r="AE163" s="243">
        <v>0</v>
      </c>
      <c r="AF163" s="243">
        <v>0</v>
      </c>
      <c r="AG163" s="249">
        <v>1.0005134446454673</v>
      </c>
      <c r="AH163" s="243">
        <v>0</v>
      </c>
      <c r="AI163" s="243">
        <v>0</v>
      </c>
    </row>
    <row r="164" spans="1:35" x14ac:dyDescent="0.25">
      <c r="A164" s="242" t="s">
        <v>226</v>
      </c>
      <c r="B164" s="243">
        <v>0</v>
      </c>
      <c r="C164" s="243">
        <v>0</v>
      </c>
      <c r="D164" s="243">
        <v>0</v>
      </c>
      <c r="E164" s="249">
        <v>1.0005483556865924</v>
      </c>
      <c r="F164" s="243">
        <v>0</v>
      </c>
      <c r="G164" s="243">
        <v>0</v>
      </c>
      <c r="H164" s="242" t="s">
        <v>267</v>
      </c>
      <c r="I164" s="243">
        <v>0</v>
      </c>
      <c r="J164" s="243">
        <v>0</v>
      </c>
      <c r="K164" s="243">
        <v>0</v>
      </c>
      <c r="L164" s="249">
        <v>1</v>
      </c>
      <c r="M164" s="243">
        <v>0</v>
      </c>
      <c r="N164" s="243">
        <v>0</v>
      </c>
      <c r="O164" s="242" t="s">
        <v>267</v>
      </c>
      <c r="P164" s="243">
        <v>0</v>
      </c>
      <c r="Q164" s="243">
        <v>0</v>
      </c>
      <c r="R164" s="243">
        <v>0</v>
      </c>
      <c r="S164" s="249">
        <v>1</v>
      </c>
      <c r="T164" s="243">
        <v>0</v>
      </c>
      <c r="U164" s="243">
        <v>0</v>
      </c>
      <c r="V164" s="242" t="s">
        <v>267</v>
      </c>
      <c r="W164" s="243">
        <v>0</v>
      </c>
      <c r="X164" s="243">
        <v>0</v>
      </c>
      <c r="Y164" s="243">
        <v>0</v>
      </c>
      <c r="Z164" s="249">
        <v>1</v>
      </c>
      <c r="AA164" s="243">
        <v>0</v>
      </c>
      <c r="AB164" s="243">
        <v>0</v>
      </c>
      <c r="AC164" s="242" t="s">
        <v>226</v>
      </c>
      <c r="AD164" s="243">
        <v>0</v>
      </c>
      <c r="AE164" s="243">
        <v>0</v>
      </c>
      <c r="AF164" s="243">
        <v>0</v>
      </c>
      <c r="AG164" s="249">
        <v>1.0005134446454673</v>
      </c>
      <c r="AH164" s="243">
        <v>0</v>
      </c>
      <c r="AI164" s="243">
        <v>0</v>
      </c>
    </row>
    <row r="165" spans="1:35" x14ac:dyDescent="0.25">
      <c r="A165" s="242" t="s">
        <v>231</v>
      </c>
      <c r="B165" s="249">
        <v>-3.6061879364371445</v>
      </c>
      <c r="C165" s="249">
        <v>-3.6061879364371445</v>
      </c>
      <c r="D165" s="243">
        <v>0</v>
      </c>
      <c r="E165" s="249">
        <v>1</v>
      </c>
      <c r="F165" s="243">
        <v>0</v>
      </c>
      <c r="G165" s="243">
        <v>0</v>
      </c>
      <c r="H165" s="242" t="s">
        <v>226</v>
      </c>
      <c r="I165" s="243">
        <v>0</v>
      </c>
      <c r="J165" s="243">
        <v>0</v>
      </c>
      <c r="K165" s="243">
        <v>0</v>
      </c>
      <c r="L165" s="249">
        <v>1</v>
      </c>
      <c r="M165" s="243">
        <v>0</v>
      </c>
      <c r="N165" s="243">
        <v>0</v>
      </c>
      <c r="O165" s="242" t="s">
        <v>226</v>
      </c>
      <c r="P165" s="243">
        <v>0</v>
      </c>
      <c r="Q165" s="243">
        <v>0</v>
      </c>
      <c r="R165" s="243">
        <v>0</v>
      </c>
      <c r="S165" s="249">
        <v>1</v>
      </c>
      <c r="T165" s="243">
        <v>0</v>
      </c>
      <c r="U165" s="243">
        <v>0</v>
      </c>
      <c r="V165" s="242" t="s">
        <v>226</v>
      </c>
      <c r="W165" s="243">
        <v>0</v>
      </c>
      <c r="X165" s="243">
        <v>0</v>
      </c>
      <c r="Y165" s="243">
        <v>0</v>
      </c>
      <c r="Z165" s="249">
        <v>1</v>
      </c>
      <c r="AA165" s="243">
        <v>0</v>
      </c>
      <c r="AB165" s="243">
        <v>0</v>
      </c>
      <c r="AC165" s="242" t="s">
        <v>305</v>
      </c>
      <c r="AD165" s="244">
        <v>-0.19352183606467671</v>
      </c>
      <c r="AE165" s="244">
        <v>-0.19352183606467671</v>
      </c>
      <c r="AF165" s="243">
        <v>0</v>
      </c>
      <c r="AG165" s="249">
        <v>1</v>
      </c>
      <c r="AH165" s="243">
        <v>0</v>
      </c>
      <c r="AI165" s="243">
        <v>0</v>
      </c>
    </row>
    <row r="166" spans="1:35" ht="25" x14ac:dyDescent="0.25">
      <c r="A166" s="242" t="s">
        <v>410</v>
      </c>
      <c r="B166" s="243">
        <v>0</v>
      </c>
      <c r="C166" s="243">
        <v>0</v>
      </c>
      <c r="D166" s="243">
        <v>0</v>
      </c>
      <c r="E166" s="249">
        <v>1</v>
      </c>
      <c r="F166" s="243">
        <v>0</v>
      </c>
      <c r="G166" s="243">
        <v>0</v>
      </c>
      <c r="H166" s="242" t="s">
        <v>410</v>
      </c>
      <c r="I166" s="243">
        <v>0</v>
      </c>
      <c r="J166" s="243">
        <v>0</v>
      </c>
      <c r="K166" s="243">
        <v>0</v>
      </c>
      <c r="L166" s="249">
        <v>1</v>
      </c>
      <c r="M166" s="243">
        <v>0</v>
      </c>
      <c r="N166" s="243">
        <v>0</v>
      </c>
      <c r="O166" s="242" t="s">
        <v>410</v>
      </c>
      <c r="P166" s="243">
        <v>0</v>
      </c>
      <c r="Q166" s="243">
        <v>0</v>
      </c>
      <c r="R166" s="243">
        <v>0</v>
      </c>
      <c r="S166" s="249">
        <v>1</v>
      </c>
      <c r="T166" s="243">
        <v>0</v>
      </c>
      <c r="U166" s="243">
        <v>0</v>
      </c>
      <c r="V166" s="242" t="s">
        <v>410</v>
      </c>
      <c r="W166" s="243">
        <v>0</v>
      </c>
      <c r="X166" s="243">
        <v>0</v>
      </c>
      <c r="Y166" s="243">
        <v>0</v>
      </c>
      <c r="Z166" s="249">
        <v>1</v>
      </c>
      <c r="AA166" s="243">
        <v>0</v>
      </c>
      <c r="AB166" s="243">
        <v>0</v>
      </c>
      <c r="AC166" s="242" t="s">
        <v>410</v>
      </c>
      <c r="AD166" s="243">
        <v>0</v>
      </c>
      <c r="AE166" s="243">
        <v>0</v>
      </c>
      <c r="AF166" s="243">
        <v>0</v>
      </c>
      <c r="AG166" s="249">
        <v>1</v>
      </c>
      <c r="AH166" s="243">
        <v>0</v>
      </c>
      <c r="AI166" s="243">
        <v>0</v>
      </c>
    </row>
    <row r="167" spans="1:35" x14ac:dyDescent="0.25">
      <c r="A167" s="243">
        <v>0</v>
      </c>
      <c r="B167" s="243">
        <v>0</v>
      </c>
      <c r="C167" s="243">
        <v>0</v>
      </c>
      <c r="D167" s="243">
        <v>0</v>
      </c>
      <c r="E167" s="249">
        <v>1</v>
      </c>
      <c r="F167" s="243">
        <v>0</v>
      </c>
      <c r="G167" s="243">
        <v>0</v>
      </c>
      <c r="H167" s="243">
        <v>0</v>
      </c>
      <c r="I167" s="243">
        <v>0</v>
      </c>
      <c r="J167" s="243">
        <v>0</v>
      </c>
      <c r="K167" s="243">
        <v>0</v>
      </c>
      <c r="L167" s="249">
        <v>1</v>
      </c>
      <c r="M167" s="243">
        <v>0</v>
      </c>
      <c r="N167" s="243">
        <v>0</v>
      </c>
      <c r="O167" s="243">
        <v>0</v>
      </c>
      <c r="P167" s="243">
        <v>0</v>
      </c>
      <c r="Q167" s="243">
        <v>0</v>
      </c>
      <c r="R167" s="243">
        <v>0</v>
      </c>
      <c r="S167" s="249">
        <v>1</v>
      </c>
      <c r="T167" s="243">
        <v>0</v>
      </c>
      <c r="U167" s="243">
        <v>0</v>
      </c>
      <c r="V167" s="243">
        <v>0</v>
      </c>
      <c r="W167" s="243">
        <v>0</v>
      </c>
      <c r="X167" s="243">
        <v>0</v>
      </c>
      <c r="Y167" s="243">
        <v>0</v>
      </c>
      <c r="Z167" s="249">
        <v>1</v>
      </c>
      <c r="AA167" s="243">
        <v>0</v>
      </c>
      <c r="AB167" s="243">
        <v>0</v>
      </c>
      <c r="AC167" s="243">
        <v>0</v>
      </c>
      <c r="AD167" s="243">
        <v>0</v>
      </c>
      <c r="AE167" s="243">
        <v>0</v>
      </c>
      <c r="AF167" s="243">
        <v>0</v>
      </c>
      <c r="AG167" s="249">
        <v>1</v>
      </c>
      <c r="AH167" s="243">
        <v>0</v>
      </c>
      <c r="AI167" s="243">
        <v>0</v>
      </c>
    </row>
    <row r="168" spans="1:35" x14ac:dyDescent="0.25">
      <c r="A168" s="243">
        <v>0</v>
      </c>
      <c r="B168" s="243">
        <v>0</v>
      </c>
      <c r="C168" s="243">
        <v>0</v>
      </c>
      <c r="D168" s="243">
        <v>0</v>
      </c>
      <c r="E168" s="249">
        <v>1</v>
      </c>
      <c r="F168" s="243">
        <v>0</v>
      </c>
      <c r="G168" s="243">
        <v>0</v>
      </c>
      <c r="H168" s="243">
        <v>0</v>
      </c>
      <c r="I168" s="243">
        <v>0</v>
      </c>
      <c r="J168" s="243">
        <v>0</v>
      </c>
      <c r="K168" s="243">
        <v>0</v>
      </c>
      <c r="L168" s="249">
        <v>1</v>
      </c>
      <c r="M168" s="243">
        <v>0</v>
      </c>
      <c r="N168" s="243">
        <v>0</v>
      </c>
      <c r="O168" s="243">
        <v>0</v>
      </c>
      <c r="P168" s="243">
        <v>0</v>
      </c>
      <c r="Q168" s="243">
        <v>0</v>
      </c>
      <c r="R168" s="243">
        <v>0</v>
      </c>
      <c r="S168" s="249">
        <v>1</v>
      </c>
      <c r="T168" s="243">
        <v>0</v>
      </c>
      <c r="U168" s="243">
        <v>0</v>
      </c>
      <c r="V168" s="243">
        <v>0</v>
      </c>
      <c r="W168" s="243">
        <v>0</v>
      </c>
      <c r="X168" s="243">
        <v>0</v>
      </c>
      <c r="Y168" s="243">
        <v>0</v>
      </c>
      <c r="Z168" s="249">
        <v>1</v>
      </c>
      <c r="AA168" s="243">
        <v>0</v>
      </c>
      <c r="AB168" s="243">
        <v>0</v>
      </c>
      <c r="AC168" s="243">
        <v>0</v>
      </c>
      <c r="AD168" s="243">
        <v>0</v>
      </c>
      <c r="AE168" s="243">
        <v>0</v>
      </c>
      <c r="AF168" s="243">
        <v>0</v>
      </c>
      <c r="AG168" s="249">
        <v>1</v>
      </c>
      <c r="AH168" s="243">
        <v>0</v>
      </c>
      <c r="AI168" s="243">
        <v>0</v>
      </c>
    </row>
    <row r="169" spans="1:35" x14ac:dyDescent="0.25">
      <c r="A169" s="243">
        <v>0</v>
      </c>
      <c r="B169" s="243">
        <v>0</v>
      </c>
      <c r="C169" s="243">
        <v>0</v>
      </c>
      <c r="D169" s="243">
        <v>0</v>
      </c>
      <c r="E169" s="249">
        <v>1</v>
      </c>
      <c r="F169" s="243">
        <v>0</v>
      </c>
      <c r="G169" s="243">
        <v>0</v>
      </c>
      <c r="H169" s="243">
        <v>0</v>
      </c>
      <c r="I169" s="243">
        <v>0</v>
      </c>
      <c r="J169" s="243">
        <v>0</v>
      </c>
      <c r="K169" s="243">
        <v>0</v>
      </c>
      <c r="L169" s="249">
        <v>1</v>
      </c>
      <c r="M169" s="243">
        <v>0</v>
      </c>
      <c r="N169" s="243">
        <v>0</v>
      </c>
      <c r="O169" s="243">
        <v>0</v>
      </c>
      <c r="P169" s="243">
        <v>0</v>
      </c>
      <c r="Q169" s="243">
        <v>0</v>
      </c>
      <c r="R169" s="243">
        <v>0</v>
      </c>
      <c r="S169" s="249">
        <v>1</v>
      </c>
      <c r="T169" s="243">
        <v>0</v>
      </c>
      <c r="U169" s="243">
        <v>0</v>
      </c>
      <c r="V169" s="243">
        <v>0</v>
      </c>
      <c r="W169" s="243">
        <v>0</v>
      </c>
      <c r="X169" s="243">
        <v>0</v>
      </c>
      <c r="Y169" s="243">
        <v>0</v>
      </c>
      <c r="Z169" s="249">
        <v>1</v>
      </c>
      <c r="AA169" s="243">
        <v>0</v>
      </c>
      <c r="AB169" s="243">
        <v>0</v>
      </c>
      <c r="AC169" s="243">
        <v>0</v>
      </c>
      <c r="AD169" s="243">
        <v>0</v>
      </c>
      <c r="AE169" s="243">
        <v>0</v>
      </c>
      <c r="AF169" s="243">
        <v>0</v>
      </c>
      <c r="AG169" s="249">
        <v>1</v>
      </c>
      <c r="AH169" s="243">
        <v>0</v>
      </c>
      <c r="AI169" s="243">
        <v>0</v>
      </c>
    </row>
    <row r="170" spans="1:35" x14ac:dyDescent="0.25">
      <c r="A170" s="243">
        <v>0</v>
      </c>
      <c r="B170" s="243">
        <v>0</v>
      </c>
      <c r="C170" s="243">
        <v>0</v>
      </c>
      <c r="D170" s="243">
        <v>0</v>
      </c>
      <c r="E170" s="249">
        <v>1</v>
      </c>
      <c r="F170" s="243">
        <v>0</v>
      </c>
      <c r="G170" s="243">
        <v>0</v>
      </c>
      <c r="H170" s="243">
        <v>0</v>
      </c>
      <c r="I170" s="243">
        <v>0</v>
      </c>
      <c r="J170" s="243">
        <v>0</v>
      </c>
      <c r="K170" s="243">
        <v>0</v>
      </c>
      <c r="L170" s="249">
        <v>1</v>
      </c>
      <c r="M170" s="243">
        <v>0</v>
      </c>
      <c r="N170" s="243">
        <v>0</v>
      </c>
      <c r="O170" s="243">
        <v>0</v>
      </c>
      <c r="P170" s="243">
        <v>0</v>
      </c>
      <c r="Q170" s="243">
        <v>0</v>
      </c>
      <c r="R170" s="243">
        <v>0</v>
      </c>
      <c r="S170" s="249">
        <v>1</v>
      </c>
      <c r="T170" s="243">
        <v>0</v>
      </c>
      <c r="U170" s="243">
        <v>0</v>
      </c>
      <c r="V170" s="243">
        <v>0</v>
      </c>
      <c r="W170" s="243">
        <v>0</v>
      </c>
      <c r="X170" s="243">
        <v>0</v>
      </c>
      <c r="Y170" s="243">
        <v>0</v>
      </c>
      <c r="Z170" s="249">
        <v>1</v>
      </c>
      <c r="AA170" s="243">
        <v>0</v>
      </c>
      <c r="AB170" s="243">
        <v>0</v>
      </c>
      <c r="AC170" s="243">
        <v>0</v>
      </c>
      <c r="AD170" s="243">
        <v>0</v>
      </c>
      <c r="AE170" s="243">
        <v>0</v>
      </c>
      <c r="AF170" s="243">
        <v>0</v>
      </c>
      <c r="AG170" s="249">
        <v>1</v>
      </c>
      <c r="AH170" s="243">
        <v>0</v>
      </c>
      <c r="AI170" s="243">
        <v>0</v>
      </c>
    </row>
    <row r="171" spans="1:35" x14ac:dyDescent="0.25">
      <c r="A171" s="243">
        <v>0</v>
      </c>
      <c r="B171" s="243">
        <v>0</v>
      </c>
      <c r="C171" s="243">
        <v>0</v>
      </c>
      <c r="D171" s="243">
        <v>0</v>
      </c>
      <c r="E171" s="249">
        <v>1</v>
      </c>
      <c r="F171" s="243">
        <v>0</v>
      </c>
      <c r="G171" s="243">
        <v>0</v>
      </c>
      <c r="H171" s="243">
        <v>0</v>
      </c>
      <c r="I171" s="243">
        <v>0</v>
      </c>
      <c r="J171" s="243">
        <v>0</v>
      </c>
      <c r="K171" s="243">
        <v>0</v>
      </c>
      <c r="L171" s="249">
        <v>1</v>
      </c>
      <c r="M171" s="243">
        <v>0</v>
      </c>
      <c r="N171" s="243">
        <v>0</v>
      </c>
      <c r="O171" s="243">
        <v>0</v>
      </c>
      <c r="P171" s="243">
        <v>0</v>
      </c>
      <c r="Q171" s="243">
        <v>0</v>
      </c>
      <c r="R171" s="243">
        <v>0</v>
      </c>
      <c r="S171" s="249">
        <v>1</v>
      </c>
      <c r="T171" s="243">
        <v>0</v>
      </c>
      <c r="U171" s="243">
        <v>0</v>
      </c>
      <c r="V171" s="243">
        <v>0</v>
      </c>
      <c r="W171" s="243">
        <v>0</v>
      </c>
      <c r="X171" s="243">
        <v>0</v>
      </c>
      <c r="Y171" s="243">
        <v>0</v>
      </c>
      <c r="Z171" s="249">
        <v>1</v>
      </c>
      <c r="AA171" s="243">
        <v>0</v>
      </c>
      <c r="AB171" s="243">
        <v>0</v>
      </c>
      <c r="AC171" s="243">
        <v>0</v>
      </c>
      <c r="AD171" s="243">
        <v>0</v>
      </c>
      <c r="AE171" s="243">
        <v>0</v>
      </c>
      <c r="AF171" s="243">
        <v>0</v>
      </c>
      <c r="AG171" s="249">
        <v>1</v>
      </c>
      <c r="AH171" s="243">
        <v>0</v>
      </c>
      <c r="AI171" s="243">
        <v>0</v>
      </c>
    </row>
    <row r="172" spans="1:35" x14ac:dyDescent="0.25">
      <c r="A172" s="243">
        <v>0</v>
      </c>
      <c r="B172" s="243">
        <v>0</v>
      </c>
      <c r="C172" s="243">
        <v>0</v>
      </c>
      <c r="D172" s="243">
        <v>0</v>
      </c>
      <c r="E172" s="249">
        <v>1</v>
      </c>
      <c r="F172" s="243">
        <v>0</v>
      </c>
      <c r="G172" s="243">
        <v>0</v>
      </c>
      <c r="H172" s="243">
        <v>0</v>
      </c>
      <c r="I172" s="243">
        <v>0</v>
      </c>
      <c r="J172" s="243">
        <v>0</v>
      </c>
      <c r="K172" s="243">
        <v>0</v>
      </c>
      <c r="L172" s="249">
        <v>1</v>
      </c>
      <c r="M172" s="243">
        <v>0</v>
      </c>
      <c r="N172" s="243">
        <v>0</v>
      </c>
      <c r="O172" s="243">
        <v>0</v>
      </c>
      <c r="P172" s="243">
        <v>0</v>
      </c>
      <c r="Q172" s="243">
        <v>0</v>
      </c>
      <c r="R172" s="243">
        <v>0</v>
      </c>
      <c r="S172" s="249">
        <v>1</v>
      </c>
      <c r="T172" s="243">
        <v>0</v>
      </c>
      <c r="U172" s="243">
        <v>0</v>
      </c>
      <c r="V172" s="243">
        <v>0</v>
      </c>
      <c r="W172" s="243">
        <v>0</v>
      </c>
      <c r="X172" s="243">
        <v>0</v>
      </c>
      <c r="Y172" s="243">
        <v>0</v>
      </c>
      <c r="Z172" s="249">
        <v>1</v>
      </c>
      <c r="AA172" s="243">
        <v>0</v>
      </c>
      <c r="AB172" s="243">
        <v>0</v>
      </c>
      <c r="AC172" s="243">
        <v>0</v>
      </c>
      <c r="AD172" s="243">
        <v>0</v>
      </c>
      <c r="AE172" s="243">
        <v>0</v>
      </c>
      <c r="AF172" s="243">
        <v>0</v>
      </c>
      <c r="AG172" s="249">
        <v>1</v>
      </c>
      <c r="AH172" s="243">
        <v>0</v>
      </c>
      <c r="AI172" s="243">
        <v>0</v>
      </c>
    </row>
    <row r="173" spans="1:35" x14ac:dyDescent="0.25">
      <c r="A173" s="242" t="s">
        <v>411</v>
      </c>
      <c r="B173" s="243">
        <v>0</v>
      </c>
      <c r="C173" s="243">
        <v>0</v>
      </c>
      <c r="D173" s="243">
        <v>0</v>
      </c>
      <c r="E173" s="249">
        <v>1</v>
      </c>
      <c r="F173" s="243">
        <v>0</v>
      </c>
      <c r="G173" s="243">
        <v>0</v>
      </c>
      <c r="H173" s="242" t="s">
        <v>411</v>
      </c>
      <c r="I173" s="243">
        <v>0</v>
      </c>
      <c r="J173" s="243">
        <v>0</v>
      </c>
      <c r="K173" s="243">
        <v>0</v>
      </c>
      <c r="L173" s="249">
        <v>1</v>
      </c>
      <c r="M173" s="243">
        <v>0</v>
      </c>
      <c r="N173" s="243">
        <v>0</v>
      </c>
      <c r="O173" s="242" t="s">
        <v>411</v>
      </c>
      <c r="P173" s="243">
        <v>0</v>
      </c>
      <c r="Q173" s="243">
        <v>0</v>
      </c>
      <c r="R173" s="243">
        <v>0</v>
      </c>
      <c r="S173" s="249">
        <v>1</v>
      </c>
      <c r="T173" s="243">
        <v>0</v>
      </c>
      <c r="U173" s="243">
        <v>0</v>
      </c>
      <c r="V173" s="242" t="s">
        <v>411</v>
      </c>
      <c r="W173" s="243">
        <v>0</v>
      </c>
      <c r="X173" s="243">
        <v>0</v>
      </c>
      <c r="Y173" s="243">
        <v>0</v>
      </c>
      <c r="Z173" s="249">
        <v>1</v>
      </c>
      <c r="AA173" s="243">
        <v>0</v>
      </c>
      <c r="AB173" s="243">
        <v>0</v>
      </c>
      <c r="AC173" s="242" t="s">
        <v>411</v>
      </c>
      <c r="AD173" s="243">
        <v>0</v>
      </c>
      <c r="AE173" s="243">
        <v>0</v>
      </c>
      <c r="AF173" s="243">
        <v>0</v>
      </c>
      <c r="AG173" s="249">
        <v>1</v>
      </c>
      <c r="AH173" s="243">
        <v>0</v>
      </c>
      <c r="AI173" s="243">
        <v>0</v>
      </c>
    </row>
    <row r="174" spans="1:35" x14ac:dyDescent="0.25">
      <c r="A174" s="242" t="s">
        <v>412</v>
      </c>
      <c r="B174" s="243">
        <v>0</v>
      </c>
      <c r="C174" s="243">
        <v>0</v>
      </c>
      <c r="D174" s="243">
        <v>0</v>
      </c>
      <c r="E174" s="249">
        <v>1</v>
      </c>
      <c r="F174" s="243">
        <v>0</v>
      </c>
      <c r="G174" s="243">
        <v>0</v>
      </c>
      <c r="H174" s="242" t="s">
        <v>412</v>
      </c>
      <c r="I174" s="243">
        <v>0</v>
      </c>
      <c r="J174" s="243">
        <v>0</v>
      </c>
      <c r="K174" s="243">
        <v>0</v>
      </c>
      <c r="L174" s="249">
        <v>1</v>
      </c>
      <c r="M174" s="243">
        <v>0</v>
      </c>
      <c r="N174" s="243">
        <v>0</v>
      </c>
      <c r="O174" s="242" t="s">
        <v>412</v>
      </c>
      <c r="P174" s="243">
        <v>0</v>
      </c>
      <c r="Q174" s="243">
        <v>0</v>
      </c>
      <c r="R174" s="243">
        <v>0</v>
      </c>
      <c r="S174" s="249">
        <v>1</v>
      </c>
      <c r="T174" s="243">
        <v>0</v>
      </c>
      <c r="U174" s="243">
        <v>0</v>
      </c>
      <c r="V174" s="242" t="s">
        <v>412</v>
      </c>
      <c r="W174" s="243">
        <v>0</v>
      </c>
      <c r="X174" s="243">
        <v>0</v>
      </c>
      <c r="Y174" s="243">
        <v>0</v>
      </c>
      <c r="Z174" s="249">
        <v>1</v>
      </c>
      <c r="AA174" s="243">
        <v>0</v>
      </c>
      <c r="AB174" s="243">
        <v>0</v>
      </c>
      <c r="AC174" s="242" t="s">
        <v>412</v>
      </c>
      <c r="AD174" s="243">
        <v>0</v>
      </c>
      <c r="AE174" s="243">
        <v>0</v>
      </c>
      <c r="AF174" s="243">
        <v>0</v>
      </c>
      <c r="AG174" s="249">
        <v>1</v>
      </c>
      <c r="AH174" s="243">
        <v>0</v>
      </c>
      <c r="AI174" s="243">
        <v>0</v>
      </c>
    </row>
    <row r="175" spans="1:35" x14ac:dyDescent="0.25">
      <c r="A175" s="243">
        <v>0</v>
      </c>
      <c r="B175" s="243">
        <v>0</v>
      </c>
      <c r="C175" s="243">
        <v>0</v>
      </c>
      <c r="D175" s="243">
        <v>0</v>
      </c>
      <c r="E175" s="249">
        <v>1</v>
      </c>
      <c r="F175" s="243">
        <v>0</v>
      </c>
      <c r="G175" s="243">
        <v>0</v>
      </c>
      <c r="H175" s="243">
        <v>0</v>
      </c>
      <c r="I175" s="243">
        <v>0</v>
      </c>
      <c r="J175" s="243">
        <v>0</v>
      </c>
      <c r="K175" s="243">
        <v>0</v>
      </c>
      <c r="L175" s="249">
        <v>1</v>
      </c>
      <c r="M175" s="243">
        <v>0</v>
      </c>
      <c r="N175" s="243">
        <v>0</v>
      </c>
      <c r="O175" s="243">
        <v>0</v>
      </c>
      <c r="P175" s="243">
        <v>0</v>
      </c>
      <c r="Q175" s="243">
        <v>0</v>
      </c>
      <c r="R175" s="243">
        <v>0</v>
      </c>
      <c r="S175" s="249">
        <v>1</v>
      </c>
      <c r="T175" s="243">
        <v>0</v>
      </c>
      <c r="U175" s="243">
        <v>0</v>
      </c>
      <c r="V175" s="243">
        <v>0</v>
      </c>
      <c r="W175" s="243">
        <v>0</v>
      </c>
      <c r="X175" s="243">
        <v>0</v>
      </c>
      <c r="Y175" s="243">
        <v>0</v>
      </c>
      <c r="Z175" s="249">
        <v>1</v>
      </c>
      <c r="AA175" s="243">
        <v>0</v>
      </c>
      <c r="AB175" s="243">
        <v>0</v>
      </c>
      <c r="AC175" s="243">
        <v>0</v>
      </c>
      <c r="AD175" s="243">
        <v>0</v>
      </c>
      <c r="AE175" s="243">
        <v>0</v>
      </c>
      <c r="AF175" s="243">
        <v>0</v>
      </c>
      <c r="AG175" s="249">
        <v>1</v>
      </c>
      <c r="AH175" s="243">
        <v>0</v>
      </c>
      <c r="AI175" s="243">
        <v>0</v>
      </c>
    </row>
    <row r="176" spans="1:35" x14ac:dyDescent="0.25">
      <c r="A176" s="243">
        <v>0</v>
      </c>
      <c r="B176" s="243">
        <v>0</v>
      </c>
      <c r="C176" s="243">
        <v>0</v>
      </c>
      <c r="D176" s="243">
        <v>0</v>
      </c>
      <c r="E176" s="249">
        <v>1</v>
      </c>
      <c r="F176" s="243">
        <v>0</v>
      </c>
      <c r="G176" s="243">
        <v>0</v>
      </c>
      <c r="H176" s="243">
        <v>0</v>
      </c>
      <c r="I176" s="243">
        <v>0</v>
      </c>
      <c r="J176" s="243">
        <v>0</v>
      </c>
      <c r="K176" s="243">
        <v>0</v>
      </c>
      <c r="L176" s="249">
        <v>1</v>
      </c>
      <c r="M176" s="243">
        <v>0</v>
      </c>
      <c r="N176" s="243">
        <v>0</v>
      </c>
      <c r="O176" s="243">
        <v>0</v>
      </c>
      <c r="P176" s="243">
        <v>0</v>
      </c>
      <c r="Q176" s="243">
        <v>0</v>
      </c>
      <c r="R176" s="243">
        <v>0</v>
      </c>
      <c r="S176" s="249">
        <v>1</v>
      </c>
      <c r="T176" s="243">
        <v>0</v>
      </c>
      <c r="U176" s="243">
        <v>0</v>
      </c>
      <c r="V176" s="243">
        <v>0</v>
      </c>
      <c r="W176" s="243">
        <v>0</v>
      </c>
      <c r="X176" s="243">
        <v>0</v>
      </c>
      <c r="Y176" s="243">
        <v>0</v>
      </c>
      <c r="Z176" s="249">
        <v>1</v>
      </c>
      <c r="AA176" s="243">
        <v>0</v>
      </c>
      <c r="AB176" s="243">
        <v>0</v>
      </c>
      <c r="AC176" s="243">
        <v>0</v>
      </c>
      <c r="AD176" s="243">
        <v>0</v>
      </c>
      <c r="AE176" s="243">
        <v>0</v>
      </c>
      <c r="AF176" s="243">
        <v>0</v>
      </c>
      <c r="AG176" s="249">
        <v>1</v>
      </c>
      <c r="AH176" s="243">
        <v>0</v>
      </c>
      <c r="AI176" s="243">
        <v>0</v>
      </c>
    </row>
    <row r="177" spans="1:35" x14ac:dyDescent="0.25">
      <c r="A177" s="242" t="s">
        <v>413</v>
      </c>
      <c r="B177" s="243">
        <v>0</v>
      </c>
      <c r="C177" s="243">
        <v>0</v>
      </c>
      <c r="D177" s="243">
        <v>0</v>
      </c>
      <c r="E177" s="249">
        <v>1</v>
      </c>
      <c r="F177" s="243">
        <v>0</v>
      </c>
      <c r="G177" s="243">
        <v>0</v>
      </c>
      <c r="H177" s="242" t="s">
        <v>413</v>
      </c>
      <c r="I177" s="243">
        <v>0</v>
      </c>
      <c r="J177" s="243">
        <v>0</v>
      </c>
      <c r="K177" s="243">
        <v>0</v>
      </c>
      <c r="L177" s="249">
        <v>1</v>
      </c>
      <c r="M177" s="243">
        <v>0</v>
      </c>
      <c r="N177" s="243">
        <v>0</v>
      </c>
      <c r="O177" s="242" t="s">
        <v>413</v>
      </c>
      <c r="P177" s="243">
        <v>0</v>
      </c>
      <c r="Q177" s="243">
        <v>0</v>
      </c>
      <c r="R177" s="243">
        <v>0</v>
      </c>
      <c r="S177" s="249">
        <v>1</v>
      </c>
      <c r="T177" s="243">
        <v>0</v>
      </c>
      <c r="U177" s="243">
        <v>0</v>
      </c>
      <c r="V177" s="242" t="s">
        <v>413</v>
      </c>
      <c r="W177" s="243">
        <v>0</v>
      </c>
      <c r="X177" s="243">
        <v>0</v>
      </c>
      <c r="Y177" s="243">
        <v>0</v>
      </c>
      <c r="Z177" s="249">
        <v>1</v>
      </c>
      <c r="AA177" s="243">
        <v>0</v>
      </c>
      <c r="AB177" s="243">
        <v>0</v>
      </c>
      <c r="AC177" s="242" t="s">
        <v>413</v>
      </c>
      <c r="AD177" s="243">
        <v>0</v>
      </c>
      <c r="AE177" s="243">
        <v>0</v>
      </c>
      <c r="AF177" s="243">
        <v>0</v>
      </c>
      <c r="AG177" s="249">
        <v>1</v>
      </c>
      <c r="AH177" s="243">
        <v>0</v>
      </c>
      <c r="AI177" s="243">
        <v>0</v>
      </c>
    </row>
    <row r="178" spans="1:35" x14ac:dyDescent="0.25">
      <c r="A178" s="242" t="s">
        <v>414</v>
      </c>
      <c r="B178" s="243">
        <v>0</v>
      </c>
      <c r="C178" s="243">
        <v>0</v>
      </c>
      <c r="D178" s="243">
        <v>0</v>
      </c>
      <c r="E178" s="249">
        <v>1</v>
      </c>
      <c r="F178" s="243">
        <v>0</v>
      </c>
      <c r="G178" s="243">
        <v>0</v>
      </c>
      <c r="H178" s="242" t="s">
        <v>414</v>
      </c>
      <c r="I178" s="243">
        <v>0</v>
      </c>
      <c r="J178" s="243">
        <v>0</v>
      </c>
      <c r="K178" s="243">
        <v>0</v>
      </c>
      <c r="L178" s="249">
        <v>1</v>
      </c>
      <c r="M178" s="243">
        <v>0</v>
      </c>
      <c r="N178" s="243">
        <v>0</v>
      </c>
      <c r="O178" s="242" t="s">
        <v>414</v>
      </c>
      <c r="P178" s="243">
        <v>0</v>
      </c>
      <c r="Q178" s="243">
        <v>0</v>
      </c>
      <c r="R178" s="243">
        <v>0</v>
      </c>
      <c r="S178" s="249">
        <v>1</v>
      </c>
      <c r="T178" s="243">
        <v>0</v>
      </c>
      <c r="U178" s="243">
        <v>0</v>
      </c>
      <c r="V178" s="242" t="s">
        <v>414</v>
      </c>
      <c r="W178" s="243">
        <v>0</v>
      </c>
      <c r="X178" s="243">
        <v>0</v>
      </c>
      <c r="Y178" s="243">
        <v>0</v>
      </c>
      <c r="Z178" s="249">
        <v>1</v>
      </c>
      <c r="AA178" s="243">
        <v>0</v>
      </c>
      <c r="AB178" s="243">
        <v>0</v>
      </c>
      <c r="AC178" s="242" t="s">
        <v>414</v>
      </c>
      <c r="AD178" s="243">
        <v>0</v>
      </c>
      <c r="AE178" s="243">
        <v>0</v>
      </c>
      <c r="AF178" s="243">
        <v>0</v>
      </c>
      <c r="AG178" s="249">
        <v>1</v>
      </c>
      <c r="AH178" s="243">
        <v>0</v>
      </c>
      <c r="AI178" s="243">
        <v>0</v>
      </c>
    </row>
    <row r="179" spans="1:35" x14ac:dyDescent="0.25">
      <c r="A179" s="243">
        <v>0</v>
      </c>
      <c r="B179" s="243">
        <v>0</v>
      </c>
      <c r="C179" s="243">
        <v>0</v>
      </c>
      <c r="D179" s="243">
        <v>0</v>
      </c>
      <c r="E179" s="249">
        <v>1</v>
      </c>
      <c r="F179" s="243">
        <v>0</v>
      </c>
      <c r="G179" s="243">
        <v>0</v>
      </c>
      <c r="H179" s="243">
        <v>0</v>
      </c>
      <c r="I179" s="243">
        <v>0</v>
      </c>
      <c r="J179" s="243">
        <v>0</v>
      </c>
      <c r="K179" s="243">
        <v>0</v>
      </c>
      <c r="L179" s="249">
        <v>1</v>
      </c>
      <c r="M179" s="243">
        <v>0</v>
      </c>
      <c r="N179" s="243">
        <v>0</v>
      </c>
      <c r="O179" s="243">
        <v>0</v>
      </c>
      <c r="P179" s="243">
        <v>0</v>
      </c>
      <c r="Q179" s="243">
        <v>0</v>
      </c>
      <c r="R179" s="243">
        <v>0</v>
      </c>
      <c r="S179" s="249">
        <v>1</v>
      </c>
      <c r="T179" s="243">
        <v>0</v>
      </c>
      <c r="U179" s="243">
        <v>0</v>
      </c>
      <c r="V179" s="243">
        <v>0</v>
      </c>
      <c r="W179" s="243">
        <v>0</v>
      </c>
      <c r="X179" s="243">
        <v>0</v>
      </c>
      <c r="Y179" s="243">
        <v>0</v>
      </c>
      <c r="Z179" s="249">
        <v>1</v>
      </c>
      <c r="AA179" s="243">
        <v>0</v>
      </c>
      <c r="AB179" s="243">
        <v>0</v>
      </c>
      <c r="AC179" s="243">
        <v>0</v>
      </c>
      <c r="AD179" s="243">
        <v>0</v>
      </c>
      <c r="AE179" s="243">
        <v>0</v>
      </c>
      <c r="AF179" s="243">
        <v>0</v>
      </c>
      <c r="AG179" s="249">
        <v>1</v>
      </c>
      <c r="AH179" s="243">
        <v>0</v>
      </c>
      <c r="AI179" s="243">
        <v>0</v>
      </c>
    </row>
    <row r="180" spans="1:35" x14ac:dyDescent="0.25">
      <c r="A180" s="243">
        <v>0</v>
      </c>
      <c r="B180" s="243">
        <v>0</v>
      </c>
      <c r="C180" s="243">
        <v>0</v>
      </c>
      <c r="D180" s="243">
        <v>0</v>
      </c>
      <c r="E180" s="249">
        <v>1</v>
      </c>
      <c r="F180" s="243">
        <v>0</v>
      </c>
      <c r="G180" s="243">
        <v>0</v>
      </c>
      <c r="H180" s="243">
        <v>0</v>
      </c>
      <c r="I180" s="243">
        <v>0</v>
      </c>
      <c r="J180" s="243">
        <v>0</v>
      </c>
      <c r="K180" s="243">
        <v>0</v>
      </c>
      <c r="L180" s="249">
        <v>1</v>
      </c>
      <c r="M180" s="243">
        <v>0</v>
      </c>
      <c r="N180" s="243">
        <v>0</v>
      </c>
      <c r="O180" s="243">
        <v>0</v>
      </c>
      <c r="P180" s="243">
        <v>0</v>
      </c>
      <c r="Q180" s="243">
        <v>0</v>
      </c>
      <c r="R180" s="243">
        <v>0</v>
      </c>
      <c r="S180" s="249">
        <v>1</v>
      </c>
      <c r="T180" s="243">
        <v>0</v>
      </c>
      <c r="U180" s="243">
        <v>0</v>
      </c>
      <c r="V180" s="243">
        <v>0</v>
      </c>
      <c r="W180" s="243">
        <v>0</v>
      </c>
      <c r="X180" s="243">
        <v>0</v>
      </c>
      <c r="Y180" s="243">
        <v>0</v>
      </c>
      <c r="Z180" s="249">
        <v>1</v>
      </c>
      <c r="AA180" s="243">
        <v>0</v>
      </c>
      <c r="AB180" s="243">
        <v>0</v>
      </c>
      <c r="AC180" s="243">
        <v>0</v>
      </c>
      <c r="AD180" s="243">
        <v>0</v>
      </c>
      <c r="AE180" s="243">
        <v>0</v>
      </c>
      <c r="AF180" s="243">
        <v>0</v>
      </c>
      <c r="AG180" s="249">
        <v>1</v>
      </c>
      <c r="AH180" s="243">
        <v>0</v>
      </c>
      <c r="AI180" s="243">
        <v>0</v>
      </c>
    </row>
    <row r="181" spans="1:35" x14ac:dyDescent="0.25">
      <c r="A181" s="242" t="s">
        <v>415</v>
      </c>
      <c r="B181" s="243">
        <v>0</v>
      </c>
      <c r="C181" s="243">
        <v>0</v>
      </c>
      <c r="D181" s="243">
        <v>0</v>
      </c>
      <c r="E181" s="249">
        <v>1</v>
      </c>
      <c r="F181" s="243">
        <v>0</v>
      </c>
      <c r="G181" s="243">
        <v>0</v>
      </c>
      <c r="H181" s="242" t="s">
        <v>415</v>
      </c>
      <c r="I181" s="243">
        <v>0</v>
      </c>
      <c r="J181" s="243">
        <v>0</v>
      </c>
      <c r="K181" s="243">
        <v>0</v>
      </c>
      <c r="L181" s="249">
        <v>1</v>
      </c>
      <c r="M181" s="243">
        <v>0</v>
      </c>
      <c r="N181" s="243">
        <v>0</v>
      </c>
      <c r="O181" s="242" t="s">
        <v>415</v>
      </c>
      <c r="P181" s="243">
        <v>0</v>
      </c>
      <c r="Q181" s="243">
        <v>0</v>
      </c>
      <c r="R181" s="243">
        <v>0</v>
      </c>
      <c r="S181" s="249">
        <v>1</v>
      </c>
      <c r="T181" s="243">
        <v>0</v>
      </c>
      <c r="U181" s="243">
        <v>0</v>
      </c>
      <c r="V181" s="242" t="s">
        <v>415</v>
      </c>
      <c r="W181" s="243">
        <v>0</v>
      </c>
      <c r="X181" s="243">
        <v>0</v>
      </c>
      <c r="Y181" s="243">
        <v>0</v>
      </c>
      <c r="Z181" s="249">
        <v>1</v>
      </c>
      <c r="AA181" s="243">
        <v>0</v>
      </c>
      <c r="AB181" s="243">
        <v>0</v>
      </c>
      <c r="AC181" s="242" t="s">
        <v>415</v>
      </c>
      <c r="AD181" s="243">
        <v>0</v>
      </c>
      <c r="AE181" s="243">
        <v>0</v>
      </c>
      <c r="AF181" s="243">
        <v>0</v>
      </c>
      <c r="AG181" s="249">
        <v>1</v>
      </c>
      <c r="AH181" s="243">
        <v>0</v>
      </c>
      <c r="AI181" s="243">
        <v>0</v>
      </c>
    </row>
    <row r="182" spans="1:35" x14ac:dyDescent="0.25">
      <c r="A182" s="242" t="s">
        <v>416</v>
      </c>
      <c r="B182" s="243">
        <v>0</v>
      </c>
      <c r="C182" s="243">
        <v>0</v>
      </c>
      <c r="D182" s="243">
        <v>0</v>
      </c>
      <c r="E182" s="249">
        <v>1</v>
      </c>
      <c r="F182" s="243">
        <v>0</v>
      </c>
      <c r="G182" s="243">
        <v>0</v>
      </c>
      <c r="H182" s="242" t="s">
        <v>416</v>
      </c>
      <c r="I182" s="243">
        <v>0</v>
      </c>
      <c r="J182" s="243">
        <v>0</v>
      </c>
      <c r="K182" s="243">
        <v>0</v>
      </c>
      <c r="L182" s="249">
        <v>1</v>
      </c>
      <c r="M182" s="243">
        <v>0</v>
      </c>
      <c r="N182" s="243">
        <v>0</v>
      </c>
      <c r="O182" s="242" t="s">
        <v>416</v>
      </c>
      <c r="P182" s="243">
        <v>0</v>
      </c>
      <c r="Q182" s="243">
        <v>0</v>
      </c>
      <c r="R182" s="243">
        <v>0</v>
      </c>
      <c r="S182" s="249">
        <v>1</v>
      </c>
      <c r="T182" s="243">
        <v>0</v>
      </c>
      <c r="U182" s="243">
        <v>0</v>
      </c>
      <c r="V182" s="242" t="s">
        <v>416</v>
      </c>
      <c r="W182" s="243">
        <v>0</v>
      </c>
      <c r="X182" s="243">
        <v>0</v>
      </c>
      <c r="Y182" s="243">
        <v>0</v>
      </c>
      <c r="Z182" s="249">
        <v>1</v>
      </c>
      <c r="AA182" s="243">
        <v>0</v>
      </c>
      <c r="AB182" s="243">
        <v>0</v>
      </c>
      <c r="AC182" s="242" t="s">
        <v>416</v>
      </c>
      <c r="AD182" s="243">
        <v>0</v>
      </c>
      <c r="AE182" s="243">
        <v>0</v>
      </c>
      <c r="AF182" s="243">
        <v>0</v>
      </c>
      <c r="AG182" s="249">
        <v>1</v>
      </c>
      <c r="AH182" s="243">
        <v>0</v>
      </c>
      <c r="AI182" s="243">
        <v>0</v>
      </c>
    </row>
  </sheetData>
  <mergeCells count="2">
    <mergeCell ref="B2:F2"/>
    <mergeCell ref="B3:F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D72D6-1002-4A84-A101-61F3A548A085}">
  <sheetPr codeName="Sheet24"/>
  <dimension ref="A1:H69"/>
  <sheetViews>
    <sheetView workbookViewId="0">
      <selection activeCell="A4" sqref="A4"/>
    </sheetView>
  </sheetViews>
  <sheetFormatPr defaultRowHeight="12.5" x14ac:dyDescent="0.25"/>
  <cols>
    <col min="1" max="1" width="18.08984375" style="32" bestFit="1" customWidth="1"/>
    <col min="2" max="2" width="13.7265625" style="32" bestFit="1" customWidth="1"/>
    <col min="3" max="3" width="18.90625" style="32" bestFit="1" customWidth="1"/>
    <col min="4" max="4" width="18.26953125" style="32" bestFit="1" customWidth="1"/>
    <col min="5" max="6" width="17.81640625" style="32" bestFit="1" customWidth="1"/>
    <col min="7" max="7" width="17.453125" style="32" bestFit="1" customWidth="1"/>
    <col min="8" max="16384" width="8.7265625" style="32"/>
  </cols>
  <sheetData>
    <row r="1" spans="1:8" ht="35" customHeight="1" x14ac:dyDescent="0.35">
      <c r="A1" s="263" t="s">
        <v>696</v>
      </c>
      <c r="B1" s="264"/>
      <c r="C1" s="264"/>
      <c r="D1" s="265"/>
      <c r="E1" s="31"/>
      <c r="F1" s="31"/>
      <c r="G1" s="31"/>
    </row>
    <row r="2" spans="1:8" ht="36" thickBot="1" x14ac:dyDescent="0.45">
      <c r="A2" s="33" t="s">
        <v>126</v>
      </c>
      <c r="B2" s="34" t="s">
        <v>127</v>
      </c>
      <c r="C2" s="33" t="s">
        <v>128</v>
      </c>
      <c r="D2" s="35" t="s">
        <v>129</v>
      </c>
      <c r="E2" s="31"/>
      <c r="F2" s="31"/>
      <c r="G2" s="31"/>
    </row>
    <row r="3" spans="1:8" ht="18.5" thickBot="1" x14ac:dyDescent="0.45">
      <c r="A3" s="36" t="s">
        <v>130</v>
      </c>
      <c r="B3" s="36" t="s">
        <v>131</v>
      </c>
      <c r="C3" s="36" t="s">
        <v>132</v>
      </c>
      <c r="D3" s="36" t="s">
        <v>133</v>
      </c>
      <c r="E3" s="36" t="s">
        <v>134</v>
      </c>
      <c r="F3" s="36" t="s">
        <v>135</v>
      </c>
      <c r="G3" s="38" t="s">
        <v>136</v>
      </c>
      <c r="H3" s="39"/>
    </row>
    <row r="4" spans="1:8" ht="18" x14ac:dyDescent="0.4">
      <c r="A4" s="41" t="s">
        <v>26</v>
      </c>
      <c r="B4" s="40" t="s">
        <v>141</v>
      </c>
      <c r="C4" s="41" t="s">
        <v>142</v>
      </c>
      <c r="D4" s="41" t="s">
        <v>143</v>
      </c>
      <c r="E4" s="41" t="s">
        <v>144</v>
      </c>
      <c r="F4" s="42" t="s">
        <v>145</v>
      </c>
      <c r="G4" s="43"/>
    </row>
    <row r="5" spans="1:8" ht="18.5" thickBot="1" x14ac:dyDescent="0.45">
      <c r="A5" s="56">
        <v>1000</v>
      </c>
      <c r="B5" s="54">
        <v>139.4754923607409</v>
      </c>
      <c r="C5" s="62">
        <v>73.364110046386713</v>
      </c>
      <c r="D5" s="62">
        <v>36.656167236570283</v>
      </c>
      <c r="E5" s="46">
        <v>7.553430217183287</v>
      </c>
      <c r="F5" s="53">
        <v>2.4441759191913746</v>
      </c>
      <c r="G5" s="43"/>
    </row>
    <row r="6" spans="1:8" ht="36" x14ac:dyDescent="0.4">
      <c r="A6" s="49"/>
      <c r="B6" s="49"/>
      <c r="C6" s="49"/>
      <c r="D6" s="49"/>
      <c r="E6" s="49"/>
      <c r="F6" s="42" t="s">
        <v>146</v>
      </c>
      <c r="G6" s="43"/>
    </row>
    <row r="7" spans="1:8" ht="18.5" thickBot="1" x14ac:dyDescent="0.45">
      <c r="A7" s="49"/>
      <c r="B7" s="49"/>
      <c r="C7" s="49"/>
      <c r="D7" s="49"/>
      <c r="E7" s="49"/>
      <c r="F7" s="53">
        <v>7.7044985534394019</v>
      </c>
      <c r="G7" s="43"/>
    </row>
    <row r="8" spans="1:8" ht="18" x14ac:dyDescent="0.4">
      <c r="A8" s="49"/>
      <c r="B8" s="49"/>
      <c r="C8" s="49"/>
      <c r="D8" s="49"/>
      <c r="E8" s="41" t="s">
        <v>147</v>
      </c>
      <c r="F8" s="42" t="s">
        <v>148</v>
      </c>
      <c r="G8" s="43"/>
    </row>
    <row r="9" spans="1:8" ht="18.5" thickBot="1" x14ac:dyDescent="0.45">
      <c r="A9" s="49"/>
      <c r="B9" s="49"/>
      <c r="C9" s="49"/>
      <c r="D9" s="49"/>
      <c r="E9" s="62">
        <v>14.097995745949957</v>
      </c>
      <c r="F9" s="58">
        <v>14.098017307284607</v>
      </c>
      <c r="G9" s="43"/>
    </row>
    <row r="10" spans="1:8" ht="18" x14ac:dyDescent="0.4">
      <c r="A10" s="49"/>
      <c r="B10" s="49"/>
      <c r="C10" s="49"/>
      <c r="D10" s="49"/>
      <c r="E10" s="41" t="s">
        <v>149</v>
      </c>
      <c r="F10" s="42" t="s">
        <v>148</v>
      </c>
      <c r="G10" s="43"/>
    </row>
    <row r="11" spans="1:8" ht="18.5" thickBot="1" x14ac:dyDescent="0.45">
      <c r="A11" s="49"/>
      <c r="B11" s="49"/>
      <c r="C11" s="49"/>
      <c r="D11" s="49"/>
      <c r="E11" s="46">
        <v>6.2582988275577369</v>
      </c>
      <c r="F11" s="53">
        <v>6.2583084399071609</v>
      </c>
      <c r="G11" s="43"/>
    </row>
    <row r="12" spans="1:8" ht="18" x14ac:dyDescent="0.4">
      <c r="A12" s="49"/>
      <c r="B12" s="49"/>
      <c r="C12" s="49"/>
      <c r="D12" s="49"/>
      <c r="E12" s="40" t="s">
        <v>150</v>
      </c>
      <c r="F12" s="42" t="s">
        <v>151</v>
      </c>
      <c r="G12" s="43"/>
    </row>
    <row r="13" spans="1:8" ht="18.5" thickBot="1" x14ac:dyDescent="0.45">
      <c r="A13" s="49"/>
      <c r="B13" s="49"/>
      <c r="C13" s="49"/>
      <c r="D13" s="49"/>
      <c r="E13" s="45">
        <v>9.7743860720727032</v>
      </c>
      <c r="F13" s="59">
        <v>9.7743864059448242</v>
      </c>
      <c r="G13" s="43"/>
    </row>
    <row r="14" spans="1:8" ht="18" x14ac:dyDescent="0.4">
      <c r="A14" s="49"/>
      <c r="B14" s="49"/>
      <c r="C14" s="49"/>
      <c r="D14" s="41" t="s">
        <v>144</v>
      </c>
      <c r="E14" s="42" t="s">
        <v>145</v>
      </c>
      <c r="F14" s="43"/>
      <c r="G14" s="43"/>
    </row>
    <row r="15" spans="1:8" ht="18.5" thickBot="1" x14ac:dyDescent="0.45">
      <c r="A15" s="49"/>
      <c r="B15" s="49"/>
      <c r="C15" s="49"/>
      <c r="D15" s="62">
        <v>24.728108556535961</v>
      </c>
      <c r="E15" s="53">
        <v>8.0016428007895293</v>
      </c>
      <c r="F15" s="43"/>
      <c r="G15" s="43"/>
    </row>
    <row r="16" spans="1:8" ht="36" x14ac:dyDescent="0.4">
      <c r="A16" s="49"/>
      <c r="B16" s="49"/>
      <c r="C16" s="49"/>
      <c r="D16" s="49"/>
      <c r="E16" s="42" t="s">
        <v>146</v>
      </c>
      <c r="F16" s="43"/>
      <c r="G16" s="43"/>
    </row>
    <row r="17" spans="1:7" ht="18.5" thickBot="1" x14ac:dyDescent="0.45">
      <c r="A17" s="49"/>
      <c r="B17" s="49"/>
      <c r="C17" s="49"/>
      <c r="D17" s="49"/>
      <c r="E17" s="58">
        <v>25.22267112598729</v>
      </c>
      <c r="F17" s="43"/>
      <c r="G17" s="43"/>
    </row>
    <row r="18" spans="1:7" ht="18" x14ac:dyDescent="0.4">
      <c r="A18" s="49"/>
      <c r="B18" s="49"/>
      <c r="C18" s="49"/>
      <c r="D18" s="40" t="s">
        <v>150</v>
      </c>
      <c r="E18" s="42" t="s">
        <v>151</v>
      </c>
      <c r="F18" s="43"/>
      <c r="G18" s="43"/>
    </row>
    <row r="19" spans="1:7" ht="18.5" thickBot="1" x14ac:dyDescent="0.45">
      <c r="A19" s="49"/>
      <c r="B19" s="49"/>
      <c r="C19" s="49"/>
      <c r="D19" s="61">
        <v>14.967013073692819</v>
      </c>
      <c r="E19" s="58">
        <v>14.967013359069824</v>
      </c>
      <c r="F19" s="43"/>
      <c r="G19" s="43"/>
    </row>
    <row r="20" spans="1:7" ht="18" x14ac:dyDescent="0.4">
      <c r="A20" s="49"/>
      <c r="B20" s="49"/>
      <c r="C20" s="41" t="s">
        <v>152</v>
      </c>
      <c r="D20" s="41" t="s">
        <v>144</v>
      </c>
      <c r="E20" s="42" t="s">
        <v>145</v>
      </c>
      <c r="F20" s="43"/>
      <c r="G20" s="43"/>
    </row>
    <row r="21" spans="1:7" ht="18.5" thickBot="1" x14ac:dyDescent="0.45">
      <c r="A21" s="49"/>
      <c r="B21" s="49"/>
      <c r="C21" s="62">
        <v>76.572046417236322</v>
      </c>
      <c r="D21" s="62">
        <v>39.390342914135246</v>
      </c>
      <c r="E21" s="58">
        <v>12.746120117798812</v>
      </c>
      <c r="F21" s="43"/>
      <c r="G21" s="43"/>
    </row>
    <row r="22" spans="1:7" ht="36" x14ac:dyDescent="0.4">
      <c r="A22" s="49"/>
      <c r="B22" s="49"/>
      <c r="C22" s="49"/>
      <c r="D22" s="49"/>
      <c r="E22" s="42" t="s">
        <v>146</v>
      </c>
      <c r="F22" s="43"/>
      <c r="G22" s="43"/>
    </row>
    <row r="23" spans="1:7" ht="18.5" thickBot="1" x14ac:dyDescent="0.45">
      <c r="A23" s="49"/>
      <c r="B23" s="49"/>
      <c r="C23" s="49"/>
      <c r="D23" s="49"/>
      <c r="E23" s="58">
        <v>40.178148896105178</v>
      </c>
      <c r="F23" s="43"/>
      <c r="G23" s="43"/>
    </row>
    <row r="24" spans="1:7" ht="18" x14ac:dyDescent="0.4">
      <c r="A24" s="49"/>
      <c r="B24" s="49"/>
      <c r="C24" s="49"/>
      <c r="D24" s="41" t="s">
        <v>149</v>
      </c>
      <c r="E24" s="42" t="s">
        <v>148</v>
      </c>
      <c r="F24" s="43"/>
      <c r="G24" s="43"/>
    </row>
    <row r="25" spans="1:7" ht="18.5" thickBot="1" x14ac:dyDescent="0.45">
      <c r="A25" s="49"/>
      <c r="B25" s="49"/>
      <c r="C25" s="49"/>
      <c r="D25" s="62">
        <v>39.350544351680519</v>
      </c>
      <c r="E25" s="58">
        <v>39.350604124368729</v>
      </c>
      <c r="F25" s="43"/>
      <c r="G25" s="43"/>
    </row>
    <row r="26" spans="1:7" ht="18" x14ac:dyDescent="0.4">
      <c r="A26" s="49"/>
      <c r="B26" s="49"/>
      <c r="C26" s="49"/>
      <c r="D26" s="40" t="s">
        <v>150</v>
      </c>
      <c r="E26" s="42" t="s">
        <v>151</v>
      </c>
      <c r="F26" s="43"/>
      <c r="G26" s="43"/>
    </row>
    <row r="27" spans="1:7" ht="18.5" thickBot="1" x14ac:dyDescent="0.45">
      <c r="A27" s="49"/>
      <c r="B27" s="49"/>
      <c r="C27" s="49"/>
      <c r="D27" s="61">
        <v>70.273041890802247</v>
      </c>
      <c r="E27" s="72">
        <v>70.273040771484375</v>
      </c>
      <c r="F27" s="43"/>
      <c r="G27" s="43"/>
    </row>
    <row r="28" spans="1:7" ht="18" x14ac:dyDescent="0.4">
      <c r="A28" s="49"/>
      <c r="B28" s="41" t="s">
        <v>152</v>
      </c>
      <c r="C28" s="41" t="s">
        <v>144</v>
      </c>
      <c r="D28" s="42" t="s">
        <v>145</v>
      </c>
      <c r="E28" s="43"/>
      <c r="F28" s="43"/>
      <c r="G28" s="43"/>
    </row>
    <row r="29" spans="1:7" ht="18.5" thickBot="1" x14ac:dyDescent="0.45">
      <c r="A29" s="49"/>
      <c r="B29" s="55">
        <v>299.10019845709201</v>
      </c>
      <c r="C29" s="55">
        <v>153.8637124705902</v>
      </c>
      <c r="D29" s="58">
        <v>49.787972767337841</v>
      </c>
      <c r="E29" s="43"/>
      <c r="F29" s="43"/>
      <c r="G29" s="43"/>
    </row>
    <row r="30" spans="1:7" ht="36" x14ac:dyDescent="0.4">
      <c r="A30" s="49"/>
      <c r="B30" s="49"/>
      <c r="C30" s="49"/>
      <c r="D30" s="42" t="s">
        <v>146</v>
      </c>
      <c r="E30" s="43"/>
      <c r="F30" s="43"/>
      <c r="G30" s="43"/>
    </row>
    <row r="31" spans="1:7" ht="18.5" thickBot="1" x14ac:dyDescent="0.45">
      <c r="A31" s="49"/>
      <c r="B31" s="49"/>
      <c r="C31" s="49"/>
      <c r="D31" s="63">
        <v>156.9409800467804</v>
      </c>
      <c r="E31" s="43"/>
      <c r="F31" s="43"/>
      <c r="G31" s="43"/>
    </row>
    <row r="32" spans="1:7" ht="18" x14ac:dyDescent="0.4">
      <c r="A32" s="49"/>
      <c r="B32" s="49"/>
      <c r="C32" s="41" t="s">
        <v>149</v>
      </c>
      <c r="D32" s="42" t="s">
        <v>148</v>
      </c>
      <c r="E32" s="43"/>
      <c r="F32" s="43"/>
      <c r="G32" s="43"/>
    </row>
    <row r="33" spans="1:7" ht="18.5" thickBot="1" x14ac:dyDescent="0.45">
      <c r="A33" s="49"/>
      <c r="B33" s="49"/>
      <c r="C33" s="55">
        <v>153.70825420043431</v>
      </c>
      <c r="D33" s="63">
        <v>153.70848690100115</v>
      </c>
      <c r="E33" s="43"/>
      <c r="F33" s="43"/>
      <c r="G33" s="43"/>
    </row>
    <row r="34" spans="1:7" ht="18" x14ac:dyDescent="0.4">
      <c r="A34" s="49"/>
      <c r="B34" s="49"/>
      <c r="C34" s="40" t="s">
        <v>150</v>
      </c>
      <c r="D34" s="42" t="s">
        <v>151</v>
      </c>
      <c r="E34" s="43"/>
      <c r="F34" s="43"/>
      <c r="G34" s="43"/>
    </row>
    <row r="35" spans="1:7" ht="18.5" thickBot="1" x14ac:dyDescent="0.45">
      <c r="A35" s="49"/>
      <c r="B35" s="49"/>
      <c r="C35" s="54">
        <v>274.49548066869141</v>
      </c>
      <c r="D35" s="63">
        <v>274.4954833984375</v>
      </c>
      <c r="E35" s="43"/>
      <c r="F35" s="43"/>
      <c r="G35" s="43"/>
    </row>
    <row r="36" spans="1:7" ht="36" x14ac:dyDescent="0.4">
      <c r="A36" s="49"/>
      <c r="B36" s="41" t="s">
        <v>181</v>
      </c>
      <c r="C36" s="40" t="s">
        <v>179</v>
      </c>
      <c r="D36" s="42" t="s">
        <v>180</v>
      </c>
      <c r="E36" s="43"/>
      <c r="F36" s="43"/>
      <c r="G36" s="43"/>
    </row>
    <row r="37" spans="1:7" ht="18.5" thickBot="1" x14ac:dyDescent="0.45">
      <c r="A37" s="49"/>
      <c r="B37" s="62">
        <v>84.45675333622097</v>
      </c>
      <c r="C37" s="61">
        <v>68.362973231431752</v>
      </c>
      <c r="D37" s="58">
        <v>68.36297607421875</v>
      </c>
      <c r="E37" s="43"/>
      <c r="F37" s="43"/>
      <c r="G37" s="43"/>
    </row>
    <row r="38" spans="1:7" ht="18" x14ac:dyDescent="0.4">
      <c r="A38" s="49"/>
      <c r="B38" s="49"/>
      <c r="C38" s="40" t="s">
        <v>150</v>
      </c>
      <c r="D38" s="42" t="s">
        <v>151</v>
      </c>
      <c r="E38" s="43"/>
      <c r="F38" s="43"/>
      <c r="G38" s="43"/>
    </row>
    <row r="39" spans="1:7" ht="18.5" thickBot="1" x14ac:dyDescent="0.45">
      <c r="A39" s="49"/>
      <c r="B39" s="49"/>
      <c r="C39" s="61">
        <v>19.95483524453784</v>
      </c>
      <c r="D39" s="58">
        <v>19.954835891723633</v>
      </c>
      <c r="E39" s="43"/>
      <c r="F39" s="43"/>
      <c r="G39" s="43"/>
    </row>
    <row r="40" spans="1:7" ht="36" x14ac:dyDescent="0.4">
      <c r="A40" s="49"/>
      <c r="B40" s="41" t="s">
        <v>430</v>
      </c>
      <c r="C40" s="40" t="s">
        <v>141</v>
      </c>
      <c r="D40" s="41" t="s">
        <v>142</v>
      </c>
      <c r="E40" s="41" t="s">
        <v>143</v>
      </c>
      <c r="F40" s="41" t="s">
        <v>144</v>
      </c>
      <c r="G40" s="42" t="s">
        <v>145</v>
      </c>
    </row>
    <row r="41" spans="1:7" ht="18.5" thickBot="1" x14ac:dyDescent="0.45">
      <c r="A41" s="49"/>
      <c r="B41" s="55">
        <v>759.75561123490331</v>
      </c>
      <c r="C41" s="54">
        <v>557.453669495089</v>
      </c>
      <c r="D41" s="55">
        <v>293.22063269042968</v>
      </c>
      <c r="E41" s="55">
        <v>146.50684749707611</v>
      </c>
      <c r="F41" s="62">
        <v>30.189444104331528</v>
      </c>
      <c r="G41" s="53">
        <v>9.7688480924101277</v>
      </c>
    </row>
    <row r="42" spans="1:7" ht="36" x14ac:dyDescent="0.4">
      <c r="A42" s="49"/>
      <c r="B42" s="49"/>
      <c r="C42" s="49"/>
      <c r="D42" s="49"/>
      <c r="E42" s="49"/>
      <c r="F42" s="49"/>
      <c r="G42" s="42" t="s">
        <v>146</v>
      </c>
    </row>
    <row r="43" spans="1:7" ht="18.5" thickBot="1" x14ac:dyDescent="0.45">
      <c r="A43" s="49"/>
      <c r="B43" s="49"/>
      <c r="C43" s="49"/>
      <c r="D43" s="49"/>
      <c r="E43" s="49"/>
      <c r="F43" s="49"/>
      <c r="G43" s="58">
        <v>30.793231946104463</v>
      </c>
    </row>
    <row r="44" spans="1:7" ht="18" x14ac:dyDescent="0.4">
      <c r="A44" s="49"/>
      <c r="B44" s="49"/>
      <c r="C44" s="49"/>
      <c r="D44" s="49"/>
      <c r="E44" s="49"/>
      <c r="F44" s="41" t="s">
        <v>147</v>
      </c>
      <c r="G44" s="42" t="s">
        <v>148</v>
      </c>
    </row>
    <row r="45" spans="1:7" ht="18.5" thickBot="1" x14ac:dyDescent="0.45">
      <c r="A45" s="49"/>
      <c r="B45" s="49"/>
      <c r="C45" s="49"/>
      <c r="D45" s="49"/>
      <c r="E45" s="49"/>
      <c r="F45" s="62">
        <v>56.34667195140544</v>
      </c>
      <c r="G45" s="58">
        <v>56.346758185758091</v>
      </c>
    </row>
    <row r="46" spans="1:7" ht="18" x14ac:dyDescent="0.4">
      <c r="A46" s="49"/>
      <c r="B46" s="49"/>
      <c r="C46" s="49"/>
      <c r="D46" s="49"/>
      <c r="E46" s="49"/>
      <c r="F46" s="41" t="s">
        <v>149</v>
      </c>
      <c r="G46" s="42" t="s">
        <v>148</v>
      </c>
    </row>
    <row r="47" spans="1:7" ht="18.5" thickBot="1" x14ac:dyDescent="0.45">
      <c r="A47" s="49"/>
      <c r="B47" s="49"/>
      <c r="C47" s="49"/>
      <c r="D47" s="49"/>
      <c r="E47" s="49"/>
      <c r="F47" s="62">
        <v>25.013081104919838</v>
      </c>
      <c r="G47" s="58">
        <v>25.013118830200753</v>
      </c>
    </row>
    <row r="48" spans="1:7" ht="18" x14ac:dyDescent="0.4">
      <c r="A48" s="49"/>
      <c r="B48" s="49"/>
      <c r="C48" s="49"/>
      <c r="D48" s="49"/>
      <c r="E48" s="49"/>
      <c r="F48" s="40" t="s">
        <v>150</v>
      </c>
      <c r="G48" s="42" t="s">
        <v>151</v>
      </c>
    </row>
    <row r="49" spans="1:7" ht="18.5" thickBot="1" x14ac:dyDescent="0.45">
      <c r="A49" s="49"/>
      <c r="B49" s="49"/>
      <c r="C49" s="49"/>
      <c r="D49" s="49"/>
      <c r="E49" s="49"/>
      <c r="F49" s="61">
        <v>39.066129360103297</v>
      </c>
      <c r="G49" s="72">
        <v>39.066127777099609</v>
      </c>
    </row>
    <row r="50" spans="1:7" ht="18" x14ac:dyDescent="0.4">
      <c r="A50" s="49"/>
      <c r="B50" s="49"/>
      <c r="C50" s="49"/>
      <c r="D50" s="49"/>
      <c r="E50" s="41" t="s">
        <v>144</v>
      </c>
      <c r="F50" s="42" t="s">
        <v>145</v>
      </c>
      <c r="G50" s="43"/>
    </row>
    <row r="51" spans="1:7" ht="18.5" thickBot="1" x14ac:dyDescent="0.45">
      <c r="A51" s="49"/>
      <c r="B51" s="49"/>
      <c r="C51" s="49"/>
      <c r="D51" s="49"/>
      <c r="E51" s="62">
        <v>98.83295233248522</v>
      </c>
      <c r="F51" s="58">
        <v>31.980851694102729</v>
      </c>
      <c r="G51" s="43"/>
    </row>
    <row r="52" spans="1:7" ht="36" x14ac:dyDescent="0.4">
      <c r="A52" s="49"/>
      <c r="B52" s="49"/>
      <c r="C52" s="49"/>
      <c r="D52" s="49"/>
      <c r="E52" s="49"/>
      <c r="F52" s="42" t="s">
        <v>146</v>
      </c>
      <c r="G52" s="43"/>
    </row>
    <row r="53" spans="1:7" ht="18.5" thickBot="1" x14ac:dyDescent="0.45">
      <c r="A53" s="49"/>
      <c r="B53" s="49"/>
      <c r="C53" s="49"/>
      <c r="D53" s="49"/>
      <c r="E53" s="49"/>
      <c r="F53" s="63">
        <v>100.80961181243111</v>
      </c>
      <c r="G53" s="43"/>
    </row>
    <row r="54" spans="1:7" ht="18" x14ac:dyDescent="0.4">
      <c r="A54" s="49"/>
      <c r="B54" s="49"/>
      <c r="C54" s="49"/>
      <c r="D54" s="49"/>
      <c r="E54" s="40" t="s">
        <v>150</v>
      </c>
      <c r="F54" s="42" t="s">
        <v>151</v>
      </c>
      <c r="G54" s="43"/>
    </row>
    <row r="55" spans="1:7" ht="18.5" thickBot="1" x14ac:dyDescent="0.45">
      <c r="A55" s="49"/>
      <c r="B55" s="49"/>
      <c r="C55" s="49"/>
      <c r="D55" s="49"/>
      <c r="E55" s="61">
        <v>59.819944832819999</v>
      </c>
      <c r="F55" s="58">
        <v>59.8199462890625</v>
      </c>
      <c r="G55" s="43"/>
    </row>
    <row r="56" spans="1:7" ht="18" x14ac:dyDescent="0.4">
      <c r="A56" s="49"/>
      <c r="B56" s="49"/>
      <c r="C56" s="49"/>
      <c r="D56" s="41" t="s">
        <v>152</v>
      </c>
      <c r="E56" s="41" t="s">
        <v>144</v>
      </c>
      <c r="F56" s="42" t="s">
        <v>145</v>
      </c>
      <c r="G56" s="43"/>
    </row>
    <row r="57" spans="1:7" ht="18.5" thickBot="1" x14ac:dyDescent="0.45">
      <c r="A57" s="49"/>
      <c r="B57" s="49"/>
      <c r="C57" s="49"/>
      <c r="D57" s="55">
        <v>306.04206719970705</v>
      </c>
      <c r="E57" s="55">
        <v>157.4347599227309</v>
      </c>
      <c r="F57" s="58">
        <v>50.943508982206644</v>
      </c>
      <c r="G57" s="43"/>
    </row>
    <row r="58" spans="1:7" ht="36" x14ac:dyDescent="0.4">
      <c r="A58" s="49"/>
      <c r="B58" s="49"/>
      <c r="C58" s="49"/>
      <c r="D58" s="49"/>
      <c r="E58" s="49"/>
      <c r="F58" s="42" t="s">
        <v>146</v>
      </c>
      <c r="G58" s="43"/>
    </row>
    <row r="59" spans="1:7" ht="18.5" thickBot="1" x14ac:dyDescent="0.45">
      <c r="A59" s="49"/>
      <c r="B59" s="49"/>
      <c r="C59" s="49"/>
      <c r="D59" s="49"/>
      <c r="E59" s="49"/>
      <c r="F59" s="63">
        <v>160.58344580630271</v>
      </c>
      <c r="G59" s="43"/>
    </row>
    <row r="60" spans="1:7" ht="18" x14ac:dyDescent="0.4">
      <c r="A60" s="49"/>
      <c r="B60" s="49"/>
      <c r="C60" s="49"/>
      <c r="D60" s="49"/>
      <c r="E60" s="41" t="s">
        <v>149</v>
      </c>
      <c r="F60" s="42" t="s">
        <v>148</v>
      </c>
      <c r="G60" s="43"/>
    </row>
    <row r="61" spans="1:7" ht="18.5" thickBot="1" x14ac:dyDescent="0.45">
      <c r="A61" s="49"/>
      <c r="B61" s="49"/>
      <c r="C61" s="49"/>
      <c r="D61" s="49"/>
      <c r="E61" s="55">
        <v>157.27569359677918</v>
      </c>
      <c r="F61" s="63">
        <v>157.27593620160704</v>
      </c>
      <c r="G61" s="43"/>
    </row>
    <row r="62" spans="1:7" ht="18" x14ac:dyDescent="0.4">
      <c r="A62" s="49"/>
      <c r="B62" s="49"/>
      <c r="C62" s="49"/>
      <c r="D62" s="49"/>
      <c r="E62" s="40" t="s">
        <v>150</v>
      </c>
      <c r="F62" s="42" t="s">
        <v>151</v>
      </c>
      <c r="G62" s="43"/>
    </row>
    <row r="63" spans="1:7" ht="18.5" thickBot="1" x14ac:dyDescent="0.45">
      <c r="A63" s="49"/>
      <c r="B63" s="49"/>
      <c r="C63" s="49"/>
      <c r="D63" s="49"/>
      <c r="E63" s="54">
        <v>280.86629007609753</v>
      </c>
      <c r="F63" s="75">
        <v>280.86630249023438</v>
      </c>
      <c r="G63" s="43"/>
    </row>
    <row r="64" spans="1:7" ht="18" x14ac:dyDescent="0.4">
      <c r="A64" s="49"/>
      <c r="B64" s="49"/>
      <c r="C64" s="41" t="s">
        <v>431</v>
      </c>
      <c r="D64" s="40" t="s">
        <v>173</v>
      </c>
      <c r="E64" s="42" t="s">
        <v>145</v>
      </c>
      <c r="F64" s="43"/>
      <c r="G64" s="43"/>
    </row>
    <row r="65" spans="1:7" ht="18.5" thickBot="1" x14ac:dyDescent="0.45">
      <c r="A65" s="49"/>
      <c r="B65" s="49"/>
      <c r="C65" s="55">
        <v>269.45010503476544</v>
      </c>
      <c r="D65" s="54">
        <v>274.72550975484285</v>
      </c>
      <c r="E65" s="63">
        <v>770.33037182617193</v>
      </c>
      <c r="F65" s="43"/>
      <c r="G65" s="43"/>
    </row>
    <row r="66" spans="1:7" ht="18" x14ac:dyDescent="0.4">
      <c r="A66" s="49"/>
      <c r="B66" s="49"/>
      <c r="C66" s="49"/>
      <c r="D66" s="49"/>
      <c r="E66" s="42" t="s">
        <v>164</v>
      </c>
      <c r="F66" s="43"/>
      <c r="G66" s="43"/>
    </row>
    <row r="67" spans="1:7" ht="18.5" thickBot="1" x14ac:dyDescent="0.45">
      <c r="A67" s="49"/>
      <c r="B67" s="49"/>
      <c r="C67" s="49"/>
      <c r="D67" s="49"/>
      <c r="E67" s="75">
        <v>278.2969567260742</v>
      </c>
      <c r="F67" s="43"/>
      <c r="G67" s="43"/>
    </row>
    <row r="68" spans="1:7" ht="18" x14ac:dyDescent="0.4">
      <c r="A68" s="49"/>
      <c r="B68" s="49"/>
      <c r="C68" s="41" t="s">
        <v>426</v>
      </c>
      <c r="D68" s="42" t="s">
        <v>148</v>
      </c>
      <c r="E68" s="43"/>
      <c r="F68" s="43"/>
      <c r="G68" s="43"/>
    </row>
    <row r="69" spans="1:7" ht="18.5" thickBot="1" x14ac:dyDescent="0.45">
      <c r="A69" s="70"/>
      <c r="B69" s="70"/>
      <c r="C69" s="111">
        <v>176.10661351487661</v>
      </c>
      <c r="D69" s="75">
        <v>176.25665727254952</v>
      </c>
      <c r="E69" s="43"/>
      <c r="F69" s="43"/>
      <c r="G69" s="43"/>
    </row>
  </sheetData>
  <mergeCells count="1">
    <mergeCell ref="A1:D1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956E6-491F-4BE2-AA2D-8B8587467A4C}">
  <sheetPr codeName="Sheet12"/>
  <dimension ref="A1:O399"/>
  <sheetViews>
    <sheetView workbookViewId="0">
      <selection activeCell="A4" sqref="A4"/>
    </sheetView>
  </sheetViews>
  <sheetFormatPr defaultRowHeight="12.5" x14ac:dyDescent="0.25"/>
  <cols>
    <col min="1" max="1" width="9.90625" style="32" bestFit="1" customWidth="1"/>
    <col min="2" max="2" width="15.90625" style="32" bestFit="1" customWidth="1"/>
    <col min="3" max="3" width="12.90625" style="32" bestFit="1" customWidth="1"/>
    <col min="4" max="5" width="20" style="32" bestFit="1" customWidth="1"/>
    <col min="6" max="6" width="19.90625" style="32" bestFit="1" customWidth="1"/>
    <col min="7" max="7" width="21.54296875" style="32" bestFit="1" customWidth="1"/>
    <col min="8" max="11" width="17.81640625" style="32" bestFit="1" customWidth="1"/>
    <col min="12" max="12" width="17.453125" style="32" bestFit="1" customWidth="1"/>
    <col min="13" max="14" width="11.26953125" style="32" bestFit="1" customWidth="1"/>
    <col min="15" max="16384" width="8.7265625" style="32"/>
  </cols>
  <sheetData>
    <row r="1" spans="1:15" ht="35" customHeight="1" x14ac:dyDescent="0.35">
      <c r="A1" s="263" t="s">
        <v>552</v>
      </c>
      <c r="B1" s="264"/>
      <c r="C1" s="264"/>
      <c r="D1" s="265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5" ht="36" thickBot="1" x14ac:dyDescent="0.45">
      <c r="A2" s="33" t="s">
        <v>126</v>
      </c>
      <c r="B2" s="34" t="s">
        <v>127</v>
      </c>
      <c r="C2" s="33" t="s">
        <v>128</v>
      </c>
      <c r="D2" s="35" t="s">
        <v>129</v>
      </c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5" ht="18.5" thickBot="1" x14ac:dyDescent="0.45">
      <c r="A3" s="36" t="s">
        <v>130</v>
      </c>
      <c r="B3" s="36" t="s">
        <v>131</v>
      </c>
      <c r="C3" s="36" t="s">
        <v>132</v>
      </c>
      <c r="D3" s="36" t="s">
        <v>133</v>
      </c>
      <c r="E3" s="36" t="s">
        <v>134</v>
      </c>
      <c r="F3" s="36" t="s">
        <v>135</v>
      </c>
      <c r="G3" s="37" t="s">
        <v>136</v>
      </c>
      <c r="H3" s="37" t="s">
        <v>137</v>
      </c>
      <c r="I3" s="37" t="s">
        <v>138</v>
      </c>
      <c r="J3" s="37" t="s">
        <v>139</v>
      </c>
      <c r="K3" s="37" t="s">
        <v>140</v>
      </c>
      <c r="L3" s="37" t="s">
        <v>541</v>
      </c>
      <c r="M3" s="37" t="s">
        <v>542</v>
      </c>
      <c r="N3" s="38" t="s">
        <v>543</v>
      </c>
      <c r="O3" s="39"/>
    </row>
    <row r="4" spans="1:15" ht="36" x14ac:dyDescent="0.4">
      <c r="A4" s="40" t="s">
        <v>19</v>
      </c>
      <c r="B4" s="40" t="s">
        <v>141</v>
      </c>
      <c r="C4" s="41" t="s">
        <v>142</v>
      </c>
      <c r="D4" s="41" t="s">
        <v>143</v>
      </c>
      <c r="E4" s="41" t="s">
        <v>144</v>
      </c>
      <c r="F4" s="42" t="s">
        <v>145</v>
      </c>
      <c r="G4" s="43"/>
      <c r="H4" s="43"/>
      <c r="I4" s="43"/>
      <c r="J4" s="43"/>
      <c r="K4" s="43"/>
      <c r="L4" s="43"/>
      <c r="M4" s="43"/>
      <c r="N4" s="43"/>
    </row>
    <row r="5" spans="1:15" ht="18.5" thickBot="1" x14ac:dyDescent="0.45">
      <c r="A5" s="44">
        <v>1000</v>
      </c>
      <c r="B5" s="54">
        <v>260.24900000000002</v>
      </c>
      <c r="C5" s="55">
        <v>136.89097027587891</v>
      </c>
      <c r="D5" s="62">
        <v>68.397181025891967</v>
      </c>
      <c r="E5" s="62">
        <v>14.094035772966681</v>
      </c>
      <c r="F5" s="53">
        <v>4.5606172664215414</v>
      </c>
      <c r="G5" s="43"/>
      <c r="H5" s="43"/>
      <c r="I5" s="43"/>
      <c r="J5" s="43"/>
      <c r="K5" s="43"/>
      <c r="L5" s="43"/>
      <c r="M5" s="43"/>
      <c r="N5" s="43"/>
    </row>
    <row r="6" spans="1:15" ht="36" x14ac:dyDescent="0.4">
      <c r="A6" s="49"/>
      <c r="B6" s="49"/>
      <c r="C6" s="49"/>
      <c r="D6" s="49"/>
      <c r="E6" s="49"/>
      <c r="F6" s="42" t="s">
        <v>146</v>
      </c>
      <c r="G6" s="43"/>
      <c r="H6" s="43"/>
      <c r="I6" s="43"/>
      <c r="J6" s="43"/>
      <c r="K6" s="43"/>
      <c r="L6" s="43"/>
      <c r="M6" s="43"/>
      <c r="N6" s="43"/>
    </row>
    <row r="7" spans="1:15" ht="18.5" thickBot="1" x14ac:dyDescent="0.45">
      <c r="A7" s="49"/>
      <c r="B7" s="49"/>
      <c r="C7" s="49"/>
      <c r="D7" s="49"/>
      <c r="E7" s="49"/>
      <c r="F7" s="58">
        <v>14.375916584416826</v>
      </c>
      <c r="G7" s="43"/>
      <c r="H7" s="43"/>
      <c r="I7" s="43"/>
      <c r="J7" s="43"/>
      <c r="K7" s="43"/>
      <c r="L7" s="43"/>
      <c r="M7" s="43"/>
      <c r="N7" s="43"/>
    </row>
    <row r="8" spans="1:15" ht="18" x14ac:dyDescent="0.4">
      <c r="A8" s="49"/>
      <c r="B8" s="49"/>
      <c r="C8" s="49"/>
      <c r="D8" s="49"/>
      <c r="E8" s="41" t="s">
        <v>147</v>
      </c>
      <c r="F8" s="42" t="s">
        <v>148</v>
      </c>
      <c r="G8" s="43"/>
      <c r="H8" s="43"/>
      <c r="I8" s="43"/>
      <c r="J8" s="43"/>
      <c r="K8" s="43"/>
      <c r="L8" s="43"/>
      <c r="M8" s="43"/>
      <c r="N8" s="43"/>
    </row>
    <row r="9" spans="1:15" ht="18.5" thickBot="1" x14ac:dyDescent="0.45">
      <c r="A9" s="49"/>
      <c r="B9" s="49"/>
      <c r="C9" s="49"/>
      <c r="D9" s="49"/>
      <c r="E9" s="62">
        <v>26.305618858903834</v>
      </c>
      <c r="F9" s="58">
        <v>26.305658495094072</v>
      </c>
      <c r="G9" s="43"/>
      <c r="H9" s="43"/>
      <c r="I9" s="43"/>
      <c r="J9" s="43"/>
      <c r="K9" s="43"/>
      <c r="L9" s="43"/>
      <c r="M9" s="43"/>
      <c r="N9" s="43"/>
    </row>
    <row r="10" spans="1:15" ht="18" x14ac:dyDescent="0.4">
      <c r="A10" s="49"/>
      <c r="B10" s="49"/>
      <c r="C10" s="49"/>
      <c r="D10" s="49"/>
      <c r="E10" s="41" t="s">
        <v>149</v>
      </c>
      <c r="F10" s="42" t="s">
        <v>148</v>
      </c>
      <c r="G10" s="43"/>
      <c r="H10" s="43"/>
      <c r="I10" s="43"/>
      <c r="J10" s="43"/>
      <c r="K10" s="43"/>
      <c r="L10" s="43"/>
      <c r="M10" s="43"/>
      <c r="N10" s="43"/>
    </row>
    <row r="11" spans="1:15" ht="18.5" thickBot="1" x14ac:dyDescent="0.45">
      <c r="A11" s="49"/>
      <c r="B11" s="49"/>
      <c r="C11" s="49"/>
      <c r="D11" s="49"/>
      <c r="E11" s="62">
        <v>11.677434624716261</v>
      </c>
      <c r="F11" s="58">
        <v>11.67745277058958</v>
      </c>
      <c r="G11" s="43"/>
      <c r="H11" s="43"/>
      <c r="I11" s="43"/>
      <c r="J11" s="43"/>
      <c r="K11" s="43"/>
      <c r="L11" s="43"/>
      <c r="M11" s="43"/>
      <c r="N11" s="43"/>
    </row>
    <row r="12" spans="1:15" ht="18" x14ac:dyDescent="0.4">
      <c r="A12" s="49"/>
      <c r="B12" s="49"/>
      <c r="C12" s="49"/>
      <c r="D12" s="49"/>
      <c r="E12" s="40" t="s">
        <v>150</v>
      </c>
      <c r="F12" s="42" t="s">
        <v>151</v>
      </c>
      <c r="G12" s="43"/>
      <c r="H12" s="43"/>
      <c r="I12" s="43"/>
      <c r="J12" s="43"/>
      <c r="K12" s="43"/>
      <c r="L12" s="43"/>
      <c r="M12" s="43"/>
      <c r="N12" s="43"/>
    </row>
    <row r="13" spans="1:15" ht="18.5" thickBot="1" x14ac:dyDescent="0.45">
      <c r="A13" s="49"/>
      <c r="B13" s="49"/>
      <c r="C13" s="49"/>
      <c r="D13" s="49"/>
      <c r="E13" s="61">
        <v>18.238143862796097</v>
      </c>
      <c r="F13" s="72">
        <v>18.238143920898438</v>
      </c>
      <c r="G13" s="43"/>
      <c r="H13" s="43"/>
      <c r="I13" s="43"/>
      <c r="J13" s="43"/>
      <c r="K13" s="43"/>
      <c r="L13" s="43"/>
      <c r="M13" s="43"/>
      <c r="N13" s="43"/>
    </row>
    <row r="14" spans="1:15" ht="18" x14ac:dyDescent="0.4">
      <c r="A14" s="49"/>
      <c r="B14" s="49"/>
      <c r="C14" s="49"/>
      <c r="D14" s="41" t="s">
        <v>144</v>
      </c>
      <c r="E14" s="42" t="s">
        <v>145</v>
      </c>
      <c r="F14" s="43"/>
      <c r="G14" s="43"/>
      <c r="H14" s="43"/>
      <c r="I14" s="43"/>
      <c r="J14" s="43"/>
      <c r="K14" s="43"/>
      <c r="L14" s="43"/>
      <c r="M14" s="43"/>
      <c r="N14" s="43"/>
    </row>
    <row r="15" spans="1:15" ht="18.5" thickBot="1" x14ac:dyDescent="0.45">
      <c r="A15" s="49"/>
      <c r="B15" s="49"/>
      <c r="C15" s="49"/>
      <c r="D15" s="62">
        <v>46.140473619454916</v>
      </c>
      <c r="E15" s="58">
        <v>14.930360163420385</v>
      </c>
      <c r="F15" s="43"/>
      <c r="G15" s="43"/>
      <c r="H15" s="43"/>
      <c r="I15" s="43"/>
      <c r="J15" s="43"/>
      <c r="K15" s="43"/>
      <c r="L15" s="43"/>
      <c r="M15" s="43"/>
      <c r="N15" s="43"/>
    </row>
    <row r="16" spans="1:15" ht="36" x14ac:dyDescent="0.4">
      <c r="A16" s="49"/>
      <c r="B16" s="49"/>
      <c r="C16" s="49"/>
      <c r="D16" s="49"/>
      <c r="E16" s="42" t="s">
        <v>146</v>
      </c>
      <c r="F16" s="43"/>
      <c r="G16" s="43"/>
      <c r="H16" s="43"/>
      <c r="I16" s="43"/>
      <c r="J16" s="43"/>
      <c r="K16" s="43"/>
      <c r="L16" s="43"/>
      <c r="M16" s="43"/>
      <c r="N16" s="43"/>
    </row>
    <row r="17" spans="1:14" ht="18.5" thickBot="1" x14ac:dyDescent="0.45">
      <c r="A17" s="49"/>
      <c r="B17" s="49"/>
      <c r="C17" s="49"/>
      <c r="D17" s="49"/>
      <c r="E17" s="58">
        <v>47.063281074898313</v>
      </c>
      <c r="F17" s="43"/>
      <c r="G17" s="43"/>
      <c r="H17" s="43"/>
      <c r="I17" s="43"/>
      <c r="J17" s="43"/>
      <c r="K17" s="43"/>
      <c r="L17" s="43"/>
      <c r="M17" s="43"/>
      <c r="N17" s="43"/>
    </row>
    <row r="18" spans="1:14" ht="18" x14ac:dyDescent="0.4">
      <c r="A18" s="49"/>
      <c r="B18" s="49"/>
      <c r="C18" s="49"/>
      <c r="D18" s="40" t="s">
        <v>150</v>
      </c>
      <c r="E18" s="42" t="s">
        <v>151</v>
      </c>
      <c r="F18" s="43"/>
      <c r="G18" s="43"/>
      <c r="H18" s="43"/>
      <c r="I18" s="43"/>
      <c r="J18" s="43"/>
      <c r="K18" s="43"/>
      <c r="L18" s="43"/>
      <c r="M18" s="43"/>
      <c r="N18" s="43"/>
    </row>
    <row r="19" spans="1:14" ht="18.5" thickBot="1" x14ac:dyDescent="0.45">
      <c r="A19" s="49"/>
      <c r="B19" s="49"/>
      <c r="C19" s="49"/>
      <c r="D19" s="61">
        <v>27.92712876967008</v>
      </c>
      <c r="E19" s="58">
        <v>27.927127838134766</v>
      </c>
      <c r="F19" s="43"/>
      <c r="G19" s="43"/>
      <c r="H19" s="43"/>
      <c r="I19" s="43"/>
      <c r="J19" s="43"/>
      <c r="K19" s="43"/>
      <c r="L19" s="43"/>
      <c r="M19" s="43"/>
      <c r="N19" s="43"/>
    </row>
    <row r="20" spans="1:14" ht="18" x14ac:dyDescent="0.4">
      <c r="A20" s="49"/>
      <c r="B20" s="49"/>
      <c r="C20" s="41" t="s">
        <v>152</v>
      </c>
      <c r="D20" s="41" t="s">
        <v>144</v>
      </c>
      <c r="E20" s="42" t="s">
        <v>145</v>
      </c>
      <c r="F20" s="43"/>
      <c r="G20" s="43"/>
      <c r="H20" s="43"/>
      <c r="I20" s="43"/>
      <c r="J20" s="43"/>
      <c r="K20" s="43"/>
      <c r="L20" s="43"/>
      <c r="M20" s="43"/>
      <c r="N20" s="43"/>
    </row>
    <row r="21" spans="1:14" ht="18.5" thickBot="1" x14ac:dyDescent="0.45">
      <c r="A21" s="49"/>
      <c r="B21" s="49"/>
      <c r="C21" s="55">
        <v>142.8766971130371</v>
      </c>
      <c r="D21" s="62">
        <v>73.498912121322689</v>
      </c>
      <c r="E21" s="58">
        <v>23.783137136875727</v>
      </c>
      <c r="F21" s="43"/>
      <c r="G21" s="43"/>
      <c r="H21" s="43"/>
      <c r="I21" s="43"/>
      <c r="J21" s="43"/>
      <c r="K21" s="43"/>
      <c r="L21" s="43"/>
      <c r="M21" s="43"/>
      <c r="N21" s="43"/>
    </row>
    <row r="22" spans="1:14" ht="36" x14ac:dyDescent="0.4">
      <c r="A22" s="49"/>
      <c r="B22" s="49"/>
      <c r="C22" s="49"/>
      <c r="D22" s="49"/>
      <c r="E22" s="42" t="s">
        <v>146</v>
      </c>
      <c r="F22" s="43"/>
      <c r="G22" s="43"/>
      <c r="H22" s="43"/>
      <c r="I22" s="43"/>
      <c r="J22" s="43"/>
      <c r="K22" s="43"/>
      <c r="L22" s="43"/>
      <c r="M22" s="43"/>
      <c r="N22" s="43"/>
    </row>
    <row r="23" spans="1:14" ht="18.5" thickBot="1" x14ac:dyDescent="0.45">
      <c r="A23" s="49"/>
      <c r="B23" s="49"/>
      <c r="C23" s="49"/>
      <c r="D23" s="49"/>
      <c r="E23" s="58">
        <v>74.968885925335385</v>
      </c>
      <c r="F23" s="43"/>
      <c r="G23" s="43"/>
      <c r="H23" s="43"/>
      <c r="I23" s="43"/>
      <c r="J23" s="43"/>
      <c r="K23" s="43"/>
      <c r="L23" s="43"/>
      <c r="M23" s="43"/>
      <c r="N23" s="43"/>
    </row>
    <row r="24" spans="1:14" ht="18" x14ac:dyDescent="0.4">
      <c r="A24" s="49"/>
      <c r="B24" s="49"/>
      <c r="C24" s="49"/>
      <c r="D24" s="41" t="s">
        <v>149</v>
      </c>
      <c r="E24" s="42" t="s">
        <v>148</v>
      </c>
      <c r="F24" s="43"/>
      <c r="G24" s="43"/>
      <c r="H24" s="43"/>
      <c r="I24" s="43"/>
      <c r="J24" s="43"/>
      <c r="K24" s="43"/>
      <c r="L24" s="43"/>
      <c r="M24" s="43"/>
      <c r="N24" s="43"/>
    </row>
    <row r="25" spans="1:14" ht="18.5" thickBot="1" x14ac:dyDescent="0.45">
      <c r="A25" s="49"/>
      <c r="B25" s="49"/>
      <c r="C25" s="49"/>
      <c r="D25" s="62">
        <v>73.424651507476511</v>
      </c>
      <c r="E25" s="58">
        <v>73.424764331489243</v>
      </c>
      <c r="F25" s="43"/>
      <c r="G25" s="43"/>
      <c r="H25" s="43"/>
      <c r="I25" s="43"/>
      <c r="J25" s="43"/>
      <c r="K25" s="43"/>
      <c r="L25" s="43"/>
      <c r="M25" s="43"/>
      <c r="N25" s="43"/>
    </row>
    <row r="26" spans="1:14" ht="18" x14ac:dyDescent="0.4">
      <c r="A26" s="49"/>
      <c r="B26" s="49"/>
      <c r="C26" s="49"/>
      <c r="D26" s="40" t="s">
        <v>150</v>
      </c>
      <c r="E26" s="42" t="s">
        <v>151</v>
      </c>
      <c r="F26" s="43"/>
      <c r="G26" s="43"/>
      <c r="H26" s="43"/>
      <c r="I26" s="43"/>
      <c r="J26" s="43"/>
      <c r="K26" s="43"/>
      <c r="L26" s="43"/>
      <c r="M26" s="43"/>
      <c r="N26" s="43"/>
    </row>
    <row r="27" spans="1:14" ht="18.5" thickBot="1" x14ac:dyDescent="0.45">
      <c r="A27" s="49"/>
      <c r="B27" s="49"/>
      <c r="C27" s="49"/>
      <c r="D27" s="54">
        <v>131.12330963172806</v>
      </c>
      <c r="E27" s="63">
        <v>131.12330627441406</v>
      </c>
      <c r="F27" s="43"/>
      <c r="G27" s="43"/>
      <c r="H27" s="43"/>
      <c r="I27" s="43"/>
      <c r="J27" s="43"/>
      <c r="K27" s="43"/>
      <c r="L27" s="43"/>
      <c r="M27" s="43"/>
      <c r="N27" s="43"/>
    </row>
    <row r="28" spans="1:14" ht="18" x14ac:dyDescent="0.4">
      <c r="A28" s="49"/>
      <c r="B28" s="40" t="s">
        <v>198</v>
      </c>
      <c r="C28" s="40" t="s">
        <v>141</v>
      </c>
      <c r="D28" s="41" t="s">
        <v>142</v>
      </c>
      <c r="E28" s="41" t="s">
        <v>143</v>
      </c>
      <c r="F28" s="41" t="s">
        <v>144</v>
      </c>
      <c r="G28" s="42" t="s">
        <v>145</v>
      </c>
      <c r="H28" s="43"/>
      <c r="I28" s="43"/>
      <c r="J28" s="43"/>
      <c r="K28" s="43"/>
      <c r="L28" s="43"/>
      <c r="M28" s="43"/>
      <c r="N28" s="43"/>
    </row>
    <row r="29" spans="1:14" ht="18.5" thickBot="1" x14ac:dyDescent="0.45">
      <c r="A29" s="49"/>
      <c r="B29" s="54">
        <v>261.07900000000001</v>
      </c>
      <c r="C29" s="54">
        <v>330.65656617736818</v>
      </c>
      <c r="D29" s="55">
        <v>173.92534802246092</v>
      </c>
      <c r="E29" s="62">
        <v>86.901301127080018</v>
      </c>
      <c r="F29" s="62">
        <v>17.907025322914421</v>
      </c>
      <c r="G29" s="53">
        <v>5.7944426991022633</v>
      </c>
      <c r="H29" s="43"/>
      <c r="I29" s="43"/>
      <c r="J29" s="43"/>
      <c r="K29" s="43"/>
      <c r="L29" s="43"/>
      <c r="M29" s="43"/>
      <c r="N29" s="43"/>
    </row>
    <row r="30" spans="1:14" ht="36" x14ac:dyDescent="0.4">
      <c r="A30" s="49"/>
      <c r="B30" s="49"/>
      <c r="C30" s="49"/>
      <c r="D30" s="49"/>
      <c r="E30" s="49"/>
      <c r="F30" s="49"/>
      <c r="G30" s="42" t="s">
        <v>146</v>
      </c>
      <c r="H30" s="43"/>
      <c r="I30" s="43"/>
      <c r="J30" s="43"/>
      <c r="K30" s="43"/>
      <c r="L30" s="43"/>
      <c r="M30" s="43"/>
      <c r="N30" s="43"/>
    </row>
    <row r="31" spans="1:14" ht="18.5" thickBot="1" x14ac:dyDescent="0.45">
      <c r="A31" s="49"/>
      <c r="B31" s="49"/>
      <c r="C31" s="49"/>
      <c r="D31" s="49"/>
      <c r="E31" s="49"/>
      <c r="F31" s="49"/>
      <c r="G31" s="58">
        <v>18.265164566382996</v>
      </c>
      <c r="H31" s="43"/>
      <c r="I31" s="43"/>
      <c r="J31" s="43"/>
      <c r="K31" s="43"/>
      <c r="L31" s="43"/>
      <c r="M31" s="43"/>
      <c r="N31" s="43"/>
    </row>
    <row r="32" spans="1:14" ht="18" x14ac:dyDescent="0.4">
      <c r="A32" s="49"/>
      <c r="B32" s="49"/>
      <c r="C32" s="49"/>
      <c r="D32" s="49"/>
      <c r="E32" s="49"/>
      <c r="F32" s="41" t="s">
        <v>147</v>
      </c>
      <c r="G32" s="42" t="s">
        <v>148</v>
      </c>
      <c r="H32" s="43"/>
      <c r="I32" s="43"/>
      <c r="J32" s="43"/>
      <c r="K32" s="43"/>
      <c r="L32" s="43"/>
      <c r="M32" s="43"/>
      <c r="N32" s="43"/>
    </row>
    <row r="33" spans="1:14" ht="18.5" thickBot="1" x14ac:dyDescent="0.45">
      <c r="A33" s="49"/>
      <c r="B33" s="49"/>
      <c r="C33" s="49"/>
      <c r="D33" s="49"/>
      <c r="E33" s="49"/>
      <c r="F33" s="62">
        <v>33.422320663102219</v>
      </c>
      <c r="G33" s="58">
        <v>33.422372406644769</v>
      </c>
      <c r="H33" s="43"/>
      <c r="I33" s="43"/>
      <c r="J33" s="43"/>
      <c r="K33" s="43"/>
      <c r="L33" s="43"/>
      <c r="M33" s="43"/>
      <c r="N33" s="43"/>
    </row>
    <row r="34" spans="1:14" ht="18" x14ac:dyDescent="0.4">
      <c r="A34" s="49"/>
      <c r="B34" s="49"/>
      <c r="C34" s="49"/>
      <c r="D34" s="49"/>
      <c r="E34" s="49"/>
      <c r="F34" s="41" t="s">
        <v>149</v>
      </c>
      <c r="G34" s="42" t="s">
        <v>148</v>
      </c>
      <c r="H34" s="43"/>
      <c r="I34" s="43"/>
      <c r="J34" s="43"/>
      <c r="K34" s="43"/>
      <c r="L34" s="43"/>
      <c r="M34" s="43"/>
      <c r="N34" s="43"/>
    </row>
    <row r="35" spans="1:14" ht="18.5" thickBot="1" x14ac:dyDescent="0.45">
      <c r="A35" s="49"/>
      <c r="B35" s="49"/>
      <c r="C35" s="49"/>
      <c r="D35" s="49"/>
      <c r="E35" s="49"/>
      <c r="F35" s="62">
        <v>14.836638766914112</v>
      </c>
      <c r="G35" s="58">
        <v>14.836661128889009</v>
      </c>
      <c r="H35" s="43"/>
      <c r="I35" s="43"/>
      <c r="J35" s="43"/>
      <c r="K35" s="43"/>
      <c r="L35" s="43"/>
      <c r="M35" s="43"/>
      <c r="N35" s="43"/>
    </row>
    <row r="36" spans="1:14" ht="18" x14ac:dyDescent="0.4">
      <c r="A36" s="49"/>
      <c r="B36" s="49"/>
      <c r="C36" s="49"/>
      <c r="D36" s="49"/>
      <c r="E36" s="49"/>
      <c r="F36" s="40" t="s">
        <v>150</v>
      </c>
      <c r="G36" s="42" t="s">
        <v>151</v>
      </c>
      <c r="H36" s="43"/>
      <c r="I36" s="43"/>
      <c r="J36" s="43"/>
      <c r="K36" s="43"/>
      <c r="L36" s="43"/>
      <c r="M36" s="43"/>
      <c r="N36" s="43"/>
    </row>
    <row r="37" spans="1:14" ht="18.5" thickBot="1" x14ac:dyDescent="0.45">
      <c r="A37" s="49"/>
      <c r="B37" s="49"/>
      <c r="C37" s="49"/>
      <c r="D37" s="49"/>
      <c r="E37" s="49"/>
      <c r="F37" s="61">
        <v>23.172277213916932</v>
      </c>
      <c r="G37" s="72">
        <v>23.172277450561523</v>
      </c>
      <c r="H37" s="43"/>
      <c r="I37" s="43"/>
      <c r="J37" s="43"/>
      <c r="K37" s="43"/>
      <c r="L37" s="43"/>
      <c r="M37" s="43"/>
      <c r="N37" s="43"/>
    </row>
    <row r="38" spans="1:14" ht="18" x14ac:dyDescent="0.4">
      <c r="A38" s="49"/>
      <c r="B38" s="49"/>
      <c r="C38" s="49"/>
      <c r="D38" s="49"/>
      <c r="E38" s="41" t="s">
        <v>144</v>
      </c>
      <c r="F38" s="42" t="s">
        <v>145</v>
      </c>
      <c r="G38" s="43"/>
      <c r="H38" s="43"/>
      <c r="I38" s="43"/>
      <c r="J38" s="43"/>
      <c r="K38" s="43"/>
      <c r="L38" s="43"/>
      <c r="M38" s="43"/>
      <c r="N38" s="43"/>
    </row>
    <row r="39" spans="1:14" ht="18.5" thickBot="1" x14ac:dyDescent="0.45">
      <c r="A39" s="49"/>
      <c r="B39" s="49"/>
      <c r="C39" s="49"/>
      <c r="D39" s="49"/>
      <c r="E39" s="62">
        <v>58.623281427818945</v>
      </c>
      <c r="F39" s="58">
        <v>18.969608073067004</v>
      </c>
      <c r="G39" s="43"/>
      <c r="H39" s="43"/>
      <c r="I39" s="43"/>
      <c r="J39" s="43"/>
      <c r="K39" s="43"/>
      <c r="L39" s="43"/>
      <c r="M39" s="43"/>
      <c r="N39" s="43"/>
    </row>
    <row r="40" spans="1:14" ht="36" x14ac:dyDescent="0.4">
      <c r="A40" s="49"/>
      <c r="B40" s="49"/>
      <c r="C40" s="49"/>
      <c r="D40" s="49"/>
      <c r="E40" s="49"/>
      <c r="F40" s="42" t="s">
        <v>146</v>
      </c>
      <c r="G40" s="43"/>
      <c r="H40" s="43"/>
      <c r="I40" s="43"/>
      <c r="J40" s="43"/>
      <c r="K40" s="43"/>
      <c r="L40" s="43"/>
      <c r="M40" s="43"/>
      <c r="N40" s="43"/>
    </row>
    <row r="41" spans="1:14" ht="18.5" thickBot="1" x14ac:dyDescent="0.45">
      <c r="A41" s="49"/>
      <c r="B41" s="49"/>
      <c r="C41" s="49"/>
      <c r="D41" s="49"/>
      <c r="E41" s="49"/>
      <c r="F41" s="58">
        <v>59.79574416501471</v>
      </c>
      <c r="G41" s="43"/>
      <c r="H41" s="43"/>
      <c r="I41" s="43"/>
      <c r="J41" s="43"/>
      <c r="K41" s="43"/>
      <c r="L41" s="43"/>
      <c r="M41" s="43"/>
      <c r="N41" s="43"/>
    </row>
    <row r="42" spans="1:14" ht="18" x14ac:dyDescent="0.4">
      <c r="A42" s="49"/>
      <c r="B42" s="49"/>
      <c r="C42" s="49"/>
      <c r="D42" s="49"/>
      <c r="E42" s="40" t="s">
        <v>150</v>
      </c>
      <c r="F42" s="42" t="s">
        <v>151</v>
      </c>
      <c r="G42" s="43"/>
      <c r="H42" s="43"/>
      <c r="I42" s="43"/>
      <c r="J42" s="43"/>
      <c r="K42" s="43"/>
      <c r="L42" s="43"/>
      <c r="M42" s="43"/>
      <c r="N42" s="43"/>
    </row>
    <row r="43" spans="1:14" ht="18.5" thickBot="1" x14ac:dyDescent="0.45">
      <c r="A43" s="49"/>
      <c r="B43" s="49"/>
      <c r="C43" s="49"/>
      <c r="D43" s="49"/>
      <c r="E43" s="61">
        <v>35.482512443153574</v>
      </c>
      <c r="F43" s="58">
        <v>35.482513427734375</v>
      </c>
      <c r="G43" s="43"/>
      <c r="H43" s="43"/>
      <c r="I43" s="43"/>
      <c r="J43" s="43"/>
      <c r="K43" s="43"/>
      <c r="L43" s="43"/>
      <c r="M43" s="43"/>
      <c r="N43" s="43"/>
    </row>
    <row r="44" spans="1:14" ht="18" x14ac:dyDescent="0.4">
      <c r="A44" s="49"/>
      <c r="B44" s="49"/>
      <c r="C44" s="49"/>
      <c r="D44" s="41" t="s">
        <v>152</v>
      </c>
      <c r="E44" s="41" t="s">
        <v>144</v>
      </c>
      <c r="F44" s="42" t="s">
        <v>145</v>
      </c>
      <c r="G44" s="43"/>
      <c r="H44" s="43"/>
      <c r="I44" s="43"/>
      <c r="J44" s="43"/>
      <c r="K44" s="43"/>
      <c r="L44" s="43"/>
      <c r="M44" s="43"/>
      <c r="N44" s="43"/>
    </row>
    <row r="45" spans="1:14" ht="18.5" thickBot="1" x14ac:dyDescent="0.45">
      <c r="A45" s="49"/>
      <c r="B45" s="49"/>
      <c r="C45" s="49"/>
      <c r="D45" s="55">
        <v>181.53044879150391</v>
      </c>
      <c r="E45" s="62">
        <v>93.383249593642816</v>
      </c>
      <c r="F45" s="58">
        <v>30.217408787949633</v>
      </c>
      <c r="G45" s="43"/>
      <c r="H45" s="43"/>
      <c r="I45" s="43"/>
      <c r="J45" s="43"/>
      <c r="K45" s="43"/>
      <c r="L45" s="43"/>
      <c r="M45" s="43"/>
      <c r="N45" s="43"/>
    </row>
    <row r="46" spans="1:14" ht="36" x14ac:dyDescent="0.4">
      <c r="A46" s="49"/>
      <c r="B46" s="49"/>
      <c r="C46" s="49"/>
      <c r="D46" s="49"/>
      <c r="E46" s="49"/>
      <c r="F46" s="42" t="s">
        <v>146</v>
      </c>
      <c r="G46" s="43"/>
      <c r="H46" s="43"/>
      <c r="I46" s="43"/>
      <c r="J46" s="43"/>
      <c r="K46" s="43"/>
      <c r="L46" s="43"/>
      <c r="M46" s="43"/>
      <c r="N46" s="43"/>
    </row>
    <row r="47" spans="1:14" ht="18.5" thickBot="1" x14ac:dyDescent="0.45">
      <c r="A47" s="49"/>
      <c r="B47" s="49"/>
      <c r="C47" s="49"/>
      <c r="D47" s="49"/>
      <c r="E47" s="49"/>
      <c r="F47" s="58">
        <v>95.250910733326947</v>
      </c>
      <c r="G47" s="43"/>
      <c r="H47" s="43"/>
      <c r="I47" s="43"/>
      <c r="J47" s="43"/>
      <c r="K47" s="43"/>
      <c r="L47" s="43"/>
      <c r="M47" s="43"/>
      <c r="N47" s="43"/>
    </row>
    <row r="48" spans="1:14" ht="18" x14ac:dyDescent="0.4">
      <c r="A48" s="49"/>
      <c r="B48" s="49"/>
      <c r="C48" s="49"/>
      <c r="D48" s="49"/>
      <c r="E48" s="41" t="s">
        <v>149</v>
      </c>
      <c r="F48" s="42" t="s">
        <v>148</v>
      </c>
      <c r="G48" s="43"/>
      <c r="H48" s="43"/>
      <c r="I48" s="43"/>
      <c r="J48" s="43"/>
      <c r="K48" s="43"/>
      <c r="L48" s="43"/>
      <c r="M48" s="43"/>
      <c r="N48" s="43"/>
    </row>
    <row r="49" spans="1:14" ht="18.5" thickBot="1" x14ac:dyDescent="0.45">
      <c r="A49" s="49"/>
      <c r="B49" s="49"/>
      <c r="C49" s="49"/>
      <c r="D49" s="49"/>
      <c r="E49" s="62">
        <v>93.288898572142955</v>
      </c>
      <c r="F49" s="58">
        <v>93.289044877723143</v>
      </c>
      <c r="G49" s="43"/>
      <c r="H49" s="43"/>
      <c r="I49" s="43"/>
      <c r="J49" s="43"/>
      <c r="K49" s="43"/>
      <c r="L49" s="43"/>
      <c r="M49" s="43"/>
      <c r="N49" s="43"/>
    </row>
    <row r="50" spans="1:14" ht="18" x14ac:dyDescent="0.4">
      <c r="A50" s="49"/>
      <c r="B50" s="49"/>
      <c r="C50" s="49"/>
      <c r="D50" s="49"/>
      <c r="E50" s="40" t="s">
        <v>150</v>
      </c>
      <c r="F50" s="42" t="s">
        <v>151</v>
      </c>
      <c r="G50" s="43"/>
      <c r="H50" s="43"/>
      <c r="I50" s="43"/>
      <c r="J50" s="43"/>
      <c r="K50" s="43"/>
      <c r="L50" s="43"/>
      <c r="M50" s="43"/>
      <c r="N50" s="43"/>
    </row>
    <row r="51" spans="1:14" ht="18.5" thickBot="1" x14ac:dyDescent="0.45">
      <c r="A51" s="49"/>
      <c r="B51" s="49"/>
      <c r="C51" s="49"/>
      <c r="D51" s="49"/>
      <c r="E51" s="54">
        <v>166.59730596654464</v>
      </c>
      <c r="F51" s="63">
        <v>166.59730529785156</v>
      </c>
      <c r="G51" s="43"/>
      <c r="H51" s="43"/>
      <c r="I51" s="43"/>
      <c r="J51" s="43"/>
      <c r="K51" s="43"/>
      <c r="L51" s="43"/>
      <c r="M51" s="43"/>
      <c r="N51" s="43"/>
    </row>
    <row r="52" spans="1:14" ht="36" x14ac:dyDescent="0.4">
      <c r="A52" s="49"/>
      <c r="B52" s="40" t="s">
        <v>544</v>
      </c>
      <c r="C52" s="40" t="s">
        <v>422</v>
      </c>
      <c r="D52" s="103" t="s">
        <v>423</v>
      </c>
      <c r="E52" s="103" t="s">
        <v>424</v>
      </c>
      <c r="F52" s="40" t="s">
        <v>425</v>
      </c>
      <c r="G52" s="41" t="s">
        <v>144</v>
      </c>
      <c r="H52" s="42" t="s">
        <v>145</v>
      </c>
      <c r="I52" s="43"/>
      <c r="J52" s="43"/>
      <c r="K52" s="43"/>
      <c r="L52" s="43"/>
      <c r="M52" s="43"/>
      <c r="N52" s="43"/>
    </row>
    <row r="53" spans="1:14" ht="18.5" thickBot="1" x14ac:dyDescent="0.45">
      <c r="A53" s="49"/>
      <c r="B53" s="54">
        <v>175.99299999999999</v>
      </c>
      <c r="C53" s="51">
        <v>0.45758179016113282</v>
      </c>
      <c r="D53" s="47">
        <v>0.48786912686914208</v>
      </c>
      <c r="E53" s="47">
        <v>0.49313134638758166</v>
      </c>
      <c r="F53" s="51">
        <v>0.16404835357904846</v>
      </c>
      <c r="G53" s="47">
        <v>0.29969830620452764</v>
      </c>
      <c r="H53" s="48">
        <v>9.6977842316142551E-2</v>
      </c>
      <c r="I53" s="43"/>
      <c r="J53" s="43"/>
      <c r="K53" s="43"/>
      <c r="L53" s="43"/>
      <c r="M53" s="43"/>
      <c r="N53" s="43"/>
    </row>
    <row r="54" spans="1:14" ht="36" x14ac:dyDescent="0.4">
      <c r="A54" s="49"/>
      <c r="B54" s="49"/>
      <c r="C54" s="49"/>
      <c r="D54" s="49"/>
      <c r="E54" s="49"/>
      <c r="F54" s="49"/>
      <c r="G54" s="49"/>
      <c r="H54" s="42" t="s">
        <v>146</v>
      </c>
      <c r="I54" s="43"/>
      <c r="J54" s="43"/>
      <c r="K54" s="43"/>
      <c r="L54" s="43"/>
      <c r="M54" s="43"/>
      <c r="N54" s="43"/>
    </row>
    <row r="55" spans="1:14" ht="18.5" thickBot="1" x14ac:dyDescent="0.45">
      <c r="A55" s="49"/>
      <c r="B55" s="49"/>
      <c r="C55" s="49"/>
      <c r="D55" s="49"/>
      <c r="E55" s="49"/>
      <c r="F55" s="49"/>
      <c r="G55" s="49"/>
      <c r="H55" s="50">
        <v>0.30569225397146749</v>
      </c>
      <c r="I55" s="43"/>
      <c r="J55" s="43"/>
      <c r="K55" s="43"/>
      <c r="L55" s="43"/>
      <c r="M55" s="43"/>
      <c r="N55" s="43"/>
    </row>
    <row r="56" spans="1:14" ht="18" x14ac:dyDescent="0.4">
      <c r="A56" s="49"/>
      <c r="B56" s="49"/>
      <c r="C56" s="49"/>
      <c r="D56" s="49"/>
      <c r="E56" s="49"/>
      <c r="F56" s="49"/>
      <c r="G56" s="41" t="s">
        <v>426</v>
      </c>
      <c r="H56" s="42" t="s">
        <v>148</v>
      </c>
      <c r="I56" s="43"/>
      <c r="J56" s="43"/>
      <c r="K56" s="43"/>
      <c r="L56" s="43"/>
      <c r="M56" s="43"/>
      <c r="N56" s="43"/>
    </row>
    <row r="57" spans="1:14" ht="18.5" thickBot="1" x14ac:dyDescent="0.45">
      <c r="A57" s="49"/>
      <c r="B57" s="49"/>
      <c r="C57" s="49"/>
      <c r="D57" s="49"/>
      <c r="E57" s="49"/>
      <c r="F57" s="49"/>
      <c r="G57" s="47">
        <v>0.80629768349230291</v>
      </c>
      <c r="H57" s="50">
        <v>0.8069846313358382</v>
      </c>
      <c r="I57" s="43"/>
      <c r="J57" s="43"/>
      <c r="K57" s="43"/>
      <c r="L57" s="43"/>
      <c r="M57" s="43"/>
      <c r="N57" s="43"/>
    </row>
    <row r="58" spans="1:14" ht="36" x14ac:dyDescent="0.4">
      <c r="A58" s="49"/>
      <c r="B58" s="49"/>
      <c r="C58" s="49"/>
      <c r="D58" s="49"/>
      <c r="E58" s="49"/>
      <c r="F58" s="41" t="s">
        <v>427</v>
      </c>
      <c r="G58" s="41" t="s">
        <v>428</v>
      </c>
      <c r="H58" s="41" t="s">
        <v>157</v>
      </c>
      <c r="I58" s="41" t="s">
        <v>144</v>
      </c>
      <c r="J58" s="42" t="s">
        <v>145</v>
      </c>
      <c r="K58" s="43"/>
      <c r="L58" s="43"/>
      <c r="M58" s="43"/>
      <c r="N58" s="43"/>
    </row>
    <row r="59" spans="1:14" ht="18.5" thickBot="1" x14ac:dyDescent="0.45">
      <c r="A59" s="49"/>
      <c r="B59" s="49"/>
      <c r="C59" s="49"/>
      <c r="D59" s="49"/>
      <c r="E59" s="49"/>
      <c r="F59" s="47">
        <v>0.40133584074215217</v>
      </c>
      <c r="G59" s="105">
        <v>8.6728968307286467E-3</v>
      </c>
      <c r="H59" s="105">
        <v>4.21682215355471E-3</v>
      </c>
      <c r="I59" s="105">
        <v>8.6892538463005024E-4</v>
      </c>
      <c r="J59" s="65">
        <v>2.81171125657767E-4</v>
      </c>
      <c r="K59" s="43"/>
      <c r="L59" s="43"/>
      <c r="M59" s="43"/>
      <c r="N59" s="43"/>
    </row>
    <row r="60" spans="1:14" ht="36" x14ac:dyDescent="0.4">
      <c r="A60" s="49"/>
      <c r="B60" s="49"/>
      <c r="C60" s="49"/>
      <c r="D60" s="49"/>
      <c r="E60" s="49"/>
      <c r="F60" s="49"/>
      <c r="G60" s="49"/>
      <c r="H60" s="49"/>
      <c r="I60" s="49"/>
      <c r="J60" s="42" t="s">
        <v>146</v>
      </c>
      <c r="K60" s="43"/>
      <c r="L60" s="43"/>
      <c r="M60" s="43"/>
      <c r="N60" s="43"/>
    </row>
    <row r="61" spans="1:14" ht="18.5" thickBot="1" x14ac:dyDescent="0.45">
      <c r="A61" s="49"/>
      <c r="B61" s="49"/>
      <c r="C61" s="49"/>
      <c r="D61" s="49"/>
      <c r="E61" s="49"/>
      <c r="F61" s="49"/>
      <c r="G61" s="49"/>
      <c r="H61" s="49"/>
      <c r="I61" s="49"/>
      <c r="J61" s="65">
        <v>8.8630385149031398E-4</v>
      </c>
      <c r="K61" s="43"/>
      <c r="L61" s="43"/>
      <c r="M61" s="43"/>
      <c r="N61" s="43"/>
    </row>
    <row r="62" spans="1:14" ht="18" x14ac:dyDescent="0.4">
      <c r="A62" s="49"/>
      <c r="B62" s="49"/>
      <c r="C62" s="49"/>
      <c r="D62" s="49"/>
      <c r="E62" s="49"/>
      <c r="F62" s="49"/>
      <c r="G62" s="49"/>
      <c r="H62" s="49"/>
      <c r="I62" s="41" t="s">
        <v>147</v>
      </c>
      <c r="J62" s="42" t="s">
        <v>148</v>
      </c>
      <c r="K62" s="43"/>
      <c r="L62" s="43"/>
      <c r="M62" s="43"/>
      <c r="N62" s="43"/>
    </row>
    <row r="63" spans="1:14" ht="18.5" thickBot="1" x14ac:dyDescent="0.45">
      <c r="A63" s="49"/>
      <c r="B63" s="49"/>
      <c r="C63" s="49"/>
      <c r="D63" s="49"/>
      <c r="E63" s="49"/>
      <c r="F63" s="49"/>
      <c r="G63" s="49"/>
      <c r="H63" s="49"/>
      <c r="I63" s="105">
        <v>1.621793810737091E-3</v>
      </c>
      <c r="J63" s="65">
        <v>1.6217963181118433E-3</v>
      </c>
      <c r="K63" s="43"/>
      <c r="L63" s="43"/>
      <c r="M63" s="43"/>
      <c r="N63" s="43"/>
    </row>
    <row r="64" spans="1:14" ht="18" x14ac:dyDescent="0.4">
      <c r="A64" s="49"/>
      <c r="B64" s="49"/>
      <c r="C64" s="49"/>
      <c r="D64" s="49"/>
      <c r="E64" s="49"/>
      <c r="F64" s="49"/>
      <c r="G64" s="49"/>
      <c r="H64" s="49"/>
      <c r="I64" s="41" t="s">
        <v>149</v>
      </c>
      <c r="J64" s="42" t="s">
        <v>148</v>
      </c>
      <c r="K64" s="43"/>
      <c r="L64" s="43"/>
      <c r="M64" s="43"/>
      <c r="N64" s="43"/>
    </row>
    <row r="65" spans="1:14" ht="18.5" thickBot="1" x14ac:dyDescent="0.45">
      <c r="A65" s="49"/>
      <c r="B65" s="49"/>
      <c r="C65" s="49"/>
      <c r="D65" s="49"/>
      <c r="E65" s="49"/>
      <c r="F65" s="49"/>
      <c r="G65" s="49"/>
      <c r="H65" s="49"/>
      <c r="I65" s="105">
        <v>7.1993710930095211E-4</v>
      </c>
      <c r="J65" s="65">
        <v>7.1993818888003611E-4</v>
      </c>
      <c r="K65" s="43"/>
      <c r="L65" s="43"/>
      <c r="M65" s="43"/>
      <c r="N65" s="43"/>
    </row>
    <row r="66" spans="1:14" ht="18" x14ac:dyDescent="0.4">
      <c r="A66" s="49"/>
      <c r="B66" s="49"/>
      <c r="C66" s="49"/>
      <c r="D66" s="49"/>
      <c r="E66" s="49"/>
      <c r="F66" s="49"/>
      <c r="G66" s="49"/>
      <c r="H66" s="49"/>
      <c r="I66" s="40" t="s">
        <v>150</v>
      </c>
      <c r="J66" s="42" t="s">
        <v>151</v>
      </c>
      <c r="K66" s="43"/>
      <c r="L66" s="43"/>
      <c r="M66" s="43"/>
      <c r="N66" s="43"/>
    </row>
    <row r="67" spans="1:14" ht="18.5" thickBot="1" x14ac:dyDescent="0.45">
      <c r="A67" s="49"/>
      <c r="B67" s="49"/>
      <c r="C67" s="49"/>
      <c r="D67" s="49"/>
      <c r="E67" s="49"/>
      <c r="F67" s="49"/>
      <c r="G67" s="49"/>
      <c r="H67" s="49"/>
      <c r="I67" s="67">
        <v>1.1244179045802505E-3</v>
      </c>
      <c r="J67" s="68">
        <v>1.1244178749620914E-3</v>
      </c>
      <c r="K67" s="43"/>
      <c r="L67" s="43"/>
      <c r="M67" s="43"/>
      <c r="N67" s="43"/>
    </row>
    <row r="68" spans="1:14" ht="18" x14ac:dyDescent="0.4">
      <c r="A68" s="49"/>
      <c r="B68" s="49"/>
      <c r="C68" s="49"/>
      <c r="D68" s="49"/>
      <c r="E68" s="49"/>
      <c r="F68" s="49"/>
      <c r="G68" s="49"/>
      <c r="H68" s="40" t="s">
        <v>150</v>
      </c>
      <c r="I68" s="42" t="s">
        <v>151</v>
      </c>
      <c r="J68" s="43"/>
      <c r="K68" s="43"/>
      <c r="L68" s="43"/>
      <c r="M68" s="43"/>
      <c r="N68" s="43"/>
    </row>
    <row r="69" spans="1:14" ht="18.5" thickBot="1" x14ac:dyDescent="0.45">
      <c r="A69" s="49"/>
      <c r="B69" s="49"/>
      <c r="C69" s="49"/>
      <c r="D69" s="49"/>
      <c r="E69" s="49"/>
      <c r="F69" s="49"/>
      <c r="G69" s="49"/>
      <c r="H69" s="67">
        <v>4.4560744743237712E-3</v>
      </c>
      <c r="I69" s="65">
        <v>4.4560744427144527E-3</v>
      </c>
      <c r="J69" s="43"/>
      <c r="K69" s="43"/>
      <c r="L69" s="43"/>
      <c r="M69" s="43"/>
      <c r="N69" s="43"/>
    </row>
    <row r="70" spans="1:14" ht="18" x14ac:dyDescent="0.4">
      <c r="A70" s="49"/>
      <c r="B70" s="49"/>
      <c r="C70" s="49"/>
      <c r="D70" s="49"/>
      <c r="E70" s="49"/>
      <c r="F70" s="49"/>
      <c r="G70" s="41" t="s">
        <v>152</v>
      </c>
      <c r="H70" s="41" t="s">
        <v>144</v>
      </c>
      <c r="I70" s="42" t="s">
        <v>145</v>
      </c>
      <c r="J70" s="43"/>
      <c r="K70" s="43"/>
      <c r="L70" s="43"/>
      <c r="M70" s="43"/>
      <c r="N70" s="43"/>
    </row>
    <row r="71" spans="1:14" ht="18.5" thickBot="1" x14ac:dyDescent="0.45">
      <c r="A71" s="49"/>
      <c r="B71" s="49"/>
      <c r="C71" s="49"/>
      <c r="D71" s="49"/>
      <c r="E71" s="49"/>
      <c r="F71" s="49"/>
      <c r="G71" s="47">
        <v>0.46130470444618055</v>
      </c>
      <c r="H71" s="47">
        <v>0.2373052757017062</v>
      </c>
      <c r="I71" s="48">
        <v>7.6788401685750823E-2</v>
      </c>
      <c r="J71" s="43"/>
      <c r="K71" s="43"/>
      <c r="L71" s="43"/>
      <c r="M71" s="43"/>
      <c r="N71" s="43"/>
    </row>
    <row r="72" spans="1:14" ht="36" x14ac:dyDescent="0.4">
      <c r="A72" s="49"/>
      <c r="B72" s="49"/>
      <c r="C72" s="49"/>
      <c r="D72" s="49"/>
      <c r="E72" s="49"/>
      <c r="F72" s="49"/>
      <c r="G72" s="49"/>
      <c r="H72" s="49"/>
      <c r="I72" s="42" t="s">
        <v>146</v>
      </c>
      <c r="J72" s="43"/>
      <c r="K72" s="43"/>
      <c r="L72" s="43"/>
      <c r="M72" s="43"/>
      <c r="N72" s="43"/>
    </row>
    <row r="73" spans="1:14" ht="18.5" thickBot="1" x14ac:dyDescent="0.45">
      <c r="A73" s="49"/>
      <c r="B73" s="49"/>
      <c r="C73" s="49"/>
      <c r="D73" s="49"/>
      <c r="E73" s="49"/>
      <c r="F73" s="49"/>
      <c r="G73" s="49"/>
      <c r="H73" s="49"/>
      <c r="I73" s="50">
        <v>0.24205136997852417</v>
      </c>
      <c r="J73" s="43"/>
      <c r="K73" s="43"/>
      <c r="L73" s="43"/>
      <c r="M73" s="43"/>
      <c r="N73" s="43"/>
    </row>
    <row r="74" spans="1:14" ht="18" x14ac:dyDescent="0.4">
      <c r="A74" s="49"/>
      <c r="B74" s="49"/>
      <c r="C74" s="49"/>
      <c r="D74" s="49"/>
      <c r="E74" s="49"/>
      <c r="F74" s="49"/>
      <c r="G74" s="49"/>
      <c r="H74" s="41" t="s">
        <v>149</v>
      </c>
      <c r="I74" s="42" t="s">
        <v>148</v>
      </c>
      <c r="J74" s="43"/>
      <c r="K74" s="43"/>
      <c r="L74" s="43"/>
      <c r="M74" s="43"/>
      <c r="N74" s="43"/>
    </row>
    <row r="75" spans="1:14" ht="18.5" thickBot="1" x14ac:dyDescent="0.45">
      <c r="A75" s="49"/>
      <c r="B75" s="49"/>
      <c r="C75" s="49"/>
      <c r="D75" s="49"/>
      <c r="E75" s="49"/>
      <c r="F75" s="49"/>
      <c r="G75" s="49"/>
      <c r="H75" s="47">
        <v>0.23706551112650462</v>
      </c>
      <c r="I75" s="50">
        <v>0.23706587132373122</v>
      </c>
      <c r="J75" s="43"/>
      <c r="K75" s="43"/>
      <c r="L75" s="43"/>
      <c r="M75" s="43"/>
      <c r="N75" s="43"/>
    </row>
    <row r="76" spans="1:14" ht="18" x14ac:dyDescent="0.4">
      <c r="A76" s="49"/>
      <c r="B76" s="49"/>
      <c r="C76" s="49"/>
      <c r="D76" s="49"/>
      <c r="E76" s="49"/>
      <c r="F76" s="49"/>
      <c r="G76" s="49"/>
      <c r="H76" s="40" t="s">
        <v>150</v>
      </c>
      <c r="I76" s="42" t="s">
        <v>151</v>
      </c>
      <c r="J76" s="43"/>
      <c r="K76" s="43"/>
      <c r="L76" s="43"/>
      <c r="M76" s="43"/>
      <c r="N76" s="43"/>
    </row>
    <row r="77" spans="1:14" ht="18.5" thickBot="1" x14ac:dyDescent="0.45">
      <c r="A77" s="49"/>
      <c r="B77" s="49"/>
      <c r="C77" s="49"/>
      <c r="D77" s="49"/>
      <c r="E77" s="49"/>
      <c r="F77" s="49"/>
      <c r="G77" s="49"/>
      <c r="H77" s="51">
        <v>0.42335664903059589</v>
      </c>
      <c r="I77" s="52">
        <v>0.42335665225982666</v>
      </c>
      <c r="J77" s="43"/>
      <c r="K77" s="43"/>
      <c r="L77" s="43"/>
      <c r="M77" s="43"/>
      <c r="N77" s="43"/>
    </row>
    <row r="78" spans="1:14" ht="18" x14ac:dyDescent="0.4">
      <c r="A78" s="49"/>
      <c r="B78" s="49"/>
      <c r="C78" s="49"/>
      <c r="D78" s="49"/>
      <c r="E78" s="49"/>
      <c r="F78" s="49"/>
      <c r="G78" s="41" t="s">
        <v>149</v>
      </c>
      <c r="H78" s="42" t="s">
        <v>148</v>
      </c>
      <c r="I78" s="43"/>
      <c r="J78" s="43"/>
      <c r="K78" s="43"/>
      <c r="L78" s="43"/>
      <c r="M78" s="43"/>
      <c r="N78" s="43"/>
    </row>
    <row r="79" spans="1:14" ht="18.5" thickBot="1" x14ac:dyDescent="0.45">
      <c r="A79" s="49"/>
      <c r="B79" s="49"/>
      <c r="C79" s="49"/>
      <c r="D79" s="49"/>
      <c r="E79" s="49"/>
      <c r="F79" s="49"/>
      <c r="G79" s="47">
        <v>0.27108823567857121</v>
      </c>
      <c r="H79" s="50">
        <v>0.27108865689769002</v>
      </c>
      <c r="I79" s="43"/>
      <c r="J79" s="43"/>
      <c r="K79" s="43"/>
      <c r="L79" s="43"/>
      <c r="M79" s="43"/>
      <c r="N79" s="43"/>
    </row>
    <row r="80" spans="1:14" ht="18" x14ac:dyDescent="0.4">
      <c r="A80" s="49"/>
      <c r="B80" s="49"/>
      <c r="C80" s="49"/>
      <c r="D80" s="49"/>
      <c r="E80" s="49"/>
      <c r="F80" s="49"/>
      <c r="G80" s="40" t="s">
        <v>150</v>
      </c>
      <c r="H80" s="42" t="s">
        <v>151</v>
      </c>
      <c r="I80" s="43"/>
      <c r="J80" s="43"/>
      <c r="K80" s="43"/>
      <c r="L80" s="43"/>
      <c r="M80" s="43"/>
      <c r="N80" s="43"/>
    </row>
    <row r="81" spans="1:14" ht="18.5" thickBot="1" x14ac:dyDescent="0.45">
      <c r="A81" s="49"/>
      <c r="B81" s="49"/>
      <c r="C81" s="49"/>
      <c r="D81" s="49"/>
      <c r="E81" s="49"/>
      <c r="F81" s="49"/>
      <c r="G81" s="51">
        <v>0.42576844702716438</v>
      </c>
      <c r="H81" s="50">
        <v>0.42576843500137329</v>
      </c>
      <c r="I81" s="43"/>
      <c r="J81" s="43"/>
      <c r="K81" s="43"/>
      <c r="L81" s="43"/>
      <c r="M81" s="43"/>
      <c r="N81" s="43"/>
    </row>
    <row r="82" spans="1:14" ht="36" x14ac:dyDescent="0.4">
      <c r="A82" s="49"/>
      <c r="B82" s="49"/>
      <c r="C82" s="49"/>
      <c r="D82" s="49"/>
      <c r="E82" s="40" t="s">
        <v>175</v>
      </c>
      <c r="F82" s="40" t="s">
        <v>176</v>
      </c>
      <c r="G82" s="41" t="s">
        <v>177</v>
      </c>
      <c r="H82" s="41" t="s">
        <v>144</v>
      </c>
      <c r="I82" s="42" t="s">
        <v>145</v>
      </c>
      <c r="J82" s="43"/>
      <c r="K82" s="43"/>
      <c r="L82" s="43"/>
      <c r="M82" s="43"/>
      <c r="N82" s="43"/>
    </row>
    <row r="83" spans="1:14" ht="18.5" thickBot="1" x14ac:dyDescent="0.45">
      <c r="A83" s="49"/>
      <c r="B83" s="49"/>
      <c r="C83" s="49"/>
      <c r="D83" s="49"/>
      <c r="E83" s="66">
        <v>2.3688443205973065E-2</v>
      </c>
      <c r="F83" s="66">
        <v>2.3688443005084991E-2</v>
      </c>
      <c r="G83" s="64">
        <v>4.9597677541896701E-2</v>
      </c>
      <c r="H83" s="64">
        <v>5.0188023931387077E-2</v>
      </c>
      <c r="I83" s="48">
        <v>1.6240086609881004E-2</v>
      </c>
      <c r="J83" s="43"/>
      <c r="K83" s="43"/>
      <c r="L83" s="43"/>
      <c r="M83" s="43"/>
      <c r="N83" s="43"/>
    </row>
    <row r="84" spans="1:14" ht="36" x14ac:dyDescent="0.4">
      <c r="A84" s="49"/>
      <c r="B84" s="49"/>
      <c r="C84" s="49"/>
      <c r="D84" s="49"/>
      <c r="E84" s="49"/>
      <c r="F84" s="49"/>
      <c r="G84" s="49"/>
      <c r="H84" s="49"/>
      <c r="I84" s="42" t="s">
        <v>146</v>
      </c>
      <c r="J84" s="43"/>
      <c r="K84" s="43"/>
      <c r="L84" s="43"/>
      <c r="M84" s="43"/>
      <c r="N84" s="43"/>
    </row>
    <row r="85" spans="1:14" ht="18.5" thickBot="1" x14ac:dyDescent="0.45">
      <c r="A85" s="49"/>
      <c r="B85" s="49"/>
      <c r="C85" s="49"/>
      <c r="D85" s="49"/>
      <c r="E85" s="49"/>
      <c r="F85" s="49"/>
      <c r="G85" s="49"/>
      <c r="H85" s="49"/>
      <c r="I85" s="69">
        <v>5.1191783214587006E-2</v>
      </c>
      <c r="J85" s="43"/>
      <c r="K85" s="43"/>
      <c r="L85" s="43"/>
      <c r="M85" s="43"/>
      <c r="N85" s="43"/>
    </row>
    <row r="86" spans="1:14" ht="18" x14ac:dyDescent="0.4">
      <c r="A86" s="49"/>
      <c r="B86" s="49"/>
      <c r="C86" s="49"/>
      <c r="D86" s="49"/>
      <c r="E86" s="49"/>
      <c r="F86" s="49"/>
      <c r="G86" s="41" t="s">
        <v>149</v>
      </c>
      <c r="H86" s="42" t="s">
        <v>148</v>
      </c>
      <c r="I86" s="43"/>
      <c r="J86" s="43"/>
      <c r="K86" s="43"/>
      <c r="L86" s="43"/>
      <c r="M86" s="43"/>
      <c r="N86" s="43"/>
    </row>
    <row r="87" spans="1:14" ht="18.5" thickBot="1" x14ac:dyDescent="0.45">
      <c r="A87" s="49"/>
      <c r="B87" s="49"/>
      <c r="C87" s="49"/>
      <c r="D87" s="49"/>
      <c r="E87" s="49"/>
      <c r="F87" s="49"/>
      <c r="G87" s="105">
        <v>8.7899994805678734E-3</v>
      </c>
      <c r="H87" s="65">
        <v>8.7900128462994036E-3</v>
      </c>
      <c r="I87" s="43"/>
      <c r="J87" s="43"/>
      <c r="K87" s="43"/>
      <c r="L87" s="43"/>
      <c r="M87" s="43"/>
      <c r="N87" s="43"/>
    </row>
    <row r="88" spans="1:14" ht="18" x14ac:dyDescent="0.4">
      <c r="A88" s="49"/>
      <c r="B88" s="49"/>
      <c r="C88" s="49"/>
      <c r="D88" s="49"/>
      <c r="E88" s="49"/>
      <c r="F88" s="49"/>
      <c r="G88" s="40" t="s">
        <v>150</v>
      </c>
      <c r="H88" s="42" t="s">
        <v>151</v>
      </c>
      <c r="I88" s="43"/>
      <c r="J88" s="43"/>
      <c r="K88" s="43"/>
      <c r="L88" s="43"/>
      <c r="M88" s="43"/>
      <c r="N88" s="43"/>
    </row>
    <row r="89" spans="1:14" ht="18.5" thickBot="1" x14ac:dyDescent="0.45">
      <c r="A89" s="49"/>
      <c r="B89" s="49"/>
      <c r="C89" s="49"/>
      <c r="D89" s="49"/>
      <c r="E89" s="49"/>
      <c r="F89" s="49"/>
      <c r="G89" s="51">
        <v>0.10805743849642574</v>
      </c>
      <c r="H89" s="50">
        <v>0.10805743932723999</v>
      </c>
      <c r="I89" s="43"/>
      <c r="J89" s="43"/>
      <c r="K89" s="43"/>
      <c r="L89" s="43"/>
      <c r="M89" s="43"/>
      <c r="N89" s="43"/>
    </row>
    <row r="90" spans="1:14" ht="18" x14ac:dyDescent="0.4">
      <c r="A90" s="49"/>
      <c r="B90" s="49"/>
      <c r="C90" s="40" t="s">
        <v>545</v>
      </c>
      <c r="D90" s="40" t="s">
        <v>546</v>
      </c>
      <c r="E90" s="40" t="s">
        <v>141</v>
      </c>
      <c r="F90" s="41" t="s">
        <v>142</v>
      </c>
      <c r="G90" s="41" t="s">
        <v>143</v>
      </c>
      <c r="H90" s="41" t="s">
        <v>144</v>
      </c>
      <c r="I90" s="42" t="s">
        <v>145</v>
      </c>
      <c r="J90" s="43"/>
      <c r="K90" s="43"/>
      <c r="L90" s="43"/>
      <c r="M90" s="43"/>
      <c r="N90" s="43"/>
    </row>
    <row r="91" spans="1:14" ht="18.5" thickBot="1" x14ac:dyDescent="0.45">
      <c r="A91" s="49"/>
      <c r="B91" s="49"/>
      <c r="C91" s="54">
        <v>214.11307919616698</v>
      </c>
      <c r="D91" s="61">
        <v>53.528270721435547</v>
      </c>
      <c r="E91" s="61">
        <v>35.532601387596131</v>
      </c>
      <c r="F91" s="62">
        <v>18.690147811889648</v>
      </c>
      <c r="G91" s="46">
        <v>9.3384782029648594</v>
      </c>
      <c r="H91" s="46">
        <v>1.9243022422952782</v>
      </c>
      <c r="I91" s="50">
        <v>0.622675142040231</v>
      </c>
      <c r="J91" s="43"/>
      <c r="K91" s="43"/>
      <c r="L91" s="43"/>
      <c r="M91" s="43"/>
      <c r="N91" s="43"/>
    </row>
    <row r="92" spans="1:14" ht="36" x14ac:dyDescent="0.4">
      <c r="A92" s="49"/>
      <c r="B92" s="49"/>
      <c r="C92" s="49"/>
      <c r="D92" s="49"/>
      <c r="E92" s="49"/>
      <c r="F92" s="49"/>
      <c r="G92" s="49"/>
      <c r="H92" s="49"/>
      <c r="I92" s="42" t="s">
        <v>146</v>
      </c>
      <c r="J92" s="43"/>
      <c r="K92" s="43"/>
      <c r="L92" s="43"/>
      <c r="M92" s="43"/>
      <c r="N92" s="43"/>
    </row>
    <row r="93" spans="1:14" ht="18.5" thickBot="1" x14ac:dyDescent="0.45">
      <c r="A93" s="49"/>
      <c r="B93" s="49"/>
      <c r="C93" s="49"/>
      <c r="D93" s="49"/>
      <c r="E93" s="49"/>
      <c r="F93" s="49"/>
      <c r="G93" s="49"/>
      <c r="H93" s="49"/>
      <c r="I93" s="53">
        <v>1.9627882319938712</v>
      </c>
      <c r="J93" s="43"/>
      <c r="K93" s="43"/>
      <c r="L93" s="43"/>
      <c r="M93" s="43"/>
      <c r="N93" s="43"/>
    </row>
    <row r="94" spans="1:14" ht="18" x14ac:dyDescent="0.4">
      <c r="A94" s="49"/>
      <c r="B94" s="49"/>
      <c r="C94" s="49"/>
      <c r="D94" s="49"/>
      <c r="E94" s="49"/>
      <c r="F94" s="49"/>
      <c r="G94" s="49"/>
      <c r="H94" s="41" t="s">
        <v>147</v>
      </c>
      <c r="I94" s="42" t="s">
        <v>148</v>
      </c>
      <c r="J94" s="43"/>
      <c r="K94" s="43"/>
      <c r="L94" s="43"/>
      <c r="M94" s="43"/>
      <c r="N94" s="43"/>
    </row>
    <row r="95" spans="1:14" ht="18.5" thickBot="1" x14ac:dyDescent="0.45">
      <c r="A95" s="49"/>
      <c r="B95" s="49"/>
      <c r="C95" s="49"/>
      <c r="D95" s="49"/>
      <c r="E95" s="49"/>
      <c r="F95" s="49"/>
      <c r="G95" s="49"/>
      <c r="H95" s="46">
        <v>3.5915874041022473</v>
      </c>
      <c r="I95" s="53">
        <v>3.591592794922629</v>
      </c>
      <c r="J95" s="43"/>
      <c r="K95" s="43"/>
      <c r="L95" s="43"/>
      <c r="M95" s="43"/>
      <c r="N95" s="43"/>
    </row>
    <row r="96" spans="1:14" ht="18" x14ac:dyDescent="0.4">
      <c r="A96" s="49"/>
      <c r="B96" s="49"/>
      <c r="C96" s="49"/>
      <c r="D96" s="49"/>
      <c r="E96" s="49"/>
      <c r="F96" s="49"/>
      <c r="G96" s="49"/>
      <c r="H96" s="41" t="s">
        <v>149</v>
      </c>
      <c r="I96" s="42" t="s">
        <v>148</v>
      </c>
      <c r="J96" s="43"/>
      <c r="K96" s="43"/>
      <c r="L96" s="43"/>
      <c r="M96" s="43"/>
      <c r="N96" s="43"/>
    </row>
    <row r="97" spans="1:14" ht="18.5" thickBot="1" x14ac:dyDescent="0.45">
      <c r="A97" s="49"/>
      <c r="B97" s="49"/>
      <c r="C97" s="49"/>
      <c r="D97" s="49"/>
      <c r="E97" s="49"/>
      <c r="F97" s="49"/>
      <c r="G97" s="49"/>
      <c r="H97" s="46">
        <v>1.594356222346105</v>
      </c>
      <c r="I97" s="53">
        <v>1.5943586162607095</v>
      </c>
      <c r="J97" s="43"/>
      <c r="K97" s="43"/>
      <c r="L97" s="43"/>
      <c r="M97" s="43"/>
      <c r="N97" s="43"/>
    </row>
    <row r="98" spans="1:14" ht="18" x14ac:dyDescent="0.4">
      <c r="A98" s="49"/>
      <c r="B98" s="49"/>
      <c r="C98" s="49"/>
      <c r="D98" s="49"/>
      <c r="E98" s="49"/>
      <c r="F98" s="49"/>
      <c r="G98" s="49"/>
      <c r="H98" s="40" t="s">
        <v>150</v>
      </c>
      <c r="I98" s="42" t="s">
        <v>151</v>
      </c>
      <c r="J98" s="43"/>
      <c r="K98" s="43"/>
      <c r="L98" s="43"/>
      <c r="M98" s="43"/>
      <c r="N98" s="43"/>
    </row>
    <row r="99" spans="1:14" ht="18.5" thickBot="1" x14ac:dyDescent="0.45">
      <c r="A99" s="49"/>
      <c r="B99" s="49"/>
      <c r="C99" s="49"/>
      <c r="D99" s="49"/>
      <c r="E99" s="49"/>
      <c r="F99" s="49"/>
      <c r="G99" s="49"/>
      <c r="H99" s="45">
        <v>2.4901101214599111</v>
      </c>
      <c r="I99" s="59">
        <v>2.4901101589202881</v>
      </c>
      <c r="J99" s="43"/>
      <c r="K99" s="43"/>
      <c r="L99" s="43"/>
      <c r="M99" s="43"/>
      <c r="N99" s="43"/>
    </row>
    <row r="100" spans="1:14" ht="18" x14ac:dyDescent="0.4">
      <c r="A100" s="49"/>
      <c r="B100" s="49"/>
      <c r="C100" s="49"/>
      <c r="D100" s="49"/>
      <c r="E100" s="49"/>
      <c r="F100" s="49"/>
      <c r="G100" s="41" t="s">
        <v>144</v>
      </c>
      <c r="H100" s="42" t="s">
        <v>145</v>
      </c>
      <c r="I100" s="43"/>
      <c r="J100" s="43"/>
      <c r="K100" s="43"/>
      <c r="L100" s="43"/>
      <c r="M100" s="43"/>
      <c r="N100" s="43"/>
    </row>
    <row r="101" spans="1:14" ht="18.5" thickBot="1" x14ac:dyDescent="0.45">
      <c r="A101" s="49"/>
      <c r="B101" s="49"/>
      <c r="C101" s="49"/>
      <c r="D101" s="49"/>
      <c r="E101" s="49"/>
      <c r="F101" s="49"/>
      <c r="G101" s="46">
        <v>6.2997012553286824</v>
      </c>
      <c r="H101" s="53">
        <v>2.0384881889469608</v>
      </c>
      <c r="I101" s="43"/>
      <c r="J101" s="43"/>
      <c r="K101" s="43"/>
      <c r="L101" s="43"/>
      <c r="M101" s="43"/>
      <c r="N101" s="43"/>
    </row>
    <row r="102" spans="1:14" ht="36" x14ac:dyDescent="0.4">
      <c r="A102" s="49"/>
      <c r="B102" s="49"/>
      <c r="C102" s="49"/>
      <c r="D102" s="49"/>
      <c r="E102" s="49"/>
      <c r="F102" s="49"/>
      <c r="G102" s="49"/>
      <c r="H102" s="42" t="s">
        <v>146</v>
      </c>
      <c r="I102" s="43"/>
      <c r="J102" s="43"/>
      <c r="K102" s="43"/>
      <c r="L102" s="43"/>
      <c r="M102" s="43"/>
      <c r="N102" s="43"/>
    </row>
    <row r="103" spans="1:14" ht="18.5" thickBot="1" x14ac:dyDescent="0.45">
      <c r="A103" s="49"/>
      <c r="B103" s="49"/>
      <c r="C103" s="49"/>
      <c r="D103" s="49"/>
      <c r="E103" s="49"/>
      <c r="F103" s="49"/>
      <c r="G103" s="49"/>
      <c r="H103" s="53">
        <v>6.425695130873045</v>
      </c>
      <c r="I103" s="43"/>
      <c r="J103" s="43"/>
      <c r="K103" s="43"/>
      <c r="L103" s="43"/>
      <c r="M103" s="43"/>
      <c r="N103" s="43"/>
    </row>
    <row r="104" spans="1:14" ht="18" x14ac:dyDescent="0.4">
      <c r="A104" s="49"/>
      <c r="B104" s="49"/>
      <c r="C104" s="49"/>
      <c r="D104" s="49"/>
      <c r="E104" s="49"/>
      <c r="F104" s="49"/>
      <c r="G104" s="40" t="s">
        <v>150</v>
      </c>
      <c r="H104" s="42" t="s">
        <v>151</v>
      </c>
      <c r="I104" s="43"/>
      <c r="J104" s="43"/>
      <c r="K104" s="43"/>
      <c r="L104" s="43"/>
      <c r="M104" s="43"/>
      <c r="N104" s="43"/>
    </row>
    <row r="105" spans="1:14" ht="18.5" thickBot="1" x14ac:dyDescent="0.45">
      <c r="A105" s="49"/>
      <c r="B105" s="49"/>
      <c r="C105" s="49"/>
      <c r="D105" s="49"/>
      <c r="E105" s="49"/>
      <c r="F105" s="49"/>
      <c r="G105" s="45">
        <v>3.8129770755936763</v>
      </c>
      <c r="H105" s="53">
        <v>3.8129770755767822</v>
      </c>
      <c r="I105" s="43"/>
      <c r="J105" s="43"/>
      <c r="K105" s="43"/>
      <c r="L105" s="43"/>
      <c r="M105" s="43"/>
      <c r="N105" s="43"/>
    </row>
    <row r="106" spans="1:14" ht="18" x14ac:dyDescent="0.4">
      <c r="A106" s="49"/>
      <c r="B106" s="49"/>
      <c r="C106" s="49"/>
      <c r="D106" s="49"/>
      <c r="E106" s="49"/>
      <c r="F106" s="41" t="s">
        <v>152</v>
      </c>
      <c r="G106" s="41" t="s">
        <v>144</v>
      </c>
      <c r="H106" s="42" t="s">
        <v>145</v>
      </c>
      <c r="I106" s="43"/>
      <c r="J106" s="43"/>
      <c r="K106" s="43"/>
      <c r="L106" s="43"/>
      <c r="M106" s="43"/>
      <c r="N106" s="43"/>
    </row>
    <row r="107" spans="1:14" ht="18.5" thickBot="1" x14ac:dyDescent="0.45">
      <c r="A107" s="49"/>
      <c r="B107" s="49"/>
      <c r="C107" s="49"/>
      <c r="D107" s="49"/>
      <c r="E107" s="49"/>
      <c r="F107" s="62">
        <v>19.507397621154784</v>
      </c>
      <c r="G107" s="62">
        <v>10.035033693988561</v>
      </c>
      <c r="H107" s="53">
        <v>3.2471852255449773</v>
      </c>
      <c r="I107" s="43"/>
      <c r="J107" s="43"/>
      <c r="K107" s="43"/>
      <c r="L107" s="43"/>
      <c r="M107" s="43"/>
      <c r="N107" s="43"/>
    </row>
    <row r="108" spans="1:14" ht="36" x14ac:dyDescent="0.4">
      <c r="A108" s="49"/>
      <c r="B108" s="49"/>
      <c r="C108" s="49"/>
      <c r="D108" s="49"/>
      <c r="E108" s="49"/>
      <c r="F108" s="49"/>
      <c r="G108" s="49"/>
      <c r="H108" s="42" t="s">
        <v>146</v>
      </c>
      <c r="I108" s="43"/>
      <c r="J108" s="43"/>
      <c r="K108" s="43"/>
      <c r="L108" s="43"/>
      <c r="M108" s="43"/>
      <c r="N108" s="43"/>
    </row>
    <row r="109" spans="1:14" ht="18.5" thickBot="1" x14ac:dyDescent="0.45">
      <c r="A109" s="49"/>
      <c r="B109" s="49"/>
      <c r="C109" s="49"/>
      <c r="D109" s="49"/>
      <c r="E109" s="49"/>
      <c r="F109" s="49"/>
      <c r="G109" s="49"/>
      <c r="H109" s="58">
        <v>10.235733719706209</v>
      </c>
      <c r="I109" s="43"/>
      <c r="J109" s="43"/>
      <c r="K109" s="43"/>
      <c r="L109" s="43"/>
      <c r="M109" s="43"/>
      <c r="N109" s="43"/>
    </row>
    <row r="110" spans="1:14" ht="18" x14ac:dyDescent="0.4">
      <c r="A110" s="49"/>
      <c r="B110" s="49"/>
      <c r="C110" s="49"/>
      <c r="D110" s="49"/>
      <c r="E110" s="49"/>
      <c r="F110" s="49"/>
      <c r="G110" s="41" t="s">
        <v>149</v>
      </c>
      <c r="H110" s="42" t="s">
        <v>148</v>
      </c>
      <c r="I110" s="43"/>
      <c r="J110" s="43"/>
      <c r="K110" s="43"/>
      <c r="L110" s="43"/>
      <c r="M110" s="43"/>
      <c r="N110" s="43"/>
    </row>
    <row r="111" spans="1:14" ht="18.5" thickBot="1" x14ac:dyDescent="0.45">
      <c r="A111" s="49"/>
      <c r="B111" s="49"/>
      <c r="C111" s="49"/>
      <c r="D111" s="49"/>
      <c r="E111" s="49"/>
      <c r="F111" s="49"/>
      <c r="G111" s="62">
        <v>10.024894662803273</v>
      </c>
      <c r="H111" s="58">
        <v>10.024910037720948</v>
      </c>
      <c r="I111" s="43"/>
      <c r="J111" s="43"/>
      <c r="K111" s="43"/>
      <c r="L111" s="43"/>
      <c r="M111" s="43"/>
      <c r="N111" s="43"/>
    </row>
    <row r="112" spans="1:14" ht="18" x14ac:dyDescent="0.4">
      <c r="A112" s="49"/>
      <c r="B112" s="49"/>
      <c r="C112" s="49"/>
      <c r="D112" s="49"/>
      <c r="E112" s="49"/>
      <c r="F112" s="49"/>
      <c r="G112" s="40" t="s">
        <v>150</v>
      </c>
      <c r="H112" s="42" t="s">
        <v>151</v>
      </c>
      <c r="I112" s="43"/>
      <c r="J112" s="43"/>
      <c r="K112" s="43"/>
      <c r="L112" s="43"/>
      <c r="M112" s="43"/>
      <c r="N112" s="43"/>
    </row>
    <row r="113" spans="1:14" ht="18.5" thickBot="1" x14ac:dyDescent="0.45">
      <c r="A113" s="49"/>
      <c r="B113" s="49"/>
      <c r="C113" s="49"/>
      <c r="D113" s="49"/>
      <c r="E113" s="49"/>
      <c r="F113" s="49"/>
      <c r="G113" s="61">
        <v>17.902670832048315</v>
      </c>
      <c r="H113" s="58">
        <v>17.902669906616211</v>
      </c>
      <c r="I113" s="43"/>
      <c r="J113" s="43"/>
      <c r="K113" s="43"/>
      <c r="L113" s="43"/>
      <c r="M113" s="43"/>
      <c r="N113" s="43"/>
    </row>
    <row r="114" spans="1:14" ht="36" x14ac:dyDescent="0.4">
      <c r="A114" s="49"/>
      <c r="B114" s="49"/>
      <c r="C114" s="49"/>
      <c r="D114" s="49"/>
      <c r="E114" s="41" t="s">
        <v>186</v>
      </c>
      <c r="F114" s="40" t="s">
        <v>187</v>
      </c>
      <c r="G114" s="40" t="s">
        <v>188</v>
      </c>
      <c r="H114" s="40" t="s">
        <v>189</v>
      </c>
      <c r="I114" s="40" t="s">
        <v>190</v>
      </c>
      <c r="J114" s="42" t="s">
        <v>191</v>
      </c>
      <c r="K114" s="43"/>
      <c r="L114" s="43"/>
      <c r="M114" s="43"/>
      <c r="N114" s="43"/>
    </row>
    <row r="115" spans="1:14" ht="18.5" thickBot="1" x14ac:dyDescent="0.45">
      <c r="A115" s="49"/>
      <c r="B115" s="49"/>
      <c r="C115" s="49"/>
      <c r="D115" s="49"/>
      <c r="E115" s="62">
        <v>36.761610483360286</v>
      </c>
      <c r="F115" s="61">
        <v>59.480288116455078</v>
      </c>
      <c r="G115" s="51">
        <v>0.34098027617134097</v>
      </c>
      <c r="H115" s="51">
        <v>0.6846985946288705</v>
      </c>
      <c r="I115" s="45">
        <v>2.00772111014843</v>
      </c>
      <c r="J115" s="53">
        <v>2.0077211856842041</v>
      </c>
      <c r="K115" s="43"/>
      <c r="L115" s="43"/>
      <c r="M115" s="43"/>
      <c r="N115" s="43"/>
    </row>
    <row r="116" spans="1:14" ht="18" x14ac:dyDescent="0.4">
      <c r="A116" s="49"/>
      <c r="B116" s="49"/>
      <c r="C116" s="49"/>
      <c r="D116" s="49"/>
      <c r="E116" s="49"/>
      <c r="F116" s="49"/>
      <c r="G116" s="40" t="s">
        <v>192</v>
      </c>
      <c r="H116" s="41" t="s">
        <v>157</v>
      </c>
      <c r="I116" s="41" t="s">
        <v>144</v>
      </c>
      <c r="J116" s="42" t="s">
        <v>145</v>
      </c>
      <c r="K116" s="43"/>
      <c r="L116" s="43"/>
      <c r="M116" s="43"/>
      <c r="N116" s="43"/>
    </row>
    <row r="117" spans="1:14" ht="18.5" thickBot="1" x14ac:dyDescent="0.45">
      <c r="A117" s="49"/>
      <c r="B117" s="49"/>
      <c r="C117" s="49"/>
      <c r="D117" s="49"/>
      <c r="E117" s="49"/>
      <c r="F117" s="49"/>
      <c r="G117" s="45">
        <v>1.1003853549957276</v>
      </c>
      <c r="H117" s="47">
        <v>0.71525045037269597</v>
      </c>
      <c r="I117" s="47">
        <v>0.14738568726294532</v>
      </c>
      <c r="J117" s="48">
        <v>4.7691782709848127E-2</v>
      </c>
      <c r="K117" s="43"/>
      <c r="L117" s="43"/>
      <c r="M117" s="43"/>
      <c r="N117" s="43"/>
    </row>
    <row r="118" spans="1:14" ht="36" x14ac:dyDescent="0.4">
      <c r="A118" s="49"/>
      <c r="B118" s="49"/>
      <c r="C118" s="49"/>
      <c r="D118" s="49"/>
      <c r="E118" s="49"/>
      <c r="F118" s="49"/>
      <c r="G118" s="49"/>
      <c r="H118" s="49"/>
      <c r="I118" s="49"/>
      <c r="J118" s="42" t="s">
        <v>146</v>
      </c>
      <c r="K118" s="43"/>
      <c r="L118" s="43"/>
      <c r="M118" s="43"/>
      <c r="N118" s="43"/>
    </row>
    <row r="119" spans="1:14" ht="18.5" thickBot="1" x14ac:dyDescent="0.45">
      <c r="A119" s="49"/>
      <c r="B119" s="49"/>
      <c r="C119" s="49"/>
      <c r="D119" s="49"/>
      <c r="E119" s="49"/>
      <c r="F119" s="49"/>
      <c r="G119" s="49"/>
      <c r="H119" s="49"/>
      <c r="I119" s="49"/>
      <c r="J119" s="50">
        <v>0.15033339785973121</v>
      </c>
      <c r="K119" s="43"/>
      <c r="L119" s="43"/>
      <c r="M119" s="43"/>
      <c r="N119" s="43"/>
    </row>
    <row r="120" spans="1:14" ht="18" x14ac:dyDescent="0.4">
      <c r="A120" s="49"/>
      <c r="B120" s="49"/>
      <c r="C120" s="49"/>
      <c r="D120" s="49"/>
      <c r="E120" s="49"/>
      <c r="F120" s="49"/>
      <c r="G120" s="49"/>
      <c r="H120" s="49"/>
      <c r="I120" s="41" t="s">
        <v>147</v>
      </c>
      <c r="J120" s="42" t="s">
        <v>148</v>
      </c>
      <c r="K120" s="43"/>
      <c r="L120" s="43"/>
      <c r="M120" s="43"/>
      <c r="N120" s="43"/>
    </row>
    <row r="121" spans="1:14" ht="18.5" thickBot="1" x14ac:dyDescent="0.45">
      <c r="A121" s="49"/>
      <c r="B121" s="49"/>
      <c r="C121" s="49"/>
      <c r="D121" s="49"/>
      <c r="E121" s="49"/>
      <c r="F121" s="49"/>
      <c r="G121" s="49"/>
      <c r="H121" s="49"/>
      <c r="I121" s="47">
        <v>0.27508598508264925</v>
      </c>
      <c r="J121" s="50">
        <v>0.27508640613809582</v>
      </c>
      <c r="K121" s="43"/>
      <c r="L121" s="43"/>
      <c r="M121" s="43"/>
      <c r="N121" s="43"/>
    </row>
    <row r="122" spans="1:14" ht="18" x14ac:dyDescent="0.4">
      <c r="A122" s="49"/>
      <c r="B122" s="49"/>
      <c r="C122" s="49"/>
      <c r="D122" s="49"/>
      <c r="E122" s="49"/>
      <c r="F122" s="49"/>
      <c r="G122" s="49"/>
      <c r="H122" s="49"/>
      <c r="I122" s="41" t="s">
        <v>149</v>
      </c>
      <c r="J122" s="42" t="s">
        <v>148</v>
      </c>
      <c r="K122" s="43"/>
      <c r="L122" s="43"/>
      <c r="M122" s="43"/>
      <c r="N122" s="43"/>
    </row>
    <row r="123" spans="1:14" ht="18.5" thickBot="1" x14ac:dyDescent="0.45">
      <c r="A123" s="49"/>
      <c r="B123" s="49"/>
      <c r="C123" s="49"/>
      <c r="D123" s="49"/>
      <c r="E123" s="49"/>
      <c r="F123" s="49"/>
      <c r="G123" s="49"/>
      <c r="H123" s="49"/>
      <c r="I123" s="47">
        <v>0.12211454230399227</v>
      </c>
      <c r="J123" s="50">
        <v>0.12211472580232019</v>
      </c>
      <c r="K123" s="43"/>
      <c r="L123" s="43"/>
      <c r="M123" s="43"/>
      <c r="N123" s="43"/>
    </row>
    <row r="124" spans="1:14" ht="18" x14ac:dyDescent="0.4">
      <c r="A124" s="49"/>
      <c r="B124" s="49"/>
      <c r="C124" s="49"/>
      <c r="D124" s="49"/>
      <c r="E124" s="49"/>
      <c r="F124" s="49"/>
      <c r="G124" s="49"/>
      <c r="H124" s="49"/>
      <c r="I124" s="40" t="s">
        <v>150</v>
      </c>
      <c r="J124" s="42" t="s">
        <v>151</v>
      </c>
      <c r="K124" s="43"/>
      <c r="L124" s="43"/>
      <c r="M124" s="43"/>
      <c r="N124" s="43"/>
    </row>
    <row r="125" spans="1:14" ht="18.5" thickBot="1" x14ac:dyDescent="0.45">
      <c r="A125" s="49"/>
      <c r="B125" s="49"/>
      <c r="C125" s="49"/>
      <c r="D125" s="49"/>
      <c r="E125" s="49"/>
      <c r="F125" s="49"/>
      <c r="G125" s="49"/>
      <c r="H125" s="49"/>
      <c r="I125" s="51">
        <v>0.19072190612532125</v>
      </c>
      <c r="J125" s="50">
        <v>0.19072189927101135</v>
      </c>
      <c r="K125" s="43"/>
      <c r="L125" s="43"/>
      <c r="M125" s="43"/>
      <c r="N125" s="43"/>
    </row>
    <row r="126" spans="1:14" ht="36" x14ac:dyDescent="0.4">
      <c r="A126" s="49"/>
      <c r="B126" s="49"/>
      <c r="C126" s="49"/>
      <c r="D126" s="49"/>
      <c r="E126" s="49"/>
      <c r="F126" s="49"/>
      <c r="G126" s="49"/>
      <c r="H126" s="41" t="s">
        <v>155</v>
      </c>
      <c r="I126" s="40" t="s">
        <v>156</v>
      </c>
      <c r="J126" s="41" t="s">
        <v>157</v>
      </c>
      <c r="K126" s="41" t="s">
        <v>144</v>
      </c>
      <c r="L126" s="42" t="s">
        <v>145</v>
      </c>
      <c r="M126" s="43"/>
      <c r="N126" s="43"/>
    </row>
    <row r="127" spans="1:14" ht="18.5" thickBot="1" x14ac:dyDescent="0.45">
      <c r="A127" s="49"/>
      <c r="B127" s="49"/>
      <c r="C127" s="49"/>
      <c r="D127" s="49"/>
      <c r="E127" s="49"/>
      <c r="F127" s="49"/>
      <c r="G127" s="49"/>
      <c r="H127" s="47">
        <v>0.10893814551830291</v>
      </c>
      <c r="I127" s="51">
        <v>0.24646600779162142</v>
      </c>
      <c r="J127" s="64">
        <v>6.3292471575737003E-2</v>
      </c>
      <c r="K127" s="64">
        <v>1.3042151796995381E-2</v>
      </c>
      <c r="L127" s="65">
        <v>4.2202434307804498E-3</v>
      </c>
      <c r="M127" s="43"/>
      <c r="N127" s="43"/>
    </row>
    <row r="128" spans="1:14" ht="36" x14ac:dyDescent="0.4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2" t="s">
        <v>146</v>
      </c>
      <c r="M128" s="43"/>
      <c r="N128" s="43"/>
    </row>
    <row r="129" spans="1:14" ht="18.5" thickBot="1" x14ac:dyDescent="0.45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8">
        <v>1.3302994744489278E-2</v>
      </c>
      <c r="M129" s="43"/>
      <c r="N129" s="43"/>
    </row>
    <row r="130" spans="1:14" ht="18" x14ac:dyDescent="0.4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1" t="s">
        <v>147</v>
      </c>
      <c r="L130" s="42" t="s">
        <v>148</v>
      </c>
      <c r="M130" s="43"/>
      <c r="N130" s="43"/>
    </row>
    <row r="131" spans="1:14" ht="18.5" thickBot="1" x14ac:dyDescent="0.45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64">
        <v>2.4342344506445953E-2</v>
      </c>
      <c r="L131" s="48">
        <v>2.4342382281855836E-2</v>
      </c>
      <c r="M131" s="43"/>
      <c r="N131" s="43"/>
    </row>
    <row r="132" spans="1:14" ht="18" x14ac:dyDescent="0.4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1" t="s">
        <v>149</v>
      </c>
      <c r="L132" s="42" t="s">
        <v>148</v>
      </c>
      <c r="M132" s="43"/>
      <c r="N132" s="43"/>
    </row>
    <row r="133" spans="1:14" ht="18.5" thickBot="1" x14ac:dyDescent="0.45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64">
        <v>1.0805909494508228E-2</v>
      </c>
      <c r="L133" s="48">
        <v>1.0805926039048834E-2</v>
      </c>
      <c r="M133" s="43"/>
      <c r="N133" s="43"/>
    </row>
    <row r="134" spans="1:14" ht="18" x14ac:dyDescent="0.4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0" t="s">
        <v>150</v>
      </c>
      <c r="L134" s="42" t="s">
        <v>151</v>
      </c>
      <c r="M134" s="43"/>
      <c r="N134" s="43"/>
    </row>
    <row r="135" spans="1:14" ht="18.5" thickBot="1" x14ac:dyDescent="0.45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66">
        <v>1.6876971549218495E-2</v>
      </c>
      <c r="L135" s="48">
        <v>1.687697134912014E-2</v>
      </c>
      <c r="M135" s="43"/>
      <c r="N135" s="43"/>
    </row>
    <row r="136" spans="1:14" ht="36" x14ac:dyDescent="0.4">
      <c r="A136" s="49"/>
      <c r="B136" s="49"/>
      <c r="C136" s="49"/>
      <c r="D136" s="49"/>
      <c r="E136" s="49"/>
      <c r="F136" s="49"/>
      <c r="G136" s="49"/>
      <c r="H136" s="49"/>
      <c r="I136" s="49"/>
      <c r="J136" s="41" t="s">
        <v>158</v>
      </c>
      <c r="K136" s="41" t="s">
        <v>159</v>
      </c>
      <c r="L136" s="42" t="s">
        <v>160</v>
      </c>
      <c r="M136" s="43"/>
      <c r="N136" s="43"/>
    </row>
    <row r="137" spans="1:14" ht="18.5" thickBot="1" x14ac:dyDescent="0.45">
      <c r="A137" s="49"/>
      <c r="B137" s="49"/>
      <c r="C137" s="49"/>
      <c r="D137" s="49"/>
      <c r="E137" s="49"/>
      <c r="F137" s="49"/>
      <c r="G137" s="49"/>
      <c r="H137" s="49"/>
      <c r="I137" s="49"/>
      <c r="J137" s="47">
        <v>0.18206444218456747</v>
      </c>
      <c r="K137" s="47">
        <v>0.3947453041853759</v>
      </c>
      <c r="L137" s="53">
        <v>1.3765343692189251</v>
      </c>
      <c r="M137" s="43"/>
      <c r="N137" s="43"/>
    </row>
    <row r="138" spans="1:14" ht="36" x14ac:dyDescent="0.4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0" t="s">
        <v>161</v>
      </c>
      <c r="L138" s="41" t="s">
        <v>162</v>
      </c>
      <c r="M138" s="41" t="s">
        <v>149</v>
      </c>
      <c r="N138" s="42" t="s">
        <v>148</v>
      </c>
    </row>
    <row r="139" spans="1:14" ht="18.5" thickBot="1" x14ac:dyDescent="0.45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51">
        <v>0.3383531178731794</v>
      </c>
      <c r="L139" s="47">
        <v>0.27468183575689797</v>
      </c>
      <c r="M139" s="47">
        <v>0.17059951695705394</v>
      </c>
      <c r="N139" s="50">
        <v>0.17059978097316003</v>
      </c>
    </row>
    <row r="140" spans="1:14" ht="36" x14ac:dyDescent="0.4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0" t="s">
        <v>163</v>
      </c>
      <c r="N140" s="42" t="s">
        <v>164</v>
      </c>
    </row>
    <row r="141" spans="1:14" ht="18.5" thickBot="1" x14ac:dyDescent="0.45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51">
        <v>0.1184507175809028</v>
      </c>
      <c r="N141" s="50">
        <v>0.12200423762202263</v>
      </c>
    </row>
    <row r="142" spans="1:14" ht="36" x14ac:dyDescent="0.4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0" t="s">
        <v>150</v>
      </c>
      <c r="N142" s="42" t="s">
        <v>151</v>
      </c>
    </row>
    <row r="143" spans="1:14" ht="18.5" thickBot="1" x14ac:dyDescent="0.45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66">
        <v>1.0342663759361916E-2</v>
      </c>
      <c r="N143" s="69">
        <v>1.0342664085328579E-2</v>
      </c>
    </row>
    <row r="144" spans="1:14" ht="36" x14ac:dyDescent="0.4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0" t="s">
        <v>150</v>
      </c>
      <c r="M144" s="42" t="s">
        <v>151</v>
      </c>
      <c r="N144" s="43"/>
    </row>
    <row r="145" spans="1:14" ht="18.5" thickBot="1" x14ac:dyDescent="0.45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66">
        <v>6.8701249073803428E-2</v>
      </c>
      <c r="M145" s="69">
        <v>6.8701252341270447E-2</v>
      </c>
      <c r="N145" s="43"/>
    </row>
    <row r="146" spans="1:14" ht="18" x14ac:dyDescent="0.4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0" t="s">
        <v>150</v>
      </c>
      <c r="L146" s="42" t="s">
        <v>151</v>
      </c>
      <c r="M146" s="43"/>
      <c r="N146" s="43"/>
    </row>
    <row r="147" spans="1:14" ht="18.5" thickBot="1" x14ac:dyDescent="0.45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51">
        <v>0.10682281625621294</v>
      </c>
      <c r="L147" s="52">
        <v>0.10682281851768494</v>
      </c>
      <c r="M147" s="43"/>
      <c r="N147" s="43"/>
    </row>
    <row r="148" spans="1:14" ht="18" x14ac:dyDescent="0.4">
      <c r="A148" s="49"/>
      <c r="B148" s="49"/>
      <c r="C148" s="49"/>
      <c r="D148" s="49"/>
      <c r="E148" s="49"/>
      <c r="F148" s="49"/>
      <c r="G148" s="49"/>
      <c r="H148" s="40" t="s">
        <v>166</v>
      </c>
      <c r="I148" s="41" t="s">
        <v>157</v>
      </c>
      <c r="J148" s="41" t="s">
        <v>144</v>
      </c>
      <c r="K148" s="42" t="s">
        <v>145</v>
      </c>
      <c r="L148" s="43"/>
      <c r="M148" s="43"/>
      <c r="N148" s="43"/>
    </row>
    <row r="149" spans="1:14" ht="18.5" thickBot="1" x14ac:dyDescent="0.45">
      <c r="A149" s="49"/>
      <c r="B149" s="49"/>
      <c r="C149" s="49"/>
      <c r="D149" s="49"/>
      <c r="E149" s="49"/>
      <c r="F149" s="49"/>
      <c r="G149" s="49"/>
      <c r="H149" s="51">
        <v>0.87810747599601746</v>
      </c>
      <c r="I149" s="47">
        <v>0.49718445979356773</v>
      </c>
      <c r="J149" s="47">
        <v>0.1024506513048473</v>
      </c>
      <c r="K149" s="48">
        <v>3.3151484627242309E-2</v>
      </c>
      <c r="L149" s="43"/>
      <c r="M149" s="43"/>
      <c r="N149" s="43"/>
    </row>
    <row r="150" spans="1:14" ht="36" x14ac:dyDescent="0.4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2" t="s">
        <v>146</v>
      </c>
      <c r="L150" s="43"/>
      <c r="M150" s="43"/>
      <c r="N150" s="43"/>
    </row>
    <row r="151" spans="1:14" ht="18.5" thickBot="1" x14ac:dyDescent="0.45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50">
        <v>0.10449966524482331</v>
      </c>
      <c r="L151" s="43"/>
      <c r="M151" s="43"/>
      <c r="N151" s="43"/>
    </row>
    <row r="152" spans="1:14" ht="18" x14ac:dyDescent="0.4">
      <c r="A152" s="49"/>
      <c r="B152" s="49"/>
      <c r="C152" s="49"/>
      <c r="D152" s="49"/>
      <c r="E152" s="49"/>
      <c r="F152" s="49"/>
      <c r="G152" s="49"/>
      <c r="H152" s="49"/>
      <c r="I152" s="49"/>
      <c r="J152" s="41" t="s">
        <v>147</v>
      </c>
      <c r="K152" s="42" t="s">
        <v>148</v>
      </c>
      <c r="L152" s="43"/>
      <c r="M152" s="43"/>
      <c r="N152" s="43"/>
    </row>
    <row r="153" spans="1:14" ht="18.5" thickBot="1" x14ac:dyDescent="0.45">
      <c r="A153" s="49"/>
      <c r="B153" s="49"/>
      <c r="C153" s="49"/>
      <c r="D153" s="49"/>
      <c r="E153" s="49"/>
      <c r="F153" s="49"/>
      <c r="G153" s="49"/>
      <c r="H153" s="49"/>
      <c r="I153" s="49"/>
      <c r="J153" s="47">
        <v>0.1912176064034844</v>
      </c>
      <c r="K153" s="50">
        <v>0.19121789358137706</v>
      </c>
      <c r="L153" s="43"/>
      <c r="M153" s="43"/>
      <c r="N153" s="43"/>
    </row>
    <row r="154" spans="1:14" ht="18" x14ac:dyDescent="0.4">
      <c r="A154" s="49"/>
      <c r="B154" s="49"/>
      <c r="C154" s="49"/>
      <c r="D154" s="49"/>
      <c r="E154" s="49"/>
      <c r="F154" s="49"/>
      <c r="G154" s="49"/>
      <c r="H154" s="49"/>
      <c r="I154" s="49"/>
      <c r="J154" s="41" t="s">
        <v>149</v>
      </c>
      <c r="K154" s="42" t="s">
        <v>148</v>
      </c>
      <c r="L154" s="43"/>
      <c r="M154" s="43"/>
      <c r="N154" s="43"/>
    </row>
    <row r="155" spans="1:14" ht="18.5" thickBot="1" x14ac:dyDescent="0.45">
      <c r="A155" s="49"/>
      <c r="B155" s="49"/>
      <c r="C155" s="49"/>
      <c r="D155" s="49"/>
      <c r="E155" s="49"/>
      <c r="F155" s="49"/>
      <c r="G155" s="49"/>
      <c r="H155" s="49"/>
      <c r="I155" s="49"/>
      <c r="J155" s="64">
        <v>8.4884188045460857E-2</v>
      </c>
      <c r="K155" s="48">
        <v>8.4884318817412055E-2</v>
      </c>
      <c r="L155" s="43"/>
      <c r="M155" s="43"/>
      <c r="N155" s="43"/>
    </row>
    <row r="156" spans="1:14" ht="18" x14ac:dyDescent="0.4">
      <c r="A156" s="49"/>
      <c r="B156" s="49"/>
      <c r="C156" s="49"/>
      <c r="D156" s="49"/>
      <c r="E156" s="49"/>
      <c r="F156" s="49"/>
      <c r="G156" s="49"/>
      <c r="H156" s="49"/>
      <c r="I156" s="49"/>
      <c r="J156" s="40" t="s">
        <v>150</v>
      </c>
      <c r="K156" s="42" t="s">
        <v>151</v>
      </c>
      <c r="L156" s="43"/>
      <c r="M156" s="43"/>
      <c r="N156" s="43"/>
    </row>
    <row r="157" spans="1:14" ht="18.5" thickBot="1" x14ac:dyDescent="0.45">
      <c r="A157" s="49"/>
      <c r="B157" s="49"/>
      <c r="C157" s="49"/>
      <c r="D157" s="49"/>
      <c r="E157" s="49"/>
      <c r="F157" s="49"/>
      <c r="G157" s="49"/>
      <c r="H157" s="49"/>
      <c r="I157" s="49"/>
      <c r="J157" s="51">
        <v>0.13257449799573323</v>
      </c>
      <c r="K157" s="50">
        <v>0.13257449865341187</v>
      </c>
      <c r="L157" s="43"/>
      <c r="M157" s="43"/>
      <c r="N157" s="43"/>
    </row>
    <row r="158" spans="1:14" ht="18" x14ac:dyDescent="0.4">
      <c r="A158" s="49"/>
      <c r="B158" s="49"/>
      <c r="C158" s="49"/>
      <c r="D158" s="49"/>
      <c r="E158" s="49"/>
      <c r="F158" s="49"/>
      <c r="G158" s="49"/>
      <c r="H158" s="49"/>
      <c r="I158" s="41" t="s">
        <v>143</v>
      </c>
      <c r="J158" s="41" t="s">
        <v>144</v>
      </c>
      <c r="K158" s="42" t="s">
        <v>145</v>
      </c>
      <c r="L158" s="43"/>
      <c r="M158" s="43"/>
      <c r="N158" s="43"/>
    </row>
    <row r="159" spans="1:14" ht="18.5" thickBot="1" x14ac:dyDescent="0.45">
      <c r="A159" s="49"/>
      <c r="B159" s="49"/>
      <c r="C159" s="49"/>
      <c r="D159" s="49"/>
      <c r="E159" s="49"/>
      <c r="F159" s="49"/>
      <c r="G159" s="49"/>
      <c r="H159" s="49"/>
      <c r="I159" s="47">
        <v>0.64242343833446502</v>
      </c>
      <c r="J159" s="47">
        <v>0.13237883897788441</v>
      </c>
      <c r="K159" s="48">
        <v>4.2835795811118703E-2</v>
      </c>
      <c r="L159" s="43"/>
      <c r="M159" s="43"/>
      <c r="N159" s="43"/>
    </row>
    <row r="160" spans="1:14" ht="36" x14ac:dyDescent="0.4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2" t="s">
        <v>146</v>
      </c>
      <c r="L160" s="43"/>
      <c r="M160" s="43"/>
      <c r="N160" s="43"/>
    </row>
    <row r="161" spans="1:14" ht="18.5" thickBot="1" x14ac:dyDescent="0.45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50">
        <v>0.13502642108157883</v>
      </c>
      <c r="L161" s="43"/>
      <c r="M161" s="43"/>
      <c r="N161" s="43"/>
    </row>
    <row r="162" spans="1:14" ht="18" x14ac:dyDescent="0.4">
      <c r="A162" s="49"/>
      <c r="B162" s="49"/>
      <c r="C162" s="49"/>
      <c r="D162" s="49"/>
      <c r="E162" s="49"/>
      <c r="F162" s="49"/>
      <c r="G162" s="49"/>
      <c r="H162" s="49"/>
      <c r="I162" s="49"/>
      <c r="J162" s="41" t="s">
        <v>147</v>
      </c>
      <c r="K162" s="42" t="s">
        <v>148</v>
      </c>
      <c r="L162" s="43"/>
      <c r="M162" s="43"/>
      <c r="N162" s="43"/>
    </row>
    <row r="163" spans="1:14" ht="18.5" thickBot="1" x14ac:dyDescent="0.45">
      <c r="A163" s="49"/>
      <c r="B163" s="49"/>
      <c r="C163" s="49"/>
      <c r="D163" s="49"/>
      <c r="E163" s="49"/>
      <c r="F163" s="49"/>
      <c r="G163" s="49"/>
      <c r="H163" s="49"/>
      <c r="I163" s="49"/>
      <c r="J163" s="47">
        <v>0.24707665988869792</v>
      </c>
      <c r="K163" s="50">
        <v>0.24707703805908068</v>
      </c>
      <c r="L163" s="43"/>
      <c r="M163" s="43"/>
      <c r="N163" s="43"/>
    </row>
    <row r="164" spans="1:14" ht="18" x14ac:dyDescent="0.4">
      <c r="A164" s="49"/>
      <c r="B164" s="49"/>
      <c r="C164" s="49"/>
      <c r="D164" s="49"/>
      <c r="E164" s="49"/>
      <c r="F164" s="49"/>
      <c r="G164" s="49"/>
      <c r="H164" s="49"/>
      <c r="I164" s="49"/>
      <c r="J164" s="41" t="s">
        <v>149</v>
      </c>
      <c r="K164" s="42" t="s">
        <v>148</v>
      </c>
      <c r="L164" s="43"/>
      <c r="M164" s="43"/>
      <c r="N164" s="43"/>
    </row>
    <row r="165" spans="1:14" ht="18.5" thickBot="1" x14ac:dyDescent="0.45">
      <c r="A165" s="49"/>
      <c r="B165" s="49"/>
      <c r="C165" s="49"/>
      <c r="D165" s="49"/>
      <c r="E165" s="49"/>
      <c r="F165" s="49"/>
      <c r="G165" s="49"/>
      <c r="H165" s="49"/>
      <c r="I165" s="49"/>
      <c r="J165" s="47">
        <v>0.10968080844701149</v>
      </c>
      <c r="K165" s="50">
        <v>0.10968097673115185</v>
      </c>
      <c r="L165" s="43"/>
      <c r="M165" s="43"/>
      <c r="N165" s="43"/>
    </row>
    <row r="166" spans="1:14" ht="18" x14ac:dyDescent="0.4">
      <c r="A166" s="49"/>
      <c r="B166" s="49"/>
      <c r="C166" s="49"/>
      <c r="D166" s="49"/>
      <c r="E166" s="49"/>
      <c r="F166" s="49"/>
      <c r="G166" s="49"/>
      <c r="H166" s="49"/>
      <c r="I166" s="49"/>
      <c r="J166" s="40" t="s">
        <v>150</v>
      </c>
      <c r="K166" s="42" t="s">
        <v>151</v>
      </c>
      <c r="L166" s="43"/>
      <c r="M166" s="43"/>
      <c r="N166" s="43"/>
    </row>
    <row r="167" spans="1:14" ht="18.5" thickBot="1" x14ac:dyDescent="0.45">
      <c r="A167" s="49"/>
      <c r="B167" s="49"/>
      <c r="C167" s="49"/>
      <c r="D167" s="49"/>
      <c r="E167" s="49"/>
      <c r="F167" s="49"/>
      <c r="G167" s="49"/>
      <c r="H167" s="49"/>
      <c r="I167" s="49"/>
      <c r="J167" s="51">
        <v>0.17130255297772493</v>
      </c>
      <c r="K167" s="50">
        <v>0.17130255699157715</v>
      </c>
      <c r="L167" s="43"/>
      <c r="M167" s="43"/>
      <c r="N167" s="43"/>
    </row>
    <row r="168" spans="1:14" ht="36" x14ac:dyDescent="0.4">
      <c r="A168" s="49"/>
      <c r="B168" s="49"/>
      <c r="C168" s="49"/>
      <c r="D168" s="49"/>
      <c r="E168" s="49"/>
      <c r="F168" s="49"/>
      <c r="G168" s="40" t="s">
        <v>193</v>
      </c>
      <c r="H168" s="41" t="s">
        <v>165</v>
      </c>
      <c r="I168" s="40" t="s">
        <v>156</v>
      </c>
      <c r="J168" s="41" t="s">
        <v>157</v>
      </c>
      <c r="K168" s="41" t="s">
        <v>144</v>
      </c>
      <c r="L168" s="42" t="s">
        <v>145</v>
      </c>
      <c r="M168" s="43"/>
      <c r="N168" s="43"/>
    </row>
    <row r="169" spans="1:14" ht="18.5" thickBot="1" x14ac:dyDescent="0.45">
      <c r="A169" s="49"/>
      <c r="B169" s="49"/>
      <c r="C169" s="49"/>
      <c r="D169" s="49"/>
      <c r="E169" s="49"/>
      <c r="F169" s="49"/>
      <c r="G169" s="51">
        <v>0.21788581713546754</v>
      </c>
      <c r="H169" s="47">
        <v>0.217885822057724</v>
      </c>
      <c r="I169" s="51">
        <v>0.49295359189212462</v>
      </c>
      <c r="J169" s="47">
        <v>0.12659048409461976</v>
      </c>
      <c r="K169" s="64">
        <v>2.6085445841538723E-2</v>
      </c>
      <c r="L169" s="65">
        <v>8.440856331277783E-3</v>
      </c>
      <c r="M169" s="43"/>
      <c r="N169" s="43"/>
    </row>
    <row r="170" spans="1:14" ht="36" x14ac:dyDescent="0.4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2" t="s">
        <v>146</v>
      </c>
      <c r="M170" s="43"/>
      <c r="N170" s="43"/>
    </row>
    <row r="171" spans="1:14" ht="18.5" thickBot="1" x14ac:dyDescent="0.45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8">
        <v>2.6607154126465127E-2</v>
      </c>
      <c r="M171" s="43"/>
      <c r="N171" s="43"/>
    </row>
    <row r="172" spans="1:14" ht="18" x14ac:dyDescent="0.4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1" t="s">
        <v>147</v>
      </c>
      <c r="L172" s="42" t="s">
        <v>148</v>
      </c>
      <c r="M172" s="43"/>
      <c r="N172" s="43"/>
    </row>
    <row r="173" spans="1:14" ht="18.5" thickBot="1" x14ac:dyDescent="0.45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64">
        <v>4.8686820945088131E-2</v>
      </c>
      <c r="L173" s="48">
        <v>4.8686895433019489E-2</v>
      </c>
      <c r="M173" s="43"/>
      <c r="N173" s="43"/>
    </row>
    <row r="174" spans="1:14" ht="18" x14ac:dyDescent="0.4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1" t="s">
        <v>149</v>
      </c>
      <c r="L174" s="42" t="s">
        <v>148</v>
      </c>
      <c r="M174" s="43"/>
      <c r="N174" s="43"/>
    </row>
    <row r="175" spans="1:14" ht="18.5" thickBot="1" x14ac:dyDescent="0.45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64">
        <v>2.1612765383738405E-2</v>
      </c>
      <c r="L175" s="48">
        <v>2.161279830327981E-2</v>
      </c>
      <c r="M175" s="43"/>
      <c r="N175" s="43"/>
    </row>
    <row r="176" spans="1:14" ht="18" x14ac:dyDescent="0.4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0" t="s">
        <v>150</v>
      </c>
      <c r="L176" s="42" t="s">
        <v>151</v>
      </c>
      <c r="M176" s="43"/>
      <c r="N176" s="43"/>
    </row>
    <row r="177" spans="1:14" ht="18.5" thickBot="1" x14ac:dyDescent="0.45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66">
        <v>3.3755421204172083E-2</v>
      </c>
      <c r="L177" s="48">
        <v>3.375542163848877E-2</v>
      </c>
      <c r="M177" s="43"/>
      <c r="N177" s="43"/>
    </row>
    <row r="178" spans="1:14" ht="36" x14ac:dyDescent="0.4">
      <c r="A178" s="49"/>
      <c r="B178" s="49"/>
      <c r="C178" s="49"/>
      <c r="D178" s="49"/>
      <c r="E178" s="49"/>
      <c r="F178" s="49"/>
      <c r="G178" s="49"/>
      <c r="H178" s="49"/>
      <c r="I178" s="49"/>
      <c r="J178" s="41" t="s">
        <v>158</v>
      </c>
      <c r="K178" s="41" t="s">
        <v>159</v>
      </c>
      <c r="L178" s="42" t="s">
        <v>160</v>
      </c>
      <c r="M178" s="43"/>
      <c r="N178" s="43"/>
    </row>
    <row r="179" spans="1:14" ht="18.5" thickBot="1" x14ac:dyDescent="0.45">
      <c r="A179" s="49"/>
      <c r="B179" s="49"/>
      <c r="C179" s="49"/>
      <c r="D179" s="49"/>
      <c r="E179" s="49"/>
      <c r="F179" s="49"/>
      <c r="G179" s="49"/>
      <c r="H179" s="49"/>
      <c r="I179" s="49"/>
      <c r="J179" s="47">
        <v>0.36414482321143149</v>
      </c>
      <c r="K179" s="47">
        <v>0.78952517807977607</v>
      </c>
      <c r="L179" s="53">
        <v>2.7531892914870921</v>
      </c>
      <c r="M179" s="43"/>
      <c r="N179" s="43"/>
    </row>
    <row r="180" spans="1:14" ht="36" x14ac:dyDescent="0.4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0" t="s">
        <v>161</v>
      </c>
      <c r="L180" s="41" t="s">
        <v>162</v>
      </c>
      <c r="M180" s="41" t="s">
        <v>149</v>
      </c>
      <c r="N180" s="42" t="s">
        <v>148</v>
      </c>
    </row>
    <row r="181" spans="1:14" ht="18.5" thickBot="1" x14ac:dyDescent="0.45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51">
        <v>0.67673586692552234</v>
      </c>
      <c r="L181" s="47">
        <v>0.5493877204704285</v>
      </c>
      <c r="M181" s="47">
        <v>0.34121395268364813</v>
      </c>
      <c r="N181" s="50">
        <v>0.34121446313029075</v>
      </c>
    </row>
    <row r="182" spans="1:14" ht="36" x14ac:dyDescent="0.4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0" t="s">
        <v>163</v>
      </c>
      <c r="N182" s="42" t="s">
        <v>164</v>
      </c>
    </row>
    <row r="183" spans="1:14" ht="18.5" thickBot="1" x14ac:dyDescent="0.45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51">
        <v>0.23691179356720432</v>
      </c>
      <c r="N183" s="50">
        <v>0.24401914224028587</v>
      </c>
    </row>
    <row r="184" spans="1:14" ht="36" x14ac:dyDescent="0.4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0" t="s">
        <v>150</v>
      </c>
      <c r="N184" s="42" t="s">
        <v>151</v>
      </c>
    </row>
    <row r="185" spans="1:14" ht="18.5" thickBot="1" x14ac:dyDescent="0.45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66">
        <v>2.0686231975077584E-2</v>
      </c>
      <c r="N185" s="69">
        <v>2.0686231553554535E-2</v>
      </c>
    </row>
    <row r="186" spans="1:14" ht="36" x14ac:dyDescent="0.4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0" t="s">
        <v>150</v>
      </c>
      <c r="M186" s="42" t="s">
        <v>151</v>
      </c>
      <c r="N186" s="43"/>
    </row>
    <row r="187" spans="1:14" ht="18.5" thickBot="1" x14ac:dyDescent="0.45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51">
        <v>0.13740851308250426</v>
      </c>
      <c r="M187" s="52">
        <v>0.13740850985050201</v>
      </c>
      <c r="N187" s="43"/>
    </row>
    <row r="188" spans="1:14" ht="18" x14ac:dyDescent="0.4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0" t="s">
        <v>150</v>
      </c>
      <c r="L188" s="42" t="s">
        <v>151</v>
      </c>
      <c r="M188" s="43"/>
      <c r="N188" s="43"/>
    </row>
    <row r="189" spans="1:14" ht="18.5" thickBot="1" x14ac:dyDescent="0.45">
      <c r="A189" s="49"/>
      <c r="B189" s="49"/>
      <c r="C189" s="49"/>
      <c r="D189" s="49"/>
      <c r="E189" s="49"/>
      <c r="F189" s="49"/>
      <c r="G189" s="49"/>
      <c r="H189" s="70"/>
      <c r="I189" s="70"/>
      <c r="J189" s="70"/>
      <c r="K189" s="71">
        <v>0.21365498749052436</v>
      </c>
      <c r="L189" s="52">
        <v>0.21365498006343842</v>
      </c>
      <c r="M189" s="43"/>
      <c r="N189" s="43"/>
    </row>
    <row r="190" spans="1:14" ht="18" x14ac:dyDescent="0.4">
      <c r="A190" s="49"/>
      <c r="B190" s="49"/>
      <c r="C190" s="49"/>
      <c r="D190" s="49"/>
      <c r="E190" s="49"/>
      <c r="F190" s="40" t="s">
        <v>150</v>
      </c>
      <c r="G190" s="42" t="s">
        <v>151</v>
      </c>
      <c r="H190" s="43"/>
      <c r="I190" s="43"/>
      <c r="J190" s="43"/>
      <c r="K190" s="43"/>
      <c r="L190" s="43"/>
      <c r="M190" s="43"/>
      <c r="N190" s="43"/>
    </row>
    <row r="191" spans="1:14" ht="18.5" thickBot="1" x14ac:dyDescent="0.45">
      <c r="A191" s="49"/>
      <c r="B191" s="49"/>
      <c r="C191" s="49"/>
      <c r="D191" s="49"/>
      <c r="E191" s="49"/>
      <c r="F191" s="45">
        <v>3.8232076416015626</v>
      </c>
      <c r="G191" s="53">
        <v>3.8232076168060303</v>
      </c>
      <c r="H191" s="43"/>
      <c r="I191" s="43"/>
      <c r="J191" s="43"/>
      <c r="K191" s="43"/>
      <c r="L191" s="43"/>
      <c r="M191" s="43"/>
      <c r="N191" s="43"/>
    </row>
    <row r="192" spans="1:14" ht="36" x14ac:dyDescent="0.4">
      <c r="A192" s="49"/>
      <c r="B192" s="49"/>
      <c r="C192" s="49"/>
      <c r="D192" s="40" t="s">
        <v>175</v>
      </c>
      <c r="E192" s="40" t="s">
        <v>176</v>
      </c>
      <c r="F192" s="41" t="s">
        <v>177</v>
      </c>
      <c r="G192" s="41" t="s">
        <v>144</v>
      </c>
      <c r="H192" s="42" t="s">
        <v>145</v>
      </c>
      <c r="I192" s="43"/>
      <c r="J192" s="43"/>
      <c r="K192" s="43"/>
      <c r="L192" s="43"/>
      <c r="M192" s="43"/>
      <c r="N192" s="43"/>
    </row>
    <row r="193" spans="1:14" ht="18.5" thickBot="1" x14ac:dyDescent="0.45">
      <c r="A193" s="49"/>
      <c r="B193" s="49"/>
      <c r="C193" s="49"/>
      <c r="D193" s="61">
        <v>14.987915802001954</v>
      </c>
      <c r="E193" s="61">
        <v>14.987915992736816</v>
      </c>
      <c r="F193" s="62">
        <v>31.380949109792709</v>
      </c>
      <c r="G193" s="62">
        <v>31.754467560997981</v>
      </c>
      <c r="H193" s="58">
        <v>10.275266040400568</v>
      </c>
      <c r="I193" s="43"/>
      <c r="J193" s="43"/>
      <c r="K193" s="43"/>
      <c r="L193" s="43"/>
      <c r="M193" s="43"/>
      <c r="N193" s="43"/>
    </row>
    <row r="194" spans="1:14" ht="36" x14ac:dyDescent="0.4">
      <c r="A194" s="49"/>
      <c r="B194" s="49"/>
      <c r="C194" s="49"/>
      <c r="D194" s="49"/>
      <c r="E194" s="49"/>
      <c r="F194" s="49"/>
      <c r="G194" s="49"/>
      <c r="H194" s="42" t="s">
        <v>146</v>
      </c>
      <c r="I194" s="43"/>
      <c r="J194" s="43"/>
      <c r="K194" s="43"/>
      <c r="L194" s="43"/>
      <c r="M194" s="43"/>
      <c r="N194" s="43"/>
    </row>
    <row r="195" spans="1:14" ht="18.5" thickBot="1" x14ac:dyDescent="0.45">
      <c r="A195" s="49"/>
      <c r="B195" s="49"/>
      <c r="C195" s="49"/>
      <c r="D195" s="49"/>
      <c r="E195" s="49"/>
      <c r="F195" s="49"/>
      <c r="G195" s="49"/>
      <c r="H195" s="72">
        <v>32.38955581014897</v>
      </c>
      <c r="I195" s="43"/>
      <c r="J195" s="43"/>
      <c r="K195" s="43"/>
      <c r="L195" s="43"/>
      <c r="M195" s="43"/>
      <c r="N195" s="43"/>
    </row>
    <row r="196" spans="1:14" ht="18" x14ac:dyDescent="0.4">
      <c r="A196" s="49"/>
      <c r="B196" s="49"/>
      <c r="C196" s="49"/>
      <c r="D196" s="49"/>
      <c r="E196" s="49"/>
      <c r="F196" s="41" t="s">
        <v>149</v>
      </c>
      <c r="G196" s="42" t="s">
        <v>148</v>
      </c>
      <c r="H196" s="43"/>
      <c r="I196" s="43"/>
      <c r="J196" s="43"/>
      <c r="K196" s="43"/>
      <c r="L196" s="43"/>
      <c r="M196" s="43"/>
      <c r="N196" s="43"/>
    </row>
    <row r="197" spans="1:14" ht="18.5" thickBot="1" x14ac:dyDescent="0.45">
      <c r="A197" s="49"/>
      <c r="B197" s="49"/>
      <c r="C197" s="49"/>
      <c r="D197" s="49"/>
      <c r="E197" s="49"/>
      <c r="F197" s="46">
        <v>5.5615210236768728</v>
      </c>
      <c r="G197" s="53">
        <v>5.5615295542732861</v>
      </c>
      <c r="H197" s="43"/>
      <c r="I197" s="43"/>
      <c r="J197" s="43"/>
      <c r="K197" s="43"/>
      <c r="L197" s="43"/>
      <c r="M197" s="43"/>
      <c r="N197" s="43"/>
    </row>
    <row r="198" spans="1:14" ht="18" x14ac:dyDescent="0.4">
      <c r="A198" s="49"/>
      <c r="B198" s="49"/>
      <c r="C198" s="49"/>
      <c r="D198" s="49"/>
      <c r="E198" s="49"/>
      <c r="F198" s="40" t="s">
        <v>150</v>
      </c>
      <c r="G198" s="42" t="s">
        <v>151</v>
      </c>
      <c r="H198" s="43"/>
      <c r="I198" s="43"/>
      <c r="J198" s="43"/>
      <c r="K198" s="43"/>
      <c r="L198" s="43"/>
      <c r="M198" s="43"/>
      <c r="N198" s="43"/>
    </row>
    <row r="199" spans="1:14" ht="18.5" thickBot="1" x14ac:dyDescent="0.45">
      <c r="A199" s="49"/>
      <c r="B199" s="49"/>
      <c r="C199" s="49"/>
      <c r="D199" s="49"/>
      <c r="E199" s="49"/>
      <c r="F199" s="61">
        <v>68.369027471628186</v>
      </c>
      <c r="G199" s="58">
        <v>68.369026184082031</v>
      </c>
      <c r="H199" s="43"/>
      <c r="I199" s="43"/>
      <c r="J199" s="43"/>
      <c r="K199" s="43"/>
      <c r="L199" s="43"/>
      <c r="M199" s="43"/>
      <c r="N199" s="43"/>
    </row>
    <row r="200" spans="1:14" ht="18" x14ac:dyDescent="0.4">
      <c r="A200" s="49"/>
      <c r="B200" s="49"/>
      <c r="C200" s="49"/>
      <c r="D200" s="40" t="s">
        <v>547</v>
      </c>
      <c r="E200" s="40" t="s">
        <v>548</v>
      </c>
      <c r="F200" s="41" t="s">
        <v>549</v>
      </c>
      <c r="G200" s="42" t="s">
        <v>145</v>
      </c>
      <c r="H200" s="43"/>
      <c r="I200" s="43"/>
      <c r="J200" s="43"/>
      <c r="K200" s="43"/>
      <c r="L200" s="43"/>
      <c r="M200" s="43"/>
      <c r="N200" s="43"/>
    </row>
    <row r="201" spans="1:14" ht="18.5" thickBot="1" x14ac:dyDescent="0.45">
      <c r="A201" s="49"/>
      <c r="B201" s="49"/>
      <c r="C201" s="49"/>
      <c r="D201" s="54">
        <v>271.92361526489259</v>
      </c>
      <c r="E201" s="54">
        <v>229.72868339245605</v>
      </c>
      <c r="F201" s="55">
        <v>253.40911616394041</v>
      </c>
      <c r="G201" s="58">
        <v>81.999364384085965</v>
      </c>
      <c r="H201" s="43"/>
      <c r="I201" s="43"/>
      <c r="J201" s="43"/>
      <c r="K201" s="43"/>
      <c r="L201" s="43"/>
      <c r="M201" s="43"/>
      <c r="N201" s="43"/>
    </row>
    <row r="202" spans="1:14" ht="36" x14ac:dyDescent="0.4">
      <c r="A202" s="49"/>
      <c r="B202" s="49"/>
      <c r="C202" s="49"/>
      <c r="D202" s="49"/>
      <c r="E202" s="49"/>
      <c r="F202" s="49"/>
      <c r="G202" s="42" t="s">
        <v>146</v>
      </c>
      <c r="H202" s="43"/>
      <c r="I202" s="43"/>
      <c r="J202" s="43"/>
      <c r="K202" s="43"/>
      <c r="L202" s="43"/>
      <c r="M202" s="43"/>
      <c r="N202" s="43"/>
    </row>
    <row r="203" spans="1:14" ht="18.5" thickBot="1" x14ac:dyDescent="0.45">
      <c r="A203" s="49"/>
      <c r="B203" s="49"/>
      <c r="C203" s="49"/>
      <c r="D203" s="49"/>
      <c r="E203" s="49"/>
      <c r="F203" s="49"/>
      <c r="G203" s="63">
        <v>258.47729671158527</v>
      </c>
      <c r="H203" s="43"/>
      <c r="I203" s="43"/>
      <c r="J203" s="43"/>
      <c r="K203" s="43"/>
      <c r="L203" s="43"/>
      <c r="M203" s="43"/>
      <c r="N203" s="43"/>
    </row>
    <row r="204" spans="1:14" ht="18" x14ac:dyDescent="0.4">
      <c r="A204" s="49"/>
      <c r="B204" s="49"/>
      <c r="C204" s="49"/>
      <c r="D204" s="49"/>
      <c r="E204" s="49"/>
      <c r="F204" s="41" t="s">
        <v>149</v>
      </c>
      <c r="G204" s="42" t="s">
        <v>148</v>
      </c>
      <c r="H204" s="43"/>
      <c r="I204" s="43"/>
      <c r="J204" s="43"/>
      <c r="K204" s="43"/>
      <c r="L204" s="43"/>
      <c r="M204" s="43"/>
      <c r="N204" s="43"/>
    </row>
    <row r="205" spans="1:14" ht="18.5" thickBot="1" x14ac:dyDescent="0.45">
      <c r="A205" s="49"/>
      <c r="B205" s="49"/>
      <c r="C205" s="49"/>
      <c r="D205" s="49"/>
      <c r="E205" s="49"/>
      <c r="F205" s="56">
        <v>1928.0002733229067</v>
      </c>
      <c r="G205" s="106">
        <v>1928.0031911493695</v>
      </c>
      <c r="H205" s="43"/>
      <c r="I205" s="43"/>
      <c r="J205" s="43"/>
      <c r="K205" s="43"/>
      <c r="L205" s="43"/>
      <c r="M205" s="43"/>
      <c r="N205" s="43"/>
    </row>
    <row r="206" spans="1:14" ht="18" x14ac:dyDescent="0.4">
      <c r="A206" s="49"/>
      <c r="B206" s="49"/>
      <c r="C206" s="49"/>
      <c r="D206" s="49"/>
      <c r="E206" s="40" t="s">
        <v>150</v>
      </c>
      <c r="F206" s="42" t="s">
        <v>151</v>
      </c>
      <c r="G206" s="43"/>
      <c r="H206" s="43"/>
      <c r="I206" s="43"/>
      <c r="J206" s="43"/>
      <c r="K206" s="43"/>
      <c r="L206" s="43"/>
      <c r="M206" s="43"/>
      <c r="N206" s="43"/>
    </row>
    <row r="207" spans="1:14" ht="18.5" thickBot="1" x14ac:dyDescent="0.45">
      <c r="A207" s="49"/>
      <c r="B207" s="49"/>
      <c r="C207" s="49"/>
      <c r="D207" s="49"/>
      <c r="E207" s="61">
        <v>42.19493110949707</v>
      </c>
      <c r="F207" s="58">
        <v>42.194931030273438</v>
      </c>
      <c r="G207" s="43"/>
      <c r="H207" s="43"/>
      <c r="I207" s="43"/>
      <c r="J207" s="43"/>
      <c r="K207" s="43"/>
      <c r="L207" s="43"/>
      <c r="M207" s="43"/>
      <c r="N207" s="43"/>
    </row>
    <row r="208" spans="1:14" ht="36" x14ac:dyDescent="0.4">
      <c r="A208" s="49"/>
      <c r="B208" s="41" t="s">
        <v>550</v>
      </c>
      <c r="C208" s="40" t="s">
        <v>153</v>
      </c>
      <c r="D208" s="41" t="s">
        <v>20</v>
      </c>
      <c r="E208" s="41" t="s">
        <v>154</v>
      </c>
      <c r="F208" s="42" t="s">
        <v>145</v>
      </c>
      <c r="G208" s="43"/>
      <c r="H208" s="43"/>
      <c r="I208" s="43"/>
      <c r="J208" s="43"/>
      <c r="K208" s="43"/>
      <c r="L208" s="43"/>
      <c r="M208" s="43"/>
      <c r="N208" s="43"/>
    </row>
    <row r="209" spans="1:14" ht="18.5" thickBot="1" x14ac:dyDescent="0.45">
      <c r="A209" s="49"/>
      <c r="B209" s="55">
        <v>879.96500000000003</v>
      </c>
      <c r="C209" s="54">
        <v>675.36032067105521</v>
      </c>
      <c r="D209" s="55">
        <v>675.36029052734375</v>
      </c>
      <c r="E209" s="56">
        <v>4784.0551847950428</v>
      </c>
      <c r="F209" s="57">
        <v>3744.597928121646</v>
      </c>
      <c r="G209" s="43"/>
      <c r="H209" s="43"/>
      <c r="I209" s="43"/>
      <c r="J209" s="43"/>
      <c r="K209" s="43"/>
      <c r="L209" s="43"/>
      <c r="M209" s="43"/>
      <c r="N209" s="43"/>
    </row>
    <row r="210" spans="1:14" ht="36" x14ac:dyDescent="0.4">
      <c r="A210" s="49"/>
      <c r="B210" s="49"/>
      <c r="C210" s="49"/>
      <c r="D210" s="49"/>
      <c r="E210" s="49"/>
      <c r="F210" s="41" t="s">
        <v>155</v>
      </c>
      <c r="G210" s="40" t="s">
        <v>156</v>
      </c>
      <c r="H210" s="41" t="s">
        <v>157</v>
      </c>
      <c r="I210" s="41" t="s">
        <v>144</v>
      </c>
      <c r="J210" s="42" t="s">
        <v>145</v>
      </c>
      <c r="K210" s="43"/>
      <c r="L210" s="43"/>
      <c r="M210" s="43"/>
      <c r="N210" s="43"/>
    </row>
    <row r="211" spans="1:14" ht="18.5" thickBot="1" x14ac:dyDescent="0.45">
      <c r="A211" s="49"/>
      <c r="B211" s="49"/>
      <c r="C211" s="49"/>
      <c r="D211" s="49"/>
      <c r="E211" s="49"/>
      <c r="F211" s="46">
        <v>1.6326424882187545</v>
      </c>
      <c r="G211" s="45">
        <v>3.6937556596080299</v>
      </c>
      <c r="H211" s="47">
        <v>0.94855644493103031</v>
      </c>
      <c r="I211" s="47">
        <v>0.19546110563286506</v>
      </c>
      <c r="J211" s="48">
        <v>6.324826355126191E-2</v>
      </c>
      <c r="K211" s="43"/>
      <c r="L211" s="43"/>
      <c r="M211" s="43"/>
      <c r="N211" s="43"/>
    </row>
    <row r="212" spans="1:14" ht="36" x14ac:dyDescent="0.4">
      <c r="A212" s="49"/>
      <c r="B212" s="49"/>
      <c r="C212" s="49"/>
      <c r="D212" s="49"/>
      <c r="E212" s="49"/>
      <c r="F212" s="49"/>
      <c r="G212" s="49"/>
      <c r="H212" s="49"/>
      <c r="I212" s="49"/>
      <c r="J212" s="42" t="s">
        <v>146</v>
      </c>
      <c r="K212" s="43"/>
      <c r="L212" s="43"/>
      <c r="M212" s="43"/>
      <c r="N212" s="43"/>
    </row>
    <row r="213" spans="1:14" ht="18.5" thickBot="1" x14ac:dyDescent="0.45">
      <c r="A213" s="49"/>
      <c r="B213" s="49"/>
      <c r="C213" s="49"/>
      <c r="D213" s="49"/>
      <c r="E213" s="49"/>
      <c r="F213" s="49"/>
      <c r="G213" s="49"/>
      <c r="H213" s="49"/>
      <c r="I213" s="49"/>
      <c r="J213" s="50">
        <v>0.19937032813884661</v>
      </c>
      <c r="K213" s="43"/>
      <c r="L213" s="43"/>
      <c r="M213" s="43"/>
      <c r="N213" s="43"/>
    </row>
    <row r="214" spans="1:14" ht="18" x14ac:dyDescent="0.4">
      <c r="A214" s="49"/>
      <c r="B214" s="49"/>
      <c r="C214" s="49"/>
      <c r="D214" s="49"/>
      <c r="E214" s="49"/>
      <c r="F214" s="49"/>
      <c r="G214" s="49"/>
      <c r="H214" s="49"/>
      <c r="I214" s="41" t="s">
        <v>147</v>
      </c>
      <c r="J214" s="42" t="s">
        <v>148</v>
      </c>
      <c r="K214" s="43"/>
      <c r="L214" s="43"/>
      <c r="M214" s="43"/>
      <c r="N214" s="43"/>
    </row>
    <row r="215" spans="1:14" ht="18.5" thickBot="1" x14ac:dyDescent="0.45">
      <c r="A215" s="49"/>
      <c r="B215" s="49"/>
      <c r="C215" s="49"/>
      <c r="D215" s="49"/>
      <c r="E215" s="49"/>
      <c r="F215" s="49"/>
      <c r="G215" s="49"/>
      <c r="H215" s="49"/>
      <c r="I215" s="47">
        <v>0.36481568724128466</v>
      </c>
      <c r="J215" s="50">
        <v>0.36481623980496891</v>
      </c>
      <c r="K215" s="43"/>
      <c r="L215" s="43"/>
      <c r="M215" s="43"/>
      <c r="N215" s="43"/>
    </row>
    <row r="216" spans="1:14" ht="18" x14ac:dyDescent="0.4">
      <c r="A216" s="49"/>
      <c r="B216" s="49"/>
      <c r="C216" s="49"/>
      <c r="D216" s="49"/>
      <c r="E216" s="49"/>
      <c r="F216" s="49"/>
      <c r="G216" s="49"/>
      <c r="H216" s="49"/>
      <c r="I216" s="41" t="s">
        <v>149</v>
      </c>
      <c r="J216" s="42" t="s">
        <v>148</v>
      </c>
      <c r="K216" s="43"/>
      <c r="L216" s="43"/>
      <c r="M216" s="43"/>
      <c r="N216" s="43"/>
    </row>
    <row r="217" spans="1:14" ht="18.5" thickBot="1" x14ac:dyDescent="0.45">
      <c r="A217" s="49"/>
      <c r="B217" s="49"/>
      <c r="C217" s="49"/>
      <c r="D217" s="49"/>
      <c r="E217" s="49"/>
      <c r="F217" s="49"/>
      <c r="G217" s="49"/>
      <c r="H217" s="49"/>
      <c r="I217" s="47">
        <v>0.16194682058920989</v>
      </c>
      <c r="J217" s="50">
        <v>0.16194706577331902</v>
      </c>
      <c r="K217" s="43"/>
      <c r="L217" s="43"/>
      <c r="M217" s="43"/>
      <c r="N217" s="43"/>
    </row>
    <row r="218" spans="1:14" ht="18" x14ac:dyDescent="0.4">
      <c r="A218" s="49"/>
      <c r="B218" s="49"/>
      <c r="C218" s="49"/>
      <c r="D218" s="49"/>
      <c r="E218" s="49"/>
      <c r="F218" s="49"/>
      <c r="G218" s="49"/>
      <c r="H218" s="49"/>
      <c r="I218" s="40" t="s">
        <v>150</v>
      </c>
      <c r="J218" s="42" t="s">
        <v>151</v>
      </c>
      <c r="K218" s="43"/>
      <c r="L218" s="43"/>
      <c r="M218" s="43"/>
      <c r="N218" s="43"/>
    </row>
    <row r="219" spans="1:14" ht="18.5" thickBot="1" x14ac:dyDescent="0.45">
      <c r="A219" s="49"/>
      <c r="B219" s="49"/>
      <c r="C219" s="49"/>
      <c r="D219" s="49"/>
      <c r="E219" s="49"/>
      <c r="F219" s="49"/>
      <c r="G219" s="49"/>
      <c r="H219" s="49"/>
      <c r="I219" s="51">
        <v>0.25293307194174985</v>
      </c>
      <c r="J219" s="50">
        <v>0.2529330849647522</v>
      </c>
      <c r="K219" s="43"/>
      <c r="L219" s="43"/>
      <c r="M219" s="43"/>
      <c r="N219" s="43"/>
    </row>
    <row r="220" spans="1:14" ht="36" x14ac:dyDescent="0.4">
      <c r="A220" s="49"/>
      <c r="B220" s="49"/>
      <c r="C220" s="49"/>
      <c r="D220" s="49"/>
      <c r="E220" s="49"/>
      <c r="F220" s="49"/>
      <c r="G220" s="49"/>
      <c r="H220" s="41" t="s">
        <v>158</v>
      </c>
      <c r="I220" s="41" t="s">
        <v>159</v>
      </c>
      <c r="J220" s="42" t="s">
        <v>160</v>
      </c>
      <c r="K220" s="43"/>
      <c r="L220" s="43"/>
      <c r="M220" s="43"/>
      <c r="N220" s="43"/>
    </row>
    <row r="221" spans="1:14" ht="18.5" thickBot="1" x14ac:dyDescent="0.45">
      <c r="A221" s="49"/>
      <c r="B221" s="49"/>
      <c r="C221" s="49"/>
      <c r="D221" s="49"/>
      <c r="E221" s="49"/>
      <c r="F221" s="49"/>
      <c r="G221" s="49"/>
      <c r="H221" s="46">
        <v>2.7285772814273836</v>
      </c>
      <c r="I221" s="46">
        <v>5.9159992111130038</v>
      </c>
      <c r="J221" s="58">
        <v>20.629952326655651</v>
      </c>
      <c r="K221" s="43"/>
      <c r="L221" s="43"/>
      <c r="M221" s="43"/>
      <c r="N221" s="43"/>
    </row>
    <row r="222" spans="1:14" ht="18" x14ac:dyDescent="0.4">
      <c r="A222" s="49"/>
      <c r="B222" s="49"/>
      <c r="C222" s="49"/>
      <c r="D222" s="49"/>
      <c r="E222" s="49"/>
      <c r="F222" s="49"/>
      <c r="G222" s="49"/>
      <c r="H222" s="49"/>
      <c r="I222" s="40" t="s">
        <v>161</v>
      </c>
      <c r="J222" s="41" t="s">
        <v>162</v>
      </c>
      <c r="K222" s="41" t="s">
        <v>149</v>
      </c>
      <c r="L222" s="42" t="s">
        <v>148</v>
      </c>
      <c r="M222" s="43"/>
      <c r="N222" s="43"/>
    </row>
    <row r="223" spans="1:14" ht="18.5" thickBot="1" x14ac:dyDescent="0.45">
      <c r="A223" s="49"/>
      <c r="B223" s="49"/>
      <c r="C223" s="49"/>
      <c r="D223" s="49"/>
      <c r="E223" s="49"/>
      <c r="F223" s="49"/>
      <c r="G223" s="49"/>
      <c r="H223" s="49"/>
      <c r="I223" s="45">
        <v>5.0708564666682889</v>
      </c>
      <c r="J223" s="46">
        <v>4.1166227816295624</v>
      </c>
      <c r="K223" s="46">
        <v>2.556753994933147</v>
      </c>
      <c r="L223" s="53">
        <v>2.5567580203223725</v>
      </c>
      <c r="M223" s="43"/>
      <c r="N223" s="43"/>
    </row>
    <row r="224" spans="1:14" ht="18" x14ac:dyDescent="0.4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0" t="s">
        <v>163</v>
      </c>
      <c r="L224" s="42" t="s">
        <v>164</v>
      </c>
      <c r="M224" s="43"/>
      <c r="N224" s="43"/>
    </row>
    <row r="225" spans="1:14" ht="18.5" thickBot="1" x14ac:dyDescent="0.45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5">
        <v>1.7752063474711322</v>
      </c>
      <c r="L225" s="53">
        <v>1.8284625172615052</v>
      </c>
      <c r="M225" s="43"/>
      <c r="N225" s="43"/>
    </row>
    <row r="226" spans="1:14" ht="18" x14ac:dyDescent="0.4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0" t="s">
        <v>150</v>
      </c>
      <c r="L226" s="42" t="s">
        <v>151</v>
      </c>
      <c r="M226" s="43"/>
      <c r="N226" s="43"/>
    </row>
    <row r="227" spans="1:14" ht="18.5" thickBot="1" x14ac:dyDescent="0.45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51">
        <v>0.15500423070749775</v>
      </c>
      <c r="L227" s="52">
        <v>0.15500423312187195</v>
      </c>
      <c r="M227" s="43"/>
      <c r="N227" s="43"/>
    </row>
    <row r="228" spans="1:14" ht="18" x14ac:dyDescent="0.4">
      <c r="A228" s="49"/>
      <c r="B228" s="49"/>
      <c r="C228" s="49"/>
      <c r="D228" s="49"/>
      <c r="E228" s="49"/>
      <c r="F228" s="49"/>
      <c r="G228" s="49"/>
      <c r="H228" s="49"/>
      <c r="I228" s="49"/>
      <c r="J228" s="40" t="s">
        <v>150</v>
      </c>
      <c r="K228" s="42" t="s">
        <v>151</v>
      </c>
      <c r="L228" s="43"/>
      <c r="M228" s="43"/>
      <c r="N228" s="43"/>
    </row>
    <row r="229" spans="1:14" ht="18.5" thickBot="1" x14ac:dyDescent="0.45">
      <c r="A229" s="49"/>
      <c r="B229" s="49"/>
      <c r="C229" s="49"/>
      <c r="D229" s="49"/>
      <c r="E229" s="49"/>
      <c r="F229" s="49"/>
      <c r="G229" s="49"/>
      <c r="H229" s="49"/>
      <c r="I229" s="49"/>
      <c r="J229" s="45">
        <v>1.0296171433553696</v>
      </c>
      <c r="K229" s="59">
        <v>1.0296171903610229</v>
      </c>
      <c r="L229" s="43"/>
      <c r="M229" s="43"/>
      <c r="N229" s="43"/>
    </row>
    <row r="230" spans="1:14" ht="18" x14ac:dyDescent="0.4">
      <c r="A230" s="49"/>
      <c r="B230" s="49"/>
      <c r="C230" s="49"/>
      <c r="D230" s="49"/>
      <c r="E230" s="49"/>
      <c r="F230" s="49"/>
      <c r="G230" s="49"/>
      <c r="H230" s="49"/>
      <c r="I230" s="40" t="s">
        <v>150</v>
      </c>
      <c r="J230" s="42" t="s">
        <v>151</v>
      </c>
      <c r="K230" s="43"/>
      <c r="L230" s="43"/>
      <c r="M230" s="43"/>
      <c r="N230" s="43"/>
    </row>
    <row r="231" spans="1:14" ht="18.5" thickBot="1" x14ac:dyDescent="0.45">
      <c r="A231" s="49"/>
      <c r="B231" s="49"/>
      <c r="C231" s="49"/>
      <c r="D231" s="49"/>
      <c r="E231" s="49"/>
      <c r="F231" s="49"/>
      <c r="G231" s="49"/>
      <c r="H231" s="49"/>
      <c r="I231" s="45">
        <v>1.6009403785177121</v>
      </c>
      <c r="J231" s="53">
        <v>1.6009403467178345</v>
      </c>
      <c r="K231" s="43"/>
      <c r="L231" s="43"/>
      <c r="M231" s="43"/>
      <c r="N231" s="43"/>
    </row>
    <row r="232" spans="1:14" ht="36" x14ac:dyDescent="0.4">
      <c r="A232" s="49"/>
      <c r="B232" s="49"/>
      <c r="C232" s="49"/>
      <c r="D232" s="49"/>
      <c r="E232" s="49"/>
      <c r="F232" s="41" t="s">
        <v>165</v>
      </c>
      <c r="G232" s="40" t="s">
        <v>156</v>
      </c>
      <c r="H232" s="41" t="s">
        <v>157</v>
      </c>
      <c r="I232" s="41" t="s">
        <v>144</v>
      </c>
      <c r="J232" s="42" t="s">
        <v>145</v>
      </c>
      <c r="K232" s="43"/>
      <c r="L232" s="43"/>
      <c r="M232" s="43"/>
      <c r="N232" s="43"/>
    </row>
    <row r="233" spans="1:14" ht="18.5" thickBot="1" x14ac:dyDescent="0.45">
      <c r="A233" s="49"/>
      <c r="B233" s="49"/>
      <c r="C233" s="49"/>
      <c r="D233" s="49"/>
      <c r="E233" s="49"/>
      <c r="F233" s="46">
        <v>1.8011466344313742</v>
      </c>
      <c r="G233" s="45">
        <v>4.0749861127208362</v>
      </c>
      <c r="H233" s="46">
        <v>1.0464563999176026</v>
      </c>
      <c r="I233" s="47">
        <v>0.21563454837527501</v>
      </c>
      <c r="J233" s="48">
        <v>6.9776085850790842E-2</v>
      </c>
      <c r="K233" s="43"/>
      <c r="L233" s="43"/>
      <c r="M233" s="43"/>
      <c r="N233" s="43"/>
    </row>
    <row r="234" spans="1:14" ht="36" x14ac:dyDescent="0.4">
      <c r="A234" s="49"/>
      <c r="B234" s="49"/>
      <c r="C234" s="49"/>
      <c r="D234" s="49"/>
      <c r="E234" s="49"/>
      <c r="F234" s="49"/>
      <c r="G234" s="49"/>
      <c r="H234" s="49"/>
      <c r="I234" s="49"/>
      <c r="J234" s="42" t="s">
        <v>146</v>
      </c>
      <c r="K234" s="43"/>
      <c r="L234" s="43"/>
      <c r="M234" s="43"/>
      <c r="N234" s="43"/>
    </row>
    <row r="235" spans="1:14" ht="18.5" thickBot="1" x14ac:dyDescent="0.45">
      <c r="A235" s="49"/>
      <c r="B235" s="49"/>
      <c r="C235" s="49"/>
      <c r="D235" s="49"/>
      <c r="E235" s="49"/>
      <c r="F235" s="49"/>
      <c r="G235" s="49"/>
      <c r="H235" s="49"/>
      <c r="I235" s="49"/>
      <c r="J235" s="50">
        <v>0.21994724204628299</v>
      </c>
      <c r="K235" s="43"/>
      <c r="L235" s="43"/>
      <c r="M235" s="43"/>
      <c r="N235" s="43"/>
    </row>
    <row r="236" spans="1:14" ht="18" x14ac:dyDescent="0.4">
      <c r="A236" s="49"/>
      <c r="B236" s="49"/>
      <c r="C236" s="49"/>
      <c r="D236" s="49"/>
      <c r="E236" s="49"/>
      <c r="F236" s="49"/>
      <c r="G236" s="49"/>
      <c r="H236" s="49"/>
      <c r="I236" s="41" t="s">
        <v>147</v>
      </c>
      <c r="J236" s="42" t="s">
        <v>148</v>
      </c>
      <c r="K236" s="43"/>
      <c r="L236" s="43"/>
      <c r="M236" s="43"/>
      <c r="N236" s="43"/>
    </row>
    <row r="237" spans="1:14" ht="18.5" thickBot="1" x14ac:dyDescent="0.45">
      <c r="A237" s="49"/>
      <c r="B237" s="49"/>
      <c r="C237" s="49"/>
      <c r="D237" s="49"/>
      <c r="E237" s="49"/>
      <c r="F237" s="49"/>
      <c r="G237" s="49"/>
      <c r="H237" s="49"/>
      <c r="I237" s="47">
        <v>0.40246813146677934</v>
      </c>
      <c r="J237" s="50">
        <v>0.40246876007880816</v>
      </c>
      <c r="K237" s="43"/>
      <c r="L237" s="43"/>
      <c r="M237" s="43"/>
      <c r="N237" s="43"/>
    </row>
    <row r="238" spans="1:14" ht="18" x14ac:dyDescent="0.4">
      <c r="A238" s="49"/>
      <c r="B238" s="49"/>
      <c r="C238" s="49"/>
      <c r="D238" s="49"/>
      <c r="E238" s="49"/>
      <c r="F238" s="49"/>
      <c r="G238" s="49"/>
      <c r="H238" s="49"/>
      <c r="I238" s="41" t="s">
        <v>149</v>
      </c>
      <c r="J238" s="42" t="s">
        <v>148</v>
      </c>
      <c r="K238" s="43"/>
      <c r="L238" s="43"/>
      <c r="M238" s="43"/>
      <c r="N238" s="43"/>
    </row>
    <row r="239" spans="1:14" ht="18.5" thickBot="1" x14ac:dyDescent="0.45">
      <c r="A239" s="49"/>
      <c r="B239" s="49"/>
      <c r="C239" s="49"/>
      <c r="D239" s="49"/>
      <c r="E239" s="49"/>
      <c r="F239" s="49"/>
      <c r="G239" s="49"/>
      <c r="H239" s="49"/>
      <c r="I239" s="47">
        <v>0.17866127077045577</v>
      </c>
      <c r="J239" s="50">
        <v>0.17866154501908946</v>
      </c>
      <c r="K239" s="43"/>
      <c r="L239" s="43"/>
      <c r="M239" s="43"/>
      <c r="N239" s="43"/>
    </row>
    <row r="240" spans="1:14" ht="18" x14ac:dyDescent="0.4">
      <c r="A240" s="49"/>
      <c r="B240" s="49"/>
      <c r="C240" s="49"/>
      <c r="D240" s="49"/>
      <c r="E240" s="49"/>
      <c r="F240" s="49"/>
      <c r="G240" s="49"/>
      <c r="H240" s="49"/>
      <c r="I240" s="40" t="s">
        <v>150</v>
      </c>
      <c r="J240" s="42" t="s">
        <v>151</v>
      </c>
      <c r="K240" s="43"/>
      <c r="L240" s="43"/>
      <c r="M240" s="43"/>
      <c r="N240" s="43"/>
    </row>
    <row r="241" spans="1:14" ht="18.5" thickBot="1" x14ac:dyDescent="0.45">
      <c r="A241" s="49"/>
      <c r="B241" s="49"/>
      <c r="C241" s="49"/>
      <c r="D241" s="49"/>
      <c r="E241" s="49"/>
      <c r="F241" s="49"/>
      <c r="G241" s="49"/>
      <c r="H241" s="49"/>
      <c r="I241" s="51">
        <v>0.27903816752052363</v>
      </c>
      <c r="J241" s="50">
        <v>0.27903816103935242</v>
      </c>
      <c r="K241" s="43"/>
      <c r="L241" s="43"/>
      <c r="M241" s="43"/>
      <c r="N241" s="43"/>
    </row>
    <row r="242" spans="1:14" ht="36" x14ac:dyDescent="0.4">
      <c r="A242" s="49"/>
      <c r="B242" s="49"/>
      <c r="C242" s="49"/>
      <c r="D242" s="49"/>
      <c r="E242" s="49"/>
      <c r="F242" s="49"/>
      <c r="G242" s="49"/>
      <c r="H242" s="41" t="s">
        <v>158</v>
      </c>
      <c r="I242" s="41" t="s">
        <v>159</v>
      </c>
      <c r="J242" s="42" t="s">
        <v>160</v>
      </c>
      <c r="K242" s="43"/>
      <c r="L242" s="43"/>
      <c r="M242" s="43"/>
      <c r="N242" s="43"/>
    </row>
    <row r="243" spans="1:14" ht="18.5" thickBot="1" x14ac:dyDescent="0.45">
      <c r="A243" s="49"/>
      <c r="B243" s="49"/>
      <c r="C243" s="49"/>
      <c r="D243" s="49"/>
      <c r="E243" s="49"/>
      <c r="F243" s="49"/>
      <c r="G243" s="49"/>
      <c r="H243" s="46">
        <v>3.0101921441555022</v>
      </c>
      <c r="I243" s="46">
        <v>6.5265858244343775</v>
      </c>
      <c r="J243" s="58">
        <v>22.759156956765572</v>
      </c>
      <c r="K243" s="43"/>
      <c r="L243" s="43"/>
      <c r="M243" s="43"/>
      <c r="N243" s="43"/>
    </row>
    <row r="244" spans="1:14" ht="18" x14ac:dyDescent="0.4">
      <c r="A244" s="49"/>
      <c r="B244" s="49"/>
      <c r="C244" s="49"/>
      <c r="D244" s="49"/>
      <c r="E244" s="49"/>
      <c r="F244" s="49"/>
      <c r="G244" s="49"/>
      <c r="H244" s="49"/>
      <c r="I244" s="40" t="s">
        <v>161</v>
      </c>
      <c r="J244" s="41" t="s">
        <v>162</v>
      </c>
      <c r="K244" s="41" t="s">
        <v>149</v>
      </c>
      <c r="L244" s="42" t="s">
        <v>148</v>
      </c>
      <c r="M244" s="43"/>
      <c r="N244" s="43"/>
    </row>
    <row r="245" spans="1:14" ht="18.5" thickBot="1" x14ac:dyDescent="0.45">
      <c r="A245" s="49"/>
      <c r="B245" s="49"/>
      <c r="C245" s="49"/>
      <c r="D245" s="49"/>
      <c r="E245" s="49"/>
      <c r="F245" s="49"/>
      <c r="G245" s="49"/>
      <c r="H245" s="49"/>
      <c r="I245" s="45">
        <v>5.5942164209437522</v>
      </c>
      <c r="J245" s="46">
        <v>4.5414967146110543</v>
      </c>
      <c r="K245" s="46">
        <v>2.8206348213275927</v>
      </c>
      <c r="L245" s="53">
        <v>2.8206391533476234</v>
      </c>
      <c r="M245" s="43"/>
      <c r="N245" s="43"/>
    </row>
    <row r="246" spans="1:14" ht="18" x14ac:dyDescent="0.4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0" t="s">
        <v>163</v>
      </c>
      <c r="L246" s="42" t="s">
        <v>164</v>
      </c>
      <c r="M246" s="43"/>
      <c r="N246" s="43"/>
    </row>
    <row r="247" spans="1:14" ht="18.5" thickBot="1" x14ac:dyDescent="0.45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5">
        <v>1.9584241771566184</v>
      </c>
      <c r="L247" s="53">
        <v>2.0171769368648529</v>
      </c>
      <c r="M247" s="43"/>
      <c r="N247" s="43"/>
    </row>
    <row r="248" spans="1:14" ht="18" x14ac:dyDescent="0.4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0" t="s">
        <v>150</v>
      </c>
      <c r="L248" s="42" t="s">
        <v>151</v>
      </c>
      <c r="M248" s="43"/>
      <c r="N248" s="43"/>
    </row>
    <row r="249" spans="1:14" ht="18.5" thickBot="1" x14ac:dyDescent="0.45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51">
        <v>0.17100211105687385</v>
      </c>
      <c r="L249" s="52">
        <v>0.1710021048784256</v>
      </c>
      <c r="M249" s="43"/>
      <c r="N249" s="43"/>
    </row>
    <row r="250" spans="1:14" ht="18" x14ac:dyDescent="0.4">
      <c r="A250" s="49"/>
      <c r="B250" s="49"/>
      <c r="C250" s="49"/>
      <c r="D250" s="49"/>
      <c r="E250" s="49"/>
      <c r="F250" s="49"/>
      <c r="G250" s="49"/>
      <c r="H250" s="49"/>
      <c r="I250" s="49"/>
      <c r="J250" s="40" t="s">
        <v>150</v>
      </c>
      <c r="K250" s="42" t="s">
        <v>151</v>
      </c>
      <c r="L250" s="43"/>
      <c r="M250" s="43"/>
      <c r="N250" s="43"/>
    </row>
    <row r="251" spans="1:14" ht="18.5" thickBot="1" x14ac:dyDescent="0.45">
      <c r="A251" s="49"/>
      <c r="B251" s="49"/>
      <c r="C251" s="49"/>
      <c r="D251" s="49"/>
      <c r="E251" s="49"/>
      <c r="F251" s="49"/>
      <c r="G251" s="49"/>
      <c r="H251" s="49"/>
      <c r="I251" s="49"/>
      <c r="J251" s="45">
        <v>1.1358832523403166</v>
      </c>
      <c r="K251" s="59">
        <v>1.1358832120895386</v>
      </c>
      <c r="L251" s="43"/>
      <c r="M251" s="43"/>
      <c r="N251" s="43"/>
    </row>
    <row r="252" spans="1:14" ht="18" x14ac:dyDescent="0.4">
      <c r="A252" s="49"/>
      <c r="B252" s="49"/>
      <c r="C252" s="49"/>
      <c r="D252" s="49"/>
      <c r="E252" s="49"/>
      <c r="F252" s="49"/>
      <c r="G252" s="49"/>
      <c r="H252" s="49"/>
      <c r="I252" s="40" t="s">
        <v>150</v>
      </c>
      <c r="J252" s="42" t="s">
        <v>151</v>
      </c>
      <c r="K252" s="43"/>
      <c r="L252" s="43"/>
      <c r="M252" s="43"/>
      <c r="N252" s="43"/>
    </row>
    <row r="253" spans="1:14" ht="18.5" thickBot="1" x14ac:dyDescent="0.45">
      <c r="A253" s="49"/>
      <c r="B253" s="49"/>
      <c r="C253" s="49"/>
      <c r="D253" s="49"/>
      <c r="E253" s="49"/>
      <c r="F253" s="49"/>
      <c r="G253" s="49"/>
      <c r="H253" s="49"/>
      <c r="I253" s="45">
        <v>1.7661724431218355</v>
      </c>
      <c r="J253" s="59">
        <v>1.7661724090576172</v>
      </c>
      <c r="K253" s="43"/>
      <c r="L253" s="43"/>
      <c r="M253" s="43"/>
      <c r="N253" s="43"/>
    </row>
    <row r="254" spans="1:14" ht="18" x14ac:dyDescent="0.4">
      <c r="A254" s="49"/>
      <c r="B254" s="49"/>
      <c r="C254" s="49"/>
      <c r="D254" s="49"/>
      <c r="E254" s="49"/>
      <c r="F254" s="40" t="s">
        <v>166</v>
      </c>
      <c r="G254" s="41" t="s">
        <v>157</v>
      </c>
      <c r="H254" s="41" t="s">
        <v>144</v>
      </c>
      <c r="I254" s="42" t="s">
        <v>145</v>
      </c>
      <c r="J254" s="43"/>
      <c r="K254" s="43"/>
      <c r="L254" s="43"/>
      <c r="M254" s="43"/>
      <c r="N254" s="43"/>
    </row>
    <row r="255" spans="1:14" ht="18.5" thickBot="1" x14ac:dyDescent="0.45">
      <c r="A255" s="49"/>
      <c r="B255" s="49"/>
      <c r="C255" s="49"/>
      <c r="D255" s="49"/>
      <c r="E255" s="49"/>
      <c r="F255" s="45">
        <v>4.7144353568145956</v>
      </c>
      <c r="G255" s="46">
        <v>2.6693134239196779</v>
      </c>
      <c r="H255" s="47">
        <v>0.55004314103844831</v>
      </c>
      <c r="I255" s="50">
        <v>0.17798566290645412</v>
      </c>
      <c r="J255" s="43"/>
      <c r="K255" s="43"/>
      <c r="L255" s="43"/>
      <c r="M255" s="43"/>
      <c r="N255" s="43"/>
    </row>
    <row r="256" spans="1:14" ht="36" x14ac:dyDescent="0.4">
      <c r="A256" s="49"/>
      <c r="B256" s="49"/>
      <c r="C256" s="49"/>
      <c r="D256" s="49"/>
      <c r="E256" s="49"/>
      <c r="F256" s="49"/>
      <c r="G256" s="49"/>
      <c r="H256" s="49"/>
      <c r="I256" s="42" t="s">
        <v>146</v>
      </c>
      <c r="J256" s="43"/>
      <c r="K256" s="43"/>
      <c r="L256" s="43"/>
      <c r="M256" s="43"/>
      <c r="N256" s="43"/>
    </row>
    <row r="257" spans="1:14" ht="18.5" thickBot="1" x14ac:dyDescent="0.45">
      <c r="A257" s="49"/>
      <c r="B257" s="49"/>
      <c r="C257" s="49"/>
      <c r="D257" s="49"/>
      <c r="E257" s="49"/>
      <c r="F257" s="49"/>
      <c r="G257" s="49"/>
      <c r="H257" s="49"/>
      <c r="I257" s="50">
        <v>0.56104401963398887</v>
      </c>
      <c r="J257" s="43"/>
      <c r="K257" s="43"/>
      <c r="L257" s="43"/>
      <c r="M257" s="43"/>
      <c r="N257" s="43"/>
    </row>
    <row r="258" spans="1:14" ht="18" x14ac:dyDescent="0.4">
      <c r="A258" s="49"/>
      <c r="B258" s="49"/>
      <c r="C258" s="49"/>
      <c r="D258" s="49"/>
      <c r="E258" s="49"/>
      <c r="F258" s="49"/>
      <c r="G258" s="49"/>
      <c r="H258" s="41" t="s">
        <v>147</v>
      </c>
      <c r="I258" s="42" t="s">
        <v>148</v>
      </c>
      <c r="J258" s="43"/>
      <c r="K258" s="43"/>
      <c r="L258" s="43"/>
      <c r="M258" s="43"/>
      <c r="N258" s="43"/>
    </row>
    <row r="259" spans="1:14" ht="18.5" thickBot="1" x14ac:dyDescent="0.45">
      <c r="A259" s="49"/>
      <c r="B259" s="49"/>
      <c r="C259" s="49"/>
      <c r="D259" s="49"/>
      <c r="E259" s="49"/>
      <c r="F259" s="49"/>
      <c r="G259" s="49"/>
      <c r="H259" s="46">
        <v>1.026620441241157</v>
      </c>
      <c r="I259" s="53">
        <v>1.0266219572524156</v>
      </c>
      <c r="J259" s="43"/>
      <c r="K259" s="43"/>
      <c r="L259" s="43"/>
      <c r="M259" s="43"/>
      <c r="N259" s="43"/>
    </row>
    <row r="260" spans="1:14" ht="18" x14ac:dyDescent="0.4">
      <c r="A260" s="49"/>
      <c r="B260" s="49"/>
      <c r="C260" s="49"/>
      <c r="D260" s="49"/>
      <c r="E260" s="49"/>
      <c r="F260" s="49"/>
      <c r="G260" s="49"/>
      <c r="H260" s="41" t="s">
        <v>149</v>
      </c>
      <c r="I260" s="42" t="s">
        <v>148</v>
      </c>
      <c r="J260" s="43"/>
      <c r="K260" s="43"/>
      <c r="L260" s="43"/>
      <c r="M260" s="43"/>
      <c r="N260" s="43"/>
    </row>
    <row r="261" spans="1:14" ht="18.5" thickBot="1" x14ac:dyDescent="0.45">
      <c r="A261" s="49"/>
      <c r="B261" s="49"/>
      <c r="C261" s="49"/>
      <c r="D261" s="49"/>
      <c r="E261" s="49"/>
      <c r="F261" s="49"/>
      <c r="G261" s="49"/>
      <c r="H261" s="47">
        <v>0.45573126985884299</v>
      </c>
      <c r="I261" s="50">
        <v>0.45573196929696935</v>
      </c>
      <c r="J261" s="43"/>
      <c r="K261" s="43"/>
      <c r="L261" s="43"/>
      <c r="M261" s="43"/>
      <c r="N261" s="43"/>
    </row>
    <row r="262" spans="1:14" ht="18" x14ac:dyDescent="0.4">
      <c r="A262" s="49"/>
      <c r="B262" s="49"/>
      <c r="C262" s="49"/>
      <c r="D262" s="49"/>
      <c r="E262" s="49"/>
      <c r="F262" s="49"/>
      <c r="G262" s="49"/>
      <c r="H262" s="40" t="s">
        <v>150</v>
      </c>
      <c r="I262" s="42" t="s">
        <v>151</v>
      </c>
      <c r="J262" s="43"/>
      <c r="K262" s="43"/>
      <c r="L262" s="43"/>
      <c r="M262" s="43"/>
      <c r="N262" s="43"/>
    </row>
    <row r="263" spans="1:14" ht="18.5" thickBot="1" x14ac:dyDescent="0.45">
      <c r="A263" s="49"/>
      <c r="B263" s="49"/>
      <c r="C263" s="49"/>
      <c r="D263" s="49"/>
      <c r="E263" s="49"/>
      <c r="F263" s="49"/>
      <c r="G263" s="49"/>
      <c r="H263" s="51">
        <v>0.71177383813975215</v>
      </c>
      <c r="I263" s="50">
        <v>0.71177381277084351</v>
      </c>
      <c r="J263" s="43"/>
      <c r="K263" s="43"/>
      <c r="L263" s="43"/>
      <c r="M263" s="43"/>
      <c r="N263" s="43"/>
    </row>
    <row r="264" spans="1:14" ht="18" x14ac:dyDescent="0.4">
      <c r="A264" s="49"/>
      <c r="B264" s="49"/>
      <c r="C264" s="49"/>
      <c r="D264" s="49"/>
      <c r="E264" s="49"/>
      <c r="F264" s="49"/>
      <c r="G264" s="41" t="s">
        <v>143</v>
      </c>
      <c r="H264" s="41" t="s">
        <v>144</v>
      </c>
      <c r="I264" s="42" t="s">
        <v>145</v>
      </c>
      <c r="J264" s="43"/>
      <c r="K264" s="43"/>
      <c r="L264" s="43"/>
      <c r="M264" s="43"/>
      <c r="N264" s="43"/>
    </row>
    <row r="265" spans="1:14" ht="18.5" thickBot="1" x14ac:dyDescent="0.45">
      <c r="A265" s="49"/>
      <c r="B265" s="49"/>
      <c r="C265" s="49"/>
      <c r="D265" s="49"/>
      <c r="E265" s="49"/>
      <c r="F265" s="49"/>
      <c r="G265" s="46">
        <v>3.4490810684204103</v>
      </c>
      <c r="H265" s="47">
        <v>0.71072337381867656</v>
      </c>
      <c r="I265" s="50">
        <v>0.22997936053895301</v>
      </c>
      <c r="J265" s="43"/>
      <c r="K265" s="43"/>
      <c r="L265" s="43"/>
      <c r="M265" s="43"/>
      <c r="N265" s="43"/>
    </row>
    <row r="266" spans="1:14" ht="36" x14ac:dyDescent="0.4">
      <c r="A266" s="49"/>
      <c r="B266" s="49"/>
      <c r="C266" s="49"/>
      <c r="D266" s="49"/>
      <c r="E266" s="49"/>
      <c r="F266" s="49"/>
      <c r="G266" s="49"/>
      <c r="H266" s="49"/>
      <c r="I266" s="42" t="s">
        <v>146</v>
      </c>
      <c r="J266" s="43"/>
      <c r="K266" s="43"/>
      <c r="L266" s="43"/>
      <c r="M266" s="43"/>
      <c r="N266" s="43"/>
    </row>
    <row r="267" spans="1:14" ht="18.5" thickBot="1" x14ac:dyDescent="0.45">
      <c r="A267" s="49"/>
      <c r="B267" s="49"/>
      <c r="C267" s="49"/>
      <c r="D267" s="49"/>
      <c r="E267" s="49"/>
      <c r="F267" s="49"/>
      <c r="G267" s="49"/>
      <c r="H267" s="49"/>
      <c r="I267" s="50">
        <v>0.72493785601958027</v>
      </c>
      <c r="J267" s="43"/>
      <c r="K267" s="43"/>
      <c r="L267" s="43"/>
      <c r="M267" s="43"/>
      <c r="N267" s="43"/>
    </row>
    <row r="268" spans="1:14" ht="18" x14ac:dyDescent="0.4">
      <c r="A268" s="49"/>
      <c r="B268" s="49"/>
      <c r="C268" s="49"/>
      <c r="D268" s="49"/>
      <c r="E268" s="49"/>
      <c r="F268" s="49"/>
      <c r="G268" s="49"/>
      <c r="H268" s="41" t="s">
        <v>147</v>
      </c>
      <c r="I268" s="42" t="s">
        <v>148</v>
      </c>
      <c r="J268" s="43"/>
      <c r="K268" s="43"/>
      <c r="L268" s="43"/>
      <c r="M268" s="43"/>
      <c r="N268" s="43"/>
    </row>
    <row r="269" spans="1:14" ht="18.5" thickBot="1" x14ac:dyDescent="0.45">
      <c r="A269" s="49"/>
      <c r="B269" s="49"/>
      <c r="C269" s="49"/>
      <c r="D269" s="49"/>
      <c r="E269" s="49"/>
      <c r="F269" s="49"/>
      <c r="G269" s="49"/>
      <c r="H269" s="46">
        <v>1.3265198476116098</v>
      </c>
      <c r="I269" s="53">
        <v>1.3265218745433218</v>
      </c>
      <c r="J269" s="43"/>
      <c r="K269" s="43"/>
      <c r="L269" s="43"/>
      <c r="M269" s="43"/>
      <c r="N269" s="43"/>
    </row>
    <row r="270" spans="1:14" ht="18" x14ac:dyDescent="0.4">
      <c r="A270" s="49"/>
      <c r="B270" s="49"/>
      <c r="C270" s="49"/>
      <c r="D270" s="49"/>
      <c r="E270" s="49"/>
      <c r="F270" s="49"/>
      <c r="G270" s="49"/>
      <c r="H270" s="41" t="s">
        <v>149</v>
      </c>
      <c r="I270" s="42" t="s">
        <v>148</v>
      </c>
      <c r="J270" s="43"/>
      <c r="K270" s="43"/>
      <c r="L270" s="43"/>
      <c r="M270" s="43"/>
      <c r="N270" s="43"/>
    </row>
    <row r="271" spans="1:14" ht="18.5" thickBot="1" x14ac:dyDescent="0.45">
      <c r="A271" s="49"/>
      <c r="B271" s="49"/>
      <c r="C271" s="49"/>
      <c r="D271" s="49"/>
      <c r="E271" s="49"/>
      <c r="F271" s="49"/>
      <c r="G271" s="49"/>
      <c r="H271" s="47">
        <v>0.58886083927388877</v>
      </c>
      <c r="I271" s="50">
        <v>0.58886170989519571</v>
      </c>
      <c r="J271" s="43"/>
      <c r="K271" s="43"/>
      <c r="L271" s="43"/>
      <c r="M271" s="43"/>
      <c r="N271" s="43"/>
    </row>
    <row r="272" spans="1:14" ht="18" x14ac:dyDescent="0.4">
      <c r="A272" s="49"/>
      <c r="B272" s="49"/>
      <c r="C272" s="49"/>
      <c r="D272" s="49"/>
      <c r="E272" s="49"/>
      <c r="F272" s="49"/>
      <c r="G272" s="49"/>
      <c r="H272" s="40" t="s">
        <v>150</v>
      </c>
      <c r="I272" s="42" t="s">
        <v>151</v>
      </c>
      <c r="J272" s="43"/>
      <c r="K272" s="43"/>
      <c r="L272" s="43"/>
      <c r="M272" s="43"/>
      <c r="N272" s="43"/>
    </row>
    <row r="273" spans="1:14" ht="18.5" thickBot="1" x14ac:dyDescent="0.45">
      <c r="A273" s="49"/>
      <c r="B273" s="49"/>
      <c r="C273" s="49"/>
      <c r="D273" s="49"/>
      <c r="E273" s="49"/>
      <c r="F273" s="49"/>
      <c r="G273" s="49"/>
      <c r="H273" s="71">
        <v>0.91969932155411127</v>
      </c>
      <c r="I273" s="52">
        <v>0.91969931125640869</v>
      </c>
      <c r="J273" s="43"/>
      <c r="K273" s="43"/>
      <c r="L273" s="43"/>
      <c r="M273" s="43"/>
      <c r="N273" s="43"/>
    </row>
    <row r="274" spans="1:14" ht="18" x14ac:dyDescent="0.4">
      <c r="A274" s="49"/>
      <c r="B274" s="49"/>
      <c r="C274" s="49"/>
      <c r="D274" s="49"/>
      <c r="E274" s="40" t="s">
        <v>167</v>
      </c>
      <c r="F274" s="40" t="s">
        <v>168</v>
      </c>
      <c r="G274" s="42" t="s">
        <v>169</v>
      </c>
      <c r="H274" s="43"/>
      <c r="I274" s="43"/>
      <c r="J274" s="43"/>
      <c r="K274" s="43"/>
      <c r="L274" s="43"/>
      <c r="M274" s="43"/>
      <c r="N274" s="43"/>
    </row>
    <row r="275" spans="1:14" ht="18.5" thickBot="1" x14ac:dyDescent="0.45">
      <c r="A275" s="49"/>
      <c r="B275" s="49"/>
      <c r="C275" s="49"/>
      <c r="D275" s="49"/>
      <c r="E275" s="61">
        <v>18.844435924859763</v>
      </c>
      <c r="F275" s="61">
        <v>37.688873291015625</v>
      </c>
      <c r="G275" s="58">
        <v>40.524961006164553</v>
      </c>
      <c r="H275" s="43"/>
      <c r="I275" s="43"/>
      <c r="J275" s="43"/>
      <c r="K275" s="43"/>
      <c r="L275" s="43"/>
      <c r="M275" s="43"/>
      <c r="N275" s="43"/>
    </row>
    <row r="276" spans="1:14" ht="18" x14ac:dyDescent="0.4">
      <c r="A276" s="49"/>
      <c r="B276" s="49"/>
      <c r="C276" s="49"/>
      <c r="D276" s="49"/>
      <c r="E276" s="41" t="s">
        <v>170</v>
      </c>
      <c r="F276" s="41" t="s">
        <v>171</v>
      </c>
      <c r="G276" s="41" t="s">
        <v>172</v>
      </c>
      <c r="H276" s="40" t="s">
        <v>173</v>
      </c>
      <c r="I276" s="42" t="s">
        <v>145</v>
      </c>
      <c r="J276" s="43"/>
      <c r="K276" s="43"/>
      <c r="L276" s="43"/>
      <c r="M276" s="43"/>
      <c r="N276" s="43"/>
    </row>
    <row r="277" spans="1:14" ht="18.5" thickBot="1" x14ac:dyDescent="0.45">
      <c r="A277" s="49"/>
      <c r="B277" s="49"/>
      <c r="C277" s="49"/>
      <c r="D277" s="49"/>
      <c r="E277" s="62">
        <v>18.236550895025577</v>
      </c>
      <c r="F277" s="46">
        <v>1.3942317781890097</v>
      </c>
      <c r="G277" s="47">
        <v>0.4047585332645785</v>
      </c>
      <c r="H277" s="51">
        <v>0.41268307356427747</v>
      </c>
      <c r="I277" s="53">
        <v>1.1571633274555206</v>
      </c>
      <c r="J277" s="43"/>
      <c r="K277" s="43"/>
      <c r="L277" s="43"/>
      <c r="M277" s="43"/>
      <c r="N277" s="43"/>
    </row>
    <row r="278" spans="1:14" ht="18" x14ac:dyDescent="0.4">
      <c r="A278" s="49"/>
      <c r="B278" s="49"/>
      <c r="C278" s="49"/>
      <c r="D278" s="49"/>
      <c r="E278" s="49"/>
      <c r="F278" s="49"/>
      <c r="G278" s="49"/>
      <c r="H278" s="49"/>
      <c r="I278" s="42" t="s">
        <v>164</v>
      </c>
      <c r="J278" s="43"/>
      <c r="K278" s="43"/>
      <c r="L278" s="43"/>
      <c r="M278" s="43"/>
      <c r="N278" s="43"/>
    </row>
    <row r="279" spans="1:14" ht="18.5" thickBot="1" x14ac:dyDescent="0.45">
      <c r="A279" s="49"/>
      <c r="B279" s="49"/>
      <c r="C279" s="49"/>
      <c r="D279" s="49"/>
      <c r="E279" s="49"/>
      <c r="F279" s="49"/>
      <c r="G279" s="49"/>
      <c r="H279" s="49"/>
      <c r="I279" s="50">
        <v>0.41804794961214065</v>
      </c>
      <c r="J279" s="43"/>
      <c r="K279" s="43"/>
      <c r="L279" s="43"/>
      <c r="M279" s="43"/>
      <c r="N279" s="43"/>
    </row>
    <row r="280" spans="1:14" ht="36" x14ac:dyDescent="0.4">
      <c r="A280" s="49"/>
      <c r="B280" s="49"/>
      <c r="C280" s="49"/>
      <c r="D280" s="49"/>
      <c r="E280" s="49"/>
      <c r="F280" s="49"/>
      <c r="G280" s="41" t="s">
        <v>174</v>
      </c>
      <c r="H280" s="40" t="s">
        <v>173</v>
      </c>
      <c r="I280" s="42" t="s">
        <v>145</v>
      </c>
      <c r="J280" s="43"/>
      <c r="K280" s="43"/>
      <c r="L280" s="43"/>
      <c r="M280" s="43"/>
      <c r="N280" s="43"/>
    </row>
    <row r="281" spans="1:14" ht="18.5" thickBot="1" x14ac:dyDescent="0.45">
      <c r="A281" s="49"/>
      <c r="B281" s="49"/>
      <c r="C281" s="49"/>
      <c r="D281" s="49"/>
      <c r="E281" s="49"/>
      <c r="F281" s="49"/>
      <c r="G281" s="47">
        <v>0.99350024497665368</v>
      </c>
      <c r="H281" s="45">
        <v>1.00849617705567</v>
      </c>
      <c r="I281" s="53">
        <v>2.8278232474327085</v>
      </c>
      <c r="J281" s="43"/>
      <c r="K281" s="43"/>
      <c r="L281" s="43"/>
      <c r="M281" s="43"/>
      <c r="N281" s="43"/>
    </row>
    <row r="282" spans="1:14" ht="18" x14ac:dyDescent="0.4">
      <c r="A282" s="49"/>
      <c r="B282" s="49"/>
      <c r="C282" s="49"/>
      <c r="D282" s="49"/>
      <c r="E282" s="49"/>
      <c r="F282" s="49"/>
      <c r="G282" s="49"/>
      <c r="H282" s="49"/>
      <c r="I282" s="42" t="s">
        <v>164</v>
      </c>
      <c r="J282" s="43"/>
      <c r="K282" s="43"/>
      <c r="L282" s="43"/>
      <c r="M282" s="43"/>
      <c r="N282" s="43"/>
    </row>
    <row r="283" spans="1:14" ht="18.5" thickBot="1" x14ac:dyDescent="0.45">
      <c r="A283" s="49"/>
      <c r="B283" s="49"/>
      <c r="C283" s="49"/>
      <c r="D283" s="49"/>
      <c r="E283" s="49"/>
      <c r="F283" s="49"/>
      <c r="G283" s="49"/>
      <c r="H283" s="49"/>
      <c r="I283" s="53">
        <v>1.0216066154241561</v>
      </c>
      <c r="J283" s="43"/>
      <c r="K283" s="43"/>
      <c r="L283" s="43"/>
      <c r="M283" s="43"/>
      <c r="N283" s="43"/>
    </row>
    <row r="284" spans="1:14" ht="36" x14ac:dyDescent="0.4">
      <c r="A284" s="49"/>
      <c r="B284" s="49"/>
      <c r="C284" s="49"/>
      <c r="D284" s="49"/>
      <c r="E284" s="49"/>
      <c r="F284" s="40" t="s">
        <v>175</v>
      </c>
      <c r="G284" s="40" t="s">
        <v>176</v>
      </c>
      <c r="H284" s="41" t="s">
        <v>177</v>
      </c>
      <c r="I284" s="41" t="s">
        <v>144</v>
      </c>
      <c r="J284" s="42" t="s">
        <v>145</v>
      </c>
      <c r="K284" s="43"/>
      <c r="L284" s="43"/>
      <c r="M284" s="43"/>
      <c r="N284" s="43"/>
    </row>
    <row r="285" spans="1:14" ht="18.5" thickBot="1" x14ac:dyDescent="0.45">
      <c r="A285" s="49"/>
      <c r="B285" s="49"/>
      <c r="C285" s="49"/>
      <c r="D285" s="49"/>
      <c r="E285" s="49"/>
      <c r="F285" s="45">
        <v>1.1432700581149879</v>
      </c>
      <c r="G285" s="45">
        <v>1.1432700157165527</v>
      </c>
      <c r="H285" s="46">
        <v>2.3937215954065323</v>
      </c>
      <c r="I285" s="46">
        <v>2.4222133699283606</v>
      </c>
      <c r="J285" s="50">
        <v>0.78379165425450359</v>
      </c>
      <c r="K285" s="43"/>
      <c r="L285" s="43"/>
      <c r="M285" s="43"/>
      <c r="N285" s="43"/>
    </row>
    <row r="286" spans="1:14" ht="36" x14ac:dyDescent="0.4">
      <c r="A286" s="49"/>
      <c r="B286" s="49"/>
      <c r="C286" s="49"/>
      <c r="D286" s="49"/>
      <c r="E286" s="49"/>
      <c r="F286" s="49"/>
      <c r="G286" s="49"/>
      <c r="H286" s="49"/>
      <c r="I286" s="49"/>
      <c r="J286" s="42" t="s">
        <v>146</v>
      </c>
      <c r="K286" s="43"/>
      <c r="L286" s="43"/>
      <c r="M286" s="43"/>
      <c r="N286" s="43"/>
    </row>
    <row r="287" spans="1:14" ht="18.5" thickBot="1" x14ac:dyDescent="0.45">
      <c r="A287" s="49"/>
      <c r="B287" s="49"/>
      <c r="C287" s="49"/>
      <c r="D287" s="49"/>
      <c r="E287" s="49"/>
      <c r="F287" s="49"/>
      <c r="G287" s="49"/>
      <c r="H287" s="49"/>
      <c r="I287" s="49"/>
      <c r="J287" s="59">
        <v>2.4706575410494733</v>
      </c>
      <c r="K287" s="43"/>
      <c r="L287" s="43"/>
      <c r="M287" s="43"/>
      <c r="N287" s="43"/>
    </row>
    <row r="288" spans="1:14" ht="18" x14ac:dyDescent="0.4">
      <c r="A288" s="49"/>
      <c r="B288" s="49"/>
      <c r="C288" s="49"/>
      <c r="D288" s="49"/>
      <c r="E288" s="49"/>
      <c r="F288" s="49"/>
      <c r="G288" s="49"/>
      <c r="H288" s="41" t="s">
        <v>149</v>
      </c>
      <c r="I288" s="42" t="s">
        <v>148</v>
      </c>
      <c r="J288" s="43"/>
      <c r="K288" s="43"/>
      <c r="L288" s="43"/>
      <c r="M288" s="43"/>
      <c r="N288" s="43"/>
    </row>
    <row r="289" spans="1:14" ht="18.5" thickBot="1" x14ac:dyDescent="0.45">
      <c r="A289" s="49"/>
      <c r="B289" s="49"/>
      <c r="C289" s="49"/>
      <c r="D289" s="49"/>
      <c r="E289" s="49"/>
      <c r="F289" s="49"/>
      <c r="G289" s="49"/>
      <c r="H289" s="47">
        <v>0.42422977492189407</v>
      </c>
      <c r="I289" s="50">
        <v>0.42423041934730765</v>
      </c>
      <c r="J289" s="43"/>
      <c r="K289" s="43"/>
      <c r="L289" s="43"/>
      <c r="M289" s="43"/>
      <c r="N289" s="43"/>
    </row>
    <row r="290" spans="1:14" ht="18" x14ac:dyDescent="0.4">
      <c r="A290" s="49"/>
      <c r="B290" s="49"/>
      <c r="C290" s="49"/>
      <c r="D290" s="49"/>
      <c r="E290" s="49"/>
      <c r="F290" s="49"/>
      <c r="G290" s="49"/>
      <c r="H290" s="40" t="s">
        <v>150</v>
      </c>
      <c r="I290" s="42" t="s">
        <v>151</v>
      </c>
      <c r="J290" s="43"/>
      <c r="K290" s="43"/>
      <c r="L290" s="43"/>
      <c r="M290" s="43"/>
      <c r="N290" s="43"/>
    </row>
    <row r="291" spans="1:14" ht="18.5" thickBot="1" x14ac:dyDescent="0.45">
      <c r="A291" s="49"/>
      <c r="B291" s="49"/>
      <c r="C291" s="49"/>
      <c r="D291" s="49"/>
      <c r="E291" s="49"/>
      <c r="F291" s="49"/>
      <c r="G291" s="49"/>
      <c r="H291" s="60">
        <v>5.2151519363927834</v>
      </c>
      <c r="I291" s="59">
        <v>5.2151517868041992</v>
      </c>
      <c r="J291" s="43"/>
      <c r="K291" s="43"/>
      <c r="L291" s="43"/>
      <c r="M291" s="43"/>
      <c r="N291" s="43"/>
    </row>
    <row r="292" spans="1:14" ht="18" x14ac:dyDescent="0.4">
      <c r="A292" s="49"/>
      <c r="B292" s="49"/>
      <c r="C292" s="49"/>
      <c r="D292" s="49"/>
      <c r="E292" s="49"/>
      <c r="F292" s="41" t="s">
        <v>149</v>
      </c>
      <c r="G292" s="42" t="s">
        <v>148</v>
      </c>
      <c r="H292" s="43"/>
      <c r="I292" s="43"/>
      <c r="J292" s="43"/>
      <c r="K292" s="43"/>
      <c r="L292" s="43"/>
      <c r="M292" s="43"/>
      <c r="N292" s="43"/>
    </row>
    <row r="293" spans="1:14" ht="18.5" thickBot="1" x14ac:dyDescent="0.45">
      <c r="A293" s="49"/>
      <c r="B293" s="49"/>
      <c r="C293" s="49"/>
      <c r="D293" s="49"/>
      <c r="E293" s="49"/>
      <c r="F293" s="62">
        <v>27.884635563780193</v>
      </c>
      <c r="G293" s="58">
        <v>27.884678547832127</v>
      </c>
      <c r="H293" s="43"/>
      <c r="I293" s="43"/>
      <c r="J293" s="43"/>
      <c r="K293" s="43"/>
      <c r="L293" s="43"/>
      <c r="M293" s="43"/>
      <c r="N293" s="43"/>
    </row>
    <row r="294" spans="1:14" ht="18" x14ac:dyDescent="0.4">
      <c r="A294" s="49"/>
      <c r="B294" s="49"/>
      <c r="C294" s="49"/>
      <c r="D294" s="49"/>
      <c r="E294" s="41" t="s">
        <v>177</v>
      </c>
      <c r="F294" s="41" t="s">
        <v>144</v>
      </c>
      <c r="G294" s="42" t="s">
        <v>145</v>
      </c>
      <c r="H294" s="43"/>
      <c r="I294" s="43"/>
      <c r="J294" s="43"/>
      <c r="K294" s="43"/>
      <c r="L294" s="43"/>
      <c r="M294" s="43"/>
      <c r="N294" s="43"/>
    </row>
    <row r="295" spans="1:14" ht="18.5" thickBot="1" x14ac:dyDescent="0.45">
      <c r="A295" s="49"/>
      <c r="B295" s="49"/>
      <c r="C295" s="49"/>
      <c r="D295" s="49"/>
      <c r="E295" s="46">
        <v>3.0394251491709294</v>
      </c>
      <c r="F295" s="46">
        <v>3.0756025504488975</v>
      </c>
      <c r="G295" s="50">
        <v>0.99521853837309771</v>
      </c>
      <c r="H295" s="43"/>
      <c r="I295" s="43"/>
      <c r="J295" s="43"/>
      <c r="K295" s="43"/>
      <c r="L295" s="43"/>
      <c r="M295" s="43"/>
      <c r="N295" s="43"/>
    </row>
    <row r="296" spans="1:14" ht="36" x14ac:dyDescent="0.4">
      <c r="A296" s="49"/>
      <c r="B296" s="49"/>
      <c r="C296" s="49"/>
      <c r="D296" s="49"/>
      <c r="E296" s="49"/>
      <c r="F296" s="49"/>
      <c r="G296" s="42" t="s">
        <v>146</v>
      </c>
      <c r="H296" s="43"/>
      <c r="I296" s="43"/>
      <c r="J296" s="43"/>
      <c r="K296" s="43"/>
      <c r="L296" s="43"/>
      <c r="M296" s="43"/>
      <c r="N296" s="43"/>
    </row>
    <row r="297" spans="1:14" ht="18.5" thickBot="1" x14ac:dyDescent="0.45">
      <c r="A297" s="49"/>
      <c r="B297" s="49"/>
      <c r="C297" s="49"/>
      <c r="D297" s="49"/>
      <c r="E297" s="49"/>
      <c r="F297" s="49"/>
      <c r="G297" s="59">
        <v>3.1371145297055198</v>
      </c>
      <c r="H297" s="43"/>
      <c r="I297" s="43"/>
      <c r="J297" s="43"/>
      <c r="K297" s="43"/>
      <c r="L297" s="43"/>
      <c r="M297" s="43"/>
      <c r="N297" s="43"/>
    </row>
    <row r="298" spans="1:14" ht="18" x14ac:dyDescent="0.4">
      <c r="A298" s="49"/>
      <c r="B298" s="49"/>
      <c r="C298" s="49"/>
      <c r="D298" s="49"/>
      <c r="E298" s="41" t="s">
        <v>149</v>
      </c>
      <c r="F298" s="42" t="s">
        <v>148</v>
      </c>
      <c r="G298" s="43"/>
      <c r="H298" s="43"/>
      <c r="I298" s="43"/>
      <c r="J298" s="43"/>
      <c r="K298" s="43"/>
      <c r="L298" s="43"/>
      <c r="M298" s="43"/>
      <c r="N298" s="43"/>
    </row>
    <row r="299" spans="1:14" ht="18.5" thickBot="1" x14ac:dyDescent="0.45">
      <c r="A299" s="49"/>
      <c r="B299" s="49"/>
      <c r="C299" s="49"/>
      <c r="D299" s="49"/>
      <c r="E299" s="56">
        <v>2724.4495209623465</v>
      </c>
      <c r="F299" s="57">
        <v>2724.4536272969394</v>
      </c>
      <c r="G299" s="43"/>
      <c r="H299" s="43"/>
      <c r="I299" s="43"/>
      <c r="J299" s="43"/>
      <c r="K299" s="43"/>
      <c r="L299" s="43"/>
      <c r="M299" s="43"/>
      <c r="N299" s="43"/>
    </row>
    <row r="300" spans="1:14" ht="36" x14ac:dyDescent="0.4">
      <c r="A300" s="49"/>
      <c r="B300" s="49"/>
      <c r="C300" s="49"/>
      <c r="D300" s="49"/>
      <c r="E300" s="41" t="s">
        <v>178</v>
      </c>
      <c r="F300" s="40" t="s">
        <v>179</v>
      </c>
      <c r="G300" s="42" t="s">
        <v>180</v>
      </c>
      <c r="H300" s="43"/>
      <c r="I300" s="43"/>
      <c r="J300" s="43"/>
      <c r="K300" s="43"/>
      <c r="L300" s="43"/>
      <c r="M300" s="43"/>
      <c r="N300" s="43"/>
    </row>
    <row r="301" spans="1:14" ht="18.5" thickBot="1" x14ac:dyDescent="0.45">
      <c r="A301" s="49"/>
      <c r="B301" s="49"/>
      <c r="C301" s="49"/>
      <c r="D301" s="49"/>
      <c r="E301" s="62">
        <v>34.649446700548594</v>
      </c>
      <c r="F301" s="61">
        <v>77.791345655386806</v>
      </c>
      <c r="G301" s="58">
        <v>77.791343688964844</v>
      </c>
      <c r="H301" s="43"/>
      <c r="I301" s="43"/>
      <c r="J301" s="43"/>
      <c r="K301" s="43"/>
      <c r="L301" s="43"/>
      <c r="M301" s="43"/>
      <c r="N301" s="43"/>
    </row>
    <row r="302" spans="1:14" ht="36" x14ac:dyDescent="0.4">
      <c r="A302" s="49"/>
      <c r="B302" s="49"/>
      <c r="C302" s="49"/>
      <c r="D302" s="49"/>
      <c r="E302" s="41" t="s">
        <v>181</v>
      </c>
      <c r="F302" s="40" t="s">
        <v>179</v>
      </c>
      <c r="G302" s="42" t="s">
        <v>180</v>
      </c>
      <c r="H302" s="43"/>
      <c r="I302" s="43"/>
      <c r="J302" s="43"/>
      <c r="K302" s="43"/>
      <c r="L302" s="43"/>
      <c r="M302" s="43"/>
      <c r="N302" s="43"/>
    </row>
    <row r="303" spans="1:14" ht="18.5" thickBot="1" x14ac:dyDescent="0.45">
      <c r="A303" s="49"/>
      <c r="B303" s="49"/>
      <c r="C303" s="49"/>
      <c r="D303" s="49"/>
      <c r="E303" s="55">
        <v>116.10604069832949</v>
      </c>
      <c r="F303" s="61">
        <v>93.981280954815674</v>
      </c>
      <c r="G303" s="58">
        <v>93.981277465820313</v>
      </c>
      <c r="H303" s="43"/>
      <c r="I303" s="43"/>
      <c r="J303" s="43"/>
      <c r="K303" s="43"/>
      <c r="L303" s="43"/>
      <c r="M303" s="43"/>
      <c r="N303" s="43"/>
    </row>
    <row r="304" spans="1:14" ht="18" x14ac:dyDescent="0.4">
      <c r="A304" s="49"/>
      <c r="B304" s="49"/>
      <c r="C304" s="49"/>
      <c r="D304" s="49"/>
      <c r="E304" s="49"/>
      <c r="F304" s="40" t="s">
        <v>150</v>
      </c>
      <c r="G304" s="42" t="s">
        <v>151</v>
      </c>
      <c r="H304" s="43"/>
      <c r="I304" s="43"/>
      <c r="J304" s="43"/>
      <c r="K304" s="43"/>
      <c r="L304" s="43"/>
      <c r="M304" s="43"/>
      <c r="N304" s="43"/>
    </row>
    <row r="305" spans="1:14" ht="18.5" thickBot="1" x14ac:dyDescent="0.45">
      <c r="A305" s="49"/>
      <c r="B305" s="49"/>
      <c r="C305" s="49"/>
      <c r="D305" s="49"/>
      <c r="E305" s="49"/>
      <c r="F305" s="61">
        <v>27.432700610828775</v>
      </c>
      <c r="G305" s="58">
        <v>27.432701110839844</v>
      </c>
      <c r="H305" s="43"/>
      <c r="I305" s="43"/>
      <c r="J305" s="43"/>
      <c r="K305" s="43"/>
      <c r="L305" s="43"/>
      <c r="M305" s="43"/>
      <c r="N305" s="43"/>
    </row>
    <row r="306" spans="1:14" ht="18" x14ac:dyDescent="0.4">
      <c r="A306" s="49"/>
      <c r="B306" s="49"/>
      <c r="C306" s="49"/>
      <c r="D306" s="49"/>
      <c r="E306" s="41" t="s">
        <v>182</v>
      </c>
      <c r="F306" s="40" t="s">
        <v>161</v>
      </c>
      <c r="G306" s="41" t="s">
        <v>162</v>
      </c>
      <c r="H306" s="41" t="s">
        <v>149</v>
      </c>
      <c r="I306" s="42" t="s">
        <v>148</v>
      </c>
      <c r="J306" s="43"/>
      <c r="K306" s="43"/>
      <c r="L306" s="43"/>
      <c r="M306" s="43"/>
      <c r="N306" s="43"/>
    </row>
    <row r="307" spans="1:14" ht="18.5" thickBot="1" x14ac:dyDescent="0.45">
      <c r="A307" s="49"/>
      <c r="B307" s="49"/>
      <c r="C307" s="49"/>
      <c r="D307" s="49"/>
      <c r="E307" s="62">
        <v>12.765585626517902</v>
      </c>
      <c r="F307" s="45">
        <v>3.6541489636898041</v>
      </c>
      <c r="G307" s="46">
        <v>2.9665112862205505</v>
      </c>
      <c r="H307" s="46">
        <v>1.8424421247280225</v>
      </c>
      <c r="I307" s="53">
        <v>1.8424449711148643</v>
      </c>
      <c r="J307" s="43"/>
      <c r="K307" s="43"/>
      <c r="L307" s="43"/>
      <c r="M307" s="43"/>
      <c r="N307" s="43"/>
    </row>
    <row r="308" spans="1:14" ht="18" x14ac:dyDescent="0.4">
      <c r="A308" s="49"/>
      <c r="B308" s="49"/>
      <c r="C308" s="49"/>
      <c r="D308" s="49"/>
      <c r="E308" s="49"/>
      <c r="F308" s="49"/>
      <c r="G308" s="49"/>
      <c r="H308" s="40" t="s">
        <v>163</v>
      </c>
      <c r="I308" s="42" t="s">
        <v>164</v>
      </c>
      <c r="J308" s="43"/>
      <c r="K308" s="43"/>
      <c r="L308" s="43"/>
      <c r="M308" s="43"/>
      <c r="N308" s="43"/>
    </row>
    <row r="309" spans="1:14" ht="18.5" thickBot="1" x14ac:dyDescent="0.45">
      <c r="A309" s="49"/>
      <c r="B309" s="49"/>
      <c r="C309" s="49"/>
      <c r="D309" s="49"/>
      <c r="E309" s="49"/>
      <c r="F309" s="49"/>
      <c r="G309" s="49"/>
      <c r="H309" s="45">
        <v>1.2792450744761255</v>
      </c>
      <c r="I309" s="53">
        <v>1.3176223695278169</v>
      </c>
      <c r="J309" s="43"/>
      <c r="K309" s="43"/>
      <c r="L309" s="43"/>
      <c r="M309" s="43"/>
      <c r="N309" s="43"/>
    </row>
    <row r="310" spans="1:14" ht="18" x14ac:dyDescent="0.4">
      <c r="A310" s="49"/>
      <c r="B310" s="49"/>
      <c r="C310" s="49"/>
      <c r="D310" s="49"/>
      <c r="E310" s="49"/>
      <c r="F310" s="49"/>
      <c r="G310" s="49"/>
      <c r="H310" s="40" t="s">
        <v>150</v>
      </c>
      <c r="I310" s="42" t="s">
        <v>151</v>
      </c>
      <c r="J310" s="43"/>
      <c r="K310" s="43"/>
      <c r="L310" s="43"/>
      <c r="M310" s="43"/>
      <c r="N310" s="43"/>
    </row>
    <row r="311" spans="1:14" ht="18.5" thickBot="1" x14ac:dyDescent="0.45">
      <c r="A311" s="49"/>
      <c r="B311" s="49"/>
      <c r="C311" s="49"/>
      <c r="D311" s="49"/>
      <c r="E311" s="49"/>
      <c r="F311" s="49"/>
      <c r="G311" s="49"/>
      <c r="H311" s="51">
        <v>0.11169878867208816</v>
      </c>
      <c r="I311" s="52">
        <v>0.11169879138469696</v>
      </c>
      <c r="J311" s="43"/>
      <c r="K311" s="43"/>
      <c r="L311" s="43"/>
      <c r="M311" s="43"/>
      <c r="N311" s="43"/>
    </row>
    <row r="312" spans="1:14" ht="18" x14ac:dyDescent="0.4">
      <c r="A312" s="49"/>
      <c r="B312" s="49"/>
      <c r="C312" s="49"/>
      <c r="D312" s="49"/>
      <c r="E312" s="49"/>
      <c r="F312" s="49"/>
      <c r="G312" s="40" t="s">
        <v>150</v>
      </c>
      <c r="H312" s="42" t="s">
        <v>151</v>
      </c>
      <c r="I312" s="43"/>
      <c r="J312" s="43"/>
      <c r="K312" s="43"/>
      <c r="L312" s="43"/>
      <c r="M312" s="43"/>
      <c r="N312" s="43"/>
    </row>
    <row r="313" spans="1:14" ht="18.5" thickBot="1" x14ac:dyDescent="0.45">
      <c r="A313" s="49"/>
      <c r="B313" s="49"/>
      <c r="C313" s="49"/>
      <c r="D313" s="49"/>
      <c r="E313" s="49"/>
      <c r="F313" s="49"/>
      <c r="G313" s="51">
        <v>0.7419603491191864</v>
      </c>
      <c r="H313" s="50">
        <v>0.74196034669876099</v>
      </c>
      <c r="I313" s="43"/>
      <c r="J313" s="43"/>
      <c r="K313" s="43"/>
      <c r="L313" s="43"/>
      <c r="M313" s="43"/>
      <c r="N313" s="43"/>
    </row>
    <row r="314" spans="1:14" ht="36" x14ac:dyDescent="0.4">
      <c r="A314" s="49"/>
      <c r="B314" s="49"/>
      <c r="C314" s="49"/>
      <c r="D314" s="49"/>
      <c r="E314" s="49"/>
      <c r="F314" s="40" t="s">
        <v>183</v>
      </c>
      <c r="G314" s="41" t="s">
        <v>184</v>
      </c>
      <c r="H314" s="42" t="s">
        <v>185</v>
      </c>
      <c r="I314" s="43"/>
      <c r="J314" s="43"/>
      <c r="K314" s="43"/>
      <c r="L314" s="43"/>
      <c r="M314" s="43"/>
      <c r="N314" s="43"/>
    </row>
    <row r="315" spans="1:14" ht="18.5" thickBot="1" x14ac:dyDescent="0.45">
      <c r="A315" s="49"/>
      <c r="B315" s="49"/>
      <c r="C315" s="49"/>
      <c r="D315" s="49"/>
      <c r="E315" s="49"/>
      <c r="F315" s="61">
        <v>14.361284136772156</v>
      </c>
      <c r="G315" s="46">
        <v>5.7849263562889099</v>
      </c>
      <c r="H315" s="58">
        <v>22.249694192209134</v>
      </c>
      <c r="I315" s="43"/>
      <c r="J315" s="43"/>
      <c r="K315" s="43"/>
      <c r="L315" s="43"/>
      <c r="M315" s="43"/>
      <c r="N315" s="43"/>
    </row>
    <row r="316" spans="1:14" ht="18" x14ac:dyDescent="0.4">
      <c r="A316" s="49"/>
      <c r="B316" s="49"/>
      <c r="C316" s="49"/>
      <c r="D316" s="49"/>
      <c r="E316" s="40" t="s">
        <v>161</v>
      </c>
      <c r="F316" s="41" t="s">
        <v>162</v>
      </c>
      <c r="G316" s="41" t="s">
        <v>149</v>
      </c>
      <c r="H316" s="42" t="s">
        <v>148</v>
      </c>
      <c r="I316" s="43"/>
      <c r="J316" s="43"/>
      <c r="K316" s="43"/>
      <c r="L316" s="43"/>
      <c r="M316" s="43"/>
      <c r="N316" s="43"/>
    </row>
    <row r="317" spans="1:14" ht="18.5" thickBot="1" x14ac:dyDescent="0.45">
      <c r="A317" s="49"/>
      <c r="B317" s="49"/>
      <c r="C317" s="49"/>
      <c r="D317" s="49"/>
      <c r="E317" s="61">
        <v>31.610021551377663</v>
      </c>
      <c r="F317" s="62">
        <v>25.661647728157043</v>
      </c>
      <c r="G317" s="62">
        <v>15.937947613629497</v>
      </c>
      <c r="H317" s="58">
        <v>15.937971634905866</v>
      </c>
      <c r="I317" s="43"/>
      <c r="J317" s="43"/>
      <c r="K317" s="43"/>
      <c r="L317" s="43"/>
      <c r="M317" s="43"/>
      <c r="N317" s="43"/>
    </row>
    <row r="318" spans="1:14" ht="18" x14ac:dyDescent="0.4">
      <c r="A318" s="49"/>
      <c r="B318" s="49"/>
      <c r="C318" s="49"/>
      <c r="D318" s="49"/>
      <c r="E318" s="49"/>
      <c r="F318" s="49"/>
      <c r="G318" s="40" t="s">
        <v>163</v>
      </c>
      <c r="H318" s="42" t="s">
        <v>164</v>
      </c>
      <c r="I318" s="43"/>
      <c r="J318" s="43"/>
      <c r="K318" s="43"/>
      <c r="L318" s="43"/>
      <c r="M318" s="43"/>
      <c r="N318" s="43"/>
    </row>
    <row r="319" spans="1:14" ht="18.5" thickBot="1" x14ac:dyDescent="0.45">
      <c r="A319" s="49"/>
      <c r="B319" s="49"/>
      <c r="C319" s="49"/>
      <c r="D319" s="49"/>
      <c r="E319" s="49"/>
      <c r="F319" s="49"/>
      <c r="G319" s="61">
        <v>11.066041482851876</v>
      </c>
      <c r="H319" s="58">
        <v>11.398023204803467</v>
      </c>
      <c r="I319" s="43"/>
      <c r="J319" s="43"/>
      <c r="K319" s="43"/>
      <c r="L319" s="43"/>
      <c r="M319" s="43"/>
      <c r="N319" s="43"/>
    </row>
    <row r="320" spans="1:14" ht="18" x14ac:dyDescent="0.4">
      <c r="A320" s="49"/>
      <c r="B320" s="49"/>
      <c r="C320" s="49"/>
      <c r="D320" s="49"/>
      <c r="E320" s="49"/>
      <c r="F320" s="49"/>
      <c r="G320" s="40" t="s">
        <v>150</v>
      </c>
      <c r="H320" s="42" t="s">
        <v>151</v>
      </c>
      <c r="I320" s="43"/>
      <c r="J320" s="43"/>
      <c r="K320" s="43"/>
      <c r="L320" s="43"/>
      <c r="M320" s="43"/>
      <c r="N320" s="43"/>
    </row>
    <row r="321" spans="1:14" ht="18.5" thickBot="1" x14ac:dyDescent="0.45">
      <c r="A321" s="49"/>
      <c r="B321" s="49"/>
      <c r="C321" s="49"/>
      <c r="D321" s="49"/>
      <c r="E321" s="49"/>
      <c r="F321" s="49"/>
      <c r="G321" s="51">
        <v>0.96624443094754442</v>
      </c>
      <c r="H321" s="52">
        <v>0.96624445915222168</v>
      </c>
      <c r="I321" s="43"/>
      <c r="J321" s="43"/>
      <c r="K321" s="43"/>
      <c r="L321" s="43"/>
      <c r="M321" s="43"/>
      <c r="N321" s="43"/>
    </row>
    <row r="322" spans="1:14" ht="18" x14ac:dyDescent="0.4">
      <c r="A322" s="49"/>
      <c r="B322" s="49"/>
      <c r="C322" s="49"/>
      <c r="D322" s="49"/>
      <c r="E322" s="49"/>
      <c r="F322" s="40" t="s">
        <v>150</v>
      </c>
      <c r="G322" s="42" t="s">
        <v>151</v>
      </c>
      <c r="H322" s="43"/>
      <c r="I322" s="43"/>
      <c r="J322" s="43"/>
      <c r="K322" s="43"/>
      <c r="L322" s="43"/>
      <c r="M322" s="43"/>
      <c r="N322" s="43"/>
    </row>
    <row r="323" spans="1:14" ht="18.5" thickBot="1" x14ac:dyDescent="0.45">
      <c r="A323" s="49"/>
      <c r="B323" s="49"/>
      <c r="C323" s="49"/>
      <c r="D323" s="49"/>
      <c r="E323" s="49"/>
      <c r="F323" s="45">
        <v>6.4182884440040588</v>
      </c>
      <c r="G323" s="53">
        <v>6.4182882308959961</v>
      </c>
      <c r="H323" s="43"/>
      <c r="I323" s="43"/>
      <c r="J323" s="43"/>
      <c r="K323" s="43"/>
      <c r="L323" s="43"/>
      <c r="M323" s="43"/>
      <c r="N323" s="43"/>
    </row>
    <row r="324" spans="1:14" ht="36" x14ac:dyDescent="0.4">
      <c r="A324" s="49"/>
      <c r="B324" s="49"/>
      <c r="C324" s="40" t="s">
        <v>517</v>
      </c>
      <c r="D324" s="41" t="s">
        <v>474</v>
      </c>
      <c r="E324" s="41" t="s">
        <v>199</v>
      </c>
      <c r="F324" s="40" t="s">
        <v>179</v>
      </c>
      <c r="G324" s="42" t="s">
        <v>180</v>
      </c>
      <c r="H324" s="43"/>
      <c r="I324" s="43"/>
      <c r="J324" s="43"/>
      <c r="K324" s="43"/>
      <c r="L324" s="43"/>
      <c r="M324" s="43"/>
      <c r="N324" s="43"/>
    </row>
    <row r="325" spans="1:14" ht="18.5" thickBot="1" x14ac:dyDescent="0.45">
      <c r="A325" s="49"/>
      <c r="B325" s="49"/>
      <c r="C325" s="54">
        <v>371.6995993351257</v>
      </c>
      <c r="D325" s="55">
        <v>280.54397874511722</v>
      </c>
      <c r="E325" s="55">
        <v>202.274299207285</v>
      </c>
      <c r="F325" s="54">
        <v>163.72961225238217</v>
      </c>
      <c r="G325" s="63">
        <v>163.7296142578125</v>
      </c>
      <c r="H325" s="43"/>
      <c r="I325" s="43"/>
      <c r="J325" s="43"/>
      <c r="K325" s="43"/>
      <c r="L325" s="43"/>
      <c r="M325" s="43"/>
      <c r="N325" s="43"/>
    </row>
    <row r="326" spans="1:14" ht="18" x14ac:dyDescent="0.4">
      <c r="A326" s="49"/>
      <c r="B326" s="49"/>
      <c r="C326" s="49"/>
      <c r="D326" s="49"/>
      <c r="E326" s="49"/>
      <c r="F326" s="40" t="s">
        <v>150</v>
      </c>
      <c r="G326" s="42" t="s">
        <v>151</v>
      </c>
      <c r="H326" s="43"/>
      <c r="I326" s="43"/>
      <c r="J326" s="43"/>
      <c r="K326" s="43"/>
      <c r="L326" s="43"/>
      <c r="M326" s="43"/>
      <c r="N326" s="43"/>
    </row>
    <row r="327" spans="1:14" ht="18.5" thickBot="1" x14ac:dyDescent="0.45">
      <c r="A327" s="49"/>
      <c r="B327" s="49"/>
      <c r="C327" s="49"/>
      <c r="D327" s="49"/>
      <c r="E327" s="49"/>
      <c r="F327" s="61">
        <v>47.7919154582084</v>
      </c>
      <c r="G327" s="58">
        <v>47.791915893554688</v>
      </c>
      <c r="H327" s="43"/>
      <c r="I327" s="43"/>
      <c r="J327" s="43"/>
      <c r="K327" s="43"/>
      <c r="L327" s="43"/>
      <c r="M327" s="43"/>
      <c r="N327" s="43"/>
    </row>
    <row r="328" spans="1:14" ht="18" x14ac:dyDescent="0.4">
      <c r="A328" s="49"/>
      <c r="B328" s="49"/>
      <c r="C328" s="49"/>
      <c r="D328" s="49"/>
      <c r="E328" s="41" t="s">
        <v>431</v>
      </c>
      <c r="F328" s="40" t="s">
        <v>173</v>
      </c>
      <c r="G328" s="42" t="s">
        <v>145</v>
      </c>
      <c r="H328" s="43"/>
      <c r="I328" s="43"/>
      <c r="J328" s="43"/>
      <c r="K328" s="43"/>
      <c r="L328" s="43"/>
      <c r="M328" s="43"/>
      <c r="N328" s="43"/>
    </row>
    <row r="329" spans="1:14" ht="18.5" thickBot="1" x14ac:dyDescent="0.45">
      <c r="A329" s="49"/>
      <c r="B329" s="49"/>
      <c r="C329" s="49"/>
      <c r="D329" s="49"/>
      <c r="E329" s="62">
        <v>79.770197126651624</v>
      </c>
      <c r="F329" s="61">
        <v>81.331969002205696</v>
      </c>
      <c r="G329" s="63">
        <v>228.05484448242188</v>
      </c>
      <c r="H329" s="43"/>
      <c r="I329" s="43"/>
      <c r="J329" s="43"/>
      <c r="K329" s="43"/>
      <c r="L329" s="43"/>
      <c r="M329" s="43"/>
      <c r="N329" s="43"/>
    </row>
    <row r="330" spans="1:14" ht="18" x14ac:dyDescent="0.4">
      <c r="A330" s="49"/>
      <c r="B330" s="49"/>
      <c r="C330" s="49"/>
      <c r="D330" s="49"/>
      <c r="E330" s="49"/>
      <c r="F330" s="49"/>
      <c r="G330" s="42" t="s">
        <v>164</v>
      </c>
      <c r="H330" s="43"/>
      <c r="I330" s="43"/>
      <c r="J330" s="43"/>
      <c r="K330" s="43"/>
      <c r="L330" s="43"/>
      <c r="M330" s="43"/>
      <c r="N330" s="43"/>
    </row>
    <row r="331" spans="1:14" ht="18.5" thickBot="1" x14ac:dyDescent="0.45">
      <c r="A331" s="49"/>
      <c r="B331" s="49"/>
      <c r="C331" s="49"/>
      <c r="D331" s="49"/>
      <c r="E331" s="49"/>
      <c r="F331" s="49"/>
      <c r="G331" s="72">
        <v>82.389285827636712</v>
      </c>
      <c r="H331" s="43"/>
      <c r="I331" s="43"/>
      <c r="J331" s="43"/>
      <c r="K331" s="43"/>
      <c r="L331" s="43"/>
      <c r="M331" s="43"/>
      <c r="N331" s="43"/>
    </row>
    <row r="332" spans="1:14" ht="18" x14ac:dyDescent="0.4">
      <c r="A332" s="49"/>
      <c r="B332" s="49"/>
      <c r="C332" s="49"/>
      <c r="D332" s="41" t="s">
        <v>152</v>
      </c>
      <c r="E332" s="41" t="s">
        <v>144</v>
      </c>
      <c r="F332" s="42" t="s">
        <v>145</v>
      </c>
      <c r="G332" s="43"/>
      <c r="H332" s="43"/>
      <c r="I332" s="43"/>
      <c r="J332" s="43"/>
      <c r="K332" s="43"/>
      <c r="L332" s="43"/>
      <c r="M332" s="43"/>
      <c r="N332" s="43"/>
    </row>
    <row r="333" spans="1:14" ht="18.5" thickBot="1" x14ac:dyDescent="0.45">
      <c r="A333" s="49"/>
      <c r="B333" s="49"/>
      <c r="C333" s="49"/>
      <c r="D333" s="55">
        <v>245.20761430163574</v>
      </c>
      <c r="E333" s="55">
        <v>126.14018555857599</v>
      </c>
      <c r="F333" s="58">
        <v>40.817058371457108</v>
      </c>
      <c r="G333" s="43"/>
      <c r="H333" s="43"/>
      <c r="I333" s="43"/>
      <c r="J333" s="43"/>
      <c r="K333" s="43"/>
      <c r="L333" s="43"/>
      <c r="M333" s="43"/>
      <c r="N333" s="43"/>
    </row>
    <row r="334" spans="1:14" ht="36" x14ac:dyDescent="0.4">
      <c r="A334" s="49"/>
      <c r="B334" s="49"/>
      <c r="C334" s="49"/>
      <c r="D334" s="49"/>
      <c r="E334" s="49"/>
      <c r="F334" s="42" t="s">
        <v>146</v>
      </c>
      <c r="G334" s="43"/>
      <c r="H334" s="43"/>
      <c r="I334" s="43"/>
      <c r="J334" s="43"/>
      <c r="K334" s="43"/>
      <c r="L334" s="43"/>
      <c r="M334" s="43"/>
      <c r="N334" s="43"/>
    </row>
    <row r="335" spans="1:14" ht="18.5" thickBot="1" x14ac:dyDescent="0.45">
      <c r="A335" s="49"/>
      <c r="B335" s="49"/>
      <c r="C335" s="49"/>
      <c r="D335" s="49"/>
      <c r="E335" s="49"/>
      <c r="F335" s="63">
        <v>128.6629839977243</v>
      </c>
      <c r="G335" s="43"/>
      <c r="H335" s="43"/>
      <c r="I335" s="43"/>
      <c r="J335" s="43"/>
      <c r="K335" s="43"/>
      <c r="L335" s="43"/>
      <c r="M335" s="43"/>
      <c r="N335" s="43"/>
    </row>
    <row r="336" spans="1:14" ht="18" x14ac:dyDescent="0.4">
      <c r="A336" s="49"/>
      <c r="B336" s="49"/>
      <c r="C336" s="49"/>
      <c r="D336" s="49"/>
      <c r="E336" s="41" t="s">
        <v>149</v>
      </c>
      <c r="F336" s="42" t="s">
        <v>148</v>
      </c>
      <c r="G336" s="43"/>
      <c r="H336" s="43"/>
      <c r="I336" s="43"/>
      <c r="J336" s="43"/>
      <c r="K336" s="43"/>
      <c r="L336" s="43"/>
      <c r="M336" s="43"/>
      <c r="N336" s="43"/>
    </row>
    <row r="337" spans="1:14" ht="18.5" thickBot="1" x14ac:dyDescent="0.45">
      <c r="A337" s="49"/>
      <c r="B337" s="49"/>
      <c r="C337" s="49"/>
      <c r="D337" s="49"/>
      <c r="E337" s="55">
        <v>126.01273812649985</v>
      </c>
      <c r="F337" s="63">
        <v>126.01293370328777</v>
      </c>
      <c r="G337" s="43"/>
      <c r="H337" s="43"/>
      <c r="I337" s="43"/>
      <c r="J337" s="43"/>
      <c r="K337" s="43"/>
      <c r="L337" s="43"/>
      <c r="M337" s="43"/>
      <c r="N337" s="43"/>
    </row>
    <row r="338" spans="1:14" ht="18" x14ac:dyDescent="0.4">
      <c r="A338" s="49"/>
      <c r="B338" s="49"/>
      <c r="C338" s="49"/>
      <c r="D338" s="49"/>
      <c r="E338" s="40" t="s">
        <v>150</v>
      </c>
      <c r="F338" s="42" t="s">
        <v>151</v>
      </c>
      <c r="G338" s="43"/>
      <c r="H338" s="43"/>
      <c r="I338" s="43"/>
      <c r="J338" s="43"/>
      <c r="K338" s="43"/>
      <c r="L338" s="43"/>
      <c r="M338" s="43"/>
      <c r="N338" s="43"/>
    </row>
    <row r="339" spans="1:14" ht="18.5" thickBot="1" x14ac:dyDescent="0.45">
      <c r="A339" s="49"/>
      <c r="B339" s="49"/>
      <c r="C339" s="49"/>
      <c r="D339" s="49"/>
      <c r="E339" s="54">
        <v>225.03623700849874</v>
      </c>
      <c r="F339" s="63">
        <v>225.03623962402344</v>
      </c>
      <c r="G339" s="43"/>
      <c r="H339" s="43"/>
      <c r="I339" s="43"/>
      <c r="J339" s="43"/>
      <c r="K339" s="43"/>
      <c r="L339" s="43"/>
      <c r="M339" s="43"/>
      <c r="N339" s="43"/>
    </row>
    <row r="340" spans="1:14" ht="36" x14ac:dyDescent="0.4">
      <c r="A340" s="49"/>
      <c r="B340" s="49"/>
      <c r="C340" s="40" t="s">
        <v>516</v>
      </c>
      <c r="D340" s="41" t="s">
        <v>515</v>
      </c>
      <c r="E340" s="40" t="s">
        <v>488</v>
      </c>
      <c r="F340" s="41" t="s">
        <v>431</v>
      </c>
      <c r="G340" s="40" t="s">
        <v>173</v>
      </c>
      <c r="H340" s="42" t="s">
        <v>145</v>
      </c>
      <c r="I340" s="43"/>
      <c r="J340" s="43"/>
      <c r="K340" s="43"/>
      <c r="L340" s="43"/>
      <c r="M340" s="43"/>
      <c r="N340" s="43"/>
    </row>
    <row r="341" spans="1:14" ht="18.5" thickBot="1" x14ac:dyDescent="0.45">
      <c r="A341" s="49"/>
      <c r="B341" s="49"/>
      <c r="C341" s="61">
        <v>53.660951100430111</v>
      </c>
      <c r="D341" s="62">
        <v>13.415237426757813</v>
      </c>
      <c r="E341" s="45">
        <v>9.7067043810040659</v>
      </c>
      <c r="F341" s="46">
        <v>7.2868033842716216</v>
      </c>
      <c r="G341" s="45">
        <v>7.4294673046414976</v>
      </c>
      <c r="H341" s="58">
        <v>20.832226032257079</v>
      </c>
      <c r="I341" s="43"/>
      <c r="J341" s="43"/>
      <c r="K341" s="43"/>
      <c r="L341" s="43"/>
      <c r="M341" s="43"/>
      <c r="N341" s="43"/>
    </row>
    <row r="342" spans="1:14" ht="18" x14ac:dyDescent="0.4">
      <c r="A342" s="49"/>
      <c r="B342" s="49"/>
      <c r="C342" s="49"/>
      <c r="D342" s="49"/>
      <c r="E342" s="49"/>
      <c r="F342" s="49"/>
      <c r="G342" s="49"/>
      <c r="H342" s="42" t="s">
        <v>164</v>
      </c>
      <c r="I342" s="43"/>
      <c r="J342" s="43"/>
      <c r="K342" s="43"/>
      <c r="L342" s="43"/>
      <c r="M342" s="43"/>
      <c r="N342" s="43"/>
    </row>
    <row r="343" spans="1:14" ht="18.5" thickBot="1" x14ac:dyDescent="0.45">
      <c r="A343" s="49"/>
      <c r="B343" s="49"/>
      <c r="C343" s="49"/>
      <c r="D343" s="49"/>
      <c r="E343" s="49"/>
      <c r="F343" s="49"/>
      <c r="G343" s="49"/>
      <c r="H343" s="59">
        <v>7.526050274848938</v>
      </c>
      <c r="I343" s="43"/>
      <c r="J343" s="43"/>
      <c r="K343" s="43"/>
      <c r="L343" s="43"/>
      <c r="M343" s="43"/>
      <c r="N343" s="43"/>
    </row>
    <row r="344" spans="1:14" ht="18" x14ac:dyDescent="0.4">
      <c r="A344" s="49"/>
      <c r="B344" s="49"/>
      <c r="C344" s="49"/>
      <c r="D344" s="49"/>
      <c r="E344" s="49"/>
      <c r="F344" s="41" t="s">
        <v>426</v>
      </c>
      <c r="G344" s="42" t="s">
        <v>148</v>
      </c>
      <c r="H344" s="43"/>
      <c r="I344" s="43"/>
      <c r="J344" s="43"/>
      <c r="K344" s="43"/>
      <c r="L344" s="43"/>
      <c r="M344" s="43"/>
      <c r="N344" s="43"/>
    </row>
    <row r="345" spans="1:14" ht="18.5" thickBot="1" x14ac:dyDescent="0.45">
      <c r="A345" s="49"/>
      <c r="B345" s="49"/>
      <c r="C345" s="49"/>
      <c r="D345" s="49"/>
      <c r="E345" s="49"/>
      <c r="F345" s="46">
        <v>7.1252935340909955</v>
      </c>
      <c r="G345" s="59">
        <v>7.1313645336956482</v>
      </c>
      <c r="H345" s="43"/>
      <c r="I345" s="43"/>
      <c r="J345" s="43"/>
      <c r="K345" s="43"/>
      <c r="L345" s="43"/>
      <c r="M345" s="43"/>
      <c r="N345" s="43"/>
    </row>
    <row r="346" spans="1:14" ht="18" x14ac:dyDescent="0.4">
      <c r="A346" s="49"/>
      <c r="B346" s="49"/>
      <c r="C346" s="49"/>
      <c r="D346" s="49"/>
      <c r="E346" s="40" t="s">
        <v>150</v>
      </c>
      <c r="F346" s="42" t="s">
        <v>151</v>
      </c>
      <c r="G346" s="43"/>
      <c r="H346" s="43"/>
      <c r="I346" s="43"/>
      <c r="J346" s="43"/>
      <c r="K346" s="43"/>
      <c r="L346" s="43"/>
      <c r="M346" s="43"/>
      <c r="N346" s="43"/>
    </row>
    <row r="347" spans="1:14" ht="18.5" thickBot="1" x14ac:dyDescent="0.45">
      <c r="A347" s="49"/>
      <c r="B347" s="49"/>
      <c r="C347" s="49"/>
      <c r="D347" s="49"/>
      <c r="E347" s="45">
        <v>3.7661733572530558</v>
      </c>
      <c r="F347" s="53">
        <v>3.7661733627319336</v>
      </c>
      <c r="G347" s="43"/>
      <c r="H347" s="43"/>
      <c r="I347" s="43"/>
      <c r="J347" s="43"/>
      <c r="K347" s="43"/>
      <c r="L347" s="43"/>
      <c r="M347" s="43"/>
      <c r="N347" s="43"/>
    </row>
    <row r="348" spans="1:14" ht="36" x14ac:dyDescent="0.4">
      <c r="A348" s="49"/>
      <c r="B348" s="49"/>
      <c r="C348" s="49"/>
      <c r="D348" s="41" t="s">
        <v>514</v>
      </c>
      <c r="E348" s="41" t="s">
        <v>199</v>
      </c>
      <c r="F348" s="40" t="s">
        <v>179</v>
      </c>
      <c r="G348" s="42" t="s">
        <v>180</v>
      </c>
      <c r="H348" s="43"/>
      <c r="I348" s="43"/>
      <c r="J348" s="43"/>
      <c r="K348" s="43"/>
      <c r="L348" s="43"/>
      <c r="M348" s="43"/>
      <c r="N348" s="43"/>
    </row>
    <row r="349" spans="1:14" ht="18.5" thickBot="1" x14ac:dyDescent="0.45">
      <c r="A349" s="49"/>
      <c r="B349" s="49"/>
      <c r="C349" s="49"/>
      <c r="D349" s="62">
        <v>61.109626135864254</v>
      </c>
      <c r="E349" s="62">
        <v>45.068797959639646</v>
      </c>
      <c r="F349" s="61">
        <v>36.480645954646306</v>
      </c>
      <c r="G349" s="58">
        <v>36.480644226074219</v>
      </c>
      <c r="H349" s="43"/>
      <c r="I349" s="43"/>
      <c r="J349" s="43"/>
      <c r="K349" s="43"/>
      <c r="L349" s="43"/>
      <c r="M349" s="43"/>
      <c r="N349" s="43"/>
    </row>
    <row r="350" spans="1:14" ht="18" x14ac:dyDescent="0.4">
      <c r="A350" s="49"/>
      <c r="B350" s="49"/>
      <c r="C350" s="49"/>
      <c r="D350" s="49"/>
      <c r="E350" s="49"/>
      <c r="F350" s="40" t="s">
        <v>150</v>
      </c>
      <c r="G350" s="42" t="s">
        <v>151</v>
      </c>
      <c r="H350" s="43"/>
      <c r="I350" s="43"/>
      <c r="J350" s="43"/>
      <c r="K350" s="43"/>
      <c r="L350" s="43"/>
      <c r="M350" s="43"/>
      <c r="N350" s="43"/>
    </row>
    <row r="351" spans="1:14" ht="18.5" thickBot="1" x14ac:dyDescent="0.45">
      <c r="A351" s="49"/>
      <c r="B351" s="49"/>
      <c r="C351" s="49"/>
      <c r="D351" s="49"/>
      <c r="E351" s="49"/>
      <c r="F351" s="61">
        <v>10.648531584120464</v>
      </c>
      <c r="G351" s="58">
        <v>10.648531913757324</v>
      </c>
      <c r="H351" s="43"/>
      <c r="I351" s="43"/>
      <c r="J351" s="43"/>
      <c r="K351" s="43"/>
      <c r="L351" s="43"/>
      <c r="M351" s="43"/>
      <c r="N351" s="43"/>
    </row>
    <row r="352" spans="1:14" ht="36" x14ac:dyDescent="0.4">
      <c r="A352" s="49"/>
      <c r="B352" s="49"/>
      <c r="C352" s="49"/>
      <c r="D352" s="49"/>
      <c r="E352" s="41" t="s">
        <v>181</v>
      </c>
      <c r="F352" s="40" t="s">
        <v>179</v>
      </c>
      <c r="G352" s="42" t="s">
        <v>180</v>
      </c>
      <c r="H352" s="43"/>
      <c r="I352" s="43"/>
      <c r="J352" s="43"/>
      <c r="K352" s="43"/>
      <c r="L352" s="43"/>
      <c r="M352" s="43"/>
      <c r="N352" s="43"/>
    </row>
    <row r="353" spans="1:14" ht="18.5" thickBot="1" x14ac:dyDescent="0.45">
      <c r="A353" s="49"/>
      <c r="B353" s="49"/>
      <c r="C353" s="49"/>
      <c r="D353" s="49"/>
      <c r="E353" s="62">
        <v>24.049507890864678</v>
      </c>
      <c r="F353" s="61">
        <v>19.466717397915584</v>
      </c>
      <c r="G353" s="58">
        <v>19.466716766357422</v>
      </c>
      <c r="H353" s="43"/>
      <c r="I353" s="43"/>
      <c r="J353" s="43"/>
      <c r="K353" s="43"/>
      <c r="L353" s="43"/>
      <c r="M353" s="43"/>
      <c r="N353" s="43"/>
    </row>
    <row r="354" spans="1:14" ht="18" x14ac:dyDescent="0.4">
      <c r="A354" s="49"/>
      <c r="B354" s="49"/>
      <c r="C354" s="49"/>
      <c r="D354" s="49"/>
      <c r="E354" s="49"/>
      <c r="F354" s="40" t="s">
        <v>150</v>
      </c>
      <c r="G354" s="42" t="s">
        <v>151</v>
      </c>
      <c r="H354" s="43"/>
      <c r="I354" s="43"/>
      <c r="J354" s="43"/>
      <c r="K354" s="43"/>
      <c r="L354" s="43"/>
      <c r="M354" s="43"/>
      <c r="N354" s="43"/>
    </row>
    <row r="355" spans="1:14" ht="18.5" thickBot="1" x14ac:dyDescent="0.45">
      <c r="A355" s="49"/>
      <c r="B355" s="49"/>
      <c r="C355" s="49"/>
      <c r="D355" s="49"/>
      <c r="E355" s="49"/>
      <c r="F355" s="45">
        <v>5.6822446430516127</v>
      </c>
      <c r="G355" s="59">
        <v>5.6822447776794434</v>
      </c>
      <c r="H355" s="43"/>
      <c r="I355" s="43"/>
      <c r="J355" s="43"/>
      <c r="K355" s="43"/>
      <c r="L355" s="43"/>
      <c r="M355" s="43"/>
      <c r="N355" s="43"/>
    </row>
    <row r="356" spans="1:14" ht="18" x14ac:dyDescent="0.4">
      <c r="A356" s="49"/>
      <c r="B356" s="49"/>
      <c r="C356" s="49"/>
      <c r="D356" s="41" t="s">
        <v>195</v>
      </c>
      <c r="E356" s="40" t="s">
        <v>173</v>
      </c>
      <c r="F356" s="42" t="s">
        <v>145</v>
      </c>
      <c r="G356" s="43"/>
      <c r="H356" s="43"/>
      <c r="I356" s="43"/>
      <c r="J356" s="43"/>
      <c r="K356" s="43"/>
      <c r="L356" s="43"/>
      <c r="M356" s="43"/>
      <c r="N356" s="43"/>
    </row>
    <row r="357" spans="1:14" ht="18.5" thickBot="1" x14ac:dyDescent="0.45">
      <c r="A357" s="49"/>
      <c r="B357" s="49"/>
      <c r="C357" s="49"/>
      <c r="D357" s="62">
        <v>50.336653872680664</v>
      </c>
      <c r="E357" s="61">
        <v>51.322166585614383</v>
      </c>
      <c r="F357" s="63">
        <v>143.90735470581055</v>
      </c>
      <c r="G357" s="43"/>
      <c r="H357" s="43"/>
      <c r="I357" s="43"/>
      <c r="J357" s="43"/>
      <c r="K357" s="43"/>
      <c r="L357" s="43"/>
      <c r="M357" s="43"/>
      <c r="N357" s="43"/>
    </row>
    <row r="358" spans="1:14" ht="18" x14ac:dyDescent="0.4">
      <c r="A358" s="49"/>
      <c r="B358" s="49"/>
      <c r="C358" s="49"/>
      <c r="D358" s="49"/>
      <c r="E358" s="49"/>
      <c r="F358" s="42" t="s">
        <v>164</v>
      </c>
      <c r="G358" s="43"/>
      <c r="H358" s="43"/>
      <c r="I358" s="43"/>
      <c r="J358" s="43"/>
      <c r="K358" s="43"/>
      <c r="L358" s="43"/>
      <c r="M358" s="43"/>
      <c r="N358" s="43"/>
    </row>
    <row r="359" spans="1:14" ht="18.5" thickBot="1" x14ac:dyDescent="0.45">
      <c r="A359" s="49"/>
      <c r="B359" s="49"/>
      <c r="C359" s="49"/>
      <c r="D359" s="49"/>
      <c r="E359" s="49"/>
      <c r="F359" s="58">
        <v>51.989354606628417</v>
      </c>
      <c r="G359" s="43"/>
      <c r="H359" s="43"/>
      <c r="I359" s="43"/>
      <c r="J359" s="43"/>
      <c r="K359" s="43"/>
      <c r="L359" s="43"/>
      <c r="M359" s="43"/>
      <c r="N359" s="43"/>
    </row>
    <row r="360" spans="1:14" ht="36" x14ac:dyDescent="0.4">
      <c r="A360" s="49"/>
      <c r="B360" s="49"/>
      <c r="C360" s="49"/>
      <c r="D360" s="41" t="s">
        <v>181</v>
      </c>
      <c r="E360" s="40" t="s">
        <v>179</v>
      </c>
      <c r="F360" s="42" t="s">
        <v>180</v>
      </c>
      <c r="G360" s="43"/>
      <c r="H360" s="43"/>
      <c r="I360" s="43"/>
      <c r="J360" s="43"/>
      <c r="K360" s="43"/>
      <c r="L360" s="43"/>
      <c r="M360" s="43"/>
      <c r="N360" s="43"/>
    </row>
    <row r="361" spans="1:14" ht="18.5" thickBot="1" x14ac:dyDescent="0.45">
      <c r="A361" s="49"/>
      <c r="B361" s="49"/>
      <c r="C361" s="49"/>
      <c r="D361" s="62">
        <v>40.889643676757814</v>
      </c>
      <c r="E361" s="61">
        <v>33.097857336649447</v>
      </c>
      <c r="F361" s="58">
        <v>33.097858428955078</v>
      </c>
      <c r="G361" s="43"/>
      <c r="H361" s="43"/>
      <c r="I361" s="43"/>
      <c r="J361" s="43"/>
      <c r="K361" s="43"/>
      <c r="L361" s="43"/>
      <c r="M361" s="43"/>
      <c r="N361" s="43"/>
    </row>
    <row r="362" spans="1:14" ht="18" x14ac:dyDescent="0.4">
      <c r="A362" s="49"/>
      <c r="B362" s="49"/>
      <c r="C362" s="49"/>
      <c r="D362" s="49"/>
      <c r="E362" s="40" t="s">
        <v>150</v>
      </c>
      <c r="F362" s="42" t="s">
        <v>151</v>
      </c>
      <c r="G362" s="43"/>
      <c r="H362" s="43"/>
      <c r="I362" s="43"/>
      <c r="J362" s="43"/>
      <c r="K362" s="43"/>
      <c r="L362" s="43"/>
      <c r="M362" s="43"/>
      <c r="N362" s="43"/>
    </row>
    <row r="363" spans="1:14" ht="18.5" thickBot="1" x14ac:dyDescent="0.45">
      <c r="A363" s="49"/>
      <c r="B363" s="49"/>
      <c r="C363" s="49"/>
      <c r="D363" s="49"/>
      <c r="E363" s="45">
        <v>9.6611112548333686</v>
      </c>
      <c r="F363" s="59">
        <v>9.6611108779907227</v>
      </c>
      <c r="G363" s="43"/>
      <c r="H363" s="43"/>
      <c r="I363" s="43"/>
      <c r="J363" s="43"/>
      <c r="K363" s="43"/>
      <c r="L363" s="43"/>
      <c r="M363" s="43"/>
      <c r="N363" s="43"/>
    </row>
    <row r="364" spans="1:14" ht="36" x14ac:dyDescent="0.4">
      <c r="A364" s="49"/>
      <c r="B364" s="49"/>
      <c r="C364" s="41" t="s">
        <v>181</v>
      </c>
      <c r="D364" s="40" t="s">
        <v>179</v>
      </c>
      <c r="E364" s="42" t="s">
        <v>180</v>
      </c>
      <c r="F364" s="43"/>
      <c r="G364" s="43"/>
      <c r="H364" s="43"/>
      <c r="I364" s="43"/>
      <c r="J364" s="43"/>
      <c r="K364" s="43"/>
      <c r="L364" s="43"/>
      <c r="M364" s="43"/>
      <c r="N364" s="43"/>
    </row>
    <row r="365" spans="1:14" ht="18.5" thickBot="1" x14ac:dyDescent="0.45">
      <c r="A365" s="49"/>
      <c r="B365" s="49"/>
      <c r="C365" s="55">
        <v>500.26659702737891</v>
      </c>
      <c r="D365" s="54">
        <v>404.9375523203347</v>
      </c>
      <c r="E365" s="63">
        <v>404.93756103515625</v>
      </c>
      <c r="F365" s="43"/>
      <c r="G365" s="43"/>
      <c r="H365" s="43"/>
      <c r="I365" s="43"/>
      <c r="J365" s="43"/>
      <c r="K365" s="43"/>
      <c r="L365" s="43"/>
      <c r="M365" s="43"/>
      <c r="N365" s="43"/>
    </row>
    <row r="366" spans="1:14" ht="18" x14ac:dyDescent="0.4">
      <c r="A366" s="49"/>
      <c r="B366" s="49"/>
      <c r="C366" s="49"/>
      <c r="D366" s="40" t="s">
        <v>150</v>
      </c>
      <c r="E366" s="42" t="s">
        <v>151</v>
      </c>
      <c r="F366" s="43"/>
      <c r="G366" s="43"/>
      <c r="H366" s="43"/>
      <c r="I366" s="43"/>
      <c r="J366" s="43"/>
      <c r="K366" s="43"/>
      <c r="L366" s="43"/>
      <c r="M366" s="43"/>
      <c r="N366" s="43"/>
    </row>
    <row r="367" spans="1:14" ht="18.5" thickBot="1" x14ac:dyDescent="0.45">
      <c r="A367" s="49"/>
      <c r="B367" s="49"/>
      <c r="C367" s="49"/>
      <c r="D367" s="54">
        <v>118.199395943819</v>
      </c>
      <c r="E367" s="63">
        <v>118.19939422607422</v>
      </c>
      <c r="F367" s="43"/>
      <c r="G367" s="43"/>
      <c r="H367" s="43"/>
      <c r="I367" s="43"/>
      <c r="J367" s="43"/>
      <c r="K367" s="43"/>
      <c r="L367" s="43"/>
      <c r="M367" s="43"/>
      <c r="N367" s="43"/>
    </row>
    <row r="368" spans="1:14" ht="18" x14ac:dyDescent="0.4">
      <c r="A368" s="49"/>
      <c r="B368" s="40" t="s">
        <v>551</v>
      </c>
      <c r="C368" s="40" t="s">
        <v>141</v>
      </c>
      <c r="D368" s="41" t="s">
        <v>142</v>
      </c>
      <c r="E368" s="41" t="s">
        <v>143</v>
      </c>
      <c r="F368" s="41" t="s">
        <v>144</v>
      </c>
      <c r="G368" s="42" t="s">
        <v>145</v>
      </c>
      <c r="H368" s="43"/>
      <c r="I368" s="43"/>
      <c r="J368" s="43"/>
      <c r="K368" s="43"/>
      <c r="L368" s="43"/>
      <c r="M368" s="43"/>
      <c r="N368" s="43"/>
    </row>
    <row r="369" spans="1:14" ht="18.5" thickBot="1" x14ac:dyDescent="0.45">
      <c r="A369" s="49"/>
      <c r="B369" s="54">
        <v>879.96500000000003</v>
      </c>
      <c r="C369" s="54">
        <v>654.38247236096186</v>
      </c>
      <c r="D369" s="55">
        <v>344.20516674804685</v>
      </c>
      <c r="E369" s="55">
        <v>171.98111954965847</v>
      </c>
      <c r="F369" s="62">
        <v>35.438715077877731</v>
      </c>
      <c r="G369" s="58">
        <v>11.46743366968326</v>
      </c>
      <c r="H369" s="43"/>
      <c r="I369" s="43"/>
      <c r="J369" s="43"/>
      <c r="K369" s="43"/>
      <c r="L369" s="43"/>
      <c r="M369" s="43"/>
      <c r="N369" s="43"/>
    </row>
    <row r="370" spans="1:14" ht="36" x14ac:dyDescent="0.4">
      <c r="A370" s="49"/>
      <c r="B370" s="49"/>
      <c r="C370" s="49"/>
      <c r="D370" s="49"/>
      <c r="E370" s="49"/>
      <c r="F370" s="49"/>
      <c r="G370" s="42" t="s">
        <v>146</v>
      </c>
      <c r="H370" s="43"/>
      <c r="I370" s="43"/>
      <c r="J370" s="43"/>
      <c r="K370" s="43"/>
      <c r="L370" s="43"/>
      <c r="M370" s="43"/>
      <c r="N370" s="43"/>
    </row>
    <row r="371" spans="1:14" ht="18.5" thickBot="1" x14ac:dyDescent="0.45">
      <c r="A371" s="49"/>
      <c r="B371" s="49"/>
      <c r="C371" s="49"/>
      <c r="D371" s="49"/>
      <c r="E371" s="49"/>
      <c r="F371" s="49"/>
      <c r="G371" s="58">
        <v>36.147490622919946</v>
      </c>
      <c r="H371" s="43"/>
      <c r="I371" s="43"/>
      <c r="J371" s="43"/>
      <c r="K371" s="43"/>
      <c r="L371" s="43"/>
      <c r="M371" s="43"/>
      <c r="N371" s="43"/>
    </row>
    <row r="372" spans="1:14" ht="18" x14ac:dyDescent="0.4">
      <c r="A372" s="49"/>
      <c r="B372" s="49"/>
      <c r="C372" s="49"/>
      <c r="D372" s="49"/>
      <c r="E372" s="49"/>
      <c r="F372" s="41" t="s">
        <v>147</v>
      </c>
      <c r="G372" s="42" t="s">
        <v>148</v>
      </c>
      <c r="H372" s="43"/>
      <c r="I372" s="43"/>
      <c r="J372" s="43"/>
      <c r="K372" s="43"/>
      <c r="L372" s="43"/>
      <c r="M372" s="43"/>
      <c r="N372" s="43"/>
    </row>
    <row r="373" spans="1:14" ht="18.5" thickBot="1" x14ac:dyDescent="0.45">
      <c r="A373" s="49"/>
      <c r="B373" s="49"/>
      <c r="C373" s="49"/>
      <c r="D373" s="49"/>
      <c r="E373" s="49"/>
      <c r="F373" s="62">
        <v>66.144101427359416</v>
      </c>
      <c r="G373" s="58">
        <v>66.144205107240381</v>
      </c>
      <c r="H373" s="43"/>
      <c r="I373" s="43"/>
      <c r="J373" s="43"/>
      <c r="K373" s="43"/>
      <c r="L373" s="43"/>
      <c r="M373" s="43"/>
      <c r="N373" s="43"/>
    </row>
    <row r="374" spans="1:14" ht="18" x14ac:dyDescent="0.4">
      <c r="A374" s="49"/>
      <c r="B374" s="49"/>
      <c r="C374" s="49"/>
      <c r="D374" s="49"/>
      <c r="E374" s="49"/>
      <c r="F374" s="41" t="s">
        <v>149</v>
      </c>
      <c r="G374" s="42" t="s">
        <v>148</v>
      </c>
      <c r="H374" s="43"/>
      <c r="I374" s="43"/>
      <c r="J374" s="43"/>
      <c r="K374" s="43"/>
      <c r="L374" s="43"/>
      <c r="M374" s="43"/>
      <c r="N374" s="43"/>
    </row>
    <row r="375" spans="1:14" ht="18.5" thickBot="1" x14ac:dyDescent="0.45">
      <c r="A375" s="49"/>
      <c r="B375" s="49"/>
      <c r="C375" s="49"/>
      <c r="D375" s="49"/>
      <c r="E375" s="49"/>
      <c r="F375" s="62">
        <v>29.362298008326615</v>
      </c>
      <c r="G375" s="58">
        <v>29.362341939295941</v>
      </c>
      <c r="H375" s="43"/>
      <c r="I375" s="43"/>
      <c r="J375" s="43"/>
      <c r="K375" s="43"/>
      <c r="L375" s="43"/>
      <c r="M375" s="43"/>
      <c r="N375" s="43"/>
    </row>
    <row r="376" spans="1:14" ht="18" x14ac:dyDescent="0.4">
      <c r="A376" s="49"/>
      <c r="B376" s="49"/>
      <c r="C376" s="49"/>
      <c r="D376" s="49"/>
      <c r="E376" s="49"/>
      <c r="F376" s="40" t="s">
        <v>150</v>
      </c>
      <c r="G376" s="42" t="s">
        <v>151</v>
      </c>
      <c r="H376" s="43"/>
      <c r="I376" s="43"/>
      <c r="J376" s="43"/>
      <c r="K376" s="43"/>
      <c r="L376" s="43"/>
      <c r="M376" s="43"/>
      <c r="N376" s="43"/>
    </row>
    <row r="377" spans="1:14" ht="18.5" thickBot="1" x14ac:dyDescent="0.45">
      <c r="A377" s="49"/>
      <c r="B377" s="49"/>
      <c r="C377" s="49"/>
      <c r="D377" s="49"/>
      <c r="E377" s="49"/>
      <c r="F377" s="61">
        <v>45.858857910854205</v>
      </c>
      <c r="G377" s="72">
        <v>45.858856201171875</v>
      </c>
      <c r="H377" s="43"/>
      <c r="I377" s="43"/>
      <c r="J377" s="43"/>
      <c r="K377" s="43"/>
      <c r="L377" s="43"/>
      <c r="M377" s="43"/>
      <c r="N377" s="43"/>
    </row>
    <row r="378" spans="1:14" ht="18" x14ac:dyDescent="0.4">
      <c r="A378" s="49"/>
      <c r="B378" s="49"/>
      <c r="C378" s="49"/>
      <c r="D378" s="49"/>
      <c r="E378" s="41" t="s">
        <v>144</v>
      </c>
      <c r="F378" s="42" t="s">
        <v>145</v>
      </c>
      <c r="G378" s="43"/>
      <c r="H378" s="43"/>
      <c r="I378" s="43"/>
      <c r="J378" s="43"/>
      <c r="K378" s="43"/>
      <c r="L378" s="43"/>
      <c r="M378" s="43"/>
      <c r="N378" s="43"/>
    </row>
    <row r="379" spans="1:14" ht="18.5" thickBot="1" x14ac:dyDescent="0.45">
      <c r="A379" s="49"/>
      <c r="B379" s="49"/>
      <c r="C379" s="49"/>
      <c r="D379" s="49"/>
      <c r="E379" s="55">
        <v>116.01779767241297</v>
      </c>
      <c r="F379" s="58">
        <v>37.541608039930779</v>
      </c>
      <c r="G379" s="43"/>
      <c r="H379" s="43"/>
      <c r="I379" s="43"/>
      <c r="J379" s="43"/>
      <c r="K379" s="43"/>
      <c r="L379" s="43"/>
      <c r="M379" s="43"/>
      <c r="N379" s="43"/>
    </row>
    <row r="380" spans="1:14" ht="36" x14ac:dyDescent="0.4">
      <c r="A380" s="49"/>
      <c r="B380" s="49"/>
      <c r="C380" s="49"/>
      <c r="D380" s="49"/>
      <c r="E380" s="49"/>
      <c r="F380" s="42" t="s">
        <v>146</v>
      </c>
      <c r="G380" s="43"/>
      <c r="H380" s="43"/>
      <c r="I380" s="43"/>
      <c r="J380" s="43"/>
      <c r="K380" s="43"/>
      <c r="L380" s="43"/>
      <c r="M380" s="43"/>
      <c r="N380" s="43"/>
    </row>
    <row r="381" spans="1:14" ht="18.5" thickBot="1" x14ac:dyDescent="0.45">
      <c r="A381" s="49"/>
      <c r="B381" s="49"/>
      <c r="C381" s="49"/>
      <c r="D381" s="49"/>
      <c r="E381" s="49"/>
      <c r="F381" s="63">
        <v>118.3381533900092</v>
      </c>
      <c r="G381" s="43"/>
      <c r="H381" s="43"/>
      <c r="I381" s="43"/>
      <c r="J381" s="43"/>
      <c r="K381" s="43"/>
      <c r="L381" s="43"/>
      <c r="M381" s="43"/>
      <c r="N381" s="43"/>
    </row>
    <row r="382" spans="1:14" ht="18" x14ac:dyDescent="0.4">
      <c r="A382" s="49"/>
      <c r="B382" s="49"/>
      <c r="C382" s="49"/>
      <c r="D382" s="49"/>
      <c r="E382" s="40" t="s">
        <v>150</v>
      </c>
      <c r="F382" s="42" t="s">
        <v>151</v>
      </c>
      <c r="G382" s="43"/>
      <c r="H382" s="43"/>
      <c r="I382" s="43"/>
      <c r="J382" s="43"/>
      <c r="K382" s="43"/>
      <c r="L382" s="43"/>
      <c r="M382" s="43"/>
      <c r="N382" s="43"/>
    </row>
    <row r="383" spans="1:14" ht="18.5" thickBot="1" x14ac:dyDescent="0.45">
      <c r="A383" s="49"/>
      <c r="B383" s="49"/>
      <c r="C383" s="49"/>
      <c r="D383" s="49"/>
      <c r="E383" s="61">
        <v>70.221298591197325</v>
      </c>
      <c r="F383" s="58">
        <v>70.221298217773438</v>
      </c>
      <c r="G383" s="43"/>
      <c r="H383" s="43"/>
      <c r="I383" s="43"/>
      <c r="J383" s="43"/>
      <c r="K383" s="43"/>
      <c r="L383" s="43"/>
      <c r="M383" s="43"/>
      <c r="N383" s="43"/>
    </row>
    <row r="384" spans="1:14" ht="18" x14ac:dyDescent="0.4">
      <c r="A384" s="49"/>
      <c r="B384" s="49"/>
      <c r="C384" s="49"/>
      <c r="D384" s="41" t="s">
        <v>152</v>
      </c>
      <c r="E384" s="41" t="s">
        <v>144</v>
      </c>
      <c r="F384" s="42" t="s">
        <v>145</v>
      </c>
      <c r="G384" s="43"/>
      <c r="H384" s="43"/>
      <c r="I384" s="43"/>
      <c r="J384" s="43"/>
      <c r="K384" s="43"/>
      <c r="L384" s="43"/>
      <c r="M384" s="43"/>
      <c r="N384" s="43"/>
    </row>
    <row r="385" spans="1:14" ht="18.5" thickBot="1" x14ac:dyDescent="0.45">
      <c r="A385" s="49"/>
      <c r="B385" s="49"/>
      <c r="C385" s="49"/>
      <c r="D385" s="55">
        <v>359.2559630126953</v>
      </c>
      <c r="E385" s="55">
        <v>184.80915870725565</v>
      </c>
      <c r="F385" s="58">
        <v>59.801453063787633</v>
      </c>
      <c r="G385" s="43"/>
      <c r="H385" s="43"/>
      <c r="I385" s="43"/>
      <c r="J385" s="43"/>
      <c r="K385" s="43"/>
      <c r="L385" s="43"/>
      <c r="M385" s="43"/>
      <c r="N385" s="43"/>
    </row>
    <row r="386" spans="1:14" ht="36" x14ac:dyDescent="0.4">
      <c r="A386" s="49"/>
      <c r="B386" s="49"/>
      <c r="C386" s="49"/>
      <c r="D386" s="49"/>
      <c r="E386" s="49"/>
      <c r="F386" s="42" t="s">
        <v>146</v>
      </c>
      <c r="G386" s="43"/>
      <c r="H386" s="43"/>
      <c r="I386" s="43"/>
      <c r="J386" s="43"/>
      <c r="K386" s="43"/>
      <c r="L386" s="43"/>
      <c r="M386" s="43"/>
      <c r="N386" s="43"/>
    </row>
    <row r="387" spans="1:14" ht="18.5" thickBot="1" x14ac:dyDescent="0.45">
      <c r="A387" s="49"/>
      <c r="B387" s="49"/>
      <c r="C387" s="49"/>
      <c r="D387" s="49"/>
      <c r="E387" s="49"/>
      <c r="F387" s="63">
        <v>188.50533834567696</v>
      </c>
      <c r="G387" s="43"/>
      <c r="H387" s="43"/>
      <c r="I387" s="43"/>
      <c r="J387" s="43"/>
      <c r="K387" s="43"/>
      <c r="L387" s="43"/>
      <c r="M387" s="43"/>
      <c r="N387" s="43"/>
    </row>
    <row r="388" spans="1:14" ht="18" x14ac:dyDescent="0.4">
      <c r="A388" s="49"/>
      <c r="B388" s="49"/>
      <c r="C388" s="49"/>
      <c r="D388" s="49"/>
      <c r="E388" s="41" t="s">
        <v>149</v>
      </c>
      <c r="F388" s="42" t="s">
        <v>148</v>
      </c>
      <c r="G388" s="43"/>
      <c r="H388" s="43"/>
      <c r="I388" s="43"/>
      <c r="J388" s="43"/>
      <c r="K388" s="43"/>
      <c r="L388" s="43"/>
      <c r="M388" s="43"/>
      <c r="N388" s="43"/>
    </row>
    <row r="389" spans="1:14" ht="18.5" thickBot="1" x14ac:dyDescent="0.45">
      <c r="A389" s="49"/>
      <c r="B389" s="49"/>
      <c r="C389" s="49"/>
      <c r="D389" s="49"/>
      <c r="E389" s="55">
        <v>184.62243428952081</v>
      </c>
      <c r="F389" s="63">
        <v>184.62271872461278</v>
      </c>
      <c r="G389" s="43"/>
      <c r="H389" s="43"/>
      <c r="I389" s="43"/>
      <c r="J389" s="43"/>
      <c r="K389" s="43"/>
      <c r="L389" s="43"/>
      <c r="M389" s="43"/>
      <c r="N389" s="43"/>
    </row>
    <row r="390" spans="1:14" ht="18" x14ac:dyDescent="0.4">
      <c r="A390" s="49"/>
      <c r="B390" s="49"/>
      <c r="C390" s="49"/>
      <c r="D390" s="49"/>
      <c r="E390" s="40" t="s">
        <v>150</v>
      </c>
      <c r="F390" s="42" t="s">
        <v>151</v>
      </c>
      <c r="G390" s="43"/>
      <c r="H390" s="43"/>
      <c r="I390" s="43"/>
      <c r="J390" s="43"/>
      <c r="K390" s="43"/>
      <c r="L390" s="43"/>
      <c r="M390" s="43"/>
      <c r="N390" s="43"/>
    </row>
    <row r="391" spans="1:14" ht="18.5" thickBot="1" x14ac:dyDescent="0.45">
      <c r="A391" s="49"/>
      <c r="B391" s="49"/>
      <c r="C391" s="49"/>
      <c r="D391" s="49"/>
      <c r="E391" s="54">
        <v>329.7026832172732</v>
      </c>
      <c r="F391" s="75">
        <v>329.70269775390625</v>
      </c>
      <c r="G391" s="43"/>
      <c r="H391" s="43"/>
      <c r="I391" s="43"/>
      <c r="J391" s="43"/>
      <c r="K391" s="43"/>
      <c r="L391" s="43"/>
      <c r="M391" s="43"/>
      <c r="N391" s="43"/>
    </row>
    <row r="392" spans="1:14" ht="36" x14ac:dyDescent="0.4">
      <c r="A392" s="49"/>
      <c r="B392" s="49"/>
      <c r="C392" s="41" t="s">
        <v>181</v>
      </c>
      <c r="D392" s="40" t="s">
        <v>179</v>
      </c>
      <c r="E392" s="42" t="s">
        <v>180</v>
      </c>
      <c r="F392" s="43"/>
      <c r="G392" s="43"/>
      <c r="H392" s="43"/>
      <c r="I392" s="43"/>
      <c r="J392" s="43"/>
      <c r="K392" s="43"/>
      <c r="L392" s="43"/>
      <c r="M392" s="43"/>
      <c r="N392" s="43"/>
    </row>
    <row r="393" spans="1:14" ht="18.5" thickBot="1" x14ac:dyDescent="0.45">
      <c r="A393" s="49"/>
      <c r="B393" s="49"/>
      <c r="C393" s="55">
        <v>431.55860822564699</v>
      </c>
      <c r="D393" s="54">
        <v>349.3223015290539</v>
      </c>
      <c r="E393" s="63">
        <v>349.32229614257813</v>
      </c>
      <c r="F393" s="43"/>
      <c r="G393" s="43"/>
      <c r="H393" s="43"/>
      <c r="I393" s="43"/>
      <c r="J393" s="43"/>
      <c r="K393" s="43"/>
      <c r="L393" s="43"/>
      <c r="M393" s="43"/>
      <c r="N393" s="43"/>
    </row>
    <row r="394" spans="1:14" ht="18" x14ac:dyDescent="0.4">
      <c r="A394" s="49"/>
      <c r="B394" s="49"/>
      <c r="C394" s="49"/>
      <c r="D394" s="40" t="s">
        <v>150</v>
      </c>
      <c r="E394" s="42" t="s">
        <v>151</v>
      </c>
      <c r="F394" s="43"/>
      <c r="G394" s="43"/>
      <c r="H394" s="43"/>
      <c r="I394" s="43"/>
      <c r="J394" s="43"/>
      <c r="K394" s="43"/>
      <c r="L394" s="43"/>
      <c r="M394" s="43"/>
      <c r="N394" s="43"/>
    </row>
    <row r="395" spans="1:14" ht="18.5" thickBot="1" x14ac:dyDescent="0.45">
      <c r="A395" s="49"/>
      <c r="B395" s="49"/>
      <c r="C395" s="49"/>
      <c r="D395" s="54">
        <v>101.96556183501515</v>
      </c>
      <c r="E395" s="75">
        <v>101.96556091308594</v>
      </c>
      <c r="F395" s="43"/>
      <c r="G395" s="43"/>
      <c r="H395" s="43"/>
      <c r="I395" s="43"/>
      <c r="J395" s="43"/>
      <c r="K395" s="43"/>
      <c r="L395" s="43"/>
      <c r="M395" s="43"/>
      <c r="N395" s="43"/>
    </row>
    <row r="396" spans="1:14" ht="18" x14ac:dyDescent="0.4">
      <c r="A396" s="49"/>
      <c r="B396" s="49"/>
      <c r="C396" s="40" t="s">
        <v>150</v>
      </c>
      <c r="D396" s="42" t="s">
        <v>151</v>
      </c>
      <c r="E396" s="43"/>
      <c r="F396" s="43"/>
      <c r="G396" s="43"/>
      <c r="H396" s="43"/>
      <c r="I396" s="43"/>
      <c r="J396" s="43"/>
      <c r="K396" s="43"/>
      <c r="L396" s="43"/>
      <c r="M396" s="43"/>
      <c r="N396" s="43"/>
    </row>
    <row r="397" spans="1:14" ht="18.5" thickBot="1" x14ac:dyDescent="0.45">
      <c r="A397" s="49"/>
      <c r="B397" s="49"/>
      <c r="C397" s="54">
        <v>232.93202239880372</v>
      </c>
      <c r="D397" s="75">
        <v>232.93202209472656</v>
      </c>
      <c r="E397" s="43"/>
      <c r="F397" s="43"/>
      <c r="G397" s="43"/>
      <c r="H397" s="43"/>
      <c r="I397" s="43"/>
      <c r="J397" s="43"/>
      <c r="K397" s="43"/>
      <c r="L397" s="43"/>
      <c r="M397" s="43"/>
      <c r="N397" s="43"/>
    </row>
    <row r="398" spans="1:14" ht="36" x14ac:dyDescent="0.4">
      <c r="A398" s="49"/>
      <c r="B398" s="40" t="s">
        <v>150</v>
      </c>
      <c r="C398" s="42" t="s">
        <v>151</v>
      </c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</row>
    <row r="399" spans="1:14" ht="18.5" thickBot="1" x14ac:dyDescent="0.45">
      <c r="A399" s="70"/>
      <c r="B399" s="73">
        <v>18.371200000000002</v>
      </c>
      <c r="C399" s="72">
        <v>18.371200561523438</v>
      </c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</row>
  </sheetData>
  <mergeCells count="1">
    <mergeCell ref="A1:D1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63241-368C-4624-B318-45331C89B279}">
  <sheetPr codeName="Sheet25"/>
  <dimension ref="A2:AI169"/>
  <sheetViews>
    <sheetView workbookViewId="0">
      <selection activeCell="AJ1" sqref="AJ1:BV1048576"/>
    </sheetView>
  </sheetViews>
  <sheetFormatPr defaultRowHeight="14.5" x14ac:dyDescent="0.35"/>
  <cols>
    <col min="1" max="1" width="25.6328125" customWidth="1"/>
    <col min="2" max="5" width="9.6328125" customWidth="1"/>
    <col min="6" max="7" width="8.6328125" customWidth="1"/>
    <col min="8" max="8" width="25.6328125" customWidth="1"/>
    <col min="9" max="12" width="9.6328125" customWidth="1"/>
    <col min="13" max="14" width="8.6328125" customWidth="1"/>
    <col min="15" max="15" width="25.6328125" customWidth="1"/>
    <col min="16" max="19" width="9.6328125" customWidth="1"/>
    <col min="20" max="21" width="8.6328125" customWidth="1"/>
    <col min="22" max="22" width="25.6328125" customWidth="1"/>
    <col min="23" max="26" width="9.6328125" customWidth="1"/>
    <col min="27" max="28" width="8.6328125" customWidth="1"/>
    <col min="29" max="29" width="25.6328125" customWidth="1"/>
    <col min="30" max="33" width="9.6328125" customWidth="1"/>
    <col min="34" max="35" width="8.6328125" customWidth="1"/>
  </cols>
  <sheetData>
    <row r="2" spans="1:35" ht="18" x14ac:dyDescent="0.4">
      <c r="A2" s="76" t="s">
        <v>203</v>
      </c>
      <c r="B2" s="266" t="s">
        <v>701</v>
      </c>
      <c r="C2" s="267"/>
      <c r="D2" s="267"/>
      <c r="E2" s="267"/>
      <c r="F2" s="26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 ht="18" x14ac:dyDescent="0.4">
      <c r="A3" s="76" t="s">
        <v>204</v>
      </c>
      <c r="B3" s="268" t="s">
        <v>616</v>
      </c>
      <c r="C3" s="269"/>
      <c r="D3" s="269"/>
      <c r="E3" s="269"/>
      <c r="F3" s="270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36" x14ac:dyDescent="0.4">
      <c r="A4" s="78" t="s">
        <v>1</v>
      </c>
      <c r="B4" s="77"/>
      <c r="C4" s="77"/>
      <c r="D4" s="77"/>
      <c r="E4" s="77"/>
      <c r="F4" s="77"/>
      <c r="G4" s="77"/>
      <c r="H4" s="78" t="s">
        <v>2</v>
      </c>
      <c r="I4" s="77"/>
      <c r="J4" s="77"/>
      <c r="K4" s="77"/>
      <c r="L4" s="77"/>
      <c r="M4" s="77"/>
      <c r="N4" s="77"/>
      <c r="O4" s="78" t="s">
        <v>3</v>
      </c>
      <c r="P4" s="77"/>
      <c r="Q4" s="77"/>
      <c r="R4" s="77"/>
      <c r="S4" s="77"/>
      <c r="T4" s="77"/>
      <c r="U4" s="77"/>
      <c r="V4" s="78" t="s">
        <v>206</v>
      </c>
      <c r="W4" s="77"/>
      <c r="X4" s="77"/>
      <c r="Y4" s="77"/>
      <c r="Z4" s="77"/>
      <c r="AA4" s="77"/>
      <c r="AB4" s="77"/>
      <c r="AC4" s="78" t="s">
        <v>5</v>
      </c>
      <c r="AD4" s="77"/>
      <c r="AE4" s="77"/>
      <c r="AF4" s="77"/>
      <c r="AG4" s="77"/>
      <c r="AH4" s="77"/>
      <c r="AI4" s="77"/>
    </row>
    <row r="5" spans="1:35" ht="90" x14ac:dyDescent="0.4">
      <c r="A5" s="76" t="s">
        <v>207</v>
      </c>
      <c r="B5" s="76" t="s">
        <v>208</v>
      </c>
      <c r="C5" s="76" t="s">
        <v>209</v>
      </c>
      <c r="D5" s="76" t="s">
        <v>210</v>
      </c>
      <c r="E5" s="76" t="s">
        <v>211</v>
      </c>
      <c r="F5" s="76" t="s">
        <v>212</v>
      </c>
      <c r="G5" s="76" t="s">
        <v>213</v>
      </c>
      <c r="H5" s="76" t="s">
        <v>207</v>
      </c>
      <c r="I5" s="76" t="s">
        <v>208</v>
      </c>
      <c r="J5" s="76" t="s">
        <v>209</v>
      </c>
      <c r="K5" s="76" t="s">
        <v>210</v>
      </c>
      <c r="L5" s="76" t="s">
        <v>211</v>
      </c>
      <c r="M5" s="76" t="s">
        <v>212</v>
      </c>
      <c r="N5" s="76" t="s">
        <v>213</v>
      </c>
      <c r="O5" s="76" t="s">
        <v>207</v>
      </c>
      <c r="P5" s="76" t="s">
        <v>208</v>
      </c>
      <c r="Q5" s="76" t="s">
        <v>209</v>
      </c>
      <c r="R5" s="76" t="s">
        <v>210</v>
      </c>
      <c r="S5" s="76" t="s">
        <v>211</v>
      </c>
      <c r="T5" s="76" t="s">
        <v>212</v>
      </c>
      <c r="U5" s="76" t="s">
        <v>213</v>
      </c>
      <c r="V5" s="76" t="s">
        <v>207</v>
      </c>
      <c r="W5" s="76" t="s">
        <v>208</v>
      </c>
      <c r="X5" s="76" t="s">
        <v>209</v>
      </c>
      <c r="Y5" s="76" t="s">
        <v>210</v>
      </c>
      <c r="Z5" s="76" t="s">
        <v>211</v>
      </c>
      <c r="AA5" s="76" t="s">
        <v>212</v>
      </c>
      <c r="AB5" s="76" t="s">
        <v>213</v>
      </c>
      <c r="AC5" s="76" t="s">
        <v>207</v>
      </c>
      <c r="AD5" s="76" t="s">
        <v>208</v>
      </c>
      <c r="AE5" s="76" t="s">
        <v>209</v>
      </c>
      <c r="AF5" s="76" t="s">
        <v>210</v>
      </c>
      <c r="AG5" s="76" t="s">
        <v>211</v>
      </c>
      <c r="AH5" s="76" t="s">
        <v>212</v>
      </c>
      <c r="AI5" s="76" t="s">
        <v>213</v>
      </c>
    </row>
    <row r="6" spans="1:35" ht="18" x14ac:dyDescent="0.4">
      <c r="A6" s="78" t="s">
        <v>214</v>
      </c>
      <c r="B6" s="79">
        <v>3332.7731343345376</v>
      </c>
      <c r="C6" s="79">
        <v>2991.8298217145393</v>
      </c>
      <c r="D6" s="80">
        <v>340.94331261999872</v>
      </c>
      <c r="E6" s="81"/>
      <c r="F6" s="81"/>
      <c r="G6" s="85">
        <v>0.1023001863245863</v>
      </c>
      <c r="H6" s="78" t="s">
        <v>214</v>
      </c>
      <c r="I6" s="83">
        <v>23.747883979375782</v>
      </c>
      <c r="J6" s="83">
        <v>19.350630784036927</v>
      </c>
      <c r="K6" s="84">
        <v>4.3972531953388581</v>
      </c>
      <c r="L6" s="81"/>
      <c r="M6" s="81"/>
      <c r="N6" s="85">
        <v>0.18516400026030619</v>
      </c>
      <c r="O6" s="78" t="s">
        <v>214</v>
      </c>
      <c r="P6" s="85">
        <v>0.54826979418941979</v>
      </c>
      <c r="Q6" s="85">
        <v>0.30622784986408186</v>
      </c>
      <c r="R6" s="85">
        <v>0.24204194432533793</v>
      </c>
      <c r="S6" s="81"/>
      <c r="T6" s="81"/>
      <c r="U6" s="85">
        <v>0.44146503580993496</v>
      </c>
      <c r="V6" s="78" t="s">
        <v>214</v>
      </c>
      <c r="W6" s="86">
        <v>8.3355041335051126E-6</v>
      </c>
      <c r="X6" s="86">
        <v>8.3355041335051126E-6</v>
      </c>
      <c r="Y6" s="87">
        <v>0</v>
      </c>
      <c r="Z6" s="81"/>
      <c r="AA6" s="81"/>
      <c r="AB6" s="87">
        <v>0</v>
      </c>
      <c r="AC6" s="78" t="s">
        <v>214</v>
      </c>
      <c r="AD6" s="80">
        <v>615.39262668377467</v>
      </c>
      <c r="AE6" s="88">
        <v>165.08803138752958</v>
      </c>
      <c r="AF6" s="88">
        <v>450.30459529624522</v>
      </c>
      <c r="AG6" s="77"/>
      <c r="AH6" s="77"/>
      <c r="AI6" s="89">
        <v>0.73173544136016833</v>
      </c>
    </row>
    <row r="7" spans="1:35" ht="18" x14ac:dyDescent="0.4">
      <c r="A7" s="76" t="s">
        <v>215</v>
      </c>
      <c r="B7" s="91">
        <v>2839.3442353706314</v>
      </c>
      <c r="C7" s="91">
        <v>2759.1927748522335</v>
      </c>
      <c r="D7" s="94">
        <v>80.151460518398025</v>
      </c>
      <c r="E7" s="89">
        <v>0.85194644847542844</v>
      </c>
      <c r="F7" s="93">
        <v>2.8228863383285938E-2</v>
      </c>
      <c r="G7" s="93">
        <v>2.4049479903888522E-2</v>
      </c>
      <c r="H7" s="76" t="s">
        <v>216</v>
      </c>
      <c r="I7" s="94">
        <v>14.727615028887081</v>
      </c>
      <c r="J7" s="94">
        <v>14.727615028887081</v>
      </c>
      <c r="K7" s="95">
        <v>0</v>
      </c>
      <c r="L7" s="89">
        <v>0.62016536048759152</v>
      </c>
      <c r="M7" s="95">
        <v>0</v>
      </c>
      <c r="N7" s="95">
        <v>0</v>
      </c>
      <c r="O7" s="76" t="s">
        <v>219</v>
      </c>
      <c r="P7" s="89">
        <v>0.30209216724801474</v>
      </c>
      <c r="Q7" s="89">
        <v>0.28020967416612547</v>
      </c>
      <c r="R7" s="93">
        <v>2.1882493081889293E-2</v>
      </c>
      <c r="S7" s="89">
        <v>0.55099181178608936</v>
      </c>
      <c r="T7" s="93">
        <v>7.2436479506348725E-2</v>
      </c>
      <c r="U7" s="93">
        <v>3.991190708260902E-2</v>
      </c>
      <c r="V7" s="76" t="s">
        <v>218</v>
      </c>
      <c r="W7" s="90">
        <v>6.0961656825149748E-6</v>
      </c>
      <c r="X7" s="90">
        <v>6.0961656825149748E-6</v>
      </c>
      <c r="Y7" s="95">
        <v>0</v>
      </c>
      <c r="Z7" s="89">
        <v>0.73134936830167618</v>
      </c>
      <c r="AA7" s="95">
        <v>0</v>
      </c>
      <c r="AB7" s="95">
        <v>0</v>
      </c>
      <c r="AC7" s="76" t="s">
        <v>219</v>
      </c>
      <c r="AD7" s="88">
        <v>169.11152087376746</v>
      </c>
      <c r="AE7" s="88">
        <v>156.86167765770736</v>
      </c>
      <c r="AF7" s="94">
        <v>12.249843216060125</v>
      </c>
      <c r="AG7" s="89">
        <v>0.2748026439398128</v>
      </c>
      <c r="AH7" s="93">
        <v>7.2436479506348739E-2</v>
      </c>
      <c r="AI7" s="93">
        <v>1.9905736086036699E-2</v>
      </c>
    </row>
    <row r="8" spans="1:35" ht="18" x14ac:dyDescent="0.4">
      <c r="A8" s="76" t="s">
        <v>223</v>
      </c>
      <c r="B8" s="88">
        <v>492.73145452834217</v>
      </c>
      <c r="C8" s="88">
        <v>231.93960242674152</v>
      </c>
      <c r="D8" s="88">
        <v>260.79185210160068</v>
      </c>
      <c r="E8" s="89">
        <v>0.99979073149972941</v>
      </c>
      <c r="F8" s="89">
        <v>0.52927786465598936</v>
      </c>
      <c r="G8" s="93">
        <v>7.8250706420697785E-2</v>
      </c>
      <c r="H8" s="76" t="s">
        <v>219</v>
      </c>
      <c r="I8" s="92">
        <v>4.7745431716778119</v>
      </c>
      <c r="J8" s="92">
        <v>4.4286920730703949</v>
      </c>
      <c r="K8" s="89">
        <v>0.34585109860741708</v>
      </c>
      <c r="L8" s="89">
        <v>0.82121666997791654</v>
      </c>
      <c r="M8" s="93">
        <v>7.2436479506348725E-2</v>
      </c>
      <c r="N8" s="93">
        <v>1.4563449059620506E-2</v>
      </c>
      <c r="O8" s="76" t="s">
        <v>232</v>
      </c>
      <c r="P8" s="89">
        <v>0.18128566310111716</v>
      </c>
      <c r="Q8" s="90">
        <v>1.636887289428797E-3</v>
      </c>
      <c r="R8" s="89">
        <v>0.17964877581168837</v>
      </c>
      <c r="S8" s="89">
        <v>0.88164227807547502</v>
      </c>
      <c r="T8" s="89">
        <v>0.99097067434110453</v>
      </c>
      <c r="U8" s="89">
        <v>0.32766491554999316</v>
      </c>
      <c r="V8" s="76" t="s">
        <v>224</v>
      </c>
      <c r="W8" s="90">
        <v>8.2150420837036453E-7</v>
      </c>
      <c r="X8" s="90">
        <v>8.2150420837036453E-7</v>
      </c>
      <c r="Y8" s="95">
        <v>0</v>
      </c>
      <c r="Z8" s="89">
        <v>0.82990420016460742</v>
      </c>
      <c r="AA8" s="95">
        <v>0</v>
      </c>
      <c r="AB8" s="95">
        <v>0</v>
      </c>
      <c r="AC8" s="76" t="s">
        <v>438</v>
      </c>
      <c r="AD8" s="88">
        <v>163.5428590439565</v>
      </c>
      <c r="AE8" s="95">
        <v>0</v>
      </c>
      <c r="AF8" s="88">
        <v>163.5428590439565</v>
      </c>
      <c r="AG8" s="89">
        <v>0.54055633020878169</v>
      </c>
      <c r="AH8" s="92">
        <v>1</v>
      </c>
      <c r="AI8" s="89">
        <v>0.26575368626896884</v>
      </c>
    </row>
    <row r="9" spans="1:35" ht="18" x14ac:dyDescent="0.4">
      <c r="A9" s="96" t="s">
        <v>231</v>
      </c>
      <c r="B9" s="98">
        <v>0.67907462833418608</v>
      </c>
      <c r="C9" s="98">
        <v>0.67907462833418608</v>
      </c>
      <c r="D9" s="101">
        <v>0</v>
      </c>
      <c r="E9" s="98">
        <v>0.99999448813150804</v>
      </c>
      <c r="F9" s="101">
        <v>0</v>
      </c>
      <c r="G9" s="101">
        <v>0</v>
      </c>
      <c r="H9" s="76" t="s">
        <v>232</v>
      </c>
      <c r="I9" s="92">
        <v>2.8736681840649259</v>
      </c>
      <c r="J9" s="93">
        <v>2.5947285869528991E-2</v>
      </c>
      <c r="K9" s="92">
        <v>2.847720898195397</v>
      </c>
      <c r="L9" s="89">
        <v>0.94222400631830827</v>
      </c>
      <c r="M9" s="89">
        <v>0.99097067434110453</v>
      </c>
      <c r="N9" s="89">
        <v>0.11991472169345885</v>
      </c>
      <c r="O9" s="76" t="s">
        <v>246</v>
      </c>
      <c r="P9" s="93">
        <v>2.9727777324256612E-2</v>
      </c>
      <c r="Q9" s="90">
        <v>9.434872249139482E-3</v>
      </c>
      <c r="R9" s="93">
        <v>2.0292905075117128E-2</v>
      </c>
      <c r="S9" s="89">
        <v>0.93586335251603792</v>
      </c>
      <c r="T9" s="89">
        <v>0.68262436352949174</v>
      </c>
      <c r="U9" s="93">
        <v>3.7012626429874421E-2</v>
      </c>
      <c r="V9" s="76" t="s">
        <v>234</v>
      </c>
      <c r="W9" s="90">
        <v>4.2313353880247581E-7</v>
      </c>
      <c r="X9" s="90">
        <v>4.2313353880247581E-7</v>
      </c>
      <c r="Y9" s="95">
        <v>0</v>
      </c>
      <c r="Z9" s="89">
        <v>0.88066700131321018</v>
      </c>
      <c r="AA9" s="95">
        <v>0</v>
      </c>
      <c r="AB9" s="95">
        <v>0</v>
      </c>
      <c r="AC9" s="76" t="s">
        <v>266</v>
      </c>
      <c r="AD9" s="88">
        <v>152.66901569174718</v>
      </c>
      <c r="AE9" s="95">
        <v>0</v>
      </c>
      <c r="AF9" s="88">
        <v>152.66901569174718</v>
      </c>
      <c r="AG9" s="89">
        <v>0.78864025106179769</v>
      </c>
      <c r="AH9" s="92">
        <v>1</v>
      </c>
      <c r="AI9" s="89">
        <v>0.248083920853016</v>
      </c>
    </row>
    <row r="10" spans="1:35" ht="36" x14ac:dyDescent="0.4">
      <c r="A10" s="96" t="s">
        <v>239</v>
      </c>
      <c r="B10" s="100">
        <v>1.4937520913901039E-2</v>
      </c>
      <c r="C10" s="100">
        <v>1.4937520913901039E-2</v>
      </c>
      <c r="D10" s="101">
        <v>0</v>
      </c>
      <c r="E10" s="98">
        <v>0.99999897014102734</v>
      </c>
      <c r="F10" s="101">
        <v>0</v>
      </c>
      <c r="G10" s="101">
        <v>0</v>
      </c>
      <c r="H10" s="76" t="s">
        <v>240</v>
      </c>
      <c r="I10" s="89">
        <v>0.57816813713511417</v>
      </c>
      <c r="J10" s="90">
        <v>9.8561912369156783E-3</v>
      </c>
      <c r="K10" s="89">
        <v>0.56831194589819845</v>
      </c>
      <c r="L10" s="89">
        <v>0.96657009701157737</v>
      </c>
      <c r="M10" s="89">
        <v>0.98295272498800401</v>
      </c>
      <c r="N10" s="93">
        <v>2.3931056189753906E-2</v>
      </c>
      <c r="O10" s="76" t="s">
        <v>252</v>
      </c>
      <c r="P10" s="93">
        <v>2.088401580450433E-2</v>
      </c>
      <c r="Q10" s="90">
        <v>7.1593434367150379E-4</v>
      </c>
      <c r="R10" s="93">
        <v>2.0168081460832824E-2</v>
      </c>
      <c r="S10" s="89">
        <v>0.97395411736544935</v>
      </c>
      <c r="T10" s="89">
        <v>0.96571854999663953</v>
      </c>
      <c r="U10" s="93">
        <v>3.6784958198636461E-2</v>
      </c>
      <c r="V10" s="76" t="s">
        <v>239</v>
      </c>
      <c r="W10" s="90">
        <v>4.1263869927903421E-7</v>
      </c>
      <c r="X10" s="90">
        <v>4.1263869927903421E-7</v>
      </c>
      <c r="Y10" s="95">
        <v>0</v>
      </c>
      <c r="Z10" s="89">
        <v>0.9301707496972349</v>
      </c>
      <c r="AA10" s="95">
        <v>0</v>
      </c>
      <c r="AB10" s="95">
        <v>0</v>
      </c>
      <c r="AC10" s="76" t="s">
        <v>278</v>
      </c>
      <c r="AD10" s="94">
        <v>45.678065504276816</v>
      </c>
      <c r="AE10" s="95">
        <v>0</v>
      </c>
      <c r="AF10" s="94">
        <v>45.678065504276816</v>
      </c>
      <c r="AG10" s="89">
        <v>0.86286614120680405</v>
      </c>
      <c r="AH10" s="92">
        <v>1</v>
      </c>
      <c r="AI10" s="93">
        <v>7.422589014500644E-2</v>
      </c>
    </row>
    <row r="11" spans="1:35" ht="36" x14ac:dyDescent="0.4">
      <c r="A11" s="96" t="s">
        <v>245</v>
      </c>
      <c r="B11" s="99">
        <v>9.2149867076883455E-4</v>
      </c>
      <c r="C11" s="99">
        <v>9.2149867076883455E-4</v>
      </c>
      <c r="D11" s="101">
        <v>0</v>
      </c>
      <c r="E11" s="98">
        <v>0.99999924663709638</v>
      </c>
      <c r="F11" s="101">
        <v>0</v>
      </c>
      <c r="G11" s="101">
        <v>0</v>
      </c>
      <c r="H11" s="76" t="s">
        <v>246</v>
      </c>
      <c r="I11" s="89">
        <v>0.4638192145954298</v>
      </c>
      <c r="J11" s="89">
        <v>0.14720491843947572</v>
      </c>
      <c r="K11" s="89">
        <v>0.31661429615595404</v>
      </c>
      <c r="L11" s="89">
        <v>0.98610106722341773</v>
      </c>
      <c r="M11" s="89">
        <v>0.68262436352949185</v>
      </c>
      <c r="N11" s="93">
        <v>1.3332316109971003E-2</v>
      </c>
      <c r="O11" s="76" t="s">
        <v>264</v>
      </c>
      <c r="P11" s="90">
        <v>5.6870705822359216E-3</v>
      </c>
      <c r="Q11" s="90">
        <v>5.6870705822359216E-3</v>
      </c>
      <c r="R11" s="95">
        <v>0</v>
      </c>
      <c r="S11" s="89">
        <v>0.98432687662103424</v>
      </c>
      <c r="T11" s="95">
        <v>0</v>
      </c>
      <c r="U11" s="95">
        <v>0</v>
      </c>
      <c r="V11" s="76" t="s">
        <v>247</v>
      </c>
      <c r="W11" s="90">
        <v>3.2708088359981242E-7</v>
      </c>
      <c r="X11" s="90">
        <v>3.2708088359981242E-7</v>
      </c>
      <c r="Y11" s="95">
        <v>0</v>
      </c>
      <c r="Z11" s="89">
        <v>0.96941023399970072</v>
      </c>
      <c r="AA11" s="95">
        <v>0</v>
      </c>
      <c r="AB11" s="95">
        <v>0</v>
      </c>
      <c r="AC11" s="76" t="s">
        <v>284</v>
      </c>
      <c r="AD11" s="94">
        <v>20.941718661064336</v>
      </c>
      <c r="AE11" s="95">
        <v>0</v>
      </c>
      <c r="AF11" s="94">
        <v>20.941718661064336</v>
      </c>
      <c r="AG11" s="89">
        <v>0.89689599101815942</v>
      </c>
      <c r="AH11" s="92">
        <v>1</v>
      </c>
      <c r="AI11" s="93">
        <v>3.4029849811355373E-2</v>
      </c>
    </row>
    <row r="12" spans="1:35" ht="18" x14ac:dyDescent="0.4">
      <c r="A12" s="96" t="s">
        <v>247</v>
      </c>
      <c r="B12" s="99">
        <v>6.2727840690374984E-4</v>
      </c>
      <c r="C12" s="99">
        <v>6.2727840690374984E-4</v>
      </c>
      <c r="D12" s="101">
        <v>0</v>
      </c>
      <c r="E12" s="98">
        <v>0.99999943485224985</v>
      </c>
      <c r="F12" s="101">
        <v>0</v>
      </c>
      <c r="G12" s="101">
        <v>0</v>
      </c>
      <c r="H12" s="76" t="s">
        <v>252</v>
      </c>
      <c r="I12" s="89">
        <v>0.3300702430154217</v>
      </c>
      <c r="J12" s="93">
        <v>1.13152865335302E-2</v>
      </c>
      <c r="K12" s="89">
        <v>0.3187549564818915</v>
      </c>
      <c r="L12" s="92">
        <v>1</v>
      </c>
      <c r="M12" s="89">
        <v>0.96571854999663964</v>
      </c>
      <c r="N12" s="93">
        <v>1.3422457207501905E-2</v>
      </c>
      <c r="O12" s="76" t="s">
        <v>273</v>
      </c>
      <c r="P12" s="90">
        <v>4.7038824479673563E-3</v>
      </c>
      <c r="Q12" s="90">
        <v>4.7038824479673563E-3</v>
      </c>
      <c r="R12" s="95">
        <v>0</v>
      </c>
      <c r="S12" s="89">
        <v>0.99290637981055752</v>
      </c>
      <c r="T12" s="95">
        <v>0</v>
      </c>
      <c r="U12" s="95">
        <v>0</v>
      </c>
      <c r="V12" s="76" t="s">
        <v>245</v>
      </c>
      <c r="W12" s="90">
        <v>1.5032604743374136E-7</v>
      </c>
      <c r="X12" s="90">
        <v>1.5032604743374136E-7</v>
      </c>
      <c r="Y12" s="95">
        <v>0</v>
      </c>
      <c r="Z12" s="89">
        <v>0.98744466179507495</v>
      </c>
      <c r="AA12" s="95">
        <v>0</v>
      </c>
      <c r="AB12" s="95">
        <v>0</v>
      </c>
      <c r="AC12" s="76" t="s">
        <v>295</v>
      </c>
      <c r="AD12" s="94">
        <v>12.939009006965232</v>
      </c>
      <c r="AE12" s="95">
        <v>0</v>
      </c>
      <c r="AF12" s="94">
        <v>12.939009006965232</v>
      </c>
      <c r="AG12" s="89">
        <v>0.9179216069354168</v>
      </c>
      <c r="AH12" s="92">
        <v>1</v>
      </c>
      <c r="AI12" s="93">
        <v>2.1025615917257431E-2</v>
      </c>
    </row>
    <row r="13" spans="1:35" ht="36" x14ac:dyDescent="0.4">
      <c r="A13" s="96" t="s">
        <v>224</v>
      </c>
      <c r="B13" s="99">
        <v>5.3397773544073689E-4</v>
      </c>
      <c r="C13" s="99">
        <v>5.3397773544073689E-4</v>
      </c>
      <c r="D13" s="101">
        <v>0</v>
      </c>
      <c r="E13" s="98">
        <v>0.99999959507249703</v>
      </c>
      <c r="F13" s="101">
        <v>0</v>
      </c>
      <c r="G13" s="101">
        <v>0</v>
      </c>
      <c r="H13" s="96" t="s">
        <v>242</v>
      </c>
      <c r="I13" s="101">
        <v>0</v>
      </c>
      <c r="J13" s="101">
        <v>0</v>
      </c>
      <c r="K13" s="101">
        <v>0</v>
      </c>
      <c r="L13" s="97">
        <v>1</v>
      </c>
      <c r="M13" s="101">
        <v>0</v>
      </c>
      <c r="N13" s="101">
        <v>0</v>
      </c>
      <c r="O13" s="76" t="s">
        <v>283</v>
      </c>
      <c r="P13" s="90">
        <v>3.1109591204383081E-3</v>
      </c>
      <c r="Q13" s="90">
        <v>3.1109591204383081E-3</v>
      </c>
      <c r="R13" s="95">
        <v>0</v>
      </c>
      <c r="S13" s="89">
        <v>0.99858051899058964</v>
      </c>
      <c r="T13" s="95">
        <v>0</v>
      </c>
      <c r="U13" s="95">
        <v>0</v>
      </c>
      <c r="V13" s="96" t="s">
        <v>259</v>
      </c>
      <c r="W13" s="99">
        <v>5.2922114636427673E-8</v>
      </c>
      <c r="X13" s="99">
        <v>5.2922114636427673E-8</v>
      </c>
      <c r="Y13" s="101">
        <v>0</v>
      </c>
      <c r="Z13" s="98">
        <v>0.99379366166224592</v>
      </c>
      <c r="AA13" s="101">
        <v>0</v>
      </c>
      <c r="AB13" s="101">
        <v>0</v>
      </c>
      <c r="AC13" s="76" t="s">
        <v>246</v>
      </c>
      <c r="AD13" s="94">
        <v>10.747423665301941</v>
      </c>
      <c r="AE13" s="92">
        <v>3.4109704261934053</v>
      </c>
      <c r="AF13" s="92">
        <v>7.3364532391085353</v>
      </c>
      <c r="AG13" s="89">
        <v>0.93538594303449818</v>
      </c>
      <c r="AH13" s="89">
        <v>0.68262436352949174</v>
      </c>
      <c r="AI13" s="93">
        <v>1.1921581314100536E-2</v>
      </c>
    </row>
    <row r="14" spans="1:35" ht="36" x14ac:dyDescent="0.4">
      <c r="A14" s="96" t="s">
        <v>259</v>
      </c>
      <c r="B14" s="99">
        <v>5.2922114636427678E-4</v>
      </c>
      <c r="C14" s="99">
        <v>5.2922114636427678E-4</v>
      </c>
      <c r="D14" s="101">
        <v>0</v>
      </c>
      <c r="E14" s="98">
        <v>0.99999975386552764</v>
      </c>
      <c r="F14" s="101">
        <v>0</v>
      </c>
      <c r="G14" s="101">
        <v>0</v>
      </c>
      <c r="H14" s="96" t="s">
        <v>248</v>
      </c>
      <c r="I14" s="101">
        <v>0</v>
      </c>
      <c r="J14" s="101">
        <v>0</v>
      </c>
      <c r="K14" s="101">
        <v>0</v>
      </c>
      <c r="L14" s="97">
        <v>1</v>
      </c>
      <c r="M14" s="101">
        <v>0</v>
      </c>
      <c r="N14" s="101">
        <v>0</v>
      </c>
      <c r="O14" s="96" t="s">
        <v>217</v>
      </c>
      <c r="P14" s="99">
        <v>7.2856966507499885E-4</v>
      </c>
      <c r="Q14" s="99">
        <v>7.2856966507499885E-4</v>
      </c>
      <c r="R14" s="101">
        <v>0</v>
      </c>
      <c r="S14" s="98">
        <v>0.99990937145117809</v>
      </c>
      <c r="T14" s="101">
        <v>0</v>
      </c>
      <c r="U14" s="101">
        <v>0</v>
      </c>
      <c r="V14" s="96" t="s">
        <v>265</v>
      </c>
      <c r="W14" s="99">
        <v>5.1732958868279846E-8</v>
      </c>
      <c r="X14" s="99">
        <v>5.1732958868279846E-8</v>
      </c>
      <c r="Y14" s="101">
        <v>0</v>
      </c>
      <c r="Z14" s="97">
        <v>1</v>
      </c>
      <c r="AA14" s="101">
        <v>0</v>
      </c>
      <c r="AB14" s="101">
        <v>0</v>
      </c>
      <c r="AC14" s="76" t="s">
        <v>235</v>
      </c>
      <c r="AD14" s="94">
        <v>10.300324225937743</v>
      </c>
      <c r="AE14" s="95">
        <v>0</v>
      </c>
      <c r="AF14" s="94">
        <v>10.300324225937743</v>
      </c>
      <c r="AG14" s="89">
        <v>0.9521237520028053</v>
      </c>
      <c r="AH14" s="92">
        <v>1</v>
      </c>
      <c r="AI14" s="93">
        <v>1.6737808968307094E-2</v>
      </c>
    </row>
    <row r="15" spans="1:35" ht="36" x14ac:dyDescent="0.4">
      <c r="A15" s="96" t="s">
        <v>234</v>
      </c>
      <c r="B15" s="99">
        <v>5.1481247220967893E-4</v>
      </c>
      <c r="C15" s="99">
        <v>5.1481247220967893E-4</v>
      </c>
      <c r="D15" s="101">
        <v>0</v>
      </c>
      <c r="E15" s="98">
        <v>0.99999990833522945</v>
      </c>
      <c r="F15" s="101">
        <v>0</v>
      </c>
      <c r="G15" s="101">
        <v>0</v>
      </c>
      <c r="H15" s="96" t="s">
        <v>255</v>
      </c>
      <c r="I15" s="101">
        <v>0</v>
      </c>
      <c r="J15" s="101">
        <v>0</v>
      </c>
      <c r="K15" s="101">
        <v>0</v>
      </c>
      <c r="L15" s="97">
        <v>1</v>
      </c>
      <c r="M15" s="101">
        <v>0</v>
      </c>
      <c r="N15" s="101">
        <v>0</v>
      </c>
      <c r="O15" s="96" t="s">
        <v>288</v>
      </c>
      <c r="P15" s="99">
        <v>4.6335343336745003E-5</v>
      </c>
      <c r="Q15" s="101">
        <v>0</v>
      </c>
      <c r="R15" s="99">
        <v>4.6335343336745003E-5</v>
      </c>
      <c r="S15" s="98">
        <v>0.99999388339005901</v>
      </c>
      <c r="T15" s="97">
        <v>1</v>
      </c>
      <c r="U15" s="99">
        <v>8.4511938880836416E-5</v>
      </c>
      <c r="V15" s="96" t="s">
        <v>242</v>
      </c>
      <c r="W15" s="101">
        <v>0</v>
      </c>
      <c r="X15" s="101">
        <v>0</v>
      </c>
      <c r="Y15" s="101">
        <v>0</v>
      </c>
      <c r="Z15" s="97">
        <v>1</v>
      </c>
      <c r="AA15" s="101">
        <v>0</v>
      </c>
      <c r="AB15" s="101">
        <v>0</v>
      </c>
      <c r="AC15" s="76" t="s">
        <v>252</v>
      </c>
      <c r="AD15" s="92">
        <v>7.9430618100130097</v>
      </c>
      <c r="AE15" s="89">
        <v>0.27229967631356244</v>
      </c>
      <c r="AF15" s="92">
        <v>7.6707621336994469</v>
      </c>
      <c r="AG15" s="89">
        <v>0.96503105941208722</v>
      </c>
      <c r="AH15" s="89">
        <v>0.96571854999663953</v>
      </c>
      <c r="AI15" s="93">
        <v>1.2464826195652716E-2</v>
      </c>
    </row>
    <row r="16" spans="1:35" ht="36" x14ac:dyDescent="0.4">
      <c r="A16" s="96" t="s">
        <v>265</v>
      </c>
      <c r="B16" s="99">
        <v>2.4573155462432927E-4</v>
      </c>
      <c r="C16" s="99">
        <v>2.4573155462432927E-4</v>
      </c>
      <c r="D16" s="101">
        <v>0</v>
      </c>
      <c r="E16" s="98">
        <v>0.99999998206708718</v>
      </c>
      <c r="F16" s="101">
        <v>0</v>
      </c>
      <c r="G16" s="101">
        <v>0</v>
      </c>
      <c r="H16" s="96" t="s">
        <v>237</v>
      </c>
      <c r="I16" s="101">
        <v>0</v>
      </c>
      <c r="J16" s="101">
        <v>0</v>
      </c>
      <c r="K16" s="101">
        <v>0</v>
      </c>
      <c r="L16" s="97">
        <v>1</v>
      </c>
      <c r="M16" s="101">
        <v>0</v>
      </c>
      <c r="N16" s="101">
        <v>0</v>
      </c>
      <c r="O16" s="96" t="s">
        <v>291</v>
      </c>
      <c r="P16" s="99">
        <v>3.3535524735434235E-6</v>
      </c>
      <c r="Q16" s="101">
        <v>0</v>
      </c>
      <c r="R16" s="99">
        <v>3.3535524735434235E-6</v>
      </c>
      <c r="S16" s="97">
        <v>1</v>
      </c>
      <c r="T16" s="97">
        <v>1</v>
      </c>
      <c r="U16" s="99">
        <v>6.1166099410992108E-6</v>
      </c>
      <c r="V16" s="96" t="s">
        <v>248</v>
      </c>
      <c r="W16" s="101">
        <v>0</v>
      </c>
      <c r="X16" s="101">
        <v>0</v>
      </c>
      <c r="Y16" s="101">
        <v>0</v>
      </c>
      <c r="Z16" s="97">
        <v>1</v>
      </c>
      <c r="AA16" s="101">
        <v>0</v>
      </c>
      <c r="AB16" s="101">
        <v>0</v>
      </c>
      <c r="AC16" s="76" t="s">
        <v>300</v>
      </c>
      <c r="AD16" s="92">
        <v>6.4328831187299489</v>
      </c>
      <c r="AE16" s="95">
        <v>0</v>
      </c>
      <c r="AF16" s="92">
        <v>6.4328831187299489</v>
      </c>
      <c r="AG16" s="89">
        <v>0.9754843583952022</v>
      </c>
      <c r="AH16" s="92">
        <v>1</v>
      </c>
      <c r="AI16" s="93">
        <v>1.0453298983114964E-2</v>
      </c>
    </row>
    <row r="17" spans="1:35" ht="36" x14ac:dyDescent="0.4">
      <c r="A17" s="96" t="s">
        <v>218</v>
      </c>
      <c r="B17" s="99">
        <v>5.9766330220735051E-5</v>
      </c>
      <c r="C17" s="99">
        <v>5.9766330220735051E-5</v>
      </c>
      <c r="D17" s="101">
        <v>0</v>
      </c>
      <c r="E17" s="97">
        <v>1</v>
      </c>
      <c r="F17" s="101">
        <v>0</v>
      </c>
      <c r="G17" s="101">
        <v>0</v>
      </c>
      <c r="H17" s="96" t="s">
        <v>268</v>
      </c>
      <c r="I17" s="101">
        <v>0</v>
      </c>
      <c r="J17" s="101">
        <v>0</v>
      </c>
      <c r="K17" s="101">
        <v>0</v>
      </c>
      <c r="L17" s="97">
        <v>1</v>
      </c>
      <c r="M17" s="101">
        <v>0</v>
      </c>
      <c r="N17" s="101">
        <v>0</v>
      </c>
      <c r="O17" s="96" t="s">
        <v>242</v>
      </c>
      <c r="P17" s="101">
        <v>0</v>
      </c>
      <c r="Q17" s="101">
        <v>0</v>
      </c>
      <c r="R17" s="101">
        <v>0</v>
      </c>
      <c r="S17" s="97">
        <v>1</v>
      </c>
      <c r="T17" s="101">
        <v>0</v>
      </c>
      <c r="U17" s="101">
        <v>0</v>
      </c>
      <c r="V17" s="96" t="s">
        <v>255</v>
      </c>
      <c r="W17" s="101">
        <v>0</v>
      </c>
      <c r="X17" s="101">
        <v>0</v>
      </c>
      <c r="Y17" s="101">
        <v>0</v>
      </c>
      <c r="Z17" s="97">
        <v>1</v>
      </c>
      <c r="AA17" s="101">
        <v>0</v>
      </c>
      <c r="AB17" s="101">
        <v>0</v>
      </c>
      <c r="AC17" s="76" t="s">
        <v>274</v>
      </c>
      <c r="AD17" s="92">
        <v>4.3029047471352939</v>
      </c>
      <c r="AE17" s="92">
        <v>3.4846133813109645</v>
      </c>
      <c r="AF17" s="89">
        <v>0.81829136582432971</v>
      </c>
      <c r="AG17" s="89">
        <v>0.98247648758323414</v>
      </c>
      <c r="AH17" s="89">
        <v>0.19017185225146249</v>
      </c>
      <c r="AI17" s="90">
        <v>1.3297061588695576E-3</v>
      </c>
    </row>
    <row r="18" spans="1:35" ht="54" x14ac:dyDescent="0.4">
      <c r="A18" s="96" t="s">
        <v>242</v>
      </c>
      <c r="B18" s="101">
        <v>0</v>
      </c>
      <c r="C18" s="101">
        <v>0</v>
      </c>
      <c r="D18" s="101">
        <v>0</v>
      </c>
      <c r="E18" s="97">
        <v>1</v>
      </c>
      <c r="F18" s="101">
        <v>0</v>
      </c>
      <c r="G18" s="101">
        <v>0</v>
      </c>
      <c r="H18" s="96" t="s">
        <v>221</v>
      </c>
      <c r="I18" s="101">
        <v>0</v>
      </c>
      <c r="J18" s="101">
        <v>0</v>
      </c>
      <c r="K18" s="101">
        <v>0</v>
      </c>
      <c r="L18" s="97">
        <v>1</v>
      </c>
      <c r="M18" s="101">
        <v>0</v>
      </c>
      <c r="N18" s="101">
        <v>0</v>
      </c>
      <c r="O18" s="96" t="s">
        <v>248</v>
      </c>
      <c r="P18" s="101">
        <v>0</v>
      </c>
      <c r="Q18" s="101">
        <v>0</v>
      </c>
      <c r="R18" s="101">
        <v>0</v>
      </c>
      <c r="S18" s="97">
        <v>1</v>
      </c>
      <c r="T18" s="101">
        <v>0</v>
      </c>
      <c r="U18" s="101">
        <v>0</v>
      </c>
      <c r="V18" s="96" t="s">
        <v>237</v>
      </c>
      <c r="W18" s="101">
        <v>0</v>
      </c>
      <c r="X18" s="101">
        <v>0</v>
      </c>
      <c r="Y18" s="101">
        <v>0</v>
      </c>
      <c r="Z18" s="97">
        <v>1</v>
      </c>
      <c r="AA18" s="101">
        <v>0</v>
      </c>
      <c r="AB18" s="101">
        <v>0</v>
      </c>
      <c r="AC18" s="76" t="s">
        <v>225</v>
      </c>
      <c r="AD18" s="92">
        <v>3.7620137724876503</v>
      </c>
      <c r="AE18" s="95">
        <v>0</v>
      </c>
      <c r="AF18" s="92">
        <v>3.7620137724876503</v>
      </c>
      <c r="AG18" s="89">
        <v>0.98858968037977502</v>
      </c>
      <c r="AH18" s="92">
        <v>1</v>
      </c>
      <c r="AI18" s="90">
        <v>6.113192796540926E-3</v>
      </c>
    </row>
    <row r="19" spans="1:35" ht="36" x14ac:dyDescent="0.4">
      <c r="A19" s="96" t="s">
        <v>248</v>
      </c>
      <c r="B19" s="101">
        <v>0</v>
      </c>
      <c r="C19" s="101">
        <v>0</v>
      </c>
      <c r="D19" s="101">
        <v>0</v>
      </c>
      <c r="E19" s="97">
        <v>1</v>
      </c>
      <c r="F19" s="101">
        <v>0</v>
      </c>
      <c r="G19" s="101">
        <v>0</v>
      </c>
      <c r="H19" s="96" t="s">
        <v>227</v>
      </c>
      <c r="I19" s="101">
        <v>0</v>
      </c>
      <c r="J19" s="101">
        <v>0</v>
      </c>
      <c r="K19" s="101">
        <v>0</v>
      </c>
      <c r="L19" s="97">
        <v>1</v>
      </c>
      <c r="M19" s="101">
        <v>0</v>
      </c>
      <c r="N19" s="101">
        <v>0</v>
      </c>
      <c r="O19" s="96" t="s">
        <v>255</v>
      </c>
      <c r="P19" s="101">
        <v>0</v>
      </c>
      <c r="Q19" s="101">
        <v>0</v>
      </c>
      <c r="R19" s="101">
        <v>0</v>
      </c>
      <c r="S19" s="97">
        <v>1</v>
      </c>
      <c r="T19" s="101">
        <v>0</v>
      </c>
      <c r="U19" s="101">
        <v>0</v>
      </c>
      <c r="V19" s="96" t="s">
        <v>268</v>
      </c>
      <c r="W19" s="101">
        <v>0</v>
      </c>
      <c r="X19" s="101">
        <v>0</v>
      </c>
      <c r="Y19" s="101">
        <v>0</v>
      </c>
      <c r="Z19" s="97">
        <v>1</v>
      </c>
      <c r="AA19" s="101">
        <v>0</v>
      </c>
      <c r="AB19" s="101">
        <v>0</v>
      </c>
      <c r="AC19" s="76" t="s">
        <v>312</v>
      </c>
      <c r="AD19" s="92">
        <v>2.1157609834994653</v>
      </c>
      <c r="AE19" s="95">
        <v>0</v>
      </c>
      <c r="AF19" s="92">
        <v>2.1157609834994653</v>
      </c>
      <c r="AG19" s="89">
        <v>0.99202774721996601</v>
      </c>
      <c r="AH19" s="92">
        <v>1</v>
      </c>
      <c r="AI19" s="90">
        <v>3.4380668401909034E-3</v>
      </c>
    </row>
    <row r="20" spans="1:35" ht="54" x14ac:dyDescent="0.4">
      <c r="A20" s="96" t="s">
        <v>255</v>
      </c>
      <c r="B20" s="101">
        <v>0</v>
      </c>
      <c r="C20" s="101">
        <v>0</v>
      </c>
      <c r="D20" s="101">
        <v>0</v>
      </c>
      <c r="E20" s="97">
        <v>1</v>
      </c>
      <c r="F20" s="101">
        <v>0</v>
      </c>
      <c r="G20" s="101">
        <v>0</v>
      </c>
      <c r="H20" s="96" t="s">
        <v>280</v>
      </c>
      <c r="I20" s="101">
        <v>0</v>
      </c>
      <c r="J20" s="101">
        <v>0</v>
      </c>
      <c r="K20" s="101">
        <v>0</v>
      </c>
      <c r="L20" s="97">
        <v>1</v>
      </c>
      <c r="M20" s="101">
        <v>0</v>
      </c>
      <c r="N20" s="101">
        <v>0</v>
      </c>
      <c r="O20" s="96" t="s">
        <v>237</v>
      </c>
      <c r="P20" s="101">
        <v>0</v>
      </c>
      <c r="Q20" s="101">
        <v>0</v>
      </c>
      <c r="R20" s="101">
        <v>0</v>
      </c>
      <c r="S20" s="97">
        <v>1</v>
      </c>
      <c r="T20" s="101">
        <v>0</v>
      </c>
      <c r="U20" s="101">
        <v>0</v>
      </c>
      <c r="V20" s="96" t="s">
        <v>221</v>
      </c>
      <c r="W20" s="101">
        <v>0</v>
      </c>
      <c r="X20" s="101">
        <v>0</v>
      </c>
      <c r="Y20" s="101">
        <v>0</v>
      </c>
      <c r="Z20" s="97">
        <v>1</v>
      </c>
      <c r="AA20" s="101">
        <v>0</v>
      </c>
      <c r="AB20" s="101">
        <v>0</v>
      </c>
      <c r="AC20" s="96" t="s">
        <v>303</v>
      </c>
      <c r="AD20" s="97">
        <v>1.2672596891480405</v>
      </c>
      <c r="AE20" s="101">
        <v>0</v>
      </c>
      <c r="AF20" s="97">
        <v>1.2672596891480405</v>
      </c>
      <c r="AG20" s="98">
        <v>0.99408701740650873</v>
      </c>
      <c r="AH20" s="97">
        <v>1</v>
      </c>
      <c r="AI20" s="99">
        <v>2.0592701865426053E-3</v>
      </c>
    </row>
    <row r="21" spans="1:35" ht="36" x14ac:dyDescent="0.4">
      <c r="A21" s="96" t="s">
        <v>237</v>
      </c>
      <c r="B21" s="101">
        <v>0</v>
      </c>
      <c r="C21" s="101">
        <v>0</v>
      </c>
      <c r="D21" s="101">
        <v>0</v>
      </c>
      <c r="E21" s="97">
        <v>1</v>
      </c>
      <c r="F21" s="101">
        <v>0</v>
      </c>
      <c r="G21" s="101">
        <v>0</v>
      </c>
      <c r="H21" s="96" t="s">
        <v>285</v>
      </c>
      <c r="I21" s="101">
        <v>0</v>
      </c>
      <c r="J21" s="101">
        <v>0</v>
      </c>
      <c r="K21" s="101">
        <v>0</v>
      </c>
      <c r="L21" s="97">
        <v>1</v>
      </c>
      <c r="M21" s="101">
        <v>0</v>
      </c>
      <c r="N21" s="101">
        <v>0</v>
      </c>
      <c r="O21" s="96" t="s">
        <v>268</v>
      </c>
      <c r="P21" s="101">
        <v>0</v>
      </c>
      <c r="Q21" s="101">
        <v>0</v>
      </c>
      <c r="R21" s="101">
        <v>0</v>
      </c>
      <c r="S21" s="97">
        <v>1</v>
      </c>
      <c r="T21" s="101">
        <v>0</v>
      </c>
      <c r="U21" s="101">
        <v>0</v>
      </c>
      <c r="V21" s="96" t="s">
        <v>227</v>
      </c>
      <c r="W21" s="101">
        <v>0</v>
      </c>
      <c r="X21" s="101">
        <v>0</v>
      </c>
      <c r="Y21" s="101">
        <v>0</v>
      </c>
      <c r="Z21" s="97">
        <v>1</v>
      </c>
      <c r="AA21" s="101">
        <v>0</v>
      </c>
      <c r="AB21" s="101">
        <v>0</v>
      </c>
      <c r="AC21" s="96" t="s">
        <v>309</v>
      </c>
      <c r="AD21" s="98">
        <v>0.89872005600319416</v>
      </c>
      <c r="AE21" s="101">
        <v>0</v>
      </c>
      <c r="AF21" s="98">
        <v>0.89872005600319416</v>
      </c>
      <c r="AG21" s="98">
        <v>0.99554741848548522</v>
      </c>
      <c r="AH21" s="97">
        <v>1</v>
      </c>
      <c r="AI21" s="99">
        <v>1.4604010789765441E-3</v>
      </c>
    </row>
    <row r="22" spans="1:35" ht="54" x14ac:dyDescent="0.4">
      <c r="A22" s="96" t="s">
        <v>268</v>
      </c>
      <c r="B22" s="101">
        <v>0</v>
      </c>
      <c r="C22" s="101">
        <v>0</v>
      </c>
      <c r="D22" s="101">
        <v>0</v>
      </c>
      <c r="E22" s="97">
        <v>1</v>
      </c>
      <c r="F22" s="101">
        <v>0</v>
      </c>
      <c r="G22" s="101">
        <v>0</v>
      </c>
      <c r="H22" s="96" t="s">
        <v>294</v>
      </c>
      <c r="I22" s="101">
        <v>0</v>
      </c>
      <c r="J22" s="101">
        <v>0</v>
      </c>
      <c r="K22" s="101">
        <v>0</v>
      </c>
      <c r="L22" s="97">
        <v>1</v>
      </c>
      <c r="M22" s="101">
        <v>0</v>
      </c>
      <c r="N22" s="101">
        <v>0</v>
      </c>
      <c r="O22" s="96" t="s">
        <v>221</v>
      </c>
      <c r="P22" s="101">
        <v>0</v>
      </c>
      <c r="Q22" s="101">
        <v>0</v>
      </c>
      <c r="R22" s="101">
        <v>0</v>
      </c>
      <c r="S22" s="97">
        <v>1</v>
      </c>
      <c r="T22" s="101">
        <v>0</v>
      </c>
      <c r="U22" s="101">
        <v>0</v>
      </c>
      <c r="V22" s="96" t="s">
        <v>280</v>
      </c>
      <c r="W22" s="101">
        <v>0</v>
      </c>
      <c r="X22" s="101">
        <v>0</v>
      </c>
      <c r="Y22" s="101">
        <v>0</v>
      </c>
      <c r="Z22" s="97">
        <v>1</v>
      </c>
      <c r="AA22" s="101">
        <v>0</v>
      </c>
      <c r="AB22" s="101">
        <v>0</v>
      </c>
      <c r="AC22" s="99" t="s">
        <v>308</v>
      </c>
      <c r="AD22" s="98">
        <v>0.67277003304359984</v>
      </c>
      <c r="AE22" s="101">
        <v>0</v>
      </c>
      <c r="AF22" s="98">
        <v>0.67277003304359984</v>
      </c>
      <c r="AG22" s="98">
        <v>0.99664065555702597</v>
      </c>
      <c r="AH22" s="97">
        <v>1</v>
      </c>
      <c r="AI22" s="99">
        <v>1.0932370715408476E-3</v>
      </c>
    </row>
    <row r="23" spans="1:35" ht="54" x14ac:dyDescent="0.4">
      <c r="A23" s="96" t="s">
        <v>221</v>
      </c>
      <c r="B23" s="101">
        <v>0</v>
      </c>
      <c r="C23" s="101">
        <v>0</v>
      </c>
      <c r="D23" s="101">
        <v>0</v>
      </c>
      <c r="E23" s="97">
        <v>1</v>
      </c>
      <c r="F23" s="101">
        <v>0</v>
      </c>
      <c r="G23" s="101">
        <v>0</v>
      </c>
      <c r="H23" s="96" t="s">
        <v>297</v>
      </c>
      <c r="I23" s="101">
        <v>0</v>
      </c>
      <c r="J23" s="101">
        <v>0</v>
      </c>
      <c r="K23" s="101">
        <v>0</v>
      </c>
      <c r="L23" s="97">
        <v>1</v>
      </c>
      <c r="M23" s="101">
        <v>0</v>
      </c>
      <c r="N23" s="101">
        <v>0</v>
      </c>
      <c r="O23" s="96" t="s">
        <v>227</v>
      </c>
      <c r="P23" s="101">
        <v>0</v>
      </c>
      <c r="Q23" s="101">
        <v>0</v>
      </c>
      <c r="R23" s="101">
        <v>0</v>
      </c>
      <c r="S23" s="97">
        <v>1</v>
      </c>
      <c r="T23" s="101">
        <v>0</v>
      </c>
      <c r="U23" s="101">
        <v>0</v>
      </c>
      <c r="V23" s="96" t="s">
        <v>285</v>
      </c>
      <c r="W23" s="101">
        <v>0</v>
      </c>
      <c r="X23" s="101">
        <v>0</v>
      </c>
      <c r="Y23" s="101">
        <v>0</v>
      </c>
      <c r="Z23" s="97">
        <v>1</v>
      </c>
      <c r="AA23" s="101">
        <v>0</v>
      </c>
      <c r="AB23" s="101">
        <v>0</v>
      </c>
      <c r="AC23" s="96" t="s">
        <v>269</v>
      </c>
      <c r="AD23" s="98">
        <v>0.56496974068067696</v>
      </c>
      <c r="AE23" s="98">
        <v>0.20433413111046259</v>
      </c>
      <c r="AF23" s="98">
        <v>0.36063560957021434</v>
      </c>
      <c r="AG23" s="98">
        <v>0.99755871943394503</v>
      </c>
      <c r="AH23" s="98">
        <v>0.63832730074307986</v>
      </c>
      <c r="AI23" s="99">
        <v>5.8602523646343651E-4</v>
      </c>
    </row>
    <row r="24" spans="1:35" ht="36" x14ac:dyDescent="0.4">
      <c r="A24" s="96" t="s">
        <v>227</v>
      </c>
      <c r="B24" s="101">
        <v>0</v>
      </c>
      <c r="C24" s="101">
        <v>0</v>
      </c>
      <c r="D24" s="101">
        <v>0</v>
      </c>
      <c r="E24" s="97">
        <v>1</v>
      </c>
      <c r="F24" s="101">
        <v>0</v>
      </c>
      <c r="G24" s="101">
        <v>0</v>
      </c>
      <c r="H24" s="101">
        <v>0</v>
      </c>
      <c r="I24" s="101">
        <v>0</v>
      </c>
      <c r="J24" s="101">
        <v>0</v>
      </c>
      <c r="K24" s="101">
        <v>0</v>
      </c>
      <c r="L24" s="97">
        <v>1</v>
      </c>
      <c r="M24" s="101">
        <v>0</v>
      </c>
      <c r="N24" s="101">
        <v>0</v>
      </c>
      <c r="O24" s="96" t="s">
        <v>280</v>
      </c>
      <c r="P24" s="101">
        <v>0</v>
      </c>
      <c r="Q24" s="101">
        <v>0</v>
      </c>
      <c r="R24" s="101">
        <v>0</v>
      </c>
      <c r="S24" s="97">
        <v>1</v>
      </c>
      <c r="T24" s="101">
        <v>0</v>
      </c>
      <c r="U24" s="101">
        <v>0</v>
      </c>
      <c r="V24" s="96" t="s">
        <v>294</v>
      </c>
      <c r="W24" s="101">
        <v>0</v>
      </c>
      <c r="X24" s="101">
        <v>0</v>
      </c>
      <c r="Y24" s="101">
        <v>0</v>
      </c>
      <c r="Z24" s="97">
        <v>1</v>
      </c>
      <c r="AA24" s="101">
        <v>0</v>
      </c>
      <c r="AB24" s="101">
        <v>0</v>
      </c>
      <c r="AC24" s="96" t="s">
        <v>249</v>
      </c>
      <c r="AD24" s="98">
        <v>0.50729137961175319</v>
      </c>
      <c r="AE24" s="98">
        <v>0.50724892947618627</v>
      </c>
      <c r="AF24" s="99">
        <v>4.245013556682231E-5</v>
      </c>
      <c r="AG24" s="98">
        <v>0.99838305719428744</v>
      </c>
      <c r="AH24" s="99">
        <v>8.3679986045319353E-5</v>
      </c>
      <c r="AI24" s="99">
        <v>6.8980572282085063E-8</v>
      </c>
    </row>
    <row r="25" spans="1:35" ht="36" x14ac:dyDescent="0.4">
      <c r="A25" s="96" t="s">
        <v>280</v>
      </c>
      <c r="B25" s="101">
        <v>0</v>
      </c>
      <c r="C25" s="101">
        <v>0</v>
      </c>
      <c r="D25" s="101">
        <v>0</v>
      </c>
      <c r="E25" s="97">
        <v>1</v>
      </c>
      <c r="F25" s="101">
        <v>0</v>
      </c>
      <c r="G25" s="101">
        <v>0</v>
      </c>
      <c r="H25" s="101">
        <v>0</v>
      </c>
      <c r="I25" s="101">
        <v>0</v>
      </c>
      <c r="J25" s="101">
        <v>0</v>
      </c>
      <c r="K25" s="101">
        <v>0</v>
      </c>
      <c r="L25" s="97">
        <v>1</v>
      </c>
      <c r="M25" s="101">
        <v>0</v>
      </c>
      <c r="N25" s="101">
        <v>0</v>
      </c>
      <c r="O25" s="96" t="s">
        <v>285</v>
      </c>
      <c r="P25" s="101">
        <v>0</v>
      </c>
      <c r="Q25" s="101">
        <v>0</v>
      </c>
      <c r="R25" s="101">
        <v>0</v>
      </c>
      <c r="S25" s="97">
        <v>1</v>
      </c>
      <c r="T25" s="101">
        <v>0</v>
      </c>
      <c r="U25" s="101">
        <v>0</v>
      </c>
      <c r="V25" s="96" t="s">
        <v>297</v>
      </c>
      <c r="W25" s="101">
        <v>0</v>
      </c>
      <c r="X25" s="101">
        <v>0</v>
      </c>
      <c r="Y25" s="101">
        <v>0</v>
      </c>
      <c r="Z25" s="97">
        <v>1</v>
      </c>
      <c r="AA25" s="101">
        <v>0</v>
      </c>
      <c r="AB25" s="101">
        <v>0</v>
      </c>
      <c r="AC25" s="96" t="s">
        <v>223</v>
      </c>
      <c r="AD25" s="98">
        <v>0.28340902533281503</v>
      </c>
      <c r="AE25" s="98">
        <v>0.13340690158042751</v>
      </c>
      <c r="AF25" s="98">
        <v>0.15000212375238756</v>
      </c>
      <c r="AG25" s="98">
        <v>0.99884359086505958</v>
      </c>
      <c r="AH25" s="98">
        <v>0.52927786465598947</v>
      </c>
      <c r="AI25" s="99">
        <v>2.4375027786848602E-4</v>
      </c>
    </row>
    <row r="26" spans="1:35" ht="36" x14ac:dyDescent="0.4">
      <c r="A26" s="96" t="s">
        <v>285</v>
      </c>
      <c r="B26" s="101">
        <v>0</v>
      </c>
      <c r="C26" s="101">
        <v>0</v>
      </c>
      <c r="D26" s="101">
        <v>0</v>
      </c>
      <c r="E26" s="97">
        <v>1</v>
      </c>
      <c r="F26" s="101">
        <v>0</v>
      </c>
      <c r="G26" s="101">
        <v>0</v>
      </c>
      <c r="H26" s="101">
        <v>0</v>
      </c>
      <c r="I26" s="101">
        <v>0</v>
      </c>
      <c r="J26" s="101">
        <v>0</v>
      </c>
      <c r="K26" s="101">
        <v>0</v>
      </c>
      <c r="L26" s="97">
        <v>1</v>
      </c>
      <c r="M26" s="101">
        <v>0</v>
      </c>
      <c r="N26" s="101">
        <v>0</v>
      </c>
      <c r="O26" s="96" t="s">
        <v>294</v>
      </c>
      <c r="P26" s="101">
        <v>0</v>
      </c>
      <c r="Q26" s="101">
        <v>0</v>
      </c>
      <c r="R26" s="101">
        <v>0</v>
      </c>
      <c r="S26" s="97">
        <v>1</v>
      </c>
      <c r="T26" s="101">
        <v>0</v>
      </c>
      <c r="U26" s="101">
        <v>0</v>
      </c>
      <c r="V26" s="101">
        <v>0</v>
      </c>
      <c r="W26" s="101">
        <v>0</v>
      </c>
      <c r="X26" s="101">
        <v>0</v>
      </c>
      <c r="Y26" s="101">
        <v>0</v>
      </c>
      <c r="Z26" s="97">
        <v>1</v>
      </c>
      <c r="AA26" s="101">
        <v>0</v>
      </c>
      <c r="AB26" s="101">
        <v>0</v>
      </c>
      <c r="AC26" s="96" t="s">
        <v>310</v>
      </c>
      <c r="AD26" s="98">
        <v>0.22763240895468334</v>
      </c>
      <c r="AE26" s="101">
        <v>0</v>
      </c>
      <c r="AF26" s="98">
        <v>0.22763240895468334</v>
      </c>
      <c r="AG26" s="98">
        <v>0.99921348871414728</v>
      </c>
      <c r="AH26" s="97">
        <v>1</v>
      </c>
      <c r="AI26" s="99">
        <v>3.698978490875784E-4</v>
      </c>
    </row>
    <row r="27" spans="1:35" ht="36" x14ac:dyDescent="0.4">
      <c r="A27" s="96" t="s">
        <v>294</v>
      </c>
      <c r="B27" s="101">
        <v>0</v>
      </c>
      <c r="C27" s="101">
        <v>0</v>
      </c>
      <c r="D27" s="101">
        <v>0</v>
      </c>
      <c r="E27" s="97">
        <v>1</v>
      </c>
      <c r="F27" s="101">
        <v>0</v>
      </c>
      <c r="G27" s="101">
        <v>0</v>
      </c>
      <c r="H27" s="101">
        <v>0</v>
      </c>
      <c r="I27" s="101">
        <v>0</v>
      </c>
      <c r="J27" s="101">
        <v>0</v>
      </c>
      <c r="K27" s="101">
        <v>0</v>
      </c>
      <c r="L27" s="97">
        <v>1</v>
      </c>
      <c r="M27" s="101">
        <v>0</v>
      </c>
      <c r="N27" s="101">
        <v>0</v>
      </c>
      <c r="O27" s="96" t="s">
        <v>297</v>
      </c>
      <c r="P27" s="101">
        <v>0</v>
      </c>
      <c r="Q27" s="101">
        <v>0</v>
      </c>
      <c r="R27" s="101">
        <v>0</v>
      </c>
      <c r="S27" s="97">
        <v>1</v>
      </c>
      <c r="T27" s="101">
        <v>0</v>
      </c>
      <c r="U27" s="101">
        <v>0</v>
      </c>
      <c r="V27" s="101">
        <v>0</v>
      </c>
      <c r="W27" s="101">
        <v>0</v>
      </c>
      <c r="X27" s="101">
        <v>0</v>
      </c>
      <c r="Y27" s="101">
        <v>0</v>
      </c>
      <c r="Z27" s="97">
        <v>1</v>
      </c>
      <c r="AA27" s="101">
        <v>0</v>
      </c>
      <c r="AB27" s="101">
        <v>0</v>
      </c>
      <c r="AC27" s="96" t="s">
        <v>305</v>
      </c>
      <c r="AD27" s="98">
        <v>0.20029683530593512</v>
      </c>
      <c r="AE27" s="98">
        <v>0.20029683530593512</v>
      </c>
      <c r="AF27" s="101">
        <v>0</v>
      </c>
      <c r="AG27" s="98">
        <v>0.99953896683432775</v>
      </c>
      <c r="AH27" s="101">
        <v>0</v>
      </c>
      <c r="AI27" s="101">
        <v>0</v>
      </c>
    </row>
    <row r="28" spans="1:35" ht="36" x14ac:dyDescent="0.4">
      <c r="A28" s="96" t="s">
        <v>297</v>
      </c>
      <c r="B28" s="101">
        <v>0</v>
      </c>
      <c r="C28" s="101">
        <v>0</v>
      </c>
      <c r="D28" s="101">
        <v>0</v>
      </c>
      <c r="E28" s="97">
        <v>1</v>
      </c>
      <c r="F28" s="101">
        <v>0</v>
      </c>
      <c r="G28" s="101">
        <v>0</v>
      </c>
      <c r="H28" s="101">
        <v>0</v>
      </c>
      <c r="I28" s="101">
        <v>0</v>
      </c>
      <c r="J28" s="101">
        <v>0</v>
      </c>
      <c r="K28" s="101">
        <v>0</v>
      </c>
      <c r="L28" s="97">
        <v>1</v>
      </c>
      <c r="M28" s="101">
        <v>0</v>
      </c>
      <c r="N28" s="101">
        <v>0</v>
      </c>
      <c r="O28" s="101">
        <v>0</v>
      </c>
      <c r="P28" s="101">
        <v>0</v>
      </c>
      <c r="Q28" s="101">
        <v>0</v>
      </c>
      <c r="R28" s="101">
        <v>0</v>
      </c>
      <c r="S28" s="97">
        <v>1</v>
      </c>
      <c r="T28" s="101">
        <v>0</v>
      </c>
      <c r="U28" s="101">
        <v>0</v>
      </c>
      <c r="V28" s="101">
        <v>0</v>
      </c>
      <c r="W28" s="101">
        <v>0</v>
      </c>
      <c r="X28" s="101">
        <v>0</v>
      </c>
      <c r="Y28" s="101">
        <v>0</v>
      </c>
      <c r="Z28" s="97">
        <v>1</v>
      </c>
      <c r="AA28" s="101">
        <v>0</v>
      </c>
      <c r="AB28" s="101">
        <v>0</v>
      </c>
      <c r="AC28" s="96" t="s">
        <v>315</v>
      </c>
      <c r="AD28" s="98">
        <v>0.13485967393892223</v>
      </c>
      <c r="AE28" s="101">
        <v>0</v>
      </c>
      <c r="AF28" s="98">
        <v>0.13485967393892223</v>
      </c>
      <c r="AG28" s="98">
        <v>0.99975811095158118</v>
      </c>
      <c r="AH28" s="97">
        <v>1</v>
      </c>
      <c r="AI28" s="99">
        <v>2.1914411725348988E-4</v>
      </c>
    </row>
    <row r="29" spans="1:35" ht="18" x14ac:dyDescent="0.4">
      <c r="A29" s="101">
        <v>0</v>
      </c>
      <c r="B29" s="101">
        <v>0</v>
      </c>
      <c r="C29" s="101">
        <v>0</v>
      </c>
      <c r="D29" s="101">
        <v>0</v>
      </c>
      <c r="E29" s="97">
        <v>1</v>
      </c>
      <c r="F29" s="101">
        <v>0</v>
      </c>
      <c r="G29" s="101">
        <v>0</v>
      </c>
      <c r="H29" s="101">
        <v>0</v>
      </c>
      <c r="I29" s="101">
        <v>0</v>
      </c>
      <c r="J29" s="101">
        <v>0</v>
      </c>
      <c r="K29" s="101">
        <v>0</v>
      </c>
      <c r="L29" s="97">
        <v>1</v>
      </c>
      <c r="M29" s="101">
        <v>0</v>
      </c>
      <c r="N29" s="101">
        <v>0</v>
      </c>
      <c r="O29" s="101">
        <v>0</v>
      </c>
      <c r="P29" s="101">
        <v>0</v>
      </c>
      <c r="Q29" s="101">
        <v>0</v>
      </c>
      <c r="R29" s="101">
        <v>0</v>
      </c>
      <c r="S29" s="97">
        <v>1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97">
        <v>1</v>
      </c>
      <c r="AA29" s="101">
        <v>0</v>
      </c>
      <c r="AB29" s="101">
        <v>0</v>
      </c>
      <c r="AC29" s="96" t="s">
        <v>323</v>
      </c>
      <c r="AD29" s="100">
        <v>4.3027608221470295E-2</v>
      </c>
      <c r="AE29" s="101">
        <v>0</v>
      </c>
      <c r="AF29" s="100">
        <v>4.3027608221470295E-2</v>
      </c>
      <c r="AG29" s="98">
        <v>0.99982802990471087</v>
      </c>
      <c r="AH29" s="97">
        <v>1</v>
      </c>
      <c r="AI29" s="99">
        <v>6.9918953129707284E-5</v>
      </c>
    </row>
    <row r="30" spans="1:35" ht="18" x14ac:dyDescent="0.4">
      <c r="A30" s="101">
        <v>0</v>
      </c>
      <c r="B30" s="101">
        <v>0</v>
      </c>
      <c r="C30" s="101">
        <v>0</v>
      </c>
      <c r="D30" s="101">
        <v>0</v>
      </c>
      <c r="E30" s="97">
        <v>1</v>
      </c>
      <c r="F30" s="101">
        <v>0</v>
      </c>
      <c r="G30" s="101">
        <v>0</v>
      </c>
      <c r="H30" s="101">
        <v>0</v>
      </c>
      <c r="I30" s="101">
        <v>0</v>
      </c>
      <c r="J30" s="101">
        <v>0</v>
      </c>
      <c r="K30" s="101">
        <v>0</v>
      </c>
      <c r="L30" s="97">
        <v>1</v>
      </c>
      <c r="M30" s="101">
        <v>0</v>
      </c>
      <c r="N30" s="101">
        <v>0</v>
      </c>
      <c r="O30" s="101">
        <v>0</v>
      </c>
      <c r="P30" s="101">
        <v>0</v>
      </c>
      <c r="Q30" s="101">
        <v>0</v>
      </c>
      <c r="R30" s="101">
        <v>0</v>
      </c>
      <c r="S30" s="97">
        <v>1</v>
      </c>
      <c r="T30" s="101">
        <v>0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97">
        <v>1</v>
      </c>
      <c r="AA30" s="101">
        <v>0</v>
      </c>
      <c r="AB30" s="101">
        <v>0</v>
      </c>
      <c r="AC30" s="96" t="s">
        <v>326</v>
      </c>
      <c r="AD30" s="100">
        <v>3.5716582269653151E-2</v>
      </c>
      <c r="AE30" s="101">
        <v>0</v>
      </c>
      <c r="AF30" s="100">
        <v>3.5716582269653151E-2</v>
      </c>
      <c r="AG30" s="98">
        <v>0.99988606859533036</v>
      </c>
      <c r="AH30" s="97">
        <v>1</v>
      </c>
      <c r="AI30" s="99">
        <v>5.8038690619552149E-5</v>
      </c>
    </row>
    <row r="31" spans="1:35" ht="18" x14ac:dyDescent="0.4">
      <c r="A31" s="101">
        <v>0</v>
      </c>
      <c r="B31" s="101">
        <v>0</v>
      </c>
      <c r="C31" s="101">
        <v>0</v>
      </c>
      <c r="D31" s="101">
        <v>0</v>
      </c>
      <c r="E31" s="97">
        <v>1</v>
      </c>
      <c r="F31" s="101">
        <v>0</v>
      </c>
      <c r="G31" s="101">
        <v>0</v>
      </c>
      <c r="H31" s="101">
        <v>0</v>
      </c>
      <c r="I31" s="101">
        <v>0</v>
      </c>
      <c r="J31" s="101">
        <v>0</v>
      </c>
      <c r="K31" s="101">
        <v>0</v>
      </c>
      <c r="L31" s="97">
        <v>1</v>
      </c>
      <c r="M31" s="101">
        <v>0</v>
      </c>
      <c r="N31" s="101">
        <v>0</v>
      </c>
      <c r="O31" s="101">
        <v>0</v>
      </c>
      <c r="P31" s="101">
        <v>0</v>
      </c>
      <c r="Q31" s="101">
        <v>0</v>
      </c>
      <c r="R31" s="101">
        <v>0</v>
      </c>
      <c r="S31" s="97">
        <v>1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97">
        <v>1</v>
      </c>
      <c r="AA31" s="101">
        <v>0</v>
      </c>
      <c r="AB31" s="101">
        <v>0</v>
      </c>
      <c r="AC31" s="96" t="s">
        <v>320</v>
      </c>
      <c r="AD31" s="100">
        <v>1.4154944361634211E-2</v>
      </c>
      <c r="AE31" s="101">
        <v>0</v>
      </c>
      <c r="AF31" s="100">
        <v>1.4154944361634211E-2</v>
      </c>
      <c r="AG31" s="98">
        <v>0.99990907008047636</v>
      </c>
      <c r="AH31" s="97">
        <v>1</v>
      </c>
      <c r="AI31" s="99">
        <v>2.3001485146015347E-5</v>
      </c>
    </row>
    <row r="32" spans="1:35" ht="18" x14ac:dyDescent="0.4">
      <c r="A32" s="101">
        <v>0</v>
      </c>
      <c r="B32" s="101">
        <v>0</v>
      </c>
      <c r="C32" s="101">
        <v>0</v>
      </c>
      <c r="D32" s="101">
        <v>0</v>
      </c>
      <c r="E32" s="97">
        <v>1</v>
      </c>
      <c r="F32" s="101">
        <v>0</v>
      </c>
      <c r="G32" s="101">
        <v>0</v>
      </c>
      <c r="H32" s="101">
        <v>0</v>
      </c>
      <c r="I32" s="101">
        <v>0</v>
      </c>
      <c r="J32" s="101">
        <v>0</v>
      </c>
      <c r="K32" s="101">
        <v>0</v>
      </c>
      <c r="L32" s="97">
        <v>1</v>
      </c>
      <c r="M32" s="101">
        <v>0</v>
      </c>
      <c r="N32" s="101">
        <v>0</v>
      </c>
      <c r="O32" s="101">
        <v>0</v>
      </c>
      <c r="P32" s="101">
        <v>0</v>
      </c>
      <c r="Q32" s="101">
        <v>0</v>
      </c>
      <c r="R32" s="101">
        <v>0</v>
      </c>
      <c r="S32" s="97">
        <v>1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97">
        <v>1</v>
      </c>
      <c r="AA32" s="101">
        <v>0</v>
      </c>
      <c r="AB32" s="101">
        <v>0</v>
      </c>
      <c r="AC32" s="96" t="s">
        <v>301</v>
      </c>
      <c r="AD32" s="100">
        <v>1.3181633578000611E-2</v>
      </c>
      <c r="AE32" s="100">
        <v>1.3181633578000611E-2</v>
      </c>
      <c r="AF32" s="101">
        <v>0</v>
      </c>
      <c r="AG32" s="98">
        <v>0.99993048995618894</v>
      </c>
      <c r="AH32" s="101">
        <v>0</v>
      </c>
      <c r="AI32" s="101">
        <v>0</v>
      </c>
    </row>
    <row r="33" spans="1:35" ht="18" x14ac:dyDescent="0.4">
      <c r="A33" s="101">
        <v>0</v>
      </c>
      <c r="B33" s="101">
        <v>0</v>
      </c>
      <c r="C33" s="101">
        <v>0</v>
      </c>
      <c r="D33" s="101">
        <v>0</v>
      </c>
      <c r="E33" s="97">
        <v>1</v>
      </c>
      <c r="F33" s="101">
        <v>0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97">
        <v>1</v>
      </c>
      <c r="M33" s="101">
        <v>0</v>
      </c>
      <c r="N33" s="101">
        <v>0</v>
      </c>
      <c r="O33" s="101">
        <v>0</v>
      </c>
      <c r="P33" s="101">
        <v>0</v>
      </c>
      <c r="Q33" s="101">
        <v>0</v>
      </c>
      <c r="R33" s="101">
        <v>0</v>
      </c>
      <c r="S33" s="97">
        <v>1</v>
      </c>
      <c r="T33" s="101">
        <v>0</v>
      </c>
      <c r="U33" s="101">
        <v>0</v>
      </c>
      <c r="V33" s="101">
        <v>0</v>
      </c>
      <c r="W33" s="101">
        <v>0</v>
      </c>
      <c r="X33" s="101">
        <v>0</v>
      </c>
      <c r="Y33" s="101">
        <v>0</v>
      </c>
      <c r="Z33" s="97">
        <v>1</v>
      </c>
      <c r="AA33" s="101">
        <v>0</v>
      </c>
      <c r="AB33" s="101">
        <v>0</v>
      </c>
      <c r="AC33" s="96" t="s">
        <v>241</v>
      </c>
      <c r="AD33" s="99">
        <v>7.4402377930356698E-3</v>
      </c>
      <c r="AE33" s="101">
        <v>0</v>
      </c>
      <c r="AF33" s="99">
        <v>7.4402377930356698E-3</v>
      </c>
      <c r="AG33" s="98">
        <v>0.99994258018520765</v>
      </c>
      <c r="AH33" s="97">
        <v>1</v>
      </c>
      <c r="AI33" s="99">
        <v>1.2090229018715407E-5</v>
      </c>
    </row>
    <row r="34" spans="1:35" ht="18" x14ac:dyDescent="0.4">
      <c r="A34" s="101">
        <v>0</v>
      </c>
      <c r="B34" s="101">
        <v>0</v>
      </c>
      <c r="C34" s="101">
        <v>0</v>
      </c>
      <c r="D34" s="101">
        <v>0</v>
      </c>
      <c r="E34" s="97">
        <v>1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97">
        <v>1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97">
        <v>1</v>
      </c>
      <c r="T34" s="101">
        <v>0</v>
      </c>
      <c r="U34" s="101">
        <v>0</v>
      </c>
      <c r="V34" s="101">
        <v>0</v>
      </c>
      <c r="W34" s="101">
        <v>0</v>
      </c>
      <c r="X34" s="101">
        <v>0</v>
      </c>
      <c r="Y34" s="101">
        <v>0</v>
      </c>
      <c r="Z34" s="97">
        <v>1</v>
      </c>
      <c r="AA34" s="101">
        <v>0</v>
      </c>
      <c r="AB34" s="101">
        <v>0</v>
      </c>
      <c r="AC34" s="96" t="s">
        <v>328</v>
      </c>
      <c r="AD34" s="99">
        <v>7.3406837393271878E-3</v>
      </c>
      <c r="AE34" s="101">
        <v>0</v>
      </c>
      <c r="AF34" s="99">
        <v>7.3406837393271878E-3</v>
      </c>
      <c r="AG34" s="98">
        <v>0.99995450864099522</v>
      </c>
      <c r="AH34" s="97">
        <v>1</v>
      </c>
      <c r="AI34" s="99">
        <v>1.192845578746147E-5</v>
      </c>
    </row>
    <row r="35" spans="1:35" ht="18" x14ac:dyDescent="0.4">
      <c r="A35" s="101">
        <v>0</v>
      </c>
      <c r="B35" s="101">
        <v>0</v>
      </c>
      <c r="C35" s="101">
        <v>0</v>
      </c>
      <c r="D35" s="101">
        <v>0</v>
      </c>
      <c r="E35" s="97">
        <v>1</v>
      </c>
      <c r="F35" s="101">
        <v>0</v>
      </c>
      <c r="G35" s="101">
        <v>0</v>
      </c>
      <c r="H35" s="99" t="s">
        <v>308</v>
      </c>
      <c r="I35" s="101">
        <v>0</v>
      </c>
      <c r="J35" s="101">
        <v>0</v>
      </c>
      <c r="K35" s="101">
        <v>0</v>
      </c>
      <c r="L35" s="97">
        <v>1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97">
        <v>1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0</v>
      </c>
      <c r="Z35" s="97">
        <v>1</v>
      </c>
      <c r="AA35" s="101">
        <v>0</v>
      </c>
      <c r="AB35" s="101">
        <v>0</v>
      </c>
      <c r="AC35" s="96" t="s">
        <v>316</v>
      </c>
      <c r="AD35" s="99">
        <v>7.2529192605151052E-3</v>
      </c>
      <c r="AE35" s="101">
        <v>0</v>
      </c>
      <c r="AF35" s="99">
        <v>7.2529192605151052E-3</v>
      </c>
      <c r="AG35" s="98">
        <v>0.99996629448136121</v>
      </c>
      <c r="AH35" s="97">
        <v>1</v>
      </c>
      <c r="AI35" s="99">
        <v>1.1785840366010896E-5</v>
      </c>
    </row>
    <row r="36" spans="1:35" ht="18" x14ac:dyDescent="0.4">
      <c r="A36" s="101">
        <v>0</v>
      </c>
      <c r="B36" s="101">
        <v>0</v>
      </c>
      <c r="C36" s="101">
        <v>0</v>
      </c>
      <c r="D36" s="101">
        <v>0</v>
      </c>
      <c r="E36" s="97">
        <v>1</v>
      </c>
      <c r="F36" s="101">
        <v>0</v>
      </c>
      <c r="G36" s="101">
        <v>0</v>
      </c>
      <c r="H36" s="96" t="s">
        <v>318</v>
      </c>
      <c r="I36" s="101">
        <v>0</v>
      </c>
      <c r="J36" s="101">
        <v>0</v>
      </c>
      <c r="K36" s="101">
        <v>0</v>
      </c>
      <c r="L36" s="97">
        <v>1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97">
        <v>1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0</v>
      </c>
      <c r="Z36" s="97">
        <v>1</v>
      </c>
      <c r="AA36" s="101">
        <v>0</v>
      </c>
      <c r="AB36" s="101">
        <v>0</v>
      </c>
      <c r="AC36" s="96" t="s">
        <v>330</v>
      </c>
      <c r="AD36" s="99">
        <v>6.818514569152557E-3</v>
      </c>
      <c r="AE36" s="101">
        <v>0</v>
      </c>
      <c r="AF36" s="99">
        <v>6.818514569152557E-3</v>
      </c>
      <c r="AG36" s="98">
        <v>0.99997737442329349</v>
      </c>
      <c r="AH36" s="97">
        <v>1</v>
      </c>
      <c r="AI36" s="99">
        <v>1.107994193218749E-5</v>
      </c>
    </row>
    <row r="37" spans="1:35" ht="18" x14ac:dyDescent="0.4">
      <c r="A37" s="101">
        <v>0</v>
      </c>
      <c r="B37" s="101">
        <v>0</v>
      </c>
      <c r="C37" s="101">
        <v>0</v>
      </c>
      <c r="D37" s="101">
        <v>0</v>
      </c>
      <c r="E37" s="97">
        <v>1</v>
      </c>
      <c r="F37" s="101">
        <v>0</v>
      </c>
      <c r="G37" s="101">
        <v>0</v>
      </c>
      <c r="H37" s="96" t="s">
        <v>278</v>
      </c>
      <c r="I37" s="101">
        <v>0</v>
      </c>
      <c r="J37" s="101">
        <v>0</v>
      </c>
      <c r="K37" s="101">
        <v>0</v>
      </c>
      <c r="L37" s="97">
        <v>1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97">
        <v>1</v>
      </c>
      <c r="T37" s="101">
        <v>0</v>
      </c>
      <c r="U37" s="101">
        <v>0</v>
      </c>
      <c r="V37" s="99" t="s">
        <v>308</v>
      </c>
      <c r="W37" s="101">
        <v>0</v>
      </c>
      <c r="X37" s="101">
        <v>0</v>
      </c>
      <c r="Y37" s="101">
        <v>0</v>
      </c>
      <c r="Z37" s="97">
        <v>1</v>
      </c>
      <c r="AA37" s="101">
        <v>0</v>
      </c>
      <c r="AB37" s="101">
        <v>0</v>
      </c>
      <c r="AC37" s="96" t="s">
        <v>318</v>
      </c>
      <c r="AD37" s="99">
        <v>4.6951502155301011E-3</v>
      </c>
      <c r="AE37" s="101">
        <v>0</v>
      </c>
      <c r="AF37" s="99">
        <v>4.6951502155301011E-3</v>
      </c>
      <c r="AG37" s="98">
        <v>0.99998500394306988</v>
      </c>
      <c r="AH37" s="97">
        <v>1</v>
      </c>
      <c r="AI37" s="99">
        <v>7.6295197763926871E-6</v>
      </c>
    </row>
    <row r="38" spans="1:35" ht="18" x14ac:dyDescent="0.4">
      <c r="A38" s="101">
        <v>0</v>
      </c>
      <c r="B38" s="101">
        <v>0</v>
      </c>
      <c r="C38" s="101">
        <v>0</v>
      </c>
      <c r="D38" s="101">
        <v>0</v>
      </c>
      <c r="E38" s="97">
        <v>1</v>
      </c>
      <c r="F38" s="101">
        <v>0</v>
      </c>
      <c r="G38" s="101">
        <v>0</v>
      </c>
      <c r="H38" s="96" t="s">
        <v>330</v>
      </c>
      <c r="I38" s="101">
        <v>0</v>
      </c>
      <c r="J38" s="101">
        <v>0</v>
      </c>
      <c r="K38" s="101">
        <v>0</v>
      </c>
      <c r="L38" s="97">
        <v>1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97">
        <v>1</v>
      </c>
      <c r="T38" s="101">
        <v>0</v>
      </c>
      <c r="U38" s="101">
        <v>0</v>
      </c>
      <c r="V38" s="96" t="s">
        <v>318</v>
      </c>
      <c r="W38" s="101">
        <v>0</v>
      </c>
      <c r="X38" s="101">
        <v>0</v>
      </c>
      <c r="Y38" s="101">
        <v>0</v>
      </c>
      <c r="Z38" s="97">
        <v>1</v>
      </c>
      <c r="AA38" s="101">
        <v>0</v>
      </c>
      <c r="AB38" s="101">
        <v>0</v>
      </c>
      <c r="AC38" s="96" t="s">
        <v>332</v>
      </c>
      <c r="AD38" s="99">
        <v>4.6063867834409073E-3</v>
      </c>
      <c r="AE38" s="101">
        <v>0</v>
      </c>
      <c r="AF38" s="99">
        <v>4.6063867834409073E-3</v>
      </c>
      <c r="AG38" s="98">
        <v>0.99999248922414674</v>
      </c>
      <c r="AH38" s="97">
        <v>1</v>
      </c>
      <c r="AI38" s="99">
        <v>7.4852810769992258E-6</v>
      </c>
    </row>
    <row r="39" spans="1:35" ht="18" x14ac:dyDescent="0.4">
      <c r="A39" s="101">
        <v>0</v>
      </c>
      <c r="B39" s="101">
        <v>0</v>
      </c>
      <c r="C39" s="101">
        <v>0</v>
      </c>
      <c r="D39" s="101">
        <v>0</v>
      </c>
      <c r="E39" s="97">
        <v>1</v>
      </c>
      <c r="F39" s="101">
        <v>0</v>
      </c>
      <c r="G39" s="101">
        <v>0</v>
      </c>
      <c r="H39" s="96" t="s">
        <v>335</v>
      </c>
      <c r="I39" s="101">
        <v>0</v>
      </c>
      <c r="J39" s="101">
        <v>0</v>
      </c>
      <c r="K39" s="101">
        <v>0</v>
      </c>
      <c r="L39" s="97">
        <v>1</v>
      </c>
      <c r="M39" s="101">
        <v>0</v>
      </c>
      <c r="N39" s="101">
        <v>0</v>
      </c>
      <c r="O39" s="99" t="s">
        <v>308</v>
      </c>
      <c r="P39" s="101">
        <v>0</v>
      </c>
      <c r="Q39" s="101">
        <v>0</v>
      </c>
      <c r="R39" s="101">
        <v>0</v>
      </c>
      <c r="S39" s="97">
        <v>1</v>
      </c>
      <c r="T39" s="101">
        <v>0</v>
      </c>
      <c r="U39" s="101">
        <v>0</v>
      </c>
      <c r="V39" s="96" t="s">
        <v>278</v>
      </c>
      <c r="W39" s="101">
        <v>0</v>
      </c>
      <c r="X39" s="101">
        <v>0</v>
      </c>
      <c r="Y39" s="101">
        <v>0</v>
      </c>
      <c r="Z39" s="97">
        <v>1</v>
      </c>
      <c r="AA39" s="101">
        <v>0</v>
      </c>
      <c r="AB39" s="101">
        <v>0</v>
      </c>
      <c r="AC39" s="96" t="s">
        <v>331</v>
      </c>
      <c r="AD39" s="99">
        <v>4.3304749997834088E-3</v>
      </c>
      <c r="AE39" s="101">
        <v>0</v>
      </c>
      <c r="AF39" s="99">
        <v>4.3304749997834088E-3</v>
      </c>
      <c r="AG39" s="98">
        <v>0.99999952615441201</v>
      </c>
      <c r="AH39" s="97">
        <v>1</v>
      </c>
      <c r="AI39" s="99">
        <v>7.0369302653485713E-6</v>
      </c>
    </row>
    <row r="40" spans="1:35" ht="18" x14ac:dyDescent="0.4">
      <c r="A40" s="99" t="s">
        <v>308</v>
      </c>
      <c r="B40" s="101">
        <v>0</v>
      </c>
      <c r="C40" s="101">
        <v>0</v>
      </c>
      <c r="D40" s="101">
        <v>0</v>
      </c>
      <c r="E40" s="97">
        <v>1</v>
      </c>
      <c r="F40" s="101">
        <v>0</v>
      </c>
      <c r="G40" s="101">
        <v>0</v>
      </c>
      <c r="H40" s="96" t="s">
        <v>287</v>
      </c>
      <c r="I40" s="101">
        <v>0</v>
      </c>
      <c r="J40" s="101">
        <v>0</v>
      </c>
      <c r="K40" s="101">
        <v>0</v>
      </c>
      <c r="L40" s="97">
        <v>1</v>
      </c>
      <c r="M40" s="101">
        <v>0</v>
      </c>
      <c r="N40" s="101">
        <v>0</v>
      </c>
      <c r="O40" s="96" t="s">
        <v>318</v>
      </c>
      <c r="P40" s="101">
        <v>0</v>
      </c>
      <c r="Q40" s="101">
        <v>0</v>
      </c>
      <c r="R40" s="101">
        <v>0</v>
      </c>
      <c r="S40" s="97">
        <v>1</v>
      </c>
      <c r="T40" s="101">
        <v>0</v>
      </c>
      <c r="U40" s="101">
        <v>0</v>
      </c>
      <c r="V40" s="96" t="s">
        <v>330</v>
      </c>
      <c r="W40" s="101">
        <v>0</v>
      </c>
      <c r="X40" s="101">
        <v>0</v>
      </c>
      <c r="Y40" s="101">
        <v>0</v>
      </c>
      <c r="Z40" s="97">
        <v>1</v>
      </c>
      <c r="AA40" s="101">
        <v>0</v>
      </c>
      <c r="AB40" s="101">
        <v>0</v>
      </c>
      <c r="AC40" s="96" t="s">
        <v>334</v>
      </c>
      <c r="AD40" s="99">
        <v>2.8978612779781638E-4</v>
      </c>
      <c r="AE40" s="101">
        <v>0</v>
      </c>
      <c r="AF40" s="99">
        <v>2.8978612779781638E-4</v>
      </c>
      <c r="AG40" s="98">
        <v>0.9999999970507395</v>
      </c>
      <c r="AH40" s="97">
        <v>1</v>
      </c>
      <c r="AI40" s="99">
        <v>4.7089632737300528E-7</v>
      </c>
    </row>
    <row r="41" spans="1:35" ht="18" x14ac:dyDescent="0.4">
      <c r="A41" s="96" t="s">
        <v>318</v>
      </c>
      <c r="B41" s="101">
        <v>0</v>
      </c>
      <c r="C41" s="101">
        <v>0</v>
      </c>
      <c r="D41" s="101">
        <v>0</v>
      </c>
      <c r="E41" s="97">
        <v>1</v>
      </c>
      <c r="F41" s="101">
        <v>0</v>
      </c>
      <c r="G41" s="101">
        <v>0</v>
      </c>
      <c r="H41" s="96" t="s">
        <v>249</v>
      </c>
      <c r="I41" s="101">
        <v>0</v>
      </c>
      <c r="J41" s="101">
        <v>0</v>
      </c>
      <c r="K41" s="101">
        <v>0</v>
      </c>
      <c r="L41" s="97">
        <v>1</v>
      </c>
      <c r="M41" s="101">
        <v>0</v>
      </c>
      <c r="N41" s="101">
        <v>0</v>
      </c>
      <c r="O41" s="96" t="s">
        <v>278</v>
      </c>
      <c r="P41" s="101">
        <v>0</v>
      </c>
      <c r="Q41" s="101">
        <v>0</v>
      </c>
      <c r="R41" s="101">
        <v>0</v>
      </c>
      <c r="S41" s="97">
        <v>1</v>
      </c>
      <c r="T41" s="101">
        <v>0</v>
      </c>
      <c r="U41" s="101">
        <v>0</v>
      </c>
      <c r="V41" s="96" t="s">
        <v>232</v>
      </c>
      <c r="W41" s="101">
        <v>0</v>
      </c>
      <c r="X41" s="101">
        <v>0</v>
      </c>
      <c r="Y41" s="101">
        <v>0</v>
      </c>
      <c r="Z41" s="97">
        <v>1</v>
      </c>
      <c r="AA41" s="101">
        <v>0</v>
      </c>
      <c r="AB41" s="101">
        <v>0</v>
      </c>
      <c r="AC41" s="96" t="s">
        <v>224</v>
      </c>
      <c r="AD41" s="99">
        <v>1.5740336595533235E-6</v>
      </c>
      <c r="AE41" s="99">
        <v>1.5740336595533235E-6</v>
      </c>
      <c r="AF41" s="101">
        <v>0</v>
      </c>
      <c r="AG41" s="98">
        <v>0.99999999960851083</v>
      </c>
      <c r="AH41" s="101">
        <v>0</v>
      </c>
      <c r="AI41" s="101">
        <v>0</v>
      </c>
    </row>
    <row r="42" spans="1:35" ht="18" x14ac:dyDescent="0.4">
      <c r="A42" s="96" t="s">
        <v>278</v>
      </c>
      <c r="B42" s="101">
        <v>0</v>
      </c>
      <c r="C42" s="101">
        <v>0</v>
      </c>
      <c r="D42" s="101">
        <v>0</v>
      </c>
      <c r="E42" s="97">
        <v>1</v>
      </c>
      <c r="F42" s="101">
        <v>0</v>
      </c>
      <c r="G42" s="101">
        <v>0</v>
      </c>
      <c r="H42" s="96" t="s">
        <v>302</v>
      </c>
      <c r="I42" s="101">
        <v>0</v>
      </c>
      <c r="J42" s="101">
        <v>0</v>
      </c>
      <c r="K42" s="101">
        <v>0</v>
      </c>
      <c r="L42" s="97">
        <v>1</v>
      </c>
      <c r="M42" s="101">
        <v>0</v>
      </c>
      <c r="N42" s="101">
        <v>0</v>
      </c>
      <c r="O42" s="96" t="s">
        <v>330</v>
      </c>
      <c r="P42" s="101">
        <v>0</v>
      </c>
      <c r="Q42" s="101">
        <v>0</v>
      </c>
      <c r="R42" s="101">
        <v>0</v>
      </c>
      <c r="S42" s="97">
        <v>1</v>
      </c>
      <c r="T42" s="101">
        <v>0</v>
      </c>
      <c r="U42" s="101">
        <v>0</v>
      </c>
      <c r="V42" s="96" t="s">
        <v>335</v>
      </c>
      <c r="W42" s="101">
        <v>0</v>
      </c>
      <c r="X42" s="101">
        <v>0</v>
      </c>
      <c r="Y42" s="101">
        <v>0</v>
      </c>
      <c r="Z42" s="97">
        <v>1</v>
      </c>
      <c r="AA42" s="101">
        <v>0</v>
      </c>
      <c r="AB42" s="101">
        <v>0</v>
      </c>
      <c r="AC42" s="96" t="s">
        <v>218</v>
      </c>
      <c r="AD42" s="99">
        <v>2.237130363662393E-7</v>
      </c>
      <c r="AE42" s="99">
        <v>2.237130363662393E-7</v>
      </c>
      <c r="AF42" s="101">
        <v>0</v>
      </c>
      <c r="AG42" s="98">
        <v>0.99999999997203981</v>
      </c>
      <c r="AH42" s="101">
        <v>0</v>
      </c>
      <c r="AI42" s="101">
        <v>0</v>
      </c>
    </row>
    <row r="43" spans="1:35" ht="18" x14ac:dyDescent="0.4">
      <c r="A43" s="96" t="s">
        <v>330</v>
      </c>
      <c r="B43" s="101">
        <v>0</v>
      </c>
      <c r="C43" s="101">
        <v>0</v>
      </c>
      <c r="D43" s="101">
        <v>0</v>
      </c>
      <c r="E43" s="97">
        <v>1</v>
      </c>
      <c r="F43" s="101">
        <v>0</v>
      </c>
      <c r="G43" s="101">
        <v>0</v>
      </c>
      <c r="H43" s="96" t="s">
        <v>326</v>
      </c>
      <c r="I43" s="101">
        <v>0</v>
      </c>
      <c r="J43" s="101">
        <v>0</v>
      </c>
      <c r="K43" s="101">
        <v>0</v>
      </c>
      <c r="L43" s="97">
        <v>1</v>
      </c>
      <c r="M43" s="101">
        <v>0</v>
      </c>
      <c r="N43" s="101">
        <v>0</v>
      </c>
      <c r="O43" s="96" t="s">
        <v>335</v>
      </c>
      <c r="P43" s="101">
        <v>0</v>
      </c>
      <c r="Q43" s="101">
        <v>0</v>
      </c>
      <c r="R43" s="101">
        <v>0</v>
      </c>
      <c r="S43" s="97">
        <v>1</v>
      </c>
      <c r="T43" s="101">
        <v>0</v>
      </c>
      <c r="U43" s="101">
        <v>0</v>
      </c>
      <c r="V43" s="96" t="s">
        <v>287</v>
      </c>
      <c r="W43" s="101">
        <v>0</v>
      </c>
      <c r="X43" s="101">
        <v>0</v>
      </c>
      <c r="Y43" s="101">
        <v>0</v>
      </c>
      <c r="Z43" s="97">
        <v>1</v>
      </c>
      <c r="AA43" s="101">
        <v>0</v>
      </c>
      <c r="AB43" s="101">
        <v>0</v>
      </c>
      <c r="AC43" s="96" t="s">
        <v>234</v>
      </c>
      <c r="AD43" s="99">
        <v>1.7206526446474184E-8</v>
      </c>
      <c r="AE43" s="99">
        <v>1.7206526446474184E-8</v>
      </c>
      <c r="AF43" s="101">
        <v>0</v>
      </c>
      <c r="AG43" s="97">
        <v>1</v>
      </c>
      <c r="AH43" s="101">
        <v>0</v>
      </c>
      <c r="AI43" s="101">
        <v>0</v>
      </c>
    </row>
    <row r="44" spans="1:35" ht="36" x14ac:dyDescent="0.4">
      <c r="A44" s="96" t="s">
        <v>232</v>
      </c>
      <c r="B44" s="101">
        <v>0</v>
      </c>
      <c r="C44" s="101">
        <v>0</v>
      </c>
      <c r="D44" s="101">
        <v>0</v>
      </c>
      <c r="E44" s="97">
        <v>1</v>
      </c>
      <c r="F44" s="101">
        <v>0</v>
      </c>
      <c r="G44" s="101">
        <v>0</v>
      </c>
      <c r="H44" s="96" t="s">
        <v>309</v>
      </c>
      <c r="I44" s="101">
        <v>0</v>
      </c>
      <c r="J44" s="101">
        <v>0</v>
      </c>
      <c r="K44" s="101">
        <v>0</v>
      </c>
      <c r="L44" s="97">
        <v>1</v>
      </c>
      <c r="M44" s="101">
        <v>0</v>
      </c>
      <c r="N44" s="101">
        <v>0</v>
      </c>
      <c r="O44" s="96" t="s">
        <v>287</v>
      </c>
      <c r="P44" s="101">
        <v>0</v>
      </c>
      <c r="Q44" s="101">
        <v>0</v>
      </c>
      <c r="R44" s="101">
        <v>0</v>
      </c>
      <c r="S44" s="97">
        <v>1</v>
      </c>
      <c r="T44" s="101">
        <v>0</v>
      </c>
      <c r="U44" s="101">
        <v>0</v>
      </c>
      <c r="V44" s="96" t="s">
        <v>249</v>
      </c>
      <c r="W44" s="101">
        <v>0</v>
      </c>
      <c r="X44" s="101">
        <v>0</v>
      </c>
      <c r="Y44" s="101">
        <v>0</v>
      </c>
      <c r="Z44" s="97">
        <v>1</v>
      </c>
      <c r="AA44" s="101">
        <v>0</v>
      </c>
      <c r="AB44" s="101">
        <v>0</v>
      </c>
      <c r="AC44" s="96" t="s">
        <v>242</v>
      </c>
      <c r="AD44" s="101">
        <v>0</v>
      </c>
      <c r="AE44" s="101">
        <v>0</v>
      </c>
      <c r="AF44" s="101">
        <v>0</v>
      </c>
      <c r="AG44" s="97">
        <v>1</v>
      </c>
      <c r="AH44" s="101">
        <v>0</v>
      </c>
      <c r="AI44" s="101">
        <v>0</v>
      </c>
    </row>
    <row r="45" spans="1:35" ht="36" x14ac:dyDescent="0.4">
      <c r="A45" s="96" t="s">
        <v>335</v>
      </c>
      <c r="B45" s="101">
        <v>0</v>
      </c>
      <c r="C45" s="101">
        <v>0</v>
      </c>
      <c r="D45" s="101">
        <v>0</v>
      </c>
      <c r="E45" s="97">
        <v>1</v>
      </c>
      <c r="F45" s="101">
        <v>0</v>
      </c>
      <c r="G45" s="101">
        <v>0</v>
      </c>
      <c r="H45" s="96" t="s">
        <v>282</v>
      </c>
      <c r="I45" s="101">
        <v>0</v>
      </c>
      <c r="J45" s="101">
        <v>0</v>
      </c>
      <c r="K45" s="101">
        <v>0</v>
      </c>
      <c r="L45" s="97">
        <v>1</v>
      </c>
      <c r="M45" s="101">
        <v>0</v>
      </c>
      <c r="N45" s="101">
        <v>0</v>
      </c>
      <c r="O45" s="96" t="s">
        <v>249</v>
      </c>
      <c r="P45" s="101">
        <v>0</v>
      </c>
      <c r="Q45" s="101">
        <v>0</v>
      </c>
      <c r="R45" s="101">
        <v>0</v>
      </c>
      <c r="S45" s="97">
        <v>1</v>
      </c>
      <c r="T45" s="101">
        <v>0</v>
      </c>
      <c r="U45" s="101">
        <v>0</v>
      </c>
      <c r="V45" s="96" t="s">
        <v>302</v>
      </c>
      <c r="W45" s="101">
        <v>0</v>
      </c>
      <c r="X45" s="101">
        <v>0</v>
      </c>
      <c r="Y45" s="101">
        <v>0</v>
      </c>
      <c r="Z45" s="97">
        <v>1</v>
      </c>
      <c r="AA45" s="101">
        <v>0</v>
      </c>
      <c r="AB45" s="101">
        <v>0</v>
      </c>
      <c r="AC45" s="96" t="s">
        <v>248</v>
      </c>
      <c r="AD45" s="101">
        <v>0</v>
      </c>
      <c r="AE45" s="101">
        <v>0</v>
      </c>
      <c r="AF45" s="101">
        <v>0</v>
      </c>
      <c r="AG45" s="97">
        <v>1</v>
      </c>
      <c r="AH45" s="101">
        <v>0</v>
      </c>
      <c r="AI45" s="101">
        <v>0</v>
      </c>
    </row>
    <row r="46" spans="1:35" ht="18" x14ac:dyDescent="0.4">
      <c r="A46" s="96" t="s">
        <v>287</v>
      </c>
      <c r="B46" s="101">
        <v>0</v>
      </c>
      <c r="C46" s="101">
        <v>0</v>
      </c>
      <c r="D46" s="101">
        <v>0</v>
      </c>
      <c r="E46" s="97">
        <v>1</v>
      </c>
      <c r="F46" s="101">
        <v>0</v>
      </c>
      <c r="G46" s="101">
        <v>0</v>
      </c>
      <c r="H46" s="96" t="s">
        <v>215</v>
      </c>
      <c r="I46" s="101">
        <v>0</v>
      </c>
      <c r="J46" s="101">
        <v>0</v>
      </c>
      <c r="K46" s="101">
        <v>0</v>
      </c>
      <c r="L46" s="97">
        <v>1</v>
      </c>
      <c r="M46" s="101">
        <v>0</v>
      </c>
      <c r="N46" s="101">
        <v>0</v>
      </c>
      <c r="O46" s="96" t="s">
        <v>302</v>
      </c>
      <c r="P46" s="101">
        <v>0</v>
      </c>
      <c r="Q46" s="101">
        <v>0</v>
      </c>
      <c r="R46" s="101">
        <v>0</v>
      </c>
      <c r="S46" s="97">
        <v>1</v>
      </c>
      <c r="T46" s="101">
        <v>0</v>
      </c>
      <c r="U46" s="101">
        <v>0</v>
      </c>
      <c r="V46" s="96" t="s">
        <v>326</v>
      </c>
      <c r="W46" s="101">
        <v>0</v>
      </c>
      <c r="X46" s="101">
        <v>0</v>
      </c>
      <c r="Y46" s="101">
        <v>0</v>
      </c>
      <c r="Z46" s="97">
        <v>1</v>
      </c>
      <c r="AA46" s="101">
        <v>0</v>
      </c>
      <c r="AB46" s="101">
        <v>0</v>
      </c>
      <c r="AC46" s="96" t="s">
        <v>255</v>
      </c>
      <c r="AD46" s="101">
        <v>0</v>
      </c>
      <c r="AE46" s="101">
        <v>0</v>
      </c>
      <c r="AF46" s="101">
        <v>0</v>
      </c>
      <c r="AG46" s="97">
        <v>1</v>
      </c>
      <c r="AH46" s="101">
        <v>0</v>
      </c>
      <c r="AI46" s="101">
        <v>0</v>
      </c>
    </row>
    <row r="47" spans="1:35" ht="36" x14ac:dyDescent="0.4">
      <c r="A47" s="96" t="s">
        <v>249</v>
      </c>
      <c r="B47" s="101">
        <v>0</v>
      </c>
      <c r="C47" s="101">
        <v>0</v>
      </c>
      <c r="D47" s="101">
        <v>0</v>
      </c>
      <c r="E47" s="97">
        <v>1</v>
      </c>
      <c r="F47" s="101">
        <v>0</v>
      </c>
      <c r="G47" s="101">
        <v>0</v>
      </c>
      <c r="H47" s="96" t="s">
        <v>269</v>
      </c>
      <c r="I47" s="101">
        <v>0</v>
      </c>
      <c r="J47" s="101">
        <v>0</v>
      </c>
      <c r="K47" s="101">
        <v>0</v>
      </c>
      <c r="L47" s="97">
        <v>1</v>
      </c>
      <c r="M47" s="101">
        <v>0</v>
      </c>
      <c r="N47" s="101">
        <v>0</v>
      </c>
      <c r="O47" s="96" t="s">
        <v>326</v>
      </c>
      <c r="P47" s="101">
        <v>0</v>
      </c>
      <c r="Q47" s="101">
        <v>0</v>
      </c>
      <c r="R47" s="101">
        <v>0</v>
      </c>
      <c r="S47" s="97">
        <v>1</v>
      </c>
      <c r="T47" s="101">
        <v>0</v>
      </c>
      <c r="U47" s="101">
        <v>0</v>
      </c>
      <c r="V47" s="96" t="s">
        <v>309</v>
      </c>
      <c r="W47" s="101">
        <v>0</v>
      </c>
      <c r="X47" s="101">
        <v>0</v>
      </c>
      <c r="Y47" s="101">
        <v>0</v>
      </c>
      <c r="Z47" s="97">
        <v>1</v>
      </c>
      <c r="AA47" s="101">
        <v>0</v>
      </c>
      <c r="AB47" s="101">
        <v>0</v>
      </c>
      <c r="AC47" s="96" t="s">
        <v>237</v>
      </c>
      <c r="AD47" s="101">
        <v>0</v>
      </c>
      <c r="AE47" s="101">
        <v>0</v>
      </c>
      <c r="AF47" s="101">
        <v>0</v>
      </c>
      <c r="AG47" s="97">
        <v>1</v>
      </c>
      <c r="AH47" s="101">
        <v>0</v>
      </c>
      <c r="AI47" s="101">
        <v>0</v>
      </c>
    </row>
    <row r="48" spans="1:35" ht="36" x14ac:dyDescent="0.4">
      <c r="A48" s="96" t="s">
        <v>302</v>
      </c>
      <c r="B48" s="101">
        <v>0</v>
      </c>
      <c r="C48" s="101">
        <v>0</v>
      </c>
      <c r="D48" s="101">
        <v>0</v>
      </c>
      <c r="E48" s="97">
        <v>1</v>
      </c>
      <c r="F48" s="101">
        <v>0</v>
      </c>
      <c r="G48" s="101">
        <v>0</v>
      </c>
      <c r="H48" s="96" t="s">
        <v>247</v>
      </c>
      <c r="I48" s="101">
        <v>0</v>
      </c>
      <c r="J48" s="101">
        <v>0</v>
      </c>
      <c r="K48" s="101">
        <v>0</v>
      </c>
      <c r="L48" s="97">
        <v>1</v>
      </c>
      <c r="M48" s="101">
        <v>0</v>
      </c>
      <c r="N48" s="101">
        <v>0</v>
      </c>
      <c r="O48" s="96" t="s">
        <v>309</v>
      </c>
      <c r="P48" s="101">
        <v>0</v>
      </c>
      <c r="Q48" s="101">
        <v>0</v>
      </c>
      <c r="R48" s="101">
        <v>0</v>
      </c>
      <c r="S48" s="97">
        <v>1</v>
      </c>
      <c r="T48" s="101">
        <v>0</v>
      </c>
      <c r="U48" s="101">
        <v>0</v>
      </c>
      <c r="V48" s="96" t="s">
        <v>282</v>
      </c>
      <c r="W48" s="101">
        <v>0</v>
      </c>
      <c r="X48" s="101">
        <v>0</v>
      </c>
      <c r="Y48" s="101">
        <v>0</v>
      </c>
      <c r="Z48" s="97">
        <v>1</v>
      </c>
      <c r="AA48" s="101">
        <v>0</v>
      </c>
      <c r="AB48" s="101">
        <v>0</v>
      </c>
      <c r="AC48" s="96" t="s">
        <v>268</v>
      </c>
      <c r="AD48" s="101">
        <v>0</v>
      </c>
      <c r="AE48" s="101">
        <v>0</v>
      </c>
      <c r="AF48" s="101">
        <v>0</v>
      </c>
      <c r="AG48" s="97">
        <v>1</v>
      </c>
      <c r="AH48" s="101">
        <v>0</v>
      </c>
      <c r="AI48" s="101">
        <v>0</v>
      </c>
    </row>
    <row r="49" spans="1:35" ht="54" x14ac:dyDescent="0.4">
      <c r="A49" s="96" t="s">
        <v>326</v>
      </c>
      <c r="B49" s="101">
        <v>0</v>
      </c>
      <c r="C49" s="101">
        <v>0</v>
      </c>
      <c r="D49" s="101">
        <v>0</v>
      </c>
      <c r="E49" s="97">
        <v>1</v>
      </c>
      <c r="F49" s="101">
        <v>0</v>
      </c>
      <c r="G49" s="101">
        <v>0</v>
      </c>
      <c r="H49" s="96" t="s">
        <v>340</v>
      </c>
      <c r="I49" s="101">
        <v>0</v>
      </c>
      <c r="J49" s="101">
        <v>0</v>
      </c>
      <c r="K49" s="101">
        <v>0</v>
      </c>
      <c r="L49" s="97">
        <v>1</v>
      </c>
      <c r="M49" s="101">
        <v>0</v>
      </c>
      <c r="N49" s="101">
        <v>0</v>
      </c>
      <c r="O49" s="96" t="s">
        <v>282</v>
      </c>
      <c r="P49" s="101">
        <v>0</v>
      </c>
      <c r="Q49" s="101">
        <v>0</v>
      </c>
      <c r="R49" s="101">
        <v>0</v>
      </c>
      <c r="S49" s="97">
        <v>1</v>
      </c>
      <c r="T49" s="101">
        <v>0</v>
      </c>
      <c r="U49" s="101">
        <v>0</v>
      </c>
      <c r="V49" s="96" t="s">
        <v>215</v>
      </c>
      <c r="W49" s="101">
        <v>0</v>
      </c>
      <c r="X49" s="101">
        <v>0</v>
      </c>
      <c r="Y49" s="101">
        <v>0</v>
      </c>
      <c r="Z49" s="97">
        <v>1</v>
      </c>
      <c r="AA49" s="101">
        <v>0</v>
      </c>
      <c r="AB49" s="101">
        <v>0</v>
      </c>
      <c r="AC49" s="96" t="s">
        <v>221</v>
      </c>
      <c r="AD49" s="101">
        <v>0</v>
      </c>
      <c r="AE49" s="101">
        <v>0</v>
      </c>
      <c r="AF49" s="101">
        <v>0</v>
      </c>
      <c r="AG49" s="97">
        <v>1</v>
      </c>
      <c r="AH49" s="101">
        <v>0</v>
      </c>
      <c r="AI49" s="101">
        <v>0</v>
      </c>
    </row>
    <row r="50" spans="1:35" ht="36" x14ac:dyDescent="0.4">
      <c r="A50" s="96" t="s">
        <v>309</v>
      </c>
      <c r="B50" s="101">
        <v>0</v>
      </c>
      <c r="C50" s="101">
        <v>0</v>
      </c>
      <c r="D50" s="101">
        <v>0</v>
      </c>
      <c r="E50" s="97">
        <v>1</v>
      </c>
      <c r="F50" s="101">
        <v>0</v>
      </c>
      <c r="G50" s="101">
        <v>0</v>
      </c>
      <c r="H50" s="96" t="s">
        <v>265</v>
      </c>
      <c r="I50" s="101">
        <v>0</v>
      </c>
      <c r="J50" s="101">
        <v>0</v>
      </c>
      <c r="K50" s="101">
        <v>0</v>
      </c>
      <c r="L50" s="97">
        <v>1</v>
      </c>
      <c r="M50" s="101">
        <v>0</v>
      </c>
      <c r="N50" s="101">
        <v>0</v>
      </c>
      <c r="O50" s="96" t="s">
        <v>215</v>
      </c>
      <c r="P50" s="101">
        <v>0</v>
      </c>
      <c r="Q50" s="101">
        <v>0</v>
      </c>
      <c r="R50" s="101">
        <v>0</v>
      </c>
      <c r="S50" s="97">
        <v>1</v>
      </c>
      <c r="T50" s="101">
        <v>0</v>
      </c>
      <c r="U50" s="101">
        <v>0</v>
      </c>
      <c r="V50" s="96" t="s">
        <v>269</v>
      </c>
      <c r="W50" s="101">
        <v>0</v>
      </c>
      <c r="X50" s="101">
        <v>0</v>
      </c>
      <c r="Y50" s="101">
        <v>0</v>
      </c>
      <c r="Z50" s="97">
        <v>1</v>
      </c>
      <c r="AA50" s="101">
        <v>0</v>
      </c>
      <c r="AB50" s="101">
        <v>0</v>
      </c>
      <c r="AC50" s="96" t="s">
        <v>227</v>
      </c>
      <c r="AD50" s="101">
        <v>0</v>
      </c>
      <c r="AE50" s="101">
        <v>0</v>
      </c>
      <c r="AF50" s="101">
        <v>0</v>
      </c>
      <c r="AG50" s="97">
        <v>1</v>
      </c>
      <c r="AH50" s="101">
        <v>0</v>
      </c>
      <c r="AI50" s="101">
        <v>0</v>
      </c>
    </row>
    <row r="51" spans="1:35" ht="36" x14ac:dyDescent="0.4">
      <c r="A51" s="96" t="s">
        <v>282</v>
      </c>
      <c r="B51" s="101">
        <v>0</v>
      </c>
      <c r="C51" s="101">
        <v>0</v>
      </c>
      <c r="D51" s="101">
        <v>0</v>
      </c>
      <c r="E51" s="97">
        <v>1</v>
      </c>
      <c r="F51" s="101">
        <v>0</v>
      </c>
      <c r="G51" s="101">
        <v>0</v>
      </c>
      <c r="H51" s="96" t="s">
        <v>245</v>
      </c>
      <c r="I51" s="101">
        <v>0</v>
      </c>
      <c r="J51" s="101">
        <v>0</v>
      </c>
      <c r="K51" s="101">
        <v>0</v>
      </c>
      <c r="L51" s="97">
        <v>1</v>
      </c>
      <c r="M51" s="101">
        <v>0</v>
      </c>
      <c r="N51" s="101">
        <v>0</v>
      </c>
      <c r="O51" s="96" t="s">
        <v>269</v>
      </c>
      <c r="P51" s="101">
        <v>0</v>
      </c>
      <c r="Q51" s="101">
        <v>0</v>
      </c>
      <c r="R51" s="101">
        <v>0</v>
      </c>
      <c r="S51" s="97">
        <v>1</v>
      </c>
      <c r="T51" s="101">
        <v>0</v>
      </c>
      <c r="U51" s="101">
        <v>0</v>
      </c>
      <c r="V51" s="96" t="s">
        <v>340</v>
      </c>
      <c r="W51" s="101">
        <v>0</v>
      </c>
      <c r="X51" s="101">
        <v>0</v>
      </c>
      <c r="Y51" s="101">
        <v>0</v>
      </c>
      <c r="Z51" s="97">
        <v>1</v>
      </c>
      <c r="AA51" s="101">
        <v>0</v>
      </c>
      <c r="AB51" s="101">
        <v>0</v>
      </c>
      <c r="AC51" s="96" t="s">
        <v>280</v>
      </c>
      <c r="AD51" s="101">
        <v>0</v>
      </c>
      <c r="AE51" s="101">
        <v>0</v>
      </c>
      <c r="AF51" s="101">
        <v>0</v>
      </c>
      <c r="AG51" s="97">
        <v>1</v>
      </c>
      <c r="AH51" s="101">
        <v>0</v>
      </c>
      <c r="AI51" s="101">
        <v>0</v>
      </c>
    </row>
    <row r="52" spans="1:35" ht="36" x14ac:dyDescent="0.4">
      <c r="A52" s="96" t="s">
        <v>269</v>
      </c>
      <c r="B52" s="101">
        <v>0</v>
      </c>
      <c r="C52" s="101">
        <v>0</v>
      </c>
      <c r="D52" s="101">
        <v>0</v>
      </c>
      <c r="E52" s="97">
        <v>1</v>
      </c>
      <c r="F52" s="101">
        <v>0</v>
      </c>
      <c r="G52" s="101">
        <v>0</v>
      </c>
      <c r="H52" s="96" t="s">
        <v>259</v>
      </c>
      <c r="I52" s="101">
        <v>0</v>
      </c>
      <c r="J52" s="101">
        <v>0</v>
      </c>
      <c r="K52" s="101">
        <v>0</v>
      </c>
      <c r="L52" s="97">
        <v>1</v>
      </c>
      <c r="M52" s="101">
        <v>0</v>
      </c>
      <c r="N52" s="101">
        <v>0</v>
      </c>
      <c r="O52" s="96" t="s">
        <v>247</v>
      </c>
      <c r="P52" s="101">
        <v>0</v>
      </c>
      <c r="Q52" s="101">
        <v>0</v>
      </c>
      <c r="R52" s="101">
        <v>0</v>
      </c>
      <c r="S52" s="97">
        <v>1</v>
      </c>
      <c r="T52" s="101">
        <v>0</v>
      </c>
      <c r="U52" s="101">
        <v>0</v>
      </c>
      <c r="V52" s="96" t="s">
        <v>225</v>
      </c>
      <c r="W52" s="101">
        <v>0</v>
      </c>
      <c r="X52" s="101">
        <v>0</v>
      </c>
      <c r="Y52" s="101">
        <v>0</v>
      </c>
      <c r="Z52" s="97">
        <v>1</v>
      </c>
      <c r="AA52" s="101">
        <v>0</v>
      </c>
      <c r="AB52" s="101">
        <v>0</v>
      </c>
      <c r="AC52" s="96" t="s">
        <v>285</v>
      </c>
      <c r="AD52" s="101">
        <v>0</v>
      </c>
      <c r="AE52" s="101">
        <v>0</v>
      </c>
      <c r="AF52" s="101">
        <v>0</v>
      </c>
      <c r="AG52" s="97">
        <v>1</v>
      </c>
      <c r="AH52" s="101">
        <v>0</v>
      </c>
      <c r="AI52" s="101">
        <v>0</v>
      </c>
    </row>
    <row r="53" spans="1:35" ht="18" x14ac:dyDescent="0.4">
      <c r="A53" s="96" t="s">
        <v>340</v>
      </c>
      <c r="B53" s="101">
        <v>0</v>
      </c>
      <c r="C53" s="101">
        <v>0</v>
      </c>
      <c r="D53" s="101">
        <v>0</v>
      </c>
      <c r="E53" s="97">
        <v>1</v>
      </c>
      <c r="F53" s="101">
        <v>0</v>
      </c>
      <c r="G53" s="101">
        <v>0</v>
      </c>
      <c r="H53" s="96" t="s">
        <v>225</v>
      </c>
      <c r="I53" s="101">
        <v>0</v>
      </c>
      <c r="J53" s="101">
        <v>0</v>
      </c>
      <c r="K53" s="101">
        <v>0</v>
      </c>
      <c r="L53" s="97">
        <v>1</v>
      </c>
      <c r="M53" s="101">
        <v>0</v>
      </c>
      <c r="N53" s="101">
        <v>0</v>
      </c>
      <c r="O53" s="96" t="s">
        <v>340</v>
      </c>
      <c r="P53" s="101">
        <v>0</v>
      </c>
      <c r="Q53" s="101">
        <v>0</v>
      </c>
      <c r="R53" s="101">
        <v>0</v>
      </c>
      <c r="S53" s="97">
        <v>1</v>
      </c>
      <c r="T53" s="101">
        <v>0</v>
      </c>
      <c r="U53" s="101">
        <v>0</v>
      </c>
      <c r="V53" s="96" t="s">
        <v>281</v>
      </c>
      <c r="W53" s="101">
        <v>0</v>
      </c>
      <c r="X53" s="101">
        <v>0</v>
      </c>
      <c r="Y53" s="101">
        <v>0</v>
      </c>
      <c r="Z53" s="97">
        <v>1</v>
      </c>
      <c r="AA53" s="101">
        <v>0</v>
      </c>
      <c r="AB53" s="101">
        <v>0</v>
      </c>
      <c r="AC53" s="96" t="s">
        <v>294</v>
      </c>
      <c r="AD53" s="101">
        <v>0</v>
      </c>
      <c r="AE53" s="101">
        <v>0</v>
      </c>
      <c r="AF53" s="101">
        <v>0</v>
      </c>
      <c r="AG53" s="97">
        <v>1</v>
      </c>
      <c r="AH53" s="101">
        <v>0</v>
      </c>
      <c r="AI53" s="101">
        <v>0</v>
      </c>
    </row>
    <row r="54" spans="1:35" ht="36" x14ac:dyDescent="0.4">
      <c r="A54" s="96" t="s">
        <v>225</v>
      </c>
      <c r="B54" s="101">
        <v>0</v>
      </c>
      <c r="C54" s="101">
        <v>0</v>
      </c>
      <c r="D54" s="101">
        <v>0</v>
      </c>
      <c r="E54" s="97">
        <v>1</v>
      </c>
      <c r="F54" s="101">
        <v>0</v>
      </c>
      <c r="G54" s="101">
        <v>0</v>
      </c>
      <c r="H54" s="96" t="s">
        <v>239</v>
      </c>
      <c r="I54" s="101">
        <v>0</v>
      </c>
      <c r="J54" s="101">
        <v>0</v>
      </c>
      <c r="K54" s="101">
        <v>0</v>
      </c>
      <c r="L54" s="97">
        <v>1</v>
      </c>
      <c r="M54" s="101">
        <v>0</v>
      </c>
      <c r="N54" s="101">
        <v>0</v>
      </c>
      <c r="O54" s="96" t="s">
        <v>265</v>
      </c>
      <c r="P54" s="101">
        <v>0</v>
      </c>
      <c r="Q54" s="101">
        <v>0</v>
      </c>
      <c r="R54" s="101">
        <v>0</v>
      </c>
      <c r="S54" s="97">
        <v>1</v>
      </c>
      <c r="T54" s="101">
        <v>0</v>
      </c>
      <c r="U54" s="101">
        <v>0</v>
      </c>
      <c r="V54" s="96" t="s">
        <v>307</v>
      </c>
      <c r="W54" s="101">
        <v>0</v>
      </c>
      <c r="X54" s="101">
        <v>0</v>
      </c>
      <c r="Y54" s="101">
        <v>0</v>
      </c>
      <c r="Z54" s="97">
        <v>1</v>
      </c>
      <c r="AA54" s="101">
        <v>0</v>
      </c>
      <c r="AB54" s="101">
        <v>0</v>
      </c>
      <c r="AC54" s="96" t="s">
        <v>297</v>
      </c>
      <c r="AD54" s="101">
        <v>0</v>
      </c>
      <c r="AE54" s="101">
        <v>0</v>
      </c>
      <c r="AF54" s="101">
        <v>0</v>
      </c>
      <c r="AG54" s="97">
        <v>1</v>
      </c>
      <c r="AH54" s="101">
        <v>0</v>
      </c>
      <c r="AI54" s="101">
        <v>0</v>
      </c>
    </row>
    <row r="55" spans="1:35" ht="18" x14ac:dyDescent="0.4">
      <c r="A55" s="96" t="s">
        <v>281</v>
      </c>
      <c r="B55" s="101">
        <v>0</v>
      </c>
      <c r="C55" s="101">
        <v>0</v>
      </c>
      <c r="D55" s="101">
        <v>0</v>
      </c>
      <c r="E55" s="97">
        <v>1</v>
      </c>
      <c r="F55" s="101">
        <v>0</v>
      </c>
      <c r="G55" s="101">
        <v>0</v>
      </c>
      <c r="H55" s="96" t="s">
        <v>281</v>
      </c>
      <c r="I55" s="101">
        <v>0</v>
      </c>
      <c r="J55" s="101">
        <v>0</v>
      </c>
      <c r="K55" s="101">
        <v>0</v>
      </c>
      <c r="L55" s="97">
        <v>1</v>
      </c>
      <c r="M55" s="101">
        <v>0</v>
      </c>
      <c r="N55" s="101">
        <v>0</v>
      </c>
      <c r="O55" s="96" t="s">
        <v>245</v>
      </c>
      <c r="P55" s="101">
        <v>0</v>
      </c>
      <c r="Q55" s="101">
        <v>0</v>
      </c>
      <c r="R55" s="101">
        <v>0</v>
      </c>
      <c r="S55" s="97">
        <v>1</v>
      </c>
      <c r="T55" s="101">
        <v>0</v>
      </c>
      <c r="U55" s="101">
        <v>0</v>
      </c>
      <c r="V55" s="96" t="s">
        <v>312</v>
      </c>
      <c r="W55" s="101">
        <v>0</v>
      </c>
      <c r="X55" s="101">
        <v>0</v>
      </c>
      <c r="Y55" s="101">
        <v>0</v>
      </c>
      <c r="Z55" s="97">
        <v>1</v>
      </c>
      <c r="AA55" s="101">
        <v>0</v>
      </c>
      <c r="AB55" s="101">
        <v>0</v>
      </c>
      <c r="AC55" s="101">
        <v>0</v>
      </c>
      <c r="AD55" s="101">
        <v>0</v>
      </c>
      <c r="AE55" s="101">
        <v>0</v>
      </c>
      <c r="AF55" s="101">
        <v>0</v>
      </c>
      <c r="AG55" s="97">
        <v>1</v>
      </c>
      <c r="AH55" s="101">
        <v>0</v>
      </c>
      <c r="AI55" s="101">
        <v>0</v>
      </c>
    </row>
    <row r="56" spans="1:35" ht="18" x14ac:dyDescent="0.4">
      <c r="A56" s="96" t="s">
        <v>307</v>
      </c>
      <c r="B56" s="101">
        <v>0</v>
      </c>
      <c r="C56" s="101">
        <v>0</v>
      </c>
      <c r="D56" s="101">
        <v>0</v>
      </c>
      <c r="E56" s="97">
        <v>1</v>
      </c>
      <c r="F56" s="101">
        <v>0</v>
      </c>
      <c r="G56" s="101">
        <v>0</v>
      </c>
      <c r="H56" s="96" t="s">
        <v>307</v>
      </c>
      <c r="I56" s="101">
        <v>0</v>
      </c>
      <c r="J56" s="101">
        <v>0</v>
      </c>
      <c r="K56" s="101">
        <v>0</v>
      </c>
      <c r="L56" s="97">
        <v>1</v>
      </c>
      <c r="M56" s="101">
        <v>0</v>
      </c>
      <c r="N56" s="101">
        <v>0</v>
      </c>
      <c r="O56" s="96" t="s">
        <v>259</v>
      </c>
      <c r="P56" s="101">
        <v>0</v>
      </c>
      <c r="Q56" s="101">
        <v>0</v>
      </c>
      <c r="R56" s="101">
        <v>0</v>
      </c>
      <c r="S56" s="97">
        <v>1</v>
      </c>
      <c r="T56" s="101">
        <v>0</v>
      </c>
      <c r="U56" s="101">
        <v>0</v>
      </c>
      <c r="V56" s="96" t="s">
        <v>241</v>
      </c>
      <c r="W56" s="101">
        <v>0</v>
      </c>
      <c r="X56" s="101">
        <v>0</v>
      </c>
      <c r="Y56" s="101">
        <v>0</v>
      </c>
      <c r="Z56" s="97">
        <v>1</v>
      </c>
      <c r="AA56" s="101">
        <v>0</v>
      </c>
      <c r="AB56" s="101">
        <v>0</v>
      </c>
      <c r="AC56" s="101">
        <v>0</v>
      </c>
      <c r="AD56" s="101">
        <v>0</v>
      </c>
      <c r="AE56" s="101">
        <v>0</v>
      </c>
      <c r="AF56" s="101">
        <v>0</v>
      </c>
      <c r="AG56" s="97">
        <v>1</v>
      </c>
      <c r="AH56" s="101">
        <v>0</v>
      </c>
      <c r="AI56" s="101">
        <v>0</v>
      </c>
    </row>
    <row r="57" spans="1:35" ht="18" x14ac:dyDescent="0.4">
      <c r="A57" s="96" t="s">
        <v>312</v>
      </c>
      <c r="B57" s="101">
        <v>0</v>
      </c>
      <c r="C57" s="101">
        <v>0</v>
      </c>
      <c r="D57" s="101">
        <v>0</v>
      </c>
      <c r="E57" s="97">
        <v>1</v>
      </c>
      <c r="F57" s="101">
        <v>0</v>
      </c>
      <c r="G57" s="101">
        <v>0</v>
      </c>
      <c r="H57" s="96" t="s">
        <v>312</v>
      </c>
      <c r="I57" s="101">
        <v>0</v>
      </c>
      <c r="J57" s="101">
        <v>0</v>
      </c>
      <c r="K57" s="101">
        <v>0</v>
      </c>
      <c r="L57" s="97">
        <v>1</v>
      </c>
      <c r="M57" s="101">
        <v>0</v>
      </c>
      <c r="N57" s="101">
        <v>0</v>
      </c>
      <c r="O57" s="96" t="s">
        <v>225</v>
      </c>
      <c r="P57" s="101">
        <v>0</v>
      </c>
      <c r="Q57" s="101">
        <v>0</v>
      </c>
      <c r="R57" s="101">
        <v>0</v>
      </c>
      <c r="S57" s="97">
        <v>1</v>
      </c>
      <c r="T57" s="101">
        <v>0</v>
      </c>
      <c r="U57" s="101">
        <v>0</v>
      </c>
      <c r="V57" s="96" t="s">
        <v>266</v>
      </c>
      <c r="W57" s="101">
        <v>0</v>
      </c>
      <c r="X57" s="101">
        <v>0</v>
      </c>
      <c r="Y57" s="101">
        <v>0</v>
      </c>
      <c r="Z57" s="97">
        <v>1</v>
      </c>
      <c r="AA57" s="101">
        <v>0</v>
      </c>
      <c r="AB57" s="101">
        <v>0</v>
      </c>
      <c r="AC57" s="101">
        <v>0</v>
      </c>
      <c r="AD57" s="101">
        <v>0</v>
      </c>
      <c r="AE57" s="101">
        <v>0</v>
      </c>
      <c r="AF57" s="101">
        <v>0</v>
      </c>
      <c r="AG57" s="97">
        <v>1</v>
      </c>
      <c r="AH57" s="101">
        <v>0</v>
      </c>
      <c r="AI57" s="101">
        <v>0</v>
      </c>
    </row>
    <row r="58" spans="1:35" ht="36" x14ac:dyDescent="0.4">
      <c r="A58" s="96" t="s">
        <v>241</v>
      </c>
      <c r="B58" s="101">
        <v>0</v>
      </c>
      <c r="C58" s="101">
        <v>0</v>
      </c>
      <c r="D58" s="101">
        <v>0</v>
      </c>
      <c r="E58" s="97">
        <v>1</v>
      </c>
      <c r="F58" s="101">
        <v>0</v>
      </c>
      <c r="G58" s="101">
        <v>0</v>
      </c>
      <c r="H58" s="96" t="s">
        <v>241</v>
      </c>
      <c r="I58" s="101">
        <v>0</v>
      </c>
      <c r="J58" s="101">
        <v>0</v>
      </c>
      <c r="K58" s="101">
        <v>0</v>
      </c>
      <c r="L58" s="97">
        <v>1</v>
      </c>
      <c r="M58" s="101">
        <v>0</v>
      </c>
      <c r="N58" s="101">
        <v>0</v>
      </c>
      <c r="O58" s="96" t="s">
        <v>239</v>
      </c>
      <c r="P58" s="101">
        <v>0</v>
      </c>
      <c r="Q58" s="101">
        <v>0</v>
      </c>
      <c r="R58" s="101">
        <v>0</v>
      </c>
      <c r="S58" s="97">
        <v>1</v>
      </c>
      <c r="T58" s="101">
        <v>0</v>
      </c>
      <c r="U58" s="101">
        <v>0</v>
      </c>
      <c r="V58" s="96" t="s">
        <v>303</v>
      </c>
      <c r="W58" s="101">
        <v>0</v>
      </c>
      <c r="X58" s="101">
        <v>0</v>
      </c>
      <c r="Y58" s="101">
        <v>0</v>
      </c>
      <c r="Z58" s="97">
        <v>1</v>
      </c>
      <c r="AA58" s="101">
        <v>0</v>
      </c>
      <c r="AB58" s="101">
        <v>0</v>
      </c>
      <c r="AC58" s="101">
        <v>0</v>
      </c>
      <c r="AD58" s="101">
        <v>0</v>
      </c>
      <c r="AE58" s="101">
        <v>0</v>
      </c>
      <c r="AF58" s="101">
        <v>0</v>
      </c>
      <c r="AG58" s="97">
        <v>1</v>
      </c>
      <c r="AH58" s="101">
        <v>0</v>
      </c>
      <c r="AI58" s="101">
        <v>0</v>
      </c>
    </row>
    <row r="59" spans="1:35" ht="18" x14ac:dyDescent="0.4">
      <c r="A59" s="96" t="s">
        <v>266</v>
      </c>
      <c r="B59" s="101">
        <v>0</v>
      </c>
      <c r="C59" s="101">
        <v>0</v>
      </c>
      <c r="D59" s="101">
        <v>0</v>
      </c>
      <c r="E59" s="97">
        <v>1</v>
      </c>
      <c r="F59" s="101">
        <v>0</v>
      </c>
      <c r="G59" s="101">
        <v>0</v>
      </c>
      <c r="H59" s="96" t="s">
        <v>266</v>
      </c>
      <c r="I59" s="101">
        <v>0</v>
      </c>
      <c r="J59" s="101">
        <v>0</v>
      </c>
      <c r="K59" s="101">
        <v>0</v>
      </c>
      <c r="L59" s="97">
        <v>1</v>
      </c>
      <c r="M59" s="101">
        <v>0</v>
      </c>
      <c r="N59" s="101">
        <v>0</v>
      </c>
      <c r="O59" s="96" t="s">
        <v>281</v>
      </c>
      <c r="P59" s="101">
        <v>0</v>
      </c>
      <c r="Q59" s="101">
        <v>0</v>
      </c>
      <c r="R59" s="101">
        <v>0</v>
      </c>
      <c r="S59" s="97">
        <v>1</v>
      </c>
      <c r="T59" s="101">
        <v>0</v>
      </c>
      <c r="U59" s="101">
        <v>0</v>
      </c>
      <c r="V59" s="96" t="s">
        <v>301</v>
      </c>
      <c r="W59" s="101">
        <v>0</v>
      </c>
      <c r="X59" s="101">
        <v>0</v>
      </c>
      <c r="Y59" s="101">
        <v>0</v>
      </c>
      <c r="Z59" s="97">
        <v>1</v>
      </c>
      <c r="AA59" s="101">
        <v>0</v>
      </c>
      <c r="AB59" s="101">
        <v>0</v>
      </c>
      <c r="AC59" s="101">
        <v>0</v>
      </c>
      <c r="AD59" s="101">
        <v>0</v>
      </c>
      <c r="AE59" s="101">
        <v>0</v>
      </c>
      <c r="AF59" s="101">
        <v>0</v>
      </c>
      <c r="AG59" s="97">
        <v>1</v>
      </c>
      <c r="AH59" s="101">
        <v>0</v>
      </c>
      <c r="AI59" s="101">
        <v>0</v>
      </c>
    </row>
    <row r="60" spans="1:35" ht="18" x14ac:dyDescent="0.4">
      <c r="A60" s="96" t="s">
        <v>303</v>
      </c>
      <c r="B60" s="101">
        <v>0</v>
      </c>
      <c r="C60" s="101">
        <v>0</v>
      </c>
      <c r="D60" s="101">
        <v>0</v>
      </c>
      <c r="E60" s="97">
        <v>1</v>
      </c>
      <c r="F60" s="101">
        <v>0</v>
      </c>
      <c r="G60" s="101">
        <v>0</v>
      </c>
      <c r="H60" s="96" t="s">
        <v>303</v>
      </c>
      <c r="I60" s="101">
        <v>0</v>
      </c>
      <c r="J60" s="101">
        <v>0</v>
      </c>
      <c r="K60" s="101">
        <v>0</v>
      </c>
      <c r="L60" s="97">
        <v>1</v>
      </c>
      <c r="M60" s="101">
        <v>0</v>
      </c>
      <c r="N60" s="101">
        <v>0</v>
      </c>
      <c r="O60" s="96" t="s">
        <v>307</v>
      </c>
      <c r="P60" s="101">
        <v>0</v>
      </c>
      <c r="Q60" s="101">
        <v>0</v>
      </c>
      <c r="R60" s="101">
        <v>0</v>
      </c>
      <c r="S60" s="97">
        <v>1</v>
      </c>
      <c r="T60" s="101">
        <v>0</v>
      </c>
      <c r="U60" s="101">
        <v>0</v>
      </c>
      <c r="V60" s="96" t="s">
        <v>328</v>
      </c>
      <c r="W60" s="101">
        <v>0</v>
      </c>
      <c r="X60" s="101">
        <v>0</v>
      </c>
      <c r="Y60" s="101">
        <v>0</v>
      </c>
      <c r="Z60" s="97">
        <v>1</v>
      </c>
      <c r="AA60" s="101">
        <v>0</v>
      </c>
      <c r="AB60" s="101">
        <v>0</v>
      </c>
      <c r="AC60" s="101">
        <v>0</v>
      </c>
      <c r="AD60" s="101">
        <v>0</v>
      </c>
      <c r="AE60" s="101">
        <v>0</v>
      </c>
      <c r="AF60" s="101">
        <v>0</v>
      </c>
      <c r="AG60" s="97">
        <v>1</v>
      </c>
      <c r="AH60" s="101">
        <v>0</v>
      </c>
      <c r="AI60" s="101">
        <v>0</v>
      </c>
    </row>
    <row r="61" spans="1:35" ht="18" x14ac:dyDescent="0.4">
      <c r="A61" s="96" t="s">
        <v>301</v>
      </c>
      <c r="B61" s="101">
        <v>0</v>
      </c>
      <c r="C61" s="101">
        <v>0</v>
      </c>
      <c r="D61" s="101">
        <v>0</v>
      </c>
      <c r="E61" s="97">
        <v>1</v>
      </c>
      <c r="F61" s="101">
        <v>0</v>
      </c>
      <c r="G61" s="101">
        <v>0</v>
      </c>
      <c r="H61" s="96" t="s">
        <v>301</v>
      </c>
      <c r="I61" s="101">
        <v>0</v>
      </c>
      <c r="J61" s="101">
        <v>0</v>
      </c>
      <c r="K61" s="101">
        <v>0</v>
      </c>
      <c r="L61" s="97">
        <v>1</v>
      </c>
      <c r="M61" s="101">
        <v>0</v>
      </c>
      <c r="N61" s="101">
        <v>0</v>
      </c>
      <c r="O61" s="96" t="s">
        <v>312</v>
      </c>
      <c r="P61" s="101">
        <v>0</v>
      </c>
      <c r="Q61" s="101">
        <v>0</v>
      </c>
      <c r="R61" s="101">
        <v>0</v>
      </c>
      <c r="S61" s="97">
        <v>1</v>
      </c>
      <c r="T61" s="101">
        <v>0</v>
      </c>
      <c r="U61" s="101">
        <v>0</v>
      </c>
      <c r="V61" s="96" t="s">
        <v>343</v>
      </c>
      <c r="W61" s="101">
        <v>0</v>
      </c>
      <c r="X61" s="101">
        <v>0</v>
      </c>
      <c r="Y61" s="101">
        <v>0</v>
      </c>
      <c r="Z61" s="97">
        <v>1</v>
      </c>
      <c r="AA61" s="101">
        <v>0</v>
      </c>
      <c r="AB61" s="101">
        <v>0</v>
      </c>
      <c r="AC61" s="101">
        <v>0</v>
      </c>
      <c r="AD61" s="101">
        <v>0</v>
      </c>
      <c r="AE61" s="101">
        <v>0</v>
      </c>
      <c r="AF61" s="101">
        <v>0</v>
      </c>
      <c r="AG61" s="97">
        <v>1</v>
      </c>
      <c r="AH61" s="101">
        <v>0</v>
      </c>
      <c r="AI61" s="101">
        <v>0</v>
      </c>
    </row>
    <row r="62" spans="1:35" ht="18" x14ac:dyDescent="0.4">
      <c r="A62" s="96" t="s">
        <v>328</v>
      </c>
      <c r="B62" s="101">
        <v>0</v>
      </c>
      <c r="C62" s="101">
        <v>0</v>
      </c>
      <c r="D62" s="101">
        <v>0</v>
      </c>
      <c r="E62" s="97">
        <v>1</v>
      </c>
      <c r="F62" s="101">
        <v>0</v>
      </c>
      <c r="G62" s="101">
        <v>0</v>
      </c>
      <c r="H62" s="96" t="s">
        <v>328</v>
      </c>
      <c r="I62" s="101">
        <v>0</v>
      </c>
      <c r="J62" s="101">
        <v>0</v>
      </c>
      <c r="K62" s="101">
        <v>0</v>
      </c>
      <c r="L62" s="97">
        <v>1</v>
      </c>
      <c r="M62" s="101">
        <v>0</v>
      </c>
      <c r="N62" s="101">
        <v>0</v>
      </c>
      <c r="O62" s="96" t="s">
        <v>241</v>
      </c>
      <c r="P62" s="101">
        <v>0</v>
      </c>
      <c r="Q62" s="101">
        <v>0</v>
      </c>
      <c r="R62" s="101">
        <v>0</v>
      </c>
      <c r="S62" s="97">
        <v>1</v>
      </c>
      <c r="T62" s="101">
        <v>0</v>
      </c>
      <c r="U62" s="101">
        <v>0</v>
      </c>
      <c r="V62" s="96" t="s">
        <v>320</v>
      </c>
      <c r="W62" s="101">
        <v>0</v>
      </c>
      <c r="X62" s="101">
        <v>0</v>
      </c>
      <c r="Y62" s="101">
        <v>0</v>
      </c>
      <c r="Z62" s="97">
        <v>1</v>
      </c>
      <c r="AA62" s="101">
        <v>0</v>
      </c>
      <c r="AB62" s="101">
        <v>0</v>
      </c>
      <c r="AC62" s="101">
        <v>0</v>
      </c>
      <c r="AD62" s="101">
        <v>0</v>
      </c>
      <c r="AE62" s="101">
        <v>0</v>
      </c>
      <c r="AF62" s="101">
        <v>0</v>
      </c>
      <c r="AG62" s="97">
        <v>1</v>
      </c>
      <c r="AH62" s="101">
        <v>0</v>
      </c>
      <c r="AI62" s="101">
        <v>0</v>
      </c>
    </row>
    <row r="63" spans="1:35" ht="18" x14ac:dyDescent="0.4">
      <c r="A63" s="96" t="s">
        <v>343</v>
      </c>
      <c r="B63" s="101">
        <v>0</v>
      </c>
      <c r="C63" s="101">
        <v>0</v>
      </c>
      <c r="D63" s="101">
        <v>0</v>
      </c>
      <c r="E63" s="97">
        <v>1</v>
      </c>
      <c r="F63" s="101">
        <v>0</v>
      </c>
      <c r="G63" s="101">
        <v>0</v>
      </c>
      <c r="H63" s="96" t="s">
        <v>343</v>
      </c>
      <c r="I63" s="101">
        <v>0</v>
      </c>
      <c r="J63" s="101">
        <v>0</v>
      </c>
      <c r="K63" s="101">
        <v>0</v>
      </c>
      <c r="L63" s="97">
        <v>1</v>
      </c>
      <c r="M63" s="101">
        <v>0</v>
      </c>
      <c r="N63" s="101">
        <v>0</v>
      </c>
      <c r="O63" s="96" t="s">
        <v>266</v>
      </c>
      <c r="P63" s="101">
        <v>0</v>
      </c>
      <c r="Q63" s="101">
        <v>0</v>
      </c>
      <c r="R63" s="101">
        <v>0</v>
      </c>
      <c r="S63" s="97">
        <v>1</v>
      </c>
      <c r="T63" s="101">
        <v>0</v>
      </c>
      <c r="U63" s="101">
        <v>0</v>
      </c>
      <c r="V63" s="96" t="s">
        <v>344</v>
      </c>
      <c r="W63" s="101">
        <v>0</v>
      </c>
      <c r="X63" s="101">
        <v>0</v>
      </c>
      <c r="Y63" s="101">
        <v>0</v>
      </c>
      <c r="Z63" s="97">
        <v>1</v>
      </c>
      <c r="AA63" s="101">
        <v>0</v>
      </c>
      <c r="AB63" s="101">
        <v>0</v>
      </c>
      <c r="AC63" s="101">
        <v>0</v>
      </c>
      <c r="AD63" s="101">
        <v>0</v>
      </c>
      <c r="AE63" s="101">
        <v>0</v>
      </c>
      <c r="AF63" s="101">
        <v>0</v>
      </c>
      <c r="AG63" s="97">
        <v>1</v>
      </c>
      <c r="AH63" s="101">
        <v>0</v>
      </c>
      <c r="AI63" s="101">
        <v>0</v>
      </c>
    </row>
    <row r="64" spans="1:35" ht="18" x14ac:dyDescent="0.4">
      <c r="A64" s="96" t="s">
        <v>320</v>
      </c>
      <c r="B64" s="101">
        <v>0</v>
      </c>
      <c r="C64" s="101">
        <v>0</v>
      </c>
      <c r="D64" s="101">
        <v>0</v>
      </c>
      <c r="E64" s="97">
        <v>1</v>
      </c>
      <c r="F64" s="101">
        <v>0</v>
      </c>
      <c r="G64" s="101">
        <v>0</v>
      </c>
      <c r="H64" s="96" t="s">
        <v>320</v>
      </c>
      <c r="I64" s="101">
        <v>0</v>
      </c>
      <c r="J64" s="101">
        <v>0</v>
      </c>
      <c r="K64" s="101">
        <v>0</v>
      </c>
      <c r="L64" s="97">
        <v>1</v>
      </c>
      <c r="M64" s="101">
        <v>0</v>
      </c>
      <c r="N64" s="101">
        <v>0</v>
      </c>
      <c r="O64" s="96" t="s">
        <v>303</v>
      </c>
      <c r="P64" s="101">
        <v>0</v>
      </c>
      <c r="Q64" s="101">
        <v>0</v>
      </c>
      <c r="R64" s="101">
        <v>0</v>
      </c>
      <c r="S64" s="97">
        <v>1</v>
      </c>
      <c r="T64" s="101">
        <v>0</v>
      </c>
      <c r="U64" s="101">
        <v>0</v>
      </c>
      <c r="V64" s="96" t="s">
        <v>334</v>
      </c>
      <c r="W64" s="101">
        <v>0</v>
      </c>
      <c r="X64" s="101">
        <v>0</v>
      </c>
      <c r="Y64" s="101">
        <v>0</v>
      </c>
      <c r="Z64" s="97">
        <v>1</v>
      </c>
      <c r="AA64" s="101">
        <v>0</v>
      </c>
      <c r="AB64" s="101">
        <v>0</v>
      </c>
      <c r="AC64" s="101">
        <v>0</v>
      </c>
      <c r="AD64" s="101">
        <v>0</v>
      </c>
      <c r="AE64" s="101">
        <v>0</v>
      </c>
      <c r="AF64" s="101">
        <v>0</v>
      </c>
      <c r="AG64" s="97">
        <v>1</v>
      </c>
      <c r="AH64" s="101">
        <v>0</v>
      </c>
      <c r="AI64" s="101">
        <v>0</v>
      </c>
    </row>
    <row r="65" spans="1:35" ht="18" x14ac:dyDescent="0.4">
      <c r="A65" s="96" t="s">
        <v>344</v>
      </c>
      <c r="B65" s="101">
        <v>0</v>
      </c>
      <c r="C65" s="101">
        <v>0</v>
      </c>
      <c r="D65" s="101">
        <v>0</v>
      </c>
      <c r="E65" s="97">
        <v>1</v>
      </c>
      <c r="F65" s="101">
        <v>0</v>
      </c>
      <c r="G65" s="101">
        <v>0</v>
      </c>
      <c r="H65" s="96" t="s">
        <v>344</v>
      </c>
      <c r="I65" s="101">
        <v>0</v>
      </c>
      <c r="J65" s="101">
        <v>0</v>
      </c>
      <c r="K65" s="101">
        <v>0</v>
      </c>
      <c r="L65" s="97">
        <v>1</v>
      </c>
      <c r="M65" s="101">
        <v>0</v>
      </c>
      <c r="N65" s="101">
        <v>0</v>
      </c>
      <c r="O65" s="96" t="s">
        <v>301</v>
      </c>
      <c r="P65" s="101">
        <v>0</v>
      </c>
      <c r="Q65" s="101">
        <v>0</v>
      </c>
      <c r="R65" s="101">
        <v>0</v>
      </c>
      <c r="S65" s="97">
        <v>1</v>
      </c>
      <c r="T65" s="101">
        <v>0</v>
      </c>
      <c r="U65" s="101">
        <v>0</v>
      </c>
      <c r="V65" s="96" t="s">
        <v>305</v>
      </c>
      <c r="W65" s="101">
        <v>0</v>
      </c>
      <c r="X65" s="101">
        <v>0</v>
      </c>
      <c r="Y65" s="101">
        <v>0</v>
      </c>
      <c r="Z65" s="97">
        <v>1</v>
      </c>
      <c r="AA65" s="101">
        <v>0</v>
      </c>
      <c r="AB65" s="101">
        <v>0</v>
      </c>
      <c r="AC65" s="101">
        <v>0</v>
      </c>
      <c r="AD65" s="101">
        <v>0</v>
      </c>
      <c r="AE65" s="101">
        <v>0</v>
      </c>
      <c r="AF65" s="101">
        <v>0</v>
      </c>
      <c r="AG65" s="97">
        <v>1</v>
      </c>
      <c r="AH65" s="101">
        <v>0</v>
      </c>
      <c r="AI65" s="101">
        <v>0</v>
      </c>
    </row>
    <row r="66" spans="1:35" ht="18" x14ac:dyDescent="0.4">
      <c r="A66" s="96" t="s">
        <v>334</v>
      </c>
      <c r="B66" s="101">
        <v>0</v>
      </c>
      <c r="C66" s="101">
        <v>0</v>
      </c>
      <c r="D66" s="101">
        <v>0</v>
      </c>
      <c r="E66" s="97">
        <v>1</v>
      </c>
      <c r="F66" s="101">
        <v>0</v>
      </c>
      <c r="G66" s="101">
        <v>0</v>
      </c>
      <c r="H66" s="96" t="s">
        <v>334</v>
      </c>
      <c r="I66" s="101">
        <v>0</v>
      </c>
      <c r="J66" s="101">
        <v>0</v>
      </c>
      <c r="K66" s="101">
        <v>0</v>
      </c>
      <c r="L66" s="97">
        <v>1</v>
      </c>
      <c r="M66" s="101">
        <v>0</v>
      </c>
      <c r="N66" s="101">
        <v>0</v>
      </c>
      <c r="O66" s="96" t="s">
        <v>328</v>
      </c>
      <c r="P66" s="101">
        <v>0</v>
      </c>
      <c r="Q66" s="101">
        <v>0</v>
      </c>
      <c r="R66" s="101">
        <v>0</v>
      </c>
      <c r="S66" s="97">
        <v>1</v>
      </c>
      <c r="T66" s="101">
        <v>0</v>
      </c>
      <c r="U66" s="101">
        <v>0</v>
      </c>
      <c r="V66" s="96" t="s">
        <v>290</v>
      </c>
      <c r="W66" s="101">
        <v>0</v>
      </c>
      <c r="X66" s="101">
        <v>0</v>
      </c>
      <c r="Y66" s="101">
        <v>0</v>
      </c>
      <c r="Z66" s="97">
        <v>1</v>
      </c>
      <c r="AA66" s="101">
        <v>0</v>
      </c>
      <c r="AB66" s="101">
        <v>0</v>
      </c>
      <c r="AC66" s="96" t="s">
        <v>232</v>
      </c>
      <c r="AD66" s="101">
        <v>0</v>
      </c>
      <c r="AE66" s="101">
        <v>0</v>
      </c>
      <c r="AF66" s="101">
        <v>0</v>
      </c>
      <c r="AG66" s="97">
        <v>1</v>
      </c>
      <c r="AH66" s="101">
        <v>0</v>
      </c>
      <c r="AI66" s="101">
        <v>0</v>
      </c>
    </row>
    <row r="67" spans="1:35" ht="18" x14ac:dyDescent="0.4">
      <c r="A67" s="96" t="s">
        <v>305</v>
      </c>
      <c r="B67" s="101">
        <v>0</v>
      </c>
      <c r="C67" s="101">
        <v>0</v>
      </c>
      <c r="D67" s="101">
        <v>0</v>
      </c>
      <c r="E67" s="97">
        <v>1</v>
      </c>
      <c r="F67" s="101">
        <v>0</v>
      </c>
      <c r="G67" s="101">
        <v>0</v>
      </c>
      <c r="H67" s="96" t="s">
        <v>305</v>
      </c>
      <c r="I67" s="101">
        <v>0</v>
      </c>
      <c r="J67" s="101">
        <v>0</v>
      </c>
      <c r="K67" s="101">
        <v>0</v>
      </c>
      <c r="L67" s="97">
        <v>1</v>
      </c>
      <c r="M67" s="101">
        <v>0</v>
      </c>
      <c r="N67" s="101">
        <v>0</v>
      </c>
      <c r="O67" s="96" t="s">
        <v>343</v>
      </c>
      <c r="P67" s="101">
        <v>0</v>
      </c>
      <c r="Q67" s="101">
        <v>0</v>
      </c>
      <c r="R67" s="101">
        <v>0</v>
      </c>
      <c r="S67" s="97">
        <v>1</v>
      </c>
      <c r="T67" s="101">
        <v>0</v>
      </c>
      <c r="U67" s="101">
        <v>0</v>
      </c>
      <c r="V67" s="96" t="s">
        <v>262</v>
      </c>
      <c r="W67" s="101">
        <v>0</v>
      </c>
      <c r="X67" s="101">
        <v>0</v>
      </c>
      <c r="Y67" s="101">
        <v>0</v>
      </c>
      <c r="Z67" s="97">
        <v>1</v>
      </c>
      <c r="AA67" s="101">
        <v>0</v>
      </c>
      <c r="AB67" s="101">
        <v>0</v>
      </c>
      <c r="AC67" s="96" t="s">
        <v>335</v>
      </c>
      <c r="AD67" s="101">
        <v>0</v>
      </c>
      <c r="AE67" s="101">
        <v>0</v>
      </c>
      <c r="AF67" s="101">
        <v>0</v>
      </c>
      <c r="AG67" s="97">
        <v>1</v>
      </c>
      <c r="AH67" s="101">
        <v>0</v>
      </c>
      <c r="AI67" s="101">
        <v>0</v>
      </c>
    </row>
    <row r="68" spans="1:35" ht="18" x14ac:dyDescent="0.4">
      <c r="A68" s="96" t="s">
        <v>290</v>
      </c>
      <c r="B68" s="101">
        <v>0</v>
      </c>
      <c r="C68" s="101">
        <v>0</v>
      </c>
      <c r="D68" s="101">
        <v>0</v>
      </c>
      <c r="E68" s="97">
        <v>1</v>
      </c>
      <c r="F68" s="101">
        <v>0</v>
      </c>
      <c r="G68" s="101">
        <v>0</v>
      </c>
      <c r="H68" s="96" t="s">
        <v>290</v>
      </c>
      <c r="I68" s="101">
        <v>0</v>
      </c>
      <c r="J68" s="101">
        <v>0</v>
      </c>
      <c r="K68" s="101">
        <v>0</v>
      </c>
      <c r="L68" s="97">
        <v>1</v>
      </c>
      <c r="M68" s="101">
        <v>0</v>
      </c>
      <c r="N68" s="101">
        <v>0</v>
      </c>
      <c r="O68" s="96" t="s">
        <v>320</v>
      </c>
      <c r="P68" s="101">
        <v>0</v>
      </c>
      <c r="Q68" s="101">
        <v>0</v>
      </c>
      <c r="R68" s="101">
        <v>0</v>
      </c>
      <c r="S68" s="97">
        <v>1</v>
      </c>
      <c r="T68" s="101">
        <v>0</v>
      </c>
      <c r="U68" s="101">
        <v>0</v>
      </c>
      <c r="V68" s="96" t="s">
        <v>347</v>
      </c>
      <c r="W68" s="101">
        <v>0</v>
      </c>
      <c r="X68" s="101">
        <v>0</v>
      </c>
      <c r="Y68" s="101">
        <v>0</v>
      </c>
      <c r="Z68" s="97">
        <v>1</v>
      </c>
      <c r="AA68" s="101">
        <v>0</v>
      </c>
      <c r="AB68" s="101">
        <v>0</v>
      </c>
      <c r="AC68" s="96" t="s">
        <v>287</v>
      </c>
      <c r="AD68" s="101">
        <v>0</v>
      </c>
      <c r="AE68" s="101">
        <v>0</v>
      </c>
      <c r="AF68" s="101">
        <v>0</v>
      </c>
      <c r="AG68" s="97">
        <v>1</v>
      </c>
      <c r="AH68" s="101">
        <v>0</v>
      </c>
      <c r="AI68" s="101">
        <v>0</v>
      </c>
    </row>
    <row r="69" spans="1:35" ht="18" x14ac:dyDescent="0.4">
      <c r="A69" s="96" t="s">
        <v>262</v>
      </c>
      <c r="B69" s="101">
        <v>0</v>
      </c>
      <c r="C69" s="101">
        <v>0</v>
      </c>
      <c r="D69" s="101">
        <v>0</v>
      </c>
      <c r="E69" s="97">
        <v>1</v>
      </c>
      <c r="F69" s="101">
        <v>0</v>
      </c>
      <c r="G69" s="101">
        <v>0</v>
      </c>
      <c r="H69" s="96" t="s">
        <v>262</v>
      </c>
      <c r="I69" s="101">
        <v>0</v>
      </c>
      <c r="J69" s="101">
        <v>0</v>
      </c>
      <c r="K69" s="101">
        <v>0</v>
      </c>
      <c r="L69" s="97">
        <v>1</v>
      </c>
      <c r="M69" s="101">
        <v>0</v>
      </c>
      <c r="N69" s="101">
        <v>0</v>
      </c>
      <c r="O69" s="96" t="s">
        <v>344</v>
      </c>
      <c r="P69" s="101">
        <v>0</v>
      </c>
      <c r="Q69" s="101">
        <v>0</v>
      </c>
      <c r="R69" s="101">
        <v>0</v>
      </c>
      <c r="S69" s="97">
        <v>1</v>
      </c>
      <c r="T69" s="101">
        <v>0</v>
      </c>
      <c r="U69" s="101">
        <v>0</v>
      </c>
      <c r="V69" s="96" t="s">
        <v>223</v>
      </c>
      <c r="W69" s="101">
        <v>0</v>
      </c>
      <c r="X69" s="101">
        <v>0</v>
      </c>
      <c r="Y69" s="101">
        <v>0</v>
      </c>
      <c r="Z69" s="97">
        <v>1</v>
      </c>
      <c r="AA69" s="101">
        <v>0</v>
      </c>
      <c r="AB69" s="101">
        <v>0</v>
      </c>
      <c r="AC69" s="96" t="s">
        <v>302</v>
      </c>
      <c r="AD69" s="101">
        <v>0</v>
      </c>
      <c r="AE69" s="101">
        <v>0</v>
      </c>
      <c r="AF69" s="101">
        <v>0</v>
      </c>
      <c r="AG69" s="97">
        <v>1</v>
      </c>
      <c r="AH69" s="101">
        <v>0</v>
      </c>
      <c r="AI69" s="101">
        <v>0</v>
      </c>
    </row>
    <row r="70" spans="1:35" ht="18" x14ac:dyDescent="0.4">
      <c r="A70" s="96" t="s">
        <v>347</v>
      </c>
      <c r="B70" s="101">
        <v>0</v>
      </c>
      <c r="C70" s="101">
        <v>0</v>
      </c>
      <c r="D70" s="101">
        <v>0</v>
      </c>
      <c r="E70" s="97">
        <v>1</v>
      </c>
      <c r="F70" s="101">
        <v>0</v>
      </c>
      <c r="G70" s="101">
        <v>0</v>
      </c>
      <c r="H70" s="96" t="s">
        <v>347</v>
      </c>
      <c r="I70" s="101">
        <v>0</v>
      </c>
      <c r="J70" s="101">
        <v>0</v>
      </c>
      <c r="K70" s="101">
        <v>0</v>
      </c>
      <c r="L70" s="97">
        <v>1</v>
      </c>
      <c r="M70" s="101">
        <v>0</v>
      </c>
      <c r="N70" s="101">
        <v>0</v>
      </c>
      <c r="O70" s="96" t="s">
        <v>334</v>
      </c>
      <c r="P70" s="101">
        <v>0</v>
      </c>
      <c r="Q70" s="101">
        <v>0</v>
      </c>
      <c r="R70" s="101">
        <v>0</v>
      </c>
      <c r="S70" s="97">
        <v>1</v>
      </c>
      <c r="T70" s="101">
        <v>0</v>
      </c>
      <c r="U70" s="101">
        <v>0</v>
      </c>
      <c r="V70" s="96" t="s">
        <v>295</v>
      </c>
      <c r="W70" s="101">
        <v>0</v>
      </c>
      <c r="X70" s="101">
        <v>0</v>
      </c>
      <c r="Y70" s="101">
        <v>0</v>
      </c>
      <c r="Z70" s="97">
        <v>1</v>
      </c>
      <c r="AA70" s="101">
        <v>0</v>
      </c>
      <c r="AB70" s="101">
        <v>0</v>
      </c>
      <c r="AC70" s="96" t="s">
        <v>282</v>
      </c>
      <c r="AD70" s="101">
        <v>0</v>
      </c>
      <c r="AE70" s="101">
        <v>0</v>
      </c>
      <c r="AF70" s="101">
        <v>0</v>
      </c>
      <c r="AG70" s="97">
        <v>1</v>
      </c>
      <c r="AH70" s="101">
        <v>0</v>
      </c>
      <c r="AI70" s="101">
        <v>0</v>
      </c>
    </row>
    <row r="71" spans="1:35" ht="18" x14ac:dyDescent="0.4">
      <c r="A71" s="96" t="s">
        <v>295</v>
      </c>
      <c r="B71" s="101">
        <v>0</v>
      </c>
      <c r="C71" s="101">
        <v>0</v>
      </c>
      <c r="D71" s="101">
        <v>0</v>
      </c>
      <c r="E71" s="97">
        <v>1</v>
      </c>
      <c r="F71" s="101">
        <v>0</v>
      </c>
      <c r="G71" s="101">
        <v>0</v>
      </c>
      <c r="H71" s="96" t="s">
        <v>223</v>
      </c>
      <c r="I71" s="101">
        <v>0</v>
      </c>
      <c r="J71" s="101">
        <v>0</v>
      </c>
      <c r="K71" s="101">
        <v>0</v>
      </c>
      <c r="L71" s="97">
        <v>1</v>
      </c>
      <c r="M71" s="101">
        <v>0</v>
      </c>
      <c r="N71" s="101">
        <v>0</v>
      </c>
      <c r="O71" s="96" t="s">
        <v>305</v>
      </c>
      <c r="P71" s="101">
        <v>0</v>
      </c>
      <c r="Q71" s="101">
        <v>0</v>
      </c>
      <c r="R71" s="101">
        <v>0</v>
      </c>
      <c r="S71" s="97">
        <v>1</v>
      </c>
      <c r="T71" s="101">
        <v>0</v>
      </c>
      <c r="U71" s="101">
        <v>0</v>
      </c>
      <c r="V71" s="96" t="s">
        <v>310</v>
      </c>
      <c r="W71" s="101">
        <v>0</v>
      </c>
      <c r="X71" s="101">
        <v>0</v>
      </c>
      <c r="Y71" s="101">
        <v>0</v>
      </c>
      <c r="Z71" s="97">
        <v>1</v>
      </c>
      <c r="AA71" s="101">
        <v>0</v>
      </c>
      <c r="AB71" s="101">
        <v>0</v>
      </c>
      <c r="AC71" s="96" t="s">
        <v>215</v>
      </c>
      <c r="AD71" s="101">
        <v>0</v>
      </c>
      <c r="AE71" s="101">
        <v>0</v>
      </c>
      <c r="AF71" s="101">
        <v>0</v>
      </c>
      <c r="AG71" s="97">
        <v>1</v>
      </c>
      <c r="AH71" s="101">
        <v>0</v>
      </c>
      <c r="AI71" s="101">
        <v>0</v>
      </c>
    </row>
    <row r="72" spans="1:35" ht="18" x14ac:dyDescent="0.4">
      <c r="A72" s="96" t="s">
        <v>310</v>
      </c>
      <c r="B72" s="101">
        <v>0</v>
      </c>
      <c r="C72" s="101">
        <v>0</v>
      </c>
      <c r="D72" s="101">
        <v>0</v>
      </c>
      <c r="E72" s="97">
        <v>1</v>
      </c>
      <c r="F72" s="101">
        <v>0</v>
      </c>
      <c r="G72" s="101">
        <v>0</v>
      </c>
      <c r="H72" s="96" t="s">
        <v>295</v>
      </c>
      <c r="I72" s="101">
        <v>0</v>
      </c>
      <c r="J72" s="101">
        <v>0</v>
      </c>
      <c r="K72" s="101">
        <v>0</v>
      </c>
      <c r="L72" s="97">
        <v>1</v>
      </c>
      <c r="M72" s="101">
        <v>0</v>
      </c>
      <c r="N72" s="101">
        <v>0</v>
      </c>
      <c r="O72" s="96" t="s">
        <v>290</v>
      </c>
      <c r="P72" s="101">
        <v>0</v>
      </c>
      <c r="Q72" s="101">
        <v>0</v>
      </c>
      <c r="R72" s="101">
        <v>0</v>
      </c>
      <c r="S72" s="97">
        <v>1</v>
      </c>
      <c r="T72" s="101">
        <v>0</v>
      </c>
      <c r="U72" s="101">
        <v>0</v>
      </c>
      <c r="V72" s="96" t="s">
        <v>284</v>
      </c>
      <c r="W72" s="101">
        <v>0</v>
      </c>
      <c r="X72" s="101">
        <v>0</v>
      </c>
      <c r="Y72" s="101">
        <v>0</v>
      </c>
      <c r="Z72" s="97">
        <v>1</v>
      </c>
      <c r="AA72" s="101">
        <v>0</v>
      </c>
      <c r="AB72" s="101">
        <v>0</v>
      </c>
      <c r="AC72" s="96" t="s">
        <v>247</v>
      </c>
      <c r="AD72" s="101">
        <v>0</v>
      </c>
      <c r="AE72" s="101">
        <v>0</v>
      </c>
      <c r="AF72" s="101">
        <v>0</v>
      </c>
      <c r="AG72" s="97">
        <v>1</v>
      </c>
      <c r="AH72" s="101">
        <v>0</v>
      </c>
      <c r="AI72" s="101">
        <v>0</v>
      </c>
    </row>
    <row r="73" spans="1:35" ht="18" x14ac:dyDescent="0.4">
      <c r="A73" s="96" t="s">
        <v>284</v>
      </c>
      <c r="B73" s="101">
        <v>0</v>
      </c>
      <c r="C73" s="101">
        <v>0</v>
      </c>
      <c r="D73" s="101">
        <v>0</v>
      </c>
      <c r="E73" s="97">
        <v>1</v>
      </c>
      <c r="F73" s="101">
        <v>0</v>
      </c>
      <c r="G73" s="101">
        <v>0</v>
      </c>
      <c r="H73" s="96" t="s">
        <v>310</v>
      </c>
      <c r="I73" s="101">
        <v>0</v>
      </c>
      <c r="J73" s="101">
        <v>0</v>
      </c>
      <c r="K73" s="101">
        <v>0</v>
      </c>
      <c r="L73" s="97">
        <v>1</v>
      </c>
      <c r="M73" s="101">
        <v>0</v>
      </c>
      <c r="N73" s="101">
        <v>0</v>
      </c>
      <c r="O73" s="96" t="s">
        <v>262</v>
      </c>
      <c r="P73" s="101">
        <v>0</v>
      </c>
      <c r="Q73" s="101">
        <v>0</v>
      </c>
      <c r="R73" s="101">
        <v>0</v>
      </c>
      <c r="S73" s="97">
        <v>1</v>
      </c>
      <c r="T73" s="101">
        <v>0</v>
      </c>
      <c r="U73" s="101">
        <v>0</v>
      </c>
      <c r="V73" s="96" t="s">
        <v>316</v>
      </c>
      <c r="W73" s="101">
        <v>0</v>
      </c>
      <c r="X73" s="101">
        <v>0</v>
      </c>
      <c r="Y73" s="101">
        <v>0</v>
      </c>
      <c r="Z73" s="97">
        <v>1</v>
      </c>
      <c r="AA73" s="101">
        <v>0</v>
      </c>
      <c r="AB73" s="101">
        <v>0</v>
      </c>
      <c r="AC73" s="96" t="s">
        <v>340</v>
      </c>
      <c r="AD73" s="101">
        <v>0</v>
      </c>
      <c r="AE73" s="101">
        <v>0</v>
      </c>
      <c r="AF73" s="101">
        <v>0</v>
      </c>
      <c r="AG73" s="97">
        <v>1</v>
      </c>
      <c r="AH73" s="101">
        <v>0</v>
      </c>
      <c r="AI73" s="101">
        <v>0</v>
      </c>
    </row>
    <row r="74" spans="1:35" ht="18" x14ac:dyDescent="0.4">
      <c r="A74" s="96" t="s">
        <v>316</v>
      </c>
      <c r="B74" s="101">
        <v>0</v>
      </c>
      <c r="C74" s="101">
        <v>0</v>
      </c>
      <c r="D74" s="101">
        <v>0</v>
      </c>
      <c r="E74" s="97">
        <v>1</v>
      </c>
      <c r="F74" s="101">
        <v>0</v>
      </c>
      <c r="G74" s="101">
        <v>0</v>
      </c>
      <c r="H74" s="96" t="s">
        <v>218</v>
      </c>
      <c r="I74" s="101">
        <v>0</v>
      </c>
      <c r="J74" s="101">
        <v>0</v>
      </c>
      <c r="K74" s="101">
        <v>0</v>
      </c>
      <c r="L74" s="97">
        <v>1</v>
      </c>
      <c r="M74" s="101">
        <v>0</v>
      </c>
      <c r="N74" s="101">
        <v>0</v>
      </c>
      <c r="O74" s="96" t="s">
        <v>347</v>
      </c>
      <c r="P74" s="101">
        <v>0</v>
      </c>
      <c r="Q74" s="101">
        <v>0</v>
      </c>
      <c r="R74" s="101">
        <v>0</v>
      </c>
      <c r="S74" s="97">
        <v>1</v>
      </c>
      <c r="T74" s="101">
        <v>0</v>
      </c>
      <c r="U74" s="101">
        <v>0</v>
      </c>
      <c r="V74" s="96" t="s">
        <v>270</v>
      </c>
      <c r="W74" s="101">
        <v>0</v>
      </c>
      <c r="X74" s="101">
        <v>0</v>
      </c>
      <c r="Y74" s="101">
        <v>0</v>
      </c>
      <c r="Z74" s="97">
        <v>1</v>
      </c>
      <c r="AA74" s="101">
        <v>0</v>
      </c>
      <c r="AB74" s="101">
        <v>0</v>
      </c>
      <c r="AC74" s="96" t="s">
        <v>265</v>
      </c>
      <c r="AD74" s="101">
        <v>0</v>
      </c>
      <c r="AE74" s="101">
        <v>0</v>
      </c>
      <c r="AF74" s="101">
        <v>0</v>
      </c>
      <c r="AG74" s="97">
        <v>1</v>
      </c>
      <c r="AH74" s="101">
        <v>0</v>
      </c>
      <c r="AI74" s="101">
        <v>0</v>
      </c>
    </row>
    <row r="75" spans="1:35" ht="18" x14ac:dyDescent="0.4">
      <c r="A75" s="96" t="s">
        <v>270</v>
      </c>
      <c r="B75" s="101">
        <v>0</v>
      </c>
      <c r="C75" s="101">
        <v>0</v>
      </c>
      <c r="D75" s="101">
        <v>0</v>
      </c>
      <c r="E75" s="97">
        <v>1</v>
      </c>
      <c r="F75" s="101">
        <v>0</v>
      </c>
      <c r="G75" s="101">
        <v>0</v>
      </c>
      <c r="H75" s="96" t="s">
        <v>224</v>
      </c>
      <c r="I75" s="101">
        <v>0</v>
      </c>
      <c r="J75" s="101">
        <v>0</v>
      </c>
      <c r="K75" s="101">
        <v>0</v>
      </c>
      <c r="L75" s="97">
        <v>1</v>
      </c>
      <c r="M75" s="101">
        <v>0</v>
      </c>
      <c r="N75" s="101">
        <v>0</v>
      </c>
      <c r="O75" s="96" t="s">
        <v>223</v>
      </c>
      <c r="P75" s="101">
        <v>0</v>
      </c>
      <c r="Q75" s="101">
        <v>0</v>
      </c>
      <c r="R75" s="101">
        <v>0</v>
      </c>
      <c r="S75" s="97">
        <v>1</v>
      </c>
      <c r="T75" s="101">
        <v>0</v>
      </c>
      <c r="U75" s="101">
        <v>0</v>
      </c>
      <c r="V75" s="96" t="s">
        <v>246</v>
      </c>
      <c r="W75" s="101">
        <v>0</v>
      </c>
      <c r="X75" s="101">
        <v>0</v>
      </c>
      <c r="Y75" s="101">
        <v>0</v>
      </c>
      <c r="Z75" s="97">
        <v>1</v>
      </c>
      <c r="AA75" s="101">
        <v>0</v>
      </c>
      <c r="AB75" s="101">
        <v>0</v>
      </c>
      <c r="AC75" s="96" t="s">
        <v>245</v>
      </c>
      <c r="AD75" s="101">
        <v>0</v>
      </c>
      <c r="AE75" s="101">
        <v>0</v>
      </c>
      <c r="AF75" s="101">
        <v>0</v>
      </c>
      <c r="AG75" s="97">
        <v>1</v>
      </c>
      <c r="AH75" s="101">
        <v>0</v>
      </c>
      <c r="AI75" s="101">
        <v>0</v>
      </c>
    </row>
    <row r="76" spans="1:35" ht="18" x14ac:dyDescent="0.4">
      <c r="A76" s="96" t="s">
        <v>246</v>
      </c>
      <c r="B76" s="101">
        <v>0</v>
      </c>
      <c r="C76" s="101">
        <v>0</v>
      </c>
      <c r="D76" s="101">
        <v>0</v>
      </c>
      <c r="E76" s="97">
        <v>1</v>
      </c>
      <c r="F76" s="101">
        <v>0</v>
      </c>
      <c r="G76" s="101">
        <v>0</v>
      </c>
      <c r="H76" s="96" t="s">
        <v>234</v>
      </c>
      <c r="I76" s="101">
        <v>0</v>
      </c>
      <c r="J76" s="101">
        <v>0</v>
      </c>
      <c r="K76" s="101">
        <v>0</v>
      </c>
      <c r="L76" s="97">
        <v>1</v>
      </c>
      <c r="M76" s="101">
        <v>0</v>
      </c>
      <c r="N76" s="101">
        <v>0</v>
      </c>
      <c r="O76" s="96" t="s">
        <v>295</v>
      </c>
      <c r="P76" s="101">
        <v>0</v>
      </c>
      <c r="Q76" s="101">
        <v>0</v>
      </c>
      <c r="R76" s="101">
        <v>0</v>
      </c>
      <c r="S76" s="97">
        <v>1</v>
      </c>
      <c r="T76" s="101">
        <v>0</v>
      </c>
      <c r="U76" s="101">
        <v>0</v>
      </c>
      <c r="V76" s="96" t="s">
        <v>252</v>
      </c>
      <c r="W76" s="101">
        <v>0</v>
      </c>
      <c r="X76" s="101">
        <v>0</v>
      </c>
      <c r="Y76" s="101">
        <v>0</v>
      </c>
      <c r="Z76" s="97">
        <v>1</v>
      </c>
      <c r="AA76" s="101">
        <v>0</v>
      </c>
      <c r="AB76" s="101">
        <v>0</v>
      </c>
      <c r="AC76" s="96" t="s">
        <v>259</v>
      </c>
      <c r="AD76" s="101">
        <v>0</v>
      </c>
      <c r="AE76" s="101">
        <v>0</v>
      </c>
      <c r="AF76" s="101">
        <v>0</v>
      </c>
      <c r="AG76" s="97">
        <v>1</v>
      </c>
      <c r="AH76" s="101">
        <v>0</v>
      </c>
      <c r="AI76" s="101">
        <v>0</v>
      </c>
    </row>
    <row r="77" spans="1:35" ht="36" x14ac:dyDescent="0.4">
      <c r="A77" s="96" t="s">
        <v>252</v>
      </c>
      <c r="B77" s="101">
        <v>0</v>
      </c>
      <c r="C77" s="101">
        <v>0</v>
      </c>
      <c r="D77" s="101">
        <v>0</v>
      </c>
      <c r="E77" s="97">
        <v>1</v>
      </c>
      <c r="F77" s="101">
        <v>0</v>
      </c>
      <c r="G77" s="101">
        <v>0</v>
      </c>
      <c r="H77" s="96" t="s">
        <v>284</v>
      </c>
      <c r="I77" s="101">
        <v>0</v>
      </c>
      <c r="J77" s="101">
        <v>0</v>
      </c>
      <c r="K77" s="101">
        <v>0</v>
      </c>
      <c r="L77" s="97">
        <v>1</v>
      </c>
      <c r="M77" s="101">
        <v>0</v>
      </c>
      <c r="N77" s="101">
        <v>0</v>
      </c>
      <c r="O77" s="96" t="s">
        <v>310</v>
      </c>
      <c r="P77" s="101">
        <v>0</v>
      </c>
      <c r="Q77" s="101">
        <v>0</v>
      </c>
      <c r="R77" s="101">
        <v>0</v>
      </c>
      <c r="S77" s="97">
        <v>1</v>
      </c>
      <c r="T77" s="101">
        <v>0</v>
      </c>
      <c r="U77" s="101">
        <v>0</v>
      </c>
      <c r="V77" s="96" t="s">
        <v>283</v>
      </c>
      <c r="W77" s="101">
        <v>0</v>
      </c>
      <c r="X77" s="101">
        <v>0</v>
      </c>
      <c r="Y77" s="101">
        <v>0</v>
      </c>
      <c r="Z77" s="97">
        <v>1</v>
      </c>
      <c r="AA77" s="101">
        <v>0</v>
      </c>
      <c r="AB77" s="101">
        <v>0</v>
      </c>
      <c r="AC77" s="96" t="s">
        <v>239</v>
      </c>
      <c r="AD77" s="101">
        <v>0</v>
      </c>
      <c r="AE77" s="101">
        <v>0</v>
      </c>
      <c r="AF77" s="101">
        <v>0</v>
      </c>
      <c r="AG77" s="97">
        <v>1</v>
      </c>
      <c r="AH77" s="101">
        <v>0</v>
      </c>
      <c r="AI77" s="101">
        <v>0</v>
      </c>
    </row>
    <row r="78" spans="1:35" ht="18" x14ac:dyDescent="0.4">
      <c r="A78" s="96" t="s">
        <v>283</v>
      </c>
      <c r="B78" s="101">
        <v>0</v>
      </c>
      <c r="C78" s="101">
        <v>0</v>
      </c>
      <c r="D78" s="101">
        <v>0</v>
      </c>
      <c r="E78" s="97">
        <v>1</v>
      </c>
      <c r="F78" s="101">
        <v>0</v>
      </c>
      <c r="G78" s="101">
        <v>0</v>
      </c>
      <c r="H78" s="96" t="s">
        <v>316</v>
      </c>
      <c r="I78" s="101">
        <v>0</v>
      </c>
      <c r="J78" s="101">
        <v>0</v>
      </c>
      <c r="K78" s="101">
        <v>0</v>
      </c>
      <c r="L78" s="97">
        <v>1</v>
      </c>
      <c r="M78" s="101">
        <v>0</v>
      </c>
      <c r="N78" s="101">
        <v>0</v>
      </c>
      <c r="O78" s="96" t="s">
        <v>218</v>
      </c>
      <c r="P78" s="101">
        <v>0</v>
      </c>
      <c r="Q78" s="101">
        <v>0</v>
      </c>
      <c r="R78" s="101">
        <v>0</v>
      </c>
      <c r="S78" s="97">
        <v>1</v>
      </c>
      <c r="T78" s="101">
        <v>0</v>
      </c>
      <c r="U78" s="101">
        <v>0</v>
      </c>
      <c r="V78" s="96" t="s">
        <v>231</v>
      </c>
      <c r="W78" s="101">
        <v>0</v>
      </c>
      <c r="X78" s="101">
        <v>0</v>
      </c>
      <c r="Y78" s="101">
        <v>0</v>
      </c>
      <c r="Z78" s="97">
        <v>1</v>
      </c>
      <c r="AA78" s="101">
        <v>0</v>
      </c>
      <c r="AB78" s="101">
        <v>0</v>
      </c>
      <c r="AC78" s="96" t="s">
        <v>281</v>
      </c>
      <c r="AD78" s="101">
        <v>0</v>
      </c>
      <c r="AE78" s="101">
        <v>0</v>
      </c>
      <c r="AF78" s="101">
        <v>0</v>
      </c>
      <c r="AG78" s="97">
        <v>1</v>
      </c>
      <c r="AH78" s="101">
        <v>0</v>
      </c>
      <c r="AI78" s="101">
        <v>0</v>
      </c>
    </row>
    <row r="79" spans="1:35" ht="18" x14ac:dyDescent="0.4">
      <c r="A79" s="96" t="s">
        <v>274</v>
      </c>
      <c r="B79" s="101">
        <v>0</v>
      </c>
      <c r="C79" s="101">
        <v>0</v>
      </c>
      <c r="D79" s="101">
        <v>0</v>
      </c>
      <c r="E79" s="97">
        <v>1</v>
      </c>
      <c r="F79" s="101">
        <v>0</v>
      </c>
      <c r="G79" s="101">
        <v>0</v>
      </c>
      <c r="H79" s="96" t="s">
        <v>270</v>
      </c>
      <c r="I79" s="101">
        <v>0</v>
      </c>
      <c r="J79" s="101">
        <v>0</v>
      </c>
      <c r="K79" s="101">
        <v>0</v>
      </c>
      <c r="L79" s="97">
        <v>1</v>
      </c>
      <c r="M79" s="101">
        <v>0</v>
      </c>
      <c r="N79" s="101">
        <v>0</v>
      </c>
      <c r="O79" s="96" t="s">
        <v>224</v>
      </c>
      <c r="P79" s="101">
        <v>0</v>
      </c>
      <c r="Q79" s="101">
        <v>0</v>
      </c>
      <c r="R79" s="101">
        <v>0</v>
      </c>
      <c r="S79" s="97">
        <v>1</v>
      </c>
      <c r="T79" s="101">
        <v>0</v>
      </c>
      <c r="U79" s="101">
        <v>0</v>
      </c>
      <c r="V79" s="96" t="s">
        <v>274</v>
      </c>
      <c r="W79" s="101">
        <v>0</v>
      </c>
      <c r="X79" s="101">
        <v>0</v>
      </c>
      <c r="Y79" s="101">
        <v>0</v>
      </c>
      <c r="Z79" s="97">
        <v>1</v>
      </c>
      <c r="AA79" s="101">
        <v>0</v>
      </c>
      <c r="AB79" s="101">
        <v>0</v>
      </c>
      <c r="AC79" s="96" t="s">
        <v>307</v>
      </c>
      <c r="AD79" s="101">
        <v>0</v>
      </c>
      <c r="AE79" s="101">
        <v>0</v>
      </c>
      <c r="AF79" s="101">
        <v>0</v>
      </c>
      <c r="AG79" s="97">
        <v>1</v>
      </c>
      <c r="AH79" s="101">
        <v>0</v>
      </c>
      <c r="AI79" s="101">
        <v>0</v>
      </c>
    </row>
    <row r="80" spans="1:35" ht="18" x14ac:dyDescent="0.4">
      <c r="A80" s="96" t="s">
        <v>219</v>
      </c>
      <c r="B80" s="101">
        <v>0</v>
      </c>
      <c r="C80" s="101">
        <v>0</v>
      </c>
      <c r="D80" s="101">
        <v>0</v>
      </c>
      <c r="E80" s="97">
        <v>1</v>
      </c>
      <c r="F80" s="101">
        <v>0</v>
      </c>
      <c r="G80" s="101">
        <v>0</v>
      </c>
      <c r="H80" s="96" t="s">
        <v>283</v>
      </c>
      <c r="I80" s="101">
        <v>0</v>
      </c>
      <c r="J80" s="101">
        <v>0</v>
      </c>
      <c r="K80" s="101">
        <v>0</v>
      </c>
      <c r="L80" s="97">
        <v>1</v>
      </c>
      <c r="M80" s="101">
        <v>0</v>
      </c>
      <c r="N80" s="101">
        <v>0</v>
      </c>
      <c r="O80" s="96" t="s">
        <v>234</v>
      </c>
      <c r="P80" s="101">
        <v>0</v>
      </c>
      <c r="Q80" s="101">
        <v>0</v>
      </c>
      <c r="R80" s="101">
        <v>0</v>
      </c>
      <c r="S80" s="97">
        <v>1</v>
      </c>
      <c r="T80" s="101">
        <v>0</v>
      </c>
      <c r="U80" s="101">
        <v>0</v>
      </c>
      <c r="V80" s="96" t="s">
        <v>219</v>
      </c>
      <c r="W80" s="101">
        <v>0</v>
      </c>
      <c r="X80" s="101">
        <v>0</v>
      </c>
      <c r="Y80" s="101">
        <v>0</v>
      </c>
      <c r="Z80" s="97">
        <v>1</v>
      </c>
      <c r="AA80" s="101">
        <v>0</v>
      </c>
      <c r="AB80" s="101">
        <v>0</v>
      </c>
      <c r="AC80" s="96" t="s">
        <v>343</v>
      </c>
      <c r="AD80" s="101">
        <v>0</v>
      </c>
      <c r="AE80" s="101">
        <v>0</v>
      </c>
      <c r="AF80" s="101">
        <v>0</v>
      </c>
      <c r="AG80" s="97">
        <v>1</v>
      </c>
      <c r="AH80" s="101">
        <v>0</v>
      </c>
      <c r="AI80" s="101">
        <v>0</v>
      </c>
    </row>
    <row r="81" spans="1:35" ht="18" x14ac:dyDescent="0.4">
      <c r="A81" s="96" t="s">
        <v>331</v>
      </c>
      <c r="B81" s="101">
        <v>0</v>
      </c>
      <c r="C81" s="101">
        <v>0</v>
      </c>
      <c r="D81" s="101">
        <v>0</v>
      </c>
      <c r="E81" s="97">
        <v>1</v>
      </c>
      <c r="F81" s="101">
        <v>0</v>
      </c>
      <c r="G81" s="101">
        <v>0</v>
      </c>
      <c r="H81" s="96" t="s">
        <v>231</v>
      </c>
      <c r="I81" s="101">
        <v>0</v>
      </c>
      <c r="J81" s="101">
        <v>0</v>
      </c>
      <c r="K81" s="101">
        <v>0</v>
      </c>
      <c r="L81" s="97">
        <v>1</v>
      </c>
      <c r="M81" s="101">
        <v>0</v>
      </c>
      <c r="N81" s="101">
        <v>0</v>
      </c>
      <c r="O81" s="96" t="s">
        <v>284</v>
      </c>
      <c r="P81" s="101">
        <v>0</v>
      </c>
      <c r="Q81" s="101">
        <v>0</v>
      </c>
      <c r="R81" s="101">
        <v>0</v>
      </c>
      <c r="S81" s="97">
        <v>1</v>
      </c>
      <c r="T81" s="101">
        <v>0</v>
      </c>
      <c r="U81" s="101">
        <v>0</v>
      </c>
      <c r="V81" s="96" t="s">
        <v>331</v>
      </c>
      <c r="W81" s="101">
        <v>0</v>
      </c>
      <c r="X81" s="101">
        <v>0</v>
      </c>
      <c r="Y81" s="101">
        <v>0</v>
      </c>
      <c r="Z81" s="97">
        <v>1</v>
      </c>
      <c r="AA81" s="101">
        <v>0</v>
      </c>
      <c r="AB81" s="101">
        <v>0</v>
      </c>
      <c r="AC81" s="96" t="s">
        <v>344</v>
      </c>
      <c r="AD81" s="101">
        <v>0</v>
      </c>
      <c r="AE81" s="101">
        <v>0</v>
      </c>
      <c r="AF81" s="101">
        <v>0</v>
      </c>
      <c r="AG81" s="97">
        <v>1</v>
      </c>
      <c r="AH81" s="101">
        <v>0</v>
      </c>
      <c r="AI81" s="101">
        <v>0</v>
      </c>
    </row>
    <row r="82" spans="1:35" ht="18" x14ac:dyDescent="0.4">
      <c r="A82" s="96" t="s">
        <v>332</v>
      </c>
      <c r="B82" s="101">
        <v>0</v>
      </c>
      <c r="C82" s="101">
        <v>0</v>
      </c>
      <c r="D82" s="101">
        <v>0</v>
      </c>
      <c r="E82" s="97">
        <v>1</v>
      </c>
      <c r="F82" s="101">
        <v>0</v>
      </c>
      <c r="G82" s="101">
        <v>0</v>
      </c>
      <c r="H82" s="96" t="s">
        <v>274</v>
      </c>
      <c r="I82" s="101">
        <v>0</v>
      </c>
      <c r="J82" s="101">
        <v>0</v>
      </c>
      <c r="K82" s="101">
        <v>0</v>
      </c>
      <c r="L82" s="97">
        <v>1</v>
      </c>
      <c r="M82" s="101">
        <v>0</v>
      </c>
      <c r="N82" s="101">
        <v>0</v>
      </c>
      <c r="O82" s="96" t="s">
        <v>316</v>
      </c>
      <c r="P82" s="101">
        <v>0</v>
      </c>
      <c r="Q82" s="101">
        <v>0</v>
      </c>
      <c r="R82" s="101">
        <v>0</v>
      </c>
      <c r="S82" s="97">
        <v>1</v>
      </c>
      <c r="T82" s="101">
        <v>0</v>
      </c>
      <c r="U82" s="101">
        <v>0</v>
      </c>
      <c r="V82" s="96" t="s">
        <v>332</v>
      </c>
      <c r="W82" s="101">
        <v>0</v>
      </c>
      <c r="X82" s="101">
        <v>0</v>
      </c>
      <c r="Y82" s="101">
        <v>0</v>
      </c>
      <c r="Z82" s="97">
        <v>1</v>
      </c>
      <c r="AA82" s="101">
        <v>0</v>
      </c>
      <c r="AB82" s="101">
        <v>0</v>
      </c>
      <c r="AC82" s="96" t="s">
        <v>290</v>
      </c>
      <c r="AD82" s="101">
        <v>0</v>
      </c>
      <c r="AE82" s="101">
        <v>0</v>
      </c>
      <c r="AF82" s="101">
        <v>0</v>
      </c>
      <c r="AG82" s="97">
        <v>1</v>
      </c>
      <c r="AH82" s="101">
        <v>0</v>
      </c>
      <c r="AI82" s="101">
        <v>0</v>
      </c>
    </row>
    <row r="83" spans="1:35" ht="36" x14ac:dyDescent="0.4">
      <c r="A83" s="96" t="s">
        <v>348</v>
      </c>
      <c r="B83" s="101">
        <v>0</v>
      </c>
      <c r="C83" s="101">
        <v>0</v>
      </c>
      <c r="D83" s="101">
        <v>0</v>
      </c>
      <c r="E83" s="97">
        <v>1</v>
      </c>
      <c r="F83" s="101">
        <v>0</v>
      </c>
      <c r="G83" s="101">
        <v>0</v>
      </c>
      <c r="H83" s="96" t="s">
        <v>331</v>
      </c>
      <c r="I83" s="101">
        <v>0</v>
      </c>
      <c r="J83" s="101">
        <v>0</v>
      </c>
      <c r="K83" s="101">
        <v>0</v>
      </c>
      <c r="L83" s="97">
        <v>1</v>
      </c>
      <c r="M83" s="101">
        <v>0</v>
      </c>
      <c r="N83" s="101">
        <v>0</v>
      </c>
      <c r="O83" s="96" t="s">
        <v>270</v>
      </c>
      <c r="P83" s="101">
        <v>0</v>
      </c>
      <c r="Q83" s="101">
        <v>0</v>
      </c>
      <c r="R83" s="101">
        <v>0</v>
      </c>
      <c r="S83" s="97">
        <v>1</v>
      </c>
      <c r="T83" s="101">
        <v>0</v>
      </c>
      <c r="U83" s="101">
        <v>0</v>
      </c>
      <c r="V83" s="96" t="s">
        <v>348</v>
      </c>
      <c r="W83" s="101">
        <v>0</v>
      </c>
      <c r="X83" s="101">
        <v>0</v>
      </c>
      <c r="Y83" s="101">
        <v>0</v>
      </c>
      <c r="Z83" s="97">
        <v>1</v>
      </c>
      <c r="AA83" s="101">
        <v>0</v>
      </c>
      <c r="AB83" s="101">
        <v>0</v>
      </c>
      <c r="AC83" s="96" t="s">
        <v>262</v>
      </c>
      <c r="AD83" s="101">
        <v>0</v>
      </c>
      <c r="AE83" s="101">
        <v>0</v>
      </c>
      <c r="AF83" s="101">
        <v>0</v>
      </c>
      <c r="AG83" s="97">
        <v>1</v>
      </c>
      <c r="AH83" s="101">
        <v>0</v>
      </c>
      <c r="AI83" s="101">
        <v>0</v>
      </c>
    </row>
    <row r="84" spans="1:35" ht="18" x14ac:dyDescent="0.4">
      <c r="A84" s="96" t="s">
        <v>349</v>
      </c>
      <c r="B84" s="101">
        <v>0</v>
      </c>
      <c r="C84" s="101">
        <v>0</v>
      </c>
      <c r="D84" s="101">
        <v>0</v>
      </c>
      <c r="E84" s="97">
        <v>1</v>
      </c>
      <c r="F84" s="101">
        <v>0</v>
      </c>
      <c r="G84" s="101">
        <v>0</v>
      </c>
      <c r="H84" s="96" t="s">
        <v>332</v>
      </c>
      <c r="I84" s="101">
        <v>0</v>
      </c>
      <c r="J84" s="101">
        <v>0</v>
      </c>
      <c r="K84" s="101">
        <v>0</v>
      </c>
      <c r="L84" s="97">
        <v>1</v>
      </c>
      <c r="M84" s="101">
        <v>0</v>
      </c>
      <c r="N84" s="101">
        <v>0</v>
      </c>
      <c r="O84" s="96" t="s">
        <v>231</v>
      </c>
      <c r="P84" s="101">
        <v>0</v>
      </c>
      <c r="Q84" s="101">
        <v>0</v>
      </c>
      <c r="R84" s="101">
        <v>0</v>
      </c>
      <c r="S84" s="97">
        <v>1</v>
      </c>
      <c r="T84" s="101">
        <v>0</v>
      </c>
      <c r="U84" s="101">
        <v>0</v>
      </c>
      <c r="V84" s="96" t="s">
        <v>349</v>
      </c>
      <c r="W84" s="101">
        <v>0</v>
      </c>
      <c r="X84" s="101">
        <v>0</v>
      </c>
      <c r="Y84" s="101">
        <v>0</v>
      </c>
      <c r="Z84" s="97">
        <v>1</v>
      </c>
      <c r="AA84" s="101">
        <v>0</v>
      </c>
      <c r="AB84" s="101">
        <v>0</v>
      </c>
      <c r="AC84" s="96" t="s">
        <v>347</v>
      </c>
      <c r="AD84" s="101">
        <v>0</v>
      </c>
      <c r="AE84" s="101">
        <v>0</v>
      </c>
      <c r="AF84" s="101">
        <v>0</v>
      </c>
      <c r="AG84" s="97">
        <v>1</v>
      </c>
      <c r="AH84" s="101">
        <v>0</v>
      </c>
      <c r="AI84" s="101">
        <v>0</v>
      </c>
    </row>
    <row r="85" spans="1:35" ht="36" x14ac:dyDescent="0.4">
      <c r="A85" s="96" t="s">
        <v>228</v>
      </c>
      <c r="B85" s="101">
        <v>0</v>
      </c>
      <c r="C85" s="101">
        <v>0</v>
      </c>
      <c r="D85" s="101">
        <v>0</v>
      </c>
      <c r="E85" s="97">
        <v>1</v>
      </c>
      <c r="F85" s="101">
        <v>0</v>
      </c>
      <c r="G85" s="101">
        <v>0</v>
      </c>
      <c r="H85" s="96" t="s">
        <v>348</v>
      </c>
      <c r="I85" s="101">
        <v>0</v>
      </c>
      <c r="J85" s="101">
        <v>0</v>
      </c>
      <c r="K85" s="101">
        <v>0</v>
      </c>
      <c r="L85" s="97">
        <v>1</v>
      </c>
      <c r="M85" s="101">
        <v>0</v>
      </c>
      <c r="N85" s="101">
        <v>0</v>
      </c>
      <c r="O85" s="96" t="s">
        <v>274</v>
      </c>
      <c r="P85" s="101">
        <v>0</v>
      </c>
      <c r="Q85" s="101">
        <v>0</v>
      </c>
      <c r="R85" s="101">
        <v>0</v>
      </c>
      <c r="S85" s="97">
        <v>1</v>
      </c>
      <c r="T85" s="101">
        <v>0</v>
      </c>
      <c r="U85" s="101">
        <v>0</v>
      </c>
      <c r="V85" s="96" t="s">
        <v>228</v>
      </c>
      <c r="W85" s="101">
        <v>0</v>
      </c>
      <c r="X85" s="101">
        <v>0</v>
      </c>
      <c r="Y85" s="101">
        <v>0</v>
      </c>
      <c r="Z85" s="97">
        <v>1</v>
      </c>
      <c r="AA85" s="101">
        <v>0</v>
      </c>
      <c r="AB85" s="101">
        <v>0</v>
      </c>
      <c r="AC85" s="96" t="s">
        <v>270</v>
      </c>
      <c r="AD85" s="101">
        <v>0</v>
      </c>
      <c r="AE85" s="101">
        <v>0</v>
      </c>
      <c r="AF85" s="101">
        <v>0</v>
      </c>
      <c r="AG85" s="97">
        <v>1</v>
      </c>
      <c r="AH85" s="101">
        <v>0</v>
      </c>
      <c r="AI85" s="101">
        <v>0</v>
      </c>
    </row>
    <row r="86" spans="1:35" ht="18" x14ac:dyDescent="0.4">
      <c r="A86" s="96" t="s">
        <v>350</v>
      </c>
      <c r="B86" s="101">
        <v>0</v>
      </c>
      <c r="C86" s="101">
        <v>0</v>
      </c>
      <c r="D86" s="101">
        <v>0</v>
      </c>
      <c r="E86" s="97">
        <v>1</v>
      </c>
      <c r="F86" s="101">
        <v>0</v>
      </c>
      <c r="G86" s="101">
        <v>0</v>
      </c>
      <c r="H86" s="96" t="s">
        <v>349</v>
      </c>
      <c r="I86" s="101">
        <v>0</v>
      </c>
      <c r="J86" s="101">
        <v>0</v>
      </c>
      <c r="K86" s="101">
        <v>0</v>
      </c>
      <c r="L86" s="97">
        <v>1</v>
      </c>
      <c r="M86" s="101">
        <v>0</v>
      </c>
      <c r="N86" s="101">
        <v>0</v>
      </c>
      <c r="O86" s="96" t="s">
        <v>331</v>
      </c>
      <c r="P86" s="101">
        <v>0</v>
      </c>
      <c r="Q86" s="101">
        <v>0</v>
      </c>
      <c r="R86" s="101">
        <v>0</v>
      </c>
      <c r="S86" s="97">
        <v>1</v>
      </c>
      <c r="T86" s="101">
        <v>0</v>
      </c>
      <c r="U86" s="101">
        <v>0</v>
      </c>
      <c r="V86" s="96" t="s">
        <v>350</v>
      </c>
      <c r="W86" s="101">
        <v>0</v>
      </c>
      <c r="X86" s="101">
        <v>0</v>
      </c>
      <c r="Y86" s="101">
        <v>0</v>
      </c>
      <c r="Z86" s="97">
        <v>1</v>
      </c>
      <c r="AA86" s="101">
        <v>0</v>
      </c>
      <c r="AB86" s="101">
        <v>0</v>
      </c>
      <c r="AC86" s="96" t="s">
        <v>283</v>
      </c>
      <c r="AD86" s="101">
        <v>0</v>
      </c>
      <c r="AE86" s="101">
        <v>0</v>
      </c>
      <c r="AF86" s="101">
        <v>0</v>
      </c>
      <c r="AG86" s="97">
        <v>1</v>
      </c>
      <c r="AH86" s="101">
        <v>0</v>
      </c>
      <c r="AI86" s="101">
        <v>0</v>
      </c>
    </row>
    <row r="87" spans="1:35" ht="18" x14ac:dyDescent="0.4">
      <c r="A87" s="96" t="s">
        <v>256</v>
      </c>
      <c r="B87" s="101">
        <v>0</v>
      </c>
      <c r="C87" s="101">
        <v>0</v>
      </c>
      <c r="D87" s="101">
        <v>0</v>
      </c>
      <c r="E87" s="97">
        <v>1</v>
      </c>
      <c r="F87" s="101">
        <v>0</v>
      </c>
      <c r="G87" s="101">
        <v>0</v>
      </c>
      <c r="H87" s="96" t="s">
        <v>228</v>
      </c>
      <c r="I87" s="101">
        <v>0</v>
      </c>
      <c r="J87" s="101">
        <v>0</v>
      </c>
      <c r="K87" s="101">
        <v>0</v>
      </c>
      <c r="L87" s="97">
        <v>1</v>
      </c>
      <c r="M87" s="101">
        <v>0</v>
      </c>
      <c r="N87" s="101">
        <v>0</v>
      </c>
      <c r="O87" s="96" t="s">
        <v>332</v>
      </c>
      <c r="P87" s="101">
        <v>0</v>
      </c>
      <c r="Q87" s="101">
        <v>0</v>
      </c>
      <c r="R87" s="101">
        <v>0</v>
      </c>
      <c r="S87" s="97">
        <v>1</v>
      </c>
      <c r="T87" s="101">
        <v>0</v>
      </c>
      <c r="U87" s="101">
        <v>0</v>
      </c>
      <c r="V87" s="96" t="s">
        <v>256</v>
      </c>
      <c r="W87" s="101">
        <v>0</v>
      </c>
      <c r="X87" s="101">
        <v>0</v>
      </c>
      <c r="Y87" s="101">
        <v>0</v>
      </c>
      <c r="Z87" s="97">
        <v>1</v>
      </c>
      <c r="AA87" s="101">
        <v>0</v>
      </c>
      <c r="AB87" s="101">
        <v>0</v>
      </c>
      <c r="AC87" s="96" t="s">
        <v>231</v>
      </c>
      <c r="AD87" s="101">
        <v>0</v>
      </c>
      <c r="AE87" s="101">
        <v>0</v>
      </c>
      <c r="AF87" s="101">
        <v>0</v>
      </c>
      <c r="AG87" s="97">
        <v>1</v>
      </c>
      <c r="AH87" s="101">
        <v>0</v>
      </c>
      <c r="AI87" s="101">
        <v>0</v>
      </c>
    </row>
    <row r="88" spans="1:35" ht="36" x14ac:dyDescent="0.4">
      <c r="A88" s="96" t="s">
        <v>315</v>
      </c>
      <c r="B88" s="101">
        <v>0</v>
      </c>
      <c r="C88" s="101">
        <v>0</v>
      </c>
      <c r="D88" s="101">
        <v>0</v>
      </c>
      <c r="E88" s="97">
        <v>1</v>
      </c>
      <c r="F88" s="101">
        <v>0</v>
      </c>
      <c r="G88" s="101">
        <v>0</v>
      </c>
      <c r="H88" s="96" t="s">
        <v>350</v>
      </c>
      <c r="I88" s="101">
        <v>0</v>
      </c>
      <c r="J88" s="101">
        <v>0</v>
      </c>
      <c r="K88" s="101">
        <v>0</v>
      </c>
      <c r="L88" s="97">
        <v>1</v>
      </c>
      <c r="M88" s="101">
        <v>0</v>
      </c>
      <c r="N88" s="101">
        <v>0</v>
      </c>
      <c r="O88" s="96" t="s">
        <v>348</v>
      </c>
      <c r="P88" s="101">
        <v>0</v>
      </c>
      <c r="Q88" s="101">
        <v>0</v>
      </c>
      <c r="R88" s="101">
        <v>0</v>
      </c>
      <c r="S88" s="97">
        <v>1</v>
      </c>
      <c r="T88" s="101">
        <v>0</v>
      </c>
      <c r="U88" s="101">
        <v>0</v>
      </c>
      <c r="V88" s="96" t="s">
        <v>315</v>
      </c>
      <c r="W88" s="101">
        <v>0</v>
      </c>
      <c r="X88" s="101">
        <v>0</v>
      </c>
      <c r="Y88" s="101">
        <v>0</v>
      </c>
      <c r="Z88" s="97">
        <v>1</v>
      </c>
      <c r="AA88" s="101">
        <v>0</v>
      </c>
      <c r="AB88" s="101">
        <v>0</v>
      </c>
      <c r="AC88" s="96" t="s">
        <v>348</v>
      </c>
      <c r="AD88" s="101">
        <v>0</v>
      </c>
      <c r="AE88" s="101">
        <v>0</v>
      </c>
      <c r="AF88" s="101">
        <v>0</v>
      </c>
      <c r="AG88" s="97">
        <v>1</v>
      </c>
      <c r="AH88" s="101">
        <v>0</v>
      </c>
      <c r="AI88" s="101">
        <v>0</v>
      </c>
    </row>
    <row r="89" spans="1:35" ht="18" x14ac:dyDescent="0.4">
      <c r="A89" s="96" t="s">
        <v>235</v>
      </c>
      <c r="B89" s="101">
        <v>0</v>
      </c>
      <c r="C89" s="101">
        <v>0</v>
      </c>
      <c r="D89" s="101">
        <v>0</v>
      </c>
      <c r="E89" s="97">
        <v>1</v>
      </c>
      <c r="F89" s="101">
        <v>0</v>
      </c>
      <c r="G89" s="101">
        <v>0</v>
      </c>
      <c r="H89" s="96" t="s">
        <v>256</v>
      </c>
      <c r="I89" s="101">
        <v>0</v>
      </c>
      <c r="J89" s="101">
        <v>0</v>
      </c>
      <c r="K89" s="101">
        <v>0</v>
      </c>
      <c r="L89" s="97">
        <v>1</v>
      </c>
      <c r="M89" s="101">
        <v>0</v>
      </c>
      <c r="N89" s="101">
        <v>0</v>
      </c>
      <c r="O89" s="96" t="s">
        <v>349</v>
      </c>
      <c r="P89" s="101">
        <v>0</v>
      </c>
      <c r="Q89" s="101">
        <v>0</v>
      </c>
      <c r="R89" s="101">
        <v>0</v>
      </c>
      <c r="S89" s="97">
        <v>1</v>
      </c>
      <c r="T89" s="101">
        <v>0</v>
      </c>
      <c r="U89" s="101">
        <v>0</v>
      </c>
      <c r="V89" s="96" t="s">
        <v>235</v>
      </c>
      <c r="W89" s="101">
        <v>0</v>
      </c>
      <c r="X89" s="101">
        <v>0</v>
      </c>
      <c r="Y89" s="101">
        <v>0</v>
      </c>
      <c r="Z89" s="97">
        <v>1</v>
      </c>
      <c r="AA89" s="101">
        <v>0</v>
      </c>
      <c r="AB89" s="101">
        <v>0</v>
      </c>
      <c r="AC89" s="96" t="s">
        <v>349</v>
      </c>
      <c r="AD89" s="101">
        <v>0</v>
      </c>
      <c r="AE89" s="101">
        <v>0</v>
      </c>
      <c r="AF89" s="101">
        <v>0</v>
      </c>
      <c r="AG89" s="97">
        <v>1</v>
      </c>
      <c r="AH89" s="101">
        <v>0</v>
      </c>
      <c r="AI89" s="101">
        <v>0</v>
      </c>
    </row>
    <row r="90" spans="1:35" ht="18" x14ac:dyDescent="0.4">
      <c r="A90" s="96" t="s">
        <v>323</v>
      </c>
      <c r="B90" s="101">
        <v>0</v>
      </c>
      <c r="C90" s="101">
        <v>0</v>
      </c>
      <c r="D90" s="101">
        <v>0</v>
      </c>
      <c r="E90" s="97">
        <v>1</v>
      </c>
      <c r="F90" s="101">
        <v>0</v>
      </c>
      <c r="G90" s="101">
        <v>0</v>
      </c>
      <c r="H90" s="96" t="s">
        <v>315</v>
      </c>
      <c r="I90" s="101">
        <v>0</v>
      </c>
      <c r="J90" s="101">
        <v>0</v>
      </c>
      <c r="K90" s="101">
        <v>0</v>
      </c>
      <c r="L90" s="97">
        <v>1</v>
      </c>
      <c r="M90" s="101">
        <v>0</v>
      </c>
      <c r="N90" s="101">
        <v>0</v>
      </c>
      <c r="O90" s="96" t="s">
        <v>228</v>
      </c>
      <c r="P90" s="101">
        <v>0</v>
      </c>
      <c r="Q90" s="101">
        <v>0</v>
      </c>
      <c r="R90" s="101">
        <v>0</v>
      </c>
      <c r="S90" s="97">
        <v>1</v>
      </c>
      <c r="T90" s="101">
        <v>0</v>
      </c>
      <c r="U90" s="101">
        <v>0</v>
      </c>
      <c r="V90" s="96" t="s">
        <v>323</v>
      </c>
      <c r="W90" s="101">
        <v>0</v>
      </c>
      <c r="X90" s="101">
        <v>0</v>
      </c>
      <c r="Y90" s="101">
        <v>0</v>
      </c>
      <c r="Z90" s="97">
        <v>1</v>
      </c>
      <c r="AA90" s="101">
        <v>0</v>
      </c>
      <c r="AB90" s="101">
        <v>0</v>
      </c>
      <c r="AC90" s="96" t="s">
        <v>228</v>
      </c>
      <c r="AD90" s="101">
        <v>0</v>
      </c>
      <c r="AE90" s="101">
        <v>0</v>
      </c>
      <c r="AF90" s="101">
        <v>0</v>
      </c>
      <c r="AG90" s="97">
        <v>1</v>
      </c>
      <c r="AH90" s="101">
        <v>0</v>
      </c>
      <c r="AI90" s="101">
        <v>0</v>
      </c>
    </row>
    <row r="91" spans="1:35" ht="18" x14ac:dyDescent="0.4">
      <c r="A91" s="96" t="s">
        <v>300</v>
      </c>
      <c r="B91" s="101">
        <v>0</v>
      </c>
      <c r="C91" s="101">
        <v>0</v>
      </c>
      <c r="D91" s="101">
        <v>0</v>
      </c>
      <c r="E91" s="97">
        <v>1</v>
      </c>
      <c r="F91" s="101">
        <v>0</v>
      </c>
      <c r="G91" s="101">
        <v>0</v>
      </c>
      <c r="H91" s="96" t="s">
        <v>235</v>
      </c>
      <c r="I91" s="101">
        <v>0</v>
      </c>
      <c r="J91" s="101">
        <v>0</v>
      </c>
      <c r="K91" s="101">
        <v>0</v>
      </c>
      <c r="L91" s="97">
        <v>1</v>
      </c>
      <c r="M91" s="101">
        <v>0</v>
      </c>
      <c r="N91" s="101">
        <v>0</v>
      </c>
      <c r="O91" s="96" t="s">
        <v>350</v>
      </c>
      <c r="P91" s="101">
        <v>0</v>
      </c>
      <c r="Q91" s="101">
        <v>0</v>
      </c>
      <c r="R91" s="101">
        <v>0</v>
      </c>
      <c r="S91" s="97">
        <v>1</v>
      </c>
      <c r="T91" s="101">
        <v>0</v>
      </c>
      <c r="U91" s="101">
        <v>0</v>
      </c>
      <c r="V91" s="96" t="s">
        <v>300</v>
      </c>
      <c r="W91" s="101">
        <v>0</v>
      </c>
      <c r="X91" s="101">
        <v>0</v>
      </c>
      <c r="Y91" s="101">
        <v>0</v>
      </c>
      <c r="Z91" s="97">
        <v>1</v>
      </c>
      <c r="AA91" s="101">
        <v>0</v>
      </c>
      <c r="AB91" s="101">
        <v>0</v>
      </c>
      <c r="AC91" s="96" t="s">
        <v>350</v>
      </c>
      <c r="AD91" s="101">
        <v>0</v>
      </c>
      <c r="AE91" s="101">
        <v>0</v>
      </c>
      <c r="AF91" s="101">
        <v>0</v>
      </c>
      <c r="AG91" s="97">
        <v>1</v>
      </c>
      <c r="AH91" s="101">
        <v>0</v>
      </c>
      <c r="AI91" s="101">
        <v>0</v>
      </c>
    </row>
    <row r="92" spans="1:35" ht="18" x14ac:dyDescent="0.4">
      <c r="A92" s="96" t="s">
        <v>351</v>
      </c>
      <c r="B92" s="101">
        <v>0</v>
      </c>
      <c r="C92" s="101">
        <v>0</v>
      </c>
      <c r="D92" s="101">
        <v>0</v>
      </c>
      <c r="E92" s="97">
        <v>1</v>
      </c>
      <c r="F92" s="101">
        <v>0</v>
      </c>
      <c r="G92" s="101">
        <v>0</v>
      </c>
      <c r="H92" s="96" t="s">
        <v>323</v>
      </c>
      <c r="I92" s="101">
        <v>0</v>
      </c>
      <c r="J92" s="101">
        <v>0</v>
      </c>
      <c r="K92" s="101">
        <v>0</v>
      </c>
      <c r="L92" s="97">
        <v>1</v>
      </c>
      <c r="M92" s="101">
        <v>0</v>
      </c>
      <c r="N92" s="101">
        <v>0</v>
      </c>
      <c r="O92" s="96" t="s">
        <v>256</v>
      </c>
      <c r="P92" s="101">
        <v>0</v>
      </c>
      <c r="Q92" s="101">
        <v>0</v>
      </c>
      <c r="R92" s="101">
        <v>0</v>
      </c>
      <c r="S92" s="97">
        <v>1</v>
      </c>
      <c r="T92" s="101">
        <v>0</v>
      </c>
      <c r="U92" s="101">
        <v>0</v>
      </c>
      <c r="V92" s="96" t="s">
        <v>351</v>
      </c>
      <c r="W92" s="101">
        <v>0</v>
      </c>
      <c r="X92" s="101">
        <v>0</v>
      </c>
      <c r="Y92" s="101">
        <v>0</v>
      </c>
      <c r="Z92" s="97">
        <v>1</v>
      </c>
      <c r="AA92" s="101">
        <v>0</v>
      </c>
      <c r="AB92" s="101">
        <v>0</v>
      </c>
      <c r="AC92" s="96" t="s">
        <v>256</v>
      </c>
      <c r="AD92" s="101">
        <v>0</v>
      </c>
      <c r="AE92" s="101">
        <v>0</v>
      </c>
      <c r="AF92" s="101">
        <v>0</v>
      </c>
      <c r="AG92" s="97">
        <v>1</v>
      </c>
      <c r="AH92" s="101">
        <v>0</v>
      </c>
      <c r="AI92" s="101">
        <v>0</v>
      </c>
    </row>
    <row r="93" spans="1:35" ht="18" x14ac:dyDescent="0.4">
      <c r="A93" s="96" t="s">
        <v>240</v>
      </c>
      <c r="B93" s="101">
        <v>0</v>
      </c>
      <c r="C93" s="101">
        <v>0</v>
      </c>
      <c r="D93" s="101">
        <v>0</v>
      </c>
      <c r="E93" s="97">
        <v>1</v>
      </c>
      <c r="F93" s="101">
        <v>0</v>
      </c>
      <c r="G93" s="101">
        <v>0</v>
      </c>
      <c r="H93" s="96" t="s">
        <v>300</v>
      </c>
      <c r="I93" s="101">
        <v>0</v>
      </c>
      <c r="J93" s="101">
        <v>0</v>
      </c>
      <c r="K93" s="101">
        <v>0</v>
      </c>
      <c r="L93" s="97">
        <v>1</v>
      </c>
      <c r="M93" s="101">
        <v>0</v>
      </c>
      <c r="N93" s="101">
        <v>0</v>
      </c>
      <c r="O93" s="96" t="s">
        <v>315</v>
      </c>
      <c r="P93" s="101">
        <v>0</v>
      </c>
      <c r="Q93" s="101">
        <v>0</v>
      </c>
      <c r="R93" s="101">
        <v>0</v>
      </c>
      <c r="S93" s="97">
        <v>1</v>
      </c>
      <c r="T93" s="101">
        <v>0</v>
      </c>
      <c r="U93" s="101">
        <v>0</v>
      </c>
      <c r="V93" s="96" t="s">
        <v>240</v>
      </c>
      <c r="W93" s="101">
        <v>0</v>
      </c>
      <c r="X93" s="101">
        <v>0</v>
      </c>
      <c r="Y93" s="101">
        <v>0</v>
      </c>
      <c r="Z93" s="97">
        <v>1</v>
      </c>
      <c r="AA93" s="101">
        <v>0</v>
      </c>
      <c r="AB93" s="101">
        <v>0</v>
      </c>
      <c r="AC93" s="96" t="s">
        <v>351</v>
      </c>
      <c r="AD93" s="101">
        <v>0</v>
      </c>
      <c r="AE93" s="101">
        <v>0</v>
      </c>
      <c r="AF93" s="101">
        <v>0</v>
      </c>
      <c r="AG93" s="97">
        <v>1</v>
      </c>
      <c r="AH93" s="101">
        <v>0</v>
      </c>
      <c r="AI93" s="101">
        <v>0</v>
      </c>
    </row>
    <row r="94" spans="1:35" ht="18" x14ac:dyDescent="0.4">
      <c r="A94" s="96" t="s">
        <v>216</v>
      </c>
      <c r="B94" s="101">
        <v>0</v>
      </c>
      <c r="C94" s="101">
        <v>0</v>
      </c>
      <c r="D94" s="101">
        <v>0</v>
      </c>
      <c r="E94" s="97">
        <v>1</v>
      </c>
      <c r="F94" s="101">
        <v>0</v>
      </c>
      <c r="G94" s="101">
        <v>0</v>
      </c>
      <c r="H94" s="96" t="s">
        <v>351</v>
      </c>
      <c r="I94" s="101">
        <v>0</v>
      </c>
      <c r="J94" s="101">
        <v>0</v>
      </c>
      <c r="K94" s="101">
        <v>0</v>
      </c>
      <c r="L94" s="97">
        <v>1</v>
      </c>
      <c r="M94" s="101">
        <v>0</v>
      </c>
      <c r="N94" s="101">
        <v>0</v>
      </c>
      <c r="O94" s="96" t="s">
        <v>235</v>
      </c>
      <c r="P94" s="101">
        <v>0</v>
      </c>
      <c r="Q94" s="101">
        <v>0</v>
      </c>
      <c r="R94" s="101">
        <v>0</v>
      </c>
      <c r="S94" s="97">
        <v>1</v>
      </c>
      <c r="T94" s="101">
        <v>0</v>
      </c>
      <c r="U94" s="101">
        <v>0</v>
      </c>
      <c r="V94" s="96" t="s">
        <v>216</v>
      </c>
      <c r="W94" s="101">
        <v>0</v>
      </c>
      <c r="X94" s="101">
        <v>0</v>
      </c>
      <c r="Y94" s="101">
        <v>0</v>
      </c>
      <c r="Z94" s="97">
        <v>1</v>
      </c>
      <c r="AA94" s="101">
        <v>0</v>
      </c>
      <c r="AB94" s="101">
        <v>0</v>
      </c>
      <c r="AC94" s="96" t="s">
        <v>240</v>
      </c>
      <c r="AD94" s="101">
        <v>0</v>
      </c>
      <c r="AE94" s="101">
        <v>0</v>
      </c>
      <c r="AF94" s="101">
        <v>0</v>
      </c>
      <c r="AG94" s="97">
        <v>1</v>
      </c>
      <c r="AH94" s="101">
        <v>0</v>
      </c>
      <c r="AI94" s="101">
        <v>0</v>
      </c>
    </row>
    <row r="95" spans="1:35" ht="18" x14ac:dyDescent="0.4">
      <c r="A95" s="96" t="s">
        <v>355</v>
      </c>
      <c r="B95" s="101">
        <v>0</v>
      </c>
      <c r="C95" s="101">
        <v>0</v>
      </c>
      <c r="D95" s="101">
        <v>0</v>
      </c>
      <c r="E95" s="97">
        <v>1</v>
      </c>
      <c r="F95" s="101">
        <v>0</v>
      </c>
      <c r="G95" s="101">
        <v>0</v>
      </c>
      <c r="H95" s="96" t="s">
        <v>355</v>
      </c>
      <c r="I95" s="101">
        <v>0</v>
      </c>
      <c r="J95" s="101">
        <v>0</v>
      </c>
      <c r="K95" s="101">
        <v>0</v>
      </c>
      <c r="L95" s="97">
        <v>1</v>
      </c>
      <c r="M95" s="101">
        <v>0</v>
      </c>
      <c r="N95" s="101">
        <v>0</v>
      </c>
      <c r="O95" s="96" t="s">
        <v>323</v>
      </c>
      <c r="P95" s="101">
        <v>0</v>
      </c>
      <c r="Q95" s="101">
        <v>0</v>
      </c>
      <c r="R95" s="101">
        <v>0</v>
      </c>
      <c r="S95" s="97">
        <v>1</v>
      </c>
      <c r="T95" s="101">
        <v>0</v>
      </c>
      <c r="U95" s="101">
        <v>0</v>
      </c>
      <c r="V95" s="96" t="s">
        <v>355</v>
      </c>
      <c r="W95" s="101">
        <v>0</v>
      </c>
      <c r="X95" s="101">
        <v>0</v>
      </c>
      <c r="Y95" s="101">
        <v>0</v>
      </c>
      <c r="Z95" s="97">
        <v>1</v>
      </c>
      <c r="AA95" s="101">
        <v>0</v>
      </c>
      <c r="AB95" s="101">
        <v>0</v>
      </c>
      <c r="AC95" s="96" t="s">
        <v>216</v>
      </c>
      <c r="AD95" s="101">
        <v>0</v>
      </c>
      <c r="AE95" s="101">
        <v>0</v>
      </c>
      <c r="AF95" s="101">
        <v>0</v>
      </c>
      <c r="AG95" s="97">
        <v>1</v>
      </c>
      <c r="AH95" s="101">
        <v>0</v>
      </c>
      <c r="AI95" s="101">
        <v>0</v>
      </c>
    </row>
    <row r="96" spans="1:35" ht="18" x14ac:dyDescent="0.4">
      <c r="A96" s="96" t="s">
        <v>438</v>
      </c>
      <c r="B96" s="101">
        <v>0</v>
      </c>
      <c r="C96" s="101">
        <v>0</v>
      </c>
      <c r="D96" s="101">
        <v>0</v>
      </c>
      <c r="E96" s="97">
        <v>1</v>
      </c>
      <c r="F96" s="101">
        <v>0</v>
      </c>
      <c r="G96" s="101">
        <v>0</v>
      </c>
      <c r="H96" s="96" t="s">
        <v>438</v>
      </c>
      <c r="I96" s="101">
        <v>0</v>
      </c>
      <c r="J96" s="101">
        <v>0</v>
      </c>
      <c r="K96" s="101">
        <v>0</v>
      </c>
      <c r="L96" s="97">
        <v>1</v>
      </c>
      <c r="M96" s="101">
        <v>0</v>
      </c>
      <c r="N96" s="101">
        <v>0</v>
      </c>
      <c r="O96" s="96" t="s">
        <v>300</v>
      </c>
      <c r="P96" s="101">
        <v>0</v>
      </c>
      <c r="Q96" s="101">
        <v>0</v>
      </c>
      <c r="R96" s="101">
        <v>0</v>
      </c>
      <c r="S96" s="97">
        <v>1</v>
      </c>
      <c r="T96" s="101">
        <v>0</v>
      </c>
      <c r="U96" s="101">
        <v>0</v>
      </c>
      <c r="V96" s="96" t="s">
        <v>438</v>
      </c>
      <c r="W96" s="101">
        <v>0</v>
      </c>
      <c r="X96" s="101">
        <v>0</v>
      </c>
      <c r="Y96" s="101">
        <v>0</v>
      </c>
      <c r="Z96" s="97">
        <v>1</v>
      </c>
      <c r="AA96" s="101">
        <v>0</v>
      </c>
      <c r="AB96" s="101">
        <v>0</v>
      </c>
      <c r="AC96" s="96" t="s">
        <v>355</v>
      </c>
      <c r="AD96" s="101">
        <v>0</v>
      </c>
      <c r="AE96" s="101">
        <v>0</v>
      </c>
      <c r="AF96" s="101">
        <v>0</v>
      </c>
      <c r="AG96" s="97">
        <v>1</v>
      </c>
      <c r="AH96" s="101">
        <v>0</v>
      </c>
      <c r="AI96" s="101">
        <v>0</v>
      </c>
    </row>
    <row r="97" spans="1:35" ht="18" x14ac:dyDescent="0.4">
      <c r="A97" s="96" t="s">
        <v>356</v>
      </c>
      <c r="B97" s="101">
        <v>0</v>
      </c>
      <c r="C97" s="101">
        <v>0</v>
      </c>
      <c r="D97" s="101">
        <v>0</v>
      </c>
      <c r="E97" s="97">
        <v>1</v>
      </c>
      <c r="F97" s="101">
        <v>0</v>
      </c>
      <c r="G97" s="101">
        <v>0</v>
      </c>
      <c r="H97" s="96" t="s">
        <v>356</v>
      </c>
      <c r="I97" s="101">
        <v>0</v>
      </c>
      <c r="J97" s="101">
        <v>0</v>
      </c>
      <c r="K97" s="101">
        <v>0</v>
      </c>
      <c r="L97" s="97">
        <v>1</v>
      </c>
      <c r="M97" s="101">
        <v>0</v>
      </c>
      <c r="N97" s="101">
        <v>0</v>
      </c>
      <c r="O97" s="96" t="s">
        <v>351</v>
      </c>
      <c r="P97" s="101">
        <v>0</v>
      </c>
      <c r="Q97" s="101">
        <v>0</v>
      </c>
      <c r="R97" s="101">
        <v>0</v>
      </c>
      <c r="S97" s="97">
        <v>1</v>
      </c>
      <c r="T97" s="101">
        <v>0</v>
      </c>
      <c r="U97" s="101">
        <v>0</v>
      </c>
      <c r="V97" s="96" t="s">
        <v>356</v>
      </c>
      <c r="W97" s="101">
        <v>0</v>
      </c>
      <c r="X97" s="101">
        <v>0</v>
      </c>
      <c r="Y97" s="101">
        <v>0</v>
      </c>
      <c r="Z97" s="97">
        <v>1</v>
      </c>
      <c r="AA97" s="101">
        <v>0</v>
      </c>
      <c r="AB97" s="101">
        <v>0</v>
      </c>
      <c r="AC97" s="96" t="s">
        <v>356</v>
      </c>
      <c r="AD97" s="101">
        <v>0</v>
      </c>
      <c r="AE97" s="101">
        <v>0</v>
      </c>
      <c r="AF97" s="101">
        <v>0</v>
      </c>
      <c r="AG97" s="97">
        <v>1</v>
      </c>
      <c r="AH97" s="101">
        <v>0</v>
      </c>
      <c r="AI97" s="101">
        <v>0</v>
      </c>
    </row>
    <row r="98" spans="1:35" ht="18" x14ac:dyDescent="0.4">
      <c r="A98" s="96" t="s">
        <v>314</v>
      </c>
      <c r="B98" s="101">
        <v>0</v>
      </c>
      <c r="C98" s="101">
        <v>0</v>
      </c>
      <c r="D98" s="101">
        <v>0</v>
      </c>
      <c r="E98" s="97">
        <v>1</v>
      </c>
      <c r="F98" s="101">
        <v>0</v>
      </c>
      <c r="G98" s="101">
        <v>0</v>
      </c>
      <c r="H98" s="96" t="s">
        <v>314</v>
      </c>
      <c r="I98" s="101">
        <v>0</v>
      </c>
      <c r="J98" s="101">
        <v>0</v>
      </c>
      <c r="K98" s="101">
        <v>0</v>
      </c>
      <c r="L98" s="97">
        <v>1</v>
      </c>
      <c r="M98" s="101">
        <v>0</v>
      </c>
      <c r="N98" s="101">
        <v>0</v>
      </c>
      <c r="O98" s="96" t="s">
        <v>240</v>
      </c>
      <c r="P98" s="101">
        <v>0</v>
      </c>
      <c r="Q98" s="101">
        <v>0</v>
      </c>
      <c r="R98" s="101">
        <v>0</v>
      </c>
      <c r="S98" s="97">
        <v>1</v>
      </c>
      <c r="T98" s="101">
        <v>0</v>
      </c>
      <c r="U98" s="101">
        <v>0</v>
      </c>
      <c r="V98" s="96" t="s">
        <v>314</v>
      </c>
      <c r="W98" s="101">
        <v>0</v>
      </c>
      <c r="X98" s="101">
        <v>0</v>
      </c>
      <c r="Y98" s="101">
        <v>0</v>
      </c>
      <c r="Z98" s="97">
        <v>1</v>
      </c>
      <c r="AA98" s="101">
        <v>0</v>
      </c>
      <c r="AB98" s="101">
        <v>0</v>
      </c>
      <c r="AC98" s="96" t="s">
        <v>314</v>
      </c>
      <c r="AD98" s="101">
        <v>0</v>
      </c>
      <c r="AE98" s="101">
        <v>0</v>
      </c>
      <c r="AF98" s="101">
        <v>0</v>
      </c>
      <c r="AG98" s="97">
        <v>1</v>
      </c>
      <c r="AH98" s="101">
        <v>0</v>
      </c>
      <c r="AI98" s="101">
        <v>0</v>
      </c>
    </row>
    <row r="99" spans="1:35" ht="18" x14ac:dyDescent="0.4">
      <c r="A99" s="96" t="s">
        <v>322</v>
      </c>
      <c r="B99" s="101">
        <v>0</v>
      </c>
      <c r="C99" s="101">
        <v>0</v>
      </c>
      <c r="D99" s="101">
        <v>0</v>
      </c>
      <c r="E99" s="97">
        <v>1</v>
      </c>
      <c r="F99" s="101">
        <v>0</v>
      </c>
      <c r="G99" s="101">
        <v>0</v>
      </c>
      <c r="H99" s="96" t="s">
        <v>322</v>
      </c>
      <c r="I99" s="101">
        <v>0</v>
      </c>
      <c r="J99" s="101">
        <v>0</v>
      </c>
      <c r="K99" s="101">
        <v>0</v>
      </c>
      <c r="L99" s="97">
        <v>1</v>
      </c>
      <c r="M99" s="101">
        <v>0</v>
      </c>
      <c r="N99" s="101">
        <v>0</v>
      </c>
      <c r="O99" s="96" t="s">
        <v>216</v>
      </c>
      <c r="P99" s="101">
        <v>0</v>
      </c>
      <c r="Q99" s="101">
        <v>0</v>
      </c>
      <c r="R99" s="101">
        <v>0</v>
      </c>
      <c r="S99" s="97">
        <v>1</v>
      </c>
      <c r="T99" s="101">
        <v>0</v>
      </c>
      <c r="U99" s="101">
        <v>0</v>
      </c>
      <c r="V99" s="96" t="s">
        <v>322</v>
      </c>
      <c r="W99" s="101">
        <v>0</v>
      </c>
      <c r="X99" s="101">
        <v>0</v>
      </c>
      <c r="Y99" s="101">
        <v>0</v>
      </c>
      <c r="Z99" s="97">
        <v>1</v>
      </c>
      <c r="AA99" s="101">
        <v>0</v>
      </c>
      <c r="AB99" s="101">
        <v>0</v>
      </c>
      <c r="AC99" s="96" t="s">
        <v>322</v>
      </c>
      <c r="AD99" s="101">
        <v>0</v>
      </c>
      <c r="AE99" s="101">
        <v>0</v>
      </c>
      <c r="AF99" s="101">
        <v>0</v>
      </c>
      <c r="AG99" s="97">
        <v>1</v>
      </c>
      <c r="AH99" s="101">
        <v>0</v>
      </c>
      <c r="AI99" s="101">
        <v>0</v>
      </c>
    </row>
    <row r="100" spans="1:35" ht="18" x14ac:dyDescent="0.4">
      <c r="A100" s="96" t="s">
        <v>275</v>
      </c>
      <c r="B100" s="101">
        <v>0</v>
      </c>
      <c r="C100" s="101">
        <v>0</v>
      </c>
      <c r="D100" s="101">
        <v>0</v>
      </c>
      <c r="E100" s="97">
        <v>1</v>
      </c>
      <c r="F100" s="101">
        <v>0</v>
      </c>
      <c r="G100" s="101">
        <v>0</v>
      </c>
      <c r="H100" s="96" t="s">
        <v>275</v>
      </c>
      <c r="I100" s="101">
        <v>0</v>
      </c>
      <c r="J100" s="101">
        <v>0</v>
      </c>
      <c r="K100" s="101">
        <v>0</v>
      </c>
      <c r="L100" s="97">
        <v>1</v>
      </c>
      <c r="M100" s="101">
        <v>0</v>
      </c>
      <c r="N100" s="101">
        <v>0</v>
      </c>
      <c r="O100" s="96" t="s">
        <v>355</v>
      </c>
      <c r="P100" s="101">
        <v>0</v>
      </c>
      <c r="Q100" s="101">
        <v>0</v>
      </c>
      <c r="R100" s="101">
        <v>0</v>
      </c>
      <c r="S100" s="97">
        <v>1</v>
      </c>
      <c r="T100" s="101">
        <v>0</v>
      </c>
      <c r="U100" s="101">
        <v>0</v>
      </c>
      <c r="V100" s="96" t="s">
        <v>275</v>
      </c>
      <c r="W100" s="101">
        <v>0</v>
      </c>
      <c r="X100" s="101">
        <v>0</v>
      </c>
      <c r="Y100" s="101">
        <v>0</v>
      </c>
      <c r="Z100" s="97">
        <v>1</v>
      </c>
      <c r="AA100" s="101">
        <v>0</v>
      </c>
      <c r="AB100" s="101">
        <v>0</v>
      </c>
      <c r="AC100" s="96" t="s">
        <v>275</v>
      </c>
      <c r="AD100" s="101">
        <v>0</v>
      </c>
      <c r="AE100" s="101">
        <v>0</v>
      </c>
      <c r="AF100" s="101">
        <v>0</v>
      </c>
      <c r="AG100" s="97">
        <v>1</v>
      </c>
      <c r="AH100" s="101">
        <v>0</v>
      </c>
      <c r="AI100" s="101">
        <v>0</v>
      </c>
    </row>
    <row r="101" spans="1:35" ht="18" x14ac:dyDescent="0.4">
      <c r="A101" s="96" t="s">
        <v>217</v>
      </c>
      <c r="B101" s="101">
        <v>0</v>
      </c>
      <c r="C101" s="101">
        <v>0</v>
      </c>
      <c r="D101" s="101">
        <v>0</v>
      </c>
      <c r="E101" s="97">
        <v>1</v>
      </c>
      <c r="F101" s="101">
        <v>0</v>
      </c>
      <c r="G101" s="101">
        <v>0</v>
      </c>
      <c r="H101" s="96" t="s">
        <v>217</v>
      </c>
      <c r="I101" s="101">
        <v>0</v>
      </c>
      <c r="J101" s="101">
        <v>0</v>
      </c>
      <c r="K101" s="101">
        <v>0</v>
      </c>
      <c r="L101" s="97">
        <v>1</v>
      </c>
      <c r="M101" s="101">
        <v>0</v>
      </c>
      <c r="N101" s="101">
        <v>0</v>
      </c>
      <c r="O101" s="96" t="s">
        <v>438</v>
      </c>
      <c r="P101" s="101">
        <v>0</v>
      </c>
      <c r="Q101" s="101">
        <v>0</v>
      </c>
      <c r="R101" s="101">
        <v>0</v>
      </c>
      <c r="S101" s="97">
        <v>1</v>
      </c>
      <c r="T101" s="101">
        <v>0</v>
      </c>
      <c r="U101" s="101">
        <v>0</v>
      </c>
      <c r="V101" s="96" t="s">
        <v>217</v>
      </c>
      <c r="W101" s="101">
        <v>0</v>
      </c>
      <c r="X101" s="101">
        <v>0</v>
      </c>
      <c r="Y101" s="101">
        <v>0</v>
      </c>
      <c r="Z101" s="97">
        <v>1</v>
      </c>
      <c r="AA101" s="101">
        <v>0</v>
      </c>
      <c r="AB101" s="101">
        <v>0</v>
      </c>
      <c r="AC101" s="96" t="s">
        <v>217</v>
      </c>
      <c r="AD101" s="101">
        <v>0</v>
      </c>
      <c r="AE101" s="101">
        <v>0</v>
      </c>
      <c r="AF101" s="101">
        <v>0</v>
      </c>
      <c r="AG101" s="97">
        <v>1</v>
      </c>
      <c r="AH101" s="101">
        <v>0</v>
      </c>
      <c r="AI101" s="101">
        <v>0</v>
      </c>
    </row>
    <row r="102" spans="1:35" ht="18" x14ac:dyDescent="0.4">
      <c r="A102" s="96" t="s">
        <v>250</v>
      </c>
      <c r="B102" s="101">
        <v>0</v>
      </c>
      <c r="C102" s="101">
        <v>0</v>
      </c>
      <c r="D102" s="101">
        <v>0</v>
      </c>
      <c r="E102" s="97">
        <v>1</v>
      </c>
      <c r="F102" s="101">
        <v>0</v>
      </c>
      <c r="G102" s="101">
        <v>0</v>
      </c>
      <c r="H102" s="96" t="s">
        <v>250</v>
      </c>
      <c r="I102" s="101">
        <v>0</v>
      </c>
      <c r="J102" s="101">
        <v>0</v>
      </c>
      <c r="K102" s="101">
        <v>0</v>
      </c>
      <c r="L102" s="97">
        <v>1</v>
      </c>
      <c r="M102" s="101">
        <v>0</v>
      </c>
      <c r="N102" s="101">
        <v>0</v>
      </c>
      <c r="O102" s="96" t="s">
        <v>356</v>
      </c>
      <c r="P102" s="101">
        <v>0</v>
      </c>
      <c r="Q102" s="101">
        <v>0</v>
      </c>
      <c r="R102" s="101">
        <v>0</v>
      </c>
      <c r="S102" s="97">
        <v>1</v>
      </c>
      <c r="T102" s="101">
        <v>0</v>
      </c>
      <c r="U102" s="101">
        <v>0</v>
      </c>
      <c r="V102" s="96" t="s">
        <v>250</v>
      </c>
      <c r="W102" s="101">
        <v>0</v>
      </c>
      <c r="X102" s="101">
        <v>0</v>
      </c>
      <c r="Y102" s="101">
        <v>0</v>
      </c>
      <c r="Z102" s="97">
        <v>1</v>
      </c>
      <c r="AA102" s="101">
        <v>0</v>
      </c>
      <c r="AB102" s="101">
        <v>0</v>
      </c>
      <c r="AC102" s="96" t="s">
        <v>250</v>
      </c>
      <c r="AD102" s="101">
        <v>0</v>
      </c>
      <c r="AE102" s="101">
        <v>0</v>
      </c>
      <c r="AF102" s="101">
        <v>0</v>
      </c>
      <c r="AG102" s="97">
        <v>1</v>
      </c>
      <c r="AH102" s="101">
        <v>0</v>
      </c>
      <c r="AI102" s="101">
        <v>0</v>
      </c>
    </row>
    <row r="103" spans="1:35" ht="18" x14ac:dyDescent="0.4">
      <c r="A103" s="96" t="s">
        <v>230</v>
      </c>
      <c r="B103" s="101">
        <v>0</v>
      </c>
      <c r="C103" s="101">
        <v>0</v>
      </c>
      <c r="D103" s="101">
        <v>0</v>
      </c>
      <c r="E103" s="97">
        <v>1</v>
      </c>
      <c r="F103" s="101">
        <v>0</v>
      </c>
      <c r="G103" s="101">
        <v>0</v>
      </c>
      <c r="H103" s="96" t="s">
        <v>230</v>
      </c>
      <c r="I103" s="101">
        <v>0</v>
      </c>
      <c r="J103" s="101">
        <v>0</v>
      </c>
      <c r="K103" s="101">
        <v>0</v>
      </c>
      <c r="L103" s="97">
        <v>1</v>
      </c>
      <c r="M103" s="101">
        <v>0</v>
      </c>
      <c r="N103" s="101">
        <v>0</v>
      </c>
      <c r="O103" s="96" t="s">
        <v>314</v>
      </c>
      <c r="P103" s="101">
        <v>0</v>
      </c>
      <c r="Q103" s="101">
        <v>0</v>
      </c>
      <c r="R103" s="101">
        <v>0</v>
      </c>
      <c r="S103" s="97">
        <v>1</v>
      </c>
      <c r="T103" s="101">
        <v>0</v>
      </c>
      <c r="U103" s="101">
        <v>0</v>
      </c>
      <c r="V103" s="96" t="s">
        <v>230</v>
      </c>
      <c r="W103" s="101">
        <v>0</v>
      </c>
      <c r="X103" s="101">
        <v>0</v>
      </c>
      <c r="Y103" s="101">
        <v>0</v>
      </c>
      <c r="Z103" s="97">
        <v>1</v>
      </c>
      <c r="AA103" s="101">
        <v>0</v>
      </c>
      <c r="AB103" s="101">
        <v>0</v>
      </c>
      <c r="AC103" s="96" t="s">
        <v>230</v>
      </c>
      <c r="AD103" s="101">
        <v>0</v>
      </c>
      <c r="AE103" s="101">
        <v>0</v>
      </c>
      <c r="AF103" s="101">
        <v>0</v>
      </c>
      <c r="AG103" s="97">
        <v>1</v>
      </c>
      <c r="AH103" s="101">
        <v>0</v>
      </c>
      <c r="AI103" s="101">
        <v>0</v>
      </c>
    </row>
    <row r="104" spans="1:35" ht="18" x14ac:dyDescent="0.4">
      <c r="A104" s="96" t="s">
        <v>325</v>
      </c>
      <c r="B104" s="101">
        <v>0</v>
      </c>
      <c r="C104" s="101">
        <v>0</v>
      </c>
      <c r="D104" s="101">
        <v>0</v>
      </c>
      <c r="E104" s="97">
        <v>1</v>
      </c>
      <c r="F104" s="101">
        <v>0</v>
      </c>
      <c r="G104" s="101">
        <v>0</v>
      </c>
      <c r="H104" s="96" t="s">
        <v>325</v>
      </c>
      <c r="I104" s="101">
        <v>0</v>
      </c>
      <c r="J104" s="101">
        <v>0</v>
      </c>
      <c r="K104" s="101">
        <v>0</v>
      </c>
      <c r="L104" s="97">
        <v>1</v>
      </c>
      <c r="M104" s="101">
        <v>0</v>
      </c>
      <c r="N104" s="101">
        <v>0</v>
      </c>
      <c r="O104" s="96" t="s">
        <v>322</v>
      </c>
      <c r="P104" s="101">
        <v>0</v>
      </c>
      <c r="Q104" s="101">
        <v>0</v>
      </c>
      <c r="R104" s="101">
        <v>0</v>
      </c>
      <c r="S104" s="97">
        <v>1</v>
      </c>
      <c r="T104" s="101">
        <v>0</v>
      </c>
      <c r="U104" s="101">
        <v>0</v>
      </c>
      <c r="V104" s="96" t="s">
        <v>325</v>
      </c>
      <c r="W104" s="101">
        <v>0</v>
      </c>
      <c r="X104" s="101">
        <v>0</v>
      </c>
      <c r="Y104" s="101">
        <v>0</v>
      </c>
      <c r="Z104" s="97">
        <v>1</v>
      </c>
      <c r="AA104" s="101">
        <v>0</v>
      </c>
      <c r="AB104" s="101">
        <v>0</v>
      </c>
      <c r="AC104" s="96" t="s">
        <v>325</v>
      </c>
      <c r="AD104" s="101">
        <v>0</v>
      </c>
      <c r="AE104" s="101">
        <v>0</v>
      </c>
      <c r="AF104" s="101">
        <v>0</v>
      </c>
      <c r="AG104" s="97">
        <v>1</v>
      </c>
      <c r="AH104" s="101">
        <v>0</v>
      </c>
      <c r="AI104" s="101">
        <v>0</v>
      </c>
    </row>
    <row r="105" spans="1:35" ht="18" x14ac:dyDescent="0.4">
      <c r="A105" s="96" t="s">
        <v>291</v>
      </c>
      <c r="B105" s="101">
        <v>0</v>
      </c>
      <c r="C105" s="101">
        <v>0</v>
      </c>
      <c r="D105" s="101">
        <v>0</v>
      </c>
      <c r="E105" s="97">
        <v>1</v>
      </c>
      <c r="F105" s="101">
        <v>0</v>
      </c>
      <c r="G105" s="101">
        <v>0</v>
      </c>
      <c r="H105" s="96" t="s">
        <v>291</v>
      </c>
      <c r="I105" s="101">
        <v>0</v>
      </c>
      <c r="J105" s="101">
        <v>0</v>
      </c>
      <c r="K105" s="101">
        <v>0</v>
      </c>
      <c r="L105" s="97">
        <v>1</v>
      </c>
      <c r="M105" s="101">
        <v>0</v>
      </c>
      <c r="N105" s="101">
        <v>0</v>
      </c>
      <c r="O105" s="96" t="s">
        <v>275</v>
      </c>
      <c r="P105" s="101">
        <v>0</v>
      </c>
      <c r="Q105" s="101">
        <v>0</v>
      </c>
      <c r="R105" s="101">
        <v>0</v>
      </c>
      <c r="S105" s="97">
        <v>1</v>
      </c>
      <c r="T105" s="101">
        <v>0</v>
      </c>
      <c r="U105" s="101">
        <v>0</v>
      </c>
      <c r="V105" s="96" t="s">
        <v>291</v>
      </c>
      <c r="W105" s="101">
        <v>0</v>
      </c>
      <c r="X105" s="101">
        <v>0</v>
      </c>
      <c r="Y105" s="101">
        <v>0</v>
      </c>
      <c r="Z105" s="97">
        <v>1</v>
      </c>
      <c r="AA105" s="101">
        <v>0</v>
      </c>
      <c r="AB105" s="101">
        <v>0</v>
      </c>
      <c r="AC105" s="96" t="s">
        <v>291</v>
      </c>
      <c r="AD105" s="101">
        <v>0</v>
      </c>
      <c r="AE105" s="101">
        <v>0</v>
      </c>
      <c r="AF105" s="101">
        <v>0</v>
      </c>
      <c r="AG105" s="97">
        <v>1</v>
      </c>
      <c r="AH105" s="101">
        <v>0</v>
      </c>
      <c r="AI105" s="101">
        <v>0</v>
      </c>
    </row>
    <row r="106" spans="1:35" ht="18" x14ac:dyDescent="0.4">
      <c r="A106" s="96" t="s">
        <v>357</v>
      </c>
      <c r="B106" s="101">
        <v>0</v>
      </c>
      <c r="C106" s="101">
        <v>0</v>
      </c>
      <c r="D106" s="101">
        <v>0</v>
      </c>
      <c r="E106" s="97">
        <v>1</v>
      </c>
      <c r="F106" s="101">
        <v>0</v>
      </c>
      <c r="G106" s="101">
        <v>0</v>
      </c>
      <c r="H106" s="96" t="s">
        <v>357</v>
      </c>
      <c r="I106" s="101">
        <v>0</v>
      </c>
      <c r="J106" s="101">
        <v>0</v>
      </c>
      <c r="K106" s="101">
        <v>0</v>
      </c>
      <c r="L106" s="97">
        <v>1</v>
      </c>
      <c r="M106" s="101">
        <v>0</v>
      </c>
      <c r="N106" s="101">
        <v>0</v>
      </c>
      <c r="O106" s="96" t="s">
        <v>250</v>
      </c>
      <c r="P106" s="101">
        <v>0</v>
      </c>
      <c r="Q106" s="101">
        <v>0</v>
      </c>
      <c r="R106" s="101">
        <v>0</v>
      </c>
      <c r="S106" s="97">
        <v>1</v>
      </c>
      <c r="T106" s="101">
        <v>0</v>
      </c>
      <c r="U106" s="101">
        <v>0</v>
      </c>
      <c r="V106" s="96" t="s">
        <v>357</v>
      </c>
      <c r="W106" s="101">
        <v>0</v>
      </c>
      <c r="X106" s="101">
        <v>0</v>
      </c>
      <c r="Y106" s="101">
        <v>0</v>
      </c>
      <c r="Z106" s="97">
        <v>1</v>
      </c>
      <c r="AA106" s="101">
        <v>0</v>
      </c>
      <c r="AB106" s="101">
        <v>0</v>
      </c>
      <c r="AC106" s="96" t="s">
        <v>357</v>
      </c>
      <c r="AD106" s="101">
        <v>0</v>
      </c>
      <c r="AE106" s="101">
        <v>0</v>
      </c>
      <c r="AF106" s="101">
        <v>0</v>
      </c>
      <c r="AG106" s="97">
        <v>1</v>
      </c>
      <c r="AH106" s="101">
        <v>0</v>
      </c>
      <c r="AI106" s="101">
        <v>0</v>
      </c>
    </row>
    <row r="107" spans="1:35" ht="18" x14ac:dyDescent="0.4">
      <c r="A107" s="96" t="s">
        <v>358</v>
      </c>
      <c r="B107" s="101">
        <v>0</v>
      </c>
      <c r="C107" s="101">
        <v>0</v>
      </c>
      <c r="D107" s="101">
        <v>0</v>
      </c>
      <c r="E107" s="97">
        <v>1</v>
      </c>
      <c r="F107" s="101">
        <v>0</v>
      </c>
      <c r="G107" s="101">
        <v>0</v>
      </c>
      <c r="H107" s="96" t="s">
        <v>358</v>
      </c>
      <c r="I107" s="101">
        <v>0</v>
      </c>
      <c r="J107" s="101">
        <v>0</v>
      </c>
      <c r="K107" s="101">
        <v>0</v>
      </c>
      <c r="L107" s="97">
        <v>1</v>
      </c>
      <c r="M107" s="101">
        <v>0</v>
      </c>
      <c r="N107" s="101">
        <v>0</v>
      </c>
      <c r="O107" s="96" t="s">
        <v>230</v>
      </c>
      <c r="P107" s="101">
        <v>0</v>
      </c>
      <c r="Q107" s="101">
        <v>0</v>
      </c>
      <c r="R107" s="101">
        <v>0</v>
      </c>
      <c r="S107" s="97">
        <v>1</v>
      </c>
      <c r="T107" s="101">
        <v>0</v>
      </c>
      <c r="U107" s="101">
        <v>0</v>
      </c>
      <c r="V107" s="96" t="s">
        <v>358</v>
      </c>
      <c r="W107" s="101">
        <v>0</v>
      </c>
      <c r="X107" s="101">
        <v>0</v>
      </c>
      <c r="Y107" s="101">
        <v>0</v>
      </c>
      <c r="Z107" s="97">
        <v>1</v>
      </c>
      <c r="AA107" s="101">
        <v>0</v>
      </c>
      <c r="AB107" s="101">
        <v>0</v>
      </c>
      <c r="AC107" s="96" t="s">
        <v>358</v>
      </c>
      <c r="AD107" s="101">
        <v>0</v>
      </c>
      <c r="AE107" s="101">
        <v>0</v>
      </c>
      <c r="AF107" s="101">
        <v>0</v>
      </c>
      <c r="AG107" s="97">
        <v>1</v>
      </c>
      <c r="AH107" s="101">
        <v>0</v>
      </c>
      <c r="AI107" s="101">
        <v>0</v>
      </c>
    </row>
    <row r="108" spans="1:35" ht="18" x14ac:dyDescent="0.4">
      <c r="A108" s="96" t="s">
        <v>359</v>
      </c>
      <c r="B108" s="101">
        <v>0</v>
      </c>
      <c r="C108" s="101">
        <v>0</v>
      </c>
      <c r="D108" s="101">
        <v>0</v>
      </c>
      <c r="E108" s="97">
        <v>1</v>
      </c>
      <c r="F108" s="101">
        <v>0</v>
      </c>
      <c r="G108" s="101">
        <v>0</v>
      </c>
      <c r="H108" s="96" t="s">
        <v>359</v>
      </c>
      <c r="I108" s="101">
        <v>0</v>
      </c>
      <c r="J108" s="101">
        <v>0</v>
      </c>
      <c r="K108" s="101">
        <v>0</v>
      </c>
      <c r="L108" s="97">
        <v>1</v>
      </c>
      <c r="M108" s="101">
        <v>0</v>
      </c>
      <c r="N108" s="101">
        <v>0</v>
      </c>
      <c r="O108" s="96" t="s">
        <v>325</v>
      </c>
      <c r="P108" s="101">
        <v>0</v>
      </c>
      <c r="Q108" s="101">
        <v>0</v>
      </c>
      <c r="R108" s="101">
        <v>0</v>
      </c>
      <c r="S108" s="97">
        <v>1</v>
      </c>
      <c r="T108" s="101">
        <v>0</v>
      </c>
      <c r="U108" s="101">
        <v>0</v>
      </c>
      <c r="V108" s="96" t="s">
        <v>359</v>
      </c>
      <c r="W108" s="101">
        <v>0</v>
      </c>
      <c r="X108" s="101">
        <v>0</v>
      </c>
      <c r="Y108" s="101">
        <v>0</v>
      </c>
      <c r="Z108" s="97">
        <v>1</v>
      </c>
      <c r="AA108" s="101">
        <v>0</v>
      </c>
      <c r="AB108" s="101">
        <v>0</v>
      </c>
      <c r="AC108" s="96" t="s">
        <v>359</v>
      </c>
      <c r="AD108" s="101">
        <v>0</v>
      </c>
      <c r="AE108" s="101">
        <v>0</v>
      </c>
      <c r="AF108" s="101">
        <v>0</v>
      </c>
      <c r="AG108" s="97">
        <v>1</v>
      </c>
      <c r="AH108" s="101">
        <v>0</v>
      </c>
      <c r="AI108" s="101">
        <v>0</v>
      </c>
    </row>
    <row r="109" spans="1:35" ht="18" x14ac:dyDescent="0.4">
      <c r="A109" s="96" t="s">
        <v>361</v>
      </c>
      <c r="B109" s="101">
        <v>0</v>
      </c>
      <c r="C109" s="101">
        <v>0</v>
      </c>
      <c r="D109" s="101">
        <v>0</v>
      </c>
      <c r="E109" s="97">
        <v>1</v>
      </c>
      <c r="F109" s="101">
        <v>0</v>
      </c>
      <c r="G109" s="101">
        <v>0</v>
      </c>
      <c r="H109" s="96" t="s">
        <v>361</v>
      </c>
      <c r="I109" s="101">
        <v>0</v>
      </c>
      <c r="J109" s="101">
        <v>0</v>
      </c>
      <c r="K109" s="101">
        <v>0</v>
      </c>
      <c r="L109" s="97">
        <v>1</v>
      </c>
      <c r="M109" s="101">
        <v>0</v>
      </c>
      <c r="N109" s="101">
        <v>0</v>
      </c>
      <c r="O109" s="96" t="s">
        <v>357</v>
      </c>
      <c r="P109" s="101">
        <v>0</v>
      </c>
      <c r="Q109" s="101">
        <v>0</v>
      </c>
      <c r="R109" s="101">
        <v>0</v>
      </c>
      <c r="S109" s="97">
        <v>1</v>
      </c>
      <c r="T109" s="101">
        <v>0</v>
      </c>
      <c r="U109" s="101">
        <v>0</v>
      </c>
      <c r="V109" s="96" t="s">
        <v>361</v>
      </c>
      <c r="W109" s="101">
        <v>0</v>
      </c>
      <c r="X109" s="101">
        <v>0</v>
      </c>
      <c r="Y109" s="101">
        <v>0</v>
      </c>
      <c r="Z109" s="97">
        <v>1</v>
      </c>
      <c r="AA109" s="101">
        <v>0</v>
      </c>
      <c r="AB109" s="101">
        <v>0</v>
      </c>
      <c r="AC109" s="96" t="s">
        <v>361</v>
      </c>
      <c r="AD109" s="101">
        <v>0</v>
      </c>
      <c r="AE109" s="101">
        <v>0</v>
      </c>
      <c r="AF109" s="101">
        <v>0</v>
      </c>
      <c r="AG109" s="97">
        <v>1</v>
      </c>
      <c r="AH109" s="101">
        <v>0</v>
      </c>
      <c r="AI109" s="101">
        <v>0</v>
      </c>
    </row>
    <row r="110" spans="1:35" ht="18" x14ac:dyDescent="0.4">
      <c r="A110" s="96" t="s">
        <v>229</v>
      </c>
      <c r="B110" s="101">
        <v>0</v>
      </c>
      <c r="C110" s="101">
        <v>0</v>
      </c>
      <c r="D110" s="101">
        <v>0</v>
      </c>
      <c r="E110" s="97">
        <v>1</v>
      </c>
      <c r="F110" s="101">
        <v>0</v>
      </c>
      <c r="G110" s="101">
        <v>0</v>
      </c>
      <c r="H110" s="96" t="s">
        <v>229</v>
      </c>
      <c r="I110" s="101">
        <v>0</v>
      </c>
      <c r="J110" s="101">
        <v>0</v>
      </c>
      <c r="K110" s="101">
        <v>0</v>
      </c>
      <c r="L110" s="97">
        <v>1</v>
      </c>
      <c r="M110" s="101">
        <v>0</v>
      </c>
      <c r="N110" s="101">
        <v>0</v>
      </c>
      <c r="O110" s="96" t="s">
        <v>358</v>
      </c>
      <c r="P110" s="101">
        <v>0</v>
      </c>
      <c r="Q110" s="101">
        <v>0</v>
      </c>
      <c r="R110" s="101">
        <v>0</v>
      </c>
      <c r="S110" s="97">
        <v>1</v>
      </c>
      <c r="T110" s="101">
        <v>0</v>
      </c>
      <c r="U110" s="101">
        <v>0</v>
      </c>
      <c r="V110" s="96" t="s">
        <v>229</v>
      </c>
      <c r="W110" s="101">
        <v>0</v>
      </c>
      <c r="X110" s="101">
        <v>0</v>
      </c>
      <c r="Y110" s="101">
        <v>0</v>
      </c>
      <c r="Z110" s="97">
        <v>1</v>
      </c>
      <c r="AA110" s="101">
        <v>0</v>
      </c>
      <c r="AB110" s="101">
        <v>0</v>
      </c>
      <c r="AC110" s="96" t="s">
        <v>229</v>
      </c>
      <c r="AD110" s="101">
        <v>0</v>
      </c>
      <c r="AE110" s="101">
        <v>0</v>
      </c>
      <c r="AF110" s="101">
        <v>0</v>
      </c>
      <c r="AG110" s="97">
        <v>1</v>
      </c>
      <c r="AH110" s="101">
        <v>0</v>
      </c>
      <c r="AI110" s="101">
        <v>0</v>
      </c>
    </row>
    <row r="111" spans="1:35" ht="18" x14ac:dyDescent="0.4">
      <c r="A111" s="96" t="s">
        <v>238</v>
      </c>
      <c r="B111" s="101">
        <v>0</v>
      </c>
      <c r="C111" s="101">
        <v>0</v>
      </c>
      <c r="D111" s="101">
        <v>0</v>
      </c>
      <c r="E111" s="97">
        <v>1</v>
      </c>
      <c r="F111" s="101">
        <v>0</v>
      </c>
      <c r="G111" s="101">
        <v>0</v>
      </c>
      <c r="H111" s="96" t="s">
        <v>238</v>
      </c>
      <c r="I111" s="101">
        <v>0</v>
      </c>
      <c r="J111" s="101">
        <v>0</v>
      </c>
      <c r="K111" s="101">
        <v>0</v>
      </c>
      <c r="L111" s="97">
        <v>1</v>
      </c>
      <c r="M111" s="101">
        <v>0</v>
      </c>
      <c r="N111" s="101">
        <v>0</v>
      </c>
      <c r="O111" s="96" t="s">
        <v>359</v>
      </c>
      <c r="P111" s="101">
        <v>0</v>
      </c>
      <c r="Q111" s="101">
        <v>0</v>
      </c>
      <c r="R111" s="101">
        <v>0</v>
      </c>
      <c r="S111" s="97">
        <v>1</v>
      </c>
      <c r="T111" s="101">
        <v>0</v>
      </c>
      <c r="U111" s="101">
        <v>0</v>
      </c>
      <c r="V111" s="96" t="s">
        <v>238</v>
      </c>
      <c r="W111" s="101">
        <v>0</v>
      </c>
      <c r="X111" s="101">
        <v>0</v>
      </c>
      <c r="Y111" s="101">
        <v>0</v>
      </c>
      <c r="Z111" s="97">
        <v>1</v>
      </c>
      <c r="AA111" s="101">
        <v>0</v>
      </c>
      <c r="AB111" s="101">
        <v>0</v>
      </c>
      <c r="AC111" s="96" t="s">
        <v>238</v>
      </c>
      <c r="AD111" s="101">
        <v>0</v>
      </c>
      <c r="AE111" s="101">
        <v>0</v>
      </c>
      <c r="AF111" s="101">
        <v>0</v>
      </c>
      <c r="AG111" s="97">
        <v>1</v>
      </c>
      <c r="AH111" s="101">
        <v>0</v>
      </c>
      <c r="AI111" s="101">
        <v>0</v>
      </c>
    </row>
    <row r="112" spans="1:35" ht="18" x14ac:dyDescent="0.4">
      <c r="A112" s="96" t="s">
        <v>243</v>
      </c>
      <c r="B112" s="101">
        <v>0</v>
      </c>
      <c r="C112" s="101">
        <v>0</v>
      </c>
      <c r="D112" s="101">
        <v>0</v>
      </c>
      <c r="E112" s="97">
        <v>1</v>
      </c>
      <c r="F112" s="101">
        <v>0</v>
      </c>
      <c r="G112" s="101">
        <v>0</v>
      </c>
      <c r="H112" s="96" t="s">
        <v>243</v>
      </c>
      <c r="I112" s="101">
        <v>0</v>
      </c>
      <c r="J112" s="101">
        <v>0</v>
      </c>
      <c r="K112" s="101">
        <v>0</v>
      </c>
      <c r="L112" s="97">
        <v>1</v>
      </c>
      <c r="M112" s="101">
        <v>0</v>
      </c>
      <c r="N112" s="101">
        <v>0</v>
      </c>
      <c r="O112" s="96" t="s">
        <v>361</v>
      </c>
      <c r="P112" s="101">
        <v>0</v>
      </c>
      <c r="Q112" s="101">
        <v>0</v>
      </c>
      <c r="R112" s="101">
        <v>0</v>
      </c>
      <c r="S112" s="97">
        <v>1</v>
      </c>
      <c r="T112" s="101">
        <v>0</v>
      </c>
      <c r="U112" s="101">
        <v>0</v>
      </c>
      <c r="V112" s="96" t="s">
        <v>243</v>
      </c>
      <c r="W112" s="101">
        <v>0</v>
      </c>
      <c r="X112" s="101">
        <v>0</v>
      </c>
      <c r="Y112" s="101">
        <v>0</v>
      </c>
      <c r="Z112" s="97">
        <v>1</v>
      </c>
      <c r="AA112" s="101">
        <v>0</v>
      </c>
      <c r="AB112" s="101">
        <v>0</v>
      </c>
      <c r="AC112" s="96" t="s">
        <v>243</v>
      </c>
      <c r="AD112" s="101">
        <v>0</v>
      </c>
      <c r="AE112" s="101">
        <v>0</v>
      </c>
      <c r="AF112" s="101">
        <v>0</v>
      </c>
      <c r="AG112" s="97">
        <v>1</v>
      </c>
      <c r="AH112" s="101">
        <v>0</v>
      </c>
      <c r="AI112" s="101">
        <v>0</v>
      </c>
    </row>
    <row r="113" spans="1:35" ht="18" x14ac:dyDescent="0.4">
      <c r="A113" s="96" t="s">
        <v>288</v>
      </c>
      <c r="B113" s="101">
        <v>0</v>
      </c>
      <c r="C113" s="101">
        <v>0</v>
      </c>
      <c r="D113" s="101">
        <v>0</v>
      </c>
      <c r="E113" s="97">
        <v>1</v>
      </c>
      <c r="F113" s="101">
        <v>0</v>
      </c>
      <c r="G113" s="101">
        <v>0</v>
      </c>
      <c r="H113" s="96" t="s">
        <v>288</v>
      </c>
      <c r="I113" s="101">
        <v>0</v>
      </c>
      <c r="J113" s="101">
        <v>0</v>
      </c>
      <c r="K113" s="101">
        <v>0</v>
      </c>
      <c r="L113" s="97">
        <v>1</v>
      </c>
      <c r="M113" s="101">
        <v>0</v>
      </c>
      <c r="N113" s="101">
        <v>0</v>
      </c>
      <c r="O113" s="96" t="s">
        <v>229</v>
      </c>
      <c r="P113" s="101">
        <v>0</v>
      </c>
      <c r="Q113" s="101">
        <v>0</v>
      </c>
      <c r="R113" s="101">
        <v>0</v>
      </c>
      <c r="S113" s="97">
        <v>1</v>
      </c>
      <c r="T113" s="101">
        <v>0</v>
      </c>
      <c r="U113" s="101">
        <v>0</v>
      </c>
      <c r="V113" s="96" t="s">
        <v>288</v>
      </c>
      <c r="W113" s="101">
        <v>0</v>
      </c>
      <c r="X113" s="101">
        <v>0</v>
      </c>
      <c r="Y113" s="101">
        <v>0</v>
      </c>
      <c r="Z113" s="97">
        <v>1</v>
      </c>
      <c r="AA113" s="101">
        <v>0</v>
      </c>
      <c r="AB113" s="101">
        <v>0</v>
      </c>
      <c r="AC113" s="96" t="s">
        <v>288</v>
      </c>
      <c r="AD113" s="101">
        <v>0</v>
      </c>
      <c r="AE113" s="101">
        <v>0</v>
      </c>
      <c r="AF113" s="101">
        <v>0</v>
      </c>
      <c r="AG113" s="97">
        <v>1</v>
      </c>
      <c r="AH113" s="101">
        <v>0</v>
      </c>
      <c r="AI113" s="101">
        <v>0</v>
      </c>
    </row>
    <row r="114" spans="1:35" ht="18" x14ac:dyDescent="0.4">
      <c r="A114" s="96" t="s">
        <v>365</v>
      </c>
      <c r="B114" s="101">
        <v>0</v>
      </c>
      <c r="C114" s="101">
        <v>0</v>
      </c>
      <c r="D114" s="101">
        <v>0</v>
      </c>
      <c r="E114" s="97">
        <v>1</v>
      </c>
      <c r="F114" s="101">
        <v>0</v>
      </c>
      <c r="G114" s="101">
        <v>0</v>
      </c>
      <c r="H114" s="96" t="s">
        <v>365</v>
      </c>
      <c r="I114" s="101">
        <v>0</v>
      </c>
      <c r="J114" s="101">
        <v>0</v>
      </c>
      <c r="K114" s="101">
        <v>0</v>
      </c>
      <c r="L114" s="97">
        <v>1</v>
      </c>
      <c r="M114" s="101">
        <v>0</v>
      </c>
      <c r="N114" s="101">
        <v>0</v>
      </c>
      <c r="O114" s="96" t="s">
        <v>238</v>
      </c>
      <c r="P114" s="101">
        <v>0</v>
      </c>
      <c r="Q114" s="101">
        <v>0</v>
      </c>
      <c r="R114" s="101">
        <v>0</v>
      </c>
      <c r="S114" s="97">
        <v>1</v>
      </c>
      <c r="T114" s="101">
        <v>0</v>
      </c>
      <c r="U114" s="101">
        <v>0</v>
      </c>
      <c r="V114" s="96" t="s">
        <v>365</v>
      </c>
      <c r="W114" s="101">
        <v>0</v>
      </c>
      <c r="X114" s="101">
        <v>0</v>
      </c>
      <c r="Y114" s="101">
        <v>0</v>
      </c>
      <c r="Z114" s="97">
        <v>1</v>
      </c>
      <c r="AA114" s="101">
        <v>0</v>
      </c>
      <c r="AB114" s="101">
        <v>0</v>
      </c>
      <c r="AC114" s="96" t="s">
        <v>365</v>
      </c>
      <c r="AD114" s="101">
        <v>0</v>
      </c>
      <c r="AE114" s="101">
        <v>0</v>
      </c>
      <c r="AF114" s="101">
        <v>0</v>
      </c>
      <c r="AG114" s="97">
        <v>1</v>
      </c>
      <c r="AH114" s="101">
        <v>0</v>
      </c>
      <c r="AI114" s="101">
        <v>0</v>
      </c>
    </row>
    <row r="115" spans="1:35" ht="36" x14ac:dyDescent="0.4">
      <c r="A115" s="96" t="s">
        <v>293</v>
      </c>
      <c r="B115" s="101">
        <v>0</v>
      </c>
      <c r="C115" s="101">
        <v>0</v>
      </c>
      <c r="D115" s="101">
        <v>0</v>
      </c>
      <c r="E115" s="97">
        <v>1</v>
      </c>
      <c r="F115" s="101">
        <v>0</v>
      </c>
      <c r="G115" s="101">
        <v>0</v>
      </c>
      <c r="H115" s="96" t="s">
        <v>293</v>
      </c>
      <c r="I115" s="101">
        <v>0</v>
      </c>
      <c r="J115" s="101">
        <v>0</v>
      </c>
      <c r="K115" s="101">
        <v>0</v>
      </c>
      <c r="L115" s="97">
        <v>1</v>
      </c>
      <c r="M115" s="101">
        <v>0</v>
      </c>
      <c r="N115" s="101">
        <v>0</v>
      </c>
      <c r="O115" s="96" t="s">
        <v>243</v>
      </c>
      <c r="P115" s="101">
        <v>0</v>
      </c>
      <c r="Q115" s="101">
        <v>0</v>
      </c>
      <c r="R115" s="101">
        <v>0</v>
      </c>
      <c r="S115" s="97">
        <v>1</v>
      </c>
      <c r="T115" s="101">
        <v>0</v>
      </c>
      <c r="U115" s="101">
        <v>0</v>
      </c>
      <c r="V115" s="96" t="s">
        <v>293</v>
      </c>
      <c r="W115" s="101">
        <v>0</v>
      </c>
      <c r="X115" s="101">
        <v>0</v>
      </c>
      <c r="Y115" s="101">
        <v>0</v>
      </c>
      <c r="Z115" s="97">
        <v>1</v>
      </c>
      <c r="AA115" s="101">
        <v>0</v>
      </c>
      <c r="AB115" s="101">
        <v>0</v>
      </c>
      <c r="AC115" s="96" t="s">
        <v>293</v>
      </c>
      <c r="AD115" s="101">
        <v>0</v>
      </c>
      <c r="AE115" s="101">
        <v>0</v>
      </c>
      <c r="AF115" s="101">
        <v>0</v>
      </c>
      <c r="AG115" s="97">
        <v>1</v>
      </c>
      <c r="AH115" s="101">
        <v>0</v>
      </c>
      <c r="AI115" s="101">
        <v>0</v>
      </c>
    </row>
    <row r="116" spans="1:35" ht="18" x14ac:dyDescent="0.4">
      <c r="A116" s="96" t="s">
        <v>286</v>
      </c>
      <c r="B116" s="101">
        <v>0</v>
      </c>
      <c r="C116" s="101">
        <v>0</v>
      </c>
      <c r="D116" s="101">
        <v>0</v>
      </c>
      <c r="E116" s="97">
        <v>1</v>
      </c>
      <c r="F116" s="101">
        <v>0</v>
      </c>
      <c r="G116" s="101">
        <v>0</v>
      </c>
      <c r="H116" s="96" t="s">
        <v>286</v>
      </c>
      <c r="I116" s="101">
        <v>0</v>
      </c>
      <c r="J116" s="101">
        <v>0</v>
      </c>
      <c r="K116" s="101">
        <v>0</v>
      </c>
      <c r="L116" s="97">
        <v>1</v>
      </c>
      <c r="M116" s="101">
        <v>0</v>
      </c>
      <c r="N116" s="101">
        <v>0</v>
      </c>
      <c r="O116" s="96" t="s">
        <v>365</v>
      </c>
      <c r="P116" s="101">
        <v>0</v>
      </c>
      <c r="Q116" s="101">
        <v>0</v>
      </c>
      <c r="R116" s="101">
        <v>0</v>
      </c>
      <c r="S116" s="97">
        <v>1</v>
      </c>
      <c r="T116" s="101">
        <v>0</v>
      </c>
      <c r="U116" s="101">
        <v>0</v>
      </c>
      <c r="V116" s="96" t="s">
        <v>286</v>
      </c>
      <c r="W116" s="101">
        <v>0</v>
      </c>
      <c r="X116" s="101">
        <v>0</v>
      </c>
      <c r="Y116" s="101">
        <v>0</v>
      </c>
      <c r="Z116" s="97">
        <v>1</v>
      </c>
      <c r="AA116" s="101">
        <v>0</v>
      </c>
      <c r="AB116" s="101">
        <v>0</v>
      </c>
      <c r="AC116" s="96" t="s">
        <v>286</v>
      </c>
      <c r="AD116" s="101">
        <v>0</v>
      </c>
      <c r="AE116" s="101">
        <v>0</v>
      </c>
      <c r="AF116" s="101">
        <v>0</v>
      </c>
      <c r="AG116" s="97">
        <v>1</v>
      </c>
      <c r="AH116" s="101">
        <v>0</v>
      </c>
      <c r="AI116" s="101">
        <v>0</v>
      </c>
    </row>
    <row r="117" spans="1:35" ht="36" x14ac:dyDescent="0.4">
      <c r="A117" s="96" t="s">
        <v>366</v>
      </c>
      <c r="B117" s="101">
        <v>0</v>
      </c>
      <c r="C117" s="101">
        <v>0</v>
      </c>
      <c r="D117" s="101">
        <v>0</v>
      </c>
      <c r="E117" s="97">
        <v>1</v>
      </c>
      <c r="F117" s="101">
        <v>0</v>
      </c>
      <c r="G117" s="101">
        <v>0</v>
      </c>
      <c r="H117" s="96" t="s">
        <v>366</v>
      </c>
      <c r="I117" s="101">
        <v>0</v>
      </c>
      <c r="J117" s="101">
        <v>0</v>
      </c>
      <c r="K117" s="101">
        <v>0</v>
      </c>
      <c r="L117" s="97">
        <v>1</v>
      </c>
      <c r="M117" s="101">
        <v>0</v>
      </c>
      <c r="N117" s="101">
        <v>0</v>
      </c>
      <c r="O117" s="96" t="s">
        <v>293</v>
      </c>
      <c r="P117" s="101">
        <v>0</v>
      </c>
      <c r="Q117" s="101">
        <v>0</v>
      </c>
      <c r="R117" s="101">
        <v>0</v>
      </c>
      <c r="S117" s="97">
        <v>1</v>
      </c>
      <c r="T117" s="101">
        <v>0</v>
      </c>
      <c r="U117" s="101">
        <v>0</v>
      </c>
      <c r="V117" s="96" t="s">
        <v>366</v>
      </c>
      <c r="W117" s="101">
        <v>0</v>
      </c>
      <c r="X117" s="101">
        <v>0</v>
      </c>
      <c r="Y117" s="101">
        <v>0</v>
      </c>
      <c r="Z117" s="97">
        <v>1</v>
      </c>
      <c r="AA117" s="101">
        <v>0</v>
      </c>
      <c r="AB117" s="101">
        <v>0</v>
      </c>
      <c r="AC117" s="96" t="s">
        <v>366</v>
      </c>
      <c r="AD117" s="101">
        <v>0</v>
      </c>
      <c r="AE117" s="101">
        <v>0</v>
      </c>
      <c r="AF117" s="101">
        <v>0</v>
      </c>
      <c r="AG117" s="97">
        <v>1</v>
      </c>
      <c r="AH117" s="101">
        <v>0</v>
      </c>
      <c r="AI117" s="101">
        <v>0</v>
      </c>
    </row>
    <row r="118" spans="1:35" ht="18" x14ac:dyDescent="0.4">
      <c r="A118" s="96" t="s">
        <v>367</v>
      </c>
      <c r="B118" s="101">
        <v>0</v>
      </c>
      <c r="C118" s="101">
        <v>0</v>
      </c>
      <c r="D118" s="101">
        <v>0</v>
      </c>
      <c r="E118" s="97">
        <v>1</v>
      </c>
      <c r="F118" s="101">
        <v>0</v>
      </c>
      <c r="G118" s="101">
        <v>0</v>
      </c>
      <c r="H118" s="96" t="s">
        <v>367</v>
      </c>
      <c r="I118" s="101">
        <v>0</v>
      </c>
      <c r="J118" s="101">
        <v>0</v>
      </c>
      <c r="K118" s="101">
        <v>0</v>
      </c>
      <c r="L118" s="97">
        <v>1</v>
      </c>
      <c r="M118" s="101">
        <v>0</v>
      </c>
      <c r="N118" s="101">
        <v>0</v>
      </c>
      <c r="O118" s="96" t="s">
        <v>286</v>
      </c>
      <c r="P118" s="101">
        <v>0</v>
      </c>
      <c r="Q118" s="101">
        <v>0</v>
      </c>
      <c r="R118" s="101">
        <v>0</v>
      </c>
      <c r="S118" s="97">
        <v>1</v>
      </c>
      <c r="T118" s="101">
        <v>0</v>
      </c>
      <c r="U118" s="101">
        <v>0</v>
      </c>
      <c r="V118" s="96" t="s">
        <v>367</v>
      </c>
      <c r="W118" s="101">
        <v>0</v>
      </c>
      <c r="X118" s="101">
        <v>0</v>
      </c>
      <c r="Y118" s="101">
        <v>0</v>
      </c>
      <c r="Z118" s="97">
        <v>1</v>
      </c>
      <c r="AA118" s="101">
        <v>0</v>
      </c>
      <c r="AB118" s="101">
        <v>0</v>
      </c>
      <c r="AC118" s="96" t="s">
        <v>367</v>
      </c>
      <c r="AD118" s="101">
        <v>0</v>
      </c>
      <c r="AE118" s="101">
        <v>0</v>
      </c>
      <c r="AF118" s="101">
        <v>0</v>
      </c>
      <c r="AG118" s="97">
        <v>1</v>
      </c>
      <c r="AH118" s="101">
        <v>0</v>
      </c>
      <c r="AI118" s="101">
        <v>0</v>
      </c>
    </row>
    <row r="119" spans="1:35" ht="18" x14ac:dyDescent="0.4">
      <c r="A119" s="96" t="s">
        <v>369</v>
      </c>
      <c r="B119" s="101">
        <v>0</v>
      </c>
      <c r="C119" s="101">
        <v>0</v>
      </c>
      <c r="D119" s="101">
        <v>0</v>
      </c>
      <c r="E119" s="97">
        <v>1</v>
      </c>
      <c r="F119" s="101">
        <v>0</v>
      </c>
      <c r="G119" s="101">
        <v>0</v>
      </c>
      <c r="H119" s="96" t="s">
        <v>369</v>
      </c>
      <c r="I119" s="101">
        <v>0</v>
      </c>
      <c r="J119" s="101">
        <v>0</v>
      </c>
      <c r="K119" s="101">
        <v>0</v>
      </c>
      <c r="L119" s="97">
        <v>1</v>
      </c>
      <c r="M119" s="101">
        <v>0</v>
      </c>
      <c r="N119" s="101">
        <v>0</v>
      </c>
      <c r="O119" s="96" t="s">
        <v>366</v>
      </c>
      <c r="P119" s="101">
        <v>0</v>
      </c>
      <c r="Q119" s="101">
        <v>0</v>
      </c>
      <c r="R119" s="101">
        <v>0</v>
      </c>
      <c r="S119" s="97">
        <v>1</v>
      </c>
      <c r="T119" s="101">
        <v>0</v>
      </c>
      <c r="U119" s="101">
        <v>0</v>
      </c>
      <c r="V119" s="96" t="s">
        <v>369</v>
      </c>
      <c r="W119" s="101">
        <v>0</v>
      </c>
      <c r="X119" s="101">
        <v>0</v>
      </c>
      <c r="Y119" s="101">
        <v>0</v>
      </c>
      <c r="Z119" s="97">
        <v>1</v>
      </c>
      <c r="AA119" s="101">
        <v>0</v>
      </c>
      <c r="AB119" s="101">
        <v>0</v>
      </c>
      <c r="AC119" s="96" t="s">
        <v>369</v>
      </c>
      <c r="AD119" s="101">
        <v>0</v>
      </c>
      <c r="AE119" s="101">
        <v>0</v>
      </c>
      <c r="AF119" s="101">
        <v>0</v>
      </c>
      <c r="AG119" s="97">
        <v>1</v>
      </c>
      <c r="AH119" s="101">
        <v>0</v>
      </c>
      <c r="AI119" s="101">
        <v>0</v>
      </c>
    </row>
    <row r="120" spans="1:35" ht="18" x14ac:dyDescent="0.4">
      <c r="A120" s="96" t="s">
        <v>299</v>
      </c>
      <c r="B120" s="101">
        <v>0</v>
      </c>
      <c r="C120" s="101">
        <v>0</v>
      </c>
      <c r="D120" s="101">
        <v>0</v>
      </c>
      <c r="E120" s="97">
        <v>1</v>
      </c>
      <c r="F120" s="101">
        <v>0</v>
      </c>
      <c r="G120" s="101">
        <v>0</v>
      </c>
      <c r="H120" s="96" t="s">
        <v>299</v>
      </c>
      <c r="I120" s="101">
        <v>0</v>
      </c>
      <c r="J120" s="101">
        <v>0</v>
      </c>
      <c r="K120" s="101">
        <v>0</v>
      </c>
      <c r="L120" s="97">
        <v>1</v>
      </c>
      <c r="M120" s="101">
        <v>0</v>
      </c>
      <c r="N120" s="101">
        <v>0</v>
      </c>
      <c r="O120" s="96" t="s">
        <v>367</v>
      </c>
      <c r="P120" s="101">
        <v>0</v>
      </c>
      <c r="Q120" s="101">
        <v>0</v>
      </c>
      <c r="R120" s="101">
        <v>0</v>
      </c>
      <c r="S120" s="97">
        <v>1</v>
      </c>
      <c r="T120" s="101">
        <v>0</v>
      </c>
      <c r="U120" s="101">
        <v>0</v>
      </c>
      <c r="V120" s="96" t="s">
        <v>299</v>
      </c>
      <c r="W120" s="101">
        <v>0</v>
      </c>
      <c r="X120" s="101">
        <v>0</v>
      </c>
      <c r="Y120" s="101">
        <v>0</v>
      </c>
      <c r="Z120" s="97">
        <v>1</v>
      </c>
      <c r="AA120" s="101">
        <v>0</v>
      </c>
      <c r="AB120" s="101">
        <v>0</v>
      </c>
      <c r="AC120" s="96" t="s">
        <v>299</v>
      </c>
      <c r="AD120" s="101">
        <v>0</v>
      </c>
      <c r="AE120" s="101">
        <v>0</v>
      </c>
      <c r="AF120" s="101">
        <v>0</v>
      </c>
      <c r="AG120" s="97">
        <v>1</v>
      </c>
      <c r="AH120" s="101">
        <v>0</v>
      </c>
      <c r="AI120" s="101">
        <v>0</v>
      </c>
    </row>
    <row r="121" spans="1:35" ht="18" x14ac:dyDescent="0.4">
      <c r="A121" s="96" t="s">
        <v>304</v>
      </c>
      <c r="B121" s="101">
        <v>0</v>
      </c>
      <c r="C121" s="101">
        <v>0</v>
      </c>
      <c r="D121" s="101">
        <v>0</v>
      </c>
      <c r="E121" s="97">
        <v>1</v>
      </c>
      <c r="F121" s="101">
        <v>0</v>
      </c>
      <c r="G121" s="101">
        <v>0</v>
      </c>
      <c r="H121" s="96" t="s">
        <v>304</v>
      </c>
      <c r="I121" s="101">
        <v>0</v>
      </c>
      <c r="J121" s="101">
        <v>0</v>
      </c>
      <c r="K121" s="101">
        <v>0</v>
      </c>
      <c r="L121" s="97">
        <v>1</v>
      </c>
      <c r="M121" s="101">
        <v>0</v>
      </c>
      <c r="N121" s="101">
        <v>0</v>
      </c>
      <c r="O121" s="96" t="s">
        <v>369</v>
      </c>
      <c r="P121" s="101">
        <v>0</v>
      </c>
      <c r="Q121" s="101">
        <v>0</v>
      </c>
      <c r="R121" s="101">
        <v>0</v>
      </c>
      <c r="S121" s="97">
        <v>1</v>
      </c>
      <c r="T121" s="101">
        <v>0</v>
      </c>
      <c r="U121" s="101">
        <v>0</v>
      </c>
      <c r="V121" s="96" t="s">
        <v>304</v>
      </c>
      <c r="W121" s="101">
        <v>0</v>
      </c>
      <c r="X121" s="101">
        <v>0</v>
      </c>
      <c r="Y121" s="101">
        <v>0</v>
      </c>
      <c r="Z121" s="97">
        <v>1</v>
      </c>
      <c r="AA121" s="101">
        <v>0</v>
      </c>
      <c r="AB121" s="101">
        <v>0</v>
      </c>
      <c r="AC121" s="96" t="s">
        <v>304</v>
      </c>
      <c r="AD121" s="101">
        <v>0</v>
      </c>
      <c r="AE121" s="101">
        <v>0</v>
      </c>
      <c r="AF121" s="101">
        <v>0</v>
      </c>
      <c r="AG121" s="97">
        <v>1</v>
      </c>
      <c r="AH121" s="101">
        <v>0</v>
      </c>
      <c r="AI121" s="101">
        <v>0</v>
      </c>
    </row>
    <row r="122" spans="1:35" ht="18" x14ac:dyDescent="0.4">
      <c r="A122" s="96" t="s">
        <v>317</v>
      </c>
      <c r="B122" s="101">
        <v>0</v>
      </c>
      <c r="C122" s="101">
        <v>0</v>
      </c>
      <c r="D122" s="101">
        <v>0</v>
      </c>
      <c r="E122" s="97">
        <v>1</v>
      </c>
      <c r="F122" s="101">
        <v>0</v>
      </c>
      <c r="G122" s="101">
        <v>0</v>
      </c>
      <c r="H122" s="96" t="s">
        <v>317</v>
      </c>
      <c r="I122" s="101">
        <v>0</v>
      </c>
      <c r="J122" s="101">
        <v>0</v>
      </c>
      <c r="K122" s="101">
        <v>0</v>
      </c>
      <c r="L122" s="97">
        <v>1</v>
      </c>
      <c r="M122" s="101">
        <v>0</v>
      </c>
      <c r="N122" s="101">
        <v>0</v>
      </c>
      <c r="O122" s="96" t="s">
        <v>299</v>
      </c>
      <c r="P122" s="101">
        <v>0</v>
      </c>
      <c r="Q122" s="101">
        <v>0</v>
      </c>
      <c r="R122" s="101">
        <v>0</v>
      </c>
      <c r="S122" s="97">
        <v>1</v>
      </c>
      <c r="T122" s="101">
        <v>0</v>
      </c>
      <c r="U122" s="101">
        <v>0</v>
      </c>
      <c r="V122" s="96" t="s">
        <v>317</v>
      </c>
      <c r="W122" s="101">
        <v>0</v>
      </c>
      <c r="X122" s="101">
        <v>0</v>
      </c>
      <c r="Y122" s="101">
        <v>0</v>
      </c>
      <c r="Z122" s="97">
        <v>1</v>
      </c>
      <c r="AA122" s="101">
        <v>0</v>
      </c>
      <c r="AB122" s="101">
        <v>0</v>
      </c>
      <c r="AC122" s="96" t="s">
        <v>317</v>
      </c>
      <c r="AD122" s="101">
        <v>0</v>
      </c>
      <c r="AE122" s="101">
        <v>0</v>
      </c>
      <c r="AF122" s="101">
        <v>0</v>
      </c>
      <c r="AG122" s="97">
        <v>1</v>
      </c>
      <c r="AH122" s="101">
        <v>0</v>
      </c>
      <c r="AI122" s="101">
        <v>0</v>
      </c>
    </row>
    <row r="123" spans="1:35" ht="18" x14ac:dyDescent="0.4">
      <c r="A123" s="96" t="s">
        <v>373</v>
      </c>
      <c r="B123" s="101">
        <v>0</v>
      </c>
      <c r="C123" s="101">
        <v>0</v>
      </c>
      <c r="D123" s="101">
        <v>0</v>
      </c>
      <c r="E123" s="97">
        <v>1</v>
      </c>
      <c r="F123" s="101">
        <v>0</v>
      </c>
      <c r="G123" s="101">
        <v>0</v>
      </c>
      <c r="H123" s="96" t="s">
        <v>373</v>
      </c>
      <c r="I123" s="101">
        <v>0</v>
      </c>
      <c r="J123" s="101">
        <v>0</v>
      </c>
      <c r="K123" s="101">
        <v>0</v>
      </c>
      <c r="L123" s="97">
        <v>1</v>
      </c>
      <c r="M123" s="101">
        <v>0</v>
      </c>
      <c r="N123" s="101">
        <v>0</v>
      </c>
      <c r="O123" s="96" t="s">
        <v>304</v>
      </c>
      <c r="P123" s="101">
        <v>0</v>
      </c>
      <c r="Q123" s="101">
        <v>0</v>
      </c>
      <c r="R123" s="101">
        <v>0</v>
      </c>
      <c r="S123" s="97">
        <v>1</v>
      </c>
      <c r="T123" s="101">
        <v>0</v>
      </c>
      <c r="U123" s="101">
        <v>0</v>
      </c>
      <c r="V123" s="96" t="s">
        <v>373</v>
      </c>
      <c r="W123" s="101">
        <v>0</v>
      </c>
      <c r="X123" s="101">
        <v>0</v>
      </c>
      <c r="Y123" s="101">
        <v>0</v>
      </c>
      <c r="Z123" s="97">
        <v>1</v>
      </c>
      <c r="AA123" s="101">
        <v>0</v>
      </c>
      <c r="AB123" s="101">
        <v>0</v>
      </c>
      <c r="AC123" s="96" t="s">
        <v>373</v>
      </c>
      <c r="AD123" s="101">
        <v>0</v>
      </c>
      <c r="AE123" s="101">
        <v>0</v>
      </c>
      <c r="AF123" s="101">
        <v>0</v>
      </c>
      <c r="AG123" s="97">
        <v>1</v>
      </c>
      <c r="AH123" s="101">
        <v>0</v>
      </c>
      <c r="AI123" s="101">
        <v>0</v>
      </c>
    </row>
    <row r="124" spans="1:35" ht="18" x14ac:dyDescent="0.4">
      <c r="A124" s="96" t="s">
        <v>374</v>
      </c>
      <c r="B124" s="101">
        <v>0</v>
      </c>
      <c r="C124" s="101">
        <v>0</v>
      </c>
      <c r="D124" s="101">
        <v>0</v>
      </c>
      <c r="E124" s="97">
        <v>1</v>
      </c>
      <c r="F124" s="101">
        <v>0</v>
      </c>
      <c r="G124" s="101">
        <v>0</v>
      </c>
      <c r="H124" s="96" t="s">
        <v>374</v>
      </c>
      <c r="I124" s="101">
        <v>0</v>
      </c>
      <c r="J124" s="101">
        <v>0</v>
      </c>
      <c r="K124" s="101">
        <v>0</v>
      </c>
      <c r="L124" s="97">
        <v>1</v>
      </c>
      <c r="M124" s="101">
        <v>0</v>
      </c>
      <c r="N124" s="101">
        <v>0</v>
      </c>
      <c r="O124" s="96" t="s">
        <v>317</v>
      </c>
      <c r="P124" s="101">
        <v>0</v>
      </c>
      <c r="Q124" s="101">
        <v>0</v>
      </c>
      <c r="R124" s="101">
        <v>0</v>
      </c>
      <c r="S124" s="97">
        <v>1</v>
      </c>
      <c r="T124" s="101">
        <v>0</v>
      </c>
      <c r="U124" s="101">
        <v>0</v>
      </c>
      <c r="V124" s="96" t="s">
        <v>374</v>
      </c>
      <c r="W124" s="101">
        <v>0</v>
      </c>
      <c r="X124" s="101">
        <v>0</v>
      </c>
      <c r="Y124" s="101">
        <v>0</v>
      </c>
      <c r="Z124" s="97">
        <v>1</v>
      </c>
      <c r="AA124" s="101">
        <v>0</v>
      </c>
      <c r="AB124" s="101">
        <v>0</v>
      </c>
      <c r="AC124" s="96" t="s">
        <v>374</v>
      </c>
      <c r="AD124" s="101">
        <v>0</v>
      </c>
      <c r="AE124" s="101">
        <v>0</v>
      </c>
      <c r="AF124" s="101">
        <v>0</v>
      </c>
      <c r="AG124" s="97">
        <v>1</v>
      </c>
      <c r="AH124" s="101">
        <v>0</v>
      </c>
      <c r="AI124" s="101">
        <v>0</v>
      </c>
    </row>
    <row r="125" spans="1:35" ht="18" x14ac:dyDescent="0.4">
      <c r="A125" s="96" t="s">
        <v>298</v>
      </c>
      <c r="B125" s="101">
        <v>0</v>
      </c>
      <c r="C125" s="101">
        <v>0</v>
      </c>
      <c r="D125" s="101">
        <v>0</v>
      </c>
      <c r="E125" s="97">
        <v>1</v>
      </c>
      <c r="F125" s="101">
        <v>0</v>
      </c>
      <c r="G125" s="101">
        <v>0</v>
      </c>
      <c r="H125" s="96" t="s">
        <v>298</v>
      </c>
      <c r="I125" s="101">
        <v>0</v>
      </c>
      <c r="J125" s="101">
        <v>0</v>
      </c>
      <c r="K125" s="101">
        <v>0</v>
      </c>
      <c r="L125" s="97">
        <v>1</v>
      </c>
      <c r="M125" s="101">
        <v>0</v>
      </c>
      <c r="N125" s="101">
        <v>0</v>
      </c>
      <c r="O125" s="96" t="s">
        <v>373</v>
      </c>
      <c r="P125" s="101">
        <v>0</v>
      </c>
      <c r="Q125" s="101">
        <v>0</v>
      </c>
      <c r="R125" s="101">
        <v>0</v>
      </c>
      <c r="S125" s="97">
        <v>1</v>
      </c>
      <c r="T125" s="101">
        <v>0</v>
      </c>
      <c r="U125" s="101">
        <v>0</v>
      </c>
      <c r="V125" s="96" t="s">
        <v>298</v>
      </c>
      <c r="W125" s="101">
        <v>0</v>
      </c>
      <c r="X125" s="101">
        <v>0</v>
      </c>
      <c r="Y125" s="101">
        <v>0</v>
      </c>
      <c r="Z125" s="97">
        <v>1</v>
      </c>
      <c r="AA125" s="101">
        <v>0</v>
      </c>
      <c r="AB125" s="101">
        <v>0</v>
      </c>
      <c r="AC125" s="96" t="s">
        <v>298</v>
      </c>
      <c r="AD125" s="101">
        <v>0</v>
      </c>
      <c r="AE125" s="101">
        <v>0</v>
      </c>
      <c r="AF125" s="101">
        <v>0</v>
      </c>
      <c r="AG125" s="97">
        <v>1</v>
      </c>
      <c r="AH125" s="101">
        <v>0</v>
      </c>
      <c r="AI125" s="101">
        <v>0</v>
      </c>
    </row>
    <row r="126" spans="1:35" ht="18" x14ac:dyDescent="0.4">
      <c r="A126" s="96" t="s">
        <v>273</v>
      </c>
      <c r="B126" s="101">
        <v>0</v>
      </c>
      <c r="C126" s="101">
        <v>0</v>
      </c>
      <c r="D126" s="101">
        <v>0</v>
      </c>
      <c r="E126" s="97">
        <v>1</v>
      </c>
      <c r="F126" s="101">
        <v>0</v>
      </c>
      <c r="G126" s="101">
        <v>0</v>
      </c>
      <c r="H126" s="96" t="s">
        <v>273</v>
      </c>
      <c r="I126" s="101">
        <v>0</v>
      </c>
      <c r="J126" s="101">
        <v>0</v>
      </c>
      <c r="K126" s="101">
        <v>0</v>
      </c>
      <c r="L126" s="97">
        <v>1</v>
      </c>
      <c r="M126" s="101">
        <v>0</v>
      </c>
      <c r="N126" s="101">
        <v>0</v>
      </c>
      <c r="O126" s="96" t="s">
        <v>374</v>
      </c>
      <c r="P126" s="101">
        <v>0</v>
      </c>
      <c r="Q126" s="101">
        <v>0</v>
      </c>
      <c r="R126" s="101">
        <v>0</v>
      </c>
      <c r="S126" s="97">
        <v>1</v>
      </c>
      <c r="T126" s="101">
        <v>0</v>
      </c>
      <c r="U126" s="101">
        <v>0</v>
      </c>
      <c r="V126" s="96" t="s">
        <v>273</v>
      </c>
      <c r="W126" s="101">
        <v>0</v>
      </c>
      <c r="X126" s="101">
        <v>0</v>
      </c>
      <c r="Y126" s="101">
        <v>0</v>
      </c>
      <c r="Z126" s="97">
        <v>1</v>
      </c>
      <c r="AA126" s="101">
        <v>0</v>
      </c>
      <c r="AB126" s="101">
        <v>0</v>
      </c>
      <c r="AC126" s="96" t="s">
        <v>273</v>
      </c>
      <c r="AD126" s="101">
        <v>0</v>
      </c>
      <c r="AE126" s="101">
        <v>0</v>
      </c>
      <c r="AF126" s="101">
        <v>0</v>
      </c>
      <c r="AG126" s="97">
        <v>1</v>
      </c>
      <c r="AH126" s="101">
        <v>0</v>
      </c>
      <c r="AI126" s="101">
        <v>0</v>
      </c>
    </row>
    <row r="127" spans="1:35" ht="36" x14ac:dyDescent="0.4">
      <c r="A127" s="96" t="s">
        <v>264</v>
      </c>
      <c r="B127" s="101">
        <v>0</v>
      </c>
      <c r="C127" s="101">
        <v>0</v>
      </c>
      <c r="D127" s="101">
        <v>0</v>
      </c>
      <c r="E127" s="97">
        <v>1</v>
      </c>
      <c r="F127" s="101">
        <v>0</v>
      </c>
      <c r="G127" s="101">
        <v>0</v>
      </c>
      <c r="H127" s="96" t="s">
        <v>264</v>
      </c>
      <c r="I127" s="101">
        <v>0</v>
      </c>
      <c r="J127" s="101">
        <v>0</v>
      </c>
      <c r="K127" s="101">
        <v>0</v>
      </c>
      <c r="L127" s="97">
        <v>1</v>
      </c>
      <c r="M127" s="101">
        <v>0</v>
      </c>
      <c r="N127" s="101">
        <v>0</v>
      </c>
      <c r="O127" s="96" t="s">
        <v>298</v>
      </c>
      <c r="P127" s="101">
        <v>0</v>
      </c>
      <c r="Q127" s="101">
        <v>0</v>
      </c>
      <c r="R127" s="101">
        <v>0</v>
      </c>
      <c r="S127" s="97">
        <v>1</v>
      </c>
      <c r="T127" s="101">
        <v>0</v>
      </c>
      <c r="U127" s="101">
        <v>0</v>
      </c>
      <c r="V127" s="96" t="s">
        <v>264</v>
      </c>
      <c r="W127" s="101">
        <v>0</v>
      </c>
      <c r="X127" s="101">
        <v>0</v>
      </c>
      <c r="Y127" s="101">
        <v>0</v>
      </c>
      <c r="Z127" s="97">
        <v>1</v>
      </c>
      <c r="AA127" s="101">
        <v>0</v>
      </c>
      <c r="AB127" s="101">
        <v>0</v>
      </c>
      <c r="AC127" s="96" t="s">
        <v>264</v>
      </c>
      <c r="AD127" s="101">
        <v>0</v>
      </c>
      <c r="AE127" s="101">
        <v>0</v>
      </c>
      <c r="AF127" s="101">
        <v>0</v>
      </c>
      <c r="AG127" s="97">
        <v>1</v>
      </c>
      <c r="AH127" s="101">
        <v>0</v>
      </c>
      <c r="AI127" s="101">
        <v>0</v>
      </c>
    </row>
    <row r="128" spans="1:35" ht="18" x14ac:dyDescent="0.4">
      <c r="A128" s="96" t="s">
        <v>377</v>
      </c>
      <c r="B128" s="101">
        <v>0</v>
      </c>
      <c r="C128" s="101">
        <v>0</v>
      </c>
      <c r="D128" s="101">
        <v>0</v>
      </c>
      <c r="E128" s="97">
        <v>1</v>
      </c>
      <c r="F128" s="101">
        <v>0</v>
      </c>
      <c r="G128" s="101">
        <v>0</v>
      </c>
      <c r="H128" s="96" t="s">
        <v>377</v>
      </c>
      <c r="I128" s="101">
        <v>0</v>
      </c>
      <c r="J128" s="101">
        <v>0</v>
      </c>
      <c r="K128" s="101">
        <v>0</v>
      </c>
      <c r="L128" s="97">
        <v>1</v>
      </c>
      <c r="M128" s="101">
        <v>0</v>
      </c>
      <c r="N128" s="101">
        <v>0</v>
      </c>
      <c r="O128" s="96" t="s">
        <v>377</v>
      </c>
      <c r="P128" s="101">
        <v>0</v>
      </c>
      <c r="Q128" s="101">
        <v>0</v>
      </c>
      <c r="R128" s="101">
        <v>0</v>
      </c>
      <c r="S128" s="97">
        <v>1</v>
      </c>
      <c r="T128" s="101">
        <v>0</v>
      </c>
      <c r="U128" s="101">
        <v>0</v>
      </c>
      <c r="V128" s="96" t="s">
        <v>377</v>
      </c>
      <c r="W128" s="101">
        <v>0</v>
      </c>
      <c r="X128" s="101">
        <v>0</v>
      </c>
      <c r="Y128" s="101">
        <v>0</v>
      </c>
      <c r="Z128" s="97">
        <v>1</v>
      </c>
      <c r="AA128" s="101">
        <v>0</v>
      </c>
      <c r="AB128" s="101">
        <v>0</v>
      </c>
      <c r="AC128" s="96" t="s">
        <v>377</v>
      </c>
      <c r="AD128" s="101">
        <v>0</v>
      </c>
      <c r="AE128" s="101">
        <v>0</v>
      </c>
      <c r="AF128" s="101">
        <v>0</v>
      </c>
      <c r="AG128" s="97">
        <v>1</v>
      </c>
      <c r="AH128" s="101">
        <v>0</v>
      </c>
      <c r="AI128" s="101">
        <v>0</v>
      </c>
    </row>
    <row r="129" spans="1:35" ht="18" x14ac:dyDescent="0.4">
      <c r="A129" s="96" t="s">
        <v>378</v>
      </c>
      <c r="B129" s="101">
        <v>0</v>
      </c>
      <c r="C129" s="101">
        <v>0</v>
      </c>
      <c r="D129" s="101">
        <v>0</v>
      </c>
      <c r="E129" s="97">
        <v>1</v>
      </c>
      <c r="F129" s="101">
        <v>0</v>
      </c>
      <c r="G129" s="101">
        <v>0</v>
      </c>
      <c r="H129" s="96" t="s">
        <v>378</v>
      </c>
      <c r="I129" s="101">
        <v>0</v>
      </c>
      <c r="J129" s="101">
        <v>0</v>
      </c>
      <c r="K129" s="101">
        <v>0</v>
      </c>
      <c r="L129" s="97">
        <v>1</v>
      </c>
      <c r="M129" s="101">
        <v>0</v>
      </c>
      <c r="N129" s="101">
        <v>0</v>
      </c>
      <c r="O129" s="96" t="s">
        <v>378</v>
      </c>
      <c r="P129" s="101">
        <v>0</v>
      </c>
      <c r="Q129" s="101">
        <v>0</v>
      </c>
      <c r="R129" s="101">
        <v>0</v>
      </c>
      <c r="S129" s="97">
        <v>1</v>
      </c>
      <c r="T129" s="101">
        <v>0</v>
      </c>
      <c r="U129" s="101">
        <v>0</v>
      </c>
      <c r="V129" s="96" t="s">
        <v>378</v>
      </c>
      <c r="W129" s="101">
        <v>0</v>
      </c>
      <c r="X129" s="101">
        <v>0</v>
      </c>
      <c r="Y129" s="101">
        <v>0</v>
      </c>
      <c r="Z129" s="97">
        <v>1</v>
      </c>
      <c r="AA129" s="101">
        <v>0</v>
      </c>
      <c r="AB129" s="101">
        <v>0</v>
      </c>
      <c r="AC129" s="96" t="s">
        <v>378</v>
      </c>
      <c r="AD129" s="101">
        <v>0</v>
      </c>
      <c r="AE129" s="101">
        <v>0</v>
      </c>
      <c r="AF129" s="101">
        <v>0</v>
      </c>
      <c r="AG129" s="97">
        <v>1</v>
      </c>
      <c r="AH129" s="101">
        <v>0</v>
      </c>
      <c r="AI129" s="101">
        <v>0</v>
      </c>
    </row>
    <row r="130" spans="1:35" ht="18" x14ac:dyDescent="0.4">
      <c r="A130" s="96" t="s">
        <v>260</v>
      </c>
      <c r="B130" s="101">
        <v>0</v>
      </c>
      <c r="C130" s="101">
        <v>0</v>
      </c>
      <c r="D130" s="101">
        <v>0</v>
      </c>
      <c r="E130" s="97">
        <v>1</v>
      </c>
      <c r="F130" s="101">
        <v>0</v>
      </c>
      <c r="G130" s="101">
        <v>0</v>
      </c>
      <c r="H130" s="96" t="s">
        <v>260</v>
      </c>
      <c r="I130" s="101">
        <v>0</v>
      </c>
      <c r="J130" s="101">
        <v>0</v>
      </c>
      <c r="K130" s="101">
        <v>0</v>
      </c>
      <c r="L130" s="97">
        <v>1</v>
      </c>
      <c r="M130" s="101">
        <v>0</v>
      </c>
      <c r="N130" s="101">
        <v>0</v>
      </c>
      <c r="O130" s="96" t="s">
        <v>260</v>
      </c>
      <c r="P130" s="101">
        <v>0</v>
      </c>
      <c r="Q130" s="101">
        <v>0</v>
      </c>
      <c r="R130" s="101">
        <v>0</v>
      </c>
      <c r="S130" s="97">
        <v>1</v>
      </c>
      <c r="T130" s="101">
        <v>0</v>
      </c>
      <c r="U130" s="101">
        <v>0</v>
      </c>
      <c r="V130" s="96" t="s">
        <v>260</v>
      </c>
      <c r="W130" s="101">
        <v>0</v>
      </c>
      <c r="X130" s="101">
        <v>0</v>
      </c>
      <c r="Y130" s="101">
        <v>0</v>
      </c>
      <c r="Z130" s="97">
        <v>1</v>
      </c>
      <c r="AA130" s="101">
        <v>0</v>
      </c>
      <c r="AB130" s="101">
        <v>0</v>
      </c>
      <c r="AC130" s="96" t="s">
        <v>260</v>
      </c>
      <c r="AD130" s="101">
        <v>0</v>
      </c>
      <c r="AE130" s="101">
        <v>0</v>
      </c>
      <c r="AF130" s="101">
        <v>0</v>
      </c>
      <c r="AG130" s="97">
        <v>1</v>
      </c>
      <c r="AH130" s="101">
        <v>0</v>
      </c>
      <c r="AI130" s="101">
        <v>0</v>
      </c>
    </row>
    <row r="131" spans="1:35" ht="18" x14ac:dyDescent="0.4">
      <c r="A131" s="96" t="s">
        <v>324</v>
      </c>
      <c r="B131" s="101">
        <v>0</v>
      </c>
      <c r="C131" s="101">
        <v>0</v>
      </c>
      <c r="D131" s="101">
        <v>0</v>
      </c>
      <c r="E131" s="97">
        <v>1</v>
      </c>
      <c r="F131" s="101">
        <v>0</v>
      </c>
      <c r="G131" s="101">
        <v>0</v>
      </c>
      <c r="H131" s="96" t="s">
        <v>324</v>
      </c>
      <c r="I131" s="101">
        <v>0</v>
      </c>
      <c r="J131" s="101">
        <v>0</v>
      </c>
      <c r="K131" s="101">
        <v>0</v>
      </c>
      <c r="L131" s="97">
        <v>1</v>
      </c>
      <c r="M131" s="101">
        <v>0</v>
      </c>
      <c r="N131" s="101">
        <v>0</v>
      </c>
      <c r="O131" s="96" t="s">
        <v>324</v>
      </c>
      <c r="P131" s="101">
        <v>0</v>
      </c>
      <c r="Q131" s="101">
        <v>0</v>
      </c>
      <c r="R131" s="101">
        <v>0</v>
      </c>
      <c r="S131" s="97">
        <v>1</v>
      </c>
      <c r="T131" s="101">
        <v>0</v>
      </c>
      <c r="U131" s="101">
        <v>0</v>
      </c>
      <c r="V131" s="96" t="s">
        <v>324</v>
      </c>
      <c r="W131" s="101">
        <v>0</v>
      </c>
      <c r="X131" s="101">
        <v>0</v>
      </c>
      <c r="Y131" s="101">
        <v>0</v>
      </c>
      <c r="Z131" s="97">
        <v>1</v>
      </c>
      <c r="AA131" s="101">
        <v>0</v>
      </c>
      <c r="AB131" s="101">
        <v>0</v>
      </c>
      <c r="AC131" s="96" t="s">
        <v>324</v>
      </c>
      <c r="AD131" s="101">
        <v>0</v>
      </c>
      <c r="AE131" s="101">
        <v>0</v>
      </c>
      <c r="AF131" s="101">
        <v>0</v>
      </c>
      <c r="AG131" s="97">
        <v>1</v>
      </c>
      <c r="AH131" s="101">
        <v>0</v>
      </c>
      <c r="AI131" s="101">
        <v>0</v>
      </c>
    </row>
    <row r="132" spans="1:35" ht="18" x14ac:dyDescent="0.4">
      <c r="A132" s="96" t="s">
        <v>384</v>
      </c>
      <c r="B132" s="101">
        <v>0</v>
      </c>
      <c r="C132" s="101">
        <v>0</v>
      </c>
      <c r="D132" s="101">
        <v>0</v>
      </c>
      <c r="E132" s="97">
        <v>1</v>
      </c>
      <c r="F132" s="101">
        <v>0</v>
      </c>
      <c r="G132" s="101">
        <v>0</v>
      </c>
      <c r="H132" s="96" t="s">
        <v>384</v>
      </c>
      <c r="I132" s="101">
        <v>0</v>
      </c>
      <c r="J132" s="101">
        <v>0</v>
      </c>
      <c r="K132" s="101">
        <v>0</v>
      </c>
      <c r="L132" s="97">
        <v>1</v>
      </c>
      <c r="M132" s="101">
        <v>0</v>
      </c>
      <c r="N132" s="101">
        <v>0</v>
      </c>
      <c r="O132" s="96" t="s">
        <v>384</v>
      </c>
      <c r="P132" s="101">
        <v>0</v>
      </c>
      <c r="Q132" s="101">
        <v>0</v>
      </c>
      <c r="R132" s="101">
        <v>0</v>
      </c>
      <c r="S132" s="97">
        <v>1</v>
      </c>
      <c r="T132" s="101">
        <v>0</v>
      </c>
      <c r="U132" s="101">
        <v>0</v>
      </c>
      <c r="V132" s="96" t="s">
        <v>384</v>
      </c>
      <c r="W132" s="101">
        <v>0</v>
      </c>
      <c r="X132" s="101">
        <v>0</v>
      </c>
      <c r="Y132" s="101">
        <v>0</v>
      </c>
      <c r="Z132" s="97">
        <v>1</v>
      </c>
      <c r="AA132" s="101">
        <v>0</v>
      </c>
      <c r="AB132" s="101">
        <v>0</v>
      </c>
      <c r="AC132" s="96" t="s">
        <v>384</v>
      </c>
      <c r="AD132" s="101">
        <v>0</v>
      </c>
      <c r="AE132" s="101">
        <v>0</v>
      </c>
      <c r="AF132" s="101">
        <v>0</v>
      </c>
      <c r="AG132" s="97">
        <v>1</v>
      </c>
      <c r="AH132" s="101">
        <v>0</v>
      </c>
      <c r="AI132" s="101">
        <v>0</v>
      </c>
    </row>
    <row r="133" spans="1:35" ht="18" x14ac:dyDescent="0.4">
      <c r="A133" s="96" t="s">
        <v>387</v>
      </c>
      <c r="B133" s="101">
        <v>0</v>
      </c>
      <c r="C133" s="101">
        <v>0</v>
      </c>
      <c r="D133" s="101">
        <v>0</v>
      </c>
      <c r="E133" s="97">
        <v>1</v>
      </c>
      <c r="F133" s="101">
        <v>0</v>
      </c>
      <c r="G133" s="101">
        <v>0</v>
      </c>
      <c r="H133" s="96" t="s">
        <v>387</v>
      </c>
      <c r="I133" s="101">
        <v>0</v>
      </c>
      <c r="J133" s="101">
        <v>0</v>
      </c>
      <c r="K133" s="101">
        <v>0</v>
      </c>
      <c r="L133" s="97">
        <v>1</v>
      </c>
      <c r="M133" s="101">
        <v>0</v>
      </c>
      <c r="N133" s="101">
        <v>0</v>
      </c>
      <c r="O133" s="96" t="s">
        <v>387</v>
      </c>
      <c r="P133" s="101">
        <v>0</v>
      </c>
      <c r="Q133" s="101">
        <v>0</v>
      </c>
      <c r="R133" s="101">
        <v>0</v>
      </c>
      <c r="S133" s="97">
        <v>1</v>
      </c>
      <c r="T133" s="101">
        <v>0</v>
      </c>
      <c r="U133" s="101">
        <v>0</v>
      </c>
      <c r="V133" s="96" t="s">
        <v>387</v>
      </c>
      <c r="W133" s="101">
        <v>0</v>
      </c>
      <c r="X133" s="101">
        <v>0</v>
      </c>
      <c r="Y133" s="101">
        <v>0</v>
      </c>
      <c r="Z133" s="97">
        <v>1</v>
      </c>
      <c r="AA133" s="101">
        <v>0</v>
      </c>
      <c r="AB133" s="101">
        <v>0</v>
      </c>
      <c r="AC133" s="96" t="s">
        <v>387</v>
      </c>
      <c r="AD133" s="101">
        <v>0</v>
      </c>
      <c r="AE133" s="101">
        <v>0</v>
      </c>
      <c r="AF133" s="101">
        <v>0</v>
      </c>
      <c r="AG133" s="97">
        <v>1</v>
      </c>
      <c r="AH133" s="101">
        <v>0</v>
      </c>
      <c r="AI133" s="101">
        <v>0</v>
      </c>
    </row>
    <row r="134" spans="1:35" ht="18" x14ac:dyDescent="0.4">
      <c r="A134" s="96" t="s">
        <v>451</v>
      </c>
      <c r="B134" s="101">
        <v>0</v>
      </c>
      <c r="C134" s="101">
        <v>0</v>
      </c>
      <c r="D134" s="101">
        <v>0</v>
      </c>
      <c r="E134" s="97">
        <v>1</v>
      </c>
      <c r="F134" s="101">
        <v>0</v>
      </c>
      <c r="G134" s="101">
        <v>0</v>
      </c>
      <c r="H134" s="96" t="s">
        <v>451</v>
      </c>
      <c r="I134" s="101">
        <v>0</v>
      </c>
      <c r="J134" s="101">
        <v>0</v>
      </c>
      <c r="K134" s="101">
        <v>0</v>
      </c>
      <c r="L134" s="97">
        <v>1</v>
      </c>
      <c r="M134" s="101">
        <v>0</v>
      </c>
      <c r="N134" s="101">
        <v>0</v>
      </c>
      <c r="O134" s="96" t="s">
        <v>451</v>
      </c>
      <c r="P134" s="101">
        <v>0</v>
      </c>
      <c r="Q134" s="101">
        <v>0</v>
      </c>
      <c r="R134" s="101">
        <v>0</v>
      </c>
      <c r="S134" s="97">
        <v>1</v>
      </c>
      <c r="T134" s="101">
        <v>0</v>
      </c>
      <c r="U134" s="101">
        <v>0</v>
      </c>
      <c r="V134" s="96" t="s">
        <v>451</v>
      </c>
      <c r="W134" s="101">
        <v>0</v>
      </c>
      <c r="X134" s="101">
        <v>0</v>
      </c>
      <c r="Y134" s="101">
        <v>0</v>
      </c>
      <c r="Z134" s="97">
        <v>1</v>
      </c>
      <c r="AA134" s="101">
        <v>0</v>
      </c>
      <c r="AB134" s="101">
        <v>0</v>
      </c>
      <c r="AC134" s="96" t="s">
        <v>451</v>
      </c>
      <c r="AD134" s="101">
        <v>0</v>
      </c>
      <c r="AE134" s="101">
        <v>0</v>
      </c>
      <c r="AF134" s="101">
        <v>0</v>
      </c>
      <c r="AG134" s="97">
        <v>1</v>
      </c>
      <c r="AH134" s="101">
        <v>0</v>
      </c>
      <c r="AI134" s="101">
        <v>0</v>
      </c>
    </row>
    <row r="135" spans="1:35" ht="18" x14ac:dyDescent="0.4">
      <c r="A135" s="96" t="s">
        <v>271</v>
      </c>
      <c r="B135" s="101">
        <v>0</v>
      </c>
      <c r="C135" s="101">
        <v>0</v>
      </c>
      <c r="D135" s="101">
        <v>0</v>
      </c>
      <c r="E135" s="97">
        <v>1</v>
      </c>
      <c r="F135" s="101">
        <v>0</v>
      </c>
      <c r="G135" s="101">
        <v>0</v>
      </c>
      <c r="H135" s="96" t="s">
        <v>271</v>
      </c>
      <c r="I135" s="101">
        <v>0</v>
      </c>
      <c r="J135" s="101">
        <v>0</v>
      </c>
      <c r="K135" s="101">
        <v>0</v>
      </c>
      <c r="L135" s="97">
        <v>1</v>
      </c>
      <c r="M135" s="101">
        <v>0</v>
      </c>
      <c r="N135" s="101">
        <v>0</v>
      </c>
      <c r="O135" s="96" t="s">
        <v>271</v>
      </c>
      <c r="P135" s="101">
        <v>0</v>
      </c>
      <c r="Q135" s="101">
        <v>0</v>
      </c>
      <c r="R135" s="101">
        <v>0</v>
      </c>
      <c r="S135" s="97">
        <v>1</v>
      </c>
      <c r="T135" s="101">
        <v>0</v>
      </c>
      <c r="U135" s="101">
        <v>0</v>
      </c>
      <c r="V135" s="96" t="s">
        <v>271</v>
      </c>
      <c r="W135" s="101">
        <v>0</v>
      </c>
      <c r="X135" s="101">
        <v>0</v>
      </c>
      <c r="Y135" s="101">
        <v>0</v>
      </c>
      <c r="Z135" s="97">
        <v>1</v>
      </c>
      <c r="AA135" s="101">
        <v>0</v>
      </c>
      <c r="AB135" s="101">
        <v>0</v>
      </c>
      <c r="AC135" s="96" t="s">
        <v>271</v>
      </c>
      <c r="AD135" s="101">
        <v>0</v>
      </c>
      <c r="AE135" s="101">
        <v>0</v>
      </c>
      <c r="AF135" s="101">
        <v>0</v>
      </c>
      <c r="AG135" s="97">
        <v>1</v>
      </c>
      <c r="AH135" s="101">
        <v>0</v>
      </c>
      <c r="AI135" s="101">
        <v>0</v>
      </c>
    </row>
    <row r="136" spans="1:35" ht="18" x14ac:dyDescent="0.4">
      <c r="A136" s="96" t="s">
        <v>222</v>
      </c>
      <c r="B136" s="101">
        <v>0</v>
      </c>
      <c r="C136" s="101">
        <v>0</v>
      </c>
      <c r="D136" s="101">
        <v>0</v>
      </c>
      <c r="E136" s="97">
        <v>1</v>
      </c>
      <c r="F136" s="101">
        <v>0</v>
      </c>
      <c r="G136" s="101">
        <v>0</v>
      </c>
      <c r="H136" s="96" t="s">
        <v>222</v>
      </c>
      <c r="I136" s="101">
        <v>0</v>
      </c>
      <c r="J136" s="101">
        <v>0</v>
      </c>
      <c r="K136" s="101">
        <v>0</v>
      </c>
      <c r="L136" s="97">
        <v>1</v>
      </c>
      <c r="M136" s="101">
        <v>0</v>
      </c>
      <c r="N136" s="101">
        <v>0</v>
      </c>
      <c r="O136" s="96" t="s">
        <v>222</v>
      </c>
      <c r="P136" s="101">
        <v>0</v>
      </c>
      <c r="Q136" s="101">
        <v>0</v>
      </c>
      <c r="R136" s="101">
        <v>0</v>
      </c>
      <c r="S136" s="97">
        <v>1</v>
      </c>
      <c r="T136" s="101">
        <v>0</v>
      </c>
      <c r="U136" s="101">
        <v>0</v>
      </c>
      <c r="V136" s="96" t="s">
        <v>222</v>
      </c>
      <c r="W136" s="101">
        <v>0</v>
      </c>
      <c r="X136" s="101">
        <v>0</v>
      </c>
      <c r="Y136" s="101">
        <v>0</v>
      </c>
      <c r="Z136" s="97">
        <v>1</v>
      </c>
      <c r="AA136" s="101">
        <v>0</v>
      </c>
      <c r="AB136" s="101">
        <v>0</v>
      </c>
      <c r="AC136" s="96" t="s">
        <v>222</v>
      </c>
      <c r="AD136" s="101">
        <v>0</v>
      </c>
      <c r="AE136" s="101">
        <v>0</v>
      </c>
      <c r="AF136" s="101">
        <v>0</v>
      </c>
      <c r="AG136" s="97">
        <v>1</v>
      </c>
      <c r="AH136" s="101">
        <v>0</v>
      </c>
      <c r="AI136" s="101">
        <v>0</v>
      </c>
    </row>
    <row r="137" spans="1:35" ht="18" x14ac:dyDescent="0.4">
      <c r="A137" s="96" t="s">
        <v>389</v>
      </c>
      <c r="B137" s="101">
        <v>0</v>
      </c>
      <c r="C137" s="101">
        <v>0</v>
      </c>
      <c r="D137" s="101">
        <v>0</v>
      </c>
      <c r="E137" s="97">
        <v>1</v>
      </c>
      <c r="F137" s="101">
        <v>0</v>
      </c>
      <c r="G137" s="101">
        <v>0</v>
      </c>
      <c r="H137" s="96" t="s">
        <v>389</v>
      </c>
      <c r="I137" s="101">
        <v>0</v>
      </c>
      <c r="J137" s="101">
        <v>0</v>
      </c>
      <c r="K137" s="101">
        <v>0</v>
      </c>
      <c r="L137" s="97">
        <v>1</v>
      </c>
      <c r="M137" s="101">
        <v>0</v>
      </c>
      <c r="N137" s="101">
        <v>0</v>
      </c>
      <c r="O137" s="96" t="s">
        <v>389</v>
      </c>
      <c r="P137" s="101">
        <v>0</v>
      </c>
      <c r="Q137" s="101">
        <v>0</v>
      </c>
      <c r="R137" s="101">
        <v>0</v>
      </c>
      <c r="S137" s="97">
        <v>1</v>
      </c>
      <c r="T137" s="101">
        <v>0</v>
      </c>
      <c r="U137" s="101">
        <v>0</v>
      </c>
      <c r="V137" s="96" t="s">
        <v>389</v>
      </c>
      <c r="W137" s="101">
        <v>0</v>
      </c>
      <c r="X137" s="101">
        <v>0</v>
      </c>
      <c r="Y137" s="101">
        <v>0</v>
      </c>
      <c r="Z137" s="97">
        <v>1</v>
      </c>
      <c r="AA137" s="101">
        <v>0</v>
      </c>
      <c r="AB137" s="101">
        <v>0</v>
      </c>
      <c r="AC137" s="96" t="s">
        <v>389</v>
      </c>
      <c r="AD137" s="101">
        <v>0</v>
      </c>
      <c r="AE137" s="101">
        <v>0</v>
      </c>
      <c r="AF137" s="101">
        <v>0</v>
      </c>
      <c r="AG137" s="97">
        <v>1</v>
      </c>
      <c r="AH137" s="101">
        <v>0</v>
      </c>
      <c r="AI137" s="101">
        <v>0</v>
      </c>
    </row>
    <row r="138" spans="1:35" ht="18" x14ac:dyDescent="0.4">
      <c r="A138" s="96" t="s">
        <v>391</v>
      </c>
      <c r="B138" s="101">
        <v>0</v>
      </c>
      <c r="C138" s="101">
        <v>0</v>
      </c>
      <c r="D138" s="101">
        <v>0</v>
      </c>
      <c r="E138" s="97">
        <v>1</v>
      </c>
      <c r="F138" s="101">
        <v>0</v>
      </c>
      <c r="G138" s="101">
        <v>0</v>
      </c>
      <c r="H138" s="96" t="s">
        <v>391</v>
      </c>
      <c r="I138" s="101">
        <v>0</v>
      </c>
      <c r="J138" s="101">
        <v>0</v>
      </c>
      <c r="K138" s="101">
        <v>0</v>
      </c>
      <c r="L138" s="97">
        <v>1</v>
      </c>
      <c r="M138" s="101">
        <v>0</v>
      </c>
      <c r="N138" s="101">
        <v>0</v>
      </c>
      <c r="O138" s="96" t="s">
        <v>391</v>
      </c>
      <c r="P138" s="101">
        <v>0</v>
      </c>
      <c r="Q138" s="101">
        <v>0</v>
      </c>
      <c r="R138" s="101">
        <v>0</v>
      </c>
      <c r="S138" s="97">
        <v>1</v>
      </c>
      <c r="T138" s="101">
        <v>0</v>
      </c>
      <c r="U138" s="101">
        <v>0</v>
      </c>
      <c r="V138" s="96" t="s">
        <v>391</v>
      </c>
      <c r="W138" s="101">
        <v>0</v>
      </c>
      <c r="X138" s="101">
        <v>0</v>
      </c>
      <c r="Y138" s="101">
        <v>0</v>
      </c>
      <c r="Z138" s="97">
        <v>1</v>
      </c>
      <c r="AA138" s="101">
        <v>0</v>
      </c>
      <c r="AB138" s="101">
        <v>0</v>
      </c>
      <c r="AC138" s="96" t="s">
        <v>391</v>
      </c>
      <c r="AD138" s="101">
        <v>0</v>
      </c>
      <c r="AE138" s="101">
        <v>0</v>
      </c>
      <c r="AF138" s="101">
        <v>0</v>
      </c>
      <c r="AG138" s="97">
        <v>1</v>
      </c>
      <c r="AH138" s="101">
        <v>0</v>
      </c>
      <c r="AI138" s="101">
        <v>0</v>
      </c>
    </row>
    <row r="139" spans="1:35" ht="18" x14ac:dyDescent="0.4">
      <c r="A139" s="96" t="s">
        <v>393</v>
      </c>
      <c r="B139" s="101">
        <v>0</v>
      </c>
      <c r="C139" s="101">
        <v>0</v>
      </c>
      <c r="D139" s="101">
        <v>0</v>
      </c>
      <c r="E139" s="97">
        <v>1</v>
      </c>
      <c r="F139" s="101">
        <v>0</v>
      </c>
      <c r="G139" s="101">
        <v>0</v>
      </c>
      <c r="H139" s="96" t="s">
        <v>393</v>
      </c>
      <c r="I139" s="101">
        <v>0</v>
      </c>
      <c r="J139" s="101">
        <v>0</v>
      </c>
      <c r="K139" s="101">
        <v>0</v>
      </c>
      <c r="L139" s="97">
        <v>1</v>
      </c>
      <c r="M139" s="101">
        <v>0</v>
      </c>
      <c r="N139" s="101">
        <v>0</v>
      </c>
      <c r="O139" s="96" t="s">
        <v>393</v>
      </c>
      <c r="P139" s="101">
        <v>0</v>
      </c>
      <c r="Q139" s="101">
        <v>0</v>
      </c>
      <c r="R139" s="101">
        <v>0</v>
      </c>
      <c r="S139" s="97">
        <v>1</v>
      </c>
      <c r="T139" s="101">
        <v>0</v>
      </c>
      <c r="U139" s="101">
        <v>0</v>
      </c>
      <c r="V139" s="96" t="s">
        <v>393</v>
      </c>
      <c r="W139" s="101">
        <v>0</v>
      </c>
      <c r="X139" s="101">
        <v>0</v>
      </c>
      <c r="Y139" s="101">
        <v>0</v>
      </c>
      <c r="Z139" s="97">
        <v>1</v>
      </c>
      <c r="AA139" s="101">
        <v>0</v>
      </c>
      <c r="AB139" s="101">
        <v>0</v>
      </c>
      <c r="AC139" s="96" t="s">
        <v>393</v>
      </c>
      <c r="AD139" s="101">
        <v>0</v>
      </c>
      <c r="AE139" s="101">
        <v>0</v>
      </c>
      <c r="AF139" s="101">
        <v>0</v>
      </c>
      <c r="AG139" s="97">
        <v>1</v>
      </c>
      <c r="AH139" s="101">
        <v>0</v>
      </c>
      <c r="AI139" s="101">
        <v>0</v>
      </c>
    </row>
    <row r="140" spans="1:35" ht="18" x14ac:dyDescent="0.4">
      <c r="A140" s="96" t="s">
        <v>244</v>
      </c>
      <c r="B140" s="101">
        <v>0</v>
      </c>
      <c r="C140" s="101">
        <v>0</v>
      </c>
      <c r="D140" s="101">
        <v>0</v>
      </c>
      <c r="E140" s="97">
        <v>1</v>
      </c>
      <c r="F140" s="101">
        <v>0</v>
      </c>
      <c r="G140" s="101">
        <v>0</v>
      </c>
      <c r="H140" s="96" t="s">
        <v>244</v>
      </c>
      <c r="I140" s="101">
        <v>0</v>
      </c>
      <c r="J140" s="101">
        <v>0</v>
      </c>
      <c r="K140" s="101">
        <v>0</v>
      </c>
      <c r="L140" s="97">
        <v>1</v>
      </c>
      <c r="M140" s="101">
        <v>0</v>
      </c>
      <c r="N140" s="101">
        <v>0</v>
      </c>
      <c r="O140" s="96" t="s">
        <v>244</v>
      </c>
      <c r="P140" s="101">
        <v>0</v>
      </c>
      <c r="Q140" s="101">
        <v>0</v>
      </c>
      <c r="R140" s="101">
        <v>0</v>
      </c>
      <c r="S140" s="97">
        <v>1</v>
      </c>
      <c r="T140" s="101">
        <v>0</v>
      </c>
      <c r="U140" s="101">
        <v>0</v>
      </c>
      <c r="V140" s="96" t="s">
        <v>244</v>
      </c>
      <c r="W140" s="101">
        <v>0</v>
      </c>
      <c r="X140" s="101">
        <v>0</v>
      </c>
      <c r="Y140" s="101">
        <v>0</v>
      </c>
      <c r="Z140" s="97">
        <v>1</v>
      </c>
      <c r="AA140" s="101">
        <v>0</v>
      </c>
      <c r="AB140" s="101">
        <v>0</v>
      </c>
      <c r="AC140" s="96" t="s">
        <v>244</v>
      </c>
      <c r="AD140" s="101">
        <v>0</v>
      </c>
      <c r="AE140" s="101">
        <v>0</v>
      </c>
      <c r="AF140" s="101">
        <v>0</v>
      </c>
      <c r="AG140" s="97">
        <v>1</v>
      </c>
      <c r="AH140" s="101">
        <v>0</v>
      </c>
      <c r="AI140" s="101">
        <v>0</v>
      </c>
    </row>
    <row r="141" spans="1:35" ht="36" x14ac:dyDescent="0.4">
      <c r="A141" s="96" t="s">
        <v>396</v>
      </c>
      <c r="B141" s="101">
        <v>0</v>
      </c>
      <c r="C141" s="101">
        <v>0</v>
      </c>
      <c r="D141" s="101">
        <v>0</v>
      </c>
      <c r="E141" s="97">
        <v>1</v>
      </c>
      <c r="F141" s="101">
        <v>0</v>
      </c>
      <c r="G141" s="101">
        <v>0</v>
      </c>
      <c r="H141" s="96" t="s">
        <v>396</v>
      </c>
      <c r="I141" s="101">
        <v>0</v>
      </c>
      <c r="J141" s="101">
        <v>0</v>
      </c>
      <c r="K141" s="101">
        <v>0</v>
      </c>
      <c r="L141" s="97">
        <v>1</v>
      </c>
      <c r="M141" s="101">
        <v>0</v>
      </c>
      <c r="N141" s="101">
        <v>0</v>
      </c>
      <c r="O141" s="96" t="s">
        <v>396</v>
      </c>
      <c r="P141" s="101">
        <v>0</v>
      </c>
      <c r="Q141" s="101">
        <v>0</v>
      </c>
      <c r="R141" s="101">
        <v>0</v>
      </c>
      <c r="S141" s="97">
        <v>1</v>
      </c>
      <c r="T141" s="101">
        <v>0</v>
      </c>
      <c r="U141" s="101">
        <v>0</v>
      </c>
      <c r="V141" s="96" t="s">
        <v>396</v>
      </c>
      <c r="W141" s="101">
        <v>0</v>
      </c>
      <c r="X141" s="101">
        <v>0</v>
      </c>
      <c r="Y141" s="101">
        <v>0</v>
      </c>
      <c r="Z141" s="97">
        <v>1</v>
      </c>
      <c r="AA141" s="101">
        <v>0</v>
      </c>
      <c r="AB141" s="101">
        <v>0</v>
      </c>
      <c r="AC141" s="96" t="s">
        <v>396</v>
      </c>
      <c r="AD141" s="101">
        <v>0</v>
      </c>
      <c r="AE141" s="101">
        <v>0</v>
      </c>
      <c r="AF141" s="101">
        <v>0</v>
      </c>
      <c r="AG141" s="97">
        <v>1</v>
      </c>
      <c r="AH141" s="101">
        <v>0</v>
      </c>
      <c r="AI141" s="101">
        <v>0</v>
      </c>
    </row>
    <row r="142" spans="1:35" ht="18" x14ac:dyDescent="0.4">
      <c r="A142" s="96" t="s">
        <v>257</v>
      </c>
      <c r="B142" s="101">
        <v>0</v>
      </c>
      <c r="C142" s="101">
        <v>0</v>
      </c>
      <c r="D142" s="101">
        <v>0</v>
      </c>
      <c r="E142" s="97">
        <v>1</v>
      </c>
      <c r="F142" s="101">
        <v>0</v>
      </c>
      <c r="G142" s="101">
        <v>0</v>
      </c>
      <c r="H142" s="96" t="s">
        <v>257</v>
      </c>
      <c r="I142" s="101">
        <v>0</v>
      </c>
      <c r="J142" s="101">
        <v>0</v>
      </c>
      <c r="K142" s="101">
        <v>0</v>
      </c>
      <c r="L142" s="97">
        <v>1</v>
      </c>
      <c r="M142" s="101">
        <v>0</v>
      </c>
      <c r="N142" s="101">
        <v>0</v>
      </c>
      <c r="O142" s="96" t="s">
        <v>257</v>
      </c>
      <c r="P142" s="101">
        <v>0</v>
      </c>
      <c r="Q142" s="101">
        <v>0</v>
      </c>
      <c r="R142" s="101">
        <v>0</v>
      </c>
      <c r="S142" s="97">
        <v>1</v>
      </c>
      <c r="T142" s="101">
        <v>0</v>
      </c>
      <c r="U142" s="101">
        <v>0</v>
      </c>
      <c r="V142" s="96" t="s">
        <v>257</v>
      </c>
      <c r="W142" s="101">
        <v>0</v>
      </c>
      <c r="X142" s="101">
        <v>0</v>
      </c>
      <c r="Y142" s="101">
        <v>0</v>
      </c>
      <c r="Z142" s="97">
        <v>1</v>
      </c>
      <c r="AA142" s="101">
        <v>0</v>
      </c>
      <c r="AB142" s="101">
        <v>0</v>
      </c>
      <c r="AC142" s="96" t="s">
        <v>257</v>
      </c>
      <c r="AD142" s="101">
        <v>0</v>
      </c>
      <c r="AE142" s="101">
        <v>0</v>
      </c>
      <c r="AF142" s="101">
        <v>0</v>
      </c>
      <c r="AG142" s="97">
        <v>1</v>
      </c>
      <c r="AH142" s="101">
        <v>0</v>
      </c>
      <c r="AI142" s="101">
        <v>0</v>
      </c>
    </row>
    <row r="143" spans="1:35" ht="18" x14ac:dyDescent="0.4">
      <c r="A143" s="96" t="s">
        <v>454</v>
      </c>
      <c r="B143" s="101">
        <v>0</v>
      </c>
      <c r="C143" s="101">
        <v>0</v>
      </c>
      <c r="D143" s="101">
        <v>0</v>
      </c>
      <c r="E143" s="97">
        <v>1</v>
      </c>
      <c r="F143" s="101">
        <v>0</v>
      </c>
      <c r="G143" s="101">
        <v>0</v>
      </c>
      <c r="H143" s="96" t="s">
        <v>454</v>
      </c>
      <c r="I143" s="101">
        <v>0</v>
      </c>
      <c r="J143" s="101">
        <v>0</v>
      </c>
      <c r="K143" s="101">
        <v>0</v>
      </c>
      <c r="L143" s="97">
        <v>1</v>
      </c>
      <c r="M143" s="101">
        <v>0</v>
      </c>
      <c r="N143" s="101">
        <v>0</v>
      </c>
      <c r="O143" s="96" t="s">
        <v>454</v>
      </c>
      <c r="P143" s="101">
        <v>0</v>
      </c>
      <c r="Q143" s="101">
        <v>0</v>
      </c>
      <c r="R143" s="101">
        <v>0</v>
      </c>
      <c r="S143" s="97">
        <v>1</v>
      </c>
      <c r="T143" s="101">
        <v>0</v>
      </c>
      <c r="U143" s="101">
        <v>0</v>
      </c>
      <c r="V143" s="96" t="s">
        <v>454</v>
      </c>
      <c r="W143" s="101">
        <v>0</v>
      </c>
      <c r="X143" s="101">
        <v>0</v>
      </c>
      <c r="Y143" s="101">
        <v>0</v>
      </c>
      <c r="Z143" s="97">
        <v>1</v>
      </c>
      <c r="AA143" s="101">
        <v>0</v>
      </c>
      <c r="AB143" s="101">
        <v>0</v>
      </c>
      <c r="AC143" s="96" t="s">
        <v>454</v>
      </c>
      <c r="AD143" s="101">
        <v>0</v>
      </c>
      <c r="AE143" s="101">
        <v>0</v>
      </c>
      <c r="AF143" s="101">
        <v>0</v>
      </c>
      <c r="AG143" s="97">
        <v>1</v>
      </c>
      <c r="AH143" s="101">
        <v>0</v>
      </c>
      <c r="AI143" s="101">
        <v>0</v>
      </c>
    </row>
    <row r="144" spans="1:35" ht="18" x14ac:dyDescent="0.4">
      <c r="A144" s="96" t="s">
        <v>698</v>
      </c>
      <c r="B144" s="101">
        <v>0</v>
      </c>
      <c r="C144" s="101">
        <v>0</v>
      </c>
      <c r="D144" s="101">
        <v>0</v>
      </c>
      <c r="E144" s="97">
        <v>1</v>
      </c>
      <c r="F144" s="101">
        <v>0</v>
      </c>
      <c r="G144" s="101">
        <v>0</v>
      </c>
      <c r="H144" s="96" t="s">
        <v>698</v>
      </c>
      <c r="I144" s="101">
        <v>0</v>
      </c>
      <c r="J144" s="101">
        <v>0</v>
      </c>
      <c r="K144" s="101">
        <v>0</v>
      </c>
      <c r="L144" s="97">
        <v>1</v>
      </c>
      <c r="M144" s="101">
        <v>0</v>
      </c>
      <c r="N144" s="101">
        <v>0</v>
      </c>
      <c r="O144" s="96" t="s">
        <v>698</v>
      </c>
      <c r="P144" s="101">
        <v>0</v>
      </c>
      <c r="Q144" s="101">
        <v>0</v>
      </c>
      <c r="R144" s="101">
        <v>0</v>
      </c>
      <c r="S144" s="97">
        <v>1</v>
      </c>
      <c r="T144" s="101">
        <v>0</v>
      </c>
      <c r="U144" s="101">
        <v>0</v>
      </c>
      <c r="V144" s="96" t="s">
        <v>698</v>
      </c>
      <c r="W144" s="101">
        <v>0</v>
      </c>
      <c r="X144" s="101">
        <v>0</v>
      </c>
      <c r="Y144" s="101">
        <v>0</v>
      </c>
      <c r="Z144" s="97">
        <v>1</v>
      </c>
      <c r="AA144" s="101">
        <v>0</v>
      </c>
      <c r="AB144" s="101">
        <v>0</v>
      </c>
      <c r="AC144" s="96" t="s">
        <v>698</v>
      </c>
      <c r="AD144" s="101">
        <v>0</v>
      </c>
      <c r="AE144" s="101">
        <v>0</v>
      </c>
      <c r="AF144" s="101">
        <v>0</v>
      </c>
      <c r="AG144" s="97">
        <v>1</v>
      </c>
      <c r="AH144" s="101">
        <v>0</v>
      </c>
      <c r="AI144" s="101">
        <v>0</v>
      </c>
    </row>
    <row r="145" spans="1:35" ht="18" x14ac:dyDescent="0.4">
      <c r="A145" s="96" t="s">
        <v>699</v>
      </c>
      <c r="B145" s="101">
        <v>0</v>
      </c>
      <c r="C145" s="101">
        <v>0</v>
      </c>
      <c r="D145" s="101">
        <v>0</v>
      </c>
      <c r="E145" s="97">
        <v>1</v>
      </c>
      <c r="F145" s="101">
        <v>0</v>
      </c>
      <c r="G145" s="101">
        <v>0</v>
      </c>
      <c r="H145" s="96" t="s">
        <v>699</v>
      </c>
      <c r="I145" s="101">
        <v>0</v>
      </c>
      <c r="J145" s="101">
        <v>0</v>
      </c>
      <c r="K145" s="101">
        <v>0</v>
      </c>
      <c r="L145" s="97">
        <v>1</v>
      </c>
      <c r="M145" s="101">
        <v>0</v>
      </c>
      <c r="N145" s="101">
        <v>0</v>
      </c>
      <c r="O145" s="96" t="s">
        <v>699</v>
      </c>
      <c r="P145" s="101">
        <v>0</v>
      </c>
      <c r="Q145" s="101">
        <v>0</v>
      </c>
      <c r="R145" s="101">
        <v>0</v>
      </c>
      <c r="S145" s="97">
        <v>1</v>
      </c>
      <c r="T145" s="101">
        <v>0</v>
      </c>
      <c r="U145" s="101">
        <v>0</v>
      </c>
      <c r="V145" s="96" t="s">
        <v>699</v>
      </c>
      <c r="W145" s="101">
        <v>0</v>
      </c>
      <c r="X145" s="101">
        <v>0</v>
      </c>
      <c r="Y145" s="101">
        <v>0</v>
      </c>
      <c r="Z145" s="97">
        <v>1</v>
      </c>
      <c r="AA145" s="101">
        <v>0</v>
      </c>
      <c r="AB145" s="101">
        <v>0</v>
      </c>
      <c r="AC145" s="96" t="s">
        <v>699</v>
      </c>
      <c r="AD145" s="101">
        <v>0</v>
      </c>
      <c r="AE145" s="101">
        <v>0</v>
      </c>
      <c r="AF145" s="101">
        <v>0</v>
      </c>
      <c r="AG145" s="97">
        <v>1</v>
      </c>
      <c r="AH145" s="101">
        <v>0</v>
      </c>
      <c r="AI145" s="101">
        <v>0</v>
      </c>
    </row>
    <row r="146" spans="1:35" ht="18" x14ac:dyDescent="0.4">
      <c r="A146" s="96" t="s">
        <v>700</v>
      </c>
      <c r="B146" s="101">
        <v>0</v>
      </c>
      <c r="C146" s="101">
        <v>0</v>
      </c>
      <c r="D146" s="101">
        <v>0</v>
      </c>
      <c r="E146" s="97">
        <v>1</v>
      </c>
      <c r="F146" s="101">
        <v>0</v>
      </c>
      <c r="G146" s="101">
        <v>0</v>
      </c>
      <c r="H146" s="96" t="s">
        <v>700</v>
      </c>
      <c r="I146" s="101">
        <v>0</v>
      </c>
      <c r="J146" s="101">
        <v>0</v>
      </c>
      <c r="K146" s="101">
        <v>0</v>
      </c>
      <c r="L146" s="97">
        <v>1</v>
      </c>
      <c r="M146" s="101">
        <v>0</v>
      </c>
      <c r="N146" s="101">
        <v>0</v>
      </c>
      <c r="O146" s="96" t="s">
        <v>700</v>
      </c>
      <c r="P146" s="101">
        <v>0</v>
      </c>
      <c r="Q146" s="101">
        <v>0</v>
      </c>
      <c r="R146" s="101">
        <v>0</v>
      </c>
      <c r="S146" s="97">
        <v>1</v>
      </c>
      <c r="T146" s="101">
        <v>0</v>
      </c>
      <c r="U146" s="101">
        <v>0</v>
      </c>
      <c r="V146" s="96" t="s">
        <v>700</v>
      </c>
      <c r="W146" s="101">
        <v>0</v>
      </c>
      <c r="X146" s="101">
        <v>0</v>
      </c>
      <c r="Y146" s="101">
        <v>0</v>
      </c>
      <c r="Z146" s="97">
        <v>1</v>
      </c>
      <c r="AA146" s="101">
        <v>0</v>
      </c>
      <c r="AB146" s="101">
        <v>0</v>
      </c>
      <c r="AC146" s="96" t="s">
        <v>700</v>
      </c>
      <c r="AD146" s="101">
        <v>0</v>
      </c>
      <c r="AE146" s="101">
        <v>0</v>
      </c>
      <c r="AF146" s="101">
        <v>0</v>
      </c>
      <c r="AG146" s="97">
        <v>1</v>
      </c>
      <c r="AH146" s="101">
        <v>0</v>
      </c>
      <c r="AI146" s="101">
        <v>0</v>
      </c>
    </row>
    <row r="147" spans="1:35" ht="18" x14ac:dyDescent="0.4">
      <c r="A147" s="96" t="s">
        <v>505</v>
      </c>
      <c r="B147" s="101">
        <v>0</v>
      </c>
      <c r="C147" s="101">
        <v>0</v>
      </c>
      <c r="D147" s="101">
        <v>0</v>
      </c>
      <c r="E147" s="97">
        <v>1</v>
      </c>
      <c r="F147" s="101">
        <v>0</v>
      </c>
      <c r="G147" s="101">
        <v>0</v>
      </c>
      <c r="H147" s="96" t="s">
        <v>505</v>
      </c>
      <c r="I147" s="101">
        <v>0</v>
      </c>
      <c r="J147" s="101">
        <v>0</v>
      </c>
      <c r="K147" s="101">
        <v>0</v>
      </c>
      <c r="L147" s="97">
        <v>1</v>
      </c>
      <c r="M147" s="101">
        <v>0</v>
      </c>
      <c r="N147" s="101">
        <v>0</v>
      </c>
      <c r="O147" s="96" t="s">
        <v>505</v>
      </c>
      <c r="P147" s="101">
        <v>0</v>
      </c>
      <c r="Q147" s="101">
        <v>0</v>
      </c>
      <c r="R147" s="101">
        <v>0</v>
      </c>
      <c r="S147" s="97">
        <v>1</v>
      </c>
      <c r="T147" s="101">
        <v>0</v>
      </c>
      <c r="U147" s="101">
        <v>0</v>
      </c>
      <c r="V147" s="96" t="s">
        <v>505</v>
      </c>
      <c r="W147" s="101">
        <v>0</v>
      </c>
      <c r="X147" s="101">
        <v>0</v>
      </c>
      <c r="Y147" s="101">
        <v>0</v>
      </c>
      <c r="Z147" s="97">
        <v>1</v>
      </c>
      <c r="AA147" s="101">
        <v>0</v>
      </c>
      <c r="AB147" s="101">
        <v>0</v>
      </c>
      <c r="AC147" s="96" t="s">
        <v>505</v>
      </c>
      <c r="AD147" s="101">
        <v>0</v>
      </c>
      <c r="AE147" s="101">
        <v>0</v>
      </c>
      <c r="AF147" s="101">
        <v>0</v>
      </c>
      <c r="AG147" s="97">
        <v>1</v>
      </c>
      <c r="AH147" s="101">
        <v>0</v>
      </c>
      <c r="AI147" s="101">
        <v>0</v>
      </c>
    </row>
    <row r="148" spans="1:35" ht="18" x14ac:dyDescent="0.4">
      <c r="A148" s="96" t="s">
        <v>405</v>
      </c>
      <c r="B148" s="101">
        <v>0</v>
      </c>
      <c r="C148" s="101">
        <v>0</v>
      </c>
      <c r="D148" s="101">
        <v>0</v>
      </c>
      <c r="E148" s="97">
        <v>1</v>
      </c>
      <c r="F148" s="101">
        <v>0</v>
      </c>
      <c r="G148" s="101">
        <v>0</v>
      </c>
      <c r="H148" s="96" t="s">
        <v>405</v>
      </c>
      <c r="I148" s="101">
        <v>0</v>
      </c>
      <c r="J148" s="101">
        <v>0</v>
      </c>
      <c r="K148" s="101">
        <v>0</v>
      </c>
      <c r="L148" s="97">
        <v>1</v>
      </c>
      <c r="M148" s="101">
        <v>0</v>
      </c>
      <c r="N148" s="101">
        <v>0</v>
      </c>
      <c r="O148" s="96" t="s">
        <v>405</v>
      </c>
      <c r="P148" s="101">
        <v>0</v>
      </c>
      <c r="Q148" s="101">
        <v>0</v>
      </c>
      <c r="R148" s="101">
        <v>0</v>
      </c>
      <c r="S148" s="97">
        <v>1</v>
      </c>
      <c r="T148" s="101">
        <v>0</v>
      </c>
      <c r="U148" s="101">
        <v>0</v>
      </c>
      <c r="V148" s="96" t="s">
        <v>405</v>
      </c>
      <c r="W148" s="101">
        <v>0</v>
      </c>
      <c r="X148" s="101">
        <v>0</v>
      </c>
      <c r="Y148" s="101">
        <v>0</v>
      </c>
      <c r="Z148" s="97">
        <v>1</v>
      </c>
      <c r="AA148" s="101">
        <v>0</v>
      </c>
      <c r="AB148" s="101">
        <v>0</v>
      </c>
      <c r="AC148" s="96" t="s">
        <v>405</v>
      </c>
      <c r="AD148" s="101">
        <v>0</v>
      </c>
      <c r="AE148" s="101">
        <v>0</v>
      </c>
      <c r="AF148" s="101">
        <v>0</v>
      </c>
      <c r="AG148" s="97">
        <v>1</v>
      </c>
      <c r="AH148" s="101">
        <v>0</v>
      </c>
      <c r="AI148" s="101">
        <v>0</v>
      </c>
    </row>
    <row r="149" spans="1:35" ht="18" x14ac:dyDescent="0.4">
      <c r="A149" s="96" t="s">
        <v>406</v>
      </c>
      <c r="B149" s="101">
        <v>0</v>
      </c>
      <c r="C149" s="101">
        <v>0</v>
      </c>
      <c r="D149" s="101">
        <v>0</v>
      </c>
      <c r="E149" s="97">
        <v>1</v>
      </c>
      <c r="F149" s="101">
        <v>0</v>
      </c>
      <c r="G149" s="101">
        <v>0</v>
      </c>
      <c r="H149" s="96" t="s">
        <v>406</v>
      </c>
      <c r="I149" s="101">
        <v>0</v>
      </c>
      <c r="J149" s="101">
        <v>0</v>
      </c>
      <c r="K149" s="101">
        <v>0</v>
      </c>
      <c r="L149" s="97">
        <v>1</v>
      </c>
      <c r="M149" s="101">
        <v>0</v>
      </c>
      <c r="N149" s="101">
        <v>0</v>
      </c>
      <c r="O149" s="96" t="s">
        <v>406</v>
      </c>
      <c r="P149" s="101">
        <v>0</v>
      </c>
      <c r="Q149" s="101">
        <v>0</v>
      </c>
      <c r="R149" s="101">
        <v>0</v>
      </c>
      <c r="S149" s="97">
        <v>1</v>
      </c>
      <c r="T149" s="101">
        <v>0</v>
      </c>
      <c r="U149" s="101">
        <v>0</v>
      </c>
      <c r="V149" s="96" t="s">
        <v>406</v>
      </c>
      <c r="W149" s="101">
        <v>0</v>
      </c>
      <c r="X149" s="101">
        <v>0</v>
      </c>
      <c r="Y149" s="101">
        <v>0</v>
      </c>
      <c r="Z149" s="97">
        <v>1</v>
      </c>
      <c r="AA149" s="101">
        <v>0</v>
      </c>
      <c r="AB149" s="101">
        <v>0</v>
      </c>
      <c r="AC149" s="96" t="s">
        <v>406</v>
      </c>
      <c r="AD149" s="101">
        <v>0</v>
      </c>
      <c r="AE149" s="101">
        <v>0</v>
      </c>
      <c r="AF149" s="101">
        <v>0</v>
      </c>
      <c r="AG149" s="97">
        <v>1</v>
      </c>
      <c r="AH149" s="101">
        <v>0</v>
      </c>
      <c r="AI149" s="101">
        <v>0</v>
      </c>
    </row>
    <row r="150" spans="1:35" ht="18" x14ac:dyDescent="0.4">
      <c r="A150" s="96" t="s">
        <v>267</v>
      </c>
      <c r="B150" s="101">
        <v>0</v>
      </c>
      <c r="C150" s="101">
        <v>0</v>
      </c>
      <c r="D150" s="101">
        <v>0</v>
      </c>
      <c r="E150" s="97">
        <v>1</v>
      </c>
      <c r="F150" s="101">
        <v>0</v>
      </c>
      <c r="G150" s="101">
        <v>0</v>
      </c>
      <c r="H150" s="96" t="s">
        <v>267</v>
      </c>
      <c r="I150" s="101">
        <v>0</v>
      </c>
      <c r="J150" s="101">
        <v>0</v>
      </c>
      <c r="K150" s="101">
        <v>0</v>
      </c>
      <c r="L150" s="97">
        <v>1</v>
      </c>
      <c r="M150" s="101">
        <v>0</v>
      </c>
      <c r="N150" s="101">
        <v>0</v>
      </c>
      <c r="O150" s="96" t="s">
        <v>267</v>
      </c>
      <c r="P150" s="101">
        <v>0</v>
      </c>
      <c r="Q150" s="101">
        <v>0</v>
      </c>
      <c r="R150" s="101">
        <v>0</v>
      </c>
      <c r="S150" s="97">
        <v>1</v>
      </c>
      <c r="T150" s="101">
        <v>0</v>
      </c>
      <c r="U150" s="101">
        <v>0</v>
      </c>
      <c r="V150" s="96" t="s">
        <v>267</v>
      </c>
      <c r="W150" s="101">
        <v>0</v>
      </c>
      <c r="X150" s="101">
        <v>0</v>
      </c>
      <c r="Y150" s="101">
        <v>0</v>
      </c>
      <c r="Z150" s="97">
        <v>1</v>
      </c>
      <c r="AA150" s="101">
        <v>0</v>
      </c>
      <c r="AB150" s="101">
        <v>0</v>
      </c>
      <c r="AC150" s="96" t="s">
        <v>267</v>
      </c>
      <c r="AD150" s="101">
        <v>0</v>
      </c>
      <c r="AE150" s="101">
        <v>0</v>
      </c>
      <c r="AF150" s="101">
        <v>0</v>
      </c>
      <c r="AG150" s="97">
        <v>1</v>
      </c>
      <c r="AH150" s="101">
        <v>0</v>
      </c>
      <c r="AI150" s="101">
        <v>0</v>
      </c>
    </row>
    <row r="151" spans="1:35" ht="18" x14ac:dyDescent="0.4">
      <c r="A151" s="96" t="s">
        <v>226</v>
      </c>
      <c r="B151" s="101">
        <v>0</v>
      </c>
      <c r="C151" s="101">
        <v>0</v>
      </c>
      <c r="D151" s="101">
        <v>0</v>
      </c>
      <c r="E151" s="97">
        <v>1</v>
      </c>
      <c r="F151" s="101">
        <v>0</v>
      </c>
      <c r="G151" s="101">
        <v>0</v>
      </c>
      <c r="H151" s="96" t="s">
        <v>226</v>
      </c>
      <c r="I151" s="101">
        <v>0</v>
      </c>
      <c r="J151" s="101">
        <v>0</v>
      </c>
      <c r="K151" s="101">
        <v>0</v>
      </c>
      <c r="L151" s="97">
        <v>1</v>
      </c>
      <c r="M151" s="101">
        <v>0</v>
      </c>
      <c r="N151" s="101">
        <v>0</v>
      </c>
      <c r="O151" s="96" t="s">
        <v>226</v>
      </c>
      <c r="P151" s="101">
        <v>0</v>
      </c>
      <c r="Q151" s="101">
        <v>0</v>
      </c>
      <c r="R151" s="101">
        <v>0</v>
      </c>
      <c r="S151" s="97">
        <v>1</v>
      </c>
      <c r="T151" s="101">
        <v>0</v>
      </c>
      <c r="U151" s="101">
        <v>0</v>
      </c>
      <c r="V151" s="96" t="s">
        <v>226</v>
      </c>
      <c r="W151" s="101">
        <v>0</v>
      </c>
      <c r="X151" s="101">
        <v>0</v>
      </c>
      <c r="Y151" s="101">
        <v>0</v>
      </c>
      <c r="Z151" s="97">
        <v>1</v>
      </c>
      <c r="AA151" s="101">
        <v>0</v>
      </c>
      <c r="AB151" s="101">
        <v>0</v>
      </c>
      <c r="AC151" s="96" t="s">
        <v>226</v>
      </c>
      <c r="AD151" s="101">
        <v>0</v>
      </c>
      <c r="AE151" s="101">
        <v>0</v>
      </c>
      <c r="AF151" s="101">
        <v>0</v>
      </c>
      <c r="AG151" s="97">
        <v>1</v>
      </c>
      <c r="AH151" s="101">
        <v>0</v>
      </c>
      <c r="AI151" s="101">
        <v>0</v>
      </c>
    </row>
    <row r="152" spans="1:35" ht="18" x14ac:dyDescent="0.4">
      <c r="A152" s="96" t="s">
        <v>697</v>
      </c>
      <c r="B152" s="101">
        <v>0</v>
      </c>
      <c r="C152" s="101">
        <v>0</v>
      </c>
      <c r="D152" s="101">
        <v>0</v>
      </c>
      <c r="E152" s="97">
        <v>1</v>
      </c>
      <c r="F152" s="101">
        <v>0</v>
      </c>
      <c r="G152" s="101">
        <v>0</v>
      </c>
      <c r="H152" s="96" t="s">
        <v>697</v>
      </c>
      <c r="I152" s="101">
        <v>0</v>
      </c>
      <c r="J152" s="101">
        <v>0</v>
      </c>
      <c r="K152" s="101">
        <v>0</v>
      </c>
      <c r="L152" s="97">
        <v>1</v>
      </c>
      <c r="M152" s="101">
        <v>0</v>
      </c>
      <c r="N152" s="101">
        <v>0</v>
      </c>
      <c r="O152" s="96" t="s">
        <v>697</v>
      </c>
      <c r="P152" s="101">
        <v>0</v>
      </c>
      <c r="Q152" s="101">
        <v>0</v>
      </c>
      <c r="R152" s="101">
        <v>0</v>
      </c>
      <c r="S152" s="97">
        <v>1</v>
      </c>
      <c r="T152" s="101">
        <v>0</v>
      </c>
      <c r="U152" s="101">
        <v>0</v>
      </c>
      <c r="V152" s="96" t="s">
        <v>697</v>
      </c>
      <c r="W152" s="101">
        <v>0</v>
      </c>
      <c r="X152" s="101">
        <v>0</v>
      </c>
      <c r="Y152" s="101">
        <v>0</v>
      </c>
      <c r="Z152" s="97">
        <v>1</v>
      </c>
      <c r="AA152" s="101">
        <v>0</v>
      </c>
      <c r="AB152" s="101">
        <v>0</v>
      </c>
      <c r="AC152" s="96" t="s">
        <v>697</v>
      </c>
      <c r="AD152" s="101">
        <v>0</v>
      </c>
      <c r="AE152" s="101">
        <v>0</v>
      </c>
      <c r="AF152" s="101">
        <v>0</v>
      </c>
      <c r="AG152" s="97">
        <v>1</v>
      </c>
      <c r="AH152" s="101">
        <v>0</v>
      </c>
      <c r="AI152" s="101">
        <v>0</v>
      </c>
    </row>
    <row r="153" spans="1:35" ht="36" x14ac:dyDescent="0.4">
      <c r="A153" s="96" t="s">
        <v>410</v>
      </c>
      <c r="B153" s="101">
        <v>0</v>
      </c>
      <c r="C153" s="101">
        <v>0</v>
      </c>
      <c r="D153" s="101">
        <v>0</v>
      </c>
      <c r="E153" s="97">
        <v>1</v>
      </c>
      <c r="F153" s="101">
        <v>0</v>
      </c>
      <c r="G153" s="101">
        <v>0</v>
      </c>
      <c r="H153" s="96" t="s">
        <v>410</v>
      </c>
      <c r="I153" s="101">
        <v>0</v>
      </c>
      <c r="J153" s="101">
        <v>0</v>
      </c>
      <c r="K153" s="101">
        <v>0</v>
      </c>
      <c r="L153" s="97">
        <v>1</v>
      </c>
      <c r="M153" s="101">
        <v>0</v>
      </c>
      <c r="N153" s="101">
        <v>0</v>
      </c>
      <c r="O153" s="96" t="s">
        <v>410</v>
      </c>
      <c r="P153" s="101">
        <v>0</v>
      </c>
      <c r="Q153" s="101">
        <v>0</v>
      </c>
      <c r="R153" s="101">
        <v>0</v>
      </c>
      <c r="S153" s="97">
        <v>1</v>
      </c>
      <c r="T153" s="101">
        <v>0</v>
      </c>
      <c r="U153" s="101">
        <v>0</v>
      </c>
      <c r="V153" s="96" t="s">
        <v>410</v>
      </c>
      <c r="W153" s="101">
        <v>0</v>
      </c>
      <c r="X153" s="101">
        <v>0</v>
      </c>
      <c r="Y153" s="101">
        <v>0</v>
      </c>
      <c r="Z153" s="97">
        <v>1</v>
      </c>
      <c r="AA153" s="101">
        <v>0</v>
      </c>
      <c r="AB153" s="101">
        <v>0</v>
      </c>
      <c r="AC153" s="96" t="s">
        <v>410</v>
      </c>
      <c r="AD153" s="101">
        <v>0</v>
      </c>
      <c r="AE153" s="101">
        <v>0</v>
      </c>
      <c r="AF153" s="101">
        <v>0</v>
      </c>
      <c r="AG153" s="97">
        <v>1</v>
      </c>
      <c r="AH153" s="101">
        <v>0</v>
      </c>
      <c r="AI153" s="101">
        <v>0</v>
      </c>
    </row>
    <row r="154" spans="1:35" ht="18" x14ac:dyDescent="0.4">
      <c r="A154" s="101">
        <v>0</v>
      </c>
      <c r="B154" s="101">
        <v>0</v>
      </c>
      <c r="C154" s="101">
        <v>0</v>
      </c>
      <c r="D154" s="101">
        <v>0</v>
      </c>
      <c r="E154" s="97">
        <v>1</v>
      </c>
      <c r="F154" s="101">
        <v>0</v>
      </c>
      <c r="G154" s="101">
        <v>0</v>
      </c>
      <c r="H154" s="101">
        <v>0</v>
      </c>
      <c r="I154" s="101">
        <v>0</v>
      </c>
      <c r="J154" s="101">
        <v>0</v>
      </c>
      <c r="K154" s="101">
        <v>0</v>
      </c>
      <c r="L154" s="97">
        <v>1</v>
      </c>
      <c r="M154" s="101">
        <v>0</v>
      </c>
      <c r="N154" s="101">
        <v>0</v>
      </c>
      <c r="O154" s="101">
        <v>0</v>
      </c>
      <c r="P154" s="101">
        <v>0</v>
      </c>
      <c r="Q154" s="101">
        <v>0</v>
      </c>
      <c r="R154" s="101">
        <v>0</v>
      </c>
      <c r="S154" s="97">
        <v>1</v>
      </c>
      <c r="T154" s="101">
        <v>0</v>
      </c>
      <c r="U154" s="101">
        <v>0</v>
      </c>
      <c r="V154" s="101">
        <v>0</v>
      </c>
      <c r="W154" s="101">
        <v>0</v>
      </c>
      <c r="X154" s="101">
        <v>0</v>
      </c>
      <c r="Y154" s="101">
        <v>0</v>
      </c>
      <c r="Z154" s="97">
        <v>1</v>
      </c>
      <c r="AA154" s="101">
        <v>0</v>
      </c>
      <c r="AB154" s="101">
        <v>0</v>
      </c>
      <c r="AC154" s="101">
        <v>0</v>
      </c>
      <c r="AD154" s="101">
        <v>0</v>
      </c>
      <c r="AE154" s="101">
        <v>0</v>
      </c>
      <c r="AF154" s="101">
        <v>0</v>
      </c>
      <c r="AG154" s="97">
        <v>1</v>
      </c>
      <c r="AH154" s="101">
        <v>0</v>
      </c>
      <c r="AI154" s="101">
        <v>0</v>
      </c>
    </row>
    <row r="155" spans="1:35" ht="18" x14ac:dyDescent="0.4">
      <c r="A155" s="101">
        <v>0</v>
      </c>
      <c r="B155" s="101">
        <v>0</v>
      </c>
      <c r="C155" s="101">
        <v>0</v>
      </c>
      <c r="D155" s="101">
        <v>0</v>
      </c>
      <c r="E155" s="97">
        <v>1</v>
      </c>
      <c r="F155" s="101">
        <v>0</v>
      </c>
      <c r="G155" s="101">
        <v>0</v>
      </c>
      <c r="H155" s="101">
        <v>0</v>
      </c>
      <c r="I155" s="101">
        <v>0</v>
      </c>
      <c r="J155" s="101">
        <v>0</v>
      </c>
      <c r="K155" s="101">
        <v>0</v>
      </c>
      <c r="L155" s="97">
        <v>1</v>
      </c>
      <c r="M155" s="101">
        <v>0</v>
      </c>
      <c r="N155" s="101">
        <v>0</v>
      </c>
      <c r="O155" s="101">
        <v>0</v>
      </c>
      <c r="P155" s="101">
        <v>0</v>
      </c>
      <c r="Q155" s="101">
        <v>0</v>
      </c>
      <c r="R155" s="101">
        <v>0</v>
      </c>
      <c r="S155" s="97">
        <v>1</v>
      </c>
      <c r="T155" s="101">
        <v>0</v>
      </c>
      <c r="U155" s="101">
        <v>0</v>
      </c>
      <c r="V155" s="101">
        <v>0</v>
      </c>
      <c r="W155" s="101">
        <v>0</v>
      </c>
      <c r="X155" s="101">
        <v>0</v>
      </c>
      <c r="Y155" s="101">
        <v>0</v>
      </c>
      <c r="Z155" s="97">
        <v>1</v>
      </c>
      <c r="AA155" s="101">
        <v>0</v>
      </c>
      <c r="AB155" s="101">
        <v>0</v>
      </c>
      <c r="AC155" s="101">
        <v>0</v>
      </c>
      <c r="AD155" s="101">
        <v>0</v>
      </c>
      <c r="AE155" s="101">
        <v>0</v>
      </c>
      <c r="AF155" s="101">
        <v>0</v>
      </c>
      <c r="AG155" s="97">
        <v>1</v>
      </c>
      <c r="AH155" s="101">
        <v>0</v>
      </c>
      <c r="AI155" s="101">
        <v>0</v>
      </c>
    </row>
    <row r="156" spans="1:35" ht="18" x14ac:dyDescent="0.4">
      <c r="A156" s="101">
        <v>0</v>
      </c>
      <c r="B156" s="101">
        <v>0</v>
      </c>
      <c r="C156" s="101">
        <v>0</v>
      </c>
      <c r="D156" s="101">
        <v>0</v>
      </c>
      <c r="E156" s="97">
        <v>1</v>
      </c>
      <c r="F156" s="101">
        <v>0</v>
      </c>
      <c r="G156" s="101">
        <v>0</v>
      </c>
      <c r="H156" s="101">
        <v>0</v>
      </c>
      <c r="I156" s="101">
        <v>0</v>
      </c>
      <c r="J156" s="101">
        <v>0</v>
      </c>
      <c r="K156" s="101">
        <v>0</v>
      </c>
      <c r="L156" s="97">
        <v>1</v>
      </c>
      <c r="M156" s="101">
        <v>0</v>
      </c>
      <c r="N156" s="101">
        <v>0</v>
      </c>
      <c r="O156" s="101">
        <v>0</v>
      </c>
      <c r="P156" s="101">
        <v>0</v>
      </c>
      <c r="Q156" s="101">
        <v>0</v>
      </c>
      <c r="R156" s="101">
        <v>0</v>
      </c>
      <c r="S156" s="97">
        <v>1</v>
      </c>
      <c r="T156" s="101">
        <v>0</v>
      </c>
      <c r="U156" s="101">
        <v>0</v>
      </c>
      <c r="V156" s="101">
        <v>0</v>
      </c>
      <c r="W156" s="101">
        <v>0</v>
      </c>
      <c r="X156" s="101">
        <v>0</v>
      </c>
      <c r="Y156" s="101">
        <v>0</v>
      </c>
      <c r="Z156" s="97">
        <v>1</v>
      </c>
      <c r="AA156" s="101">
        <v>0</v>
      </c>
      <c r="AB156" s="101">
        <v>0</v>
      </c>
      <c r="AC156" s="101">
        <v>0</v>
      </c>
      <c r="AD156" s="101">
        <v>0</v>
      </c>
      <c r="AE156" s="101">
        <v>0</v>
      </c>
      <c r="AF156" s="101">
        <v>0</v>
      </c>
      <c r="AG156" s="97">
        <v>1</v>
      </c>
      <c r="AH156" s="101">
        <v>0</v>
      </c>
      <c r="AI156" s="101">
        <v>0</v>
      </c>
    </row>
    <row r="157" spans="1:35" ht="18" x14ac:dyDescent="0.4">
      <c r="A157" s="101">
        <v>0</v>
      </c>
      <c r="B157" s="101">
        <v>0</v>
      </c>
      <c r="C157" s="101">
        <v>0</v>
      </c>
      <c r="D157" s="101">
        <v>0</v>
      </c>
      <c r="E157" s="97">
        <v>1</v>
      </c>
      <c r="F157" s="101">
        <v>0</v>
      </c>
      <c r="G157" s="101">
        <v>0</v>
      </c>
      <c r="H157" s="101">
        <v>0</v>
      </c>
      <c r="I157" s="101">
        <v>0</v>
      </c>
      <c r="J157" s="101">
        <v>0</v>
      </c>
      <c r="K157" s="101">
        <v>0</v>
      </c>
      <c r="L157" s="97">
        <v>1</v>
      </c>
      <c r="M157" s="101">
        <v>0</v>
      </c>
      <c r="N157" s="101">
        <v>0</v>
      </c>
      <c r="O157" s="101">
        <v>0</v>
      </c>
      <c r="P157" s="101">
        <v>0</v>
      </c>
      <c r="Q157" s="101">
        <v>0</v>
      </c>
      <c r="R157" s="101">
        <v>0</v>
      </c>
      <c r="S157" s="97">
        <v>1</v>
      </c>
      <c r="T157" s="101">
        <v>0</v>
      </c>
      <c r="U157" s="101">
        <v>0</v>
      </c>
      <c r="V157" s="101">
        <v>0</v>
      </c>
      <c r="W157" s="101">
        <v>0</v>
      </c>
      <c r="X157" s="101">
        <v>0</v>
      </c>
      <c r="Y157" s="101">
        <v>0</v>
      </c>
      <c r="Z157" s="97">
        <v>1</v>
      </c>
      <c r="AA157" s="101">
        <v>0</v>
      </c>
      <c r="AB157" s="101">
        <v>0</v>
      </c>
      <c r="AC157" s="101">
        <v>0</v>
      </c>
      <c r="AD157" s="101">
        <v>0</v>
      </c>
      <c r="AE157" s="101">
        <v>0</v>
      </c>
      <c r="AF157" s="101">
        <v>0</v>
      </c>
      <c r="AG157" s="97">
        <v>1</v>
      </c>
      <c r="AH157" s="101">
        <v>0</v>
      </c>
      <c r="AI157" s="101">
        <v>0</v>
      </c>
    </row>
    <row r="158" spans="1:35" ht="18" x14ac:dyDescent="0.4">
      <c r="A158" s="101">
        <v>0</v>
      </c>
      <c r="B158" s="101">
        <v>0</v>
      </c>
      <c r="C158" s="101">
        <v>0</v>
      </c>
      <c r="D158" s="101">
        <v>0</v>
      </c>
      <c r="E158" s="97">
        <v>1</v>
      </c>
      <c r="F158" s="101">
        <v>0</v>
      </c>
      <c r="G158" s="101">
        <v>0</v>
      </c>
      <c r="H158" s="101">
        <v>0</v>
      </c>
      <c r="I158" s="101">
        <v>0</v>
      </c>
      <c r="J158" s="101">
        <v>0</v>
      </c>
      <c r="K158" s="101">
        <v>0</v>
      </c>
      <c r="L158" s="97">
        <v>1</v>
      </c>
      <c r="M158" s="101">
        <v>0</v>
      </c>
      <c r="N158" s="101">
        <v>0</v>
      </c>
      <c r="O158" s="101">
        <v>0</v>
      </c>
      <c r="P158" s="101">
        <v>0</v>
      </c>
      <c r="Q158" s="101">
        <v>0</v>
      </c>
      <c r="R158" s="101">
        <v>0</v>
      </c>
      <c r="S158" s="97">
        <v>1</v>
      </c>
      <c r="T158" s="101">
        <v>0</v>
      </c>
      <c r="U158" s="101">
        <v>0</v>
      </c>
      <c r="V158" s="101">
        <v>0</v>
      </c>
      <c r="W158" s="101">
        <v>0</v>
      </c>
      <c r="X158" s="101">
        <v>0</v>
      </c>
      <c r="Y158" s="101">
        <v>0</v>
      </c>
      <c r="Z158" s="97">
        <v>1</v>
      </c>
      <c r="AA158" s="101">
        <v>0</v>
      </c>
      <c r="AB158" s="101">
        <v>0</v>
      </c>
      <c r="AC158" s="101">
        <v>0</v>
      </c>
      <c r="AD158" s="101">
        <v>0</v>
      </c>
      <c r="AE158" s="101">
        <v>0</v>
      </c>
      <c r="AF158" s="101">
        <v>0</v>
      </c>
      <c r="AG158" s="97">
        <v>1</v>
      </c>
      <c r="AH158" s="101">
        <v>0</v>
      </c>
      <c r="AI158" s="101">
        <v>0</v>
      </c>
    </row>
    <row r="159" spans="1:35" ht="18" x14ac:dyDescent="0.4">
      <c r="A159" s="101">
        <v>0</v>
      </c>
      <c r="B159" s="101">
        <v>0</v>
      </c>
      <c r="C159" s="101">
        <v>0</v>
      </c>
      <c r="D159" s="101">
        <v>0</v>
      </c>
      <c r="E159" s="97">
        <v>1</v>
      </c>
      <c r="F159" s="101">
        <v>0</v>
      </c>
      <c r="G159" s="101">
        <v>0</v>
      </c>
      <c r="H159" s="101">
        <v>0</v>
      </c>
      <c r="I159" s="101">
        <v>0</v>
      </c>
      <c r="J159" s="101">
        <v>0</v>
      </c>
      <c r="K159" s="101">
        <v>0</v>
      </c>
      <c r="L159" s="97">
        <v>1</v>
      </c>
      <c r="M159" s="101">
        <v>0</v>
      </c>
      <c r="N159" s="101">
        <v>0</v>
      </c>
      <c r="O159" s="101">
        <v>0</v>
      </c>
      <c r="P159" s="101">
        <v>0</v>
      </c>
      <c r="Q159" s="101">
        <v>0</v>
      </c>
      <c r="R159" s="101">
        <v>0</v>
      </c>
      <c r="S159" s="97">
        <v>1</v>
      </c>
      <c r="T159" s="101">
        <v>0</v>
      </c>
      <c r="U159" s="101">
        <v>0</v>
      </c>
      <c r="V159" s="101">
        <v>0</v>
      </c>
      <c r="W159" s="101">
        <v>0</v>
      </c>
      <c r="X159" s="101">
        <v>0</v>
      </c>
      <c r="Y159" s="101">
        <v>0</v>
      </c>
      <c r="Z159" s="97">
        <v>1</v>
      </c>
      <c r="AA159" s="101">
        <v>0</v>
      </c>
      <c r="AB159" s="101">
        <v>0</v>
      </c>
      <c r="AC159" s="101">
        <v>0</v>
      </c>
      <c r="AD159" s="101">
        <v>0</v>
      </c>
      <c r="AE159" s="101">
        <v>0</v>
      </c>
      <c r="AF159" s="101">
        <v>0</v>
      </c>
      <c r="AG159" s="97">
        <v>1</v>
      </c>
      <c r="AH159" s="101">
        <v>0</v>
      </c>
      <c r="AI159" s="101">
        <v>0</v>
      </c>
    </row>
    <row r="160" spans="1:35" ht="18" x14ac:dyDescent="0.4">
      <c r="A160" s="96" t="s">
        <v>411</v>
      </c>
      <c r="B160" s="101">
        <v>0</v>
      </c>
      <c r="C160" s="101">
        <v>0</v>
      </c>
      <c r="D160" s="101">
        <v>0</v>
      </c>
      <c r="E160" s="97">
        <v>1</v>
      </c>
      <c r="F160" s="101">
        <v>0</v>
      </c>
      <c r="G160" s="101">
        <v>0</v>
      </c>
      <c r="H160" s="96" t="s">
        <v>411</v>
      </c>
      <c r="I160" s="101">
        <v>0</v>
      </c>
      <c r="J160" s="101">
        <v>0</v>
      </c>
      <c r="K160" s="101">
        <v>0</v>
      </c>
      <c r="L160" s="97">
        <v>1</v>
      </c>
      <c r="M160" s="101">
        <v>0</v>
      </c>
      <c r="N160" s="101">
        <v>0</v>
      </c>
      <c r="O160" s="96" t="s">
        <v>411</v>
      </c>
      <c r="P160" s="101">
        <v>0</v>
      </c>
      <c r="Q160" s="101">
        <v>0</v>
      </c>
      <c r="R160" s="101">
        <v>0</v>
      </c>
      <c r="S160" s="97">
        <v>1</v>
      </c>
      <c r="T160" s="101">
        <v>0</v>
      </c>
      <c r="U160" s="101">
        <v>0</v>
      </c>
      <c r="V160" s="96" t="s">
        <v>411</v>
      </c>
      <c r="W160" s="101">
        <v>0</v>
      </c>
      <c r="X160" s="101">
        <v>0</v>
      </c>
      <c r="Y160" s="101">
        <v>0</v>
      </c>
      <c r="Z160" s="97">
        <v>1</v>
      </c>
      <c r="AA160" s="101">
        <v>0</v>
      </c>
      <c r="AB160" s="101">
        <v>0</v>
      </c>
      <c r="AC160" s="96" t="s">
        <v>411</v>
      </c>
      <c r="AD160" s="101">
        <v>0</v>
      </c>
      <c r="AE160" s="101">
        <v>0</v>
      </c>
      <c r="AF160" s="101">
        <v>0</v>
      </c>
      <c r="AG160" s="97">
        <v>1</v>
      </c>
      <c r="AH160" s="101">
        <v>0</v>
      </c>
      <c r="AI160" s="101">
        <v>0</v>
      </c>
    </row>
    <row r="161" spans="1:35" ht="18" x14ac:dyDescent="0.4">
      <c r="A161" s="96" t="s">
        <v>412</v>
      </c>
      <c r="B161" s="101">
        <v>0</v>
      </c>
      <c r="C161" s="101">
        <v>0</v>
      </c>
      <c r="D161" s="101">
        <v>0</v>
      </c>
      <c r="E161" s="97">
        <v>1</v>
      </c>
      <c r="F161" s="101">
        <v>0</v>
      </c>
      <c r="G161" s="101">
        <v>0</v>
      </c>
      <c r="H161" s="96" t="s">
        <v>412</v>
      </c>
      <c r="I161" s="101">
        <v>0</v>
      </c>
      <c r="J161" s="101">
        <v>0</v>
      </c>
      <c r="K161" s="101">
        <v>0</v>
      </c>
      <c r="L161" s="97">
        <v>1</v>
      </c>
      <c r="M161" s="101">
        <v>0</v>
      </c>
      <c r="N161" s="101">
        <v>0</v>
      </c>
      <c r="O161" s="96" t="s">
        <v>412</v>
      </c>
      <c r="P161" s="101">
        <v>0</v>
      </c>
      <c r="Q161" s="101">
        <v>0</v>
      </c>
      <c r="R161" s="101">
        <v>0</v>
      </c>
      <c r="S161" s="97">
        <v>1</v>
      </c>
      <c r="T161" s="101">
        <v>0</v>
      </c>
      <c r="U161" s="101">
        <v>0</v>
      </c>
      <c r="V161" s="96" t="s">
        <v>412</v>
      </c>
      <c r="W161" s="101">
        <v>0</v>
      </c>
      <c r="X161" s="101">
        <v>0</v>
      </c>
      <c r="Y161" s="101">
        <v>0</v>
      </c>
      <c r="Z161" s="97">
        <v>1</v>
      </c>
      <c r="AA161" s="101">
        <v>0</v>
      </c>
      <c r="AB161" s="101">
        <v>0</v>
      </c>
      <c r="AC161" s="96" t="s">
        <v>412</v>
      </c>
      <c r="AD161" s="101">
        <v>0</v>
      </c>
      <c r="AE161" s="101">
        <v>0</v>
      </c>
      <c r="AF161" s="101">
        <v>0</v>
      </c>
      <c r="AG161" s="97">
        <v>1</v>
      </c>
      <c r="AH161" s="101">
        <v>0</v>
      </c>
      <c r="AI161" s="101">
        <v>0</v>
      </c>
    </row>
    <row r="162" spans="1:35" ht="18" x14ac:dyDescent="0.4">
      <c r="A162" s="101">
        <v>0</v>
      </c>
      <c r="B162" s="101">
        <v>0</v>
      </c>
      <c r="C162" s="101">
        <v>0</v>
      </c>
      <c r="D162" s="101">
        <v>0</v>
      </c>
      <c r="E162" s="97">
        <v>1</v>
      </c>
      <c r="F162" s="101">
        <v>0</v>
      </c>
      <c r="G162" s="101">
        <v>0</v>
      </c>
      <c r="H162" s="101">
        <v>0</v>
      </c>
      <c r="I162" s="101">
        <v>0</v>
      </c>
      <c r="J162" s="101">
        <v>0</v>
      </c>
      <c r="K162" s="101">
        <v>0</v>
      </c>
      <c r="L162" s="97">
        <v>1</v>
      </c>
      <c r="M162" s="101">
        <v>0</v>
      </c>
      <c r="N162" s="101">
        <v>0</v>
      </c>
      <c r="O162" s="101">
        <v>0</v>
      </c>
      <c r="P162" s="101">
        <v>0</v>
      </c>
      <c r="Q162" s="101">
        <v>0</v>
      </c>
      <c r="R162" s="101">
        <v>0</v>
      </c>
      <c r="S162" s="97">
        <v>1</v>
      </c>
      <c r="T162" s="101">
        <v>0</v>
      </c>
      <c r="U162" s="101">
        <v>0</v>
      </c>
      <c r="V162" s="101">
        <v>0</v>
      </c>
      <c r="W162" s="101">
        <v>0</v>
      </c>
      <c r="X162" s="101">
        <v>0</v>
      </c>
      <c r="Y162" s="101">
        <v>0</v>
      </c>
      <c r="Z162" s="97">
        <v>1</v>
      </c>
      <c r="AA162" s="101">
        <v>0</v>
      </c>
      <c r="AB162" s="101">
        <v>0</v>
      </c>
      <c r="AC162" s="101">
        <v>0</v>
      </c>
      <c r="AD162" s="101">
        <v>0</v>
      </c>
      <c r="AE162" s="101">
        <v>0</v>
      </c>
      <c r="AF162" s="101">
        <v>0</v>
      </c>
      <c r="AG162" s="97">
        <v>1</v>
      </c>
      <c r="AH162" s="101">
        <v>0</v>
      </c>
      <c r="AI162" s="101">
        <v>0</v>
      </c>
    </row>
    <row r="163" spans="1:35" ht="18" x14ac:dyDescent="0.4">
      <c r="A163" s="101">
        <v>0</v>
      </c>
      <c r="B163" s="101">
        <v>0</v>
      </c>
      <c r="C163" s="101">
        <v>0</v>
      </c>
      <c r="D163" s="101">
        <v>0</v>
      </c>
      <c r="E163" s="97">
        <v>1</v>
      </c>
      <c r="F163" s="101">
        <v>0</v>
      </c>
      <c r="G163" s="101">
        <v>0</v>
      </c>
      <c r="H163" s="101">
        <v>0</v>
      </c>
      <c r="I163" s="101">
        <v>0</v>
      </c>
      <c r="J163" s="101">
        <v>0</v>
      </c>
      <c r="K163" s="101">
        <v>0</v>
      </c>
      <c r="L163" s="97">
        <v>1</v>
      </c>
      <c r="M163" s="101">
        <v>0</v>
      </c>
      <c r="N163" s="101">
        <v>0</v>
      </c>
      <c r="O163" s="101">
        <v>0</v>
      </c>
      <c r="P163" s="101">
        <v>0</v>
      </c>
      <c r="Q163" s="101">
        <v>0</v>
      </c>
      <c r="R163" s="101">
        <v>0</v>
      </c>
      <c r="S163" s="97">
        <v>1</v>
      </c>
      <c r="T163" s="101">
        <v>0</v>
      </c>
      <c r="U163" s="101">
        <v>0</v>
      </c>
      <c r="V163" s="101">
        <v>0</v>
      </c>
      <c r="W163" s="101">
        <v>0</v>
      </c>
      <c r="X163" s="101">
        <v>0</v>
      </c>
      <c r="Y163" s="101">
        <v>0</v>
      </c>
      <c r="Z163" s="97">
        <v>1</v>
      </c>
      <c r="AA163" s="101">
        <v>0</v>
      </c>
      <c r="AB163" s="101">
        <v>0</v>
      </c>
      <c r="AC163" s="101">
        <v>0</v>
      </c>
      <c r="AD163" s="101">
        <v>0</v>
      </c>
      <c r="AE163" s="101">
        <v>0</v>
      </c>
      <c r="AF163" s="101">
        <v>0</v>
      </c>
      <c r="AG163" s="97">
        <v>1</v>
      </c>
      <c r="AH163" s="101">
        <v>0</v>
      </c>
      <c r="AI163" s="101">
        <v>0</v>
      </c>
    </row>
    <row r="164" spans="1:35" ht="18" x14ac:dyDescent="0.4">
      <c r="A164" s="96" t="s">
        <v>413</v>
      </c>
      <c r="B164" s="101">
        <v>0</v>
      </c>
      <c r="C164" s="101">
        <v>0</v>
      </c>
      <c r="D164" s="101">
        <v>0</v>
      </c>
      <c r="E164" s="97">
        <v>1</v>
      </c>
      <c r="F164" s="101">
        <v>0</v>
      </c>
      <c r="G164" s="101">
        <v>0</v>
      </c>
      <c r="H164" s="96" t="s">
        <v>413</v>
      </c>
      <c r="I164" s="101">
        <v>0</v>
      </c>
      <c r="J164" s="101">
        <v>0</v>
      </c>
      <c r="K164" s="101">
        <v>0</v>
      </c>
      <c r="L164" s="97">
        <v>1</v>
      </c>
      <c r="M164" s="101">
        <v>0</v>
      </c>
      <c r="N164" s="101">
        <v>0</v>
      </c>
      <c r="O164" s="96" t="s">
        <v>413</v>
      </c>
      <c r="P164" s="101">
        <v>0</v>
      </c>
      <c r="Q164" s="101">
        <v>0</v>
      </c>
      <c r="R164" s="101">
        <v>0</v>
      </c>
      <c r="S164" s="97">
        <v>1</v>
      </c>
      <c r="T164" s="101">
        <v>0</v>
      </c>
      <c r="U164" s="101">
        <v>0</v>
      </c>
      <c r="V164" s="96" t="s">
        <v>413</v>
      </c>
      <c r="W164" s="101">
        <v>0</v>
      </c>
      <c r="X164" s="101">
        <v>0</v>
      </c>
      <c r="Y164" s="101">
        <v>0</v>
      </c>
      <c r="Z164" s="97">
        <v>1</v>
      </c>
      <c r="AA164" s="101">
        <v>0</v>
      </c>
      <c r="AB164" s="101">
        <v>0</v>
      </c>
      <c r="AC164" s="96" t="s">
        <v>413</v>
      </c>
      <c r="AD164" s="101">
        <v>0</v>
      </c>
      <c r="AE164" s="101">
        <v>0</v>
      </c>
      <c r="AF164" s="101">
        <v>0</v>
      </c>
      <c r="AG164" s="97">
        <v>1</v>
      </c>
      <c r="AH164" s="101">
        <v>0</v>
      </c>
      <c r="AI164" s="101">
        <v>0</v>
      </c>
    </row>
    <row r="165" spans="1:35" ht="36" x14ac:dyDescent="0.4">
      <c r="A165" s="96" t="s">
        <v>414</v>
      </c>
      <c r="B165" s="101">
        <v>0</v>
      </c>
      <c r="C165" s="101">
        <v>0</v>
      </c>
      <c r="D165" s="101">
        <v>0</v>
      </c>
      <c r="E165" s="97">
        <v>1</v>
      </c>
      <c r="F165" s="101">
        <v>0</v>
      </c>
      <c r="G165" s="101">
        <v>0</v>
      </c>
      <c r="H165" s="96" t="s">
        <v>414</v>
      </c>
      <c r="I165" s="101">
        <v>0</v>
      </c>
      <c r="J165" s="101">
        <v>0</v>
      </c>
      <c r="K165" s="101">
        <v>0</v>
      </c>
      <c r="L165" s="97">
        <v>1</v>
      </c>
      <c r="M165" s="101">
        <v>0</v>
      </c>
      <c r="N165" s="101">
        <v>0</v>
      </c>
      <c r="O165" s="96" t="s">
        <v>414</v>
      </c>
      <c r="P165" s="101">
        <v>0</v>
      </c>
      <c r="Q165" s="101">
        <v>0</v>
      </c>
      <c r="R165" s="101">
        <v>0</v>
      </c>
      <c r="S165" s="97">
        <v>1</v>
      </c>
      <c r="T165" s="101">
        <v>0</v>
      </c>
      <c r="U165" s="101">
        <v>0</v>
      </c>
      <c r="V165" s="96" t="s">
        <v>414</v>
      </c>
      <c r="W165" s="101">
        <v>0</v>
      </c>
      <c r="X165" s="101">
        <v>0</v>
      </c>
      <c r="Y165" s="101">
        <v>0</v>
      </c>
      <c r="Z165" s="97">
        <v>1</v>
      </c>
      <c r="AA165" s="101">
        <v>0</v>
      </c>
      <c r="AB165" s="101">
        <v>0</v>
      </c>
      <c r="AC165" s="96" t="s">
        <v>414</v>
      </c>
      <c r="AD165" s="101">
        <v>0</v>
      </c>
      <c r="AE165" s="101">
        <v>0</v>
      </c>
      <c r="AF165" s="101">
        <v>0</v>
      </c>
      <c r="AG165" s="97">
        <v>1</v>
      </c>
      <c r="AH165" s="101">
        <v>0</v>
      </c>
      <c r="AI165" s="101">
        <v>0</v>
      </c>
    </row>
    <row r="166" spans="1:35" ht="18" x14ac:dyDescent="0.4">
      <c r="A166" s="101">
        <v>0</v>
      </c>
      <c r="B166" s="101">
        <v>0</v>
      </c>
      <c r="C166" s="101">
        <v>0</v>
      </c>
      <c r="D166" s="101">
        <v>0</v>
      </c>
      <c r="E166" s="97">
        <v>1</v>
      </c>
      <c r="F166" s="101">
        <v>0</v>
      </c>
      <c r="G166" s="101">
        <v>0</v>
      </c>
      <c r="H166" s="101">
        <v>0</v>
      </c>
      <c r="I166" s="101">
        <v>0</v>
      </c>
      <c r="J166" s="101">
        <v>0</v>
      </c>
      <c r="K166" s="101">
        <v>0</v>
      </c>
      <c r="L166" s="97">
        <v>1</v>
      </c>
      <c r="M166" s="101">
        <v>0</v>
      </c>
      <c r="N166" s="101">
        <v>0</v>
      </c>
      <c r="O166" s="101">
        <v>0</v>
      </c>
      <c r="P166" s="101">
        <v>0</v>
      </c>
      <c r="Q166" s="101">
        <v>0</v>
      </c>
      <c r="R166" s="101">
        <v>0</v>
      </c>
      <c r="S166" s="97">
        <v>1</v>
      </c>
      <c r="T166" s="101">
        <v>0</v>
      </c>
      <c r="U166" s="101">
        <v>0</v>
      </c>
      <c r="V166" s="101">
        <v>0</v>
      </c>
      <c r="W166" s="101">
        <v>0</v>
      </c>
      <c r="X166" s="101">
        <v>0</v>
      </c>
      <c r="Y166" s="101">
        <v>0</v>
      </c>
      <c r="Z166" s="97">
        <v>1</v>
      </c>
      <c r="AA166" s="101">
        <v>0</v>
      </c>
      <c r="AB166" s="101">
        <v>0</v>
      </c>
      <c r="AC166" s="101">
        <v>0</v>
      </c>
      <c r="AD166" s="101">
        <v>0</v>
      </c>
      <c r="AE166" s="101">
        <v>0</v>
      </c>
      <c r="AF166" s="101">
        <v>0</v>
      </c>
      <c r="AG166" s="97">
        <v>1</v>
      </c>
      <c r="AH166" s="101">
        <v>0</v>
      </c>
      <c r="AI166" s="101">
        <v>0</v>
      </c>
    </row>
    <row r="167" spans="1:35" ht="18" x14ac:dyDescent="0.4">
      <c r="A167" s="101">
        <v>0</v>
      </c>
      <c r="B167" s="101">
        <v>0</v>
      </c>
      <c r="C167" s="101">
        <v>0</v>
      </c>
      <c r="D167" s="101">
        <v>0</v>
      </c>
      <c r="E167" s="97">
        <v>1</v>
      </c>
      <c r="F167" s="101">
        <v>0</v>
      </c>
      <c r="G167" s="101">
        <v>0</v>
      </c>
      <c r="H167" s="101">
        <v>0</v>
      </c>
      <c r="I167" s="101">
        <v>0</v>
      </c>
      <c r="J167" s="101">
        <v>0</v>
      </c>
      <c r="K167" s="101">
        <v>0</v>
      </c>
      <c r="L167" s="97">
        <v>1</v>
      </c>
      <c r="M167" s="101">
        <v>0</v>
      </c>
      <c r="N167" s="101">
        <v>0</v>
      </c>
      <c r="O167" s="101">
        <v>0</v>
      </c>
      <c r="P167" s="101">
        <v>0</v>
      </c>
      <c r="Q167" s="101">
        <v>0</v>
      </c>
      <c r="R167" s="101">
        <v>0</v>
      </c>
      <c r="S167" s="97">
        <v>1</v>
      </c>
      <c r="T167" s="101">
        <v>0</v>
      </c>
      <c r="U167" s="101">
        <v>0</v>
      </c>
      <c r="V167" s="101">
        <v>0</v>
      </c>
      <c r="W167" s="101">
        <v>0</v>
      </c>
      <c r="X167" s="101">
        <v>0</v>
      </c>
      <c r="Y167" s="101">
        <v>0</v>
      </c>
      <c r="Z167" s="97">
        <v>1</v>
      </c>
      <c r="AA167" s="101">
        <v>0</v>
      </c>
      <c r="AB167" s="101">
        <v>0</v>
      </c>
      <c r="AC167" s="101">
        <v>0</v>
      </c>
      <c r="AD167" s="101">
        <v>0</v>
      </c>
      <c r="AE167" s="101">
        <v>0</v>
      </c>
      <c r="AF167" s="101">
        <v>0</v>
      </c>
      <c r="AG167" s="97">
        <v>1</v>
      </c>
      <c r="AH167" s="101">
        <v>0</v>
      </c>
      <c r="AI167" s="101">
        <v>0</v>
      </c>
    </row>
    <row r="168" spans="1:35" ht="18" x14ac:dyDescent="0.4">
      <c r="A168" s="96" t="s">
        <v>415</v>
      </c>
      <c r="B168" s="101">
        <v>0</v>
      </c>
      <c r="C168" s="101">
        <v>0</v>
      </c>
      <c r="D168" s="101">
        <v>0</v>
      </c>
      <c r="E168" s="97">
        <v>1</v>
      </c>
      <c r="F168" s="101">
        <v>0</v>
      </c>
      <c r="G168" s="101">
        <v>0</v>
      </c>
      <c r="H168" s="96" t="s">
        <v>415</v>
      </c>
      <c r="I168" s="101">
        <v>0</v>
      </c>
      <c r="J168" s="101">
        <v>0</v>
      </c>
      <c r="K168" s="101">
        <v>0</v>
      </c>
      <c r="L168" s="97">
        <v>1</v>
      </c>
      <c r="M168" s="101">
        <v>0</v>
      </c>
      <c r="N168" s="101">
        <v>0</v>
      </c>
      <c r="O168" s="96" t="s">
        <v>415</v>
      </c>
      <c r="P168" s="101">
        <v>0</v>
      </c>
      <c r="Q168" s="101">
        <v>0</v>
      </c>
      <c r="R168" s="101">
        <v>0</v>
      </c>
      <c r="S168" s="97">
        <v>1</v>
      </c>
      <c r="T168" s="101">
        <v>0</v>
      </c>
      <c r="U168" s="101">
        <v>0</v>
      </c>
      <c r="V168" s="96" t="s">
        <v>415</v>
      </c>
      <c r="W168" s="101">
        <v>0</v>
      </c>
      <c r="X168" s="101">
        <v>0</v>
      </c>
      <c r="Y168" s="101">
        <v>0</v>
      </c>
      <c r="Z168" s="97">
        <v>1</v>
      </c>
      <c r="AA168" s="101">
        <v>0</v>
      </c>
      <c r="AB168" s="101">
        <v>0</v>
      </c>
      <c r="AC168" s="96" t="s">
        <v>415</v>
      </c>
      <c r="AD168" s="101">
        <v>0</v>
      </c>
      <c r="AE168" s="101">
        <v>0</v>
      </c>
      <c r="AF168" s="101">
        <v>0</v>
      </c>
      <c r="AG168" s="97">
        <v>1</v>
      </c>
      <c r="AH168" s="101">
        <v>0</v>
      </c>
      <c r="AI168" s="101">
        <v>0</v>
      </c>
    </row>
    <row r="169" spans="1:35" ht="36" x14ac:dyDescent="0.4">
      <c r="A169" s="96" t="s">
        <v>416</v>
      </c>
      <c r="B169" s="101">
        <v>0</v>
      </c>
      <c r="C169" s="101">
        <v>0</v>
      </c>
      <c r="D169" s="101">
        <v>0</v>
      </c>
      <c r="E169" s="97">
        <v>1</v>
      </c>
      <c r="F169" s="101">
        <v>0</v>
      </c>
      <c r="G169" s="101">
        <v>0</v>
      </c>
      <c r="H169" s="96" t="s">
        <v>416</v>
      </c>
      <c r="I169" s="101">
        <v>0</v>
      </c>
      <c r="J169" s="101">
        <v>0</v>
      </c>
      <c r="K169" s="101">
        <v>0</v>
      </c>
      <c r="L169" s="97">
        <v>1</v>
      </c>
      <c r="M169" s="101">
        <v>0</v>
      </c>
      <c r="N169" s="101">
        <v>0</v>
      </c>
      <c r="O169" s="96" t="s">
        <v>416</v>
      </c>
      <c r="P169" s="101">
        <v>0</v>
      </c>
      <c r="Q169" s="101">
        <v>0</v>
      </c>
      <c r="R169" s="101">
        <v>0</v>
      </c>
      <c r="S169" s="97">
        <v>1</v>
      </c>
      <c r="T169" s="101">
        <v>0</v>
      </c>
      <c r="U169" s="101">
        <v>0</v>
      </c>
      <c r="V169" s="96" t="s">
        <v>416</v>
      </c>
      <c r="W169" s="101">
        <v>0</v>
      </c>
      <c r="X169" s="101">
        <v>0</v>
      </c>
      <c r="Y169" s="101">
        <v>0</v>
      </c>
      <c r="Z169" s="97">
        <v>1</v>
      </c>
      <c r="AA169" s="101">
        <v>0</v>
      </c>
      <c r="AB169" s="101">
        <v>0</v>
      </c>
      <c r="AC169" s="96" t="s">
        <v>416</v>
      </c>
      <c r="AD169" s="101">
        <v>0</v>
      </c>
      <c r="AE169" s="101">
        <v>0</v>
      </c>
      <c r="AF169" s="101">
        <v>0</v>
      </c>
      <c r="AG169" s="97">
        <v>1</v>
      </c>
      <c r="AH169" s="101">
        <v>0</v>
      </c>
      <c r="AI169" s="101">
        <v>0</v>
      </c>
    </row>
  </sheetData>
  <mergeCells count="2">
    <mergeCell ref="B2:F2"/>
    <mergeCell ref="B3:F3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FF325-D1E0-4562-A91B-C444D2AFC767}">
  <sheetPr codeName="Sheet28"/>
  <dimension ref="A1:O235"/>
  <sheetViews>
    <sheetView workbookViewId="0">
      <selection activeCell="A4" sqref="A4:O236"/>
    </sheetView>
  </sheetViews>
  <sheetFormatPr defaultRowHeight="12.5" x14ac:dyDescent="0.25"/>
  <cols>
    <col min="1" max="1" width="28.453125" style="32" bestFit="1" customWidth="1"/>
    <col min="2" max="2" width="10.36328125" style="32" bestFit="1" customWidth="1"/>
    <col min="3" max="4" width="6.26953125" style="32" bestFit="1" customWidth="1"/>
    <col min="5" max="5" width="9.54296875" style="32" bestFit="1" customWidth="1"/>
    <col min="6" max="6" width="9.1796875" style="32" bestFit="1" customWidth="1"/>
    <col min="7" max="7" width="12.7265625" style="32" bestFit="1" customWidth="1"/>
    <col min="8" max="8" width="18.453125" style="32" bestFit="1" customWidth="1"/>
    <col min="9" max="11" width="17.81640625" style="32" bestFit="1" customWidth="1"/>
    <col min="12" max="12" width="17.453125" style="32" bestFit="1" customWidth="1"/>
    <col min="13" max="14" width="11.26953125" style="32" bestFit="1" customWidth="1"/>
    <col min="15" max="16384" width="8.7265625" style="32"/>
  </cols>
  <sheetData>
    <row r="1" spans="1:15" ht="35" customHeight="1" x14ac:dyDescent="0.35">
      <c r="A1" s="263" t="s">
        <v>745</v>
      </c>
      <c r="B1" s="264"/>
      <c r="C1" s="264"/>
      <c r="D1" s="265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5" ht="54.5" thickBot="1" x14ac:dyDescent="0.45">
      <c r="A2" s="33" t="s">
        <v>126</v>
      </c>
      <c r="B2" s="34" t="s">
        <v>127</v>
      </c>
      <c r="C2" s="33" t="s">
        <v>128</v>
      </c>
      <c r="D2" s="35" t="s">
        <v>129</v>
      </c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5" ht="36.5" thickBot="1" x14ac:dyDescent="0.45">
      <c r="A3" s="36" t="s">
        <v>130</v>
      </c>
      <c r="B3" s="36" t="s">
        <v>131</v>
      </c>
      <c r="C3" s="36" t="s">
        <v>132</v>
      </c>
      <c r="D3" s="36" t="s">
        <v>133</v>
      </c>
      <c r="E3" s="36" t="s">
        <v>134</v>
      </c>
      <c r="F3" s="36" t="s">
        <v>135</v>
      </c>
      <c r="G3" s="36" t="s">
        <v>136</v>
      </c>
      <c r="H3" s="36" t="s">
        <v>137</v>
      </c>
      <c r="I3" s="36" t="s">
        <v>138</v>
      </c>
      <c r="J3" s="37" t="s">
        <v>139</v>
      </c>
      <c r="K3" s="37" t="s">
        <v>140</v>
      </c>
      <c r="L3" s="37" t="s">
        <v>541</v>
      </c>
      <c r="M3" s="37" t="s">
        <v>542</v>
      </c>
      <c r="N3" s="38" t="s">
        <v>543</v>
      </c>
      <c r="O3" s="39"/>
    </row>
    <row r="4" spans="1:15" ht="36" x14ac:dyDescent="0.4">
      <c r="A4" s="41" t="s">
        <v>710</v>
      </c>
      <c r="B4" s="41" t="s">
        <v>744</v>
      </c>
      <c r="C4" s="114" t="s">
        <v>743</v>
      </c>
      <c r="D4" s="41" t="s">
        <v>742</v>
      </c>
      <c r="E4" s="40" t="s">
        <v>187</v>
      </c>
      <c r="F4" s="113" t="s">
        <v>188</v>
      </c>
      <c r="G4" s="40" t="s">
        <v>189</v>
      </c>
      <c r="H4" s="40" t="s">
        <v>190</v>
      </c>
      <c r="I4" s="42" t="s">
        <v>191</v>
      </c>
      <c r="J4" s="43"/>
      <c r="K4" s="43"/>
      <c r="L4" s="43"/>
      <c r="M4" s="43"/>
      <c r="N4" s="43"/>
    </row>
    <row r="5" spans="1:15" ht="18.5" thickBot="1" x14ac:dyDescent="0.45">
      <c r="A5" s="56">
        <v>1000</v>
      </c>
      <c r="B5" s="55">
        <v>963.3826867461205</v>
      </c>
      <c r="C5" s="55">
        <v>964.04079555448857</v>
      </c>
      <c r="D5" s="56">
        <v>5169.8988682260369</v>
      </c>
      <c r="E5" s="44">
        <v>10254.886190249123</v>
      </c>
      <c r="F5" s="61">
        <v>58.787773298808595</v>
      </c>
      <c r="G5" s="54">
        <v>118.047612082901</v>
      </c>
      <c r="H5" s="54">
        <v>346.14748018638608</v>
      </c>
      <c r="I5" s="63">
        <v>346.14749145507813</v>
      </c>
      <c r="J5" s="43"/>
      <c r="K5" s="43"/>
      <c r="L5" s="43"/>
      <c r="M5" s="43"/>
      <c r="N5" s="43"/>
    </row>
    <row r="6" spans="1:15" ht="36" x14ac:dyDescent="0.4">
      <c r="A6" s="49"/>
      <c r="B6" s="49"/>
      <c r="C6" s="49"/>
      <c r="D6" s="49"/>
      <c r="E6" s="49"/>
      <c r="F6" s="113" t="s">
        <v>192</v>
      </c>
      <c r="G6" s="41" t="s">
        <v>157</v>
      </c>
      <c r="H6" s="41" t="s">
        <v>144</v>
      </c>
      <c r="I6" s="42" t="s">
        <v>145</v>
      </c>
      <c r="J6" s="43"/>
      <c r="K6" s="43"/>
      <c r="L6" s="43"/>
      <c r="M6" s="43"/>
      <c r="N6" s="43"/>
    </row>
    <row r="7" spans="1:15" ht="18.5" thickBot="1" x14ac:dyDescent="0.45">
      <c r="A7" s="49"/>
      <c r="B7" s="49"/>
      <c r="C7" s="49"/>
      <c r="D7" s="49"/>
      <c r="E7" s="49"/>
      <c r="F7" s="54">
        <v>189.71538623046874</v>
      </c>
      <c r="G7" s="55">
        <v>123.31500549316407</v>
      </c>
      <c r="H7" s="62">
        <v>25.410493386705433</v>
      </c>
      <c r="I7" s="53">
        <v>8.2224521182379728</v>
      </c>
      <c r="J7" s="43"/>
      <c r="K7" s="43"/>
      <c r="L7" s="43"/>
      <c r="M7" s="43"/>
      <c r="N7" s="43"/>
    </row>
    <row r="8" spans="1:15" ht="36" x14ac:dyDescent="0.4">
      <c r="A8" s="49"/>
      <c r="B8" s="49"/>
      <c r="C8" s="49"/>
      <c r="D8" s="49"/>
      <c r="E8" s="49"/>
      <c r="F8" s="49"/>
      <c r="G8" s="49"/>
      <c r="H8" s="49"/>
      <c r="I8" s="42" t="s">
        <v>146</v>
      </c>
      <c r="J8" s="43"/>
      <c r="K8" s="43"/>
      <c r="L8" s="43"/>
      <c r="M8" s="43"/>
      <c r="N8" s="43"/>
    </row>
    <row r="9" spans="1:15" ht="18.5" thickBot="1" x14ac:dyDescent="0.45">
      <c r="A9" s="49"/>
      <c r="B9" s="49"/>
      <c r="C9" s="49"/>
      <c r="D9" s="49"/>
      <c r="E9" s="49"/>
      <c r="F9" s="49"/>
      <c r="G9" s="49"/>
      <c r="H9" s="49"/>
      <c r="I9" s="58">
        <v>25.918703295157133</v>
      </c>
      <c r="J9" s="43"/>
      <c r="K9" s="43"/>
      <c r="L9" s="43"/>
      <c r="M9" s="43"/>
      <c r="N9" s="43"/>
    </row>
    <row r="10" spans="1:15" ht="18" x14ac:dyDescent="0.4">
      <c r="A10" s="49"/>
      <c r="B10" s="49"/>
      <c r="C10" s="49"/>
      <c r="D10" s="49"/>
      <c r="E10" s="49"/>
      <c r="F10" s="49"/>
      <c r="G10" s="49"/>
      <c r="H10" s="41" t="s">
        <v>147</v>
      </c>
      <c r="I10" s="42" t="s">
        <v>148</v>
      </c>
      <c r="J10" s="43"/>
      <c r="K10" s="43"/>
      <c r="L10" s="43"/>
      <c r="M10" s="43"/>
      <c r="N10" s="43"/>
    </row>
    <row r="11" spans="1:15" ht="18.5" thickBot="1" x14ac:dyDescent="0.45">
      <c r="A11" s="49"/>
      <c r="B11" s="49"/>
      <c r="C11" s="49"/>
      <c r="D11" s="49"/>
      <c r="E11" s="49"/>
      <c r="F11" s="49"/>
      <c r="G11" s="49"/>
      <c r="H11" s="62">
        <v>47.427065236309424</v>
      </c>
      <c r="I11" s="58">
        <v>47.427139296735206</v>
      </c>
      <c r="J11" s="43"/>
      <c r="K11" s="43"/>
      <c r="L11" s="43"/>
      <c r="M11" s="43"/>
      <c r="N11" s="43"/>
    </row>
    <row r="12" spans="1:15" ht="18" x14ac:dyDescent="0.4">
      <c r="A12" s="49"/>
      <c r="B12" s="49"/>
      <c r="C12" s="49"/>
      <c r="D12" s="49"/>
      <c r="E12" s="49"/>
      <c r="F12" s="49"/>
      <c r="G12" s="49"/>
      <c r="H12" s="41" t="s">
        <v>149</v>
      </c>
      <c r="I12" s="42" t="s">
        <v>148</v>
      </c>
      <c r="J12" s="43"/>
      <c r="K12" s="43"/>
      <c r="L12" s="43"/>
      <c r="M12" s="43"/>
      <c r="N12" s="43"/>
    </row>
    <row r="13" spans="1:15" ht="18.5" thickBot="1" x14ac:dyDescent="0.45">
      <c r="A13" s="49"/>
      <c r="B13" s="49"/>
      <c r="C13" s="49"/>
      <c r="D13" s="49"/>
      <c r="E13" s="49"/>
      <c r="F13" s="49"/>
      <c r="G13" s="49"/>
      <c r="H13" s="62">
        <v>21.053542085808004</v>
      </c>
      <c r="I13" s="58">
        <v>21.053573364468626</v>
      </c>
      <c r="J13" s="43"/>
      <c r="K13" s="43"/>
      <c r="L13" s="43"/>
      <c r="M13" s="43"/>
      <c r="N13" s="43"/>
    </row>
    <row r="14" spans="1:15" ht="18" x14ac:dyDescent="0.4">
      <c r="A14" s="49"/>
      <c r="B14" s="49"/>
      <c r="C14" s="49"/>
      <c r="D14" s="49"/>
      <c r="E14" s="49"/>
      <c r="F14" s="49"/>
      <c r="G14" s="49"/>
      <c r="H14" s="40" t="s">
        <v>150</v>
      </c>
      <c r="I14" s="42" t="s">
        <v>151</v>
      </c>
      <c r="J14" s="43"/>
      <c r="K14" s="43"/>
      <c r="L14" s="43"/>
      <c r="M14" s="43"/>
      <c r="N14" s="43"/>
    </row>
    <row r="15" spans="1:15" ht="18.5" thickBot="1" x14ac:dyDescent="0.45">
      <c r="A15" s="49"/>
      <c r="B15" s="49"/>
      <c r="C15" s="49"/>
      <c r="D15" s="49"/>
      <c r="E15" s="49"/>
      <c r="F15" s="49"/>
      <c r="G15" s="49"/>
      <c r="H15" s="61">
        <v>32.882010623264648</v>
      </c>
      <c r="I15" s="58">
        <v>32.882011413574219</v>
      </c>
      <c r="J15" s="43"/>
      <c r="K15" s="43"/>
      <c r="L15" s="43"/>
      <c r="M15" s="43"/>
      <c r="N15" s="43"/>
    </row>
    <row r="16" spans="1:15" ht="36" x14ac:dyDescent="0.4">
      <c r="A16" s="49"/>
      <c r="B16" s="49"/>
      <c r="C16" s="49"/>
      <c r="D16" s="49"/>
      <c r="E16" s="49"/>
      <c r="F16" s="49"/>
      <c r="G16" s="112" t="s">
        <v>155</v>
      </c>
      <c r="H16" s="40" t="s">
        <v>156</v>
      </c>
      <c r="I16" s="41" t="s">
        <v>157</v>
      </c>
      <c r="J16" s="41" t="s">
        <v>144</v>
      </c>
      <c r="K16" s="42" t="s">
        <v>145</v>
      </c>
      <c r="L16" s="43"/>
      <c r="M16" s="43"/>
      <c r="N16" s="43"/>
    </row>
    <row r="17" spans="1:14" ht="18.5" thickBot="1" x14ac:dyDescent="0.45">
      <c r="A17" s="49"/>
      <c r="B17" s="49"/>
      <c r="C17" s="49"/>
      <c r="D17" s="49"/>
      <c r="E17" s="49"/>
      <c r="F17" s="49"/>
      <c r="G17" s="62">
        <v>18.781823913574218</v>
      </c>
      <c r="H17" s="61">
        <v>42.492749509021898</v>
      </c>
      <c r="I17" s="62">
        <v>10.9121377532959</v>
      </c>
      <c r="J17" s="46">
        <v>2.2485732037368567</v>
      </c>
      <c r="K17" s="50">
        <v>0.72760436805053819</v>
      </c>
      <c r="L17" s="43"/>
      <c r="M17" s="43"/>
      <c r="N17" s="43"/>
    </row>
    <row r="18" spans="1:14" ht="36" x14ac:dyDescent="0.4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2" t="s">
        <v>146</v>
      </c>
      <c r="L18" s="43"/>
      <c r="M18" s="43"/>
      <c r="N18" s="43"/>
    </row>
    <row r="19" spans="1:14" ht="18.5" thickBot="1" x14ac:dyDescent="0.45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53">
        <v>2.2935447310094514</v>
      </c>
      <c r="L19" s="43"/>
      <c r="M19" s="43"/>
      <c r="N19" s="43"/>
    </row>
    <row r="20" spans="1:14" ht="18" x14ac:dyDescent="0.4">
      <c r="A20" s="49"/>
      <c r="B20" s="49"/>
      <c r="C20" s="49"/>
      <c r="D20" s="49"/>
      <c r="E20" s="49"/>
      <c r="F20" s="49"/>
      <c r="G20" s="49"/>
      <c r="H20" s="49"/>
      <c r="I20" s="49"/>
      <c r="J20" s="41" t="s">
        <v>147</v>
      </c>
      <c r="K20" s="42" t="s">
        <v>148</v>
      </c>
      <c r="L20" s="43"/>
      <c r="M20" s="43"/>
      <c r="N20" s="43"/>
    </row>
    <row r="21" spans="1:14" ht="18.5" thickBot="1" x14ac:dyDescent="0.45">
      <c r="A21" s="49"/>
      <c r="B21" s="49"/>
      <c r="C21" s="49"/>
      <c r="D21" s="49"/>
      <c r="E21" s="49"/>
      <c r="F21" s="49"/>
      <c r="G21" s="49"/>
      <c r="H21" s="49"/>
      <c r="I21" s="49"/>
      <c r="J21" s="46">
        <v>4.1968184717751322</v>
      </c>
      <c r="K21" s="53">
        <v>4.1968247667138714</v>
      </c>
      <c r="L21" s="43"/>
      <c r="M21" s="43"/>
      <c r="N21" s="43"/>
    </row>
    <row r="22" spans="1:14" ht="18" x14ac:dyDescent="0.4">
      <c r="A22" s="49"/>
      <c r="B22" s="49"/>
      <c r="C22" s="49"/>
      <c r="D22" s="49"/>
      <c r="E22" s="49"/>
      <c r="F22" s="49"/>
      <c r="G22" s="49"/>
      <c r="H22" s="49"/>
      <c r="I22" s="49"/>
      <c r="J22" s="41" t="s">
        <v>149</v>
      </c>
      <c r="K22" s="42" t="s">
        <v>148</v>
      </c>
      <c r="L22" s="43"/>
      <c r="M22" s="43"/>
      <c r="N22" s="43"/>
    </row>
    <row r="23" spans="1:14" ht="18.5" thickBot="1" x14ac:dyDescent="0.45">
      <c r="A23" s="49"/>
      <c r="B23" s="49"/>
      <c r="C23" s="49"/>
      <c r="D23" s="49"/>
      <c r="E23" s="49"/>
      <c r="F23" s="49"/>
      <c r="G23" s="49"/>
      <c r="H23" s="49"/>
      <c r="I23" s="49"/>
      <c r="J23" s="46">
        <v>1.8630268156328749</v>
      </c>
      <c r="K23" s="53">
        <v>1.863029705070987</v>
      </c>
      <c r="L23" s="43"/>
      <c r="M23" s="43"/>
      <c r="N23" s="43"/>
    </row>
    <row r="24" spans="1:14" ht="18" x14ac:dyDescent="0.4">
      <c r="A24" s="49"/>
      <c r="B24" s="49"/>
      <c r="C24" s="49"/>
      <c r="D24" s="49"/>
      <c r="E24" s="49"/>
      <c r="F24" s="49"/>
      <c r="G24" s="49"/>
      <c r="H24" s="49"/>
      <c r="I24" s="49"/>
      <c r="J24" s="40" t="s">
        <v>150</v>
      </c>
      <c r="K24" s="42" t="s">
        <v>151</v>
      </c>
      <c r="L24" s="43"/>
      <c r="M24" s="43"/>
      <c r="N24" s="43"/>
    </row>
    <row r="25" spans="1:14" ht="18.5" thickBot="1" x14ac:dyDescent="0.45">
      <c r="A25" s="49"/>
      <c r="B25" s="49"/>
      <c r="C25" s="49"/>
      <c r="D25" s="49"/>
      <c r="E25" s="49"/>
      <c r="F25" s="49"/>
      <c r="G25" s="49"/>
      <c r="H25" s="49"/>
      <c r="I25" s="49"/>
      <c r="J25" s="45">
        <v>2.9097273652760758</v>
      </c>
      <c r="K25" s="53">
        <v>2.9097273349761963</v>
      </c>
      <c r="L25" s="43"/>
      <c r="M25" s="43"/>
      <c r="N25" s="43"/>
    </row>
    <row r="26" spans="1:14" ht="36" x14ac:dyDescent="0.4">
      <c r="A26" s="49"/>
      <c r="B26" s="49"/>
      <c r="C26" s="49"/>
      <c r="D26" s="49"/>
      <c r="E26" s="49"/>
      <c r="F26" s="49"/>
      <c r="G26" s="49"/>
      <c r="H26" s="49"/>
      <c r="I26" s="41" t="s">
        <v>158</v>
      </c>
      <c r="J26" s="41" t="s">
        <v>159</v>
      </c>
      <c r="K26" s="42" t="s">
        <v>160</v>
      </c>
      <c r="L26" s="43"/>
      <c r="M26" s="43"/>
      <c r="N26" s="43"/>
    </row>
    <row r="27" spans="1:14" ht="18.5" thickBot="1" x14ac:dyDescent="0.45">
      <c r="A27" s="49"/>
      <c r="B27" s="49"/>
      <c r="C27" s="49"/>
      <c r="D27" s="49"/>
      <c r="E27" s="49"/>
      <c r="F27" s="49"/>
      <c r="G27" s="49"/>
      <c r="H27" s="49"/>
      <c r="I27" s="62">
        <v>31.38939314002991</v>
      </c>
      <c r="J27" s="62">
        <v>68.057305256495738</v>
      </c>
      <c r="K27" s="63">
        <v>237.32574109334399</v>
      </c>
      <c r="L27" s="43"/>
      <c r="M27" s="43"/>
      <c r="N27" s="43"/>
    </row>
    <row r="28" spans="1:14" ht="36" x14ac:dyDescent="0.4">
      <c r="A28" s="49"/>
      <c r="B28" s="49"/>
      <c r="C28" s="49"/>
      <c r="D28" s="49"/>
      <c r="E28" s="49"/>
      <c r="F28" s="49"/>
      <c r="G28" s="49"/>
      <c r="H28" s="49"/>
      <c r="I28" s="49"/>
      <c r="J28" s="40" t="s">
        <v>161</v>
      </c>
      <c r="K28" s="41" t="s">
        <v>162</v>
      </c>
      <c r="L28" s="41" t="s">
        <v>149</v>
      </c>
      <c r="M28" s="42" t="s">
        <v>148</v>
      </c>
      <c r="N28" s="43"/>
    </row>
    <row r="29" spans="1:14" ht="18.5" thickBot="1" x14ac:dyDescent="0.45">
      <c r="A29" s="49"/>
      <c r="B29" s="49"/>
      <c r="C29" s="49"/>
      <c r="D29" s="49"/>
      <c r="E29" s="49"/>
      <c r="F29" s="49"/>
      <c r="G29" s="49"/>
      <c r="H29" s="49"/>
      <c r="I29" s="49"/>
      <c r="J29" s="61">
        <v>58.334833076996354</v>
      </c>
      <c r="K29" s="62">
        <v>47.357382695465091</v>
      </c>
      <c r="L29" s="62">
        <v>29.412744924156637</v>
      </c>
      <c r="M29" s="58">
        <v>29.412789480395727</v>
      </c>
      <c r="N29" s="43"/>
    </row>
    <row r="30" spans="1:14" ht="36" x14ac:dyDescent="0.4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0" t="s">
        <v>163</v>
      </c>
      <c r="M30" s="42" t="s">
        <v>164</v>
      </c>
      <c r="N30" s="43"/>
    </row>
    <row r="31" spans="1:14" ht="18.5" thickBot="1" x14ac:dyDescent="0.45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61">
        <v>20.421867566995804</v>
      </c>
      <c r="M31" s="58">
        <v>21.034523391723631</v>
      </c>
      <c r="N31" s="43"/>
    </row>
    <row r="32" spans="1:14" ht="36" x14ac:dyDescent="0.4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0" t="s">
        <v>150</v>
      </c>
      <c r="M32" s="42" t="s">
        <v>151</v>
      </c>
      <c r="N32" s="43"/>
    </row>
    <row r="33" spans="1:14" ht="18.5" thickBot="1" x14ac:dyDescent="0.45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5">
        <v>1.7831593923387878</v>
      </c>
      <c r="M33" s="59">
        <v>1.7831593751907349</v>
      </c>
      <c r="N33" s="43"/>
    </row>
    <row r="34" spans="1:14" ht="18" x14ac:dyDescent="0.4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0" t="s">
        <v>150</v>
      </c>
      <c r="L34" s="42" t="s">
        <v>151</v>
      </c>
      <c r="M34" s="43"/>
      <c r="N34" s="43"/>
    </row>
    <row r="35" spans="1:14" ht="18.5" thickBot="1" x14ac:dyDescent="0.45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61">
        <v>11.844654143508912</v>
      </c>
      <c r="L35" s="72">
        <v>11.844654083251953</v>
      </c>
      <c r="M35" s="43"/>
      <c r="N35" s="43"/>
    </row>
    <row r="36" spans="1:14" ht="18" x14ac:dyDescent="0.4">
      <c r="A36" s="49"/>
      <c r="B36" s="49"/>
      <c r="C36" s="49"/>
      <c r="D36" s="49"/>
      <c r="E36" s="49"/>
      <c r="F36" s="49"/>
      <c r="G36" s="49"/>
      <c r="H36" s="49"/>
      <c r="I36" s="49"/>
      <c r="J36" s="40" t="s">
        <v>150</v>
      </c>
      <c r="K36" s="42" t="s">
        <v>151</v>
      </c>
      <c r="L36" s="43"/>
      <c r="M36" s="43"/>
      <c r="N36" s="43"/>
    </row>
    <row r="37" spans="1:14" ht="18.5" thickBot="1" x14ac:dyDescent="0.45">
      <c r="A37" s="49"/>
      <c r="B37" s="49"/>
      <c r="C37" s="49"/>
      <c r="D37" s="49"/>
      <c r="E37" s="49"/>
      <c r="F37" s="49"/>
      <c r="G37" s="49"/>
      <c r="H37" s="49"/>
      <c r="I37" s="49"/>
      <c r="J37" s="61">
        <v>18.417123490070825</v>
      </c>
      <c r="K37" s="72">
        <v>18.417123794555664</v>
      </c>
      <c r="L37" s="43"/>
      <c r="M37" s="43"/>
      <c r="N37" s="43"/>
    </row>
    <row r="38" spans="1:14" ht="18" x14ac:dyDescent="0.4">
      <c r="A38" s="49"/>
      <c r="B38" s="49"/>
      <c r="C38" s="49"/>
      <c r="D38" s="49"/>
      <c r="E38" s="49"/>
      <c r="F38" s="49"/>
      <c r="G38" s="40" t="s">
        <v>166</v>
      </c>
      <c r="H38" s="41" t="s">
        <v>157</v>
      </c>
      <c r="I38" s="41" t="s">
        <v>144</v>
      </c>
      <c r="J38" s="42" t="s">
        <v>145</v>
      </c>
      <c r="K38" s="43"/>
      <c r="L38" s="43"/>
      <c r="M38" s="43"/>
      <c r="N38" s="43"/>
    </row>
    <row r="39" spans="1:14" ht="18.5" thickBot="1" x14ac:dyDescent="0.45">
      <c r="A39" s="49"/>
      <c r="B39" s="49"/>
      <c r="C39" s="49"/>
      <c r="D39" s="49"/>
      <c r="E39" s="49"/>
      <c r="F39" s="49"/>
      <c r="G39" s="54">
        <v>151.39288366699219</v>
      </c>
      <c r="H39" s="62">
        <v>85.718650524902344</v>
      </c>
      <c r="I39" s="62">
        <v>17.663326980509009</v>
      </c>
      <c r="J39" s="53">
        <v>5.7155856672106005</v>
      </c>
      <c r="K39" s="43"/>
      <c r="L39" s="43"/>
      <c r="M39" s="43"/>
      <c r="N39" s="43"/>
    </row>
    <row r="40" spans="1:14" ht="36" x14ac:dyDescent="0.4">
      <c r="A40" s="49"/>
      <c r="B40" s="49"/>
      <c r="C40" s="49"/>
      <c r="D40" s="49"/>
      <c r="E40" s="49"/>
      <c r="F40" s="49"/>
      <c r="G40" s="49"/>
      <c r="H40" s="49"/>
      <c r="I40" s="49"/>
      <c r="J40" s="42" t="s">
        <v>146</v>
      </c>
      <c r="K40" s="43"/>
      <c r="L40" s="43"/>
      <c r="M40" s="43"/>
      <c r="N40" s="43"/>
    </row>
    <row r="41" spans="1:14" ht="18.5" thickBot="1" x14ac:dyDescent="0.45">
      <c r="A41" s="49"/>
      <c r="B41" s="49"/>
      <c r="C41" s="49"/>
      <c r="D41" s="49"/>
      <c r="E41" s="49"/>
      <c r="F41" s="49"/>
      <c r="G41" s="49"/>
      <c r="H41" s="49"/>
      <c r="I41" s="49"/>
      <c r="J41" s="58">
        <v>18.016592488011959</v>
      </c>
      <c r="K41" s="43"/>
      <c r="L41" s="43"/>
      <c r="M41" s="43"/>
      <c r="N41" s="43"/>
    </row>
    <row r="42" spans="1:14" ht="18" x14ac:dyDescent="0.4">
      <c r="A42" s="49"/>
      <c r="B42" s="49"/>
      <c r="C42" s="49"/>
      <c r="D42" s="49"/>
      <c r="E42" s="49"/>
      <c r="F42" s="49"/>
      <c r="G42" s="49"/>
      <c r="H42" s="49"/>
      <c r="I42" s="41" t="s">
        <v>147</v>
      </c>
      <c r="J42" s="42" t="s">
        <v>148</v>
      </c>
      <c r="K42" s="43"/>
      <c r="L42" s="43"/>
      <c r="M42" s="43"/>
      <c r="N42" s="43"/>
    </row>
    <row r="43" spans="1:14" ht="18.5" thickBot="1" x14ac:dyDescent="0.45">
      <c r="A43" s="49"/>
      <c r="B43" s="49"/>
      <c r="C43" s="49"/>
      <c r="D43" s="49"/>
      <c r="E43" s="49"/>
      <c r="F43" s="49"/>
      <c r="G43" s="49"/>
      <c r="H43" s="49"/>
      <c r="I43" s="62">
        <v>32.967473249974503</v>
      </c>
      <c r="J43" s="58">
        <v>32.96752246822939</v>
      </c>
      <c r="K43" s="43"/>
      <c r="L43" s="43"/>
      <c r="M43" s="43"/>
      <c r="N43" s="43"/>
    </row>
    <row r="44" spans="1:14" ht="18" x14ac:dyDescent="0.4">
      <c r="A44" s="49"/>
      <c r="B44" s="49"/>
      <c r="C44" s="49"/>
      <c r="D44" s="49"/>
      <c r="E44" s="49"/>
      <c r="F44" s="49"/>
      <c r="G44" s="49"/>
      <c r="H44" s="49"/>
      <c r="I44" s="41" t="s">
        <v>149</v>
      </c>
      <c r="J44" s="42" t="s">
        <v>148</v>
      </c>
      <c r="K44" s="43"/>
      <c r="L44" s="43"/>
      <c r="M44" s="43"/>
      <c r="N44" s="43"/>
    </row>
    <row r="45" spans="1:14" ht="18.5" thickBot="1" x14ac:dyDescent="0.45">
      <c r="A45" s="49"/>
      <c r="B45" s="49"/>
      <c r="C45" s="49"/>
      <c r="D45" s="49"/>
      <c r="E45" s="49"/>
      <c r="F45" s="49"/>
      <c r="G45" s="49"/>
      <c r="H45" s="49"/>
      <c r="I45" s="62">
        <v>14.634725595454075</v>
      </c>
      <c r="J45" s="58">
        <v>14.634747940315004</v>
      </c>
      <c r="K45" s="43"/>
      <c r="L45" s="43"/>
      <c r="M45" s="43"/>
      <c r="N45" s="43"/>
    </row>
    <row r="46" spans="1:14" ht="18" x14ac:dyDescent="0.4">
      <c r="A46" s="49"/>
      <c r="B46" s="49"/>
      <c r="C46" s="49"/>
      <c r="D46" s="49"/>
      <c r="E46" s="49"/>
      <c r="F46" s="49"/>
      <c r="G46" s="49"/>
      <c r="H46" s="49"/>
      <c r="I46" s="40" t="s">
        <v>150</v>
      </c>
      <c r="J46" s="42" t="s">
        <v>151</v>
      </c>
      <c r="K46" s="43"/>
      <c r="L46" s="43"/>
      <c r="M46" s="43"/>
      <c r="N46" s="43"/>
    </row>
    <row r="47" spans="1:14" ht="18.5" thickBot="1" x14ac:dyDescent="0.45">
      <c r="A47" s="49"/>
      <c r="B47" s="49"/>
      <c r="C47" s="49"/>
      <c r="D47" s="49"/>
      <c r="E47" s="49"/>
      <c r="F47" s="49"/>
      <c r="G47" s="49"/>
      <c r="H47" s="49"/>
      <c r="I47" s="61">
        <v>22.856923577846281</v>
      </c>
      <c r="J47" s="58">
        <v>22.856924057006836</v>
      </c>
      <c r="K47" s="43"/>
      <c r="L47" s="43"/>
      <c r="M47" s="43"/>
      <c r="N47" s="43"/>
    </row>
    <row r="48" spans="1:14" ht="18" x14ac:dyDescent="0.4">
      <c r="A48" s="49"/>
      <c r="B48" s="49"/>
      <c r="C48" s="49"/>
      <c r="D48" s="49"/>
      <c r="E48" s="49"/>
      <c r="F48" s="49"/>
      <c r="G48" s="49"/>
      <c r="H48" s="41" t="s">
        <v>143</v>
      </c>
      <c r="I48" s="41" t="s">
        <v>144</v>
      </c>
      <c r="J48" s="42" t="s">
        <v>145</v>
      </c>
      <c r="K48" s="43"/>
      <c r="L48" s="43"/>
      <c r="M48" s="43"/>
      <c r="N48" s="43"/>
    </row>
    <row r="49" spans="1:14" ht="18.5" thickBot="1" x14ac:dyDescent="0.45">
      <c r="A49" s="49"/>
      <c r="B49" s="49"/>
      <c r="C49" s="49"/>
      <c r="D49" s="49"/>
      <c r="E49" s="49"/>
      <c r="F49" s="49"/>
      <c r="G49" s="49"/>
      <c r="H49" s="55">
        <v>110.75903342285157</v>
      </c>
      <c r="I49" s="62">
        <v>22.823189595793028</v>
      </c>
      <c r="J49" s="53">
        <v>7.3852392655532846</v>
      </c>
      <c r="K49" s="43"/>
      <c r="L49" s="43"/>
      <c r="M49" s="43"/>
      <c r="N49" s="43"/>
    </row>
    <row r="50" spans="1:14" ht="36" x14ac:dyDescent="0.4">
      <c r="A50" s="49"/>
      <c r="B50" s="49"/>
      <c r="C50" s="49"/>
      <c r="D50" s="49"/>
      <c r="E50" s="49"/>
      <c r="F50" s="49"/>
      <c r="G50" s="49"/>
      <c r="H50" s="49"/>
      <c r="I50" s="49"/>
      <c r="J50" s="42" t="s">
        <v>146</v>
      </c>
      <c r="K50" s="43"/>
      <c r="L50" s="43"/>
      <c r="M50" s="43"/>
      <c r="N50" s="43"/>
    </row>
    <row r="51" spans="1:14" ht="18.5" thickBot="1" x14ac:dyDescent="0.45">
      <c r="A51" s="49"/>
      <c r="B51" s="49"/>
      <c r="C51" s="49"/>
      <c r="D51" s="49"/>
      <c r="E51" s="49"/>
      <c r="F51" s="49"/>
      <c r="G51" s="49"/>
      <c r="H51" s="49"/>
      <c r="I51" s="49"/>
      <c r="J51" s="58">
        <v>23.279652168851932</v>
      </c>
      <c r="K51" s="43"/>
      <c r="L51" s="43"/>
      <c r="M51" s="43"/>
      <c r="N51" s="43"/>
    </row>
    <row r="52" spans="1:14" ht="18" x14ac:dyDescent="0.4">
      <c r="A52" s="49"/>
      <c r="B52" s="49"/>
      <c r="C52" s="49"/>
      <c r="D52" s="49"/>
      <c r="E52" s="49"/>
      <c r="F52" s="49"/>
      <c r="G52" s="49"/>
      <c r="H52" s="49"/>
      <c r="I52" s="41" t="s">
        <v>147</v>
      </c>
      <c r="J52" s="42" t="s">
        <v>148</v>
      </c>
      <c r="K52" s="43"/>
      <c r="L52" s="43"/>
      <c r="M52" s="43"/>
      <c r="N52" s="43"/>
    </row>
    <row r="53" spans="1:14" ht="18.5" thickBot="1" x14ac:dyDescent="0.45">
      <c r="A53" s="49"/>
      <c r="B53" s="49"/>
      <c r="C53" s="49"/>
      <c r="D53" s="49"/>
      <c r="E53" s="49"/>
      <c r="F53" s="49"/>
      <c r="G53" s="49"/>
      <c r="H53" s="49"/>
      <c r="I53" s="62">
        <v>42.598027727657467</v>
      </c>
      <c r="J53" s="58">
        <v>42.598091388051799</v>
      </c>
      <c r="K53" s="43"/>
      <c r="L53" s="43"/>
      <c r="M53" s="43"/>
      <c r="N53" s="43"/>
    </row>
    <row r="54" spans="1:14" ht="18" x14ac:dyDescent="0.4">
      <c r="A54" s="49"/>
      <c r="B54" s="49"/>
      <c r="C54" s="49"/>
      <c r="D54" s="49"/>
      <c r="E54" s="49"/>
      <c r="F54" s="49"/>
      <c r="G54" s="49"/>
      <c r="H54" s="49"/>
      <c r="I54" s="41" t="s">
        <v>149</v>
      </c>
      <c r="J54" s="42" t="s">
        <v>148</v>
      </c>
      <c r="K54" s="43"/>
      <c r="L54" s="43"/>
      <c r="M54" s="43"/>
      <c r="N54" s="43"/>
    </row>
    <row r="55" spans="1:14" ht="18.5" thickBot="1" x14ac:dyDescent="0.45">
      <c r="A55" s="49"/>
      <c r="B55" s="49"/>
      <c r="C55" s="49"/>
      <c r="D55" s="49"/>
      <c r="E55" s="49"/>
      <c r="F55" s="49"/>
      <c r="G55" s="49"/>
      <c r="H55" s="49"/>
      <c r="I55" s="62">
        <v>18.909864337337204</v>
      </c>
      <c r="J55" s="58">
        <v>18.909893329979077</v>
      </c>
      <c r="K55" s="43"/>
      <c r="L55" s="43"/>
      <c r="M55" s="43"/>
      <c r="N55" s="43"/>
    </row>
    <row r="56" spans="1:14" ht="18" x14ac:dyDescent="0.4">
      <c r="A56" s="49"/>
      <c r="B56" s="49"/>
      <c r="C56" s="49"/>
      <c r="D56" s="49"/>
      <c r="E56" s="49"/>
      <c r="F56" s="49"/>
      <c r="G56" s="49"/>
      <c r="H56" s="49"/>
      <c r="I56" s="40" t="s">
        <v>150</v>
      </c>
      <c r="J56" s="42" t="s">
        <v>151</v>
      </c>
      <c r="K56" s="43"/>
      <c r="L56" s="43"/>
      <c r="M56" s="43"/>
      <c r="N56" s="43"/>
    </row>
    <row r="57" spans="1:14" ht="18.5" thickBot="1" x14ac:dyDescent="0.45">
      <c r="A57" s="49"/>
      <c r="B57" s="49"/>
      <c r="C57" s="49"/>
      <c r="D57" s="49"/>
      <c r="E57" s="49"/>
      <c r="F57" s="49"/>
      <c r="G57" s="49"/>
      <c r="H57" s="49"/>
      <c r="I57" s="61">
        <v>29.53395478492719</v>
      </c>
      <c r="J57" s="58">
        <v>29.533954620361328</v>
      </c>
      <c r="K57" s="43"/>
      <c r="L57" s="43"/>
      <c r="M57" s="43"/>
      <c r="N57" s="43"/>
    </row>
    <row r="58" spans="1:14" ht="36" x14ac:dyDescent="0.4">
      <c r="A58" s="49"/>
      <c r="B58" s="49"/>
      <c r="C58" s="49"/>
      <c r="D58" s="49"/>
      <c r="E58" s="49"/>
      <c r="F58" s="40" t="s">
        <v>193</v>
      </c>
      <c r="G58" s="112" t="s">
        <v>165</v>
      </c>
      <c r="H58" s="40" t="s">
        <v>156</v>
      </c>
      <c r="I58" s="41" t="s">
        <v>157</v>
      </c>
      <c r="J58" s="41" t="s">
        <v>144</v>
      </c>
      <c r="K58" s="42" t="s">
        <v>145</v>
      </c>
      <c r="L58" s="43"/>
      <c r="M58" s="43"/>
      <c r="N58" s="43"/>
    </row>
    <row r="59" spans="1:14" ht="18.5" thickBot="1" x14ac:dyDescent="0.45">
      <c r="A59" s="49"/>
      <c r="B59" s="49"/>
      <c r="C59" s="49"/>
      <c r="D59" s="49"/>
      <c r="E59" s="49"/>
      <c r="F59" s="61">
        <v>37.565287255351564</v>
      </c>
      <c r="G59" s="62">
        <v>37.565288543701172</v>
      </c>
      <c r="H59" s="61">
        <v>84.989210143171491</v>
      </c>
      <c r="I59" s="62">
        <v>21.825229650878907</v>
      </c>
      <c r="J59" s="46">
        <v>4.4973429231808888</v>
      </c>
      <c r="K59" s="53">
        <v>1.4552723065904385</v>
      </c>
      <c r="L59" s="43"/>
      <c r="M59" s="43"/>
      <c r="N59" s="43"/>
    </row>
    <row r="60" spans="1:14" ht="36" x14ac:dyDescent="0.4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2" t="s">
        <v>146</v>
      </c>
      <c r="L60" s="43"/>
      <c r="M60" s="43"/>
      <c r="N60" s="43"/>
    </row>
    <row r="61" spans="1:14" ht="18.5" thickBot="1" x14ac:dyDescent="0.45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53">
        <v>4.5872898480629223</v>
      </c>
      <c r="L61" s="43"/>
      <c r="M61" s="43"/>
      <c r="N61" s="43"/>
    </row>
    <row r="62" spans="1:14" ht="18" x14ac:dyDescent="0.4">
      <c r="A62" s="49"/>
      <c r="B62" s="49"/>
      <c r="C62" s="49"/>
      <c r="D62" s="49"/>
      <c r="E62" s="49"/>
      <c r="F62" s="49"/>
      <c r="G62" s="49"/>
      <c r="H62" s="49"/>
      <c r="I62" s="49"/>
      <c r="J62" s="41" t="s">
        <v>147</v>
      </c>
      <c r="K62" s="42" t="s">
        <v>148</v>
      </c>
      <c r="L62" s="43"/>
      <c r="M62" s="43"/>
      <c r="N62" s="43"/>
    </row>
    <row r="63" spans="1:14" ht="18.5" thickBot="1" x14ac:dyDescent="0.45">
      <c r="A63" s="49"/>
      <c r="B63" s="49"/>
      <c r="C63" s="49"/>
      <c r="D63" s="49"/>
      <c r="E63" s="49"/>
      <c r="F63" s="49"/>
      <c r="G63" s="49"/>
      <c r="H63" s="49"/>
      <c r="I63" s="49"/>
      <c r="J63" s="46">
        <v>8.3940037275840229</v>
      </c>
      <c r="K63" s="53">
        <v>8.3940166986007814</v>
      </c>
      <c r="L63" s="43"/>
      <c r="M63" s="43"/>
      <c r="N63" s="43"/>
    </row>
    <row r="64" spans="1:14" ht="18" x14ac:dyDescent="0.4">
      <c r="A64" s="49"/>
      <c r="B64" s="49"/>
      <c r="C64" s="49"/>
      <c r="D64" s="49"/>
      <c r="E64" s="49"/>
      <c r="F64" s="49"/>
      <c r="G64" s="49"/>
      <c r="H64" s="49"/>
      <c r="I64" s="49"/>
      <c r="J64" s="41" t="s">
        <v>149</v>
      </c>
      <c r="K64" s="42" t="s">
        <v>148</v>
      </c>
      <c r="L64" s="43"/>
      <c r="M64" s="43"/>
      <c r="N64" s="43"/>
    </row>
    <row r="65" spans="1:14" ht="18.5" thickBot="1" x14ac:dyDescent="0.45">
      <c r="A65" s="49"/>
      <c r="B65" s="49"/>
      <c r="C65" s="49"/>
      <c r="D65" s="49"/>
      <c r="E65" s="49"/>
      <c r="F65" s="49"/>
      <c r="G65" s="49"/>
      <c r="H65" s="49"/>
      <c r="I65" s="49"/>
      <c r="J65" s="46">
        <v>3.7262164518630745</v>
      </c>
      <c r="K65" s="53">
        <v>3.7262222502804061</v>
      </c>
      <c r="L65" s="43"/>
      <c r="M65" s="43"/>
      <c r="N65" s="43"/>
    </row>
    <row r="66" spans="1:14" ht="18" x14ac:dyDescent="0.4">
      <c r="A66" s="49"/>
      <c r="B66" s="49"/>
      <c r="C66" s="49"/>
      <c r="D66" s="49"/>
      <c r="E66" s="49"/>
      <c r="F66" s="49"/>
      <c r="G66" s="49"/>
      <c r="H66" s="49"/>
      <c r="I66" s="49"/>
      <c r="J66" s="40" t="s">
        <v>150</v>
      </c>
      <c r="K66" s="42" t="s">
        <v>151</v>
      </c>
      <c r="L66" s="43"/>
      <c r="M66" s="43"/>
      <c r="N66" s="43"/>
    </row>
    <row r="67" spans="1:14" ht="18.5" thickBot="1" x14ac:dyDescent="0.45">
      <c r="A67" s="49"/>
      <c r="B67" s="49"/>
      <c r="C67" s="49"/>
      <c r="D67" s="49"/>
      <c r="E67" s="49"/>
      <c r="F67" s="49"/>
      <c r="G67" s="49"/>
      <c r="H67" s="49"/>
      <c r="I67" s="49"/>
      <c r="J67" s="45">
        <v>5.8197090283130271</v>
      </c>
      <c r="K67" s="53">
        <v>5.8197088241577148</v>
      </c>
      <c r="L67" s="43"/>
      <c r="M67" s="43"/>
      <c r="N67" s="43"/>
    </row>
    <row r="68" spans="1:14" ht="36" x14ac:dyDescent="0.4">
      <c r="A68" s="49"/>
      <c r="B68" s="49"/>
      <c r="C68" s="49"/>
      <c r="D68" s="49"/>
      <c r="E68" s="49"/>
      <c r="F68" s="49"/>
      <c r="G68" s="49"/>
      <c r="H68" s="49"/>
      <c r="I68" s="41" t="s">
        <v>158</v>
      </c>
      <c r="J68" s="41" t="s">
        <v>159</v>
      </c>
      <c r="K68" s="42" t="s">
        <v>160</v>
      </c>
      <c r="L68" s="43"/>
      <c r="M68" s="43"/>
      <c r="N68" s="43"/>
    </row>
    <row r="69" spans="1:14" ht="18.5" thickBot="1" x14ac:dyDescent="0.45">
      <c r="A69" s="49"/>
      <c r="B69" s="49"/>
      <c r="C69" s="49"/>
      <c r="D69" s="49"/>
      <c r="E69" s="49"/>
      <c r="F69" s="49"/>
      <c r="G69" s="49"/>
      <c r="H69" s="49"/>
      <c r="I69" s="62">
        <v>62.781530931091318</v>
      </c>
      <c r="J69" s="55">
        <v>136.12056554922265</v>
      </c>
      <c r="K69" s="63">
        <v>474.67223393916441</v>
      </c>
      <c r="L69" s="43"/>
      <c r="M69" s="43"/>
      <c r="N69" s="43"/>
    </row>
    <row r="70" spans="1:14" ht="36" x14ac:dyDescent="0.4">
      <c r="A70" s="49"/>
      <c r="B70" s="49"/>
      <c r="C70" s="49"/>
      <c r="D70" s="49"/>
      <c r="E70" s="49"/>
      <c r="F70" s="49"/>
      <c r="G70" s="49"/>
      <c r="H70" s="49"/>
      <c r="I70" s="49"/>
      <c r="J70" s="40" t="s">
        <v>161</v>
      </c>
      <c r="K70" s="41" t="s">
        <v>162</v>
      </c>
      <c r="L70" s="41" t="s">
        <v>149</v>
      </c>
      <c r="M70" s="42" t="s">
        <v>148</v>
      </c>
      <c r="N70" s="43"/>
    </row>
    <row r="71" spans="1:14" ht="18.5" thickBot="1" x14ac:dyDescent="0.45">
      <c r="A71" s="49"/>
      <c r="B71" s="49"/>
      <c r="C71" s="49"/>
      <c r="D71" s="49"/>
      <c r="E71" s="49"/>
      <c r="F71" s="49"/>
      <c r="G71" s="49"/>
      <c r="H71" s="49"/>
      <c r="I71" s="49"/>
      <c r="J71" s="54">
        <v>116.67477047076228</v>
      </c>
      <c r="K71" s="62">
        <v>94.71891516662599</v>
      </c>
      <c r="L71" s="62">
        <v>58.82806757476645</v>
      </c>
      <c r="M71" s="58">
        <v>58.828157700084695</v>
      </c>
      <c r="N71" s="43"/>
    </row>
    <row r="72" spans="1:14" ht="36" x14ac:dyDescent="0.4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0" t="s">
        <v>163</v>
      </c>
      <c r="M72" s="42" t="s">
        <v>164</v>
      </c>
      <c r="N72" s="43"/>
    </row>
    <row r="73" spans="1:14" ht="18.5" thickBot="1" x14ac:dyDescent="0.45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61">
        <v>40.845524901943776</v>
      </c>
      <c r="M73" s="58">
        <v>42.070889549255369</v>
      </c>
      <c r="N73" s="43"/>
    </row>
    <row r="74" spans="1:14" ht="36" x14ac:dyDescent="0.4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0" t="s">
        <v>150</v>
      </c>
      <c r="M74" s="42" t="s">
        <v>151</v>
      </c>
      <c r="N74" s="43"/>
    </row>
    <row r="75" spans="1:14" ht="18.5" thickBot="1" x14ac:dyDescent="0.45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5">
        <v>3.5664750603719289</v>
      </c>
      <c r="M75" s="59">
        <v>3.5664751529693604</v>
      </c>
      <c r="N75" s="43"/>
    </row>
    <row r="76" spans="1:14" ht="18" x14ac:dyDescent="0.4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0" t="s">
        <v>150</v>
      </c>
      <c r="L76" s="42" t="s">
        <v>151</v>
      </c>
      <c r="M76" s="43"/>
      <c r="N76" s="43"/>
    </row>
    <row r="77" spans="1:14" ht="18.5" thickBot="1" x14ac:dyDescent="0.45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61">
        <v>23.690346196105956</v>
      </c>
      <c r="L77" s="72">
        <v>23.690345764160156</v>
      </c>
      <c r="M77" s="43"/>
      <c r="N77" s="43"/>
    </row>
    <row r="78" spans="1:14" ht="18" x14ac:dyDescent="0.4">
      <c r="A78" s="49"/>
      <c r="B78" s="49"/>
      <c r="C78" s="49"/>
      <c r="D78" s="49"/>
      <c r="E78" s="49"/>
      <c r="F78" s="49"/>
      <c r="G78" s="49"/>
      <c r="H78" s="49"/>
      <c r="I78" s="49"/>
      <c r="J78" s="40" t="s">
        <v>150</v>
      </c>
      <c r="K78" s="42" t="s">
        <v>151</v>
      </c>
      <c r="L78" s="43"/>
      <c r="M78" s="43"/>
      <c r="N78" s="43"/>
    </row>
    <row r="79" spans="1:14" ht="18.5" thickBot="1" x14ac:dyDescent="0.45">
      <c r="A79" s="49"/>
      <c r="B79" s="49"/>
      <c r="C79" s="49"/>
      <c r="D79" s="49"/>
      <c r="E79" s="49"/>
      <c r="F79" s="49"/>
      <c r="G79" s="49"/>
      <c r="H79" s="49"/>
      <c r="I79" s="49"/>
      <c r="J79" s="73">
        <v>36.835858484406238</v>
      </c>
      <c r="K79" s="72">
        <v>36.835857391357422</v>
      </c>
      <c r="L79" s="43"/>
      <c r="M79" s="43"/>
      <c r="N79" s="43"/>
    </row>
    <row r="80" spans="1:14" ht="36" x14ac:dyDescent="0.4">
      <c r="A80" s="49"/>
      <c r="B80" s="49"/>
      <c r="C80" s="49"/>
      <c r="D80" s="49"/>
      <c r="E80" s="40" t="s">
        <v>741</v>
      </c>
      <c r="F80" s="113" t="s">
        <v>188</v>
      </c>
      <c r="G80" s="40" t="s">
        <v>189</v>
      </c>
      <c r="H80" s="40" t="s">
        <v>190</v>
      </c>
      <c r="I80" s="42" t="s">
        <v>191</v>
      </c>
      <c r="J80" s="43"/>
      <c r="K80" s="43"/>
      <c r="L80" s="43"/>
      <c r="M80" s="43"/>
      <c r="N80" s="43"/>
    </row>
    <row r="81" spans="1:14" ht="18.5" thickBot="1" x14ac:dyDescent="0.45">
      <c r="A81" s="49"/>
      <c r="B81" s="49"/>
      <c r="C81" s="49"/>
      <c r="D81" s="49"/>
      <c r="E81" s="44">
        <v>1239.9841171917692</v>
      </c>
      <c r="F81" s="54">
        <v>109.86259399414062</v>
      </c>
      <c r="G81" s="54">
        <v>220.60738584365845</v>
      </c>
      <c r="H81" s="54">
        <v>646.88043545562743</v>
      </c>
      <c r="I81" s="63">
        <v>646.88043212890625</v>
      </c>
      <c r="J81" s="43"/>
      <c r="K81" s="43"/>
      <c r="L81" s="43"/>
      <c r="M81" s="43"/>
      <c r="N81" s="43"/>
    </row>
    <row r="82" spans="1:14" ht="36" x14ac:dyDescent="0.4">
      <c r="A82" s="49"/>
      <c r="B82" s="49"/>
      <c r="C82" s="49"/>
      <c r="D82" s="49"/>
      <c r="E82" s="49"/>
      <c r="F82" s="113" t="s">
        <v>192</v>
      </c>
      <c r="G82" s="41" t="s">
        <v>157</v>
      </c>
      <c r="H82" s="41" t="s">
        <v>144</v>
      </c>
      <c r="I82" s="42" t="s">
        <v>145</v>
      </c>
      <c r="J82" s="43"/>
      <c r="K82" s="43"/>
      <c r="L82" s="43"/>
      <c r="M82" s="43"/>
      <c r="N82" s="43"/>
    </row>
    <row r="83" spans="1:14" ht="18.5" thickBot="1" x14ac:dyDescent="0.45">
      <c r="A83" s="49"/>
      <c r="B83" s="49"/>
      <c r="C83" s="49"/>
      <c r="D83" s="49"/>
      <c r="E83" s="49"/>
      <c r="F83" s="54">
        <v>132.3063067626953</v>
      </c>
      <c r="G83" s="62">
        <v>85.999098205566412</v>
      </c>
      <c r="H83" s="62">
        <v>17.721116747549498</v>
      </c>
      <c r="I83" s="53">
        <v>5.7342858832998056</v>
      </c>
      <c r="J83" s="43"/>
      <c r="K83" s="43"/>
      <c r="L83" s="43"/>
      <c r="M83" s="43"/>
      <c r="N83" s="43"/>
    </row>
    <row r="84" spans="1:14" ht="36" x14ac:dyDescent="0.4">
      <c r="A84" s="49"/>
      <c r="B84" s="49"/>
      <c r="C84" s="49"/>
      <c r="D84" s="49"/>
      <c r="E84" s="49"/>
      <c r="F84" s="49"/>
      <c r="G84" s="49"/>
      <c r="H84" s="49"/>
      <c r="I84" s="42" t="s">
        <v>146</v>
      </c>
      <c r="J84" s="43"/>
      <c r="K84" s="43"/>
      <c r="L84" s="43"/>
      <c r="M84" s="43"/>
      <c r="N84" s="43"/>
    </row>
    <row r="85" spans="1:14" ht="18.5" thickBot="1" x14ac:dyDescent="0.45">
      <c r="A85" s="49"/>
      <c r="B85" s="49"/>
      <c r="C85" s="49"/>
      <c r="D85" s="49"/>
      <c r="E85" s="49"/>
      <c r="F85" s="49"/>
      <c r="G85" s="49"/>
      <c r="H85" s="49"/>
      <c r="I85" s="58">
        <v>18.075539058378279</v>
      </c>
      <c r="J85" s="43"/>
      <c r="K85" s="43"/>
      <c r="L85" s="43"/>
      <c r="M85" s="43"/>
      <c r="N85" s="43"/>
    </row>
    <row r="86" spans="1:14" ht="18" x14ac:dyDescent="0.4">
      <c r="A86" s="49"/>
      <c r="B86" s="49"/>
      <c r="C86" s="49"/>
      <c r="D86" s="49"/>
      <c r="E86" s="49"/>
      <c r="F86" s="49"/>
      <c r="G86" s="49"/>
      <c r="H86" s="41" t="s">
        <v>147</v>
      </c>
      <c r="I86" s="42" t="s">
        <v>148</v>
      </c>
      <c r="J86" s="43"/>
      <c r="K86" s="43"/>
      <c r="L86" s="43"/>
      <c r="M86" s="43"/>
      <c r="N86" s="43"/>
    </row>
    <row r="87" spans="1:14" ht="18.5" thickBot="1" x14ac:dyDescent="0.45">
      <c r="A87" s="49"/>
      <c r="B87" s="49"/>
      <c r="C87" s="49"/>
      <c r="D87" s="49"/>
      <c r="E87" s="49"/>
      <c r="F87" s="49"/>
      <c r="G87" s="49"/>
      <c r="H87" s="62">
        <v>33.075334164349918</v>
      </c>
      <c r="I87" s="58">
        <v>33.075383198283191</v>
      </c>
      <c r="J87" s="43"/>
      <c r="K87" s="43"/>
      <c r="L87" s="43"/>
      <c r="M87" s="43"/>
      <c r="N87" s="43"/>
    </row>
    <row r="88" spans="1:14" ht="18" x14ac:dyDescent="0.4">
      <c r="A88" s="49"/>
      <c r="B88" s="49"/>
      <c r="C88" s="49"/>
      <c r="D88" s="49"/>
      <c r="E88" s="49"/>
      <c r="F88" s="49"/>
      <c r="G88" s="49"/>
      <c r="H88" s="41" t="s">
        <v>149</v>
      </c>
      <c r="I88" s="42" t="s">
        <v>148</v>
      </c>
      <c r="J88" s="43"/>
      <c r="K88" s="43"/>
      <c r="L88" s="43"/>
      <c r="M88" s="43"/>
      <c r="N88" s="43"/>
    </row>
    <row r="89" spans="1:14" ht="18.5" thickBot="1" x14ac:dyDescent="0.45">
      <c r="A89" s="49"/>
      <c r="B89" s="49"/>
      <c r="C89" s="49"/>
      <c r="D89" s="49"/>
      <c r="E89" s="49"/>
      <c r="F89" s="49"/>
      <c r="G89" s="49"/>
      <c r="H89" s="62">
        <v>14.68260657415056</v>
      </c>
      <c r="I89" s="58">
        <v>14.682629139906613</v>
      </c>
      <c r="J89" s="43"/>
      <c r="K89" s="43"/>
      <c r="L89" s="43"/>
      <c r="M89" s="43"/>
      <c r="N89" s="43"/>
    </row>
    <row r="90" spans="1:14" ht="18" x14ac:dyDescent="0.4">
      <c r="A90" s="49"/>
      <c r="B90" s="49"/>
      <c r="C90" s="49"/>
      <c r="D90" s="49"/>
      <c r="E90" s="49"/>
      <c r="F90" s="49"/>
      <c r="G90" s="49"/>
      <c r="H90" s="40" t="s">
        <v>150</v>
      </c>
      <c r="I90" s="42" t="s">
        <v>151</v>
      </c>
      <c r="J90" s="43"/>
      <c r="K90" s="43"/>
      <c r="L90" s="43"/>
      <c r="M90" s="43"/>
      <c r="N90" s="43"/>
    </row>
    <row r="91" spans="1:14" ht="18.5" thickBot="1" x14ac:dyDescent="0.45">
      <c r="A91" s="49"/>
      <c r="B91" s="49"/>
      <c r="C91" s="49"/>
      <c r="D91" s="49"/>
      <c r="E91" s="49"/>
      <c r="F91" s="49"/>
      <c r="G91" s="49"/>
      <c r="H91" s="61">
        <v>22.931705428982458</v>
      </c>
      <c r="I91" s="58">
        <v>22.931705474853516</v>
      </c>
      <c r="J91" s="43"/>
      <c r="K91" s="43"/>
      <c r="L91" s="43"/>
      <c r="M91" s="43"/>
      <c r="N91" s="43"/>
    </row>
    <row r="92" spans="1:14" ht="36" x14ac:dyDescent="0.4">
      <c r="A92" s="49"/>
      <c r="B92" s="49"/>
      <c r="C92" s="49"/>
      <c r="D92" s="49"/>
      <c r="E92" s="49"/>
      <c r="F92" s="49"/>
      <c r="G92" s="112" t="s">
        <v>155</v>
      </c>
      <c r="H92" s="40" t="s">
        <v>156</v>
      </c>
      <c r="I92" s="41" t="s">
        <v>157</v>
      </c>
      <c r="J92" s="41" t="s">
        <v>144</v>
      </c>
      <c r="K92" s="42" t="s">
        <v>145</v>
      </c>
      <c r="L92" s="43"/>
      <c r="M92" s="43"/>
      <c r="N92" s="43"/>
    </row>
    <row r="93" spans="1:14" ht="18.5" thickBot="1" x14ac:dyDescent="0.45">
      <c r="A93" s="49"/>
      <c r="B93" s="49"/>
      <c r="C93" s="49"/>
      <c r="D93" s="49"/>
      <c r="E93" s="49"/>
      <c r="F93" s="49"/>
      <c r="G93" s="62">
        <v>13.098324188232422</v>
      </c>
      <c r="H93" s="61">
        <v>29.634171305194286</v>
      </c>
      <c r="I93" s="46">
        <v>7.6100549926757814</v>
      </c>
      <c r="J93" s="46">
        <v>1.5681405153775654</v>
      </c>
      <c r="K93" s="50">
        <v>0.50742658946850305</v>
      </c>
      <c r="L93" s="43"/>
      <c r="M93" s="43"/>
      <c r="N93" s="43"/>
    </row>
    <row r="94" spans="1:14" ht="36" x14ac:dyDescent="0.4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2" t="s">
        <v>146</v>
      </c>
      <c r="L94" s="43"/>
      <c r="M94" s="43"/>
      <c r="N94" s="43"/>
    </row>
    <row r="95" spans="1:14" ht="18.5" thickBot="1" x14ac:dyDescent="0.45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53">
        <v>1.5995032901846811</v>
      </c>
      <c r="L95" s="43"/>
      <c r="M95" s="43"/>
      <c r="N95" s="43"/>
    </row>
    <row r="96" spans="1:14" ht="18" x14ac:dyDescent="0.4">
      <c r="A96" s="49"/>
      <c r="B96" s="49"/>
      <c r="C96" s="49"/>
      <c r="D96" s="49"/>
      <c r="E96" s="49"/>
      <c r="F96" s="49"/>
      <c r="G96" s="49"/>
      <c r="H96" s="49"/>
      <c r="I96" s="49"/>
      <c r="J96" s="41" t="s">
        <v>147</v>
      </c>
      <c r="K96" s="42" t="s">
        <v>148</v>
      </c>
      <c r="L96" s="43"/>
      <c r="M96" s="43"/>
      <c r="N96" s="43"/>
    </row>
    <row r="97" spans="1:14" ht="18.5" thickBot="1" x14ac:dyDescent="0.45">
      <c r="A97" s="49"/>
      <c r="B97" s="49"/>
      <c r="C97" s="49"/>
      <c r="D97" s="49"/>
      <c r="E97" s="49"/>
      <c r="F97" s="49"/>
      <c r="G97" s="49"/>
      <c r="H97" s="49"/>
      <c r="I97" s="49"/>
      <c r="J97" s="46">
        <v>2.9268342566470071</v>
      </c>
      <c r="K97" s="53">
        <v>2.9268388186218353</v>
      </c>
      <c r="L97" s="43"/>
      <c r="M97" s="43"/>
      <c r="N97" s="43"/>
    </row>
    <row r="98" spans="1:14" ht="18" x14ac:dyDescent="0.4">
      <c r="A98" s="49"/>
      <c r="B98" s="49"/>
      <c r="C98" s="49"/>
      <c r="D98" s="49"/>
      <c r="E98" s="49"/>
      <c r="F98" s="49"/>
      <c r="G98" s="49"/>
      <c r="H98" s="49"/>
      <c r="I98" s="49"/>
      <c r="J98" s="41" t="s">
        <v>149</v>
      </c>
      <c r="K98" s="42" t="s">
        <v>148</v>
      </c>
      <c r="L98" s="43"/>
      <c r="M98" s="43"/>
      <c r="N98" s="43"/>
    </row>
    <row r="99" spans="1:14" ht="18.5" thickBot="1" x14ac:dyDescent="0.45">
      <c r="A99" s="49"/>
      <c r="B99" s="49"/>
      <c r="C99" s="49"/>
      <c r="D99" s="49"/>
      <c r="E99" s="49"/>
      <c r="F99" s="49"/>
      <c r="G99" s="49"/>
      <c r="H99" s="49"/>
      <c r="I99" s="49"/>
      <c r="J99" s="46">
        <v>1.2992629397048767</v>
      </c>
      <c r="K99" s="53">
        <v>1.2992648672429896</v>
      </c>
      <c r="L99" s="43"/>
      <c r="M99" s="43"/>
      <c r="N99" s="43"/>
    </row>
    <row r="100" spans="1:14" ht="18" x14ac:dyDescent="0.4">
      <c r="A100" s="49"/>
      <c r="B100" s="49"/>
      <c r="C100" s="49"/>
      <c r="D100" s="49"/>
      <c r="E100" s="49"/>
      <c r="F100" s="49"/>
      <c r="G100" s="49"/>
      <c r="H100" s="49"/>
      <c r="I100" s="49"/>
      <c r="J100" s="40" t="s">
        <v>150</v>
      </c>
      <c r="K100" s="42" t="s">
        <v>151</v>
      </c>
      <c r="L100" s="43"/>
      <c r="M100" s="43"/>
      <c r="N100" s="43"/>
    </row>
    <row r="101" spans="1:14" ht="18.5" thickBot="1" x14ac:dyDescent="0.45">
      <c r="A101" s="49"/>
      <c r="B101" s="49"/>
      <c r="C101" s="49"/>
      <c r="D101" s="49"/>
      <c r="E101" s="49"/>
      <c r="F101" s="49"/>
      <c r="G101" s="49"/>
      <c r="H101" s="49"/>
      <c r="I101" s="49"/>
      <c r="J101" s="45">
        <v>2.0292251827111114</v>
      </c>
      <c r="K101" s="53">
        <v>2.0292251110076904</v>
      </c>
      <c r="L101" s="43"/>
      <c r="M101" s="43"/>
      <c r="N101" s="43"/>
    </row>
    <row r="102" spans="1:14" ht="36" x14ac:dyDescent="0.4">
      <c r="A102" s="49"/>
      <c r="B102" s="49"/>
      <c r="C102" s="49"/>
      <c r="D102" s="49"/>
      <c r="E102" s="49"/>
      <c r="F102" s="49"/>
      <c r="G102" s="49"/>
      <c r="H102" s="49"/>
      <c r="I102" s="41" t="s">
        <v>158</v>
      </c>
      <c r="J102" s="41" t="s">
        <v>159</v>
      </c>
      <c r="K102" s="42" t="s">
        <v>160</v>
      </c>
      <c r="L102" s="43"/>
      <c r="M102" s="43"/>
      <c r="N102" s="43"/>
    </row>
    <row r="103" spans="1:14" ht="18.5" thickBot="1" x14ac:dyDescent="0.45">
      <c r="A103" s="49"/>
      <c r="B103" s="49"/>
      <c r="C103" s="49"/>
      <c r="D103" s="49"/>
      <c r="E103" s="49"/>
      <c r="F103" s="49"/>
      <c r="G103" s="49"/>
      <c r="H103" s="49"/>
      <c r="I103" s="62">
        <v>21.890761772155763</v>
      </c>
      <c r="J103" s="62">
        <v>47.462730519076104</v>
      </c>
      <c r="K103" s="63">
        <v>165.50945957315975</v>
      </c>
      <c r="L103" s="43"/>
      <c r="M103" s="43"/>
      <c r="N103" s="43"/>
    </row>
    <row r="104" spans="1:14" ht="36" x14ac:dyDescent="0.4">
      <c r="A104" s="49"/>
      <c r="B104" s="49"/>
      <c r="C104" s="49"/>
      <c r="D104" s="49"/>
      <c r="E104" s="49"/>
      <c r="F104" s="49"/>
      <c r="G104" s="49"/>
      <c r="H104" s="49"/>
      <c r="I104" s="49"/>
      <c r="J104" s="40" t="s">
        <v>161</v>
      </c>
      <c r="K104" s="41" t="s">
        <v>162</v>
      </c>
      <c r="L104" s="41" t="s">
        <v>149</v>
      </c>
      <c r="M104" s="42" t="s">
        <v>148</v>
      </c>
      <c r="N104" s="43"/>
    </row>
    <row r="105" spans="1:14" ht="18.5" thickBot="1" x14ac:dyDescent="0.45">
      <c r="A105" s="49"/>
      <c r="B105" s="49"/>
      <c r="C105" s="49"/>
      <c r="D105" s="49"/>
      <c r="E105" s="49"/>
      <c r="F105" s="49"/>
      <c r="G105" s="49"/>
      <c r="H105" s="49"/>
      <c r="I105" s="49"/>
      <c r="J105" s="61">
        <v>40.682340444922374</v>
      </c>
      <c r="K105" s="62">
        <v>33.026736215286256</v>
      </c>
      <c r="L105" s="62">
        <v>20.512260620347163</v>
      </c>
      <c r="M105" s="58">
        <v>20.512291790644095</v>
      </c>
      <c r="N105" s="43"/>
    </row>
    <row r="106" spans="1:14" ht="36" x14ac:dyDescent="0.4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0" t="s">
        <v>163</v>
      </c>
      <c r="M106" s="42" t="s">
        <v>164</v>
      </c>
      <c r="N106" s="43"/>
    </row>
    <row r="107" spans="1:14" ht="18.5" thickBot="1" x14ac:dyDescent="0.45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61">
        <v>14.242080124401859</v>
      </c>
      <c r="M107" s="58">
        <v>14.669342126846313</v>
      </c>
      <c r="N107" s="43"/>
    </row>
    <row r="108" spans="1:14" ht="36" x14ac:dyDescent="0.4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0" t="s">
        <v>150</v>
      </c>
      <c r="M108" s="42" t="s">
        <v>151</v>
      </c>
      <c r="N108" s="43"/>
    </row>
    <row r="109" spans="1:14" ht="18.5" thickBot="1" x14ac:dyDescent="0.45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5">
        <v>1.2435639814505297</v>
      </c>
      <c r="M109" s="59">
        <v>1.2435640096664429</v>
      </c>
      <c r="N109" s="43"/>
    </row>
    <row r="110" spans="1:14" ht="18" x14ac:dyDescent="0.4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0" t="s">
        <v>150</v>
      </c>
      <c r="L110" s="42" t="s">
        <v>151</v>
      </c>
      <c r="M110" s="43"/>
      <c r="N110" s="43"/>
    </row>
    <row r="111" spans="1:14" ht="18.5" thickBot="1" x14ac:dyDescent="0.45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5">
        <v>8.260386146644592</v>
      </c>
      <c r="L111" s="59">
        <v>8.2603864669799805</v>
      </c>
      <c r="M111" s="43"/>
      <c r="N111" s="43"/>
    </row>
    <row r="112" spans="1:14" ht="18" x14ac:dyDescent="0.4">
      <c r="A112" s="49"/>
      <c r="B112" s="49"/>
      <c r="C112" s="49"/>
      <c r="D112" s="49"/>
      <c r="E112" s="49"/>
      <c r="F112" s="49"/>
      <c r="G112" s="49"/>
      <c r="H112" s="49"/>
      <c r="I112" s="49"/>
      <c r="J112" s="40" t="s">
        <v>150</v>
      </c>
      <c r="K112" s="42" t="s">
        <v>151</v>
      </c>
      <c r="L112" s="43"/>
      <c r="M112" s="43"/>
      <c r="N112" s="43"/>
    </row>
    <row r="113" spans="1:14" ht="18.5" thickBot="1" x14ac:dyDescent="0.45">
      <c r="A113" s="49"/>
      <c r="B113" s="49"/>
      <c r="C113" s="49"/>
      <c r="D113" s="49"/>
      <c r="E113" s="49"/>
      <c r="F113" s="49"/>
      <c r="G113" s="49"/>
      <c r="H113" s="49"/>
      <c r="I113" s="49"/>
      <c r="J113" s="61">
        <v>12.843984431228222</v>
      </c>
      <c r="K113" s="72">
        <v>12.843984603881836</v>
      </c>
      <c r="L113" s="43"/>
      <c r="M113" s="43"/>
      <c r="N113" s="43"/>
    </row>
    <row r="114" spans="1:14" ht="18" x14ac:dyDescent="0.4">
      <c r="A114" s="49"/>
      <c r="B114" s="49"/>
      <c r="C114" s="49"/>
      <c r="D114" s="49"/>
      <c r="E114" s="49"/>
      <c r="F114" s="49"/>
      <c r="G114" s="40" t="s">
        <v>166</v>
      </c>
      <c r="H114" s="41" t="s">
        <v>157</v>
      </c>
      <c r="I114" s="41" t="s">
        <v>144</v>
      </c>
      <c r="J114" s="42" t="s">
        <v>145</v>
      </c>
      <c r="K114" s="43"/>
      <c r="L114" s="43"/>
      <c r="M114" s="43"/>
      <c r="N114" s="43"/>
    </row>
    <row r="115" spans="1:14" ht="18.5" thickBot="1" x14ac:dyDescent="0.45">
      <c r="A115" s="49"/>
      <c r="B115" s="49"/>
      <c r="C115" s="49"/>
      <c r="D115" s="49"/>
      <c r="E115" s="49"/>
      <c r="F115" s="49"/>
      <c r="G115" s="54">
        <v>105.58043133544922</v>
      </c>
      <c r="H115" s="62">
        <v>59.779638943481451</v>
      </c>
      <c r="I115" s="62">
        <v>12.318291544667733</v>
      </c>
      <c r="J115" s="53">
        <v>3.986013179508654</v>
      </c>
      <c r="K115" s="43"/>
      <c r="L115" s="43"/>
      <c r="M115" s="43"/>
      <c r="N115" s="43"/>
    </row>
    <row r="116" spans="1:14" ht="36" x14ac:dyDescent="0.4">
      <c r="A116" s="49"/>
      <c r="B116" s="49"/>
      <c r="C116" s="49"/>
      <c r="D116" s="49"/>
      <c r="E116" s="49"/>
      <c r="F116" s="49"/>
      <c r="G116" s="49"/>
      <c r="H116" s="49"/>
      <c r="I116" s="49"/>
      <c r="J116" s="42" t="s">
        <v>146</v>
      </c>
      <c r="K116" s="43"/>
      <c r="L116" s="43"/>
      <c r="M116" s="43"/>
      <c r="N116" s="43"/>
    </row>
    <row r="117" spans="1:14" ht="18.5" thickBot="1" x14ac:dyDescent="0.45">
      <c r="A117" s="49"/>
      <c r="B117" s="49"/>
      <c r="C117" s="49"/>
      <c r="D117" s="49"/>
      <c r="E117" s="49"/>
      <c r="F117" s="49"/>
      <c r="G117" s="49"/>
      <c r="H117" s="49"/>
      <c r="I117" s="49"/>
      <c r="J117" s="58">
        <v>12.564657287710661</v>
      </c>
      <c r="K117" s="43"/>
      <c r="L117" s="43"/>
      <c r="M117" s="43"/>
      <c r="N117" s="43"/>
    </row>
    <row r="118" spans="1:14" ht="18" x14ac:dyDescent="0.4">
      <c r="A118" s="49"/>
      <c r="B118" s="49"/>
      <c r="C118" s="49"/>
      <c r="D118" s="49"/>
      <c r="E118" s="49"/>
      <c r="F118" s="49"/>
      <c r="G118" s="49"/>
      <c r="H118" s="49"/>
      <c r="I118" s="41" t="s">
        <v>147</v>
      </c>
      <c r="J118" s="42" t="s">
        <v>148</v>
      </c>
      <c r="K118" s="43"/>
      <c r="L118" s="43"/>
      <c r="M118" s="43"/>
      <c r="N118" s="43"/>
    </row>
    <row r="119" spans="1:14" ht="18.5" thickBot="1" x14ac:dyDescent="0.45">
      <c r="A119" s="49"/>
      <c r="B119" s="49"/>
      <c r="C119" s="49"/>
      <c r="D119" s="49"/>
      <c r="E119" s="49"/>
      <c r="F119" s="49"/>
      <c r="G119" s="49"/>
      <c r="H119" s="49"/>
      <c r="I119" s="62">
        <v>22.991305512961627</v>
      </c>
      <c r="J119" s="58">
        <v>22.991341447863256</v>
      </c>
      <c r="K119" s="43"/>
      <c r="L119" s="43"/>
      <c r="M119" s="43"/>
      <c r="N119" s="43"/>
    </row>
    <row r="120" spans="1:14" ht="18" x14ac:dyDescent="0.4">
      <c r="A120" s="49"/>
      <c r="B120" s="49"/>
      <c r="C120" s="49"/>
      <c r="D120" s="49"/>
      <c r="E120" s="49"/>
      <c r="F120" s="49"/>
      <c r="G120" s="49"/>
      <c r="H120" s="49"/>
      <c r="I120" s="41" t="s">
        <v>149</v>
      </c>
      <c r="J120" s="42" t="s">
        <v>148</v>
      </c>
      <c r="K120" s="43"/>
      <c r="L120" s="43"/>
      <c r="M120" s="43"/>
      <c r="N120" s="43"/>
    </row>
    <row r="121" spans="1:14" ht="18.5" thickBot="1" x14ac:dyDescent="0.45">
      <c r="A121" s="49"/>
      <c r="B121" s="49"/>
      <c r="C121" s="49"/>
      <c r="D121" s="49"/>
      <c r="E121" s="49"/>
      <c r="F121" s="49"/>
      <c r="G121" s="49"/>
      <c r="H121" s="49"/>
      <c r="I121" s="62">
        <v>10.206164261123776</v>
      </c>
      <c r="J121" s="58">
        <v>10.206179960488196</v>
      </c>
      <c r="K121" s="43"/>
      <c r="L121" s="43"/>
      <c r="M121" s="43"/>
      <c r="N121" s="43"/>
    </row>
    <row r="122" spans="1:14" ht="18" x14ac:dyDescent="0.4">
      <c r="A122" s="49"/>
      <c r="B122" s="49"/>
      <c r="C122" s="49"/>
      <c r="D122" s="49"/>
      <c r="E122" s="49"/>
      <c r="F122" s="49"/>
      <c r="G122" s="49"/>
      <c r="H122" s="49"/>
      <c r="I122" s="40" t="s">
        <v>150</v>
      </c>
      <c r="J122" s="42" t="s">
        <v>151</v>
      </c>
      <c r="K122" s="43"/>
      <c r="L122" s="43"/>
      <c r="M122" s="43"/>
      <c r="N122" s="43"/>
    </row>
    <row r="123" spans="1:14" ht="18.5" thickBot="1" x14ac:dyDescent="0.45">
      <c r="A123" s="49"/>
      <c r="B123" s="49"/>
      <c r="C123" s="49"/>
      <c r="D123" s="49"/>
      <c r="E123" s="49"/>
      <c r="F123" s="49"/>
      <c r="G123" s="49"/>
      <c r="H123" s="49"/>
      <c r="I123" s="61">
        <v>15.940272676647618</v>
      </c>
      <c r="J123" s="58">
        <v>15.940272331237793</v>
      </c>
      <c r="K123" s="43"/>
      <c r="L123" s="43"/>
      <c r="M123" s="43"/>
      <c r="N123" s="43"/>
    </row>
    <row r="124" spans="1:14" ht="18" x14ac:dyDescent="0.4">
      <c r="A124" s="49"/>
      <c r="B124" s="49"/>
      <c r="C124" s="49"/>
      <c r="D124" s="49"/>
      <c r="E124" s="49"/>
      <c r="F124" s="49"/>
      <c r="G124" s="49"/>
      <c r="H124" s="41" t="s">
        <v>143</v>
      </c>
      <c r="I124" s="41" t="s">
        <v>144</v>
      </c>
      <c r="J124" s="42" t="s">
        <v>145</v>
      </c>
      <c r="K124" s="43"/>
      <c r="L124" s="43"/>
      <c r="M124" s="43"/>
      <c r="N124" s="43"/>
    </row>
    <row r="125" spans="1:14" ht="18.5" thickBot="1" x14ac:dyDescent="0.45">
      <c r="A125" s="49"/>
      <c r="B125" s="49"/>
      <c r="C125" s="49"/>
      <c r="D125" s="49"/>
      <c r="E125" s="49"/>
      <c r="F125" s="49"/>
      <c r="G125" s="49"/>
      <c r="H125" s="62">
        <v>77.242641912841805</v>
      </c>
      <c r="I125" s="62">
        <v>15.916747255280553</v>
      </c>
      <c r="J125" s="53">
        <v>5.1504190206165363</v>
      </c>
      <c r="K125" s="43"/>
      <c r="L125" s="43"/>
      <c r="M125" s="43"/>
      <c r="N125" s="43"/>
    </row>
    <row r="126" spans="1:14" ht="36" x14ac:dyDescent="0.4">
      <c r="A126" s="49"/>
      <c r="B126" s="49"/>
      <c r="C126" s="49"/>
      <c r="D126" s="49"/>
      <c r="E126" s="49"/>
      <c r="F126" s="49"/>
      <c r="G126" s="49"/>
      <c r="H126" s="49"/>
      <c r="I126" s="49"/>
      <c r="J126" s="42" t="s">
        <v>146</v>
      </c>
      <c r="K126" s="43"/>
      <c r="L126" s="43"/>
      <c r="M126" s="43"/>
      <c r="N126" s="43"/>
    </row>
    <row r="127" spans="1:14" ht="18.5" thickBot="1" x14ac:dyDescent="0.45">
      <c r="A127" s="49"/>
      <c r="B127" s="49"/>
      <c r="C127" s="49"/>
      <c r="D127" s="49"/>
      <c r="E127" s="49"/>
      <c r="F127" s="49"/>
      <c r="G127" s="49"/>
      <c r="H127" s="49"/>
      <c r="I127" s="49"/>
      <c r="J127" s="58">
        <v>16.235081764112536</v>
      </c>
      <c r="K127" s="43"/>
      <c r="L127" s="43"/>
      <c r="M127" s="43"/>
      <c r="N127" s="43"/>
    </row>
    <row r="128" spans="1:14" ht="18" x14ac:dyDescent="0.4">
      <c r="A128" s="49"/>
      <c r="B128" s="49"/>
      <c r="C128" s="49"/>
      <c r="D128" s="49"/>
      <c r="E128" s="49"/>
      <c r="F128" s="49"/>
      <c r="G128" s="49"/>
      <c r="H128" s="49"/>
      <c r="I128" s="41" t="s">
        <v>147</v>
      </c>
      <c r="J128" s="42" t="s">
        <v>148</v>
      </c>
      <c r="K128" s="43"/>
      <c r="L128" s="43"/>
      <c r="M128" s="43"/>
      <c r="N128" s="43"/>
    </row>
    <row r="129" spans="1:14" ht="18.5" thickBot="1" x14ac:dyDescent="0.45">
      <c r="A129" s="49"/>
      <c r="B129" s="49"/>
      <c r="C129" s="49"/>
      <c r="D129" s="49"/>
      <c r="E129" s="49"/>
      <c r="F129" s="49"/>
      <c r="G129" s="49"/>
      <c r="H129" s="49"/>
      <c r="I129" s="62">
        <v>29.707593588914314</v>
      </c>
      <c r="J129" s="58">
        <v>29.707639326834215</v>
      </c>
      <c r="K129" s="43"/>
      <c r="L129" s="43"/>
      <c r="M129" s="43"/>
      <c r="N129" s="43"/>
    </row>
    <row r="130" spans="1:14" ht="18" x14ac:dyDescent="0.4">
      <c r="A130" s="49"/>
      <c r="B130" s="49"/>
      <c r="C130" s="49"/>
      <c r="D130" s="49"/>
      <c r="E130" s="49"/>
      <c r="F130" s="49"/>
      <c r="G130" s="49"/>
      <c r="H130" s="49"/>
      <c r="I130" s="41" t="s">
        <v>149</v>
      </c>
      <c r="J130" s="42" t="s">
        <v>148</v>
      </c>
      <c r="K130" s="43"/>
      <c r="L130" s="43"/>
      <c r="M130" s="43"/>
      <c r="N130" s="43"/>
    </row>
    <row r="131" spans="1:14" ht="18.5" thickBot="1" x14ac:dyDescent="0.45">
      <c r="A131" s="49"/>
      <c r="B131" s="49"/>
      <c r="C131" s="49"/>
      <c r="D131" s="49"/>
      <c r="E131" s="49"/>
      <c r="F131" s="49"/>
      <c r="G131" s="49"/>
      <c r="H131" s="49"/>
      <c r="I131" s="62">
        <v>13.187619111069361</v>
      </c>
      <c r="J131" s="58">
        <v>13.187639366978456</v>
      </c>
      <c r="K131" s="43"/>
      <c r="L131" s="43"/>
      <c r="M131" s="43"/>
      <c r="N131" s="43"/>
    </row>
    <row r="132" spans="1:14" ht="18" x14ac:dyDescent="0.4">
      <c r="A132" s="49"/>
      <c r="B132" s="49"/>
      <c r="C132" s="49"/>
      <c r="D132" s="49"/>
      <c r="E132" s="49"/>
      <c r="F132" s="49"/>
      <c r="G132" s="49"/>
      <c r="H132" s="49"/>
      <c r="I132" s="40" t="s">
        <v>150</v>
      </c>
      <c r="J132" s="42" t="s">
        <v>151</v>
      </c>
      <c r="K132" s="43"/>
      <c r="L132" s="43"/>
      <c r="M132" s="43"/>
      <c r="N132" s="43"/>
    </row>
    <row r="133" spans="1:14" ht="18.5" thickBot="1" x14ac:dyDescent="0.45">
      <c r="A133" s="49"/>
      <c r="B133" s="49"/>
      <c r="C133" s="49"/>
      <c r="D133" s="49"/>
      <c r="E133" s="49"/>
      <c r="F133" s="49"/>
      <c r="G133" s="49"/>
      <c r="H133" s="49"/>
      <c r="I133" s="61">
        <v>20.596792213793815</v>
      </c>
      <c r="J133" s="58">
        <v>20.596792221069336</v>
      </c>
      <c r="K133" s="43"/>
      <c r="L133" s="43"/>
      <c r="M133" s="43"/>
      <c r="N133" s="43"/>
    </row>
    <row r="134" spans="1:14" ht="36" x14ac:dyDescent="0.4">
      <c r="A134" s="49"/>
      <c r="B134" s="49"/>
      <c r="C134" s="49"/>
      <c r="D134" s="49"/>
      <c r="E134" s="49"/>
      <c r="F134" s="40" t="s">
        <v>193</v>
      </c>
      <c r="G134" s="112" t="s">
        <v>165</v>
      </c>
      <c r="H134" s="40" t="s">
        <v>156</v>
      </c>
      <c r="I134" s="41" t="s">
        <v>157</v>
      </c>
      <c r="J134" s="41" t="s">
        <v>144</v>
      </c>
      <c r="K134" s="42" t="s">
        <v>145</v>
      </c>
      <c r="L134" s="43"/>
      <c r="M134" s="43"/>
      <c r="N134" s="43"/>
    </row>
    <row r="135" spans="1:14" ht="18.5" thickBot="1" x14ac:dyDescent="0.45">
      <c r="A135" s="49"/>
      <c r="B135" s="49"/>
      <c r="C135" s="49"/>
      <c r="D135" s="49"/>
      <c r="E135" s="49"/>
      <c r="F135" s="61">
        <v>28.891630249023436</v>
      </c>
      <c r="G135" s="62">
        <v>28.891630172729492</v>
      </c>
      <c r="H135" s="61">
        <v>65.365578791504504</v>
      </c>
      <c r="I135" s="62">
        <v>16.785880352783202</v>
      </c>
      <c r="J135" s="46">
        <v>3.458926414266954</v>
      </c>
      <c r="K135" s="53">
        <v>1.1192563668627056</v>
      </c>
      <c r="L135" s="43"/>
      <c r="M135" s="43"/>
      <c r="N135" s="43"/>
    </row>
    <row r="136" spans="1:14" ht="36" x14ac:dyDescent="0.4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2" t="s">
        <v>146</v>
      </c>
      <c r="L136" s="43"/>
      <c r="M136" s="43"/>
      <c r="N136" s="43"/>
    </row>
    <row r="137" spans="1:14" ht="18.5" thickBot="1" x14ac:dyDescent="0.45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53">
        <v>3.5281049091893801</v>
      </c>
      <c r="L137" s="43"/>
      <c r="M137" s="43"/>
      <c r="N137" s="43"/>
    </row>
    <row r="138" spans="1:14" ht="18" x14ac:dyDescent="0.4">
      <c r="A138" s="49"/>
      <c r="B138" s="49"/>
      <c r="C138" s="49"/>
      <c r="D138" s="49"/>
      <c r="E138" s="49"/>
      <c r="F138" s="49"/>
      <c r="G138" s="49"/>
      <c r="H138" s="49"/>
      <c r="I138" s="49"/>
      <c r="J138" s="41" t="s">
        <v>147</v>
      </c>
      <c r="K138" s="42" t="s">
        <v>148</v>
      </c>
      <c r="L138" s="43"/>
      <c r="M138" s="43"/>
      <c r="N138" s="43"/>
    </row>
    <row r="139" spans="1:14" ht="18.5" thickBot="1" x14ac:dyDescent="0.45">
      <c r="A139" s="49"/>
      <c r="B139" s="49"/>
      <c r="C139" s="49"/>
      <c r="D139" s="49"/>
      <c r="E139" s="49"/>
      <c r="F139" s="49"/>
      <c r="G139" s="49"/>
      <c r="H139" s="49"/>
      <c r="I139" s="49"/>
      <c r="J139" s="46">
        <v>6.4558655434396499</v>
      </c>
      <c r="K139" s="53">
        <v>6.4558752511405837</v>
      </c>
      <c r="L139" s="43"/>
      <c r="M139" s="43"/>
      <c r="N139" s="43"/>
    </row>
    <row r="140" spans="1:14" ht="18" x14ac:dyDescent="0.4">
      <c r="A140" s="49"/>
      <c r="B140" s="49"/>
      <c r="C140" s="49"/>
      <c r="D140" s="49"/>
      <c r="E140" s="49"/>
      <c r="F140" s="49"/>
      <c r="G140" s="49"/>
      <c r="H140" s="49"/>
      <c r="I140" s="49"/>
      <c r="J140" s="41" t="s">
        <v>149</v>
      </c>
      <c r="K140" s="42" t="s">
        <v>148</v>
      </c>
      <c r="L140" s="43"/>
      <c r="M140" s="43"/>
      <c r="N140" s="43"/>
    </row>
    <row r="141" spans="1:14" ht="18.5" thickBot="1" x14ac:dyDescent="0.45">
      <c r="A141" s="49"/>
      <c r="B141" s="49"/>
      <c r="C141" s="49"/>
      <c r="D141" s="49"/>
      <c r="E141" s="49"/>
      <c r="F141" s="49"/>
      <c r="G141" s="49"/>
      <c r="H141" s="49"/>
      <c r="I141" s="49"/>
      <c r="J141" s="46">
        <v>2.8658496207154531</v>
      </c>
      <c r="K141" s="53">
        <v>2.8658541138937168</v>
      </c>
      <c r="L141" s="43"/>
      <c r="M141" s="43"/>
      <c r="N141" s="43"/>
    </row>
    <row r="142" spans="1:14" ht="18" x14ac:dyDescent="0.4">
      <c r="A142" s="49"/>
      <c r="B142" s="49"/>
      <c r="C142" s="49"/>
      <c r="D142" s="49"/>
      <c r="E142" s="49"/>
      <c r="F142" s="49"/>
      <c r="G142" s="49"/>
      <c r="H142" s="49"/>
      <c r="I142" s="49"/>
      <c r="J142" s="40" t="s">
        <v>150</v>
      </c>
      <c r="K142" s="42" t="s">
        <v>151</v>
      </c>
      <c r="L142" s="43"/>
      <c r="M142" s="43"/>
      <c r="N142" s="43"/>
    </row>
    <row r="143" spans="1:14" ht="18.5" thickBot="1" x14ac:dyDescent="0.45">
      <c r="A143" s="49"/>
      <c r="B143" s="49"/>
      <c r="C143" s="49"/>
      <c r="D143" s="49"/>
      <c r="E143" s="49"/>
      <c r="F143" s="49"/>
      <c r="G143" s="49"/>
      <c r="H143" s="49"/>
      <c r="I143" s="49"/>
      <c r="J143" s="45">
        <v>4.4759640581604252</v>
      </c>
      <c r="K143" s="53">
        <v>4.4759640693664551</v>
      </c>
      <c r="L143" s="43"/>
      <c r="M143" s="43"/>
      <c r="N143" s="43"/>
    </row>
    <row r="144" spans="1:14" ht="36" x14ac:dyDescent="0.4">
      <c r="A144" s="49"/>
      <c r="B144" s="49"/>
      <c r="C144" s="49"/>
      <c r="D144" s="49"/>
      <c r="E144" s="49"/>
      <c r="F144" s="49"/>
      <c r="G144" s="49"/>
      <c r="H144" s="49"/>
      <c r="I144" s="41" t="s">
        <v>158</v>
      </c>
      <c r="J144" s="41" t="s">
        <v>159</v>
      </c>
      <c r="K144" s="42" t="s">
        <v>160</v>
      </c>
      <c r="L144" s="43"/>
      <c r="M144" s="43"/>
      <c r="N144" s="43"/>
    </row>
    <row r="145" spans="1:14" ht="18.5" thickBot="1" x14ac:dyDescent="0.45">
      <c r="A145" s="49"/>
      <c r="B145" s="49"/>
      <c r="C145" s="49"/>
      <c r="D145" s="49"/>
      <c r="E145" s="49"/>
      <c r="F145" s="49"/>
      <c r="G145" s="49"/>
      <c r="H145" s="49"/>
      <c r="I145" s="62">
        <v>48.285552245330813</v>
      </c>
      <c r="J145" s="55">
        <v>104.690926452442</v>
      </c>
      <c r="K145" s="63">
        <v>365.07251835529257</v>
      </c>
      <c r="L145" s="43"/>
      <c r="M145" s="43"/>
      <c r="N145" s="43"/>
    </row>
    <row r="146" spans="1:14" ht="36" x14ac:dyDescent="0.4">
      <c r="A146" s="49"/>
      <c r="B146" s="49"/>
      <c r="C146" s="49"/>
      <c r="D146" s="49"/>
      <c r="E146" s="49"/>
      <c r="F146" s="49"/>
      <c r="G146" s="49"/>
      <c r="H146" s="49"/>
      <c r="I146" s="49"/>
      <c r="J146" s="40" t="s">
        <v>161</v>
      </c>
      <c r="K146" s="41" t="s">
        <v>162</v>
      </c>
      <c r="L146" s="41" t="s">
        <v>149</v>
      </c>
      <c r="M146" s="42" t="s">
        <v>148</v>
      </c>
      <c r="N146" s="43"/>
    </row>
    <row r="147" spans="1:14" ht="18.5" thickBot="1" x14ac:dyDescent="0.45">
      <c r="A147" s="49"/>
      <c r="B147" s="49"/>
      <c r="C147" s="49"/>
      <c r="D147" s="49"/>
      <c r="E147" s="49"/>
      <c r="F147" s="49"/>
      <c r="G147" s="49"/>
      <c r="H147" s="49"/>
      <c r="I147" s="49"/>
      <c r="J147" s="61">
        <v>89.735079816378857</v>
      </c>
      <c r="K147" s="62">
        <v>72.848730132446292</v>
      </c>
      <c r="L147" s="62">
        <v>45.244922830020563</v>
      </c>
      <c r="M147" s="58">
        <v>45.244991796220454</v>
      </c>
      <c r="N147" s="43"/>
    </row>
    <row r="148" spans="1:14" ht="36" x14ac:dyDescent="0.4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0" t="s">
        <v>163</v>
      </c>
      <c r="M148" s="42" t="s">
        <v>164</v>
      </c>
      <c r="N148" s="43"/>
    </row>
    <row r="149" spans="1:14" ht="18.5" thickBot="1" x14ac:dyDescent="0.45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61">
        <v>31.414470988552885</v>
      </c>
      <c r="M149" s="58">
        <v>32.356904792785642</v>
      </c>
      <c r="N149" s="43"/>
    </row>
    <row r="150" spans="1:14" ht="36" x14ac:dyDescent="0.4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0" t="s">
        <v>150</v>
      </c>
      <c r="M150" s="42" t="s">
        <v>151</v>
      </c>
      <c r="N150" s="43"/>
    </row>
    <row r="151" spans="1:14" ht="18.5" thickBot="1" x14ac:dyDescent="0.45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5">
        <v>2.7429914925666581</v>
      </c>
      <c r="M151" s="59">
        <v>2.7429914474487305</v>
      </c>
      <c r="N151" s="43"/>
    </row>
    <row r="152" spans="1:14" ht="18" x14ac:dyDescent="0.4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0" t="s">
        <v>150</v>
      </c>
      <c r="L152" s="42" t="s">
        <v>151</v>
      </c>
      <c r="M152" s="43"/>
      <c r="N152" s="43"/>
    </row>
    <row r="153" spans="1:14" ht="18.5" thickBot="1" x14ac:dyDescent="0.45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61">
        <v>18.220348425109865</v>
      </c>
      <c r="L153" s="72">
        <v>18.220348358154297</v>
      </c>
      <c r="M153" s="43"/>
      <c r="N153" s="43"/>
    </row>
    <row r="154" spans="1:14" ht="18" x14ac:dyDescent="0.4">
      <c r="A154" s="49"/>
      <c r="B154" s="49"/>
      <c r="C154" s="49"/>
      <c r="D154" s="49"/>
      <c r="E154" s="49"/>
      <c r="F154" s="49"/>
      <c r="G154" s="49"/>
      <c r="H154" s="49"/>
      <c r="I154" s="49"/>
      <c r="J154" s="40" t="s">
        <v>150</v>
      </c>
      <c r="K154" s="42" t="s">
        <v>151</v>
      </c>
      <c r="L154" s="43"/>
      <c r="M154" s="43"/>
      <c r="N154" s="43"/>
    </row>
    <row r="155" spans="1:14" ht="18.5" thickBot="1" x14ac:dyDescent="0.45">
      <c r="A155" s="49"/>
      <c r="B155" s="49"/>
      <c r="C155" s="49"/>
      <c r="D155" s="49"/>
      <c r="E155" s="49"/>
      <c r="F155" s="49"/>
      <c r="G155" s="49"/>
      <c r="H155" s="49"/>
      <c r="I155" s="70"/>
      <c r="J155" s="73">
        <v>28.330620989148233</v>
      </c>
      <c r="K155" s="72">
        <v>28.330621719360352</v>
      </c>
      <c r="L155" s="43"/>
      <c r="M155" s="43"/>
      <c r="N155" s="43"/>
    </row>
    <row r="156" spans="1:14" ht="36" x14ac:dyDescent="0.4">
      <c r="A156" s="49"/>
      <c r="B156" s="49"/>
      <c r="C156" s="49"/>
      <c r="D156" s="49"/>
      <c r="E156" s="41" t="s">
        <v>740</v>
      </c>
      <c r="F156" s="41" t="s">
        <v>739</v>
      </c>
      <c r="G156" s="40" t="s">
        <v>173</v>
      </c>
      <c r="H156" s="42" t="s">
        <v>145</v>
      </c>
      <c r="I156" s="43"/>
      <c r="J156" s="43"/>
      <c r="K156" s="43"/>
      <c r="L156" s="43"/>
      <c r="M156" s="43"/>
      <c r="N156" s="43"/>
    </row>
    <row r="157" spans="1:14" ht="18.5" thickBot="1" x14ac:dyDescent="0.45">
      <c r="A157" s="49"/>
      <c r="B157" s="49"/>
      <c r="C157" s="49"/>
      <c r="D157" s="49"/>
      <c r="E157" s="56">
        <v>1039.8463298555539</v>
      </c>
      <c r="F157" s="62">
        <v>10.909660582811313</v>
      </c>
      <c r="G157" s="61">
        <v>10.909660018569284</v>
      </c>
      <c r="H157" s="58">
        <v>30.590687591552733</v>
      </c>
      <c r="I157" s="43"/>
      <c r="J157" s="43"/>
      <c r="K157" s="43"/>
      <c r="L157" s="43"/>
      <c r="M157" s="43"/>
      <c r="N157" s="43"/>
    </row>
    <row r="158" spans="1:14" ht="18" x14ac:dyDescent="0.4">
      <c r="A158" s="49"/>
      <c r="B158" s="49"/>
      <c r="C158" s="49"/>
      <c r="D158" s="49"/>
      <c r="E158" s="49"/>
      <c r="F158" s="49"/>
      <c r="G158" s="49"/>
      <c r="H158" s="42" t="s">
        <v>164</v>
      </c>
      <c r="I158" s="43"/>
      <c r="J158" s="43"/>
      <c r="K158" s="43"/>
      <c r="L158" s="43"/>
      <c r="M158" s="43"/>
      <c r="N158" s="43"/>
    </row>
    <row r="159" spans="1:14" ht="18.5" thickBot="1" x14ac:dyDescent="0.45">
      <c r="A159" s="49"/>
      <c r="B159" s="49"/>
      <c r="C159" s="49"/>
      <c r="D159" s="49"/>
      <c r="E159" s="49"/>
      <c r="F159" s="49"/>
      <c r="G159" s="49"/>
      <c r="H159" s="58">
        <v>11.051485923767089</v>
      </c>
      <c r="I159" s="43"/>
      <c r="J159" s="43"/>
      <c r="K159" s="43"/>
      <c r="L159" s="43"/>
      <c r="M159" s="43"/>
      <c r="N159" s="43"/>
    </row>
    <row r="160" spans="1:14" ht="36" x14ac:dyDescent="0.4">
      <c r="A160" s="49"/>
      <c r="B160" s="49"/>
      <c r="C160" s="49"/>
      <c r="D160" s="49"/>
      <c r="E160" s="49"/>
      <c r="F160" s="40" t="s">
        <v>738</v>
      </c>
      <c r="G160" s="113" t="s">
        <v>188</v>
      </c>
      <c r="H160" s="40" t="s">
        <v>189</v>
      </c>
      <c r="I160" s="40" t="s">
        <v>190</v>
      </c>
      <c r="J160" s="42" t="s">
        <v>191</v>
      </c>
      <c r="K160" s="43"/>
      <c r="L160" s="43"/>
      <c r="M160" s="43"/>
      <c r="N160" s="43"/>
    </row>
    <row r="161" spans="1:14" ht="18.5" thickBot="1" x14ac:dyDescent="0.45">
      <c r="A161" s="49"/>
      <c r="B161" s="49"/>
      <c r="C161" s="49"/>
      <c r="D161" s="49"/>
      <c r="E161" s="49"/>
      <c r="F161" s="44">
        <v>1313.4199124196232</v>
      </c>
      <c r="G161" s="61">
        <v>28.578441396093751</v>
      </c>
      <c r="H161" s="61">
        <v>57.386368125953673</v>
      </c>
      <c r="I161" s="54">
        <v>168.2723247026062</v>
      </c>
      <c r="J161" s="63">
        <v>168.27232360839844</v>
      </c>
      <c r="K161" s="43"/>
      <c r="L161" s="43"/>
      <c r="M161" s="43"/>
      <c r="N161" s="43"/>
    </row>
    <row r="162" spans="1:14" ht="18" x14ac:dyDescent="0.4">
      <c r="A162" s="49"/>
      <c r="B162" s="49"/>
      <c r="C162" s="49"/>
      <c r="D162" s="49"/>
      <c r="E162" s="49"/>
      <c r="F162" s="49"/>
      <c r="G162" s="113" t="s">
        <v>192</v>
      </c>
      <c r="H162" s="41" t="s">
        <v>157</v>
      </c>
      <c r="I162" s="41" t="s">
        <v>144</v>
      </c>
      <c r="J162" s="42" t="s">
        <v>145</v>
      </c>
      <c r="K162" s="43"/>
      <c r="L162" s="43"/>
      <c r="M162" s="43"/>
      <c r="N162" s="43"/>
    </row>
    <row r="163" spans="1:14" ht="18.5" thickBot="1" x14ac:dyDescent="0.45">
      <c r="A163" s="49"/>
      <c r="B163" s="49"/>
      <c r="C163" s="49"/>
      <c r="D163" s="49"/>
      <c r="E163" s="49"/>
      <c r="F163" s="49"/>
      <c r="G163" s="61">
        <v>14.72658953203125</v>
      </c>
      <c r="H163" s="46">
        <v>9.5722829818725579</v>
      </c>
      <c r="I163" s="46">
        <v>1.972480426097819</v>
      </c>
      <c r="J163" s="50">
        <v>0.63826487877250737</v>
      </c>
      <c r="K163" s="43"/>
      <c r="L163" s="43"/>
      <c r="M163" s="43"/>
      <c r="N163" s="43"/>
    </row>
    <row r="164" spans="1:14" ht="36" x14ac:dyDescent="0.4">
      <c r="A164" s="49"/>
      <c r="B164" s="49"/>
      <c r="C164" s="49"/>
      <c r="D164" s="49"/>
      <c r="E164" s="49"/>
      <c r="F164" s="49"/>
      <c r="G164" s="49"/>
      <c r="H164" s="49"/>
      <c r="I164" s="49"/>
      <c r="J164" s="42" t="s">
        <v>146</v>
      </c>
      <c r="K164" s="43"/>
      <c r="L164" s="43"/>
      <c r="M164" s="43"/>
      <c r="N164" s="43"/>
    </row>
    <row r="165" spans="1:14" ht="18.5" thickBot="1" x14ac:dyDescent="0.45">
      <c r="A165" s="49"/>
      <c r="B165" s="49"/>
      <c r="C165" s="49"/>
      <c r="D165" s="49"/>
      <c r="E165" s="49"/>
      <c r="F165" s="49"/>
      <c r="G165" s="49"/>
      <c r="H165" s="49"/>
      <c r="I165" s="49"/>
      <c r="J165" s="53">
        <v>2.0119299910461663</v>
      </c>
      <c r="K165" s="43"/>
      <c r="L165" s="43"/>
      <c r="M165" s="43"/>
      <c r="N165" s="43"/>
    </row>
    <row r="166" spans="1:14" ht="18" x14ac:dyDescent="0.4">
      <c r="A166" s="49"/>
      <c r="B166" s="49"/>
      <c r="C166" s="49"/>
      <c r="D166" s="49"/>
      <c r="E166" s="49"/>
      <c r="F166" s="49"/>
      <c r="G166" s="49"/>
      <c r="H166" s="49"/>
      <c r="I166" s="41" t="s">
        <v>147</v>
      </c>
      <c r="J166" s="42" t="s">
        <v>148</v>
      </c>
      <c r="K166" s="43"/>
      <c r="L166" s="43"/>
      <c r="M166" s="43"/>
      <c r="N166" s="43"/>
    </row>
    <row r="167" spans="1:14" ht="18.5" thickBot="1" x14ac:dyDescent="0.45">
      <c r="A167" s="49"/>
      <c r="B167" s="49"/>
      <c r="C167" s="49"/>
      <c r="D167" s="49"/>
      <c r="E167" s="49"/>
      <c r="F167" s="49"/>
      <c r="G167" s="49"/>
      <c r="H167" s="49"/>
      <c r="I167" s="46">
        <v>3.681508911386536</v>
      </c>
      <c r="J167" s="53">
        <v>3.6815146452461485</v>
      </c>
      <c r="K167" s="43"/>
      <c r="L167" s="43"/>
      <c r="M167" s="43"/>
      <c r="N167" s="43"/>
    </row>
    <row r="168" spans="1:14" ht="18" x14ac:dyDescent="0.4">
      <c r="A168" s="49"/>
      <c r="B168" s="49"/>
      <c r="C168" s="49"/>
      <c r="D168" s="49"/>
      <c r="E168" s="49"/>
      <c r="F168" s="49"/>
      <c r="G168" s="49"/>
      <c r="H168" s="49"/>
      <c r="I168" s="41" t="s">
        <v>149</v>
      </c>
      <c r="J168" s="42" t="s">
        <v>148</v>
      </c>
      <c r="K168" s="43"/>
      <c r="L168" s="43"/>
      <c r="M168" s="43"/>
      <c r="N168" s="43"/>
    </row>
    <row r="169" spans="1:14" ht="18.5" thickBot="1" x14ac:dyDescent="0.45">
      <c r="A169" s="49"/>
      <c r="B169" s="49"/>
      <c r="C169" s="49"/>
      <c r="D169" s="49"/>
      <c r="E169" s="49"/>
      <c r="F169" s="49"/>
      <c r="G169" s="49"/>
      <c r="H169" s="49"/>
      <c r="I169" s="46">
        <v>1.634273645627436</v>
      </c>
      <c r="J169" s="53">
        <v>1.6342761463004691</v>
      </c>
      <c r="K169" s="43"/>
      <c r="L169" s="43"/>
      <c r="M169" s="43"/>
      <c r="N169" s="43"/>
    </row>
    <row r="170" spans="1:14" ht="18" x14ac:dyDescent="0.4">
      <c r="A170" s="49"/>
      <c r="B170" s="49"/>
      <c r="C170" s="49"/>
      <c r="D170" s="49"/>
      <c r="E170" s="49"/>
      <c r="F170" s="49"/>
      <c r="G170" s="49"/>
      <c r="H170" s="49"/>
      <c r="I170" s="40" t="s">
        <v>150</v>
      </c>
      <c r="J170" s="42" t="s">
        <v>151</v>
      </c>
      <c r="K170" s="43"/>
      <c r="L170" s="43"/>
      <c r="M170" s="43"/>
      <c r="N170" s="43"/>
    </row>
    <row r="171" spans="1:14" ht="18.5" thickBot="1" x14ac:dyDescent="0.45">
      <c r="A171" s="49"/>
      <c r="B171" s="49"/>
      <c r="C171" s="49"/>
      <c r="D171" s="49"/>
      <c r="E171" s="49"/>
      <c r="F171" s="49"/>
      <c r="G171" s="49"/>
      <c r="H171" s="49"/>
      <c r="I171" s="45">
        <v>2.5524542691116676</v>
      </c>
      <c r="J171" s="53">
        <v>2.5524542331695557</v>
      </c>
      <c r="K171" s="43"/>
      <c r="L171" s="43"/>
      <c r="M171" s="43"/>
      <c r="N171" s="43"/>
    </row>
    <row r="172" spans="1:14" ht="36" x14ac:dyDescent="0.4">
      <c r="A172" s="49"/>
      <c r="B172" s="49"/>
      <c r="C172" s="49"/>
      <c r="D172" s="49"/>
      <c r="E172" s="49"/>
      <c r="F172" s="49"/>
      <c r="G172" s="49"/>
      <c r="H172" s="112" t="s">
        <v>155</v>
      </c>
      <c r="I172" s="40" t="s">
        <v>156</v>
      </c>
      <c r="J172" s="41" t="s">
        <v>157</v>
      </c>
      <c r="K172" s="41" t="s">
        <v>144</v>
      </c>
      <c r="L172" s="42" t="s">
        <v>145</v>
      </c>
      <c r="M172" s="43"/>
      <c r="N172" s="43"/>
    </row>
    <row r="173" spans="1:14" ht="18.5" thickBot="1" x14ac:dyDescent="0.45">
      <c r="A173" s="49"/>
      <c r="B173" s="49"/>
      <c r="C173" s="49"/>
      <c r="D173" s="49"/>
      <c r="E173" s="49"/>
      <c r="F173" s="49"/>
      <c r="G173" s="49"/>
      <c r="H173" s="46">
        <v>1.457932331085205</v>
      </c>
      <c r="I173" s="45">
        <v>3.2984844234904078</v>
      </c>
      <c r="J173" s="47">
        <v>0.84705077476501467</v>
      </c>
      <c r="K173" s="47">
        <v>0.17454468613055166</v>
      </c>
      <c r="L173" s="48">
        <v>5.6480026764505753E-2</v>
      </c>
      <c r="M173" s="43"/>
      <c r="N173" s="43"/>
    </row>
    <row r="174" spans="1:14" ht="36" x14ac:dyDescent="0.4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2" t="s">
        <v>146</v>
      </c>
      <c r="M174" s="43"/>
      <c r="N174" s="43"/>
    </row>
    <row r="175" spans="1:14" ht="18.5" thickBot="1" x14ac:dyDescent="0.45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50">
        <v>0.17803558290899016</v>
      </c>
      <c r="M175" s="43"/>
      <c r="N175" s="43"/>
    </row>
    <row r="176" spans="1:14" ht="18" x14ac:dyDescent="0.4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1" t="s">
        <v>147</v>
      </c>
      <c r="L176" s="42" t="s">
        <v>148</v>
      </c>
      <c r="M176" s="43"/>
      <c r="N176" s="43"/>
    </row>
    <row r="177" spans="1:14" ht="18.5" thickBot="1" x14ac:dyDescent="0.45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7">
        <v>0.32577652428015769</v>
      </c>
      <c r="L177" s="50">
        <v>0.32577701535081272</v>
      </c>
      <c r="M177" s="43"/>
      <c r="N177" s="43"/>
    </row>
    <row r="178" spans="1:14" ht="18" x14ac:dyDescent="0.4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1" t="s">
        <v>149</v>
      </c>
      <c r="L178" s="42" t="s">
        <v>148</v>
      </c>
      <c r="M178" s="43"/>
      <c r="N178" s="43"/>
    </row>
    <row r="179" spans="1:14" ht="18.5" thickBot="1" x14ac:dyDescent="0.45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7">
        <v>0.14461678643462847</v>
      </c>
      <c r="L179" s="50">
        <v>0.14461700371653335</v>
      </c>
      <c r="M179" s="43"/>
      <c r="N179" s="43"/>
    </row>
    <row r="180" spans="1:14" ht="18" x14ac:dyDescent="0.4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0" t="s">
        <v>150</v>
      </c>
      <c r="L180" s="42" t="s">
        <v>151</v>
      </c>
      <c r="M180" s="43"/>
      <c r="N180" s="43"/>
    </row>
    <row r="181" spans="1:14" ht="18.5" thickBot="1" x14ac:dyDescent="0.45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51">
        <v>0.22586654010354607</v>
      </c>
      <c r="L181" s="50">
        <v>0.22586654126644135</v>
      </c>
      <c r="M181" s="43"/>
      <c r="N181" s="43"/>
    </row>
    <row r="182" spans="1:14" ht="36" x14ac:dyDescent="0.4">
      <c r="A182" s="49"/>
      <c r="B182" s="49"/>
      <c r="C182" s="49"/>
      <c r="D182" s="49"/>
      <c r="E182" s="49"/>
      <c r="F182" s="49"/>
      <c r="G182" s="49"/>
      <c r="H182" s="49"/>
      <c r="I182" s="49"/>
      <c r="J182" s="41" t="s">
        <v>158</v>
      </c>
      <c r="K182" s="41" t="s">
        <v>159</v>
      </c>
      <c r="L182" s="42" t="s">
        <v>160</v>
      </c>
      <c r="M182" s="43"/>
      <c r="N182" s="43"/>
    </row>
    <row r="183" spans="1:14" ht="18.5" thickBot="1" x14ac:dyDescent="0.45">
      <c r="A183" s="49"/>
      <c r="B183" s="49"/>
      <c r="C183" s="49"/>
      <c r="D183" s="49"/>
      <c r="E183" s="49"/>
      <c r="F183" s="49"/>
      <c r="G183" s="49"/>
      <c r="H183" s="49"/>
      <c r="I183" s="49"/>
      <c r="J183" s="46">
        <v>2.4365903711795807</v>
      </c>
      <c r="K183" s="46">
        <v>5.2829240651353047</v>
      </c>
      <c r="L183" s="58">
        <v>18.422326690913334</v>
      </c>
      <c r="M183" s="43"/>
      <c r="N183" s="43"/>
    </row>
    <row r="184" spans="1:14" ht="36" x14ac:dyDescent="0.4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0" t="s">
        <v>161</v>
      </c>
      <c r="L184" s="41" t="s">
        <v>162</v>
      </c>
      <c r="M184" s="41" t="s">
        <v>149</v>
      </c>
      <c r="N184" s="42" t="s">
        <v>148</v>
      </c>
    </row>
    <row r="185" spans="1:14" ht="18.5" thickBot="1" x14ac:dyDescent="0.45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5">
        <v>4.5282206272588326</v>
      </c>
      <c r="L185" s="46">
        <v>3.6761000909519197</v>
      </c>
      <c r="M185" s="46">
        <v>2.2831538308085295</v>
      </c>
      <c r="N185" s="53">
        <v>2.2831572622261591</v>
      </c>
    </row>
    <row r="186" spans="1:14" ht="36" x14ac:dyDescent="0.4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0" t="s">
        <v>163</v>
      </c>
      <c r="N186" s="42" t="s">
        <v>164</v>
      </c>
    </row>
    <row r="187" spans="1:14" ht="18.5" thickBot="1" x14ac:dyDescent="0.45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5">
        <v>1.5852401837394259</v>
      </c>
      <c r="N187" s="53">
        <v>1.6327973294258118</v>
      </c>
    </row>
    <row r="188" spans="1:14" ht="36" x14ac:dyDescent="0.4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0" t="s">
        <v>150</v>
      </c>
      <c r="N188" s="42" t="s">
        <v>151</v>
      </c>
    </row>
    <row r="189" spans="1:14" ht="18.5" thickBot="1" x14ac:dyDescent="0.45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51">
        <v>0.13841711163165943</v>
      </c>
      <c r="N189" s="52">
        <v>0.13841710984706879</v>
      </c>
    </row>
    <row r="190" spans="1:14" ht="36" x14ac:dyDescent="0.4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0" t="s">
        <v>150</v>
      </c>
      <c r="M190" s="42" t="s">
        <v>151</v>
      </c>
      <c r="N190" s="43"/>
    </row>
    <row r="191" spans="1:14" ht="18.5" thickBot="1" x14ac:dyDescent="0.45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51">
        <v>0.91943709081745151</v>
      </c>
      <c r="M191" s="52">
        <v>0.91943711042404175</v>
      </c>
      <c r="N191" s="43"/>
    </row>
    <row r="192" spans="1:14" ht="18" x14ac:dyDescent="0.4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0" t="s">
        <v>150</v>
      </c>
      <c r="L192" s="42" t="s">
        <v>151</v>
      </c>
      <c r="M192" s="43"/>
      <c r="N192" s="43"/>
    </row>
    <row r="193" spans="1:14" ht="18.5" thickBot="1" x14ac:dyDescent="0.45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5">
        <v>1.4296226471143951</v>
      </c>
      <c r="L193" s="59">
        <v>1.4296226501464844</v>
      </c>
      <c r="M193" s="43"/>
      <c r="N193" s="43"/>
    </row>
    <row r="194" spans="1:14" ht="18" x14ac:dyDescent="0.4">
      <c r="A194" s="49"/>
      <c r="B194" s="49"/>
      <c r="C194" s="49"/>
      <c r="D194" s="49"/>
      <c r="E194" s="49"/>
      <c r="F194" s="49"/>
      <c r="G194" s="49"/>
      <c r="H194" s="40" t="s">
        <v>166</v>
      </c>
      <c r="I194" s="41" t="s">
        <v>157</v>
      </c>
      <c r="J194" s="41" t="s">
        <v>144</v>
      </c>
      <c r="K194" s="42" t="s">
        <v>145</v>
      </c>
      <c r="L194" s="43"/>
      <c r="M194" s="43"/>
      <c r="N194" s="43"/>
    </row>
    <row r="195" spans="1:14" ht="18.5" thickBot="1" x14ac:dyDescent="0.45">
      <c r="A195" s="49"/>
      <c r="B195" s="49"/>
      <c r="C195" s="49"/>
      <c r="D195" s="49"/>
      <c r="E195" s="49"/>
      <c r="F195" s="49"/>
      <c r="G195" s="49"/>
      <c r="H195" s="61">
        <v>11.751818183898926</v>
      </c>
      <c r="I195" s="46">
        <v>6.65387972354889</v>
      </c>
      <c r="J195" s="46">
        <v>1.3711094457600759</v>
      </c>
      <c r="K195" s="50">
        <v>0.44367032615186164</v>
      </c>
      <c r="L195" s="43"/>
      <c r="M195" s="43"/>
      <c r="N195" s="43"/>
    </row>
    <row r="196" spans="1:14" ht="36" x14ac:dyDescent="0.4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2" t="s">
        <v>146</v>
      </c>
      <c r="L196" s="43"/>
      <c r="M196" s="43"/>
      <c r="N196" s="43"/>
    </row>
    <row r="197" spans="1:14" ht="18.5" thickBot="1" x14ac:dyDescent="0.45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53">
        <v>1.3985316519982298</v>
      </c>
      <c r="L197" s="43"/>
      <c r="M197" s="43"/>
      <c r="N197" s="43"/>
    </row>
    <row r="198" spans="1:14" ht="18" x14ac:dyDescent="0.4">
      <c r="A198" s="49"/>
      <c r="B198" s="49"/>
      <c r="C198" s="49"/>
      <c r="D198" s="49"/>
      <c r="E198" s="49"/>
      <c r="F198" s="49"/>
      <c r="G198" s="49"/>
      <c r="H198" s="49"/>
      <c r="I198" s="49"/>
      <c r="J198" s="41" t="s">
        <v>147</v>
      </c>
      <c r="K198" s="42" t="s">
        <v>148</v>
      </c>
      <c r="L198" s="43"/>
      <c r="M198" s="43"/>
      <c r="N198" s="43"/>
    </row>
    <row r="199" spans="1:14" ht="18.5" thickBot="1" x14ac:dyDescent="0.45">
      <c r="A199" s="49"/>
      <c r="B199" s="49"/>
      <c r="C199" s="49"/>
      <c r="D199" s="49"/>
      <c r="E199" s="49"/>
      <c r="F199" s="49"/>
      <c r="G199" s="49"/>
      <c r="H199" s="49"/>
      <c r="I199" s="49"/>
      <c r="J199" s="46">
        <v>2.5590883317600266</v>
      </c>
      <c r="K199" s="53">
        <v>2.5590921417795487</v>
      </c>
      <c r="L199" s="43"/>
      <c r="M199" s="43"/>
      <c r="N199" s="43"/>
    </row>
    <row r="200" spans="1:14" ht="18" x14ac:dyDescent="0.4">
      <c r="A200" s="49"/>
      <c r="B200" s="49"/>
      <c r="C200" s="49"/>
      <c r="D200" s="49"/>
      <c r="E200" s="49"/>
      <c r="F200" s="49"/>
      <c r="G200" s="49"/>
      <c r="H200" s="49"/>
      <c r="I200" s="49"/>
      <c r="J200" s="41" t="s">
        <v>149</v>
      </c>
      <c r="K200" s="42" t="s">
        <v>148</v>
      </c>
      <c r="L200" s="43"/>
      <c r="M200" s="43"/>
      <c r="N200" s="43"/>
    </row>
    <row r="201" spans="1:14" ht="18.5" thickBot="1" x14ac:dyDescent="0.45">
      <c r="A201" s="49"/>
      <c r="B201" s="49"/>
      <c r="C201" s="49"/>
      <c r="D201" s="49"/>
      <c r="E201" s="49"/>
      <c r="F201" s="49"/>
      <c r="G201" s="49"/>
      <c r="H201" s="49"/>
      <c r="I201" s="49"/>
      <c r="J201" s="46">
        <v>1.1360153453636395</v>
      </c>
      <c r="K201" s="53">
        <v>1.1360170324173127</v>
      </c>
      <c r="L201" s="43"/>
      <c r="M201" s="43"/>
      <c r="N201" s="43"/>
    </row>
    <row r="202" spans="1:14" ht="18" x14ac:dyDescent="0.4">
      <c r="A202" s="49"/>
      <c r="B202" s="49"/>
      <c r="C202" s="49"/>
      <c r="D202" s="49"/>
      <c r="E202" s="49"/>
      <c r="F202" s="49"/>
      <c r="G202" s="49"/>
      <c r="H202" s="49"/>
      <c r="I202" s="49"/>
      <c r="J202" s="40" t="s">
        <v>150</v>
      </c>
      <c r="K202" s="42" t="s">
        <v>151</v>
      </c>
      <c r="L202" s="43"/>
      <c r="M202" s="43"/>
      <c r="N202" s="43"/>
    </row>
    <row r="203" spans="1:14" ht="18.5" thickBot="1" x14ac:dyDescent="0.45">
      <c r="A203" s="49"/>
      <c r="B203" s="49"/>
      <c r="C203" s="49"/>
      <c r="D203" s="49"/>
      <c r="E203" s="49"/>
      <c r="F203" s="49"/>
      <c r="G203" s="49"/>
      <c r="H203" s="49"/>
      <c r="I203" s="49"/>
      <c r="J203" s="45">
        <v>1.7742605259577271</v>
      </c>
      <c r="K203" s="53">
        <v>1.7742605209350586</v>
      </c>
      <c r="L203" s="43"/>
      <c r="M203" s="43"/>
      <c r="N203" s="43"/>
    </row>
    <row r="204" spans="1:14" ht="18" x14ac:dyDescent="0.4">
      <c r="A204" s="49"/>
      <c r="B204" s="49"/>
      <c r="C204" s="49"/>
      <c r="D204" s="49"/>
      <c r="E204" s="49"/>
      <c r="F204" s="49"/>
      <c r="G204" s="49"/>
      <c r="H204" s="49"/>
      <c r="I204" s="41" t="s">
        <v>143</v>
      </c>
      <c r="J204" s="41" t="s">
        <v>144</v>
      </c>
      <c r="K204" s="42" t="s">
        <v>145</v>
      </c>
      <c r="L204" s="43"/>
      <c r="M204" s="43"/>
      <c r="N204" s="43"/>
    </row>
    <row r="205" spans="1:14" ht="18.5" thickBot="1" x14ac:dyDescent="0.45">
      <c r="A205" s="49"/>
      <c r="B205" s="49"/>
      <c r="C205" s="49"/>
      <c r="D205" s="49"/>
      <c r="E205" s="49"/>
      <c r="F205" s="49"/>
      <c r="G205" s="49"/>
      <c r="H205" s="49"/>
      <c r="I205" s="46">
        <v>8.5976305294036859</v>
      </c>
      <c r="J205" s="46">
        <v>1.7716419629116593</v>
      </c>
      <c r="K205" s="50">
        <v>0.57327659005553688</v>
      </c>
      <c r="L205" s="43"/>
      <c r="M205" s="43"/>
      <c r="N205" s="43"/>
    </row>
    <row r="206" spans="1:14" ht="36" x14ac:dyDescent="0.4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2" t="s">
        <v>146</v>
      </c>
      <c r="L206" s="43"/>
      <c r="M206" s="43"/>
      <c r="N206" s="43"/>
    </row>
    <row r="207" spans="1:14" ht="18.5" thickBot="1" x14ac:dyDescent="0.45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53">
        <v>1.8070747789155874</v>
      </c>
      <c r="L207" s="43"/>
      <c r="M207" s="43"/>
      <c r="N207" s="43"/>
    </row>
    <row r="208" spans="1:14" ht="18" x14ac:dyDescent="0.4">
      <c r="A208" s="49"/>
      <c r="B208" s="49"/>
      <c r="C208" s="49"/>
      <c r="D208" s="49"/>
      <c r="E208" s="49"/>
      <c r="F208" s="49"/>
      <c r="G208" s="49"/>
      <c r="H208" s="49"/>
      <c r="I208" s="49"/>
      <c r="J208" s="41" t="s">
        <v>147</v>
      </c>
      <c r="K208" s="42" t="s">
        <v>148</v>
      </c>
      <c r="L208" s="43"/>
      <c r="M208" s="43"/>
      <c r="N208" s="43"/>
    </row>
    <row r="209" spans="1:14" ht="18.5" thickBot="1" x14ac:dyDescent="0.45">
      <c r="A209" s="49"/>
      <c r="B209" s="49"/>
      <c r="C209" s="49"/>
      <c r="D209" s="49"/>
      <c r="E209" s="49"/>
      <c r="F209" s="49"/>
      <c r="G209" s="49"/>
      <c r="H209" s="49"/>
      <c r="I209" s="49"/>
      <c r="J209" s="46">
        <v>3.3066567292375022</v>
      </c>
      <c r="K209" s="53">
        <v>3.3066618917918964</v>
      </c>
      <c r="L209" s="43"/>
      <c r="M209" s="43"/>
      <c r="N209" s="43"/>
    </row>
    <row r="210" spans="1:14" ht="18" x14ac:dyDescent="0.4">
      <c r="A210" s="49"/>
      <c r="B210" s="49"/>
      <c r="C210" s="49"/>
      <c r="D210" s="49"/>
      <c r="E210" s="49"/>
      <c r="F210" s="49"/>
      <c r="G210" s="49"/>
      <c r="H210" s="49"/>
      <c r="I210" s="49"/>
      <c r="J210" s="41" t="s">
        <v>149</v>
      </c>
      <c r="K210" s="42" t="s">
        <v>148</v>
      </c>
      <c r="L210" s="43"/>
      <c r="M210" s="43"/>
      <c r="N210" s="43"/>
    </row>
    <row r="211" spans="1:14" ht="18.5" thickBot="1" x14ac:dyDescent="0.45">
      <c r="A211" s="49"/>
      <c r="B211" s="49"/>
      <c r="C211" s="49"/>
      <c r="D211" s="49"/>
      <c r="E211" s="49"/>
      <c r="F211" s="49"/>
      <c r="G211" s="49"/>
      <c r="H211" s="49"/>
      <c r="I211" s="49"/>
      <c r="J211" s="46">
        <v>1.4678714836233302</v>
      </c>
      <c r="K211" s="53">
        <v>1.467873671223451</v>
      </c>
      <c r="L211" s="43"/>
      <c r="M211" s="43"/>
      <c r="N211" s="43"/>
    </row>
    <row r="212" spans="1:14" ht="18" x14ac:dyDescent="0.4">
      <c r="A212" s="49"/>
      <c r="B212" s="49"/>
      <c r="C212" s="49"/>
      <c r="D212" s="49"/>
      <c r="E212" s="49"/>
      <c r="F212" s="49"/>
      <c r="G212" s="49"/>
      <c r="H212" s="49"/>
      <c r="I212" s="49"/>
      <c r="J212" s="40" t="s">
        <v>150</v>
      </c>
      <c r="K212" s="42" t="s">
        <v>151</v>
      </c>
      <c r="L212" s="43"/>
      <c r="M212" s="43"/>
      <c r="N212" s="43"/>
    </row>
    <row r="213" spans="1:14" ht="18.5" thickBot="1" x14ac:dyDescent="0.45">
      <c r="A213" s="49"/>
      <c r="B213" s="49"/>
      <c r="C213" s="49"/>
      <c r="D213" s="49"/>
      <c r="E213" s="49"/>
      <c r="F213" s="49"/>
      <c r="G213" s="49"/>
      <c r="H213" s="49"/>
      <c r="I213" s="49"/>
      <c r="J213" s="45">
        <v>2.2925627203902015</v>
      </c>
      <c r="K213" s="53">
        <v>2.29256272315979</v>
      </c>
      <c r="L213" s="43"/>
      <c r="M213" s="43"/>
      <c r="N213" s="43"/>
    </row>
    <row r="214" spans="1:14" ht="36" x14ac:dyDescent="0.4">
      <c r="A214" s="49"/>
      <c r="B214" s="49"/>
      <c r="C214" s="49"/>
      <c r="D214" s="49"/>
      <c r="E214" s="49"/>
      <c r="F214" s="49"/>
      <c r="G214" s="40" t="s">
        <v>193</v>
      </c>
      <c r="H214" s="112" t="s">
        <v>165</v>
      </c>
      <c r="I214" s="40" t="s">
        <v>156</v>
      </c>
      <c r="J214" s="41" t="s">
        <v>157</v>
      </c>
      <c r="K214" s="41" t="s">
        <v>144</v>
      </c>
      <c r="L214" s="42" t="s">
        <v>145</v>
      </c>
      <c r="M214" s="43"/>
      <c r="N214" s="43"/>
    </row>
    <row r="215" spans="1:14" ht="18.5" thickBot="1" x14ac:dyDescent="0.45">
      <c r="A215" s="49"/>
      <c r="B215" s="49"/>
      <c r="C215" s="49"/>
      <c r="D215" s="49"/>
      <c r="E215" s="49"/>
      <c r="F215" s="49"/>
      <c r="G215" s="61">
        <v>49.574903609179685</v>
      </c>
      <c r="H215" s="62">
        <v>49.574905395507813</v>
      </c>
      <c r="I215" s="54">
        <v>112.16024728746925</v>
      </c>
      <c r="J215" s="62">
        <v>28.802751635742187</v>
      </c>
      <c r="K215" s="46">
        <v>5.9351426271329899</v>
      </c>
      <c r="L215" s="53">
        <v>1.920522499421234</v>
      </c>
      <c r="M215" s="43"/>
      <c r="N215" s="43"/>
    </row>
    <row r="216" spans="1:14" ht="36" x14ac:dyDescent="0.4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2" t="s">
        <v>146</v>
      </c>
      <c r="M216" s="43"/>
      <c r="N216" s="43"/>
    </row>
    <row r="217" spans="1:14" ht="18.5" thickBot="1" x14ac:dyDescent="0.45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53">
        <v>6.0538452663971967</v>
      </c>
      <c r="M217" s="43"/>
      <c r="N217" s="43"/>
    </row>
    <row r="218" spans="1:14" ht="18" x14ac:dyDescent="0.4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1" t="s">
        <v>147</v>
      </c>
      <c r="L218" s="42" t="s">
        <v>148</v>
      </c>
      <c r="M218" s="43"/>
      <c r="N218" s="43"/>
    </row>
    <row r="219" spans="1:14" ht="18.5" thickBot="1" x14ac:dyDescent="0.45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62">
        <v>11.077565172784434</v>
      </c>
      <c r="L219" s="58">
        <v>11.077582125581539</v>
      </c>
      <c r="M219" s="43"/>
      <c r="N219" s="43"/>
    </row>
    <row r="220" spans="1:14" ht="18" x14ac:dyDescent="0.4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1" t="s">
        <v>149</v>
      </c>
      <c r="L220" s="42" t="s">
        <v>148</v>
      </c>
      <c r="M220" s="43"/>
      <c r="N220" s="43"/>
    </row>
    <row r="221" spans="1:14" ht="18.5" thickBot="1" x14ac:dyDescent="0.45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6">
        <v>4.9174871650069329</v>
      </c>
      <c r="L221" s="53">
        <v>4.9174946610032961</v>
      </c>
      <c r="M221" s="43"/>
      <c r="N221" s="43"/>
    </row>
    <row r="222" spans="1:14" ht="18" x14ac:dyDescent="0.4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0" t="s">
        <v>150</v>
      </c>
      <c r="L222" s="42" t="s">
        <v>151</v>
      </c>
      <c r="M222" s="43"/>
      <c r="N222" s="43"/>
    </row>
    <row r="223" spans="1:14" ht="18.5" thickBot="1" x14ac:dyDescent="0.45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5">
        <v>7.6802689324436235</v>
      </c>
      <c r="L223" s="53">
        <v>7.6802687644958496</v>
      </c>
      <c r="M223" s="43"/>
      <c r="N223" s="43"/>
    </row>
    <row r="224" spans="1:14" ht="36" x14ac:dyDescent="0.4">
      <c r="A224" s="49"/>
      <c r="B224" s="49"/>
      <c r="C224" s="49"/>
      <c r="D224" s="49"/>
      <c r="E224" s="49"/>
      <c r="F224" s="49"/>
      <c r="G224" s="49"/>
      <c r="H224" s="49"/>
      <c r="I224" s="49"/>
      <c r="J224" s="41" t="s">
        <v>158</v>
      </c>
      <c r="K224" s="41" t="s">
        <v>159</v>
      </c>
      <c r="L224" s="42" t="s">
        <v>160</v>
      </c>
      <c r="M224" s="43"/>
      <c r="N224" s="43"/>
    </row>
    <row r="225" spans="1:14" ht="18.5" thickBot="1" x14ac:dyDescent="0.45">
      <c r="A225" s="49"/>
      <c r="B225" s="49"/>
      <c r="C225" s="49"/>
      <c r="D225" s="49"/>
      <c r="E225" s="49"/>
      <c r="F225" s="49"/>
      <c r="G225" s="49"/>
      <c r="H225" s="49"/>
      <c r="I225" s="49"/>
      <c r="J225" s="62">
        <v>82.852775051879888</v>
      </c>
      <c r="K225" s="55">
        <v>179.6382830663556</v>
      </c>
      <c r="L225" s="63">
        <v>626.42490451392928</v>
      </c>
      <c r="M225" s="43"/>
      <c r="N225" s="43"/>
    </row>
    <row r="226" spans="1:14" ht="36" x14ac:dyDescent="0.4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0" t="s">
        <v>161</v>
      </c>
      <c r="L226" s="41" t="s">
        <v>162</v>
      </c>
      <c r="M226" s="41" t="s">
        <v>149</v>
      </c>
      <c r="N226" s="42" t="s">
        <v>148</v>
      </c>
    </row>
    <row r="227" spans="1:14" ht="18.5" thickBot="1" x14ac:dyDescent="0.45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54">
        <v>153.97567119973337</v>
      </c>
      <c r="L227" s="55">
        <v>125.00053450012209</v>
      </c>
      <c r="M227" s="62">
        <v>77.635387223558453</v>
      </c>
      <c r="N227" s="58">
        <v>77.635502274071868</v>
      </c>
    </row>
    <row r="228" spans="1:14" ht="36" x14ac:dyDescent="0.4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0" t="s">
        <v>163</v>
      </c>
      <c r="N228" s="42" t="s">
        <v>164</v>
      </c>
    </row>
    <row r="229" spans="1:14" ht="18.5" thickBot="1" x14ac:dyDescent="0.45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61">
        <v>53.903829801679386</v>
      </c>
      <c r="N229" s="58">
        <v>55.520946426391603</v>
      </c>
    </row>
    <row r="230" spans="1:14" ht="36" x14ac:dyDescent="0.4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0" t="s">
        <v>150</v>
      </c>
      <c r="N230" s="42" t="s">
        <v>151</v>
      </c>
    </row>
    <row r="231" spans="1:14" ht="18.5" thickBot="1" x14ac:dyDescent="0.45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5">
        <v>4.7066763154039908</v>
      </c>
      <c r="N231" s="59">
        <v>4.7066764831542969</v>
      </c>
    </row>
    <row r="232" spans="1:14" ht="36" x14ac:dyDescent="0.4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0" t="s">
        <v>150</v>
      </c>
      <c r="M232" s="42" t="s">
        <v>151</v>
      </c>
      <c r="N232" s="43"/>
    </row>
    <row r="233" spans="1:14" ht="18.5" thickBot="1" x14ac:dyDescent="0.45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61">
        <v>31.264145411682126</v>
      </c>
      <c r="M233" s="72">
        <v>31.264144897460938</v>
      </c>
      <c r="N233" s="43"/>
    </row>
    <row r="234" spans="1:14" ht="18" x14ac:dyDescent="0.4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0" t="s">
        <v>150</v>
      </c>
      <c r="L234" s="42" t="s">
        <v>151</v>
      </c>
      <c r="M234" s="43"/>
      <c r="N234" s="43"/>
    </row>
    <row r="235" spans="1:14" ht="18.5" thickBot="1" x14ac:dyDescent="0.45">
      <c r="A235" s="70"/>
      <c r="B235" s="70"/>
      <c r="C235" s="70"/>
      <c r="D235" s="70"/>
      <c r="E235" s="70"/>
      <c r="F235" s="70"/>
      <c r="G235" s="70"/>
      <c r="H235" s="70"/>
      <c r="I235" s="70"/>
      <c r="J235" s="70"/>
      <c r="K235" s="73">
        <v>48.612275057152623</v>
      </c>
      <c r="L235" s="72">
        <v>48.612274169921875</v>
      </c>
      <c r="M235" s="43"/>
      <c r="N235" s="43"/>
    </row>
  </sheetData>
  <mergeCells count="1">
    <mergeCell ref="A1:D1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1C8DC-CDE7-4E18-BD2A-0D5674159FA3}">
  <sheetPr codeName="Sheet27"/>
  <dimension ref="A2:AI182"/>
  <sheetViews>
    <sheetView workbookViewId="0">
      <selection activeCell="B6" sqref="B6"/>
    </sheetView>
  </sheetViews>
  <sheetFormatPr defaultRowHeight="14.5" x14ac:dyDescent="0.35"/>
  <cols>
    <col min="1" max="1" width="25.6328125" customWidth="1"/>
    <col min="2" max="5" width="9.6328125" customWidth="1"/>
    <col min="6" max="6" width="8.6328125" customWidth="1"/>
    <col min="7" max="7" width="11.54296875" customWidth="1"/>
    <col min="8" max="8" width="25.6328125" customWidth="1"/>
    <col min="9" max="12" width="9.6328125" customWidth="1"/>
    <col min="13" max="14" width="8.6328125" customWidth="1"/>
    <col min="15" max="15" width="25.6328125" customWidth="1"/>
    <col min="16" max="19" width="9.6328125" customWidth="1"/>
    <col min="20" max="21" width="8.6328125" customWidth="1"/>
    <col min="22" max="22" width="25.6328125" customWidth="1"/>
    <col min="23" max="26" width="9.6328125" customWidth="1"/>
    <col min="27" max="28" width="8.6328125" customWidth="1"/>
    <col min="29" max="29" width="25.6328125" customWidth="1"/>
    <col min="30" max="33" width="9.6328125" customWidth="1"/>
    <col min="34" max="35" width="8.6328125" customWidth="1"/>
  </cols>
  <sheetData>
    <row r="2" spans="1:35" ht="18" x14ac:dyDescent="0.4">
      <c r="A2" s="76" t="s">
        <v>203</v>
      </c>
      <c r="B2" s="266" t="s">
        <v>710</v>
      </c>
      <c r="C2" s="267"/>
      <c r="D2" s="267"/>
      <c r="E2" s="267"/>
      <c r="F2" s="26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 ht="18" x14ac:dyDescent="0.4">
      <c r="A3" s="76" t="s">
        <v>204</v>
      </c>
      <c r="B3" s="268" t="s">
        <v>717</v>
      </c>
      <c r="C3" s="269"/>
      <c r="D3" s="269"/>
      <c r="E3" s="269"/>
      <c r="F3" s="270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36" x14ac:dyDescent="0.4">
      <c r="A4" s="78" t="s">
        <v>1</v>
      </c>
      <c r="B4" s="77"/>
      <c r="C4" s="77"/>
      <c r="D4" s="77"/>
      <c r="E4" s="77"/>
      <c r="F4" s="77"/>
      <c r="G4" s="77"/>
      <c r="H4" s="78" t="s">
        <v>2</v>
      </c>
      <c r="I4" s="77"/>
      <c r="J4" s="77"/>
      <c r="K4" s="77"/>
      <c r="L4" s="77"/>
      <c r="M4" s="77"/>
      <c r="N4" s="77"/>
      <c r="O4" s="78" t="s">
        <v>3</v>
      </c>
      <c r="P4" s="77"/>
      <c r="Q4" s="77"/>
      <c r="R4" s="77"/>
      <c r="S4" s="77"/>
      <c r="T4" s="77"/>
      <c r="U4" s="77"/>
      <c r="V4" s="78" t="s">
        <v>206</v>
      </c>
      <c r="W4" s="77"/>
      <c r="X4" s="77"/>
      <c r="Y4" s="77"/>
      <c r="Z4" s="77"/>
      <c r="AA4" s="77"/>
      <c r="AB4" s="77"/>
      <c r="AC4" s="78" t="s">
        <v>5</v>
      </c>
      <c r="AD4" s="77"/>
      <c r="AE4" s="77"/>
      <c r="AF4" s="77"/>
      <c r="AG4" s="77"/>
      <c r="AH4" s="77"/>
      <c r="AI4" s="77"/>
    </row>
    <row r="5" spans="1:35" ht="90" x14ac:dyDescent="0.4">
      <c r="A5" s="76" t="s">
        <v>207</v>
      </c>
      <c r="B5" s="76" t="s">
        <v>208</v>
      </c>
      <c r="C5" s="76" t="s">
        <v>209</v>
      </c>
      <c r="D5" s="76" t="s">
        <v>210</v>
      </c>
      <c r="E5" s="76" t="s">
        <v>211</v>
      </c>
      <c r="F5" s="76" t="s">
        <v>212</v>
      </c>
      <c r="G5" s="76" t="s">
        <v>213</v>
      </c>
      <c r="H5" s="76" t="s">
        <v>207</v>
      </c>
      <c r="I5" s="76" t="s">
        <v>208</v>
      </c>
      <c r="J5" s="76" t="s">
        <v>209</v>
      </c>
      <c r="K5" s="76" t="s">
        <v>210</v>
      </c>
      <c r="L5" s="76" t="s">
        <v>211</v>
      </c>
      <c r="M5" s="76" t="s">
        <v>212</v>
      </c>
      <c r="N5" s="76" t="s">
        <v>213</v>
      </c>
      <c r="O5" s="76" t="s">
        <v>207</v>
      </c>
      <c r="P5" s="76" t="s">
        <v>208</v>
      </c>
      <c r="Q5" s="76" t="s">
        <v>209</v>
      </c>
      <c r="R5" s="76" t="s">
        <v>210</v>
      </c>
      <c r="S5" s="76" t="s">
        <v>211</v>
      </c>
      <c r="T5" s="76" t="s">
        <v>212</v>
      </c>
      <c r="U5" s="76" t="s">
        <v>213</v>
      </c>
      <c r="V5" s="76" t="s">
        <v>207</v>
      </c>
      <c r="W5" s="76" t="s">
        <v>208</v>
      </c>
      <c r="X5" s="76" t="s">
        <v>209</v>
      </c>
      <c r="Y5" s="76" t="s">
        <v>210</v>
      </c>
      <c r="Z5" s="76" t="s">
        <v>211</v>
      </c>
      <c r="AA5" s="76" t="s">
        <v>212</v>
      </c>
      <c r="AB5" s="76" t="s">
        <v>213</v>
      </c>
      <c r="AC5" s="76" t="s">
        <v>207</v>
      </c>
      <c r="AD5" s="76" t="s">
        <v>208</v>
      </c>
      <c r="AE5" s="76" t="s">
        <v>209</v>
      </c>
      <c r="AF5" s="76" t="s">
        <v>210</v>
      </c>
      <c r="AG5" s="76" t="s">
        <v>211</v>
      </c>
      <c r="AH5" s="76" t="s">
        <v>212</v>
      </c>
      <c r="AI5" s="76" t="s">
        <v>213</v>
      </c>
    </row>
    <row r="6" spans="1:35" ht="18" x14ac:dyDescent="0.4">
      <c r="A6" s="78" t="s">
        <v>214</v>
      </c>
      <c r="B6" s="79">
        <f>-1767.012+9125.21496162908</f>
        <v>7358.2029616290811</v>
      </c>
      <c r="C6" s="79">
        <v>4506.4579953425236</v>
      </c>
      <c r="D6" s="79">
        <f>-1767.012+4618.75696628656</f>
        <v>2851.7449662865602</v>
      </c>
      <c r="E6" s="81"/>
      <c r="F6" s="81"/>
      <c r="G6" s="85">
        <v>0.50615322331672397</v>
      </c>
      <c r="H6" s="78" t="s">
        <v>214</v>
      </c>
      <c r="I6" s="83">
        <v>72.804456962964494</v>
      </c>
      <c r="J6" s="83">
        <v>23.273169113759629</v>
      </c>
      <c r="K6" s="83">
        <v>49.53128784920488</v>
      </c>
      <c r="L6" s="81"/>
      <c r="M6" s="81"/>
      <c r="N6" s="85">
        <v>0.68033318172267054</v>
      </c>
      <c r="O6" s="78" t="s">
        <v>214</v>
      </c>
      <c r="P6" s="84">
        <v>7.9960545146248325</v>
      </c>
      <c r="Q6" s="85">
        <v>0.78591681191523566</v>
      </c>
      <c r="R6" s="84">
        <v>7.2101377027095968</v>
      </c>
      <c r="S6" s="81"/>
      <c r="T6" s="81"/>
      <c r="U6" s="85">
        <v>0.90171192423991253</v>
      </c>
      <c r="V6" s="78" t="s">
        <v>214</v>
      </c>
      <c r="W6" s="86">
        <v>1.9540694258359158E-5</v>
      </c>
      <c r="X6" s="86">
        <v>1.9540694258359158E-5</v>
      </c>
      <c r="Y6" s="87">
        <v>0</v>
      </c>
      <c r="Z6" s="81"/>
      <c r="AA6" s="81"/>
      <c r="AB6" s="87">
        <v>0</v>
      </c>
      <c r="AC6" s="78" t="s">
        <v>214</v>
      </c>
      <c r="AD6" s="80">
        <v>519.49694285369912</v>
      </c>
      <c r="AE6" s="88">
        <v>429.70872331033769</v>
      </c>
      <c r="AF6" s="94">
        <v>89.788219543361208</v>
      </c>
      <c r="AG6" s="77"/>
      <c r="AH6" s="77"/>
      <c r="AI6" s="89">
        <v>0.17283685838483831</v>
      </c>
    </row>
    <row r="7" spans="1:35" ht="18" x14ac:dyDescent="0.4">
      <c r="A7" s="76" t="s">
        <v>215</v>
      </c>
      <c r="B7" s="91">
        <v>4313.1242689227238</v>
      </c>
      <c r="C7" s="91">
        <v>4225.1987653881388</v>
      </c>
      <c r="D7" s="94">
        <f>-1767.012+87.9255035345848</f>
        <v>-1679.0864964654152</v>
      </c>
      <c r="E7" s="89">
        <v>0.47266001809920338</v>
      </c>
      <c r="F7" s="93">
        <v>2.0385571583947361E-2</v>
      </c>
      <c r="G7" s="90">
        <v>9.6354446338311663E-3</v>
      </c>
      <c r="H7" s="76" t="s">
        <v>232</v>
      </c>
      <c r="I7" s="94">
        <v>37.691699462206586</v>
      </c>
      <c r="J7" s="93">
        <v>5.9566969310303169E-2</v>
      </c>
      <c r="K7" s="94">
        <v>37.632132492896289</v>
      </c>
      <c r="L7" s="89">
        <v>0.51771142914204127</v>
      </c>
      <c r="M7" s="89">
        <v>0.99841962633258219</v>
      </c>
      <c r="N7" s="89">
        <v>0.51689325163210398</v>
      </c>
      <c r="O7" s="76" t="s">
        <v>258</v>
      </c>
      <c r="P7" s="92">
        <v>4.6596979344715592</v>
      </c>
      <c r="Q7" s="95">
        <v>0</v>
      </c>
      <c r="R7" s="92">
        <v>4.6596979344715592</v>
      </c>
      <c r="S7" s="89">
        <v>0.58274964558444964</v>
      </c>
      <c r="T7" s="92">
        <v>1</v>
      </c>
      <c r="U7" s="89">
        <v>0.58274964558444964</v>
      </c>
      <c r="V7" s="76" t="s">
        <v>218</v>
      </c>
      <c r="W7" s="90">
        <v>1.4282840939269967E-5</v>
      </c>
      <c r="X7" s="90">
        <v>1.4282840939269967E-5</v>
      </c>
      <c r="Y7" s="95">
        <v>0</v>
      </c>
      <c r="Z7" s="89">
        <v>0.7309280187504098</v>
      </c>
      <c r="AA7" s="95">
        <v>0</v>
      </c>
      <c r="AB7" s="95">
        <v>0</v>
      </c>
      <c r="AC7" s="76" t="s">
        <v>219</v>
      </c>
      <c r="AD7" s="88">
        <v>420.85231942333616</v>
      </c>
      <c r="AE7" s="88">
        <v>405.87569104577841</v>
      </c>
      <c r="AF7" s="94">
        <v>14.976628377557754</v>
      </c>
      <c r="AG7" s="89">
        <v>0.81011510310630774</v>
      </c>
      <c r="AH7" s="93">
        <v>3.5586422329997272E-2</v>
      </c>
      <c r="AI7" s="93">
        <v>2.8829098195050352E-2</v>
      </c>
    </row>
    <row r="8" spans="1:35" ht="18" x14ac:dyDescent="0.4">
      <c r="A8" s="76" t="s">
        <v>223</v>
      </c>
      <c r="B8" s="91">
        <v>3983.0947809580593</v>
      </c>
      <c r="C8" s="88">
        <v>279.99956566244708</v>
      </c>
      <c r="D8" s="91">
        <v>3703.0952152956124</v>
      </c>
      <c r="E8" s="89">
        <v>0.90915327307530047</v>
      </c>
      <c r="F8" s="89">
        <v>0.92970301208973538</v>
      </c>
      <c r="G8" s="89">
        <v>0.40580909390813036</v>
      </c>
      <c r="H8" s="76" t="s">
        <v>219</v>
      </c>
      <c r="I8" s="94">
        <v>11.881967340872947</v>
      </c>
      <c r="J8" s="94">
        <v>11.45913063296941</v>
      </c>
      <c r="K8" s="89">
        <v>0.42283670790353939</v>
      </c>
      <c r="L8" s="89">
        <v>0.68091527457306045</v>
      </c>
      <c r="M8" s="93">
        <v>3.5586422329997272E-2</v>
      </c>
      <c r="N8" s="90">
        <v>5.8078409693878459E-3</v>
      </c>
      <c r="O8" s="76" t="s">
        <v>232</v>
      </c>
      <c r="P8" s="92">
        <v>2.3777848703285644</v>
      </c>
      <c r="Q8" s="90">
        <v>3.7577885958521044E-3</v>
      </c>
      <c r="R8" s="92">
        <v>2.3740270817327125</v>
      </c>
      <c r="S8" s="89">
        <v>0.88011941288400741</v>
      </c>
      <c r="T8" s="89">
        <v>0.99841962633258208</v>
      </c>
      <c r="U8" s="89">
        <v>0.29689981194983134</v>
      </c>
      <c r="V8" s="76" t="s">
        <v>224</v>
      </c>
      <c r="W8" s="90">
        <v>1.924720316042031E-6</v>
      </c>
      <c r="X8" s="90">
        <v>1.924720316042031E-6</v>
      </c>
      <c r="Y8" s="95">
        <v>0</v>
      </c>
      <c r="Z8" s="89">
        <v>0.82942607059003004</v>
      </c>
      <c r="AA8" s="95">
        <v>0</v>
      </c>
      <c r="AB8" s="95">
        <v>0</v>
      </c>
      <c r="AC8" s="76" t="s">
        <v>246</v>
      </c>
      <c r="AD8" s="94">
        <v>34.203966469979903</v>
      </c>
      <c r="AE8" s="92">
        <v>7.9916377905555089</v>
      </c>
      <c r="AF8" s="94">
        <v>26.212328679424392</v>
      </c>
      <c r="AG8" s="89">
        <v>0.87595565701234379</v>
      </c>
      <c r="AH8" s="89">
        <v>0.76635347840228984</v>
      </c>
      <c r="AI8" s="93">
        <v>5.0457137505824194E-2</v>
      </c>
    </row>
    <row r="9" spans="1:35" ht="18" x14ac:dyDescent="0.4">
      <c r="A9" s="76" t="s">
        <v>231</v>
      </c>
      <c r="B9" s="88">
        <v>828.95246518584747</v>
      </c>
      <c r="C9" s="92">
        <v>1.2162177294885503</v>
      </c>
      <c r="D9" s="88">
        <v>827.73624745635891</v>
      </c>
      <c r="E9" s="89">
        <v>0.99999523884504271</v>
      </c>
      <c r="F9" s="89">
        <v>0.99853282572817259</v>
      </c>
      <c r="G9" s="93">
        <v>9.0708684774762502E-2</v>
      </c>
      <c r="H9" s="76" t="s">
        <v>216</v>
      </c>
      <c r="I9" s="94">
        <v>11.359978741722763</v>
      </c>
      <c r="J9" s="94">
        <v>11.359978741722763</v>
      </c>
      <c r="K9" s="95">
        <v>0</v>
      </c>
      <c r="L9" s="89">
        <v>0.83694938588442658</v>
      </c>
      <c r="M9" s="95">
        <v>0</v>
      </c>
      <c r="N9" s="95">
        <v>0</v>
      </c>
      <c r="O9" s="76" t="s">
        <v>219</v>
      </c>
      <c r="P9" s="89">
        <v>0.75178904789608991</v>
      </c>
      <c r="Q9" s="89">
        <v>0.72503556533459312</v>
      </c>
      <c r="R9" s="93">
        <v>2.6753482561496802E-2</v>
      </c>
      <c r="S9" s="89">
        <v>0.9741394131880402</v>
      </c>
      <c r="T9" s="93">
        <v>3.5586422329997272E-2</v>
      </c>
      <c r="U9" s="90">
        <v>3.3458354382857845E-3</v>
      </c>
      <c r="V9" s="76" t="s">
        <v>234</v>
      </c>
      <c r="W9" s="90">
        <v>9.9136889407718839E-7</v>
      </c>
      <c r="X9" s="90">
        <v>9.9136889407718839E-7</v>
      </c>
      <c r="Y9" s="95">
        <v>0</v>
      </c>
      <c r="Z9" s="89">
        <v>0.88015962595759833</v>
      </c>
      <c r="AA9" s="95">
        <v>0</v>
      </c>
      <c r="AB9" s="95">
        <v>0</v>
      </c>
      <c r="AC9" s="76" t="s">
        <v>252</v>
      </c>
      <c r="AD9" s="94">
        <v>28.044753964338522</v>
      </c>
      <c r="AE9" s="89">
        <v>0.63797691321880434</v>
      </c>
      <c r="AF9" s="94">
        <v>27.406777051119718</v>
      </c>
      <c r="AG9" s="89">
        <v>0.9299401016758353</v>
      </c>
      <c r="AH9" s="89">
        <v>0.97725147048784777</v>
      </c>
      <c r="AI9" s="93">
        <v>5.2756377930866905E-2</v>
      </c>
    </row>
    <row r="10" spans="1:35" ht="36" x14ac:dyDescent="0.4">
      <c r="A10" s="96" t="s">
        <v>239</v>
      </c>
      <c r="B10" s="100">
        <v>3.5404983190390905E-2</v>
      </c>
      <c r="C10" s="100">
        <v>3.5404983190390905E-2</v>
      </c>
      <c r="D10" s="101">
        <v>0</v>
      </c>
      <c r="E10" s="98">
        <v>0.99999911875179992</v>
      </c>
      <c r="F10" s="101">
        <v>0</v>
      </c>
      <c r="G10" s="101">
        <v>0</v>
      </c>
      <c r="H10" s="76" t="s">
        <v>240</v>
      </c>
      <c r="I10" s="92">
        <v>7.4254731887191827</v>
      </c>
      <c r="J10" s="93">
        <v>2.3092287683004149E-2</v>
      </c>
      <c r="K10" s="92">
        <v>7.402380901036179</v>
      </c>
      <c r="L10" s="89">
        <v>0.93894139981424019</v>
      </c>
      <c r="M10" s="89">
        <v>0.99689012577432967</v>
      </c>
      <c r="N10" s="89">
        <v>0.10167483159446897</v>
      </c>
      <c r="O10" s="76" t="s">
        <v>246</v>
      </c>
      <c r="P10" s="93">
        <v>9.4609455297520878E-2</v>
      </c>
      <c r="Q10" s="93">
        <v>2.2105170140519794E-2</v>
      </c>
      <c r="R10" s="93">
        <v>7.250428515700108E-2</v>
      </c>
      <c r="S10" s="89">
        <v>0.98597143048162916</v>
      </c>
      <c r="T10" s="89">
        <v>0.76635347840228996</v>
      </c>
      <c r="U10" s="90">
        <v>9.0675076094579275E-3</v>
      </c>
      <c r="V10" s="76" t="s">
        <v>239</v>
      </c>
      <c r="W10" s="90">
        <v>9.7803820967930687E-7</v>
      </c>
      <c r="X10" s="90">
        <v>9.7803820967930687E-7</v>
      </c>
      <c r="Y10" s="95">
        <v>0</v>
      </c>
      <c r="Z10" s="89">
        <v>0.93021098015965897</v>
      </c>
      <c r="AA10" s="95">
        <v>0</v>
      </c>
      <c r="AB10" s="95">
        <v>0</v>
      </c>
      <c r="AC10" s="76" t="s">
        <v>274</v>
      </c>
      <c r="AD10" s="94">
        <v>18.426918398490873</v>
      </c>
      <c r="AE10" s="94">
        <v>13.189442740010964</v>
      </c>
      <c r="AF10" s="92">
        <v>5.2374756584799123</v>
      </c>
      <c r="AG10" s="89">
        <v>0.96541079818709519</v>
      </c>
      <c r="AH10" s="89">
        <v>0.28422960069703518</v>
      </c>
      <c r="AI10" s="93">
        <v>1.0081821905841112E-2</v>
      </c>
    </row>
    <row r="11" spans="1:35" ht="18" x14ac:dyDescent="0.4">
      <c r="A11" s="96" t="s">
        <v>245</v>
      </c>
      <c r="B11" s="99">
        <v>2.1589995459096734E-3</v>
      </c>
      <c r="C11" s="99">
        <v>2.1589995459096734E-3</v>
      </c>
      <c r="D11" s="101">
        <v>0</v>
      </c>
      <c r="E11" s="98">
        <v>0.99999935534891637</v>
      </c>
      <c r="F11" s="101">
        <v>0</v>
      </c>
      <c r="G11" s="101">
        <v>0</v>
      </c>
      <c r="H11" s="76" t="s">
        <v>263</v>
      </c>
      <c r="I11" s="92">
        <v>1.803763390458283</v>
      </c>
      <c r="J11" s="95">
        <v>0</v>
      </c>
      <c r="K11" s="92">
        <v>1.803763390458283</v>
      </c>
      <c r="L11" s="89">
        <v>0.96371685266015394</v>
      </c>
      <c r="M11" s="92">
        <v>1</v>
      </c>
      <c r="N11" s="93">
        <v>2.4775452845913738E-2</v>
      </c>
      <c r="O11" s="76" t="s">
        <v>252</v>
      </c>
      <c r="P11" s="93">
        <v>7.3735682666646887E-2</v>
      </c>
      <c r="Q11" s="90">
        <v>1.6773783532409116E-3</v>
      </c>
      <c r="R11" s="93">
        <v>7.2058304313405971E-2</v>
      </c>
      <c r="S11" s="89">
        <v>0.99519293873070169</v>
      </c>
      <c r="T11" s="89">
        <v>0.97725147048784766</v>
      </c>
      <c r="U11" s="90">
        <v>9.0117324965219899E-3</v>
      </c>
      <c r="V11" s="76" t="s">
        <v>247</v>
      </c>
      <c r="W11" s="90">
        <v>7.6632501116746335E-7</v>
      </c>
      <c r="X11" s="90">
        <v>7.6632501116746335E-7</v>
      </c>
      <c r="Y11" s="95">
        <v>0</v>
      </c>
      <c r="Z11" s="89">
        <v>0.96942785756613303</v>
      </c>
      <c r="AA11" s="95">
        <v>0</v>
      </c>
      <c r="AB11" s="95">
        <v>0</v>
      </c>
      <c r="AC11" s="76" t="s">
        <v>316</v>
      </c>
      <c r="AD11" s="94">
        <v>13.58446412826124</v>
      </c>
      <c r="AE11" s="95">
        <v>0</v>
      </c>
      <c r="AF11" s="94">
        <v>13.58446412826124</v>
      </c>
      <c r="AG11" s="89">
        <v>0.99156006492510362</v>
      </c>
      <c r="AH11" s="92">
        <v>1</v>
      </c>
      <c r="AI11" s="93">
        <v>2.6149266738008315E-2</v>
      </c>
    </row>
    <row r="12" spans="1:35" ht="36" x14ac:dyDescent="0.4">
      <c r="A12" s="96" t="s">
        <v>247</v>
      </c>
      <c r="B12" s="99">
        <v>1.4696644049786969E-3</v>
      </c>
      <c r="C12" s="99">
        <v>1.4696644049786969E-3</v>
      </c>
      <c r="D12" s="101">
        <v>0</v>
      </c>
      <c r="E12" s="98">
        <v>0.99999951640423523</v>
      </c>
      <c r="F12" s="101">
        <v>0</v>
      </c>
      <c r="G12" s="101">
        <v>0</v>
      </c>
      <c r="H12" s="76" t="s">
        <v>246</v>
      </c>
      <c r="I12" s="92">
        <v>1.4761171940558084</v>
      </c>
      <c r="J12" s="89">
        <v>0.34488964786171156</v>
      </c>
      <c r="K12" s="92">
        <v>1.1312275461940968</v>
      </c>
      <c r="L12" s="89">
        <v>0.98399194646116528</v>
      </c>
      <c r="M12" s="89">
        <v>0.76635347840228996</v>
      </c>
      <c r="N12" s="93">
        <v>1.5537888659337853E-2</v>
      </c>
      <c r="O12" s="96" t="s">
        <v>264</v>
      </c>
      <c r="P12" s="100">
        <v>1.3324363012221587E-2</v>
      </c>
      <c r="Q12" s="100">
        <v>1.3324363012221587E-2</v>
      </c>
      <c r="R12" s="101">
        <v>0</v>
      </c>
      <c r="S12" s="98">
        <v>0.99685930593565908</v>
      </c>
      <c r="T12" s="101">
        <v>0</v>
      </c>
      <c r="U12" s="101">
        <v>0</v>
      </c>
      <c r="V12" s="76" t="s">
        <v>245</v>
      </c>
      <c r="W12" s="90">
        <v>3.5220220977319302E-7</v>
      </c>
      <c r="X12" s="90">
        <v>3.5220220977319302E-7</v>
      </c>
      <c r="Y12" s="95">
        <v>0</v>
      </c>
      <c r="Z12" s="89">
        <v>0.98745189525468791</v>
      </c>
      <c r="AA12" s="95">
        <v>0</v>
      </c>
      <c r="AB12" s="95">
        <v>0</v>
      </c>
      <c r="AC12" s="96" t="s">
        <v>223</v>
      </c>
      <c r="AD12" s="97">
        <v>2.2909944134987517</v>
      </c>
      <c r="AE12" s="98">
        <v>0.1610500065882057</v>
      </c>
      <c r="AF12" s="97">
        <v>2.1299444069105462</v>
      </c>
      <c r="AG12" s="98">
        <v>0.99597008974818313</v>
      </c>
      <c r="AH12" s="98">
        <v>0.92970301208973538</v>
      </c>
      <c r="AI12" s="99">
        <v>4.1000133614075606E-3</v>
      </c>
    </row>
    <row r="13" spans="1:35" ht="18" x14ac:dyDescent="0.4">
      <c r="A13" s="96" t="s">
        <v>224</v>
      </c>
      <c r="B13" s="99">
        <v>1.25106820542732E-3</v>
      </c>
      <c r="C13" s="99">
        <v>1.25106820542732E-3</v>
      </c>
      <c r="D13" s="101">
        <v>0</v>
      </c>
      <c r="E13" s="98">
        <v>0.99999965350437059</v>
      </c>
      <c r="F13" s="101">
        <v>0</v>
      </c>
      <c r="G13" s="101">
        <v>0</v>
      </c>
      <c r="H13" s="76" t="s">
        <v>252</v>
      </c>
      <c r="I13" s="92">
        <v>1.1653867208546582</v>
      </c>
      <c r="J13" s="93">
        <v>2.6510834212432555E-2</v>
      </c>
      <c r="K13" s="92">
        <v>1.1388758866422255</v>
      </c>
      <c r="L13" s="89">
        <v>0.99999902582785138</v>
      </c>
      <c r="M13" s="89">
        <v>0.97725147048784755</v>
      </c>
      <c r="N13" s="93">
        <v>1.5642941849309717E-2</v>
      </c>
      <c r="O13" s="96" t="s">
        <v>273</v>
      </c>
      <c r="P13" s="100">
        <v>1.1020829862620214E-2</v>
      </c>
      <c r="Q13" s="100">
        <v>1.1020829862620214E-2</v>
      </c>
      <c r="R13" s="101">
        <v>0</v>
      </c>
      <c r="S13" s="98">
        <v>0.99823758941815199</v>
      </c>
      <c r="T13" s="101">
        <v>0</v>
      </c>
      <c r="U13" s="101">
        <v>0</v>
      </c>
      <c r="V13" s="96" t="s">
        <v>259</v>
      </c>
      <c r="W13" s="99">
        <v>1.239923888043131E-7</v>
      </c>
      <c r="X13" s="99">
        <v>1.239923888043131E-7</v>
      </c>
      <c r="Y13" s="101">
        <v>0</v>
      </c>
      <c r="Z13" s="98">
        <v>0.99379723729652825</v>
      </c>
      <c r="AA13" s="101">
        <v>0</v>
      </c>
      <c r="AB13" s="101">
        <v>0</v>
      </c>
      <c r="AC13" s="96" t="s">
        <v>249</v>
      </c>
      <c r="AD13" s="97">
        <v>1.1893564561405532</v>
      </c>
      <c r="AE13" s="97">
        <v>1.1884446968203839</v>
      </c>
      <c r="AF13" s="99">
        <v>9.1175932016934226E-4</v>
      </c>
      <c r="AG13" s="98">
        <v>0.99825952854566136</v>
      </c>
      <c r="AH13" s="99">
        <v>7.665988740902705E-4</v>
      </c>
      <c r="AI13" s="99">
        <v>1.75508120444534E-6</v>
      </c>
    </row>
    <row r="14" spans="1:35" ht="18" x14ac:dyDescent="0.4">
      <c r="A14" s="96" t="s">
        <v>259</v>
      </c>
      <c r="B14" s="99">
        <v>1.239923888043131E-3</v>
      </c>
      <c r="C14" s="99">
        <v>1.239923888043131E-3</v>
      </c>
      <c r="D14" s="101">
        <v>0</v>
      </c>
      <c r="E14" s="98">
        <v>0.99999978938323941</v>
      </c>
      <c r="F14" s="101">
        <v>0</v>
      </c>
      <c r="G14" s="101">
        <v>0</v>
      </c>
      <c r="H14" s="96" t="s">
        <v>272</v>
      </c>
      <c r="I14" s="99">
        <v>4.7129491949740746E-5</v>
      </c>
      <c r="J14" s="101">
        <v>0</v>
      </c>
      <c r="K14" s="99">
        <v>4.7129491949740746E-5</v>
      </c>
      <c r="L14" s="98">
        <v>0.99999967317135086</v>
      </c>
      <c r="M14" s="97">
        <v>1</v>
      </c>
      <c r="N14" s="99">
        <v>6.4734349950189779E-7</v>
      </c>
      <c r="O14" s="96" t="s">
        <v>283</v>
      </c>
      <c r="P14" s="99">
        <v>7.2887346899437565E-3</v>
      </c>
      <c r="Q14" s="99">
        <v>7.2887346899437565E-3</v>
      </c>
      <c r="R14" s="101">
        <v>0</v>
      </c>
      <c r="S14" s="98">
        <v>0.9991491308135505</v>
      </c>
      <c r="T14" s="101">
        <v>0</v>
      </c>
      <c r="U14" s="101">
        <v>0</v>
      </c>
      <c r="V14" s="96" t="s">
        <v>265</v>
      </c>
      <c r="W14" s="99">
        <v>1.2120628954569454E-7</v>
      </c>
      <c r="X14" s="99">
        <v>1.2120628954569454E-7</v>
      </c>
      <c r="Y14" s="101">
        <v>0</v>
      </c>
      <c r="Z14" s="97">
        <v>1</v>
      </c>
      <c r="AA14" s="101">
        <v>0</v>
      </c>
      <c r="AB14" s="101">
        <v>0</v>
      </c>
      <c r="AC14" s="96" t="s">
        <v>269</v>
      </c>
      <c r="AD14" s="98">
        <v>0.46871654136008745</v>
      </c>
      <c r="AE14" s="98">
        <v>0.41738278247885885</v>
      </c>
      <c r="AF14" s="100">
        <v>5.1333758881228604E-2</v>
      </c>
      <c r="AG14" s="98">
        <v>0.99916177936312589</v>
      </c>
      <c r="AH14" s="98">
        <v>0.10951983630078864</v>
      </c>
      <c r="AI14" s="99">
        <v>9.8814361830970831E-5</v>
      </c>
    </row>
    <row r="15" spans="1:35" ht="36" x14ac:dyDescent="0.4">
      <c r="A15" s="96" t="s">
        <v>234</v>
      </c>
      <c r="B15" s="99">
        <v>1.2061654877939126E-3</v>
      </c>
      <c r="C15" s="99">
        <v>1.2061654877939126E-3</v>
      </c>
      <c r="D15" s="101">
        <v>0</v>
      </c>
      <c r="E15" s="98">
        <v>0.99999992156264472</v>
      </c>
      <c r="F15" s="101">
        <v>0</v>
      </c>
      <c r="G15" s="101">
        <v>0</v>
      </c>
      <c r="H15" s="96" t="s">
        <v>251</v>
      </c>
      <c r="I15" s="99">
        <v>2.3794582313612605E-5</v>
      </c>
      <c r="J15" s="101">
        <v>0</v>
      </c>
      <c r="K15" s="99">
        <v>2.3794582313612605E-5</v>
      </c>
      <c r="L15" s="97">
        <v>1</v>
      </c>
      <c r="M15" s="97">
        <v>1</v>
      </c>
      <c r="N15" s="99">
        <v>3.2682864904434174E-7</v>
      </c>
      <c r="O15" s="96" t="s">
        <v>288</v>
      </c>
      <c r="P15" s="99">
        <v>3.4634804598818098E-3</v>
      </c>
      <c r="Q15" s="101">
        <v>0</v>
      </c>
      <c r="R15" s="99">
        <v>3.4634804598818098E-3</v>
      </c>
      <c r="S15" s="98">
        <v>0.99958227949375866</v>
      </c>
      <c r="T15" s="97">
        <v>1</v>
      </c>
      <c r="U15" s="99">
        <v>4.3314868020810551E-4</v>
      </c>
      <c r="V15" s="96" t="s">
        <v>242</v>
      </c>
      <c r="W15" s="101">
        <v>0</v>
      </c>
      <c r="X15" s="101">
        <v>0</v>
      </c>
      <c r="Y15" s="101">
        <v>0</v>
      </c>
      <c r="Z15" s="97">
        <v>1</v>
      </c>
      <c r="AA15" s="101">
        <v>0</v>
      </c>
      <c r="AB15" s="101">
        <v>0</v>
      </c>
      <c r="AC15" s="96" t="s">
        <v>305</v>
      </c>
      <c r="AD15" s="98">
        <v>0.23228382266498718</v>
      </c>
      <c r="AE15" s="98">
        <v>0.23228382266498718</v>
      </c>
      <c r="AF15" s="101">
        <v>0</v>
      </c>
      <c r="AG15" s="98">
        <v>0.99960891158567367</v>
      </c>
      <c r="AH15" s="101">
        <v>0</v>
      </c>
      <c r="AI15" s="101">
        <v>0</v>
      </c>
    </row>
    <row r="16" spans="1:35" ht="36" x14ac:dyDescent="0.4">
      <c r="A16" s="96" t="s">
        <v>265</v>
      </c>
      <c r="B16" s="99">
        <v>5.7572987534204904E-4</v>
      </c>
      <c r="C16" s="99">
        <v>5.7572987534204904E-4</v>
      </c>
      <c r="D16" s="101">
        <v>0</v>
      </c>
      <c r="E16" s="98">
        <v>0.99999998465484341</v>
      </c>
      <c r="F16" s="101">
        <v>0</v>
      </c>
      <c r="G16" s="101">
        <v>0</v>
      </c>
      <c r="H16" s="96" t="s">
        <v>242</v>
      </c>
      <c r="I16" s="101">
        <v>0</v>
      </c>
      <c r="J16" s="101">
        <v>0</v>
      </c>
      <c r="K16" s="101">
        <v>0</v>
      </c>
      <c r="L16" s="97">
        <v>1</v>
      </c>
      <c r="M16" s="101">
        <v>0</v>
      </c>
      <c r="N16" s="101">
        <v>0</v>
      </c>
      <c r="O16" s="96" t="s">
        <v>217</v>
      </c>
      <c r="P16" s="99">
        <v>1.706981926244233E-3</v>
      </c>
      <c r="Q16" s="99">
        <v>1.706981926244233E-3</v>
      </c>
      <c r="R16" s="101">
        <v>0</v>
      </c>
      <c r="S16" s="98">
        <v>0.99979575751884231</v>
      </c>
      <c r="T16" s="101">
        <v>0</v>
      </c>
      <c r="U16" s="101">
        <v>0</v>
      </c>
      <c r="V16" s="96" t="s">
        <v>248</v>
      </c>
      <c r="W16" s="101">
        <v>0</v>
      </c>
      <c r="X16" s="101">
        <v>0</v>
      </c>
      <c r="Y16" s="101">
        <v>0</v>
      </c>
      <c r="Z16" s="97">
        <v>1</v>
      </c>
      <c r="AA16" s="101">
        <v>0</v>
      </c>
      <c r="AB16" s="101">
        <v>0</v>
      </c>
      <c r="AC16" s="96" t="s">
        <v>718</v>
      </c>
      <c r="AD16" s="100">
        <v>8.356619123214426E-2</v>
      </c>
      <c r="AE16" s="101">
        <v>0</v>
      </c>
      <c r="AF16" s="100">
        <v>8.356619123214426E-2</v>
      </c>
      <c r="AG16" s="98">
        <v>0.9997697714182131</v>
      </c>
      <c r="AH16" s="97">
        <v>1</v>
      </c>
      <c r="AI16" s="99">
        <v>1.6085983253933834E-4</v>
      </c>
    </row>
    <row r="17" spans="1:35" ht="36" x14ac:dyDescent="0.4">
      <c r="A17" s="96" t="s">
        <v>218</v>
      </c>
      <c r="B17" s="99">
        <v>1.4002785234578399E-4</v>
      </c>
      <c r="C17" s="99">
        <v>1.4002785234578399E-4</v>
      </c>
      <c r="D17" s="101">
        <v>0</v>
      </c>
      <c r="E17" s="97">
        <v>1</v>
      </c>
      <c r="F17" s="101">
        <v>0</v>
      </c>
      <c r="G17" s="101">
        <v>0</v>
      </c>
      <c r="H17" s="96" t="s">
        <v>248</v>
      </c>
      <c r="I17" s="101">
        <v>0</v>
      </c>
      <c r="J17" s="101">
        <v>0</v>
      </c>
      <c r="K17" s="101">
        <v>0</v>
      </c>
      <c r="L17" s="97">
        <v>1</v>
      </c>
      <c r="M17" s="101">
        <v>0</v>
      </c>
      <c r="N17" s="101">
        <v>0</v>
      </c>
      <c r="O17" s="96" t="s">
        <v>277</v>
      </c>
      <c r="P17" s="99">
        <v>1.6322507390478568E-3</v>
      </c>
      <c r="Q17" s="101">
        <v>0</v>
      </c>
      <c r="R17" s="99">
        <v>1.6322507390478568E-3</v>
      </c>
      <c r="S17" s="98">
        <v>0.99999988953620944</v>
      </c>
      <c r="T17" s="97">
        <v>1</v>
      </c>
      <c r="U17" s="99">
        <v>2.0413201736712278E-4</v>
      </c>
      <c r="V17" s="96" t="s">
        <v>255</v>
      </c>
      <c r="W17" s="101">
        <v>0</v>
      </c>
      <c r="X17" s="101">
        <v>0</v>
      </c>
      <c r="Y17" s="101">
        <v>0</v>
      </c>
      <c r="Z17" s="97">
        <v>1</v>
      </c>
      <c r="AA17" s="101">
        <v>0</v>
      </c>
      <c r="AB17" s="101">
        <v>0</v>
      </c>
      <c r="AC17" s="96" t="s">
        <v>312</v>
      </c>
      <c r="AD17" s="100">
        <v>4.3564259044299662E-2</v>
      </c>
      <c r="AE17" s="101">
        <v>0</v>
      </c>
      <c r="AF17" s="100">
        <v>4.3564259044299662E-2</v>
      </c>
      <c r="AG17" s="98">
        <v>0.99985362996568594</v>
      </c>
      <c r="AH17" s="97">
        <v>1</v>
      </c>
      <c r="AI17" s="99">
        <v>8.3858547472854414E-5</v>
      </c>
    </row>
    <row r="18" spans="1:35" ht="36" x14ac:dyDescent="0.4">
      <c r="A18" s="96" t="s">
        <v>242</v>
      </c>
      <c r="B18" s="101">
        <v>0</v>
      </c>
      <c r="C18" s="101">
        <v>0</v>
      </c>
      <c r="D18" s="101">
        <v>0</v>
      </c>
      <c r="E18" s="97">
        <v>1</v>
      </c>
      <c r="F18" s="101">
        <v>0</v>
      </c>
      <c r="G18" s="101">
        <v>0</v>
      </c>
      <c r="H18" s="96" t="s">
        <v>255</v>
      </c>
      <c r="I18" s="101">
        <v>0</v>
      </c>
      <c r="J18" s="101">
        <v>0</v>
      </c>
      <c r="K18" s="101">
        <v>0</v>
      </c>
      <c r="L18" s="97">
        <v>1</v>
      </c>
      <c r="M18" s="101">
        <v>0</v>
      </c>
      <c r="N18" s="101">
        <v>0</v>
      </c>
      <c r="O18" s="96" t="s">
        <v>291</v>
      </c>
      <c r="P18" s="99">
        <v>8.8327449124131924E-7</v>
      </c>
      <c r="Q18" s="101">
        <v>0</v>
      </c>
      <c r="R18" s="99">
        <v>8.8327449124131924E-7</v>
      </c>
      <c r="S18" s="97">
        <v>1</v>
      </c>
      <c r="T18" s="97">
        <v>1</v>
      </c>
      <c r="U18" s="99">
        <v>1.1046379056393435E-7</v>
      </c>
      <c r="V18" s="96" t="s">
        <v>237</v>
      </c>
      <c r="W18" s="101">
        <v>0</v>
      </c>
      <c r="X18" s="101">
        <v>0</v>
      </c>
      <c r="Y18" s="101">
        <v>0</v>
      </c>
      <c r="Z18" s="97">
        <v>1</v>
      </c>
      <c r="AA18" s="101">
        <v>0</v>
      </c>
      <c r="AB18" s="101">
        <v>0</v>
      </c>
      <c r="AC18" s="96" t="s">
        <v>315</v>
      </c>
      <c r="AD18" s="100">
        <v>3.067436386263617E-2</v>
      </c>
      <c r="AE18" s="101">
        <v>0</v>
      </c>
      <c r="AF18" s="100">
        <v>3.067436386263617E-2</v>
      </c>
      <c r="AG18" s="98">
        <v>0.99991267624937363</v>
      </c>
      <c r="AH18" s="97">
        <v>1</v>
      </c>
      <c r="AI18" s="99">
        <v>5.9046283687707267E-5</v>
      </c>
    </row>
    <row r="19" spans="1:35" ht="36" x14ac:dyDescent="0.4">
      <c r="A19" s="96" t="s">
        <v>248</v>
      </c>
      <c r="B19" s="101">
        <v>0</v>
      </c>
      <c r="C19" s="101">
        <v>0</v>
      </c>
      <c r="D19" s="101">
        <v>0</v>
      </c>
      <c r="E19" s="97">
        <v>1</v>
      </c>
      <c r="F19" s="101">
        <v>0</v>
      </c>
      <c r="G19" s="101">
        <v>0</v>
      </c>
      <c r="H19" s="96" t="s">
        <v>237</v>
      </c>
      <c r="I19" s="101">
        <v>0</v>
      </c>
      <c r="J19" s="101">
        <v>0</v>
      </c>
      <c r="K19" s="101">
        <v>0</v>
      </c>
      <c r="L19" s="97">
        <v>1</v>
      </c>
      <c r="M19" s="101">
        <v>0</v>
      </c>
      <c r="N19" s="101">
        <v>0</v>
      </c>
      <c r="O19" s="96" t="s">
        <v>242</v>
      </c>
      <c r="P19" s="101">
        <v>0</v>
      </c>
      <c r="Q19" s="101">
        <v>0</v>
      </c>
      <c r="R19" s="101">
        <v>0</v>
      </c>
      <c r="S19" s="97">
        <v>1</v>
      </c>
      <c r="T19" s="101">
        <v>0</v>
      </c>
      <c r="U19" s="101">
        <v>0</v>
      </c>
      <c r="V19" s="96" t="s">
        <v>268</v>
      </c>
      <c r="W19" s="101">
        <v>0</v>
      </c>
      <c r="X19" s="101">
        <v>0</v>
      </c>
      <c r="Y19" s="101">
        <v>0</v>
      </c>
      <c r="Z19" s="97">
        <v>1</v>
      </c>
      <c r="AA19" s="101">
        <v>0</v>
      </c>
      <c r="AB19" s="101">
        <v>0</v>
      </c>
      <c r="AC19" s="96" t="s">
        <v>301</v>
      </c>
      <c r="AD19" s="100">
        <v>1.4809259927659973E-2</v>
      </c>
      <c r="AE19" s="100">
        <v>1.4809259927659973E-2</v>
      </c>
      <c r="AF19" s="101">
        <v>0</v>
      </c>
      <c r="AG19" s="98">
        <v>0.99994118317348823</v>
      </c>
      <c r="AH19" s="101">
        <v>0</v>
      </c>
      <c r="AI19" s="101">
        <v>0</v>
      </c>
    </row>
    <row r="20" spans="1:35" ht="54" x14ac:dyDescent="0.4">
      <c r="A20" s="96" t="s">
        <v>255</v>
      </c>
      <c r="B20" s="101">
        <v>0</v>
      </c>
      <c r="C20" s="101">
        <v>0</v>
      </c>
      <c r="D20" s="101">
        <v>0</v>
      </c>
      <c r="E20" s="97">
        <v>1</v>
      </c>
      <c r="F20" s="101">
        <v>0</v>
      </c>
      <c r="G20" s="101">
        <v>0</v>
      </c>
      <c r="H20" s="96" t="s">
        <v>268</v>
      </c>
      <c r="I20" s="101">
        <v>0</v>
      </c>
      <c r="J20" s="101">
        <v>0</v>
      </c>
      <c r="K20" s="101">
        <v>0</v>
      </c>
      <c r="L20" s="97">
        <v>1</v>
      </c>
      <c r="M20" s="101">
        <v>0</v>
      </c>
      <c r="N20" s="101">
        <v>0</v>
      </c>
      <c r="O20" s="96" t="s">
        <v>248</v>
      </c>
      <c r="P20" s="101">
        <v>0</v>
      </c>
      <c r="Q20" s="101">
        <v>0</v>
      </c>
      <c r="R20" s="101">
        <v>0</v>
      </c>
      <c r="S20" s="97">
        <v>1</v>
      </c>
      <c r="T20" s="101">
        <v>0</v>
      </c>
      <c r="U20" s="101">
        <v>0</v>
      </c>
      <c r="V20" s="96" t="s">
        <v>221</v>
      </c>
      <c r="W20" s="101">
        <v>0</v>
      </c>
      <c r="X20" s="101">
        <v>0</v>
      </c>
      <c r="Y20" s="101">
        <v>0</v>
      </c>
      <c r="Z20" s="97">
        <v>1</v>
      </c>
      <c r="AA20" s="101">
        <v>0</v>
      </c>
      <c r="AB20" s="101">
        <v>0</v>
      </c>
      <c r="AC20" s="96" t="s">
        <v>719</v>
      </c>
      <c r="AD20" s="100">
        <v>1.3752238925705918E-2</v>
      </c>
      <c r="AE20" s="101">
        <v>0</v>
      </c>
      <c r="AF20" s="100">
        <v>1.3752238925705918E-2</v>
      </c>
      <c r="AG20" s="98">
        <v>0.99996765539650101</v>
      </c>
      <c r="AH20" s="97">
        <v>1</v>
      </c>
      <c r="AI20" s="99">
        <v>2.6472223012828832E-5</v>
      </c>
    </row>
    <row r="21" spans="1:35" ht="54" x14ac:dyDescent="0.4">
      <c r="A21" s="96" t="s">
        <v>237</v>
      </c>
      <c r="B21" s="101">
        <v>0</v>
      </c>
      <c r="C21" s="101">
        <v>0</v>
      </c>
      <c r="D21" s="101">
        <v>0</v>
      </c>
      <c r="E21" s="97">
        <v>1</v>
      </c>
      <c r="F21" s="101">
        <v>0</v>
      </c>
      <c r="G21" s="101">
        <v>0</v>
      </c>
      <c r="H21" s="96" t="s">
        <v>221</v>
      </c>
      <c r="I21" s="101">
        <v>0</v>
      </c>
      <c r="J21" s="101">
        <v>0</v>
      </c>
      <c r="K21" s="101">
        <v>0</v>
      </c>
      <c r="L21" s="97">
        <v>1</v>
      </c>
      <c r="M21" s="101">
        <v>0</v>
      </c>
      <c r="N21" s="101">
        <v>0</v>
      </c>
      <c r="O21" s="96" t="s">
        <v>255</v>
      </c>
      <c r="P21" s="101">
        <v>0</v>
      </c>
      <c r="Q21" s="101">
        <v>0</v>
      </c>
      <c r="R21" s="101">
        <v>0</v>
      </c>
      <c r="S21" s="97">
        <v>1</v>
      </c>
      <c r="T21" s="101">
        <v>0</v>
      </c>
      <c r="U21" s="101">
        <v>0</v>
      </c>
      <c r="V21" s="96" t="s">
        <v>227</v>
      </c>
      <c r="W21" s="101">
        <v>0</v>
      </c>
      <c r="X21" s="101">
        <v>0</v>
      </c>
      <c r="Y21" s="101">
        <v>0</v>
      </c>
      <c r="Z21" s="97">
        <v>1</v>
      </c>
      <c r="AA21" s="101">
        <v>0</v>
      </c>
      <c r="AB21" s="101">
        <v>0</v>
      </c>
      <c r="AC21" s="96" t="s">
        <v>327</v>
      </c>
      <c r="AD21" s="99">
        <v>6.6569149839837529E-3</v>
      </c>
      <c r="AE21" s="101">
        <v>0</v>
      </c>
      <c r="AF21" s="99">
        <v>6.6569149839837529E-3</v>
      </c>
      <c r="AG21" s="98">
        <v>0.99998046955272579</v>
      </c>
      <c r="AH21" s="97">
        <v>1</v>
      </c>
      <c r="AI21" s="99">
        <v>1.2814156224704627E-5</v>
      </c>
    </row>
    <row r="22" spans="1:35" ht="36" x14ac:dyDescent="0.4">
      <c r="A22" s="96" t="s">
        <v>268</v>
      </c>
      <c r="B22" s="101">
        <v>0</v>
      </c>
      <c r="C22" s="101">
        <v>0</v>
      </c>
      <c r="D22" s="101">
        <v>0</v>
      </c>
      <c r="E22" s="97">
        <v>1</v>
      </c>
      <c r="F22" s="101">
        <v>0</v>
      </c>
      <c r="G22" s="101">
        <v>0</v>
      </c>
      <c r="H22" s="96" t="s">
        <v>227</v>
      </c>
      <c r="I22" s="101">
        <v>0</v>
      </c>
      <c r="J22" s="101">
        <v>0</v>
      </c>
      <c r="K22" s="101">
        <v>0</v>
      </c>
      <c r="L22" s="97">
        <v>1</v>
      </c>
      <c r="M22" s="101">
        <v>0</v>
      </c>
      <c r="N22" s="101">
        <v>0</v>
      </c>
      <c r="O22" s="96" t="s">
        <v>237</v>
      </c>
      <c r="P22" s="101">
        <v>0</v>
      </c>
      <c r="Q22" s="101">
        <v>0</v>
      </c>
      <c r="R22" s="101">
        <v>0</v>
      </c>
      <c r="S22" s="97">
        <v>1</v>
      </c>
      <c r="T22" s="101">
        <v>0</v>
      </c>
      <c r="U22" s="101">
        <v>0</v>
      </c>
      <c r="V22" s="96" t="s">
        <v>276</v>
      </c>
      <c r="W22" s="101">
        <v>0</v>
      </c>
      <c r="X22" s="101">
        <v>0</v>
      </c>
      <c r="Y22" s="101">
        <v>0</v>
      </c>
      <c r="Z22" s="97">
        <v>1</v>
      </c>
      <c r="AA22" s="101">
        <v>0</v>
      </c>
      <c r="AB22" s="101">
        <v>0</v>
      </c>
      <c r="AC22" s="99" t="s">
        <v>720</v>
      </c>
      <c r="AD22" s="99">
        <v>4.0709669687200318E-3</v>
      </c>
      <c r="AE22" s="101">
        <v>0</v>
      </c>
      <c r="AF22" s="99">
        <v>4.0709669687200318E-3</v>
      </c>
      <c r="AG22" s="98">
        <v>0.99998830591639387</v>
      </c>
      <c r="AH22" s="97">
        <v>1</v>
      </c>
      <c r="AI22" s="99">
        <v>7.8363636682006401E-6</v>
      </c>
    </row>
    <row r="23" spans="1:35" ht="54" x14ac:dyDescent="0.4">
      <c r="A23" s="96" t="s">
        <v>221</v>
      </c>
      <c r="B23" s="101">
        <v>0</v>
      </c>
      <c r="C23" s="101">
        <v>0</v>
      </c>
      <c r="D23" s="101">
        <v>0</v>
      </c>
      <c r="E23" s="97">
        <v>1</v>
      </c>
      <c r="F23" s="101">
        <v>0</v>
      </c>
      <c r="G23" s="101">
        <v>0</v>
      </c>
      <c r="H23" s="96" t="s">
        <v>276</v>
      </c>
      <c r="I23" s="101">
        <v>0</v>
      </c>
      <c r="J23" s="101">
        <v>0</v>
      </c>
      <c r="K23" s="101">
        <v>0</v>
      </c>
      <c r="L23" s="97">
        <v>1</v>
      </c>
      <c r="M23" s="101">
        <v>0</v>
      </c>
      <c r="N23" s="101">
        <v>0</v>
      </c>
      <c r="O23" s="96" t="s">
        <v>268</v>
      </c>
      <c r="P23" s="101">
        <v>0</v>
      </c>
      <c r="Q23" s="101">
        <v>0</v>
      </c>
      <c r="R23" s="101">
        <v>0</v>
      </c>
      <c r="S23" s="97">
        <v>1</v>
      </c>
      <c r="T23" s="101">
        <v>0</v>
      </c>
      <c r="U23" s="101">
        <v>0</v>
      </c>
      <c r="V23" s="96" t="s">
        <v>280</v>
      </c>
      <c r="W23" s="101">
        <v>0</v>
      </c>
      <c r="X23" s="101">
        <v>0</v>
      </c>
      <c r="Y23" s="101">
        <v>0</v>
      </c>
      <c r="Z23" s="97">
        <v>1</v>
      </c>
      <c r="AA23" s="101">
        <v>0</v>
      </c>
      <c r="AB23" s="101">
        <v>0</v>
      </c>
      <c r="AC23" s="99" t="s">
        <v>721</v>
      </c>
      <c r="AD23" s="99">
        <v>3.4967850184016865E-3</v>
      </c>
      <c r="AE23" s="101">
        <v>0</v>
      </c>
      <c r="AF23" s="99">
        <v>3.4967850184016865E-3</v>
      </c>
      <c r="AG23" s="98">
        <v>0.99999503701475079</v>
      </c>
      <c r="AH23" s="97">
        <v>1</v>
      </c>
      <c r="AI23" s="99">
        <v>6.7310983567933186E-6</v>
      </c>
    </row>
    <row r="24" spans="1:35" ht="54" x14ac:dyDescent="0.4">
      <c r="A24" s="96" t="s">
        <v>227</v>
      </c>
      <c r="B24" s="101">
        <v>0</v>
      </c>
      <c r="C24" s="101">
        <v>0</v>
      </c>
      <c r="D24" s="101">
        <v>0</v>
      </c>
      <c r="E24" s="97">
        <v>1</v>
      </c>
      <c r="F24" s="101">
        <v>0</v>
      </c>
      <c r="G24" s="101">
        <v>0</v>
      </c>
      <c r="H24" s="96" t="s">
        <v>280</v>
      </c>
      <c r="I24" s="101">
        <v>0</v>
      </c>
      <c r="J24" s="101">
        <v>0</v>
      </c>
      <c r="K24" s="101">
        <v>0</v>
      </c>
      <c r="L24" s="97">
        <v>1</v>
      </c>
      <c r="M24" s="101">
        <v>0</v>
      </c>
      <c r="N24" s="101">
        <v>0</v>
      </c>
      <c r="O24" s="96" t="s">
        <v>221</v>
      </c>
      <c r="P24" s="101">
        <v>0</v>
      </c>
      <c r="Q24" s="101">
        <v>0</v>
      </c>
      <c r="R24" s="101">
        <v>0</v>
      </c>
      <c r="S24" s="97">
        <v>1</v>
      </c>
      <c r="T24" s="101">
        <v>0</v>
      </c>
      <c r="U24" s="101">
        <v>0</v>
      </c>
      <c r="V24" s="96" t="s">
        <v>285</v>
      </c>
      <c r="W24" s="101">
        <v>0</v>
      </c>
      <c r="X24" s="101">
        <v>0</v>
      </c>
      <c r="Y24" s="101">
        <v>0</v>
      </c>
      <c r="Z24" s="97">
        <v>1</v>
      </c>
      <c r="AA24" s="101">
        <v>0</v>
      </c>
      <c r="AB24" s="101">
        <v>0</v>
      </c>
      <c r="AC24" s="96" t="s">
        <v>722</v>
      </c>
      <c r="AD24" s="99">
        <v>9.8768788635111458E-4</v>
      </c>
      <c r="AE24" s="101">
        <v>0</v>
      </c>
      <c r="AF24" s="99">
        <v>9.8768788635111458E-4</v>
      </c>
      <c r="AG24" s="98">
        <v>0.9999969382538243</v>
      </c>
      <c r="AH24" s="97">
        <v>1</v>
      </c>
      <c r="AI24" s="99">
        <v>1.9012390735651885E-6</v>
      </c>
    </row>
    <row r="25" spans="1:35" ht="36" x14ac:dyDescent="0.4">
      <c r="A25" s="96" t="s">
        <v>276</v>
      </c>
      <c r="B25" s="101">
        <v>0</v>
      </c>
      <c r="C25" s="101">
        <v>0</v>
      </c>
      <c r="D25" s="101">
        <v>0</v>
      </c>
      <c r="E25" s="97">
        <v>1</v>
      </c>
      <c r="F25" s="101">
        <v>0</v>
      </c>
      <c r="G25" s="101">
        <v>0</v>
      </c>
      <c r="H25" s="96" t="s">
        <v>285</v>
      </c>
      <c r="I25" s="101">
        <v>0</v>
      </c>
      <c r="J25" s="101">
        <v>0</v>
      </c>
      <c r="K25" s="101">
        <v>0</v>
      </c>
      <c r="L25" s="97">
        <v>1</v>
      </c>
      <c r="M25" s="101">
        <v>0</v>
      </c>
      <c r="N25" s="101">
        <v>0</v>
      </c>
      <c r="O25" s="96" t="s">
        <v>227</v>
      </c>
      <c r="P25" s="101">
        <v>0</v>
      </c>
      <c r="Q25" s="101">
        <v>0</v>
      </c>
      <c r="R25" s="101">
        <v>0</v>
      </c>
      <c r="S25" s="97">
        <v>1</v>
      </c>
      <c r="T25" s="101">
        <v>0</v>
      </c>
      <c r="U25" s="101">
        <v>0</v>
      </c>
      <c r="V25" s="96" t="s">
        <v>289</v>
      </c>
      <c r="W25" s="101">
        <v>0</v>
      </c>
      <c r="X25" s="101">
        <v>0</v>
      </c>
      <c r="Y25" s="101">
        <v>0</v>
      </c>
      <c r="Z25" s="97">
        <v>1</v>
      </c>
      <c r="AA25" s="101">
        <v>0</v>
      </c>
      <c r="AB25" s="101">
        <v>0</v>
      </c>
      <c r="AC25" s="99" t="s">
        <v>723</v>
      </c>
      <c r="AD25" s="99">
        <v>7.2918557949165044E-4</v>
      </c>
      <c r="AE25" s="101">
        <v>0</v>
      </c>
      <c r="AF25" s="99">
        <v>7.2918557949165044E-4</v>
      </c>
      <c r="AG25" s="98">
        <v>0.9999983418916889</v>
      </c>
      <c r="AH25" s="97">
        <v>1</v>
      </c>
      <c r="AI25" s="99">
        <v>1.4036378645196453E-6</v>
      </c>
    </row>
    <row r="26" spans="1:35" ht="36" x14ac:dyDescent="0.4">
      <c r="A26" s="96" t="s">
        <v>280</v>
      </c>
      <c r="B26" s="101">
        <v>0</v>
      </c>
      <c r="C26" s="101">
        <v>0</v>
      </c>
      <c r="D26" s="101">
        <v>0</v>
      </c>
      <c r="E26" s="97">
        <v>1</v>
      </c>
      <c r="F26" s="101">
        <v>0</v>
      </c>
      <c r="G26" s="101">
        <v>0</v>
      </c>
      <c r="H26" s="96" t="s">
        <v>289</v>
      </c>
      <c r="I26" s="101">
        <v>0</v>
      </c>
      <c r="J26" s="101">
        <v>0</v>
      </c>
      <c r="K26" s="101">
        <v>0</v>
      </c>
      <c r="L26" s="97">
        <v>1</v>
      </c>
      <c r="M26" s="101">
        <v>0</v>
      </c>
      <c r="N26" s="101">
        <v>0</v>
      </c>
      <c r="O26" s="96" t="s">
        <v>276</v>
      </c>
      <c r="P26" s="101">
        <v>0</v>
      </c>
      <c r="Q26" s="101">
        <v>0</v>
      </c>
      <c r="R26" s="101">
        <v>0</v>
      </c>
      <c r="S26" s="97">
        <v>1</v>
      </c>
      <c r="T26" s="101">
        <v>0</v>
      </c>
      <c r="U26" s="101">
        <v>0</v>
      </c>
      <c r="V26" s="96" t="s">
        <v>294</v>
      </c>
      <c r="W26" s="101">
        <v>0</v>
      </c>
      <c r="X26" s="101">
        <v>0</v>
      </c>
      <c r="Y26" s="101">
        <v>0</v>
      </c>
      <c r="Z26" s="97">
        <v>1</v>
      </c>
      <c r="AA26" s="101">
        <v>0</v>
      </c>
      <c r="AB26" s="101">
        <v>0</v>
      </c>
      <c r="AC26" s="96" t="s">
        <v>328</v>
      </c>
      <c r="AD26" s="99">
        <v>2.9150684937971904E-4</v>
      </c>
      <c r="AE26" s="101">
        <v>0</v>
      </c>
      <c r="AF26" s="99">
        <v>2.9150684937971904E-4</v>
      </c>
      <c r="AG26" s="98">
        <v>0.99999890302463379</v>
      </c>
      <c r="AH26" s="97">
        <v>1</v>
      </c>
      <c r="AI26" s="99">
        <v>5.611329448416278E-7</v>
      </c>
    </row>
    <row r="27" spans="1:35" ht="36" x14ac:dyDescent="0.4">
      <c r="A27" s="96" t="s">
        <v>285</v>
      </c>
      <c r="B27" s="101">
        <v>0</v>
      </c>
      <c r="C27" s="101">
        <v>0</v>
      </c>
      <c r="D27" s="101">
        <v>0</v>
      </c>
      <c r="E27" s="97">
        <v>1</v>
      </c>
      <c r="F27" s="101">
        <v>0</v>
      </c>
      <c r="G27" s="101">
        <v>0</v>
      </c>
      <c r="H27" s="96" t="s">
        <v>294</v>
      </c>
      <c r="I27" s="101">
        <v>0</v>
      </c>
      <c r="J27" s="101">
        <v>0</v>
      </c>
      <c r="K27" s="101">
        <v>0</v>
      </c>
      <c r="L27" s="97">
        <v>1</v>
      </c>
      <c r="M27" s="101">
        <v>0</v>
      </c>
      <c r="N27" s="101">
        <v>0</v>
      </c>
      <c r="O27" s="96" t="s">
        <v>280</v>
      </c>
      <c r="P27" s="101">
        <v>0</v>
      </c>
      <c r="Q27" s="101">
        <v>0</v>
      </c>
      <c r="R27" s="101">
        <v>0</v>
      </c>
      <c r="S27" s="97">
        <v>1</v>
      </c>
      <c r="T27" s="101">
        <v>0</v>
      </c>
      <c r="U27" s="101">
        <v>0</v>
      </c>
      <c r="V27" s="96" t="s">
        <v>297</v>
      </c>
      <c r="W27" s="101">
        <v>0</v>
      </c>
      <c r="X27" s="101">
        <v>0</v>
      </c>
      <c r="Y27" s="101">
        <v>0</v>
      </c>
      <c r="Z27" s="97">
        <v>1</v>
      </c>
      <c r="AA27" s="101">
        <v>0</v>
      </c>
      <c r="AB27" s="101">
        <v>0</v>
      </c>
      <c r="AC27" s="96" t="s">
        <v>326</v>
      </c>
      <c r="AD27" s="99">
        <v>1.9922243655081848E-4</v>
      </c>
      <c r="AE27" s="101">
        <v>0</v>
      </c>
      <c r="AF27" s="99">
        <v>1.9922243655081848E-4</v>
      </c>
      <c r="AG27" s="98">
        <v>0.99999928651570014</v>
      </c>
      <c r="AH27" s="97">
        <v>1</v>
      </c>
      <c r="AI27" s="99">
        <v>3.8349106629280696E-7</v>
      </c>
    </row>
    <row r="28" spans="1:35" ht="36" x14ac:dyDescent="0.4">
      <c r="A28" s="96" t="s">
        <v>289</v>
      </c>
      <c r="B28" s="101">
        <v>0</v>
      </c>
      <c r="C28" s="101">
        <v>0</v>
      </c>
      <c r="D28" s="101">
        <v>0</v>
      </c>
      <c r="E28" s="97">
        <v>1</v>
      </c>
      <c r="F28" s="101">
        <v>0</v>
      </c>
      <c r="G28" s="101">
        <v>0</v>
      </c>
      <c r="H28" s="96" t="s">
        <v>297</v>
      </c>
      <c r="I28" s="101">
        <v>0</v>
      </c>
      <c r="J28" s="101">
        <v>0</v>
      </c>
      <c r="K28" s="101">
        <v>0</v>
      </c>
      <c r="L28" s="97">
        <v>1</v>
      </c>
      <c r="M28" s="101">
        <v>0</v>
      </c>
      <c r="N28" s="101">
        <v>0</v>
      </c>
      <c r="O28" s="96" t="s">
        <v>285</v>
      </c>
      <c r="P28" s="101">
        <v>0</v>
      </c>
      <c r="Q28" s="101">
        <v>0</v>
      </c>
      <c r="R28" s="101">
        <v>0</v>
      </c>
      <c r="S28" s="97">
        <v>1</v>
      </c>
      <c r="T28" s="101">
        <v>0</v>
      </c>
      <c r="U28" s="101">
        <v>0</v>
      </c>
      <c r="V28" s="101">
        <v>0</v>
      </c>
      <c r="W28" s="101">
        <v>0</v>
      </c>
      <c r="X28" s="101">
        <v>0</v>
      </c>
      <c r="Y28" s="101">
        <v>0</v>
      </c>
      <c r="Z28" s="97">
        <v>1</v>
      </c>
      <c r="AA28" s="101">
        <v>0</v>
      </c>
      <c r="AB28" s="101">
        <v>0</v>
      </c>
      <c r="AC28" s="96" t="s">
        <v>332</v>
      </c>
      <c r="AD28" s="99">
        <v>1.8292482634435235E-4</v>
      </c>
      <c r="AE28" s="101">
        <v>0</v>
      </c>
      <c r="AF28" s="99">
        <v>1.8292482634435235E-4</v>
      </c>
      <c r="AG28" s="98">
        <v>0.99999963863485863</v>
      </c>
      <c r="AH28" s="97">
        <v>1</v>
      </c>
      <c r="AI28" s="99">
        <v>3.5211915846801754E-7</v>
      </c>
    </row>
    <row r="29" spans="1:35" ht="36" x14ac:dyDescent="0.4">
      <c r="A29" s="96" t="s">
        <v>294</v>
      </c>
      <c r="B29" s="101">
        <v>0</v>
      </c>
      <c r="C29" s="101">
        <v>0</v>
      </c>
      <c r="D29" s="101">
        <v>0</v>
      </c>
      <c r="E29" s="97">
        <v>1</v>
      </c>
      <c r="F29" s="101">
        <v>0</v>
      </c>
      <c r="G29" s="101">
        <v>0</v>
      </c>
      <c r="H29" s="101">
        <v>0</v>
      </c>
      <c r="I29" s="101">
        <v>0</v>
      </c>
      <c r="J29" s="101">
        <v>0</v>
      </c>
      <c r="K29" s="101">
        <v>0</v>
      </c>
      <c r="L29" s="97">
        <v>1</v>
      </c>
      <c r="M29" s="101">
        <v>0</v>
      </c>
      <c r="N29" s="101">
        <v>0</v>
      </c>
      <c r="O29" s="96" t="s">
        <v>289</v>
      </c>
      <c r="P29" s="101">
        <v>0</v>
      </c>
      <c r="Q29" s="101">
        <v>0</v>
      </c>
      <c r="R29" s="101">
        <v>0</v>
      </c>
      <c r="S29" s="97">
        <v>1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97">
        <v>1</v>
      </c>
      <c r="AA29" s="101">
        <v>0</v>
      </c>
      <c r="AB29" s="101">
        <v>0</v>
      </c>
      <c r="AC29" s="96" t="s">
        <v>331</v>
      </c>
      <c r="AD29" s="99">
        <v>1.7196805751778694E-4</v>
      </c>
      <c r="AE29" s="101">
        <v>0</v>
      </c>
      <c r="AF29" s="99">
        <v>1.7196805751778694E-4</v>
      </c>
      <c r="AG29" s="98">
        <v>0.99999996966290394</v>
      </c>
      <c r="AH29" s="97">
        <v>1</v>
      </c>
      <c r="AI29" s="99">
        <v>3.31028045272283E-7</v>
      </c>
    </row>
    <row r="30" spans="1:35" ht="36" x14ac:dyDescent="0.4">
      <c r="A30" s="96" t="s">
        <v>297</v>
      </c>
      <c r="B30" s="101">
        <v>0</v>
      </c>
      <c r="C30" s="101">
        <v>0</v>
      </c>
      <c r="D30" s="101">
        <v>0</v>
      </c>
      <c r="E30" s="97">
        <v>1</v>
      </c>
      <c r="F30" s="101">
        <v>0</v>
      </c>
      <c r="G30" s="101">
        <v>0</v>
      </c>
      <c r="H30" s="101">
        <v>0</v>
      </c>
      <c r="I30" s="101">
        <v>0</v>
      </c>
      <c r="J30" s="101">
        <v>0</v>
      </c>
      <c r="K30" s="101">
        <v>0</v>
      </c>
      <c r="L30" s="97">
        <v>1</v>
      </c>
      <c r="M30" s="101">
        <v>0</v>
      </c>
      <c r="N30" s="101">
        <v>0</v>
      </c>
      <c r="O30" s="96" t="s">
        <v>294</v>
      </c>
      <c r="P30" s="101">
        <v>0</v>
      </c>
      <c r="Q30" s="101">
        <v>0</v>
      </c>
      <c r="R30" s="101">
        <v>0</v>
      </c>
      <c r="S30" s="97">
        <v>1</v>
      </c>
      <c r="T30" s="101">
        <v>0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97">
        <v>1</v>
      </c>
      <c r="AA30" s="101">
        <v>0</v>
      </c>
      <c r="AB30" s="101">
        <v>0</v>
      </c>
      <c r="AC30" s="96" t="s">
        <v>334</v>
      </c>
      <c r="AD30" s="99">
        <v>1.1507734716280342E-5</v>
      </c>
      <c r="AE30" s="101">
        <v>0</v>
      </c>
      <c r="AF30" s="99">
        <v>1.1507734716280342E-5</v>
      </c>
      <c r="AG30" s="98">
        <v>0.99999999181459298</v>
      </c>
      <c r="AH30" s="97">
        <v>1</v>
      </c>
      <c r="AI30" s="99">
        <v>2.2151689003338665E-8</v>
      </c>
    </row>
    <row r="31" spans="1:35" ht="36" x14ac:dyDescent="0.4">
      <c r="A31" s="101">
        <v>0</v>
      </c>
      <c r="B31" s="101">
        <v>0</v>
      </c>
      <c r="C31" s="101">
        <v>0</v>
      </c>
      <c r="D31" s="101">
        <v>0</v>
      </c>
      <c r="E31" s="97">
        <v>1</v>
      </c>
      <c r="F31" s="101">
        <v>0</v>
      </c>
      <c r="G31" s="101">
        <v>0</v>
      </c>
      <c r="H31" s="101">
        <v>0</v>
      </c>
      <c r="I31" s="101">
        <v>0</v>
      </c>
      <c r="J31" s="101">
        <v>0</v>
      </c>
      <c r="K31" s="101">
        <v>0</v>
      </c>
      <c r="L31" s="97">
        <v>1</v>
      </c>
      <c r="M31" s="101">
        <v>0</v>
      </c>
      <c r="N31" s="101">
        <v>0</v>
      </c>
      <c r="O31" s="96" t="s">
        <v>297</v>
      </c>
      <c r="P31" s="101">
        <v>0</v>
      </c>
      <c r="Q31" s="101">
        <v>0</v>
      </c>
      <c r="R31" s="101">
        <v>0</v>
      </c>
      <c r="S31" s="97">
        <v>1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97">
        <v>1</v>
      </c>
      <c r="AA31" s="101">
        <v>0</v>
      </c>
      <c r="AB31" s="101">
        <v>0</v>
      </c>
      <c r="AC31" s="96" t="s">
        <v>224</v>
      </c>
      <c r="AD31" s="99">
        <v>3.6878381532409913E-6</v>
      </c>
      <c r="AE31" s="99">
        <v>3.6878381532409913E-6</v>
      </c>
      <c r="AF31" s="101">
        <v>0</v>
      </c>
      <c r="AG31" s="98">
        <v>0.99999999891345692</v>
      </c>
      <c r="AH31" s="101">
        <v>0</v>
      </c>
      <c r="AI31" s="101">
        <v>0</v>
      </c>
    </row>
    <row r="32" spans="1:35" ht="18" x14ac:dyDescent="0.4">
      <c r="A32" s="101">
        <v>0</v>
      </c>
      <c r="B32" s="101">
        <v>0</v>
      </c>
      <c r="C32" s="101">
        <v>0</v>
      </c>
      <c r="D32" s="101">
        <v>0</v>
      </c>
      <c r="E32" s="97">
        <v>1</v>
      </c>
      <c r="F32" s="101">
        <v>0</v>
      </c>
      <c r="G32" s="101">
        <v>0</v>
      </c>
      <c r="H32" s="101">
        <v>0</v>
      </c>
      <c r="I32" s="101">
        <v>0</v>
      </c>
      <c r="J32" s="101">
        <v>0</v>
      </c>
      <c r="K32" s="101">
        <v>0</v>
      </c>
      <c r="L32" s="97">
        <v>1</v>
      </c>
      <c r="M32" s="101">
        <v>0</v>
      </c>
      <c r="N32" s="101">
        <v>0</v>
      </c>
      <c r="O32" s="101">
        <v>0</v>
      </c>
      <c r="P32" s="101">
        <v>0</v>
      </c>
      <c r="Q32" s="101">
        <v>0</v>
      </c>
      <c r="R32" s="101">
        <v>0</v>
      </c>
      <c r="S32" s="97">
        <v>1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97">
        <v>1</v>
      </c>
      <c r="AA32" s="101">
        <v>0</v>
      </c>
      <c r="AB32" s="101">
        <v>0</v>
      </c>
      <c r="AC32" s="96" t="s">
        <v>218</v>
      </c>
      <c r="AD32" s="99">
        <v>5.2414220361903103E-7</v>
      </c>
      <c r="AE32" s="99">
        <v>5.2414220361903103E-7</v>
      </c>
      <c r="AF32" s="101">
        <v>0</v>
      </c>
      <c r="AG32" s="98">
        <v>0.99999999992239885</v>
      </c>
      <c r="AH32" s="101">
        <v>0</v>
      </c>
      <c r="AI32" s="101">
        <v>0</v>
      </c>
    </row>
    <row r="33" spans="1:35" ht="18" x14ac:dyDescent="0.4">
      <c r="A33" s="101">
        <v>0</v>
      </c>
      <c r="B33" s="101">
        <v>0</v>
      </c>
      <c r="C33" s="101">
        <v>0</v>
      </c>
      <c r="D33" s="101">
        <v>0</v>
      </c>
      <c r="E33" s="97">
        <v>1</v>
      </c>
      <c r="F33" s="101">
        <v>0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97">
        <v>1</v>
      </c>
      <c r="M33" s="101">
        <v>0</v>
      </c>
      <c r="N33" s="101">
        <v>0</v>
      </c>
      <c r="O33" s="101">
        <v>0</v>
      </c>
      <c r="P33" s="101">
        <v>0</v>
      </c>
      <c r="Q33" s="101">
        <v>0</v>
      </c>
      <c r="R33" s="101">
        <v>0</v>
      </c>
      <c r="S33" s="97">
        <v>1</v>
      </c>
      <c r="T33" s="101">
        <v>0</v>
      </c>
      <c r="U33" s="101">
        <v>0</v>
      </c>
      <c r="V33" s="101">
        <v>0</v>
      </c>
      <c r="W33" s="101">
        <v>0</v>
      </c>
      <c r="X33" s="101">
        <v>0</v>
      </c>
      <c r="Y33" s="101">
        <v>0</v>
      </c>
      <c r="Z33" s="97">
        <v>1</v>
      </c>
      <c r="AA33" s="101">
        <v>0</v>
      </c>
      <c r="AB33" s="101">
        <v>0</v>
      </c>
      <c r="AC33" s="96" t="s">
        <v>234</v>
      </c>
      <c r="AD33" s="99">
        <v>4.0313550049536269E-8</v>
      </c>
      <c r="AE33" s="99">
        <v>4.0313550049536269E-8</v>
      </c>
      <c r="AF33" s="101">
        <v>0</v>
      </c>
      <c r="AG33" s="97">
        <v>1</v>
      </c>
      <c r="AH33" s="101">
        <v>0</v>
      </c>
      <c r="AI33" s="101">
        <v>0</v>
      </c>
    </row>
    <row r="34" spans="1:35" ht="36" x14ac:dyDescent="0.4">
      <c r="A34" s="101">
        <v>0</v>
      </c>
      <c r="B34" s="101">
        <v>0</v>
      </c>
      <c r="C34" s="101">
        <v>0</v>
      </c>
      <c r="D34" s="101">
        <v>0</v>
      </c>
      <c r="E34" s="97">
        <v>1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97">
        <v>1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97">
        <v>1</v>
      </c>
      <c r="T34" s="101">
        <v>0</v>
      </c>
      <c r="U34" s="101">
        <v>0</v>
      </c>
      <c r="V34" s="101">
        <v>0</v>
      </c>
      <c r="W34" s="101">
        <v>0</v>
      </c>
      <c r="X34" s="101">
        <v>0</v>
      </c>
      <c r="Y34" s="101">
        <v>0</v>
      </c>
      <c r="Z34" s="97">
        <v>1</v>
      </c>
      <c r="AA34" s="101">
        <v>0</v>
      </c>
      <c r="AB34" s="101">
        <v>0</v>
      </c>
      <c r="AC34" s="96" t="s">
        <v>242</v>
      </c>
      <c r="AD34" s="101">
        <v>0</v>
      </c>
      <c r="AE34" s="101">
        <v>0</v>
      </c>
      <c r="AF34" s="101">
        <v>0</v>
      </c>
      <c r="AG34" s="97">
        <v>1</v>
      </c>
      <c r="AH34" s="101">
        <v>0</v>
      </c>
      <c r="AI34" s="101">
        <v>0</v>
      </c>
    </row>
    <row r="35" spans="1:35" ht="36" x14ac:dyDescent="0.4">
      <c r="A35" s="101">
        <v>0</v>
      </c>
      <c r="B35" s="101">
        <v>0</v>
      </c>
      <c r="C35" s="101">
        <v>0</v>
      </c>
      <c r="D35" s="101">
        <v>0</v>
      </c>
      <c r="E35" s="97">
        <v>1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97">
        <v>1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97">
        <v>1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0</v>
      </c>
      <c r="Z35" s="97">
        <v>1</v>
      </c>
      <c r="AA35" s="101">
        <v>0</v>
      </c>
      <c r="AB35" s="101">
        <v>0</v>
      </c>
      <c r="AC35" s="96" t="s">
        <v>248</v>
      </c>
      <c r="AD35" s="101">
        <v>0</v>
      </c>
      <c r="AE35" s="101">
        <v>0</v>
      </c>
      <c r="AF35" s="101">
        <v>0</v>
      </c>
      <c r="AG35" s="97">
        <v>1</v>
      </c>
      <c r="AH35" s="101">
        <v>0</v>
      </c>
      <c r="AI35" s="101">
        <v>0</v>
      </c>
    </row>
    <row r="36" spans="1:35" ht="18" x14ac:dyDescent="0.4">
      <c r="A36" s="101">
        <v>0</v>
      </c>
      <c r="B36" s="101">
        <v>0</v>
      </c>
      <c r="C36" s="101">
        <v>0</v>
      </c>
      <c r="D36" s="101">
        <v>0</v>
      </c>
      <c r="E36" s="97">
        <v>1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97">
        <v>1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97">
        <v>1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0</v>
      </c>
      <c r="Z36" s="97">
        <v>1</v>
      </c>
      <c r="AA36" s="101">
        <v>0</v>
      </c>
      <c r="AB36" s="101">
        <v>0</v>
      </c>
      <c r="AC36" s="96" t="s">
        <v>255</v>
      </c>
      <c r="AD36" s="101">
        <v>0</v>
      </c>
      <c r="AE36" s="101">
        <v>0</v>
      </c>
      <c r="AF36" s="101">
        <v>0</v>
      </c>
      <c r="AG36" s="97">
        <v>1</v>
      </c>
      <c r="AH36" s="101">
        <v>0</v>
      </c>
      <c r="AI36" s="101">
        <v>0</v>
      </c>
    </row>
    <row r="37" spans="1:35" ht="36" x14ac:dyDescent="0.4">
      <c r="A37" s="101">
        <v>0</v>
      </c>
      <c r="B37" s="101">
        <v>0</v>
      </c>
      <c r="C37" s="101">
        <v>0</v>
      </c>
      <c r="D37" s="101">
        <v>0</v>
      </c>
      <c r="E37" s="97">
        <v>1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97">
        <v>1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97">
        <v>1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0</v>
      </c>
      <c r="Z37" s="97">
        <v>1</v>
      </c>
      <c r="AA37" s="101">
        <v>0</v>
      </c>
      <c r="AB37" s="101">
        <v>0</v>
      </c>
      <c r="AC37" s="96" t="s">
        <v>237</v>
      </c>
      <c r="AD37" s="101">
        <v>0</v>
      </c>
      <c r="AE37" s="101">
        <v>0</v>
      </c>
      <c r="AF37" s="101">
        <v>0</v>
      </c>
      <c r="AG37" s="97">
        <v>1</v>
      </c>
      <c r="AH37" s="101">
        <v>0</v>
      </c>
      <c r="AI37" s="101">
        <v>0</v>
      </c>
    </row>
    <row r="38" spans="1:35" ht="36" x14ac:dyDescent="0.4">
      <c r="A38" s="101">
        <v>0</v>
      </c>
      <c r="B38" s="101">
        <v>0</v>
      </c>
      <c r="C38" s="101">
        <v>0</v>
      </c>
      <c r="D38" s="101">
        <v>0</v>
      </c>
      <c r="E38" s="97">
        <v>1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97">
        <v>1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97">
        <v>1</v>
      </c>
      <c r="T38" s="101">
        <v>0</v>
      </c>
      <c r="U38" s="101">
        <v>0</v>
      </c>
      <c r="V38" s="101">
        <v>0</v>
      </c>
      <c r="W38" s="101">
        <v>0</v>
      </c>
      <c r="X38" s="101">
        <v>0</v>
      </c>
      <c r="Y38" s="101">
        <v>0</v>
      </c>
      <c r="Z38" s="97">
        <v>1</v>
      </c>
      <c r="AA38" s="101">
        <v>0</v>
      </c>
      <c r="AB38" s="101">
        <v>0</v>
      </c>
      <c r="AC38" s="96" t="s">
        <v>268</v>
      </c>
      <c r="AD38" s="101">
        <v>0</v>
      </c>
      <c r="AE38" s="101">
        <v>0</v>
      </c>
      <c r="AF38" s="101">
        <v>0</v>
      </c>
      <c r="AG38" s="97">
        <v>1</v>
      </c>
      <c r="AH38" s="101">
        <v>0</v>
      </c>
      <c r="AI38" s="101">
        <v>0</v>
      </c>
    </row>
    <row r="39" spans="1:35" ht="54" x14ac:dyDescent="0.4">
      <c r="A39" s="101">
        <v>0</v>
      </c>
      <c r="B39" s="101">
        <v>0</v>
      </c>
      <c r="C39" s="101">
        <v>0</v>
      </c>
      <c r="D39" s="101">
        <v>0</v>
      </c>
      <c r="E39" s="97">
        <v>1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97">
        <v>1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97">
        <v>1</v>
      </c>
      <c r="T39" s="101">
        <v>0</v>
      </c>
      <c r="U39" s="101">
        <v>0</v>
      </c>
      <c r="V39" s="101">
        <v>0</v>
      </c>
      <c r="W39" s="101">
        <v>0</v>
      </c>
      <c r="X39" s="101">
        <v>0</v>
      </c>
      <c r="Y39" s="101">
        <v>0</v>
      </c>
      <c r="Z39" s="97">
        <v>1</v>
      </c>
      <c r="AA39" s="101">
        <v>0</v>
      </c>
      <c r="AB39" s="101">
        <v>0</v>
      </c>
      <c r="AC39" s="96" t="s">
        <v>221</v>
      </c>
      <c r="AD39" s="101">
        <v>0</v>
      </c>
      <c r="AE39" s="101">
        <v>0</v>
      </c>
      <c r="AF39" s="101">
        <v>0</v>
      </c>
      <c r="AG39" s="97">
        <v>1</v>
      </c>
      <c r="AH39" s="101">
        <v>0</v>
      </c>
      <c r="AI39" s="101">
        <v>0</v>
      </c>
    </row>
    <row r="40" spans="1:35" ht="36" x14ac:dyDescent="0.4">
      <c r="A40" s="101">
        <v>0</v>
      </c>
      <c r="B40" s="101">
        <v>0</v>
      </c>
      <c r="C40" s="101">
        <v>0</v>
      </c>
      <c r="D40" s="101">
        <v>0</v>
      </c>
      <c r="E40" s="97">
        <v>1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97">
        <v>1</v>
      </c>
      <c r="M40" s="101">
        <v>0</v>
      </c>
      <c r="N40" s="101">
        <v>0</v>
      </c>
      <c r="O40" s="101">
        <v>0</v>
      </c>
      <c r="P40" s="101">
        <v>0</v>
      </c>
      <c r="Q40" s="101">
        <v>0</v>
      </c>
      <c r="R40" s="101">
        <v>0</v>
      </c>
      <c r="S40" s="97">
        <v>1</v>
      </c>
      <c r="T40" s="101">
        <v>0</v>
      </c>
      <c r="U40" s="101">
        <v>0</v>
      </c>
      <c r="V40" s="101">
        <v>0</v>
      </c>
      <c r="W40" s="101">
        <v>0</v>
      </c>
      <c r="X40" s="101">
        <v>0</v>
      </c>
      <c r="Y40" s="101">
        <v>0</v>
      </c>
      <c r="Z40" s="97">
        <v>1</v>
      </c>
      <c r="AA40" s="101">
        <v>0</v>
      </c>
      <c r="AB40" s="101">
        <v>0</v>
      </c>
      <c r="AC40" s="96" t="s">
        <v>227</v>
      </c>
      <c r="AD40" s="101">
        <v>0</v>
      </c>
      <c r="AE40" s="101">
        <v>0</v>
      </c>
      <c r="AF40" s="101">
        <v>0</v>
      </c>
      <c r="AG40" s="97">
        <v>1</v>
      </c>
      <c r="AH40" s="101">
        <v>0</v>
      </c>
      <c r="AI40" s="101">
        <v>0</v>
      </c>
    </row>
    <row r="41" spans="1:35" ht="36" x14ac:dyDescent="0.4">
      <c r="A41" s="101">
        <v>0</v>
      </c>
      <c r="B41" s="101">
        <v>0</v>
      </c>
      <c r="C41" s="101">
        <v>0</v>
      </c>
      <c r="D41" s="101">
        <v>0</v>
      </c>
      <c r="E41" s="97">
        <v>1</v>
      </c>
      <c r="F41" s="101">
        <v>0</v>
      </c>
      <c r="G41" s="101">
        <v>0</v>
      </c>
      <c r="H41" s="101">
        <v>0</v>
      </c>
      <c r="I41" s="101">
        <v>0</v>
      </c>
      <c r="J41" s="101">
        <v>0</v>
      </c>
      <c r="K41" s="101">
        <v>0</v>
      </c>
      <c r="L41" s="97">
        <v>1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97">
        <v>1</v>
      </c>
      <c r="T41" s="101">
        <v>0</v>
      </c>
      <c r="U41" s="101">
        <v>0</v>
      </c>
      <c r="V41" s="101">
        <v>0</v>
      </c>
      <c r="W41" s="101">
        <v>0</v>
      </c>
      <c r="X41" s="101">
        <v>0</v>
      </c>
      <c r="Y41" s="101">
        <v>0</v>
      </c>
      <c r="Z41" s="97">
        <v>1</v>
      </c>
      <c r="AA41" s="101">
        <v>0</v>
      </c>
      <c r="AB41" s="101">
        <v>0</v>
      </c>
      <c r="AC41" s="96" t="s">
        <v>276</v>
      </c>
      <c r="AD41" s="101">
        <v>0</v>
      </c>
      <c r="AE41" s="101">
        <v>0</v>
      </c>
      <c r="AF41" s="101">
        <v>0</v>
      </c>
      <c r="AG41" s="97">
        <v>1</v>
      </c>
      <c r="AH41" s="101">
        <v>0</v>
      </c>
      <c r="AI41" s="101">
        <v>0</v>
      </c>
    </row>
    <row r="42" spans="1:35" ht="36" x14ac:dyDescent="0.4">
      <c r="A42" s="101">
        <v>0</v>
      </c>
      <c r="B42" s="101">
        <v>0</v>
      </c>
      <c r="C42" s="101">
        <v>0</v>
      </c>
      <c r="D42" s="101">
        <v>0</v>
      </c>
      <c r="E42" s="97">
        <v>1</v>
      </c>
      <c r="F42" s="101">
        <v>0</v>
      </c>
      <c r="G42" s="101">
        <v>0</v>
      </c>
      <c r="H42" s="101">
        <v>0</v>
      </c>
      <c r="I42" s="101">
        <v>0</v>
      </c>
      <c r="J42" s="101">
        <v>0</v>
      </c>
      <c r="K42" s="101">
        <v>0</v>
      </c>
      <c r="L42" s="97">
        <v>1</v>
      </c>
      <c r="M42" s="101">
        <v>0</v>
      </c>
      <c r="N42" s="101">
        <v>0</v>
      </c>
      <c r="O42" s="101">
        <v>0</v>
      </c>
      <c r="P42" s="101">
        <v>0</v>
      </c>
      <c r="Q42" s="101">
        <v>0</v>
      </c>
      <c r="R42" s="101">
        <v>0</v>
      </c>
      <c r="S42" s="97">
        <v>1</v>
      </c>
      <c r="T42" s="101">
        <v>0</v>
      </c>
      <c r="U42" s="101">
        <v>0</v>
      </c>
      <c r="V42" s="101">
        <v>0</v>
      </c>
      <c r="W42" s="101">
        <v>0</v>
      </c>
      <c r="X42" s="101">
        <v>0</v>
      </c>
      <c r="Y42" s="101">
        <v>0</v>
      </c>
      <c r="Z42" s="97">
        <v>1</v>
      </c>
      <c r="AA42" s="101">
        <v>0</v>
      </c>
      <c r="AB42" s="101">
        <v>0</v>
      </c>
      <c r="AC42" s="96" t="s">
        <v>280</v>
      </c>
      <c r="AD42" s="101">
        <v>0</v>
      </c>
      <c r="AE42" s="101">
        <v>0</v>
      </c>
      <c r="AF42" s="101">
        <v>0</v>
      </c>
      <c r="AG42" s="97">
        <v>1</v>
      </c>
      <c r="AH42" s="101">
        <v>0</v>
      </c>
      <c r="AI42" s="101">
        <v>0</v>
      </c>
    </row>
    <row r="43" spans="1:35" ht="36" x14ac:dyDescent="0.4">
      <c r="A43" s="101">
        <v>0</v>
      </c>
      <c r="B43" s="101">
        <v>0</v>
      </c>
      <c r="C43" s="101">
        <v>0</v>
      </c>
      <c r="D43" s="101">
        <v>0</v>
      </c>
      <c r="E43" s="97">
        <v>1</v>
      </c>
      <c r="F43" s="101">
        <v>0</v>
      </c>
      <c r="G43" s="101">
        <v>0</v>
      </c>
      <c r="H43" s="101">
        <v>0</v>
      </c>
      <c r="I43" s="101">
        <v>0</v>
      </c>
      <c r="J43" s="101">
        <v>0</v>
      </c>
      <c r="K43" s="101">
        <v>0</v>
      </c>
      <c r="L43" s="97">
        <v>1</v>
      </c>
      <c r="M43" s="101">
        <v>0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97">
        <v>1</v>
      </c>
      <c r="T43" s="101">
        <v>0</v>
      </c>
      <c r="U43" s="101">
        <v>0</v>
      </c>
      <c r="V43" s="101">
        <v>0</v>
      </c>
      <c r="W43" s="101">
        <v>0</v>
      </c>
      <c r="X43" s="101">
        <v>0</v>
      </c>
      <c r="Y43" s="101">
        <v>0</v>
      </c>
      <c r="Z43" s="97">
        <v>1</v>
      </c>
      <c r="AA43" s="101">
        <v>0</v>
      </c>
      <c r="AB43" s="101">
        <v>0</v>
      </c>
      <c r="AC43" s="96" t="s">
        <v>285</v>
      </c>
      <c r="AD43" s="101">
        <v>0</v>
      </c>
      <c r="AE43" s="101">
        <v>0</v>
      </c>
      <c r="AF43" s="101">
        <v>0</v>
      </c>
      <c r="AG43" s="97">
        <v>1</v>
      </c>
      <c r="AH43" s="101">
        <v>0</v>
      </c>
      <c r="AI43" s="101">
        <v>0</v>
      </c>
    </row>
    <row r="44" spans="1:35" ht="36" x14ac:dyDescent="0.4">
      <c r="A44" s="101">
        <v>0</v>
      </c>
      <c r="B44" s="101">
        <v>0</v>
      </c>
      <c r="C44" s="101">
        <v>0</v>
      </c>
      <c r="D44" s="101">
        <v>0</v>
      </c>
      <c r="E44" s="97">
        <v>1</v>
      </c>
      <c r="F44" s="101">
        <v>0</v>
      </c>
      <c r="G44" s="101">
        <v>0</v>
      </c>
      <c r="H44" s="101">
        <v>0</v>
      </c>
      <c r="I44" s="101">
        <v>0</v>
      </c>
      <c r="J44" s="101">
        <v>0</v>
      </c>
      <c r="K44" s="101">
        <v>0</v>
      </c>
      <c r="L44" s="97">
        <v>1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97">
        <v>1</v>
      </c>
      <c r="T44" s="101">
        <v>0</v>
      </c>
      <c r="U44" s="101">
        <v>0</v>
      </c>
      <c r="V44" s="99" t="s">
        <v>723</v>
      </c>
      <c r="W44" s="101">
        <v>0</v>
      </c>
      <c r="X44" s="101">
        <v>0</v>
      </c>
      <c r="Y44" s="101">
        <v>0</v>
      </c>
      <c r="Z44" s="97">
        <v>1</v>
      </c>
      <c r="AA44" s="101">
        <v>0</v>
      </c>
      <c r="AB44" s="101">
        <v>0</v>
      </c>
      <c r="AC44" s="96" t="s">
        <v>289</v>
      </c>
      <c r="AD44" s="101">
        <v>0</v>
      </c>
      <c r="AE44" s="101">
        <v>0</v>
      </c>
      <c r="AF44" s="101">
        <v>0</v>
      </c>
      <c r="AG44" s="97">
        <v>1</v>
      </c>
      <c r="AH44" s="101">
        <v>0</v>
      </c>
      <c r="AI44" s="101">
        <v>0</v>
      </c>
    </row>
    <row r="45" spans="1:35" ht="18" x14ac:dyDescent="0.4">
      <c r="A45" s="101">
        <v>0</v>
      </c>
      <c r="B45" s="101">
        <v>0</v>
      </c>
      <c r="C45" s="101">
        <v>0</v>
      </c>
      <c r="D45" s="101">
        <v>0</v>
      </c>
      <c r="E45" s="97">
        <v>1</v>
      </c>
      <c r="F45" s="101">
        <v>0</v>
      </c>
      <c r="G45" s="101">
        <v>0</v>
      </c>
      <c r="H45" s="99" t="s">
        <v>723</v>
      </c>
      <c r="I45" s="101">
        <v>0</v>
      </c>
      <c r="J45" s="101">
        <v>0</v>
      </c>
      <c r="K45" s="101">
        <v>0</v>
      </c>
      <c r="L45" s="97">
        <v>1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97">
        <v>1</v>
      </c>
      <c r="T45" s="101">
        <v>0</v>
      </c>
      <c r="U45" s="101">
        <v>0</v>
      </c>
      <c r="V45" s="99" t="s">
        <v>721</v>
      </c>
      <c r="W45" s="101">
        <v>0</v>
      </c>
      <c r="X45" s="101">
        <v>0</v>
      </c>
      <c r="Y45" s="101">
        <v>0</v>
      </c>
      <c r="Z45" s="97">
        <v>1</v>
      </c>
      <c r="AA45" s="101">
        <v>0</v>
      </c>
      <c r="AB45" s="101">
        <v>0</v>
      </c>
      <c r="AC45" s="96" t="s">
        <v>294</v>
      </c>
      <c r="AD45" s="101">
        <v>0</v>
      </c>
      <c r="AE45" s="101">
        <v>0</v>
      </c>
      <c r="AF45" s="101">
        <v>0</v>
      </c>
      <c r="AG45" s="97">
        <v>1</v>
      </c>
      <c r="AH45" s="101">
        <v>0</v>
      </c>
      <c r="AI45" s="101">
        <v>0</v>
      </c>
    </row>
    <row r="46" spans="1:35" ht="36" x14ac:dyDescent="0.4">
      <c r="A46" s="101">
        <v>0</v>
      </c>
      <c r="B46" s="101">
        <v>0</v>
      </c>
      <c r="C46" s="101">
        <v>0</v>
      </c>
      <c r="D46" s="101">
        <v>0</v>
      </c>
      <c r="E46" s="97">
        <v>1</v>
      </c>
      <c r="F46" s="101">
        <v>0</v>
      </c>
      <c r="G46" s="101">
        <v>0</v>
      </c>
      <c r="H46" s="99" t="s">
        <v>721</v>
      </c>
      <c r="I46" s="101">
        <v>0</v>
      </c>
      <c r="J46" s="101">
        <v>0</v>
      </c>
      <c r="K46" s="101">
        <v>0</v>
      </c>
      <c r="L46" s="97">
        <v>1</v>
      </c>
      <c r="M46" s="101">
        <v>0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97">
        <v>1</v>
      </c>
      <c r="T46" s="101">
        <v>0</v>
      </c>
      <c r="U46" s="101">
        <v>0</v>
      </c>
      <c r="V46" s="99" t="s">
        <v>720</v>
      </c>
      <c r="W46" s="101">
        <v>0</v>
      </c>
      <c r="X46" s="101">
        <v>0</v>
      </c>
      <c r="Y46" s="101">
        <v>0</v>
      </c>
      <c r="Z46" s="97">
        <v>1</v>
      </c>
      <c r="AA46" s="101">
        <v>0</v>
      </c>
      <c r="AB46" s="101">
        <v>0</v>
      </c>
      <c r="AC46" s="96" t="s">
        <v>297</v>
      </c>
      <c r="AD46" s="101">
        <v>0</v>
      </c>
      <c r="AE46" s="101">
        <v>0</v>
      </c>
      <c r="AF46" s="101">
        <v>0</v>
      </c>
      <c r="AG46" s="97">
        <v>1</v>
      </c>
      <c r="AH46" s="101">
        <v>0</v>
      </c>
      <c r="AI46" s="101">
        <v>0</v>
      </c>
    </row>
    <row r="47" spans="1:35" ht="18" x14ac:dyDescent="0.4">
      <c r="A47" s="99" t="s">
        <v>723</v>
      </c>
      <c r="B47" s="101">
        <v>0</v>
      </c>
      <c r="C47" s="101">
        <v>0</v>
      </c>
      <c r="D47" s="101">
        <v>0</v>
      </c>
      <c r="E47" s="97">
        <v>1</v>
      </c>
      <c r="F47" s="101">
        <v>0</v>
      </c>
      <c r="G47" s="101">
        <v>0</v>
      </c>
      <c r="H47" s="99" t="s">
        <v>720</v>
      </c>
      <c r="I47" s="101">
        <v>0</v>
      </c>
      <c r="J47" s="101">
        <v>0</v>
      </c>
      <c r="K47" s="101">
        <v>0</v>
      </c>
      <c r="L47" s="97">
        <v>1</v>
      </c>
      <c r="M47" s="101">
        <v>0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97">
        <v>1</v>
      </c>
      <c r="T47" s="101">
        <v>0</v>
      </c>
      <c r="U47" s="101">
        <v>0</v>
      </c>
      <c r="V47" s="96" t="s">
        <v>232</v>
      </c>
      <c r="W47" s="101">
        <v>0</v>
      </c>
      <c r="X47" s="101">
        <v>0</v>
      </c>
      <c r="Y47" s="101">
        <v>0</v>
      </c>
      <c r="Z47" s="97">
        <v>1</v>
      </c>
      <c r="AA47" s="101">
        <v>0</v>
      </c>
      <c r="AB47" s="101">
        <v>0</v>
      </c>
      <c r="AC47" s="101">
        <v>0</v>
      </c>
      <c r="AD47" s="101">
        <v>0</v>
      </c>
      <c r="AE47" s="101">
        <v>0</v>
      </c>
      <c r="AF47" s="101">
        <v>0</v>
      </c>
      <c r="AG47" s="97">
        <v>1</v>
      </c>
      <c r="AH47" s="101">
        <v>0</v>
      </c>
      <c r="AI47" s="101">
        <v>0</v>
      </c>
    </row>
    <row r="48" spans="1:35" ht="18" x14ac:dyDescent="0.4">
      <c r="A48" s="99" t="s">
        <v>721</v>
      </c>
      <c r="B48" s="101">
        <v>0</v>
      </c>
      <c r="C48" s="101">
        <v>0</v>
      </c>
      <c r="D48" s="101">
        <v>0</v>
      </c>
      <c r="E48" s="97">
        <v>1</v>
      </c>
      <c r="F48" s="101">
        <v>0</v>
      </c>
      <c r="G48" s="101">
        <v>0</v>
      </c>
      <c r="H48" s="96" t="s">
        <v>335</v>
      </c>
      <c r="I48" s="101">
        <v>0</v>
      </c>
      <c r="J48" s="101">
        <v>0</v>
      </c>
      <c r="K48" s="101">
        <v>0</v>
      </c>
      <c r="L48" s="97">
        <v>1</v>
      </c>
      <c r="M48" s="101">
        <v>0</v>
      </c>
      <c r="N48" s="101">
        <v>0</v>
      </c>
      <c r="O48" s="99" t="s">
        <v>723</v>
      </c>
      <c r="P48" s="101">
        <v>0</v>
      </c>
      <c r="Q48" s="101">
        <v>0</v>
      </c>
      <c r="R48" s="101">
        <v>0</v>
      </c>
      <c r="S48" s="97">
        <v>1</v>
      </c>
      <c r="T48" s="101">
        <v>0</v>
      </c>
      <c r="U48" s="101">
        <v>0</v>
      </c>
      <c r="V48" s="96" t="s">
        <v>335</v>
      </c>
      <c r="W48" s="101">
        <v>0</v>
      </c>
      <c r="X48" s="101">
        <v>0</v>
      </c>
      <c r="Y48" s="101">
        <v>0</v>
      </c>
      <c r="Z48" s="97">
        <v>1</v>
      </c>
      <c r="AA48" s="101">
        <v>0</v>
      </c>
      <c r="AB48" s="101">
        <v>0</v>
      </c>
      <c r="AC48" s="101">
        <v>0</v>
      </c>
      <c r="AD48" s="101">
        <v>0</v>
      </c>
      <c r="AE48" s="101">
        <v>0</v>
      </c>
      <c r="AF48" s="101">
        <v>0</v>
      </c>
      <c r="AG48" s="97">
        <v>1</v>
      </c>
      <c r="AH48" s="101">
        <v>0</v>
      </c>
      <c r="AI48" s="101">
        <v>0</v>
      </c>
    </row>
    <row r="49" spans="1:35" ht="18" x14ac:dyDescent="0.4">
      <c r="A49" s="99" t="s">
        <v>720</v>
      </c>
      <c r="B49" s="101">
        <v>0</v>
      </c>
      <c r="C49" s="101">
        <v>0</v>
      </c>
      <c r="D49" s="101">
        <v>0</v>
      </c>
      <c r="E49" s="97">
        <v>1</v>
      </c>
      <c r="F49" s="101">
        <v>0</v>
      </c>
      <c r="G49" s="101">
        <v>0</v>
      </c>
      <c r="H49" s="96" t="s">
        <v>287</v>
      </c>
      <c r="I49" s="101">
        <v>0</v>
      </c>
      <c r="J49" s="101">
        <v>0</v>
      </c>
      <c r="K49" s="101">
        <v>0</v>
      </c>
      <c r="L49" s="97">
        <v>1</v>
      </c>
      <c r="M49" s="101">
        <v>0</v>
      </c>
      <c r="N49" s="101">
        <v>0</v>
      </c>
      <c r="O49" s="99" t="s">
        <v>721</v>
      </c>
      <c r="P49" s="101">
        <v>0</v>
      </c>
      <c r="Q49" s="101">
        <v>0</v>
      </c>
      <c r="R49" s="101">
        <v>0</v>
      </c>
      <c r="S49" s="97">
        <v>1</v>
      </c>
      <c r="T49" s="101">
        <v>0</v>
      </c>
      <c r="U49" s="101">
        <v>0</v>
      </c>
      <c r="V49" s="96" t="s">
        <v>287</v>
      </c>
      <c r="W49" s="101">
        <v>0</v>
      </c>
      <c r="X49" s="101">
        <v>0</v>
      </c>
      <c r="Y49" s="101">
        <v>0</v>
      </c>
      <c r="Z49" s="97">
        <v>1</v>
      </c>
      <c r="AA49" s="101">
        <v>0</v>
      </c>
      <c r="AB49" s="101">
        <v>0</v>
      </c>
      <c r="AC49" s="101">
        <v>0</v>
      </c>
      <c r="AD49" s="101">
        <v>0</v>
      </c>
      <c r="AE49" s="101">
        <v>0</v>
      </c>
      <c r="AF49" s="101">
        <v>0</v>
      </c>
      <c r="AG49" s="97">
        <v>1</v>
      </c>
      <c r="AH49" s="101">
        <v>0</v>
      </c>
      <c r="AI49" s="101">
        <v>0</v>
      </c>
    </row>
    <row r="50" spans="1:35" ht="18" x14ac:dyDescent="0.4">
      <c r="A50" s="96" t="s">
        <v>232</v>
      </c>
      <c r="B50" s="101">
        <v>0</v>
      </c>
      <c r="C50" s="101">
        <v>0</v>
      </c>
      <c r="D50" s="101">
        <v>0</v>
      </c>
      <c r="E50" s="97">
        <v>1</v>
      </c>
      <c r="F50" s="101">
        <v>0</v>
      </c>
      <c r="G50" s="101">
        <v>0</v>
      </c>
      <c r="H50" s="96" t="s">
        <v>249</v>
      </c>
      <c r="I50" s="101">
        <v>0</v>
      </c>
      <c r="J50" s="101">
        <v>0</v>
      </c>
      <c r="K50" s="101">
        <v>0</v>
      </c>
      <c r="L50" s="97">
        <v>1</v>
      </c>
      <c r="M50" s="101">
        <v>0</v>
      </c>
      <c r="N50" s="101">
        <v>0</v>
      </c>
      <c r="O50" s="99" t="s">
        <v>720</v>
      </c>
      <c r="P50" s="101">
        <v>0</v>
      </c>
      <c r="Q50" s="101">
        <v>0</v>
      </c>
      <c r="R50" s="101">
        <v>0</v>
      </c>
      <c r="S50" s="97">
        <v>1</v>
      </c>
      <c r="T50" s="101">
        <v>0</v>
      </c>
      <c r="U50" s="101">
        <v>0</v>
      </c>
      <c r="V50" s="96" t="s">
        <v>249</v>
      </c>
      <c r="W50" s="101">
        <v>0</v>
      </c>
      <c r="X50" s="101">
        <v>0</v>
      </c>
      <c r="Y50" s="101">
        <v>0</v>
      </c>
      <c r="Z50" s="97">
        <v>1</v>
      </c>
      <c r="AA50" s="101">
        <v>0</v>
      </c>
      <c r="AB50" s="101">
        <v>0</v>
      </c>
      <c r="AC50" s="101">
        <v>0</v>
      </c>
      <c r="AD50" s="101">
        <v>0</v>
      </c>
      <c r="AE50" s="101">
        <v>0</v>
      </c>
      <c r="AF50" s="101">
        <v>0</v>
      </c>
      <c r="AG50" s="97">
        <v>1</v>
      </c>
      <c r="AH50" s="101">
        <v>0</v>
      </c>
      <c r="AI50" s="101">
        <v>0</v>
      </c>
    </row>
    <row r="51" spans="1:35" ht="18" x14ac:dyDescent="0.4">
      <c r="A51" s="96" t="s">
        <v>335</v>
      </c>
      <c r="B51" s="101">
        <v>0</v>
      </c>
      <c r="C51" s="101">
        <v>0</v>
      </c>
      <c r="D51" s="101">
        <v>0</v>
      </c>
      <c r="E51" s="97">
        <v>1</v>
      </c>
      <c r="F51" s="101">
        <v>0</v>
      </c>
      <c r="G51" s="101">
        <v>0</v>
      </c>
      <c r="H51" s="96" t="s">
        <v>302</v>
      </c>
      <c r="I51" s="101">
        <v>0</v>
      </c>
      <c r="J51" s="101">
        <v>0</v>
      </c>
      <c r="K51" s="101">
        <v>0</v>
      </c>
      <c r="L51" s="97">
        <v>1</v>
      </c>
      <c r="M51" s="101">
        <v>0</v>
      </c>
      <c r="N51" s="101">
        <v>0</v>
      </c>
      <c r="O51" s="96" t="s">
        <v>335</v>
      </c>
      <c r="P51" s="101">
        <v>0</v>
      </c>
      <c r="Q51" s="101">
        <v>0</v>
      </c>
      <c r="R51" s="101">
        <v>0</v>
      </c>
      <c r="S51" s="97">
        <v>1</v>
      </c>
      <c r="T51" s="101">
        <v>0</v>
      </c>
      <c r="U51" s="101">
        <v>0</v>
      </c>
      <c r="V51" s="96" t="s">
        <v>302</v>
      </c>
      <c r="W51" s="101">
        <v>0</v>
      </c>
      <c r="X51" s="101">
        <v>0</v>
      </c>
      <c r="Y51" s="101">
        <v>0</v>
      </c>
      <c r="Z51" s="97">
        <v>1</v>
      </c>
      <c r="AA51" s="101">
        <v>0</v>
      </c>
      <c r="AB51" s="101">
        <v>0</v>
      </c>
      <c r="AC51" s="101">
        <v>0</v>
      </c>
      <c r="AD51" s="101">
        <v>0</v>
      </c>
      <c r="AE51" s="101">
        <v>0</v>
      </c>
      <c r="AF51" s="101">
        <v>0</v>
      </c>
      <c r="AG51" s="97">
        <v>1</v>
      </c>
      <c r="AH51" s="101">
        <v>0</v>
      </c>
      <c r="AI51" s="101">
        <v>0</v>
      </c>
    </row>
    <row r="52" spans="1:35" ht="18" x14ac:dyDescent="0.4">
      <c r="A52" s="96" t="s">
        <v>287</v>
      </c>
      <c r="B52" s="101">
        <v>0</v>
      </c>
      <c r="C52" s="101">
        <v>0</v>
      </c>
      <c r="D52" s="101">
        <v>0</v>
      </c>
      <c r="E52" s="97">
        <v>1</v>
      </c>
      <c r="F52" s="101">
        <v>0</v>
      </c>
      <c r="G52" s="101">
        <v>0</v>
      </c>
      <c r="H52" s="96" t="s">
        <v>326</v>
      </c>
      <c r="I52" s="101">
        <v>0</v>
      </c>
      <c r="J52" s="101">
        <v>0</v>
      </c>
      <c r="K52" s="101">
        <v>0</v>
      </c>
      <c r="L52" s="97">
        <v>1</v>
      </c>
      <c r="M52" s="101">
        <v>0</v>
      </c>
      <c r="N52" s="101">
        <v>0</v>
      </c>
      <c r="O52" s="96" t="s">
        <v>287</v>
      </c>
      <c r="P52" s="101">
        <v>0</v>
      </c>
      <c r="Q52" s="101">
        <v>0</v>
      </c>
      <c r="R52" s="101">
        <v>0</v>
      </c>
      <c r="S52" s="97">
        <v>1</v>
      </c>
      <c r="T52" s="101">
        <v>0</v>
      </c>
      <c r="U52" s="101">
        <v>0</v>
      </c>
      <c r="V52" s="96" t="s">
        <v>326</v>
      </c>
      <c r="W52" s="101">
        <v>0</v>
      </c>
      <c r="X52" s="101">
        <v>0</v>
      </c>
      <c r="Y52" s="101">
        <v>0</v>
      </c>
      <c r="Z52" s="97">
        <v>1</v>
      </c>
      <c r="AA52" s="101">
        <v>0</v>
      </c>
      <c r="AB52" s="101">
        <v>0</v>
      </c>
      <c r="AC52" s="101">
        <v>0</v>
      </c>
      <c r="AD52" s="101">
        <v>0</v>
      </c>
      <c r="AE52" s="101">
        <v>0</v>
      </c>
      <c r="AF52" s="101">
        <v>0</v>
      </c>
      <c r="AG52" s="97">
        <v>1</v>
      </c>
      <c r="AH52" s="101">
        <v>0</v>
      </c>
      <c r="AI52" s="101">
        <v>0</v>
      </c>
    </row>
    <row r="53" spans="1:35" ht="18" x14ac:dyDescent="0.4">
      <c r="A53" s="96" t="s">
        <v>249</v>
      </c>
      <c r="B53" s="101">
        <v>0</v>
      </c>
      <c r="C53" s="101">
        <v>0</v>
      </c>
      <c r="D53" s="101">
        <v>0</v>
      </c>
      <c r="E53" s="97">
        <v>1</v>
      </c>
      <c r="F53" s="101">
        <v>0</v>
      </c>
      <c r="G53" s="101">
        <v>0</v>
      </c>
      <c r="H53" s="96" t="s">
        <v>724</v>
      </c>
      <c r="I53" s="101">
        <v>0</v>
      </c>
      <c r="J53" s="101">
        <v>0</v>
      </c>
      <c r="K53" s="101">
        <v>0</v>
      </c>
      <c r="L53" s="97">
        <v>1</v>
      </c>
      <c r="M53" s="101">
        <v>0</v>
      </c>
      <c r="N53" s="101">
        <v>0</v>
      </c>
      <c r="O53" s="96" t="s">
        <v>249</v>
      </c>
      <c r="P53" s="101">
        <v>0</v>
      </c>
      <c r="Q53" s="101">
        <v>0</v>
      </c>
      <c r="R53" s="101">
        <v>0</v>
      </c>
      <c r="S53" s="97">
        <v>1</v>
      </c>
      <c r="T53" s="101">
        <v>0</v>
      </c>
      <c r="U53" s="101">
        <v>0</v>
      </c>
      <c r="V53" s="96" t="s">
        <v>724</v>
      </c>
      <c r="W53" s="101">
        <v>0</v>
      </c>
      <c r="X53" s="101">
        <v>0</v>
      </c>
      <c r="Y53" s="101">
        <v>0</v>
      </c>
      <c r="Z53" s="97">
        <v>1</v>
      </c>
      <c r="AA53" s="101">
        <v>0</v>
      </c>
      <c r="AB53" s="101">
        <v>0</v>
      </c>
      <c r="AC53" s="101">
        <v>0</v>
      </c>
      <c r="AD53" s="101">
        <v>0</v>
      </c>
      <c r="AE53" s="101">
        <v>0</v>
      </c>
      <c r="AF53" s="101">
        <v>0</v>
      </c>
      <c r="AG53" s="97">
        <v>1</v>
      </c>
      <c r="AH53" s="101">
        <v>0</v>
      </c>
      <c r="AI53" s="101">
        <v>0</v>
      </c>
    </row>
    <row r="54" spans="1:35" ht="18" x14ac:dyDescent="0.4">
      <c r="A54" s="96" t="s">
        <v>302</v>
      </c>
      <c r="B54" s="101">
        <v>0</v>
      </c>
      <c r="C54" s="101">
        <v>0</v>
      </c>
      <c r="D54" s="101">
        <v>0</v>
      </c>
      <c r="E54" s="97">
        <v>1</v>
      </c>
      <c r="F54" s="101">
        <v>0</v>
      </c>
      <c r="G54" s="101">
        <v>0</v>
      </c>
      <c r="H54" s="96" t="s">
        <v>718</v>
      </c>
      <c r="I54" s="101">
        <v>0</v>
      </c>
      <c r="J54" s="101">
        <v>0</v>
      </c>
      <c r="K54" s="101">
        <v>0</v>
      </c>
      <c r="L54" s="97">
        <v>1</v>
      </c>
      <c r="M54" s="101">
        <v>0</v>
      </c>
      <c r="N54" s="101">
        <v>0</v>
      </c>
      <c r="O54" s="96" t="s">
        <v>302</v>
      </c>
      <c r="P54" s="101">
        <v>0</v>
      </c>
      <c r="Q54" s="101">
        <v>0</v>
      </c>
      <c r="R54" s="101">
        <v>0</v>
      </c>
      <c r="S54" s="97">
        <v>1</v>
      </c>
      <c r="T54" s="101">
        <v>0</v>
      </c>
      <c r="U54" s="101">
        <v>0</v>
      </c>
      <c r="V54" s="96" t="s">
        <v>718</v>
      </c>
      <c r="W54" s="101">
        <v>0</v>
      </c>
      <c r="X54" s="101">
        <v>0</v>
      </c>
      <c r="Y54" s="101">
        <v>0</v>
      </c>
      <c r="Z54" s="97">
        <v>1</v>
      </c>
      <c r="AA54" s="101">
        <v>0</v>
      </c>
      <c r="AB54" s="101">
        <v>0</v>
      </c>
      <c r="AC54" s="101">
        <v>0</v>
      </c>
      <c r="AD54" s="101">
        <v>0</v>
      </c>
      <c r="AE54" s="101">
        <v>0</v>
      </c>
      <c r="AF54" s="101">
        <v>0</v>
      </c>
      <c r="AG54" s="97">
        <v>1</v>
      </c>
      <c r="AH54" s="101">
        <v>0</v>
      </c>
      <c r="AI54" s="101">
        <v>0</v>
      </c>
    </row>
    <row r="55" spans="1:35" ht="18" x14ac:dyDescent="0.4">
      <c r="A55" s="96" t="s">
        <v>326</v>
      </c>
      <c r="B55" s="101">
        <v>0</v>
      </c>
      <c r="C55" s="101">
        <v>0</v>
      </c>
      <c r="D55" s="101">
        <v>0</v>
      </c>
      <c r="E55" s="97">
        <v>1</v>
      </c>
      <c r="F55" s="101">
        <v>0</v>
      </c>
      <c r="G55" s="101">
        <v>0</v>
      </c>
      <c r="H55" s="96" t="s">
        <v>282</v>
      </c>
      <c r="I55" s="101">
        <v>0</v>
      </c>
      <c r="J55" s="101">
        <v>0</v>
      </c>
      <c r="K55" s="101">
        <v>0</v>
      </c>
      <c r="L55" s="97">
        <v>1</v>
      </c>
      <c r="M55" s="101">
        <v>0</v>
      </c>
      <c r="N55" s="101">
        <v>0</v>
      </c>
      <c r="O55" s="96" t="s">
        <v>326</v>
      </c>
      <c r="P55" s="101">
        <v>0</v>
      </c>
      <c r="Q55" s="101">
        <v>0</v>
      </c>
      <c r="R55" s="101">
        <v>0</v>
      </c>
      <c r="S55" s="97">
        <v>1</v>
      </c>
      <c r="T55" s="101">
        <v>0</v>
      </c>
      <c r="U55" s="101">
        <v>0</v>
      </c>
      <c r="V55" s="96" t="s">
        <v>282</v>
      </c>
      <c r="W55" s="101">
        <v>0</v>
      </c>
      <c r="X55" s="101">
        <v>0</v>
      </c>
      <c r="Y55" s="101">
        <v>0</v>
      </c>
      <c r="Z55" s="97">
        <v>1</v>
      </c>
      <c r="AA55" s="101">
        <v>0</v>
      </c>
      <c r="AB55" s="101">
        <v>0</v>
      </c>
      <c r="AC55" s="101">
        <v>0</v>
      </c>
      <c r="AD55" s="101">
        <v>0</v>
      </c>
      <c r="AE55" s="101">
        <v>0</v>
      </c>
      <c r="AF55" s="101">
        <v>0</v>
      </c>
      <c r="AG55" s="97">
        <v>1</v>
      </c>
      <c r="AH55" s="101">
        <v>0</v>
      </c>
      <c r="AI55" s="101">
        <v>0</v>
      </c>
    </row>
    <row r="56" spans="1:35" ht="18" x14ac:dyDescent="0.4">
      <c r="A56" s="96" t="s">
        <v>724</v>
      </c>
      <c r="B56" s="101">
        <v>0</v>
      </c>
      <c r="C56" s="101">
        <v>0</v>
      </c>
      <c r="D56" s="101">
        <v>0</v>
      </c>
      <c r="E56" s="97">
        <v>1</v>
      </c>
      <c r="F56" s="101">
        <v>0</v>
      </c>
      <c r="G56" s="101">
        <v>0</v>
      </c>
      <c r="H56" s="96" t="s">
        <v>215</v>
      </c>
      <c r="I56" s="101">
        <v>0</v>
      </c>
      <c r="J56" s="101">
        <v>0</v>
      </c>
      <c r="K56" s="101">
        <v>0</v>
      </c>
      <c r="L56" s="97">
        <v>1</v>
      </c>
      <c r="M56" s="101">
        <v>0</v>
      </c>
      <c r="N56" s="101">
        <v>0</v>
      </c>
      <c r="O56" s="96" t="s">
        <v>724</v>
      </c>
      <c r="P56" s="101">
        <v>0</v>
      </c>
      <c r="Q56" s="101">
        <v>0</v>
      </c>
      <c r="R56" s="101">
        <v>0</v>
      </c>
      <c r="S56" s="97">
        <v>1</v>
      </c>
      <c r="T56" s="101">
        <v>0</v>
      </c>
      <c r="U56" s="101">
        <v>0</v>
      </c>
      <c r="V56" s="96" t="s">
        <v>215</v>
      </c>
      <c r="W56" s="101">
        <v>0</v>
      </c>
      <c r="X56" s="101">
        <v>0</v>
      </c>
      <c r="Y56" s="101">
        <v>0</v>
      </c>
      <c r="Z56" s="97">
        <v>1</v>
      </c>
      <c r="AA56" s="101">
        <v>0</v>
      </c>
      <c r="AB56" s="101">
        <v>0</v>
      </c>
      <c r="AC56" s="101">
        <v>0</v>
      </c>
      <c r="AD56" s="101">
        <v>0</v>
      </c>
      <c r="AE56" s="101">
        <v>0</v>
      </c>
      <c r="AF56" s="101">
        <v>0</v>
      </c>
      <c r="AG56" s="97">
        <v>1</v>
      </c>
      <c r="AH56" s="101">
        <v>0</v>
      </c>
      <c r="AI56" s="101">
        <v>0</v>
      </c>
    </row>
    <row r="57" spans="1:35" ht="18" x14ac:dyDescent="0.4">
      <c r="A57" s="96" t="s">
        <v>718</v>
      </c>
      <c r="B57" s="101">
        <v>0</v>
      </c>
      <c r="C57" s="101">
        <v>0</v>
      </c>
      <c r="D57" s="101">
        <v>0</v>
      </c>
      <c r="E57" s="97">
        <v>1</v>
      </c>
      <c r="F57" s="101">
        <v>0</v>
      </c>
      <c r="G57" s="101">
        <v>0</v>
      </c>
      <c r="H57" s="96" t="s">
        <v>269</v>
      </c>
      <c r="I57" s="101">
        <v>0</v>
      </c>
      <c r="J57" s="101">
        <v>0</v>
      </c>
      <c r="K57" s="101">
        <v>0</v>
      </c>
      <c r="L57" s="97">
        <v>1</v>
      </c>
      <c r="M57" s="101">
        <v>0</v>
      </c>
      <c r="N57" s="101">
        <v>0</v>
      </c>
      <c r="O57" s="96" t="s">
        <v>718</v>
      </c>
      <c r="P57" s="101">
        <v>0</v>
      </c>
      <c r="Q57" s="101">
        <v>0</v>
      </c>
      <c r="R57" s="101">
        <v>0</v>
      </c>
      <c r="S57" s="97">
        <v>1</v>
      </c>
      <c r="T57" s="101">
        <v>0</v>
      </c>
      <c r="U57" s="101">
        <v>0</v>
      </c>
      <c r="V57" s="96" t="s">
        <v>269</v>
      </c>
      <c r="W57" s="101">
        <v>0</v>
      </c>
      <c r="X57" s="101">
        <v>0</v>
      </c>
      <c r="Y57" s="101">
        <v>0</v>
      </c>
      <c r="Z57" s="97">
        <v>1</v>
      </c>
      <c r="AA57" s="101">
        <v>0</v>
      </c>
      <c r="AB57" s="101">
        <v>0</v>
      </c>
      <c r="AC57" s="101">
        <v>0</v>
      </c>
      <c r="AD57" s="101">
        <v>0</v>
      </c>
      <c r="AE57" s="101">
        <v>0</v>
      </c>
      <c r="AF57" s="101">
        <v>0</v>
      </c>
      <c r="AG57" s="97">
        <v>1</v>
      </c>
      <c r="AH57" s="101">
        <v>0</v>
      </c>
      <c r="AI57" s="101">
        <v>0</v>
      </c>
    </row>
    <row r="58" spans="1:35" ht="18" x14ac:dyDescent="0.4">
      <c r="A58" s="96" t="s">
        <v>282</v>
      </c>
      <c r="B58" s="101">
        <v>0</v>
      </c>
      <c r="C58" s="101">
        <v>0</v>
      </c>
      <c r="D58" s="101">
        <v>0</v>
      </c>
      <c r="E58" s="97">
        <v>1</v>
      </c>
      <c r="F58" s="101">
        <v>0</v>
      </c>
      <c r="G58" s="101">
        <v>0</v>
      </c>
      <c r="H58" s="96" t="s">
        <v>247</v>
      </c>
      <c r="I58" s="101">
        <v>0</v>
      </c>
      <c r="J58" s="101">
        <v>0</v>
      </c>
      <c r="K58" s="101">
        <v>0</v>
      </c>
      <c r="L58" s="97">
        <v>1</v>
      </c>
      <c r="M58" s="101">
        <v>0</v>
      </c>
      <c r="N58" s="101">
        <v>0</v>
      </c>
      <c r="O58" s="96" t="s">
        <v>282</v>
      </c>
      <c r="P58" s="101">
        <v>0</v>
      </c>
      <c r="Q58" s="101">
        <v>0</v>
      </c>
      <c r="R58" s="101">
        <v>0</v>
      </c>
      <c r="S58" s="97">
        <v>1</v>
      </c>
      <c r="T58" s="101">
        <v>0</v>
      </c>
      <c r="U58" s="101">
        <v>0</v>
      </c>
      <c r="V58" s="96" t="s">
        <v>340</v>
      </c>
      <c r="W58" s="101">
        <v>0</v>
      </c>
      <c r="X58" s="101">
        <v>0</v>
      </c>
      <c r="Y58" s="101">
        <v>0</v>
      </c>
      <c r="Z58" s="97">
        <v>1</v>
      </c>
      <c r="AA58" s="101">
        <v>0</v>
      </c>
      <c r="AB58" s="101">
        <v>0</v>
      </c>
      <c r="AC58" s="101">
        <v>0</v>
      </c>
      <c r="AD58" s="101">
        <v>0</v>
      </c>
      <c r="AE58" s="101">
        <v>0</v>
      </c>
      <c r="AF58" s="101">
        <v>0</v>
      </c>
      <c r="AG58" s="97">
        <v>1</v>
      </c>
      <c r="AH58" s="101">
        <v>0</v>
      </c>
      <c r="AI58" s="101">
        <v>0</v>
      </c>
    </row>
    <row r="59" spans="1:35" ht="18" x14ac:dyDescent="0.4">
      <c r="A59" s="96" t="s">
        <v>269</v>
      </c>
      <c r="B59" s="101">
        <v>0</v>
      </c>
      <c r="C59" s="101">
        <v>0</v>
      </c>
      <c r="D59" s="101">
        <v>0</v>
      </c>
      <c r="E59" s="97">
        <v>1</v>
      </c>
      <c r="F59" s="101">
        <v>0</v>
      </c>
      <c r="G59" s="101">
        <v>0</v>
      </c>
      <c r="H59" s="96" t="s">
        <v>340</v>
      </c>
      <c r="I59" s="101">
        <v>0</v>
      </c>
      <c r="J59" s="101">
        <v>0</v>
      </c>
      <c r="K59" s="101">
        <v>0</v>
      </c>
      <c r="L59" s="97">
        <v>1</v>
      </c>
      <c r="M59" s="101">
        <v>0</v>
      </c>
      <c r="N59" s="101">
        <v>0</v>
      </c>
      <c r="O59" s="96" t="s">
        <v>215</v>
      </c>
      <c r="P59" s="101">
        <v>0</v>
      </c>
      <c r="Q59" s="101">
        <v>0</v>
      </c>
      <c r="R59" s="101">
        <v>0</v>
      </c>
      <c r="S59" s="97">
        <v>1</v>
      </c>
      <c r="T59" s="101">
        <v>0</v>
      </c>
      <c r="U59" s="101">
        <v>0</v>
      </c>
      <c r="V59" s="96" t="s">
        <v>281</v>
      </c>
      <c r="W59" s="101">
        <v>0</v>
      </c>
      <c r="X59" s="101">
        <v>0</v>
      </c>
      <c r="Y59" s="101">
        <v>0</v>
      </c>
      <c r="Z59" s="97">
        <v>1</v>
      </c>
      <c r="AA59" s="101">
        <v>0</v>
      </c>
      <c r="AB59" s="101">
        <v>0</v>
      </c>
      <c r="AC59" s="101">
        <v>0</v>
      </c>
      <c r="AD59" s="101">
        <v>0</v>
      </c>
      <c r="AE59" s="101">
        <v>0</v>
      </c>
      <c r="AF59" s="101">
        <v>0</v>
      </c>
      <c r="AG59" s="97">
        <v>1</v>
      </c>
      <c r="AH59" s="101">
        <v>0</v>
      </c>
      <c r="AI59" s="101">
        <v>0</v>
      </c>
    </row>
    <row r="60" spans="1:35" ht="18" x14ac:dyDescent="0.4">
      <c r="A60" s="96" t="s">
        <v>340</v>
      </c>
      <c r="B60" s="101">
        <v>0</v>
      </c>
      <c r="C60" s="101">
        <v>0</v>
      </c>
      <c r="D60" s="101">
        <v>0</v>
      </c>
      <c r="E60" s="97">
        <v>1</v>
      </c>
      <c r="F60" s="101">
        <v>0</v>
      </c>
      <c r="G60" s="101">
        <v>0</v>
      </c>
      <c r="H60" s="96" t="s">
        <v>265</v>
      </c>
      <c r="I60" s="101">
        <v>0</v>
      </c>
      <c r="J60" s="101">
        <v>0</v>
      </c>
      <c r="K60" s="101">
        <v>0</v>
      </c>
      <c r="L60" s="97">
        <v>1</v>
      </c>
      <c r="M60" s="101">
        <v>0</v>
      </c>
      <c r="N60" s="101">
        <v>0</v>
      </c>
      <c r="O60" s="96" t="s">
        <v>269</v>
      </c>
      <c r="P60" s="101">
        <v>0</v>
      </c>
      <c r="Q60" s="101">
        <v>0</v>
      </c>
      <c r="R60" s="101">
        <v>0</v>
      </c>
      <c r="S60" s="97">
        <v>1</v>
      </c>
      <c r="T60" s="101">
        <v>0</v>
      </c>
      <c r="U60" s="101">
        <v>0</v>
      </c>
      <c r="V60" s="96" t="s">
        <v>307</v>
      </c>
      <c r="W60" s="101">
        <v>0</v>
      </c>
      <c r="X60" s="101">
        <v>0</v>
      </c>
      <c r="Y60" s="101">
        <v>0</v>
      </c>
      <c r="Z60" s="97">
        <v>1</v>
      </c>
      <c r="AA60" s="101">
        <v>0</v>
      </c>
      <c r="AB60" s="101">
        <v>0</v>
      </c>
      <c r="AC60" s="101">
        <v>0</v>
      </c>
      <c r="AD60" s="101">
        <v>0</v>
      </c>
      <c r="AE60" s="101">
        <v>0</v>
      </c>
      <c r="AF60" s="101">
        <v>0</v>
      </c>
      <c r="AG60" s="97">
        <v>1</v>
      </c>
      <c r="AH60" s="101">
        <v>0</v>
      </c>
      <c r="AI60" s="101">
        <v>0</v>
      </c>
    </row>
    <row r="61" spans="1:35" ht="18" x14ac:dyDescent="0.4">
      <c r="A61" s="96" t="s">
        <v>281</v>
      </c>
      <c r="B61" s="101">
        <v>0</v>
      </c>
      <c r="C61" s="101">
        <v>0</v>
      </c>
      <c r="D61" s="101">
        <v>0</v>
      </c>
      <c r="E61" s="97">
        <v>1</v>
      </c>
      <c r="F61" s="101">
        <v>0</v>
      </c>
      <c r="G61" s="101">
        <v>0</v>
      </c>
      <c r="H61" s="96" t="s">
        <v>245</v>
      </c>
      <c r="I61" s="101">
        <v>0</v>
      </c>
      <c r="J61" s="101">
        <v>0</v>
      </c>
      <c r="K61" s="101">
        <v>0</v>
      </c>
      <c r="L61" s="97">
        <v>1</v>
      </c>
      <c r="M61" s="101">
        <v>0</v>
      </c>
      <c r="N61" s="101">
        <v>0</v>
      </c>
      <c r="O61" s="96" t="s">
        <v>247</v>
      </c>
      <c r="P61" s="101">
        <v>0</v>
      </c>
      <c r="Q61" s="101">
        <v>0</v>
      </c>
      <c r="R61" s="101">
        <v>0</v>
      </c>
      <c r="S61" s="97">
        <v>1</v>
      </c>
      <c r="T61" s="101">
        <v>0</v>
      </c>
      <c r="U61" s="101">
        <v>0</v>
      </c>
      <c r="V61" s="96" t="s">
        <v>327</v>
      </c>
      <c r="W61" s="101">
        <v>0</v>
      </c>
      <c r="X61" s="101">
        <v>0</v>
      </c>
      <c r="Y61" s="101">
        <v>0</v>
      </c>
      <c r="Z61" s="97">
        <v>1</v>
      </c>
      <c r="AA61" s="101">
        <v>0</v>
      </c>
      <c r="AB61" s="101">
        <v>0</v>
      </c>
      <c r="AC61" s="101">
        <v>0</v>
      </c>
      <c r="AD61" s="101">
        <v>0</v>
      </c>
      <c r="AE61" s="101">
        <v>0</v>
      </c>
      <c r="AF61" s="101">
        <v>0</v>
      </c>
      <c r="AG61" s="97">
        <v>1</v>
      </c>
      <c r="AH61" s="101">
        <v>0</v>
      </c>
      <c r="AI61" s="101">
        <v>0</v>
      </c>
    </row>
    <row r="62" spans="1:35" ht="18" x14ac:dyDescent="0.4">
      <c r="A62" s="96" t="s">
        <v>307</v>
      </c>
      <c r="B62" s="101">
        <v>0</v>
      </c>
      <c r="C62" s="101">
        <v>0</v>
      </c>
      <c r="D62" s="101">
        <v>0</v>
      </c>
      <c r="E62" s="97">
        <v>1</v>
      </c>
      <c r="F62" s="101">
        <v>0</v>
      </c>
      <c r="G62" s="101">
        <v>0</v>
      </c>
      <c r="H62" s="96" t="s">
        <v>259</v>
      </c>
      <c r="I62" s="101">
        <v>0</v>
      </c>
      <c r="J62" s="101">
        <v>0</v>
      </c>
      <c r="K62" s="101">
        <v>0</v>
      </c>
      <c r="L62" s="97">
        <v>1</v>
      </c>
      <c r="M62" s="101">
        <v>0</v>
      </c>
      <c r="N62" s="101">
        <v>0</v>
      </c>
      <c r="O62" s="96" t="s">
        <v>340</v>
      </c>
      <c r="P62" s="101">
        <v>0</v>
      </c>
      <c r="Q62" s="101">
        <v>0</v>
      </c>
      <c r="R62" s="101">
        <v>0</v>
      </c>
      <c r="S62" s="97">
        <v>1</v>
      </c>
      <c r="T62" s="101">
        <v>0</v>
      </c>
      <c r="U62" s="101">
        <v>0</v>
      </c>
      <c r="V62" s="96" t="s">
        <v>722</v>
      </c>
      <c r="W62" s="101">
        <v>0</v>
      </c>
      <c r="X62" s="101">
        <v>0</v>
      </c>
      <c r="Y62" s="101">
        <v>0</v>
      </c>
      <c r="Z62" s="97">
        <v>1</v>
      </c>
      <c r="AA62" s="101">
        <v>0</v>
      </c>
      <c r="AB62" s="101">
        <v>0</v>
      </c>
      <c r="AC62" s="101">
        <v>0</v>
      </c>
      <c r="AD62" s="101">
        <v>0</v>
      </c>
      <c r="AE62" s="101">
        <v>0</v>
      </c>
      <c r="AF62" s="101">
        <v>0</v>
      </c>
      <c r="AG62" s="97">
        <v>1</v>
      </c>
      <c r="AH62" s="101">
        <v>0</v>
      </c>
      <c r="AI62" s="101">
        <v>0</v>
      </c>
    </row>
    <row r="63" spans="1:35" ht="36" x14ac:dyDescent="0.4">
      <c r="A63" s="96" t="s">
        <v>327</v>
      </c>
      <c r="B63" s="101">
        <v>0</v>
      </c>
      <c r="C63" s="101">
        <v>0</v>
      </c>
      <c r="D63" s="101">
        <v>0</v>
      </c>
      <c r="E63" s="97">
        <v>1</v>
      </c>
      <c r="F63" s="101">
        <v>0</v>
      </c>
      <c r="G63" s="101">
        <v>0</v>
      </c>
      <c r="H63" s="96" t="s">
        <v>239</v>
      </c>
      <c r="I63" s="101">
        <v>0</v>
      </c>
      <c r="J63" s="101">
        <v>0</v>
      </c>
      <c r="K63" s="101">
        <v>0</v>
      </c>
      <c r="L63" s="97">
        <v>1</v>
      </c>
      <c r="M63" s="101">
        <v>0</v>
      </c>
      <c r="N63" s="101">
        <v>0</v>
      </c>
      <c r="O63" s="96" t="s">
        <v>265</v>
      </c>
      <c r="P63" s="101">
        <v>0</v>
      </c>
      <c r="Q63" s="101">
        <v>0</v>
      </c>
      <c r="R63" s="101">
        <v>0</v>
      </c>
      <c r="S63" s="97">
        <v>1</v>
      </c>
      <c r="T63" s="101">
        <v>0</v>
      </c>
      <c r="U63" s="101">
        <v>0</v>
      </c>
      <c r="V63" s="96" t="s">
        <v>312</v>
      </c>
      <c r="W63" s="101">
        <v>0</v>
      </c>
      <c r="X63" s="101">
        <v>0</v>
      </c>
      <c r="Y63" s="101">
        <v>0</v>
      </c>
      <c r="Z63" s="97">
        <v>1</v>
      </c>
      <c r="AA63" s="101">
        <v>0</v>
      </c>
      <c r="AB63" s="101">
        <v>0</v>
      </c>
      <c r="AC63" s="96" t="s">
        <v>232</v>
      </c>
      <c r="AD63" s="101">
        <v>0</v>
      </c>
      <c r="AE63" s="101">
        <v>0</v>
      </c>
      <c r="AF63" s="101">
        <v>0</v>
      </c>
      <c r="AG63" s="97">
        <v>1</v>
      </c>
      <c r="AH63" s="101">
        <v>0</v>
      </c>
      <c r="AI63" s="101">
        <v>0</v>
      </c>
    </row>
    <row r="64" spans="1:35" ht="18" x14ac:dyDescent="0.4">
      <c r="A64" s="96" t="s">
        <v>722</v>
      </c>
      <c r="B64" s="101">
        <v>0</v>
      </c>
      <c r="C64" s="101">
        <v>0</v>
      </c>
      <c r="D64" s="101">
        <v>0</v>
      </c>
      <c r="E64" s="97">
        <v>1</v>
      </c>
      <c r="F64" s="101">
        <v>0</v>
      </c>
      <c r="G64" s="101">
        <v>0</v>
      </c>
      <c r="H64" s="96" t="s">
        <v>281</v>
      </c>
      <c r="I64" s="101">
        <v>0</v>
      </c>
      <c r="J64" s="101">
        <v>0</v>
      </c>
      <c r="K64" s="101">
        <v>0</v>
      </c>
      <c r="L64" s="97">
        <v>1</v>
      </c>
      <c r="M64" s="101">
        <v>0</v>
      </c>
      <c r="N64" s="101">
        <v>0</v>
      </c>
      <c r="O64" s="96" t="s">
        <v>245</v>
      </c>
      <c r="P64" s="101">
        <v>0</v>
      </c>
      <c r="Q64" s="101">
        <v>0</v>
      </c>
      <c r="R64" s="101">
        <v>0</v>
      </c>
      <c r="S64" s="97">
        <v>1</v>
      </c>
      <c r="T64" s="101">
        <v>0</v>
      </c>
      <c r="U64" s="101">
        <v>0</v>
      </c>
      <c r="V64" s="96" t="s">
        <v>301</v>
      </c>
      <c r="W64" s="101">
        <v>0</v>
      </c>
      <c r="X64" s="101">
        <v>0</v>
      </c>
      <c r="Y64" s="101">
        <v>0</v>
      </c>
      <c r="Z64" s="97">
        <v>1</v>
      </c>
      <c r="AA64" s="101">
        <v>0</v>
      </c>
      <c r="AB64" s="101">
        <v>0</v>
      </c>
      <c r="AC64" s="96" t="s">
        <v>335</v>
      </c>
      <c r="AD64" s="101">
        <v>0</v>
      </c>
      <c r="AE64" s="101">
        <v>0</v>
      </c>
      <c r="AF64" s="101">
        <v>0</v>
      </c>
      <c r="AG64" s="97">
        <v>1</v>
      </c>
      <c r="AH64" s="101">
        <v>0</v>
      </c>
      <c r="AI64" s="101">
        <v>0</v>
      </c>
    </row>
    <row r="65" spans="1:35" ht="18" x14ac:dyDescent="0.4">
      <c r="A65" s="96" t="s">
        <v>312</v>
      </c>
      <c r="B65" s="101">
        <v>0</v>
      </c>
      <c r="C65" s="101">
        <v>0</v>
      </c>
      <c r="D65" s="101">
        <v>0</v>
      </c>
      <c r="E65" s="97">
        <v>1</v>
      </c>
      <c r="F65" s="101">
        <v>0</v>
      </c>
      <c r="G65" s="101">
        <v>0</v>
      </c>
      <c r="H65" s="96" t="s">
        <v>307</v>
      </c>
      <c r="I65" s="101">
        <v>0</v>
      </c>
      <c r="J65" s="101">
        <v>0</v>
      </c>
      <c r="K65" s="101">
        <v>0</v>
      </c>
      <c r="L65" s="97">
        <v>1</v>
      </c>
      <c r="M65" s="101">
        <v>0</v>
      </c>
      <c r="N65" s="101">
        <v>0</v>
      </c>
      <c r="O65" s="96" t="s">
        <v>259</v>
      </c>
      <c r="P65" s="101">
        <v>0</v>
      </c>
      <c r="Q65" s="101">
        <v>0</v>
      </c>
      <c r="R65" s="101">
        <v>0</v>
      </c>
      <c r="S65" s="97">
        <v>1</v>
      </c>
      <c r="T65" s="101">
        <v>0</v>
      </c>
      <c r="U65" s="101">
        <v>0</v>
      </c>
      <c r="V65" s="96" t="s">
        <v>328</v>
      </c>
      <c r="W65" s="101">
        <v>0</v>
      </c>
      <c r="X65" s="101">
        <v>0</v>
      </c>
      <c r="Y65" s="101">
        <v>0</v>
      </c>
      <c r="Z65" s="97">
        <v>1</v>
      </c>
      <c r="AA65" s="101">
        <v>0</v>
      </c>
      <c r="AB65" s="101">
        <v>0</v>
      </c>
      <c r="AC65" s="96" t="s">
        <v>287</v>
      </c>
      <c r="AD65" s="101">
        <v>0</v>
      </c>
      <c r="AE65" s="101">
        <v>0</v>
      </c>
      <c r="AF65" s="101">
        <v>0</v>
      </c>
      <c r="AG65" s="97">
        <v>1</v>
      </c>
      <c r="AH65" s="101">
        <v>0</v>
      </c>
      <c r="AI65" s="101">
        <v>0</v>
      </c>
    </row>
    <row r="66" spans="1:35" ht="36" x14ac:dyDescent="0.4">
      <c r="A66" s="96" t="s">
        <v>301</v>
      </c>
      <c r="B66" s="101">
        <v>0</v>
      </c>
      <c r="C66" s="101">
        <v>0</v>
      </c>
      <c r="D66" s="101">
        <v>0</v>
      </c>
      <c r="E66" s="97">
        <v>1</v>
      </c>
      <c r="F66" s="101">
        <v>0</v>
      </c>
      <c r="G66" s="101">
        <v>0</v>
      </c>
      <c r="H66" s="96" t="s">
        <v>327</v>
      </c>
      <c r="I66" s="101">
        <v>0</v>
      </c>
      <c r="J66" s="101">
        <v>0</v>
      </c>
      <c r="K66" s="101">
        <v>0</v>
      </c>
      <c r="L66" s="97">
        <v>1</v>
      </c>
      <c r="M66" s="101">
        <v>0</v>
      </c>
      <c r="N66" s="101">
        <v>0</v>
      </c>
      <c r="O66" s="96" t="s">
        <v>239</v>
      </c>
      <c r="P66" s="101">
        <v>0</v>
      </c>
      <c r="Q66" s="101">
        <v>0</v>
      </c>
      <c r="R66" s="101">
        <v>0</v>
      </c>
      <c r="S66" s="97">
        <v>1</v>
      </c>
      <c r="T66" s="101">
        <v>0</v>
      </c>
      <c r="U66" s="101">
        <v>0</v>
      </c>
      <c r="V66" s="96" t="s">
        <v>343</v>
      </c>
      <c r="W66" s="101">
        <v>0</v>
      </c>
      <c r="X66" s="101">
        <v>0</v>
      </c>
      <c r="Y66" s="101">
        <v>0</v>
      </c>
      <c r="Z66" s="97">
        <v>1</v>
      </c>
      <c r="AA66" s="101">
        <v>0</v>
      </c>
      <c r="AB66" s="101">
        <v>0</v>
      </c>
      <c r="AC66" s="96" t="s">
        <v>302</v>
      </c>
      <c r="AD66" s="101">
        <v>0</v>
      </c>
      <c r="AE66" s="101">
        <v>0</v>
      </c>
      <c r="AF66" s="101">
        <v>0</v>
      </c>
      <c r="AG66" s="97">
        <v>1</v>
      </c>
      <c r="AH66" s="101">
        <v>0</v>
      </c>
      <c r="AI66" s="101">
        <v>0</v>
      </c>
    </row>
    <row r="67" spans="1:35" ht="18" x14ac:dyDescent="0.4">
      <c r="A67" s="96" t="s">
        <v>328</v>
      </c>
      <c r="B67" s="101">
        <v>0</v>
      </c>
      <c r="C67" s="101">
        <v>0</v>
      </c>
      <c r="D67" s="101">
        <v>0</v>
      </c>
      <c r="E67" s="97">
        <v>1</v>
      </c>
      <c r="F67" s="101">
        <v>0</v>
      </c>
      <c r="G67" s="101">
        <v>0</v>
      </c>
      <c r="H67" s="96" t="s">
        <v>722</v>
      </c>
      <c r="I67" s="101">
        <v>0</v>
      </c>
      <c r="J67" s="101">
        <v>0</v>
      </c>
      <c r="K67" s="101">
        <v>0</v>
      </c>
      <c r="L67" s="97">
        <v>1</v>
      </c>
      <c r="M67" s="101">
        <v>0</v>
      </c>
      <c r="N67" s="101">
        <v>0</v>
      </c>
      <c r="O67" s="96" t="s">
        <v>281</v>
      </c>
      <c r="P67" s="101">
        <v>0</v>
      </c>
      <c r="Q67" s="101">
        <v>0</v>
      </c>
      <c r="R67" s="101">
        <v>0</v>
      </c>
      <c r="S67" s="97">
        <v>1</v>
      </c>
      <c r="T67" s="101">
        <v>0</v>
      </c>
      <c r="U67" s="101">
        <v>0</v>
      </c>
      <c r="V67" s="96" t="s">
        <v>344</v>
      </c>
      <c r="W67" s="101">
        <v>0</v>
      </c>
      <c r="X67" s="101">
        <v>0</v>
      </c>
      <c r="Y67" s="101">
        <v>0</v>
      </c>
      <c r="Z67" s="97">
        <v>1</v>
      </c>
      <c r="AA67" s="101">
        <v>0</v>
      </c>
      <c r="AB67" s="101">
        <v>0</v>
      </c>
      <c r="AC67" s="96" t="s">
        <v>724</v>
      </c>
      <c r="AD67" s="101">
        <v>0</v>
      </c>
      <c r="AE67" s="101">
        <v>0</v>
      </c>
      <c r="AF67" s="101">
        <v>0</v>
      </c>
      <c r="AG67" s="97">
        <v>1</v>
      </c>
      <c r="AH67" s="101">
        <v>0</v>
      </c>
      <c r="AI67" s="101">
        <v>0</v>
      </c>
    </row>
    <row r="68" spans="1:35" ht="18" x14ac:dyDescent="0.4">
      <c r="A68" s="96" t="s">
        <v>343</v>
      </c>
      <c r="B68" s="101">
        <v>0</v>
      </c>
      <c r="C68" s="101">
        <v>0</v>
      </c>
      <c r="D68" s="101">
        <v>0</v>
      </c>
      <c r="E68" s="97">
        <v>1</v>
      </c>
      <c r="F68" s="101">
        <v>0</v>
      </c>
      <c r="G68" s="101">
        <v>0</v>
      </c>
      <c r="H68" s="96" t="s">
        <v>312</v>
      </c>
      <c r="I68" s="101">
        <v>0</v>
      </c>
      <c r="J68" s="101">
        <v>0</v>
      </c>
      <c r="K68" s="101">
        <v>0</v>
      </c>
      <c r="L68" s="97">
        <v>1</v>
      </c>
      <c r="M68" s="101">
        <v>0</v>
      </c>
      <c r="N68" s="101">
        <v>0</v>
      </c>
      <c r="O68" s="96" t="s">
        <v>307</v>
      </c>
      <c r="P68" s="101">
        <v>0</v>
      </c>
      <c r="Q68" s="101">
        <v>0</v>
      </c>
      <c r="R68" s="101">
        <v>0</v>
      </c>
      <c r="S68" s="97">
        <v>1</v>
      </c>
      <c r="T68" s="101">
        <v>0</v>
      </c>
      <c r="U68" s="101">
        <v>0</v>
      </c>
      <c r="V68" s="96" t="s">
        <v>251</v>
      </c>
      <c r="W68" s="101">
        <v>0</v>
      </c>
      <c r="X68" s="101">
        <v>0</v>
      </c>
      <c r="Y68" s="101">
        <v>0</v>
      </c>
      <c r="Z68" s="97">
        <v>1</v>
      </c>
      <c r="AA68" s="101">
        <v>0</v>
      </c>
      <c r="AB68" s="101">
        <v>0</v>
      </c>
      <c r="AC68" s="96" t="s">
        <v>282</v>
      </c>
      <c r="AD68" s="101">
        <v>0</v>
      </c>
      <c r="AE68" s="101">
        <v>0</v>
      </c>
      <c r="AF68" s="101">
        <v>0</v>
      </c>
      <c r="AG68" s="97">
        <v>1</v>
      </c>
      <c r="AH68" s="101">
        <v>0</v>
      </c>
      <c r="AI68" s="101">
        <v>0</v>
      </c>
    </row>
    <row r="69" spans="1:35" ht="18" x14ac:dyDescent="0.4">
      <c r="A69" s="96" t="s">
        <v>344</v>
      </c>
      <c r="B69" s="101">
        <v>0</v>
      </c>
      <c r="C69" s="101">
        <v>0</v>
      </c>
      <c r="D69" s="101">
        <v>0</v>
      </c>
      <c r="E69" s="97">
        <v>1</v>
      </c>
      <c r="F69" s="101">
        <v>0</v>
      </c>
      <c r="G69" s="101">
        <v>0</v>
      </c>
      <c r="H69" s="96" t="s">
        <v>301</v>
      </c>
      <c r="I69" s="101">
        <v>0</v>
      </c>
      <c r="J69" s="101">
        <v>0</v>
      </c>
      <c r="K69" s="101">
        <v>0</v>
      </c>
      <c r="L69" s="97">
        <v>1</v>
      </c>
      <c r="M69" s="101">
        <v>0</v>
      </c>
      <c r="N69" s="101">
        <v>0</v>
      </c>
      <c r="O69" s="96" t="s">
        <v>327</v>
      </c>
      <c r="P69" s="101">
        <v>0</v>
      </c>
      <c r="Q69" s="101">
        <v>0</v>
      </c>
      <c r="R69" s="101">
        <v>0</v>
      </c>
      <c r="S69" s="97">
        <v>1</v>
      </c>
      <c r="T69" s="101">
        <v>0</v>
      </c>
      <c r="U69" s="101">
        <v>0</v>
      </c>
      <c r="V69" s="96" t="s">
        <v>272</v>
      </c>
      <c r="W69" s="101">
        <v>0</v>
      </c>
      <c r="X69" s="101">
        <v>0</v>
      </c>
      <c r="Y69" s="101">
        <v>0</v>
      </c>
      <c r="Z69" s="97">
        <v>1</v>
      </c>
      <c r="AA69" s="101">
        <v>0</v>
      </c>
      <c r="AB69" s="101">
        <v>0</v>
      </c>
      <c r="AC69" s="96" t="s">
        <v>215</v>
      </c>
      <c r="AD69" s="101">
        <v>0</v>
      </c>
      <c r="AE69" s="101">
        <v>0</v>
      </c>
      <c r="AF69" s="101">
        <v>0</v>
      </c>
      <c r="AG69" s="97">
        <v>1</v>
      </c>
      <c r="AH69" s="101">
        <v>0</v>
      </c>
      <c r="AI69" s="101">
        <v>0</v>
      </c>
    </row>
    <row r="70" spans="1:35" ht="18" x14ac:dyDescent="0.4">
      <c r="A70" s="96" t="s">
        <v>251</v>
      </c>
      <c r="B70" s="101">
        <v>0</v>
      </c>
      <c r="C70" s="101">
        <v>0</v>
      </c>
      <c r="D70" s="101">
        <v>0</v>
      </c>
      <c r="E70" s="97">
        <v>1</v>
      </c>
      <c r="F70" s="101">
        <v>0</v>
      </c>
      <c r="G70" s="101">
        <v>0</v>
      </c>
      <c r="H70" s="96" t="s">
        <v>328</v>
      </c>
      <c r="I70" s="101">
        <v>0</v>
      </c>
      <c r="J70" s="101">
        <v>0</v>
      </c>
      <c r="K70" s="101">
        <v>0</v>
      </c>
      <c r="L70" s="97">
        <v>1</v>
      </c>
      <c r="M70" s="101">
        <v>0</v>
      </c>
      <c r="N70" s="101">
        <v>0</v>
      </c>
      <c r="O70" s="96" t="s">
        <v>722</v>
      </c>
      <c r="P70" s="101">
        <v>0</v>
      </c>
      <c r="Q70" s="101">
        <v>0</v>
      </c>
      <c r="R70" s="101">
        <v>0</v>
      </c>
      <c r="S70" s="97">
        <v>1</v>
      </c>
      <c r="T70" s="101">
        <v>0</v>
      </c>
      <c r="U70" s="101">
        <v>0</v>
      </c>
      <c r="V70" s="96" t="s">
        <v>334</v>
      </c>
      <c r="W70" s="101">
        <v>0</v>
      </c>
      <c r="X70" s="101">
        <v>0</v>
      </c>
      <c r="Y70" s="101">
        <v>0</v>
      </c>
      <c r="Z70" s="97">
        <v>1</v>
      </c>
      <c r="AA70" s="101">
        <v>0</v>
      </c>
      <c r="AB70" s="101">
        <v>0</v>
      </c>
      <c r="AC70" s="96" t="s">
        <v>247</v>
      </c>
      <c r="AD70" s="101">
        <v>0</v>
      </c>
      <c r="AE70" s="101">
        <v>0</v>
      </c>
      <c r="AF70" s="101">
        <v>0</v>
      </c>
      <c r="AG70" s="97">
        <v>1</v>
      </c>
      <c r="AH70" s="101">
        <v>0</v>
      </c>
      <c r="AI70" s="101">
        <v>0</v>
      </c>
    </row>
    <row r="71" spans="1:35" ht="18" x14ac:dyDescent="0.4">
      <c r="A71" s="96" t="s">
        <v>272</v>
      </c>
      <c r="B71" s="101">
        <v>0</v>
      </c>
      <c r="C71" s="101">
        <v>0</v>
      </c>
      <c r="D71" s="101">
        <v>0</v>
      </c>
      <c r="E71" s="97">
        <v>1</v>
      </c>
      <c r="F71" s="101">
        <v>0</v>
      </c>
      <c r="G71" s="101">
        <v>0</v>
      </c>
      <c r="H71" s="96" t="s">
        <v>343</v>
      </c>
      <c r="I71" s="101">
        <v>0</v>
      </c>
      <c r="J71" s="101">
        <v>0</v>
      </c>
      <c r="K71" s="101">
        <v>0</v>
      </c>
      <c r="L71" s="97">
        <v>1</v>
      </c>
      <c r="M71" s="101">
        <v>0</v>
      </c>
      <c r="N71" s="101">
        <v>0</v>
      </c>
      <c r="O71" s="96" t="s">
        <v>312</v>
      </c>
      <c r="P71" s="101">
        <v>0</v>
      </c>
      <c r="Q71" s="101">
        <v>0</v>
      </c>
      <c r="R71" s="101">
        <v>0</v>
      </c>
      <c r="S71" s="97">
        <v>1</v>
      </c>
      <c r="T71" s="101">
        <v>0</v>
      </c>
      <c r="U71" s="101">
        <v>0</v>
      </c>
      <c r="V71" s="96" t="s">
        <v>305</v>
      </c>
      <c r="W71" s="101">
        <v>0</v>
      </c>
      <c r="X71" s="101">
        <v>0</v>
      </c>
      <c r="Y71" s="101">
        <v>0</v>
      </c>
      <c r="Z71" s="97">
        <v>1</v>
      </c>
      <c r="AA71" s="101">
        <v>0</v>
      </c>
      <c r="AB71" s="101">
        <v>0</v>
      </c>
      <c r="AC71" s="96" t="s">
        <v>340</v>
      </c>
      <c r="AD71" s="101">
        <v>0</v>
      </c>
      <c r="AE71" s="101">
        <v>0</v>
      </c>
      <c r="AF71" s="101">
        <v>0</v>
      </c>
      <c r="AG71" s="97">
        <v>1</v>
      </c>
      <c r="AH71" s="101">
        <v>0</v>
      </c>
      <c r="AI71" s="101">
        <v>0</v>
      </c>
    </row>
    <row r="72" spans="1:35" ht="18" x14ac:dyDescent="0.4">
      <c r="A72" s="96" t="s">
        <v>334</v>
      </c>
      <c r="B72" s="101">
        <v>0</v>
      </c>
      <c r="C72" s="101">
        <v>0</v>
      </c>
      <c r="D72" s="101">
        <v>0</v>
      </c>
      <c r="E72" s="97">
        <v>1</v>
      </c>
      <c r="F72" s="101">
        <v>0</v>
      </c>
      <c r="G72" s="101">
        <v>0</v>
      </c>
      <c r="H72" s="96" t="s">
        <v>344</v>
      </c>
      <c r="I72" s="101">
        <v>0</v>
      </c>
      <c r="J72" s="101">
        <v>0</v>
      </c>
      <c r="K72" s="101">
        <v>0</v>
      </c>
      <c r="L72" s="97">
        <v>1</v>
      </c>
      <c r="M72" s="101">
        <v>0</v>
      </c>
      <c r="N72" s="101">
        <v>0</v>
      </c>
      <c r="O72" s="96" t="s">
        <v>301</v>
      </c>
      <c r="P72" s="101">
        <v>0</v>
      </c>
      <c r="Q72" s="101">
        <v>0</v>
      </c>
      <c r="R72" s="101">
        <v>0</v>
      </c>
      <c r="S72" s="97">
        <v>1</v>
      </c>
      <c r="T72" s="101">
        <v>0</v>
      </c>
      <c r="U72" s="101">
        <v>0</v>
      </c>
      <c r="V72" s="96" t="s">
        <v>290</v>
      </c>
      <c r="W72" s="101">
        <v>0</v>
      </c>
      <c r="X72" s="101">
        <v>0</v>
      </c>
      <c r="Y72" s="101">
        <v>0</v>
      </c>
      <c r="Z72" s="97">
        <v>1</v>
      </c>
      <c r="AA72" s="101">
        <v>0</v>
      </c>
      <c r="AB72" s="101">
        <v>0</v>
      </c>
      <c r="AC72" s="96" t="s">
        <v>265</v>
      </c>
      <c r="AD72" s="101">
        <v>0</v>
      </c>
      <c r="AE72" s="101">
        <v>0</v>
      </c>
      <c r="AF72" s="101">
        <v>0</v>
      </c>
      <c r="AG72" s="97">
        <v>1</v>
      </c>
      <c r="AH72" s="101">
        <v>0</v>
      </c>
      <c r="AI72" s="101">
        <v>0</v>
      </c>
    </row>
    <row r="73" spans="1:35" ht="18" x14ac:dyDescent="0.4">
      <c r="A73" s="96" t="s">
        <v>305</v>
      </c>
      <c r="B73" s="101">
        <v>0</v>
      </c>
      <c r="C73" s="101">
        <v>0</v>
      </c>
      <c r="D73" s="101">
        <v>0</v>
      </c>
      <c r="E73" s="97">
        <v>1</v>
      </c>
      <c r="F73" s="101">
        <v>0</v>
      </c>
      <c r="G73" s="101">
        <v>0</v>
      </c>
      <c r="H73" s="96" t="s">
        <v>334</v>
      </c>
      <c r="I73" s="101">
        <v>0</v>
      </c>
      <c r="J73" s="101">
        <v>0</v>
      </c>
      <c r="K73" s="101">
        <v>0</v>
      </c>
      <c r="L73" s="97">
        <v>1</v>
      </c>
      <c r="M73" s="101">
        <v>0</v>
      </c>
      <c r="N73" s="101">
        <v>0</v>
      </c>
      <c r="O73" s="96" t="s">
        <v>328</v>
      </c>
      <c r="P73" s="101">
        <v>0</v>
      </c>
      <c r="Q73" s="101">
        <v>0</v>
      </c>
      <c r="R73" s="101">
        <v>0</v>
      </c>
      <c r="S73" s="97">
        <v>1</v>
      </c>
      <c r="T73" s="101">
        <v>0</v>
      </c>
      <c r="U73" s="101">
        <v>0</v>
      </c>
      <c r="V73" s="96" t="s">
        <v>262</v>
      </c>
      <c r="W73" s="101">
        <v>0</v>
      </c>
      <c r="X73" s="101">
        <v>0</v>
      </c>
      <c r="Y73" s="101">
        <v>0</v>
      </c>
      <c r="Z73" s="97">
        <v>1</v>
      </c>
      <c r="AA73" s="101">
        <v>0</v>
      </c>
      <c r="AB73" s="101">
        <v>0</v>
      </c>
      <c r="AC73" s="96" t="s">
        <v>245</v>
      </c>
      <c r="AD73" s="101">
        <v>0</v>
      </c>
      <c r="AE73" s="101">
        <v>0</v>
      </c>
      <c r="AF73" s="101">
        <v>0</v>
      </c>
      <c r="AG73" s="97">
        <v>1</v>
      </c>
      <c r="AH73" s="101">
        <v>0</v>
      </c>
      <c r="AI73" s="101">
        <v>0</v>
      </c>
    </row>
    <row r="74" spans="1:35" ht="18" x14ac:dyDescent="0.4">
      <c r="A74" s="96" t="s">
        <v>290</v>
      </c>
      <c r="B74" s="101">
        <v>0</v>
      </c>
      <c r="C74" s="101">
        <v>0</v>
      </c>
      <c r="D74" s="101">
        <v>0</v>
      </c>
      <c r="E74" s="97">
        <v>1</v>
      </c>
      <c r="F74" s="101">
        <v>0</v>
      </c>
      <c r="G74" s="101">
        <v>0</v>
      </c>
      <c r="H74" s="96" t="s">
        <v>305</v>
      </c>
      <c r="I74" s="101">
        <v>0</v>
      </c>
      <c r="J74" s="101">
        <v>0</v>
      </c>
      <c r="K74" s="101">
        <v>0</v>
      </c>
      <c r="L74" s="97">
        <v>1</v>
      </c>
      <c r="M74" s="101">
        <v>0</v>
      </c>
      <c r="N74" s="101">
        <v>0</v>
      </c>
      <c r="O74" s="96" t="s">
        <v>343</v>
      </c>
      <c r="P74" s="101">
        <v>0</v>
      </c>
      <c r="Q74" s="101">
        <v>0</v>
      </c>
      <c r="R74" s="101">
        <v>0</v>
      </c>
      <c r="S74" s="97">
        <v>1</v>
      </c>
      <c r="T74" s="101">
        <v>0</v>
      </c>
      <c r="U74" s="101">
        <v>0</v>
      </c>
      <c r="V74" s="96" t="s">
        <v>347</v>
      </c>
      <c r="W74" s="101">
        <v>0</v>
      </c>
      <c r="X74" s="101">
        <v>0</v>
      </c>
      <c r="Y74" s="101">
        <v>0</v>
      </c>
      <c r="Z74" s="97">
        <v>1</v>
      </c>
      <c r="AA74" s="101">
        <v>0</v>
      </c>
      <c r="AB74" s="101">
        <v>0</v>
      </c>
      <c r="AC74" s="96" t="s">
        <v>259</v>
      </c>
      <c r="AD74" s="101">
        <v>0</v>
      </c>
      <c r="AE74" s="101">
        <v>0</v>
      </c>
      <c r="AF74" s="101">
        <v>0</v>
      </c>
      <c r="AG74" s="97">
        <v>1</v>
      </c>
      <c r="AH74" s="101">
        <v>0</v>
      </c>
      <c r="AI74" s="101">
        <v>0</v>
      </c>
    </row>
    <row r="75" spans="1:35" ht="36" x14ac:dyDescent="0.4">
      <c r="A75" s="96" t="s">
        <v>262</v>
      </c>
      <c r="B75" s="101">
        <v>0</v>
      </c>
      <c r="C75" s="101">
        <v>0</v>
      </c>
      <c r="D75" s="101">
        <v>0</v>
      </c>
      <c r="E75" s="97">
        <v>1</v>
      </c>
      <c r="F75" s="101">
        <v>0</v>
      </c>
      <c r="G75" s="101">
        <v>0</v>
      </c>
      <c r="H75" s="96" t="s">
        <v>290</v>
      </c>
      <c r="I75" s="101">
        <v>0</v>
      </c>
      <c r="J75" s="101">
        <v>0</v>
      </c>
      <c r="K75" s="101">
        <v>0</v>
      </c>
      <c r="L75" s="97">
        <v>1</v>
      </c>
      <c r="M75" s="101">
        <v>0</v>
      </c>
      <c r="N75" s="101">
        <v>0</v>
      </c>
      <c r="O75" s="96" t="s">
        <v>344</v>
      </c>
      <c r="P75" s="101">
        <v>0</v>
      </c>
      <c r="Q75" s="101">
        <v>0</v>
      </c>
      <c r="R75" s="101">
        <v>0</v>
      </c>
      <c r="S75" s="97">
        <v>1</v>
      </c>
      <c r="T75" s="101">
        <v>0</v>
      </c>
      <c r="U75" s="101">
        <v>0</v>
      </c>
      <c r="V75" s="96" t="s">
        <v>223</v>
      </c>
      <c r="W75" s="101">
        <v>0</v>
      </c>
      <c r="X75" s="101">
        <v>0</v>
      </c>
      <c r="Y75" s="101">
        <v>0</v>
      </c>
      <c r="Z75" s="97">
        <v>1</v>
      </c>
      <c r="AA75" s="101">
        <v>0</v>
      </c>
      <c r="AB75" s="101">
        <v>0</v>
      </c>
      <c r="AC75" s="96" t="s">
        <v>239</v>
      </c>
      <c r="AD75" s="101">
        <v>0</v>
      </c>
      <c r="AE75" s="101">
        <v>0</v>
      </c>
      <c r="AF75" s="101">
        <v>0</v>
      </c>
      <c r="AG75" s="97">
        <v>1</v>
      </c>
      <c r="AH75" s="101">
        <v>0</v>
      </c>
      <c r="AI75" s="101">
        <v>0</v>
      </c>
    </row>
    <row r="76" spans="1:35" ht="18" x14ac:dyDescent="0.4">
      <c r="A76" s="96" t="s">
        <v>347</v>
      </c>
      <c r="B76" s="101">
        <v>0</v>
      </c>
      <c r="C76" s="101">
        <v>0</v>
      </c>
      <c r="D76" s="101">
        <v>0</v>
      </c>
      <c r="E76" s="97">
        <v>1</v>
      </c>
      <c r="F76" s="101">
        <v>0</v>
      </c>
      <c r="G76" s="101">
        <v>0</v>
      </c>
      <c r="H76" s="96" t="s">
        <v>262</v>
      </c>
      <c r="I76" s="101">
        <v>0</v>
      </c>
      <c r="J76" s="101">
        <v>0</v>
      </c>
      <c r="K76" s="101">
        <v>0</v>
      </c>
      <c r="L76" s="97">
        <v>1</v>
      </c>
      <c r="M76" s="101">
        <v>0</v>
      </c>
      <c r="N76" s="101">
        <v>0</v>
      </c>
      <c r="O76" s="96" t="s">
        <v>251</v>
      </c>
      <c r="P76" s="101">
        <v>0</v>
      </c>
      <c r="Q76" s="101">
        <v>0</v>
      </c>
      <c r="R76" s="101">
        <v>0</v>
      </c>
      <c r="S76" s="97">
        <v>1</v>
      </c>
      <c r="T76" s="101">
        <v>0</v>
      </c>
      <c r="U76" s="101">
        <v>0</v>
      </c>
      <c r="V76" s="96" t="s">
        <v>719</v>
      </c>
      <c r="W76" s="101">
        <v>0</v>
      </c>
      <c r="X76" s="101">
        <v>0</v>
      </c>
      <c r="Y76" s="101">
        <v>0</v>
      </c>
      <c r="Z76" s="97">
        <v>1</v>
      </c>
      <c r="AA76" s="101">
        <v>0</v>
      </c>
      <c r="AB76" s="101">
        <v>0</v>
      </c>
      <c r="AC76" s="96" t="s">
        <v>281</v>
      </c>
      <c r="AD76" s="101">
        <v>0</v>
      </c>
      <c r="AE76" s="101">
        <v>0</v>
      </c>
      <c r="AF76" s="101">
        <v>0</v>
      </c>
      <c r="AG76" s="97">
        <v>1</v>
      </c>
      <c r="AH76" s="101">
        <v>0</v>
      </c>
      <c r="AI76" s="101">
        <v>0</v>
      </c>
    </row>
    <row r="77" spans="1:35" ht="18" x14ac:dyDescent="0.4">
      <c r="A77" s="96" t="s">
        <v>719</v>
      </c>
      <c r="B77" s="101">
        <v>0</v>
      </c>
      <c r="C77" s="101">
        <v>0</v>
      </c>
      <c r="D77" s="101">
        <v>0</v>
      </c>
      <c r="E77" s="97">
        <v>1</v>
      </c>
      <c r="F77" s="101">
        <v>0</v>
      </c>
      <c r="G77" s="101">
        <v>0</v>
      </c>
      <c r="H77" s="96" t="s">
        <v>347</v>
      </c>
      <c r="I77" s="101">
        <v>0</v>
      </c>
      <c r="J77" s="101">
        <v>0</v>
      </c>
      <c r="K77" s="101">
        <v>0</v>
      </c>
      <c r="L77" s="97">
        <v>1</v>
      </c>
      <c r="M77" s="101">
        <v>0</v>
      </c>
      <c r="N77" s="101">
        <v>0</v>
      </c>
      <c r="O77" s="96" t="s">
        <v>272</v>
      </c>
      <c r="P77" s="101">
        <v>0</v>
      </c>
      <c r="Q77" s="101">
        <v>0</v>
      </c>
      <c r="R77" s="101">
        <v>0</v>
      </c>
      <c r="S77" s="97">
        <v>1</v>
      </c>
      <c r="T77" s="101">
        <v>0</v>
      </c>
      <c r="U77" s="101">
        <v>0</v>
      </c>
      <c r="V77" s="96" t="s">
        <v>316</v>
      </c>
      <c r="W77" s="101">
        <v>0</v>
      </c>
      <c r="X77" s="101">
        <v>0</v>
      </c>
      <c r="Y77" s="101">
        <v>0</v>
      </c>
      <c r="Z77" s="97">
        <v>1</v>
      </c>
      <c r="AA77" s="101">
        <v>0</v>
      </c>
      <c r="AB77" s="101">
        <v>0</v>
      </c>
      <c r="AC77" s="96" t="s">
        <v>307</v>
      </c>
      <c r="AD77" s="101">
        <v>0</v>
      </c>
      <c r="AE77" s="101">
        <v>0</v>
      </c>
      <c r="AF77" s="101">
        <v>0</v>
      </c>
      <c r="AG77" s="97">
        <v>1</v>
      </c>
      <c r="AH77" s="101">
        <v>0</v>
      </c>
      <c r="AI77" s="101">
        <v>0</v>
      </c>
    </row>
    <row r="78" spans="1:35" ht="18" x14ac:dyDescent="0.4">
      <c r="A78" s="96" t="s">
        <v>316</v>
      </c>
      <c r="B78" s="101">
        <v>0</v>
      </c>
      <c r="C78" s="101">
        <v>0</v>
      </c>
      <c r="D78" s="101">
        <v>0</v>
      </c>
      <c r="E78" s="97">
        <v>1</v>
      </c>
      <c r="F78" s="101">
        <v>0</v>
      </c>
      <c r="G78" s="101">
        <v>0</v>
      </c>
      <c r="H78" s="96" t="s">
        <v>223</v>
      </c>
      <c r="I78" s="101">
        <v>0</v>
      </c>
      <c r="J78" s="101">
        <v>0</v>
      </c>
      <c r="K78" s="101">
        <v>0</v>
      </c>
      <c r="L78" s="97">
        <v>1</v>
      </c>
      <c r="M78" s="101">
        <v>0</v>
      </c>
      <c r="N78" s="101">
        <v>0</v>
      </c>
      <c r="O78" s="96" t="s">
        <v>334</v>
      </c>
      <c r="P78" s="101">
        <v>0</v>
      </c>
      <c r="Q78" s="101">
        <v>0</v>
      </c>
      <c r="R78" s="101">
        <v>0</v>
      </c>
      <c r="S78" s="97">
        <v>1</v>
      </c>
      <c r="T78" s="101">
        <v>0</v>
      </c>
      <c r="U78" s="101">
        <v>0</v>
      </c>
      <c r="V78" s="96" t="s">
        <v>270</v>
      </c>
      <c r="W78" s="101">
        <v>0</v>
      </c>
      <c r="X78" s="101">
        <v>0</v>
      </c>
      <c r="Y78" s="101">
        <v>0</v>
      </c>
      <c r="Z78" s="97">
        <v>1</v>
      </c>
      <c r="AA78" s="101">
        <v>0</v>
      </c>
      <c r="AB78" s="101">
        <v>0</v>
      </c>
      <c r="AC78" s="96" t="s">
        <v>343</v>
      </c>
      <c r="AD78" s="101">
        <v>0</v>
      </c>
      <c r="AE78" s="101">
        <v>0</v>
      </c>
      <c r="AF78" s="101">
        <v>0</v>
      </c>
      <c r="AG78" s="97">
        <v>1</v>
      </c>
      <c r="AH78" s="101">
        <v>0</v>
      </c>
      <c r="AI78" s="101">
        <v>0</v>
      </c>
    </row>
    <row r="79" spans="1:35" ht="18" x14ac:dyDescent="0.4">
      <c r="A79" s="96" t="s">
        <v>270</v>
      </c>
      <c r="B79" s="101">
        <v>0</v>
      </c>
      <c r="C79" s="101">
        <v>0</v>
      </c>
      <c r="D79" s="101">
        <v>0</v>
      </c>
      <c r="E79" s="97">
        <v>1</v>
      </c>
      <c r="F79" s="101">
        <v>0</v>
      </c>
      <c r="G79" s="101">
        <v>0</v>
      </c>
      <c r="H79" s="96" t="s">
        <v>218</v>
      </c>
      <c r="I79" s="101">
        <v>0</v>
      </c>
      <c r="J79" s="101">
        <v>0</v>
      </c>
      <c r="K79" s="101">
        <v>0</v>
      </c>
      <c r="L79" s="97">
        <v>1</v>
      </c>
      <c r="M79" s="101">
        <v>0</v>
      </c>
      <c r="N79" s="101">
        <v>0</v>
      </c>
      <c r="O79" s="96" t="s">
        <v>305</v>
      </c>
      <c r="P79" s="101">
        <v>0</v>
      </c>
      <c r="Q79" s="101">
        <v>0</v>
      </c>
      <c r="R79" s="101">
        <v>0</v>
      </c>
      <c r="S79" s="97">
        <v>1</v>
      </c>
      <c r="T79" s="101">
        <v>0</v>
      </c>
      <c r="U79" s="101">
        <v>0</v>
      </c>
      <c r="V79" s="96" t="s">
        <v>246</v>
      </c>
      <c r="W79" s="101">
        <v>0</v>
      </c>
      <c r="X79" s="101">
        <v>0</v>
      </c>
      <c r="Y79" s="101">
        <v>0</v>
      </c>
      <c r="Z79" s="97">
        <v>1</v>
      </c>
      <c r="AA79" s="101">
        <v>0</v>
      </c>
      <c r="AB79" s="101">
        <v>0</v>
      </c>
      <c r="AC79" s="96" t="s">
        <v>344</v>
      </c>
      <c r="AD79" s="101">
        <v>0</v>
      </c>
      <c r="AE79" s="101">
        <v>0</v>
      </c>
      <c r="AF79" s="101">
        <v>0</v>
      </c>
      <c r="AG79" s="97">
        <v>1</v>
      </c>
      <c r="AH79" s="101">
        <v>0</v>
      </c>
      <c r="AI79" s="101">
        <v>0</v>
      </c>
    </row>
    <row r="80" spans="1:35" ht="18" x14ac:dyDescent="0.4">
      <c r="A80" s="96" t="s">
        <v>246</v>
      </c>
      <c r="B80" s="101">
        <v>0</v>
      </c>
      <c r="C80" s="101">
        <v>0</v>
      </c>
      <c r="D80" s="101">
        <v>0</v>
      </c>
      <c r="E80" s="97">
        <v>1</v>
      </c>
      <c r="F80" s="101">
        <v>0</v>
      </c>
      <c r="G80" s="101">
        <v>0</v>
      </c>
      <c r="H80" s="96" t="s">
        <v>224</v>
      </c>
      <c r="I80" s="101">
        <v>0</v>
      </c>
      <c r="J80" s="101">
        <v>0</v>
      </c>
      <c r="K80" s="101">
        <v>0</v>
      </c>
      <c r="L80" s="97">
        <v>1</v>
      </c>
      <c r="M80" s="101">
        <v>0</v>
      </c>
      <c r="N80" s="101">
        <v>0</v>
      </c>
      <c r="O80" s="96" t="s">
        <v>290</v>
      </c>
      <c r="P80" s="101">
        <v>0</v>
      </c>
      <c r="Q80" s="101">
        <v>0</v>
      </c>
      <c r="R80" s="101">
        <v>0</v>
      </c>
      <c r="S80" s="97">
        <v>1</v>
      </c>
      <c r="T80" s="101">
        <v>0</v>
      </c>
      <c r="U80" s="101">
        <v>0</v>
      </c>
      <c r="V80" s="96" t="s">
        <v>252</v>
      </c>
      <c r="W80" s="101">
        <v>0</v>
      </c>
      <c r="X80" s="101">
        <v>0</v>
      </c>
      <c r="Y80" s="101">
        <v>0</v>
      </c>
      <c r="Z80" s="97">
        <v>1</v>
      </c>
      <c r="AA80" s="101">
        <v>0</v>
      </c>
      <c r="AB80" s="101">
        <v>0</v>
      </c>
      <c r="AC80" s="96" t="s">
        <v>251</v>
      </c>
      <c r="AD80" s="101">
        <v>0</v>
      </c>
      <c r="AE80" s="101">
        <v>0</v>
      </c>
      <c r="AF80" s="101">
        <v>0</v>
      </c>
      <c r="AG80" s="97">
        <v>1</v>
      </c>
      <c r="AH80" s="101">
        <v>0</v>
      </c>
      <c r="AI80" s="101">
        <v>0</v>
      </c>
    </row>
    <row r="81" spans="1:35" ht="18" x14ac:dyDescent="0.4">
      <c r="A81" s="96" t="s">
        <v>252</v>
      </c>
      <c r="B81" s="101">
        <v>0</v>
      </c>
      <c r="C81" s="101">
        <v>0</v>
      </c>
      <c r="D81" s="101">
        <v>0</v>
      </c>
      <c r="E81" s="97">
        <v>1</v>
      </c>
      <c r="F81" s="101">
        <v>0</v>
      </c>
      <c r="G81" s="101">
        <v>0</v>
      </c>
      <c r="H81" s="96" t="s">
        <v>234</v>
      </c>
      <c r="I81" s="101">
        <v>0</v>
      </c>
      <c r="J81" s="101">
        <v>0</v>
      </c>
      <c r="K81" s="101">
        <v>0</v>
      </c>
      <c r="L81" s="97">
        <v>1</v>
      </c>
      <c r="M81" s="101">
        <v>0</v>
      </c>
      <c r="N81" s="101">
        <v>0</v>
      </c>
      <c r="O81" s="96" t="s">
        <v>262</v>
      </c>
      <c r="P81" s="101">
        <v>0</v>
      </c>
      <c r="Q81" s="101">
        <v>0</v>
      </c>
      <c r="R81" s="101">
        <v>0</v>
      </c>
      <c r="S81" s="97">
        <v>1</v>
      </c>
      <c r="T81" s="101">
        <v>0</v>
      </c>
      <c r="U81" s="101">
        <v>0</v>
      </c>
      <c r="V81" s="96" t="s">
        <v>283</v>
      </c>
      <c r="W81" s="101">
        <v>0</v>
      </c>
      <c r="X81" s="101">
        <v>0</v>
      </c>
      <c r="Y81" s="101">
        <v>0</v>
      </c>
      <c r="Z81" s="97">
        <v>1</v>
      </c>
      <c r="AA81" s="101">
        <v>0</v>
      </c>
      <c r="AB81" s="101">
        <v>0</v>
      </c>
      <c r="AC81" s="96" t="s">
        <v>272</v>
      </c>
      <c r="AD81" s="101">
        <v>0</v>
      </c>
      <c r="AE81" s="101">
        <v>0</v>
      </c>
      <c r="AF81" s="101">
        <v>0</v>
      </c>
      <c r="AG81" s="97">
        <v>1</v>
      </c>
      <c r="AH81" s="101">
        <v>0</v>
      </c>
      <c r="AI81" s="101">
        <v>0</v>
      </c>
    </row>
    <row r="82" spans="1:35" ht="18" x14ac:dyDescent="0.4">
      <c r="A82" s="96" t="s">
        <v>283</v>
      </c>
      <c r="B82" s="101">
        <v>0</v>
      </c>
      <c r="C82" s="101">
        <v>0</v>
      </c>
      <c r="D82" s="101">
        <v>0</v>
      </c>
      <c r="E82" s="97">
        <v>1</v>
      </c>
      <c r="F82" s="101">
        <v>0</v>
      </c>
      <c r="G82" s="101">
        <v>0</v>
      </c>
      <c r="H82" s="96" t="s">
        <v>719</v>
      </c>
      <c r="I82" s="101">
        <v>0</v>
      </c>
      <c r="J82" s="101">
        <v>0</v>
      </c>
      <c r="K82" s="101">
        <v>0</v>
      </c>
      <c r="L82" s="97">
        <v>1</v>
      </c>
      <c r="M82" s="101">
        <v>0</v>
      </c>
      <c r="N82" s="101">
        <v>0</v>
      </c>
      <c r="O82" s="96" t="s">
        <v>347</v>
      </c>
      <c r="P82" s="101">
        <v>0</v>
      </c>
      <c r="Q82" s="101">
        <v>0</v>
      </c>
      <c r="R82" s="101">
        <v>0</v>
      </c>
      <c r="S82" s="97">
        <v>1</v>
      </c>
      <c r="T82" s="101">
        <v>0</v>
      </c>
      <c r="U82" s="101">
        <v>0</v>
      </c>
      <c r="V82" s="96" t="s">
        <v>231</v>
      </c>
      <c r="W82" s="101">
        <v>0</v>
      </c>
      <c r="X82" s="101">
        <v>0</v>
      </c>
      <c r="Y82" s="101">
        <v>0</v>
      </c>
      <c r="Z82" s="97">
        <v>1</v>
      </c>
      <c r="AA82" s="101">
        <v>0</v>
      </c>
      <c r="AB82" s="101">
        <v>0</v>
      </c>
      <c r="AC82" s="96" t="s">
        <v>290</v>
      </c>
      <c r="AD82" s="101">
        <v>0</v>
      </c>
      <c r="AE82" s="101">
        <v>0</v>
      </c>
      <c r="AF82" s="101">
        <v>0</v>
      </c>
      <c r="AG82" s="97">
        <v>1</v>
      </c>
      <c r="AH82" s="101">
        <v>0</v>
      </c>
      <c r="AI82" s="101">
        <v>0</v>
      </c>
    </row>
    <row r="83" spans="1:35" ht="18" x14ac:dyDescent="0.4">
      <c r="A83" s="96" t="s">
        <v>274</v>
      </c>
      <c r="B83" s="101">
        <v>0</v>
      </c>
      <c r="C83" s="101">
        <v>0</v>
      </c>
      <c r="D83" s="101">
        <v>0</v>
      </c>
      <c r="E83" s="97">
        <v>1</v>
      </c>
      <c r="F83" s="101">
        <v>0</v>
      </c>
      <c r="G83" s="101">
        <v>0</v>
      </c>
      <c r="H83" s="96" t="s">
        <v>316</v>
      </c>
      <c r="I83" s="101">
        <v>0</v>
      </c>
      <c r="J83" s="101">
        <v>0</v>
      </c>
      <c r="K83" s="101">
        <v>0</v>
      </c>
      <c r="L83" s="97">
        <v>1</v>
      </c>
      <c r="M83" s="101">
        <v>0</v>
      </c>
      <c r="N83" s="101">
        <v>0</v>
      </c>
      <c r="O83" s="96" t="s">
        <v>223</v>
      </c>
      <c r="P83" s="101">
        <v>0</v>
      </c>
      <c r="Q83" s="101">
        <v>0</v>
      </c>
      <c r="R83" s="101">
        <v>0</v>
      </c>
      <c r="S83" s="97">
        <v>1</v>
      </c>
      <c r="T83" s="101">
        <v>0</v>
      </c>
      <c r="U83" s="101">
        <v>0</v>
      </c>
      <c r="V83" s="96" t="s">
        <v>274</v>
      </c>
      <c r="W83" s="101">
        <v>0</v>
      </c>
      <c r="X83" s="101">
        <v>0</v>
      </c>
      <c r="Y83" s="101">
        <v>0</v>
      </c>
      <c r="Z83" s="97">
        <v>1</v>
      </c>
      <c r="AA83" s="101">
        <v>0</v>
      </c>
      <c r="AB83" s="101">
        <v>0</v>
      </c>
      <c r="AC83" s="96" t="s">
        <v>262</v>
      </c>
      <c r="AD83" s="101">
        <v>0</v>
      </c>
      <c r="AE83" s="101">
        <v>0</v>
      </c>
      <c r="AF83" s="101">
        <v>0</v>
      </c>
      <c r="AG83" s="97">
        <v>1</v>
      </c>
      <c r="AH83" s="101">
        <v>0</v>
      </c>
      <c r="AI83" s="101">
        <v>0</v>
      </c>
    </row>
    <row r="84" spans="1:35" ht="18" x14ac:dyDescent="0.4">
      <c r="A84" s="96" t="s">
        <v>219</v>
      </c>
      <c r="B84" s="101">
        <v>0</v>
      </c>
      <c r="C84" s="101">
        <v>0</v>
      </c>
      <c r="D84" s="101">
        <v>0</v>
      </c>
      <c r="E84" s="97">
        <v>1</v>
      </c>
      <c r="F84" s="101">
        <v>0</v>
      </c>
      <c r="G84" s="101">
        <v>0</v>
      </c>
      <c r="H84" s="96" t="s">
        <v>270</v>
      </c>
      <c r="I84" s="101">
        <v>0</v>
      </c>
      <c r="J84" s="101">
        <v>0</v>
      </c>
      <c r="K84" s="101">
        <v>0</v>
      </c>
      <c r="L84" s="97">
        <v>1</v>
      </c>
      <c r="M84" s="101">
        <v>0</v>
      </c>
      <c r="N84" s="101">
        <v>0</v>
      </c>
      <c r="O84" s="96" t="s">
        <v>218</v>
      </c>
      <c r="P84" s="101">
        <v>0</v>
      </c>
      <c r="Q84" s="101">
        <v>0</v>
      </c>
      <c r="R84" s="101">
        <v>0</v>
      </c>
      <c r="S84" s="97">
        <v>1</v>
      </c>
      <c r="T84" s="101">
        <v>0</v>
      </c>
      <c r="U84" s="101">
        <v>0</v>
      </c>
      <c r="V84" s="96" t="s">
        <v>219</v>
      </c>
      <c r="W84" s="101">
        <v>0</v>
      </c>
      <c r="X84" s="101">
        <v>0</v>
      </c>
      <c r="Y84" s="101">
        <v>0</v>
      </c>
      <c r="Z84" s="97">
        <v>1</v>
      </c>
      <c r="AA84" s="101">
        <v>0</v>
      </c>
      <c r="AB84" s="101">
        <v>0</v>
      </c>
      <c r="AC84" s="96" t="s">
        <v>347</v>
      </c>
      <c r="AD84" s="101">
        <v>0</v>
      </c>
      <c r="AE84" s="101">
        <v>0</v>
      </c>
      <c r="AF84" s="101">
        <v>0</v>
      </c>
      <c r="AG84" s="97">
        <v>1</v>
      </c>
      <c r="AH84" s="101">
        <v>0</v>
      </c>
      <c r="AI84" s="101">
        <v>0</v>
      </c>
    </row>
    <row r="85" spans="1:35" ht="18" x14ac:dyDescent="0.4">
      <c r="A85" s="96" t="s">
        <v>331</v>
      </c>
      <c r="B85" s="101">
        <v>0</v>
      </c>
      <c r="C85" s="101">
        <v>0</v>
      </c>
      <c r="D85" s="101">
        <v>0</v>
      </c>
      <c r="E85" s="97">
        <v>1</v>
      </c>
      <c r="F85" s="101">
        <v>0</v>
      </c>
      <c r="G85" s="101">
        <v>0</v>
      </c>
      <c r="H85" s="96" t="s">
        <v>283</v>
      </c>
      <c r="I85" s="101">
        <v>0</v>
      </c>
      <c r="J85" s="101">
        <v>0</v>
      </c>
      <c r="K85" s="101">
        <v>0</v>
      </c>
      <c r="L85" s="97">
        <v>1</v>
      </c>
      <c r="M85" s="101">
        <v>0</v>
      </c>
      <c r="N85" s="101">
        <v>0</v>
      </c>
      <c r="O85" s="96" t="s">
        <v>224</v>
      </c>
      <c r="P85" s="101">
        <v>0</v>
      </c>
      <c r="Q85" s="101">
        <v>0</v>
      </c>
      <c r="R85" s="101">
        <v>0</v>
      </c>
      <c r="S85" s="97">
        <v>1</v>
      </c>
      <c r="T85" s="101">
        <v>0</v>
      </c>
      <c r="U85" s="101">
        <v>0</v>
      </c>
      <c r="V85" s="96" t="s">
        <v>331</v>
      </c>
      <c r="W85" s="101">
        <v>0</v>
      </c>
      <c r="X85" s="101">
        <v>0</v>
      </c>
      <c r="Y85" s="101">
        <v>0</v>
      </c>
      <c r="Z85" s="97">
        <v>1</v>
      </c>
      <c r="AA85" s="101">
        <v>0</v>
      </c>
      <c r="AB85" s="101">
        <v>0</v>
      </c>
      <c r="AC85" s="96" t="s">
        <v>270</v>
      </c>
      <c r="AD85" s="101">
        <v>0</v>
      </c>
      <c r="AE85" s="101">
        <v>0</v>
      </c>
      <c r="AF85" s="101">
        <v>0</v>
      </c>
      <c r="AG85" s="97">
        <v>1</v>
      </c>
      <c r="AH85" s="101">
        <v>0</v>
      </c>
      <c r="AI85" s="101">
        <v>0</v>
      </c>
    </row>
    <row r="86" spans="1:35" ht="18" x14ac:dyDescent="0.4">
      <c r="A86" s="96" t="s">
        <v>332</v>
      </c>
      <c r="B86" s="101">
        <v>0</v>
      </c>
      <c r="C86" s="101">
        <v>0</v>
      </c>
      <c r="D86" s="101">
        <v>0</v>
      </c>
      <c r="E86" s="97">
        <v>1</v>
      </c>
      <c r="F86" s="101">
        <v>0</v>
      </c>
      <c r="G86" s="101">
        <v>0</v>
      </c>
      <c r="H86" s="96" t="s">
        <v>231</v>
      </c>
      <c r="I86" s="101">
        <v>0</v>
      </c>
      <c r="J86" s="101">
        <v>0</v>
      </c>
      <c r="K86" s="101">
        <v>0</v>
      </c>
      <c r="L86" s="97">
        <v>1</v>
      </c>
      <c r="M86" s="101">
        <v>0</v>
      </c>
      <c r="N86" s="101">
        <v>0</v>
      </c>
      <c r="O86" s="96" t="s">
        <v>234</v>
      </c>
      <c r="P86" s="101">
        <v>0</v>
      </c>
      <c r="Q86" s="101">
        <v>0</v>
      </c>
      <c r="R86" s="101">
        <v>0</v>
      </c>
      <c r="S86" s="97">
        <v>1</v>
      </c>
      <c r="T86" s="101">
        <v>0</v>
      </c>
      <c r="U86" s="101">
        <v>0</v>
      </c>
      <c r="V86" s="96" t="s">
        <v>332</v>
      </c>
      <c r="W86" s="101">
        <v>0</v>
      </c>
      <c r="X86" s="101">
        <v>0</v>
      </c>
      <c r="Y86" s="101">
        <v>0</v>
      </c>
      <c r="Z86" s="97">
        <v>1</v>
      </c>
      <c r="AA86" s="101">
        <v>0</v>
      </c>
      <c r="AB86" s="101">
        <v>0</v>
      </c>
      <c r="AC86" s="96" t="s">
        <v>283</v>
      </c>
      <c r="AD86" s="101">
        <v>0</v>
      </c>
      <c r="AE86" s="101">
        <v>0</v>
      </c>
      <c r="AF86" s="101">
        <v>0</v>
      </c>
      <c r="AG86" s="97">
        <v>1</v>
      </c>
      <c r="AH86" s="101">
        <v>0</v>
      </c>
      <c r="AI86" s="101">
        <v>0</v>
      </c>
    </row>
    <row r="87" spans="1:35" ht="36" x14ac:dyDescent="0.4">
      <c r="A87" s="96" t="s">
        <v>348</v>
      </c>
      <c r="B87" s="101">
        <v>0</v>
      </c>
      <c r="C87" s="101">
        <v>0</v>
      </c>
      <c r="D87" s="101">
        <v>0</v>
      </c>
      <c r="E87" s="97">
        <v>1</v>
      </c>
      <c r="F87" s="101">
        <v>0</v>
      </c>
      <c r="G87" s="101">
        <v>0</v>
      </c>
      <c r="H87" s="96" t="s">
        <v>274</v>
      </c>
      <c r="I87" s="101">
        <v>0</v>
      </c>
      <c r="J87" s="101">
        <v>0</v>
      </c>
      <c r="K87" s="101">
        <v>0</v>
      </c>
      <c r="L87" s="97">
        <v>1</v>
      </c>
      <c r="M87" s="101">
        <v>0</v>
      </c>
      <c r="N87" s="101">
        <v>0</v>
      </c>
      <c r="O87" s="96" t="s">
        <v>719</v>
      </c>
      <c r="P87" s="101">
        <v>0</v>
      </c>
      <c r="Q87" s="101">
        <v>0</v>
      </c>
      <c r="R87" s="101">
        <v>0</v>
      </c>
      <c r="S87" s="97">
        <v>1</v>
      </c>
      <c r="T87" s="101">
        <v>0</v>
      </c>
      <c r="U87" s="101">
        <v>0</v>
      </c>
      <c r="V87" s="96" t="s">
        <v>348</v>
      </c>
      <c r="W87" s="101">
        <v>0</v>
      </c>
      <c r="X87" s="101">
        <v>0</v>
      </c>
      <c r="Y87" s="101">
        <v>0</v>
      </c>
      <c r="Z87" s="97">
        <v>1</v>
      </c>
      <c r="AA87" s="101">
        <v>0</v>
      </c>
      <c r="AB87" s="101">
        <v>0</v>
      </c>
      <c r="AC87" s="96" t="s">
        <v>231</v>
      </c>
      <c r="AD87" s="101">
        <v>0</v>
      </c>
      <c r="AE87" s="101">
        <v>0</v>
      </c>
      <c r="AF87" s="101">
        <v>0</v>
      </c>
      <c r="AG87" s="97">
        <v>1</v>
      </c>
      <c r="AH87" s="101">
        <v>0</v>
      </c>
      <c r="AI87" s="101">
        <v>0</v>
      </c>
    </row>
    <row r="88" spans="1:35" ht="36" x14ac:dyDescent="0.4">
      <c r="A88" s="96" t="s">
        <v>349</v>
      </c>
      <c r="B88" s="101">
        <v>0</v>
      </c>
      <c r="C88" s="101">
        <v>0</v>
      </c>
      <c r="D88" s="101">
        <v>0</v>
      </c>
      <c r="E88" s="97">
        <v>1</v>
      </c>
      <c r="F88" s="101">
        <v>0</v>
      </c>
      <c r="G88" s="101">
        <v>0</v>
      </c>
      <c r="H88" s="96" t="s">
        <v>331</v>
      </c>
      <c r="I88" s="101">
        <v>0</v>
      </c>
      <c r="J88" s="101">
        <v>0</v>
      </c>
      <c r="K88" s="101">
        <v>0</v>
      </c>
      <c r="L88" s="97">
        <v>1</v>
      </c>
      <c r="M88" s="101">
        <v>0</v>
      </c>
      <c r="N88" s="101">
        <v>0</v>
      </c>
      <c r="O88" s="96" t="s">
        <v>316</v>
      </c>
      <c r="P88" s="101">
        <v>0</v>
      </c>
      <c r="Q88" s="101">
        <v>0</v>
      </c>
      <c r="R88" s="101">
        <v>0</v>
      </c>
      <c r="S88" s="97">
        <v>1</v>
      </c>
      <c r="T88" s="101">
        <v>0</v>
      </c>
      <c r="U88" s="101">
        <v>0</v>
      </c>
      <c r="V88" s="96" t="s">
        <v>349</v>
      </c>
      <c r="W88" s="101">
        <v>0</v>
      </c>
      <c r="X88" s="101">
        <v>0</v>
      </c>
      <c r="Y88" s="101">
        <v>0</v>
      </c>
      <c r="Z88" s="97">
        <v>1</v>
      </c>
      <c r="AA88" s="101">
        <v>0</v>
      </c>
      <c r="AB88" s="101">
        <v>0</v>
      </c>
      <c r="AC88" s="96" t="s">
        <v>348</v>
      </c>
      <c r="AD88" s="101">
        <v>0</v>
      </c>
      <c r="AE88" s="101">
        <v>0</v>
      </c>
      <c r="AF88" s="101">
        <v>0</v>
      </c>
      <c r="AG88" s="97">
        <v>1</v>
      </c>
      <c r="AH88" s="101">
        <v>0</v>
      </c>
      <c r="AI88" s="101">
        <v>0</v>
      </c>
    </row>
    <row r="89" spans="1:35" ht="18" x14ac:dyDescent="0.4">
      <c r="A89" s="96" t="s">
        <v>228</v>
      </c>
      <c r="B89" s="101">
        <v>0</v>
      </c>
      <c r="C89" s="101">
        <v>0</v>
      </c>
      <c r="D89" s="101">
        <v>0</v>
      </c>
      <c r="E89" s="97">
        <v>1</v>
      </c>
      <c r="F89" s="101">
        <v>0</v>
      </c>
      <c r="G89" s="101">
        <v>0</v>
      </c>
      <c r="H89" s="96" t="s">
        <v>332</v>
      </c>
      <c r="I89" s="101">
        <v>0</v>
      </c>
      <c r="J89" s="101">
        <v>0</v>
      </c>
      <c r="K89" s="101">
        <v>0</v>
      </c>
      <c r="L89" s="97">
        <v>1</v>
      </c>
      <c r="M89" s="101">
        <v>0</v>
      </c>
      <c r="N89" s="101">
        <v>0</v>
      </c>
      <c r="O89" s="96" t="s">
        <v>270</v>
      </c>
      <c r="P89" s="101">
        <v>0</v>
      </c>
      <c r="Q89" s="101">
        <v>0</v>
      </c>
      <c r="R89" s="101">
        <v>0</v>
      </c>
      <c r="S89" s="97">
        <v>1</v>
      </c>
      <c r="T89" s="101">
        <v>0</v>
      </c>
      <c r="U89" s="101">
        <v>0</v>
      </c>
      <c r="V89" s="96" t="s">
        <v>228</v>
      </c>
      <c r="W89" s="101">
        <v>0</v>
      </c>
      <c r="X89" s="101">
        <v>0</v>
      </c>
      <c r="Y89" s="101">
        <v>0</v>
      </c>
      <c r="Z89" s="97">
        <v>1</v>
      </c>
      <c r="AA89" s="101">
        <v>0</v>
      </c>
      <c r="AB89" s="101">
        <v>0</v>
      </c>
      <c r="AC89" s="96" t="s">
        <v>349</v>
      </c>
      <c r="AD89" s="101">
        <v>0</v>
      </c>
      <c r="AE89" s="101">
        <v>0</v>
      </c>
      <c r="AF89" s="101">
        <v>0</v>
      </c>
      <c r="AG89" s="97">
        <v>1</v>
      </c>
      <c r="AH89" s="101">
        <v>0</v>
      </c>
      <c r="AI89" s="101">
        <v>0</v>
      </c>
    </row>
    <row r="90" spans="1:35" ht="36" x14ac:dyDescent="0.4">
      <c r="A90" s="96" t="s">
        <v>350</v>
      </c>
      <c r="B90" s="101">
        <v>0</v>
      </c>
      <c r="C90" s="101">
        <v>0</v>
      </c>
      <c r="D90" s="101">
        <v>0</v>
      </c>
      <c r="E90" s="97">
        <v>1</v>
      </c>
      <c r="F90" s="101">
        <v>0</v>
      </c>
      <c r="G90" s="101">
        <v>0</v>
      </c>
      <c r="H90" s="96" t="s">
        <v>348</v>
      </c>
      <c r="I90" s="101">
        <v>0</v>
      </c>
      <c r="J90" s="101">
        <v>0</v>
      </c>
      <c r="K90" s="101">
        <v>0</v>
      </c>
      <c r="L90" s="97">
        <v>1</v>
      </c>
      <c r="M90" s="101">
        <v>0</v>
      </c>
      <c r="N90" s="101">
        <v>0</v>
      </c>
      <c r="O90" s="96" t="s">
        <v>231</v>
      </c>
      <c r="P90" s="101">
        <v>0</v>
      </c>
      <c r="Q90" s="101">
        <v>0</v>
      </c>
      <c r="R90" s="101">
        <v>0</v>
      </c>
      <c r="S90" s="97">
        <v>1</v>
      </c>
      <c r="T90" s="101">
        <v>0</v>
      </c>
      <c r="U90" s="101">
        <v>0</v>
      </c>
      <c r="V90" s="96" t="s">
        <v>350</v>
      </c>
      <c r="W90" s="101">
        <v>0</v>
      </c>
      <c r="X90" s="101">
        <v>0</v>
      </c>
      <c r="Y90" s="101">
        <v>0</v>
      </c>
      <c r="Z90" s="97">
        <v>1</v>
      </c>
      <c r="AA90" s="101">
        <v>0</v>
      </c>
      <c r="AB90" s="101">
        <v>0</v>
      </c>
      <c r="AC90" s="96" t="s">
        <v>228</v>
      </c>
      <c r="AD90" s="101">
        <v>0</v>
      </c>
      <c r="AE90" s="101">
        <v>0</v>
      </c>
      <c r="AF90" s="101">
        <v>0</v>
      </c>
      <c r="AG90" s="97">
        <v>1</v>
      </c>
      <c r="AH90" s="101">
        <v>0</v>
      </c>
      <c r="AI90" s="101">
        <v>0</v>
      </c>
    </row>
    <row r="91" spans="1:35" ht="18" x14ac:dyDescent="0.4">
      <c r="A91" s="96" t="s">
        <v>256</v>
      </c>
      <c r="B91" s="101">
        <v>0</v>
      </c>
      <c r="C91" s="101">
        <v>0</v>
      </c>
      <c r="D91" s="101">
        <v>0</v>
      </c>
      <c r="E91" s="97">
        <v>1</v>
      </c>
      <c r="F91" s="101">
        <v>0</v>
      </c>
      <c r="G91" s="101">
        <v>0</v>
      </c>
      <c r="H91" s="96" t="s">
        <v>349</v>
      </c>
      <c r="I91" s="101">
        <v>0</v>
      </c>
      <c r="J91" s="101">
        <v>0</v>
      </c>
      <c r="K91" s="101">
        <v>0</v>
      </c>
      <c r="L91" s="97">
        <v>1</v>
      </c>
      <c r="M91" s="101">
        <v>0</v>
      </c>
      <c r="N91" s="101">
        <v>0</v>
      </c>
      <c r="O91" s="96" t="s">
        <v>274</v>
      </c>
      <c r="P91" s="101">
        <v>0</v>
      </c>
      <c r="Q91" s="101">
        <v>0</v>
      </c>
      <c r="R91" s="101">
        <v>0</v>
      </c>
      <c r="S91" s="97">
        <v>1</v>
      </c>
      <c r="T91" s="101">
        <v>0</v>
      </c>
      <c r="U91" s="101">
        <v>0</v>
      </c>
      <c r="V91" s="96" t="s">
        <v>256</v>
      </c>
      <c r="W91" s="101">
        <v>0</v>
      </c>
      <c r="X91" s="101">
        <v>0</v>
      </c>
      <c r="Y91" s="101">
        <v>0</v>
      </c>
      <c r="Z91" s="97">
        <v>1</v>
      </c>
      <c r="AA91" s="101">
        <v>0</v>
      </c>
      <c r="AB91" s="101">
        <v>0</v>
      </c>
      <c r="AC91" s="96" t="s">
        <v>350</v>
      </c>
      <c r="AD91" s="101">
        <v>0</v>
      </c>
      <c r="AE91" s="101">
        <v>0</v>
      </c>
      <c r="AF91" s="101">
        <v>0</v>
      </c>
      <c r="AG91" s="97">
        <v>1</v>
      </c>
      <c r="AH91" s="101">
        <v>0</v>
      </c>
      <c r="AI91" s="101">
        <v>0</v>
      </c>
    </row>
    <row r="92" spans="1:35" ht="18" x14ac:dyDescent="0.4">
      <c r="A92" s="96" t="s">
        <v>315</v>
      </c>
      <c r="B92" s="101">
        <v>0</v>
      </c>
      <c r="C92" s="101">
        <v>0</v>
      </c>
      <c r="D92" s="101">
        <v>0</v>
      </c>
      <c r="E92" s="97">
        <v>1</v>
      </c>
      <c r="F92" s="101">
        <v>0</v>
      </c>
      <c r="G92" s="101">
        <v>0</v>
      </c>
      <c r="H92" s="96" t="s">
        <v>228</v>
      </c>
      <c r="I92" s="101">
        <v>0</v>
      </c>
      <c r="J92" s="101">
        <v>0</v>
      </c>
      <c r="K92" s="101">
        <v>0</v>
      </c>
      <c r="L92" s="97">
        <v>1</v>
      </c>
      <c r="M92" s="101">
        <v>0</v>
      </c>
      <c r="N92" s="101">
        <v>0</v>
      </c>
      <c r="O92" s="96" t="s">
        <v>331</v>
      </c>
      <c r="P92" s="101">
        <v>0</v>
      </c>
      <c r="Q92" s="101">
        <v>0</v>
      </c>
      <c r="R92" s="101">
        <v>0</v>
      </c>
      <c r="S92" s="97">
        <v>1</v>
      </c>
      <c r="T92" s="101">
        <v>0</v>
      </c>
      <c r="U92" s="101">
        <v>0</v>
      </c>
      <c r="V92" s="96" t="s">
        <v>315</v>
      </c>
      <c r="W92" s="101">
        <v>0</v>
      </c>
      <c r="X92" s="101">
        <v>0</v>
      </c>
      <c r="Y92" s="101">
        <v>0</v>
      </c>
      <c r="Z92" s="97">
        <v>1</v>
      </c>
      <c r="AA92" s="101">
        <v>0</v>
      </c>
      <c r="AB92" s="101">
        <v>0</v>
      </c>
      <c r="AC92" s="96" t="s">
        <v>256</v>
      </c>
      <c r="AD92" s="101">
        <v>0</v>
      </c>
      <c r="AE92" s="101">
        <v>0</v>
      </c>
      <c r="AF92" s="101">
        <v>0</v>
      </c>
      <c r="AG92" s="97">
        <v>1</v>
      </c>
      <c r="AH92" s="101">
        <v>0</v>
      </c>
      <c r="AI92" s="101">
        <v>0</v>
      </c>
    </row>
    <row r="93" spans="1:35" ht="18" x14ac:dyDescent="0.4">
      <c r="A93" s="96" t="s">
        <v>351</v>
      </c>
      <c r="B93" s="101">
        <v>0</v>
      </c>
      <c r="C93" s="101">
        <v>0</v>
      </c>
      <c r="D93" s="101">
        <v>0</v>
      </c>
      <c r="E93" s="97">
        <v>1</v>
      </c>
      <c r="F93" s="101">
        <v>0</v>
      </c>
      <c r="G93" s="101">
        <v>0</v>
      </c>
      <c r="H93" s="96" t="s">
        <v>350</v>
      </c>
      <c r="I93" s="101">
        <v>0</v>
      </c>
      <c r="J93" s="101">
        <v>0</v>
      </c>
      <c r="K93" s="101">
        <v>0</v>
      </c>
      <c r="L93" s="97">
        <v>1</v>
      </c>
      <c r="M93" s="101">
        <v>0</v>
      </c>
      <c r="N93" s="101">
        <v>0</v>
      </c>
      <c r="O93" s="96" t="s">
        <v>332</v>
      </c>
      <c r="P93" s="101">
        <v>0</v>
      </c>
      <c r="Q93" s="101">
        <v>0</v>
      </c>
      <c r="R93" s="101">
        <v>0</v>
      </c>
      <c r="S93" s="97">
        <v>1</v>
      </c>
      <c r="T93" s="101">
        <v>0</v>
      </c>
      <c r="U93" s="101">
        <v>0</v>
      </c>
      <c r="V93" s="96" t="s">
        <v>351</v>
      </c>
      <c r="W93" s="101">
        <v>0</v>
      </c>
      <c r="X93" s="101">
        <v>0</v>
      </c>
      <c r="Y93" s="101">
        <v>0</v>
      </c>
      <c r="Z93" s="97">
        <v>1</v>
      </c>
      <c r="AA93" s="101">
        <v>0</v>
      </c>
      <c r="AB93" s="101">
        <v>0</v>
      </c>
      <c r="AC93" s="96" t="s">
        <v>351</v>
      </c>
      <c r="AD93" s="101">
        <v>0</v>
      </c>
      <c r="AE93" s="101">
        <v>0</v>
      </c>
      <c r="AF93" s="101">
        <v>0</v>
      </c>
      <c r="AG93" s="97">
        <v>1</v>
      </c>
      <c r="AH93" s="101">
        <v>0</v>
      </c>
      <c r="AI93" s="101">
        <v>0</v>
      </c>
    </row>
    <row r="94" spans="1:35" ht="36" x14ac:dyDescent="0.4">
      <c r="A94" s="96" t="s">
        <v>240</v>
      </c>
      <c r="B94" s="101">
        <v>0</v>
      </c>
      <c r="C94" s="101">
        <v>0</v>
      </c>
      <c r="D94" s="101">
        <v>0</v>
      </c>
      <c r="E94" s="97">
        <v>1</v>
      </c>
      <c r="F94" s="101">
        <v>0</v>
      </c>
      <c r="G94" s="101">
        <v>0</v>
      </c>
      <c r="H94" s="96" t="s">
        <v>256</v>
      </c>
      <c r="I94" s="101">
        <v>0</v>
      </c>
      <c r="J94" s="101">
        <v>0</v>
      </c>
      <c r="K94" s="101">
        <v>0</v>
      </c>
      <c r="L94" s="97">
        <v>1</v>
      </c>
      <c r="M94" s="101">
        <v>0</v>
      </c>
      <c r="N94" s="101">
        <v>0</v>
      </c>
      <c r="O94" s="96" t="s">
        <v>348</v>
      </c>
      <c r="P94" s="101">
        <v>0</v>
      </c>
      <c r="Q94" s="101">
        <v>0</v>
      </c>
      <c r="R94" s="101">
        <v>0</v>
      </c>
      <c r="S94" s="97">
        <v>1</v>
      </c>
      <c r="T94" s="101">
        <v>0</v>
      </c>
      <c r="U94" s="101">
        <v>0</v>
      </c>
      <c r="V94" s="96" t="s">
        <v>240</v>
      </c>
      <c r="W94" s="101">
        <v>0</v>
      </c>
      <c r="X94" s="101">
        <v>0</v>
      </c>
      <c r="Y94" s="101">
        <v>0</v>
      </c>
      <c r="Z94" s="97">
        <v>1</v>
      </c>
      <c r="AA94" s="101">
        <v>0</v>
      </c>
      <c r="AB94" s="101">
        <v>0</v>
      </c>
      <c r="AC94" s="96" t="s">
        <v>240</v>
      </c>
      <c r="AD94" s="101">
        <v>0</v>
      </c>
      <c r="AE94" s="101">
        <v>0</v>
      </c>
      <c r="AF94" s="101">
        <v>0</v>
      </c>
      <c r="AG94" s="97">
        <v>1</v>
      </c>
      <c r="AH94" s="101">
        <v>0</v>
      </c>
      <c r="AI94" s="101">
        <v>0</v>
      </c>
    </row>
    <row r="95" spans="1:35" ht="18" x14ac:dyDescent="0.4">
      <c r="A95" s="96" t="s">
        <v>725</v>
      </c>
      <c r="B95" s="101">
        <v>0</v>
      </c>
      <c r="C95" s="101">
        <v>0</v>
      </c>
      <c r="D95" s="101">
        <v>0</v>
      </c>
      <c r="E95" s="97">
        <v>1</v>
      </c>
      <c r="F95" s="101">
        <v>0</v>
      </c>
      <c r="G95" s="101">
        <v>0</v>
      </c>
      <c r="H95" s="96" t="s">
        <v>315</v>
      </c>
      <c r="I95" s="101">
        <v>0</v>
      </c>
      <c r="J95" s="101">
        <v>0</v>
      </c>
      <c r="K95" s="101">
        <v>0</v>
      </c>
      <c r="L95" s="97">
        <v>1</v>
      </c>
      <c r="M95" s="101">
        <v>0</v>
      </c>
      <c r="N95" s="101">
        <v>0</v>
      </c>
      <c r="O95" s="96" t="s">
        <v>349</v>
      </c>
      <c r="P95" s="101">
        <v>0</v>
      </c>
      <c r="Q95" s="101">
        <v>0</v>
      </c>
      <c r="R95" s="101">
        <v>0</v>
      </c>
      <c r="S95" s="97">
        <v>1</v>
      </c>
      <c r="T95" s="101">
        <v>0</v>
      </c>
      <c r="U95" s="101">
        <v>0</v>
      </c>
      <c r="V95" s="96" t="s">
        <v>725</v>
      </c>
      <c r="W95" s="101">
        <v>0</v>
      </c>
      <c r="X95" s="101">
        <v>0</v>
      </c>
      <c r="Y95" s="101">
        <v>0</v>
      </c>
      <c r="Z95" s="97">
        <v>1</v>
      </c>
      <c r="AA95" s="101">
        <v>0</v>
      </c>
      <c r="AB95" s="101">
        <v>0</v>
      </c>
      <c r="AC95" s="96" t="s">
        <v>725</v>
      </c>
      <c r="AD95" s="101">
        <v>0</v>
      </c>
      <c r="AE95" s="101">
        <v>0</v>
      </c>
      <c r="AF95" s="101">
        <v>0</v>
      </c>
      <c r="AG95" s="97">
        <v>1</v>
      </c>
      <c r="AH95" s="101">
        <v>0</v>
      </c>
      <c r="AI95" s="101">
        <v>0</v>
      </c>
    </row>
    <row r="96" spans="1:35" ht="18" x14ac:dyDescent="0.4">
      <c r="A96" s="96" t="s">
        <v>354</v>
      </c>
      <c r="B96" s="101">
        <v>0</v>
      </c>
      <c r="C96" s="101">
        <v>0</v>
      </c>
      <c r="D96" s="101">
        <v>0</v>
      </c>
      <c r="E96" s="97">
        <v>1</v>
      </c>
      <c r="F96" s="101">
        <v>0</v>
      </c>
      <c r="G96" s="101">
        <v>0</v>
      </c>
      <c r="H96" s="96" t="s">
        <v>351</v>
      </c>
      <c r="I96" s="101">
        <v>0</v>
      </c>
      <c r="J96" s="101">
        <v>0</v>
      </c>
      <c r="K96" s="101">
        <v>0</v>
      </c>
      <c r="L96" s="97">
        <v>1</v>
      </c>
      <c r="M96" s="101">
        <v>0</v>
      </c>
      <c r="N96" s="101">
        <v>0</v>
      </c>
      <c r="O96" s="96" t="s">
        <v>228</v>
      </c>
      <c r="P96" s="101">
        <v>0</v>
      </c>
      <c r="Q96" s="101">
        <v>0</v>
      </c>
      <c r="R96" s="101">
        <v>0</v>
      </c>
      <c r="S96" s="97">
        <v>1</v>
      </c>
      <c r="T96" s="101">
        <v>0</v>
      </c>
      <c r="U96" s="101">
        <v>0</v>
      </c>
      <c r="V96" s="96" t="s">
        <v>354</v>
      </c>
      <c r="W96" s="101">
        <v>0</v>
      </c>
      <c r="X96" s="101">
        <v>0</v>
      </c>
      <c r="Y96" s="101">
        <v>0</v>
      </c>
      <c r="Z96" s="97">
        <v>1</v>
      </c>
      <c r="AA96" s="101">
        <v>0</v>
      </c>
      <c r="AB96" s="101">
        <v>0</v>
      </c>
      <c r="AC96" s="96" t="s">
        <v>354</v>
      </c>
      <c r="AD96" s="101">
        <v>0</v>
      </c>
      <c r="AE96" s="101">
        <v>0</v>
      </c>
      <c r="AF96" s="101">
        <v>0</v>
      </c>
      <c r="AG96" s="97">
        <v>1</v>
      </c>
      <c r="AH96" s="101">
        <v>0</v>
      </c>
      <c r="AI96" s="101">
        <v>0</v>
      </c>
    </row>
    <row r="97" spans="1:35" ht="18" x14ac:dyDescent="0.4">
      <c r="A97" s="96" t="s">
        <v>216</v>
      </c>
      <c r="B97" s="101">
        <v>0</v>
      </c>
      <c r="C97" s="101">
        <v>0</v>
      </c>
      <c r="D97" s="101">
        <v>0</v>
      </c>
      <c r="E97" s="97">
        <v>1</v>
      </c>
      <c r="F97" s="101">
        <v>0</v>
      </c>
      <c r="G97" s="101">
        <v>0</v>
      </c>
      <c r="H97" s="96" t="s">
        <v>725</v>
      </c>
      <c r="I97" s="101">
        <v>0</v>
      </c>
      <c r="J97" s="101">
        <v>0</v>
      </c>
      <c r="K97" s="101">
        <v>0</v>
      </c>
      <c r="L97" s="97">
        <v>1</v>
      </c>
      <c r="M97" s="101">
        <v>0</v>
      </c>
      <c r="N97" s="101">
        <v>0</v>
      </c>
      <c r="O97" s="96" t="s">
        <v>350</v>
      </c>
      <c r="P97" s="101">
        <v>0</v>
      </c>
      <c r="Q97" s="101">
        <v>0</v>
      </c>
      <c r="R97" s="101">
        <v>0</v>
      </c>
      <c r="S97" s="97">
        <v>1</v>
      </c>
      <c r="T97" s="101">
        <v>0</v>
      </c>
      <c r="U97" s="101">
        <v>0</v>
      </c>
      <c r="V97" s="96" t="s">
        <v>216</v>
      </c>
      <c r="W97" s="101">
        <v>0</v>
      </c>
      <c r="X97" s="101">
        <v>0</v>
      </c>
      <c r="Y97" s="101">
        <v>0</v>
      </c>
      <c r="Z97" s="97">
        <v>1</v>
      </c>
      <c r="AA97" s="101">
        <v>0</v>
      </c>
      <c r="AB97" s="101">
        <v>0</v>
      </c>
      <c r="AC97" s="96" t="s">
        <v>216</v>
      </c>
      <c r="AD97" s="101">
        <v>0</v>
      </c>
      <c r="AE97" s="101">
        <v>0</v>
      </c>
      <c r="AF97" s="101">
        <v>0</v>
      </c>
      <c r="AG97" s="97">
        <v>1</v>
      </c>
      <c r="AH97" s="101">
        <v>0</v>
      </c>
      <c r="AI97" s="101">
        <v>0</v>
      </c>
    </row>
    <row r="98" spans="1:35" ht="18" x14ac:dyDescent="0.4">
      <c r="A98" s="96" t="s">
        <v>355</v>
      </c>
      <c r="B98" s="101">
        <v>0</v>
      </c>
      <c r="C98" s="101">
        <v>0</v>
      </c>
      <c r="D98" s="101">
        <v>0</v>
      </c>
      <c r="E98" s="97">
        <v>1</v>
      </c>
      <c r="F98" s="101">
        <v>0</v>
      </c>
      <c r="G98" s="101">
        <v>0</v>
      </c>
      <c r="H98" s="96" t="s">
        <v>354</v>
      </c>
      <c r="I98" s="101">
        <v>0</v>
      </c>
      <c r="J98" s="101">
        <v>0</v>
      </c>
      <c r="K98" s="101">
        <v>0</v>
      </c>
      <c r="L98" s="97">
        <v>1</v>
      </c>
      <c r="M98" s="101">
        <v>0</v>
      </c>
      <c r="N98" s="101">
        <v>0</v>
      </c>
      <c r="O98" s="96" t="s">
        <v>256</v>
      </c>
      <c r="P98" s="101">
        <v>0</v>
      </c>
      <c r="Q98" s="101">
        <v>0</v>
      </c>
      <c r="R98" s="101">
        <v>0</v>
      </c>
      <c r="S98" s="97">
        <v>1</v>
      </c>
      <c r="T98" s="101">
        <v>0</v>
      </c>
      <c r="U98" s="101">
        <v>0</v>
      </c>
      <c r="V98" s="96" t="s">
        <v>355</v>
      </c>
      <c r="W98" s="101">
        <v>0</v>
      </c>
      <c r="X98" s="101">
        <v>0</v>
      </c>
      <c r="Y98" s="101">
        <v>0</v>
      </c>
      <c r="Z98" s="97">
        <v>1</v>
      </c>
      <c r="AA98" s="101">
        <v>0</v>
      </c>
      <c r="AB98" s="101">
        <v>0</v>
      </c>
      <c r="AC98" s="96" t="s">
        <v>355</v>
      </c>
      <c r="AD98" s="101">
        <v>0</v>
      </c>
      <c r="AE98" s="101">
        <v>0</v>
      </c>
      <c r="AF98" s="101">
        <v>0</v>
      </c>
      <c r="AG98" s="97">
        <v>1</v>
      </c>
      <c r="AH98" s="101">
        <v>0</v>
      </c>
      <c r="AI98" s="101">
        <v>0</v>
      </c>
    </row>
    <row r="99" spans="1:35" ht="18" x14ac:dyDescent="0.4">
      <c r="A99" s="96" t="s">
        <v>263</v>
      </c>
      <c r="B99" s="101">
        <v>0</v>
      </c>
      <c r="C99" s="101">
        <v>0</v>
      </c>
      <c r="D99" s="101">
        <v>0</v>
      </c>
      <c r="E99" s="97">
        <v>1</v>
      </c>
      <c r="F99" s="101">
        <v>0</v>
      </c>
      <c r="G99" s="101">
        <v>0</v>
      </c>
      <c r="H99" s="96" t="s">
        <v>355</v>
      </c>
      <c r="I99" s="101">
        <v>0</v>
      </c>
      <c r="J99" s="101">
        <v>0</v>
      </c>
      <c r="K99" s="101">
        <v>0</v>
      </c>
      <c r="L99" s="97">
        <v>1</v>
      </c>
      <c r="M99" s="101">
        <v>0</v>
      </c>
      <c r="N99" s="101">
        <v>0</v>
      </c>
      <c r="O99" s="96" t="s">
        <v>315</v>
      </c>
      <c r="P99" s="101">
        <v>0</v>
      </c>
      <c r="Q99" s="101">
        <v>0</v>
      </c>
      <c r="R99" s="101">
        <v>0</v>
      </c>
      <c r="S99" s="97">
        <v>1</v>
      </c>
      <c r="T99" s="101">
        <v>0</v>
      </c>
      <c r="U99" s="101">
        <v>0</v>
      </c>
      <c r="V99" s="96" t="s">
        <v>263</v>
      </c>
      <c r="W99" s="101">
        <v>0</v>
      </c>
      <c r="X99" s="101">
        <v>0</v>
      </c>
      <c r="Y99" s="101">
        <v>0</v>
      </c>
      <c r="Z99" s="97">
        <v>1</v>
      </c>
      <c r="AA99" s="101">
        <v>0</v>
      </c>
      <c r="AB99" s="101">
        <v>0</v>
      </c>
      <c r="AC99" s="96" t="s">
        <v>263</v>
      </c>
      <c r="AD99" s="101">
        <v>0</v>
      </c>
      <c r="AE99" s="101">
        <v>0</v>
      </c>
      <c r="AF99" s="101">
        <v>0</v>
      </c>
      <c r="AG99" s="97">
        <v>1</v>
      </c>
      <c r="AH99" s="101">
        <v>0</v>
      </c>
      <c r="AI99" s="101">
        <v>0</v>
      </c>
    </row>
    <row r="100" spans="1:35" ht="18" x14ac:dyDescent="0.4">
      <c r="A100" s="96" t="s">
        <v>337</v>
      </c>
      <c r="B100" s="101">
        <v>0</v>
      </c>
      <c r="C100" s="101">
        <v>0</v>
      </c>
      <c r="D100" s="101">
        <v>0</v>
      </c>
      <c r="E100" s="97">
        <v>1</v>
      </c>
      <c r="F100" s="101">
        <v>0</v>
      </c>
      <c r="G100" s="101">
        <v>0</v>
      </c>
      <c r="H100" s="96" t="s">
        <v>337</v>
      </c>
      <c r="I100" s="101">
        <v>0</v>
      </c>
      <c r="J100" s="101">
        <v>0</v>
      </c>
      <c r="K100" s="101">
        <v>0</v>
      </c>
      <c r="L100" s="97">
        <v>1</v>
      </c>
      <c r="M100" s="101">
        <v>0</v>
      </c>
      <c r="N100" s="101">
        <v>0</v>
      </c>
      <c r="O100" s="96" t="s">
        <v>351</v>
      </c>
      <c r="P100" s="101">
        <v>0</v>
      </c>
      <c r="Q100" s="101">
        <v>0</v>
      </c>
      <c r="R100" s="101">
        <v>0</v>
      </c>
      <c r="S100" s="97">
        <v>1</v>
      </c>
      <c r="T100" s="101">
        <v>0</v>
      </c>
      <c r="U100" s="101">
        <v>0</v>
      </c>
      <c r="V100" s="96" t="s">
        <v>337</v>
      </c>
      <c r="W100" s="101">
        <v>0</v>
      </c>
      <c r="X100" s="101">
        <v>0</v>
      </c>
      <c r="Y100" s="101">
        <v>0</v>
      </c>
      <c r="Z100" s="97">
        <v>1</v>
      </c>
      <c r="AA100" s="101">
        <v>0</v>
      </c>
      <c r="AB100" s="101">
        <v>0</v>
      </c>
      <c r="AC100" s="96" t="s">
        <v>337</v>
      </c>
      <c r="AD100" s="101">
        <v>0</v>
      </c>
      <c r="AE100" s="101">
        <v>0</v>
      </c>
      <c r="AF100" s="101">
        <v>0</v>
      </c>
      <c r="AG100" s="97">
        <v>1</v>
      </c>
      <c r="AH100" s="101">
        <v>0</v>
      </c>
      <c r="AI100" s="101">
        <v>0</v>
      </c>
    </row>
    <row r="101" spans="1:35" ht="18" x14ac:dyDescent="0.4">
      <c r="A101" s="96" t="s">
        <v>356</v>
      </c>
      <c r="B101" s="101">
        <v>0</v>
      </c>
      <c r="C101" s="101">
        <v>0</v>
      </c>
      <c r="D101" s="101">
        <v>0</v>
      </c>
      <c r="E101" s="97">
        <v>1</v>
      </c>
      <c r="F101" s="101">
        <v>0</v>
      </c>
      <c r="G101" s="101">
        <v>0</v>
      </c>
      <c r="H101" s="96" t="s">
        <v>356</v>
      </c>
      <c r="I101" s="101">
        <v>0</v>
      </c>
      <c r="J101" s="101">
        <v>0</v>
      </c>
      <c r="K101" s="101">
        <v>0</v>
      </c>
      <c r="L101" s="97">
        <v>1</v>
      </c>
      <c r="M101" s="101">
        <v>0</v>
      </c>
      <c r="N101" s="101">
        <v>0</v>
      </c>
      <c r="O101" s="96" t="s">
        <v>240</v>
      </c>
      <c r="P101" s="101">
        <v>0</v>
      </c>
      <c r="Q101" s="101">
        <v>0</v>
      </c>
      <c r="R101" s="101">
        <v>0</v>
      </c>
      <c r="S101" s="97">
        <v>1</v>
      </c>
      <c r="T101" s="101">
        <v>0</v>
      </c>
      <c r="U101" s="101">
        <v>0</v>
      </c>
      <c r="V101" s="96" t="s">
        <v>356</v>
      </c>
      <c r="W101" s="101">
        <v>0</v>
      </c>
      <c r="X101" s="101">
        <v>0</v>
      </c>
      <c r="Y101" s="101">
        <v>0</v>
      </c>
      <c r="Z101" s="97">
        <v>1</v>
      </c>
      <c r="AA101" s="101">
        <v>0</v>
      </c>
      <c r="AB101" s="101">
        <v>0</v>
      </c>
      <c r="AC101" s="96" t="s">
        <v>356</v>
      </c>
      <c r="AD101" s="101">
        <v>0</v>
      </c>
      <c r="AE101" s="101">
        <v>0</v>
      </c>
      <c r="AF101" s="101">
        <v>0</v>
      </c>
      <c r="AG101" s="97">
        <v>1</v>
      </c>
      <c r="AH101" s="101">
        <v>0</v>
      </c>
      <c r="AI101" s="101">
        <v>0</v>
      </c>
    </row>
    <row r="102" spans="1:35" ht="18" x14ac:dyDescent="0.4">
      <c r="A102" s="96" t="s">
        <v>314</v>
      </c>
      <c r="B102" s="101">
        <v>0</v>
      </c>
      <c r="C102" s="101">
        <v>0</v>
      </c>
      <c r="D102" s="101">
        <v>0</v>
      </c>
      <c r="E102" s="97">
        <v>1</v>
      </c>
      <c r="F102" s="101">
        <v>0</v>
      </c>
      <c r="G102" s="101">
        <v>0</v>
      </c>
      <c r="H102" s="96" t="s">
        <v>314</v>
      </c>
      <c r="I102" s="101">
        <v>0</v>
      </c>
      <c r="J102" s="101">
        <v>0</v>
      </c>
      <c r="K102" s="101">
        <v>0</v>
      </c>
      <c r="L102" s="97">
        <v>1</v>
      </c>
      <c r="M102" s="101">
        <v>0</v>
      </c>
      <c r="N102" s="101">
        <v>0</v>
      </c>
      <c r="O102" s="96" t="s">
        <v>725</v>
      </c>
      <c r="P102" s="101">
        <v>0</v>
      </c>
      <c r="Q102" s="101">
        <v>0</v>
      </c>
      <c r="R102" s="101">
        <v>0</v>
      </c>
      <c r="S102" s="97">
        <v>1</v>
      </c>
      <c r="T102" s="101">
        <v>0</v>
      </c>
      <c r="U102" s="101">
        <v>0</v>
      </c>
      <c r="V102" s="96" t="s">
        <v>314</v>
      </c>
      <c r="W102" s="101">
        <v>0</v>
      </c>
      <c r="X102" s="101">
        <v>0</v>
      </c>
      <c r="Y102" s="101">
        <v>0</v>
      </c>
      <c r="Z102" s="97">
        <v>1</v>
      </c>
      <c r="AA102" s="101">
        <v>0</v>
      </c>
      <c r="AB102" s="101">
        <v>0</v>
      </c>
      <c r="AC102" s="96" t="s">
        <v>314</v>
      </c>
      <c r="AD102" s="101">
        <v>0</v>
      </c>
      <c r="AE102" s="101">
        <v>0</v>
      </c>
      <c r="AF102" s="101">
        <v>0</v>
      </c>
      <c r="AG102" s="97">
        <v>1</v>
      </c>
      <c r="AH102" s="101">
        <v>0</v>
      </c>
      <c r="AI102" s="101">
        <v>0</v>
      </c>
    </row>
    <row r="103" spans="1:35" ht="18" x14ac:dyDescent="0.4">
      <c r="A103" s="96" t="s">
        <v>217</v>
      </c>
      <c r="B103" s="101">
        <v>0</v>
      </c>
      <c r="C103" s="101">
        <v>0</v>
      </c>
      <c r="D103" s="101">
        <v>0</v>
      </c>
      <c r="E103" s="97">
        <v>1</v>
      </c>
      <c r="F103" s="101">
        <v>0</v>
      </c>
      <c r="G103" s="101">
        <v>0</v>
      </c>
      <c r="H103" s="96" t="s">
        <v>217</v>
      </c>
      <c r="I103" s="101">
        <v>0</v>
      </c>
      <c r="J103" s="101">
        <v>0</v>
      </c>
      <c r="K103" s="101">
        <v>0</v>
      </c>
      <c r="L103" s="97">
        <v>1</v>
      </c>
      <c r="M103" s="101">
        <v>0</v>
      </c>
      <c r="N103" s="101">
        <v>0</v>
      </c>
      <c r="O103" s="96" t="s">
        <v>354</v>
      </c>
      <c r="P103" s="101">
        <v>0</v>
      </c>
      <c r="Q103" s="101">
        <v>0</v>
      </c>
      <c r="R103" s="101">
        <v>0</v>
      </c>
      <c r="S103" s="97">
        <v>1</v>
      </c>
      <c r="T103" s="101">
        <v>0</v>
      </c>
      <c r="U103" s="101">
        <v>0</v>
      </c>
      <c r="V103" s="96" t="s">
        <v>217</v>
      </c>
      <c r="W103" s="101">
        <v>0</v>
      </c>
      <c r="X103" s="101">
        <v>0</v>
      </c>
      <c r="Y103" s="101">
        <v>0</v>
      </c>
      <c r="Z103" s="97">
        <v>1</v>
      </c>
      <c r="AA103" s="101">
        <v>0</v>
      </c>
      <c r="AB103" s="101">
        <v>0</v>
      </c>
      <c r="AC103" s="96" t="s">
        <v>217</v>
      </c>
      <c r="AD103" s="101">
        <v>0</v>
      </c>
      <c r="AE103" s="101">
        <v>0</v>
      </c>
      <c r="AF103" s="101">
        <v>0</v>
      </c>
      <c r="AG103" s="97">
        <v>1</v>
      </c>
      <c r="AH103" s="101">
        <v>0</v>
      </c>
      <c r="AI103" s="101">
        <v>0</v>
      </c>
    </row>
    <row r="104" spans="1:35" ht="18" x14ac:dyDescent="0.4">
      <c r="A104" s="96" t="s">
        <v>250</v>
      </c>
      <c r="B104" s="101">
        <v>0</v>
      </c>
      <c r="C104" s="101">
        <v>0</v>
      </c>
      <c r="D104" s="101">
        <v>0</v>
      </c>
      <c r="E104" s="97">
        <v>1</v>
      </c>
      <c r="F104" s="101">
        <v>0</v>
      </c>
      <c r="G104" s="101">
        <v>0</v>
      </c>
      <c r="H104" s="96" t="s">
        <v>250</v>
      </c>
      <c r="I104" s="101">
        <v>0</v>
      </c>
      <c r="J104" s="101">
        <v>0</v>
      </c>
      <c r="K104" s="101">
        <v>0</v>
      </c>
      <c r="L104" s="97">
        <v>1</v>
      </c>
      <c r="M104" s="101">
        <v>0</v>
      </c>
      <c r="N104" s="101">
        <v>0</v>
      </c>
      <c r="O104" s="96" t="s">
        <v>216</v>
      </c>
      <c r="P104" s="101">
        <v>0</v>
      </c>
      <c r="Q104" s="101">
        <v>0</v>
      </c>
      <c r="R104" s="101">
        <v>0</v>
      </c>
      <c r="S104" s="97">
        <v>1</v>
      </c>
      <c r="T104" s="101">
        <v>0</v>
      </c>
      <c r="U104" s="101">
        <v>0</v>
      </c>
      <c r="V104" s="96" t="s">
        <v>250</v>
      </c>
      <c r="W104" s="101">
        <v>0</v>
      </c>
      <c r="X104" s="101">
        <v>0</v>
      </c>
      <c r="Y104" s="101">
        <v>0</v>
      </c>
      <c r="Z104" s="97">
        <v>1</v>
      </c>
      <c r="AA104" s="101">
        <v>0</v>
      </c>
      <c r="AB104" s="101">
        <v>0</v>
      </c>
      <c r="AC104" s="96" t="s">
        <v>250</v>
      </c>
      <c r="AD104" s="101">
        <v>0</v>
      </c>
      <c r="AE104" s="101">
        <v>0</v>
      </c>
      <c r="AF104" s="101">
        <v>0</v>
      </c>
      <c r="AG104" s="97">
        <v>1</v>
      </c>
      <c r="AH104" s="101">
        <v>0</v>
      </c>
      <c r="AI104" s="101">
        <v>0</v>
      </c>
    </row>
    <row r="105" spans="1:35" ht="18" x14ac:dyDescent="0.4">
      <c r="A105" s="96" t="s">
        <v>458</v>
      </c>
      <c r="B105" s="101">
        <v>0</v>
      </c>
      <c r="C105" s="101">
        <v>0</v>
      </c>
      <c r="D105" s="101">
        <v>0</v>
      </c>
      <c r="E105" s="97">
        <v>1</v>
      </c>
      <c r="F105" s="101">
        <v>0</v>
      </c>
      <c r="G105" s="101">
        <v>0</v>
      </c>
      <c r="H105" s="96" t="s">
        <v>458</v>
      </c>
      <c r="I105" s="101">
        <v>0</v>
      </c>
      <c r="J105" s="101">
        <v>0</v>
      </c>
      <c r="K105" s="101">
        <v>0</v>
      </c>
      <c r="L105" s="97">
        <v>1</v>
      </c>
      <c r="M105" s="101">
        <v>0</v>
      </c>
      <c r="N105" s="101">
        <v>0</v>
      </c>
      <c r="O105" s="96" t="s">
        <v>355</v>
      </c>
      <c r="P105" s="101">
        <v>0</v>
      </c>
      <c r="Q105" s="101">
        <v>0</v>
      </c>
      <c r="R105" s="101">
        <v>0</v>
      </c>
      <c r="S105" s="97">
        <v>1</v>
      </c>
      <c r="T105" s="101">
        <v>0</v>
      </c>
      <c r="U105" s="101">
        <v>0</v>
      </c>
      <c r="V105" s="96" t="s">
        <v>458</v>
      </c>
      <c r="W105" s="101">
        <v>0</v>
      </c>
      <c r="X105" s="101">
        <v>0</v>
      </c>
      <c r="Y105" s="101">
        <v>0</v>
      </c>
      <c r="Z105" s="97">
        <v>1</v>
      </c>
      <c r="AA105" s="101">
        <v>0</v>
      </c>
      <c r="AB105" s="101">
        <v>0</v>
      </c>
      <c r="AC105" s="96" t="s">
        <v>458</v>
      </c>
      <c r="AD105" s="101">
        <v>0</v>
      </c>
      <c r="AE105" s="101">
        <v>0</v>
      </c>
      <c r="AF105" s="101">
        <v>0</v>
      </c>
      <c r="AG105" s="97">
        <v>1</v>
      </c>
      <c r="AH105" s="101">
        <v>0</v>
      </c>
      <c r="AI105" s="101">
        <v>0</v>
      </c>
    </row>
    <row r="106" spans="1:35" ht="18" x14ac:dyDescent="0.4">
      <c r="A106" s="96" t="s">
        <v>313</v>
      </c>
      <c r="B106" s="101">
        <v>0</v>
      </c>
      <c r="C106" s="101">
        <v>0</v>
      </c>
      <c r="D106" s="101">
        <v>0</v>
      </c>
      <c r="E106" s="97">
        <v>1</v>
      </c>
      <c r="F106" s="101">
        <v>0</v>
      </c>
      <c r="G106" s="101">
        <v>0</v>
      </c>
      <c r="H106" s="96" t="s">
        <v>313</v>
      </c>
      <c r="I106" s="101">
        <v>0</v>
      </c>
      <c r="J106" s="101">
        <v>0</v>
      </c>
      <c r="K106" s="101">
        <v>0</v>
      </c>
      <c r="L106" s="97">
        <v>1</v>
      </c>
      <c r="M106" s="101">
        <v>0</v>
      </c>
      <c r="N106" s="101">
        <v>0</v>
      </c>
      <c r="O106" s="96" t="s">
        <v>263</v>
      </c>
      <c r="P106" s="101">
        <v>0</v>
      </c>
      <c r="Q106" s="101">
        <v>0</v>
      </c>
      <c r="R106" s="101">
        <v>0</v>
      </c>
      <c r="S106" s="97">
        <v>1</v>
      </c>
      <c r="T106" s="101">
        <v>0</v>
      </c>
      <c r="U106" s="101">
        <v>0</v>
      </c>
      <c r="V106" s="96" t="s">
        <v>313</v>
      </c>
      <c r="W106" s="101">
        <v>0</v>
      </c>
      <c r="X106" s="101">
        <v>0</v>
      </c>
      <c r="Y106" s="101">
        <v>0</v>
      </c>
      <c r="Z106" s="97">
        <v>1</v>
      </c>
      <c r="AA106" s="101">
        <v>0</v>
      </c>
      <c r="AB106" s="101">
        <v>0</v>
      </c>
      <c r="AC106" s="96" t="s">
        <v>313</v>
      </c>
      <c r="AD106" s="101">
        <v>0</v>
      </c>
      <c r="AE106" s="101">
        <v>0</v>
      </c>
      <c r="AF106" s="101">
        <v>0</v>
      </c>
      <c r="AG106" s="97">
        <v>1</v>
      </c>
      <c r="AH106" s="101">
        <v>0</v>
      </c>
      <c r="AI106" s="101">
        <v>0</v>
      </c>
    </row>
    <row r="107" spans="1:35" ht="18" x14ac:dyDescent="0.4">
      <c r="A107" s="96" t="s">
        <v>230</v>
      </c>
      <c r="B107" s="101">
        <v>0</v>
      </c>
      <c r="C107" s="101">
        <v>0</v>
      </c>
      <c r="D107" s="101">
        <v>0</v>
      </c>
      <c r="E107" s="97">
        <v>1</v>
      </c>
      <c r="F107" s="101">
        <v>0</v>
      </c>
      <c r="G107" s="101">
        <v>0</v>
      </c>
      <c r="H107" s="96" t="s">
        <v>230</v>
      </c>
      <c r="I107" s="101">
        <v>0</v>
      </c>
      <c r="J107" s="101">
        <v>0</v>
      </c>
      <c r="K107" s="101">
        <v>0</v>
      </c>
      <c r="L107" s="97">
        <v>1</v>
      </c>
      <c r="M107" s="101">
        <v>0</v>
      </c>
      <c r="N107" s="101">
        <v>0</v>
      </c>
      <c r="O107" s="96" t="s">
        <v>337</v>
      </c>
      <c r="P107" s="101">
        <v>0</v>
      </c>
      <c r="Q107" s="101">
        <v>0</v>
      </c>
      <c r="R107" s="101">
        <v>0</v>
      </c>
      <c r="S107" s="97">
        <v>1</v>
      </c>
      <c r="T107" s="101">
        <v>0</v>
      </c>
      <c r="U107" s="101">
        <v>0</v>
      </c>
      <c r="V107" s="96" t="s">
        <v>230</v>
      </c>
      <c r="W107" s="101">
        <v>0</v>
      </c>
      <c r="X107" s="101">
        <v>0</v>
      </c>
      <c r="Y107" s="101">
        <v>0</v>
      </c>
      <c r="Z107" s="97">
        <v>1</v>
      </c>
      <c r="AA107" s="101">
        <v>0</v>
      </c>
      <c r="AB107" s="101">
        <v>0</v>
      </c>
      <c r="AC107" s="96" t="s">
        <v>230</v>
      </c>
      <c r="AD107" s="101">
        <v>0</v>
      </c>
      <c r="AE107" s="101">
        <v>0</v>
      </c>
      <c r="AF107" s="101">
        <v>0</v>
      </c>
      <c r="AG107" s="97">
        <v>1</v>
      </c>
      <c r="AH107" s="101">
        <v>0</v>
      </c>
      <c r="AI107" s="101">
        <v>0</v>
      </c>
    </row>
    <row r="108" spans="1:35" ht="18" x14ac:dyDescent="0.4">
      <c r="A108" s="96" t="s">
        <v>325</v>
      </c>
      <c r="B108" s="101">
        <v>0</v>
      </c>
      <c r="C108" s="101">
        <v>0</v>
      </c>
      <c r="D108" s="101">
        <v>0</v>
      </c>
      <c r="E108" s="97">
        <v>1</v>
      </c>
      <c r="F108" s="101">
        <v>0</v>
      </c>
      <c r="G108" s="101">
        <v>0</v>
      </c>
      <c r="H108" s="96" t="s">
        <v>325</v>
      </c>
      <c r="I108" s="101">
        <v>0</v>
      </c>
      <c r="J108" s="101">
        <v>0</v>
      </c>
      <c r="K108" s="101">
        <v>0</v>
      </c>
      <c r="L108" s="97">
        <v>1</v>
      </c>
      <c r="M108" s="101">
        <v>0</v>
      </c>
      <c r="N108" s="101">
        <v>0</v>
      </c>
      <c r="O108" s="96" t="s">
        <v>356</v>
      </c>
      <c r="P108" s="101">
        <v>0</v>
      </c>
      <c r="Q108" s="101">
        <v>0</v>
      </c>
      <c r="R108" s="101">
        <v>0</v>
      </c>
      <c r="S108" s="97">
        <v>1</v>
      </c>
      <c r="T108" s="101">
        <v>0</v>
      </c>
      <c r="U108" s="101">
        <v>0</v>
      </c>
      <c r="V108" s="96" t="s">
        <v>325</v>
      </c>
      <c r="W108" s="101">
        <v>0</v>
      </c>
      <c r="X108" s="101">
        <v>0</v>
      </c>
      <c r="Y108" s="101">
        <v>0</v>
      </c>
      <c r="Z108" s="97">
        <v>1</v>
      </c>
      <c r="AA108" s="101">
        <v>0</v>
      </c>
      <c r="AB108" s="101">
        <v>0</v>
      </c>
      <c r="AC108" s="96" t="s">
        <v>325</v>
      </c>
      <c r="AD108" s="101">
        <v>0</v>
      </c>
      <c r="AE108" s="101">
        <v>0</v>
      </c>
      <c r="AF108" s="101">
        <v>0</v>
      </c>
      <c r="AG108" s="97">
        <v>1</v>
      </c>
      <c r="AH108" s="101">
        <v>0</v>
      </c>
      <c r="AI108" s="101">
        <v>0</v>
      </c>
    </row>
    <row r="109" spans="1:35" ht="18" x14ac:dyDescent="0.4">
      <c r="A109" s="96" t="s">
        <v>291</v>
      </c>
      <c r="B109" s="101">
        <v>0</v>
      </c>
      <c r="C109" s="101">
        <v>0</v>
      </c>
      <c r="D109" s="101">
        <v>0</v>
      </c>
      <c r="E109" s="97">
        <v>1</v>
      </c>
      <c r="F109" s="101">
        <v>0</v>
      </c>
      <c r="G109" s="101">
        <v>0</v>
      </c>
      <c r="H109" s="96" t="s">
        <v>291</v>
      </c>
      <c r="I109" s="101">
        <v>0</v>
      </c>
      <c r="J109" s="101">
        <v>0</v>
      </c>
      <c r="K109" s="101">
        <v>0</v>
      </c>
      <c r="L109" s="97">
        <v>1</v>
      </c>
      <c r="M109" s="101">
        <v>0</v>
      </c>
      <c r="N109" s="101">
        <v>0</v>
      </c>
      <c r="O109" s="96" t="s">
        <v>314</v>
      </c>
      <c r="P109" s="101">
        <v>0</v>
      </c>
      <c r="Q109" s="101">
        <v>0</v>
      </c>
      <c r="R109" s="101">
        <v>0</v>
      </c>
      <c r="S109" s="97">
        <v>1</v>
      </c>
      <c r="T109" s="101">
        <v>0</v>
      </c>
      <c r="U109" s="101">
        <v>0</v>
      </c>
      <c r="V109" s="96" t="s">
        <v>291</v>
      </c>
      <c r="W109" s="101">
        <v>0</v>
      </c>
      <c r="X109" s="101">
        <v>0</v>
      </c>
      <c r="Y109" s="101">
        <v>0</v>
      </c>
      <c r="Z109" s="97">
        <v>1</v>
      </c>
      <c r="AA109" s="101">
        <v>0</v>
      </c>
      <c r="AB109" s="101">
        <v>0</v>
      </c>
      <c r="AC109" s="96" t="s">
        <v>291</v>
      </c>
      <c r="AD109" s="101">
        <v>0</v>
      </c>
      <c r="AE109" s="101">
        <v>0</v>
      </c>
      <c r="AF109" s="101">
        <v>0</v>
      </c>
      <c r="AG109" s="97">
        <v>1</v>
      </c>
      <c r="AH109" s="101">
        <v>0</v>
      </c>
      <c r="AI109" s="101">
        <v>0</v>
      </c>
    </row>
    <row r="110" spans="1:35" ht="18" x14ac:dyDescent="0.4">
      <c r="A110" s="96" t="s">
        <v>277</v>
      </c>
      <c r="B110" s="101">
        <v>0</v>
      </c>
      <c r="C110" s="101">
        <v>0</v>
      </c>
      <c r="D110" s="101">
        <v>0</v>
      </c>
      <c r="E110" s="97">
        <v>1</v>
      </c>
      <c r="F110" s="101">
        <v>0</v>
      </c>
      <c r="G110" s="101">
        <v>0</v>
      </c>
      <c r="H110" s="96" t="s">
        <v>277</v>
      </c>
      <c r="I110" s="101">
        <v>0</v>
      </c>
      <c r="J110" s="101">
        <v>0</v>
      </c>
      <c r="K110" s="101">
        <v>0</v>
      </c>
      <c r="L110" s="97">
        <v>1</v>
      </c>
      <c r="M110" s="101">
        <v>0</v>
      </c>
      <c r="N110" s="101">
        <v>0</v>
      </c>
      <c r="O110" s="96" t="s">
        <v>250</v>
      </c>
      <c r="P110" s="101">
        <v>0</v>
      </c>
      <c r="Q110" s="101">
        <v>0</v>
      </c>
      <c r="R110" s="101">
        <v>0</v>
      </c>
      <c r="S110" s="97">
        <v>1</v>
      </c>
      <c r="T110" s="101">
        <v>0</v>
      </c>
      <c r="U110" s="101">
        <v>0</v>
      </c>
      <c r="V110" s="96" t="s">
        <v>277</v>
      </c>
      <c r="W110" s="101">
        <v>0</v>
      </c>
      <c r="X110" s="101">
        <v>0</v>
      </c>
      <c r="Y110" s="101">
        <v>0</v>
      </c>
      <c r="Z110" s="97">
        <v>1</v>
      </c>
      <c r="AA110" s="101">
        <v>0</v>
      </c>
      <c r="AB110" s="101">
        <v>0</v>
      </c>
      <c r="AC110" s="96" t="s">
        <v>277</v>
      </c>
      <c r="AD110" s="101">
        <v>0</v>
      </c>
      <c r="AE110" s="101">
        <v>0</v>
      </c>
      <c r="AF110" s="101">
        <v>0</v>
      </c>
      <c r="AG110" s="97">
        <v>1</v>
      </c>
      <c r="AH110" s="101">
        <v>0</v>
      </c>
      <c r="AI110" s="101">
        <v>0</v>
      </c>
    </row>
    <row r="111" spans="1:35" ht="18" x14ac:dyDescent="0.4">
      <c r="A111" s="96" t="s">
        <v>357</v>
      </c>
      <c r="B111" s="101">
        <v>0</v>
      </c>
      <c r="C111" s="101">
        <v>0</v>
      </c>
      <c r="D111" s="101">
        <v>0</v>
      </c>
      <c r="E111" s="97">
        <v>1</v>
      </c>
      <c r="F111" s="101">
        <v>0</v>
      </c>
      <c r="G111" s="101">
        <v>0</v>
      </c>
      <c r="H111" s="96" t="s">
        <v>357</v>
      </c>
      <c r="I111" s="101">
        <v>0</v>
      </c>
      <c r="J111" s="101">
        <v>0</v>
      </c>
      <c r="K111" s="101">
        <v>0</v>
      </c>
      <c r="L111" s="97">
        <v>1</v>
      </c>
      <c r="M111" s="101">
        <v>0</v>
      </c>
      <c r="N111" s="101">
        <v>0</v>
      </c>
      <c r="O111" s="96" t="s">
        <v>458</v>
      </c>
      <c r="P111" s="101">
        <v>0</v>
      </c>
      <c r="Q111" s="101">
        <v>0</v>
      </c>
      <c r="R111" s="101">
        <v>0</v>
      </c>
      <c r="S111" s="97">
        <v>1</v>
      </c>
      <c r="T111" s="101">
        <v>0</v>
      </c>
      <c r="U111" s="101">
        <v>0</v>
      </c>
      <c r="V111" s="96" t="s">
        <v>357</v>
      </c>
      <c r="W111" s="101">
        <v>0</v>
      </c>
      <c r="X111" s="101">
        <v>0</v>
      </c>
      <c r="Y111" s="101">
        <v>0</v>
      </c>
      <c r="Z111" s="97">
        <v>1</v>
      </c>
      <c r="AA111" s="101">
        <v>0</v>
      </c>
      <c r="AB111" s="101">
        <v>0</v>
      </c>
      <c r="AC111" s="96" t="s">
        <v>357</v>
      </c>
      <c r="AD111" s="101">
        <v>0</v>
      </c>
      <c r="AE111" s="101">
        <v>0</v>
      </c>
      <c r="AF111" s="101">
        <v>0</v>
      </c>
      <c r="AG111" s="97">
        <v>1</v>
      </c>
      <c r="AH111" s="101">
        <v>0</v>
      </c>
      <c r="AI111" s="101">
        <v>0</v>
      </c>
    </row>
    <row r="112" spans="1:35" ht="18" x14ac:dyDescent="0.4">
      <c r="A112" s="96" t="s">
        <v>361</v>
      </c>
      <c r="B112" s="101">
        <v>0</v>
      </c>
      <c r="C112" s="101">
        <v>0</v>
      </c>
      <c r="D112" s="101">
        <v>0</v>
      </c>
      <c r="E112" s="97">
        <v>1</v>
      </c>
      <c r="F112" s="101">
        <v>0</v>
      </c>
      <c r="G112" s="101">
        <v>0</v>
      </c>
      <c r="H112" s="96" t="s">
        <v>361</v>
      </c>
      <c r="I112" s="101">
        <v>0</v>
      </c>
      <c r="J112" s="101">
        <v>0</v>
      </c>
      <c r="K112" s="101">
        <v>0</v>
      </c>
      <c r="L112" s="97">
        <v>1</v>
      </c>
      <c r="M112" s="101">
        <v>0</v>
      </c>
      <c r="N112" s="101">
        <v>0</v>
      </c>
      <c r="O112" s="96" t="s">
        <v>313</v>
      </c>
      <c r="P112" s="101">
        <v>0</v>
      </c>
      <c r="Q112" s="101">
        <v>0</v>
      </c>
      <c r="R112" s="101">
        <v>0</v>
      </c>
      <c r="S112" s="97">
        <v>1</v>
      </c>
      <c r="T112" s="101">
        <v>0</v>
      </c>
      <c r="U112" s="101">
        <v>0</v>
      </c>
      <c r="V112" s="96" t="s">
        <v>361</v>
      </c>
      <c r="W112" s="101">
        <v>0</v>
      </c>
      <c r="X112" s="101">
        <v>0</v>
      </c>
      <c r="Y112" s="101">
        <v>0</v>
      </c>
      <c r="Z112" s="97">
        <v>1</v>
      </c>
      <c r="AA112" s="101">
        <v>0</v>
      </c>
      <c r="AB112" s="101">
        <v>0</v>
      </c>
      <c r="AC112" s="96" t="s">
        <v>361</v>
      </c>
      <c r="AD112" s="101">
        <v>0</v>
      </c>
      <c r="AE112" s="101">
        <v>0</v>
      </c>
      <c r="AF112" s="101">
        <v>0</v>
      </c>
      <c r="AG112" s="97">
        <v>1</v>
      </c>
      <c r="AH112" s="101">
        <v>0</v>
      </c>
      <c r="AI112" s="101">
        <v>0</v>
      </c>
    </row>
    <row r="113" spans="1:35" ht="18" x14ac:dyDescent="0.4">
      <c r="A113" s="96" t="s">
        <v>229</v>
      </c>
      <c r="B113" s="101">
        <v>0</v>
      </c>
      <c r="C113" s="101">
        <v>0</v>
      </c>
      <c r="D113" s="101">
        <v>0</v>
      </c>
      <c r="E113" s="97">
        <v>1</v>
      </c>
      <c r="F113" s="101">
        <v>0</v>
      </c>
      <c r="G113" s="101">
        <v>0</v>
      </c>
      <c r="H113" s="96" t="s">
        <v>229</v>
      </c>
      <c r="I113" s="101">
        <v>0</v>
      </c>
      <c r="J113" s="101">
        <v>0</v>
      </c>
      <c r="K113" s="101">
        <v>0</v>
      </c>
      <c r="L113" s="97">
        <v>1</v>
      </c>
      <c r="M113" s="101">
        <v>0</v>
      </c>
      <c r="N113" s="101">
        <v>0</v>
      </c>
      <c r="O113" s="96" t="s">
        <v>230</v>
      </c>
      <c r="P113" s="101">
        <v>0</v>
      </c>
      <c r="Q113" s="101">
        <v>0</v>
      </c>
      <c r="R113" s="101">
        <v>0</v>
      </c>
      <c r="S113" s="97">
        <v>1</v>
      </c>
      <c r="T113" s="101">
        <v>0</v>
      </c>
      <c r="U113" s="101">
        <v>0</v>
      </c>
      <c r="V113" s="96" t="s">
        <v>229</v>
      </c>
      <c r="W113" s="101">
        <v>0</v>
      </c>
      <c r="X113" s="101">
        <v>0</v>
      </c>
      <c r="Y113" s="101">
        <v>0</v>
      </c>
      <c r="Z113" s="97">
        <v>1</v>
      </c>
      <c r="AA113" s="101">
        <v>0</v>
      </c>
      <c r="AB113" s="101">
        <v>0</v>
      </c>
      <c r="AC113" s="96" t="s">
        <v>229</v>
      </c>
      <c r="AD113" s="101">
        <v>0</v>
      </c>
      <c r="AE113" s="101">
        <v>0</v>
      </c>
      <c r="AF113" s="101">
        <v>0</v>
      </c>
      <c r="AG113" s="97">
        <v>1</v>
      </c>
      <c r="AH113" s="101">
        <v>0</v>
      </c>
      <c r="AI113" s="101">
        <v>0</v>
      </c>
    </row>
    <row r="114" spans="1:35" ht="18" x14ac:dyDescent="0.4">
      <c r="A114" s="96" t="s">
        <v>238</v>
      </c>
      <c r="B114" s="101">
        <v>0</v>
      </c>
      <c r="C114" s="101">
        <v>0</v>
      </c>
      <c r="D114" s="101">
        <v>0</v>
      </c>
      <c r="E114" s="97">
        <v>1</v>
      </c>
      <c r="F114" s="101">
        <v>0</v>
      </c>
      <c r="G114" s="101">
        <v>0</v>
      </c>
      <c r="H114" s="96" t="s">
        <v>238</v>
      </c>
      <c r="I114" s="101">
        <v>0</v>
      </c>
      <c r="J114" s="101">
        <v>0</v>
      </c>
      <c r="K114" s="101">
        <v>0</v>
      </c>
      <c r="L114" s="97">
        <v>1</v>
      </c>
      <c r="M114" s="101">
        <v>0</v>
      </c>
      <c r="N114" s="101">
        <v>0</v>
      </c>
      <c r="O114" s="96" t="s">
        <v>325</v>
      </c>
      <c r="P114" s="101">
        <v>0</v>
      </c>
      <c r="Q114" s="101">
        <v>0</v>
      </c>
      <c r="R114" s="101">
        <v>0</v>
      </c>
      <c r="S114" s="97">
        <v>1</v>
      </c>
      <c r="T114" s="101">
        <v>0</v>
      </c>
      <c r="U114" s="101">
        <v>0</v>
      </c>
      <c r="V114" s="96" t="s">
        <v>238</v>
      </c>
      <c r="W114" s="101">
        <v>0</v>
      </c>
      <c r="X114" s="101">
        <v>0</v>
      </c>
      <c r="Y114" s="101">
        <v>0</v>
      </c>
      <c r="Z114" s="97">
        <v>1</v>
      </c>
      <c r="AA114" s="101">
        <v>0</v>
      </c>
      <c r="AB114" s="101">
        <v>0</v>
      </c>
      <c r="AC114" s="96" t="s">
        <v>238</v>
      </c>
      <c r="AD114" s="101">
        <v>0</v>
      </c>
      <c r="AE114" s="101">
        <v>0</v>
      </c>
      <c r="AF114" s="101">
        <v>0</v>
      </c>
      <c r="AG114" s="97">
        <v>1</v>
      </c>
      <c r="AH114" s="101">
        <v>0</v>
      </c>
      <c r="AI114" s="101">
        <v>0</v>
      </c>
    </row>
    <row r="115" spans="1:35" ht="18" x14ac:dyDescent="0.4">
      <c r="A115" s="96" t="s">
        <v>243</v>
      </c>
      <c r="B115" s="101">
        <v>0</v>
      </c>
      <c r="C115" s="101">
        <v>0</v>
      </c>
      <c r="D115" s="101">
        <v>0</v>
      </c>
      <c r="E115" s="97">
        <v>1</v>
      </c>
      <c r="F115" s="101">
        <v>0</v>
      </c>
      <c r="G115" s="101">
        <v>0</v>
      </c>
      <c r="H115" s="96" t="s">
        <v>243</v>
      </c>
      <c r="I115" s="101">
        <v>0</v>
      </c>
      <c r="J115" s="101">
        <v>0</v>
      </c>
      <c r="K115" s="101">
        <v>0</v>
      </c>
      <c r="L115" s="97">
        <v>1</v>
      </c>
      <c r="M115" s="101">
        <v>0</v>
      </c>
      <c r="N115" s="101">
        <v>0</v>
      </c>
      <c r="O115" s="96" t="s">
        <v>357</v>
      </c>
      <c r="P115" s="101">
        <v>0</v>
      </c>
      <c r="Q115" s="101">
        <v>0</v>
      </c>
      <c r="R115" s="101">
        <v>0</v>
      </c>
      <c r="S115" s="97">
        <v>1</v>
      </c>
      <c r="T115" s="101">
        <v>0</v>
      </c>
      <c r="U115" s="101">
        <v>0</v>
      </c>
      <c r="V115" s="96" t="s">
        <v>243</v>
      </c>
      <c r="W115" s="101">
        <v>0</v>
      </c>
      <c r="X115" s="101">
        <v>0</v>
      </c>
      <c r="Y115" s="101">
        <v>0</v>
      </c>
      <c r="Z115" s="97">
        <v>1</v>
      </c>
      <c r="AA115" s="101">
        <v>0</v>
      </c>
      <c r="AB115" s="101">
        <v>0</v>
      </c>
      <c r="AC115" s="96" t="s">
        <v>243</v>
      </c>
      <c r="AD115" s="101">
        <v>0</v>
      </c>
      <c r="AE115" s="101">
        <v>0</v>
      </c>
      <c r="AF115" s="101">
        <v>0</v>
      </c>
      <c r="AG115" s="97">
        <v>1</v>
      </c>
      <c r="AH115" s="101">
        <v>0</v>
      </c>
      <c r="AI115" s="101">
        <v>0</v>
      </c>
    </row>
    <row r="116" spans="1:35" ht="18" x14ac:dyDescent="0.4">
      <c r="A116" s="96" t="s">
        <v>288</v>
      </c>
      <c r="B116" s="101">
        <v>0</v>
      </c>
      <c r="C116" s="101">
        <v>0</v>
      </c>
      <c r="D116" s="101">
        <v>0</v>
      </c>
      <c r="E116" s="97">
        <v>1</v>
      </c>
      <c r="F116" s="101">
        <v>0</v>
      </c>
      <c r="G116" s="101">
        <v>0</v>
      </c>
      <c r="H116" s="96" t="s">
        <v>288</v>
      </c>
      <c r="I116" s="101">
        <v>0</v>
      </c>
      <c r="J116" s="101">
        <v>0</v>
      </c>
      <c r="K116" s="101">
        <v>0</v>
      </c>
      <c r="L116" s="97">
        <v>1</v>
      </c>
      <c r="M116" s="101">
        <v>0</v>
      </c>
      <c r="N116" s="101">
        <v>0</v>
      </c>
      <c r="O116" s="96" t="s">
        <v>361</v>
      </c>
      <c r="P116" s="101">
        <v>0</v>
      </c>
      <c r="Q116" s="101">
        <v>0</v>
      </c>
      <c r="R116" s="101">
        <v>0</v>
      </c>
      <c r="S116" s="97">
        <v>1</v>
      </c>
      <c r="T116" s="101">
        <v>0</v>
      </c>
      <c r="U116" s="101">
        <v>0</v>
      </c>
      <c r="V116" s="96" t="s">
        <v>288</v>
      </c>
      <c r="W116" s="101">
        <v>0</v>
      </c>
      <c r="X116" s="101">
        <v>0</v>
      </c>
      <c r="Y116" s="101">
        <v>0</v>
      </c>
      <c r="Z116" s="97">
        <v>1</v>
      </c>
      <c r="AA116" s="101">
        <v>0</v>
      </c>
      <c r="AB116" s="101">
        <v>0</v>
      </c>
      <c r="AC116" s="96" t="s">
        <v>288</v>
      </c>
      <c r="AD116" s="101">
        <v>0</v>
      </c>
      <c r="AE116" s="101">
        <v>0</v>
      </c>
      <c r="AF116" s="101">
        <v>0</v>
      </c>
      <c r="AG116" s="97">
        <v>1</v>
      </c>
      <c r="AH116" s="101">
        <v>0</v>
      </c>
      <c r="AI116" s="101">
        <v>0</v>
      </c>
    </row>
    <row r="117" spans="1:35" ht="36" x14ac:dyDescent="0.4">
      <c r="A117" s="96" t="s">
        <v>364</v>
      </c>
      <c r="B117" s="101">
        <v>0</v>
      </c>
      <c r="C117" s="101">
        <v>0</v>
      </c>
      <c r="D117" s="101">
        <v>0</v>
      </c>
      <c r="E117" s="97">
        <v>1</v>
      </c>
      <c r="F117" s="101">
        <v>0</v>
      </c>
      <c r="G117" s="101">
        <v>0</v>
      </c>
      <c r="H117" s="96" t="s">
        <v>364</v>
      </c>
      <c r="I117" s="101">
        <v>0</v>
      </c>
      <c r="J117" s="101">
        <v>0</v>
      </c>
      <c r="K117" s="101">
        <v>0</v>
      </c>
      <c r="L117" s="97">
        <v>1</v>
      </c>
      <c r="M117" s="101">
        <v>0</v>
      </c>
      <c r="N117" s="101">
        <v>0</v>
      </c>
      <c r="O117" s="96" t="s">
        <v>229</v>
      </c>
      <c r="P117" s="101">
        <v>0</v>
      </c>
      <c r="Q117" s="101">
        <v>0</v>
      </c>
      <c r="R117" s="101">
        <v>0</v>
      </c>
      <c r="S117" s="97">
        <v>1</v>
      </c>
      <c r="T117" s="101">
        <v>0</v>
      </c>
      <c r="U117" s="101">
        <v>0</v>
      </c>
      <c r="V117" s="96" t="s">
        <v>364</v>
      </c>
      <c r="W117" s="101">
        <v>0</v>
      </c>
      <c r="X117" s="101">
        <v>0</v>
      </c>
      <c r="Y117" s="101">
        <v>0</v>
      </c>
      <c r="Z117" s="97">
        <v>1</v>
      </c>
      <c r="AA117" s="101">
        <v>0</v>
      </c>
      <c r="AB117" s="101">
        <v>0</v>
      </c>
      <c r="AC117" s="96" t="s">
        <v>364</v>
      </c>
      <c r="AD117" s="101">
        <v>0</v>
      </c>
      <c r="AE117" s="101">
        <v>0</v>
      </c>
      <c r="AF117" s="101">
        <v>0</v>
      </c>
      <c r="AG117" s="97">
        <v>1</v>
      </c>
      <c r="AH117" s="101">
        <v>0</v>
      </c>
      <c r="AI117" s="101">
        <v>0</v>
      </c>
    </row>
    <row r="118" spans="1:35" ht="18" x14ac:dyDescent="0.4">
      <c r="A118" s="96" t="s">
        <v>367</v>
      </c>
      <c r="B118" s="101">
        <v>0</v>
      </c>
      <c r="C118" s="101">
        <v>0</v>
      </c>
      <c r="D118" s="101">
        <v>0</v>
      </c>
      <c r="E118" s="97">
        <v>1</v>
      </c>
      <c r="F118" s="101">
        <v>0</v>
      </c>
      <c r="G118" s="101">
        <v>0</v>
      </c>
      <c r="H118" s="96" t="s">
        <v>367</v>
      </c>
      <c r="I118" s="101">
        <v>0</v>
      </c>
      <c r="J118" s="101">
        <v>0</v>
      </c>
      <c r="K118" s="101">
        <v>0</v>
      </c>
      <c r="L118" s="97">
        <v>1</v>
      </c>
      <c r="M118" s="101">
        <v>0</v>
      </c>
      <c r="N118" s="101">
        <v>0</v>
      </c>
      <c r="O118" s="96" t="s">
        <v>238</v>
      </c>
      <c r="P118" s="101">
        <v>0</v>
      </c>
      <c r="Q118" s="101">
        <v>0</v>
      </c>
      <c r="R118" s="101">
        <v>0</v>
      </c>
      <c r="S118" s="97">
        <v>1</v>
      </c>
      <c r="T118" s="101">
        <v>0</v>
      </c>
      <c r="U118" s="101">
        <v>0</v>
      </c>
      <c r="V118" s="96" t="s">
        <v>367</v>
      </c>
      <c r="W118" s="101">
        <v>0</v>
      </c>
      <c r="X118" s="101">
        <v>0</v>
      </c>
      <c r="Y118" s="101">
        <v>0</v>
      </c>
      <c r="Z118" s="97">
        <v>1</v>
      </c>
      <c r="AA118" s="101">
        <v>0</v>
      </c>
      <c r="AB118" s="101">
        <v>0</v>
      </c>
      <c r="AC118" s="96" t="s">
        <v>367</v>
      </c>
      <c r="AD118" s="101">
        <v>0</v>
      </c>
      <c r="AE118" s="101">
        <v>0</v>
      </c>
      <c r="AF118" s="101">
        <v>0</v>
      </c>
      <c r="AG118" s="97">
        <v>1</v>
      </c>
      <c r="AH118" s="101">
        <v>0</v>
      </c>
      <c r="AI118" s="101">
        <v>0</v>
      </c>
    </row>
    <row r="119" spans="1:35" ht="18" x14ac:dyDescent="0.4">
      <c r="A119" s="96" t="s">
        <v>726</v>
      </c>
      <c r="B119" s="101">
        <v>0</v>
      </c>
      <c r="C119" s="101">
        <v>0</v>
      </c>
      <c r="D119" s="101">
        <v>0</v>
      </c>
      <c r="E119" s="97">
        <v>1</v>
      </c>
      <c r="F119" s="101">
        <v>0</v>
      </c>
      <c r="G119" s="101">
        <v>0</v>
      </c>
      <c r="H119" s="96" t="s">
        <v>726</v>
      </c>
      <c r="I119" s="101">
        <v>0</v>
      </c>
      <c r="J119" s="101">
        <v>0</v>
      </c>
      <c r="K119" s="101">
        <v>0</v>
      </c>
      <c r="L119" s="97">
        <v>1</v>
      </c>
      <c r="M119" s="101">
        <v>0</v>
      </c>
      <c r="N119" s="101">
        <v>0</v>
      </c>
      <c r="O119" s="96" t="s">
        <v>243</v>
      </c>
      <c r="P119" s="101">
        <v>0</v>
      </c>
      <c r="Q119" s="101">
        <v>0</v>
      </c>
      <c r="R119" s="101">
        <v>0</v>
      </c>
      <c r="S119" s="97">
        <v>1</v>
      </c>
      <c r="T119" s="101">
        <v>0</v>
      </c>
      <c r="U119" s="101">
        <v>0</v>
      </c>
      <c r="V119" s="96" t="s">
        <v>726</v>
      </c>
      <c r="W119" s="101">
        <v>0</v>
      </c>
      <c r="X119" s="101">
        <v>0</v>
      </c>
      <c r="Y119" s="101">
        <v>0</v>
      </c>
      <c r="Z119" s="97">
        <v>1</v>
      </c>
      <c r="AA119" s="101">
        <v>0</v>
      </c>
      <c r="AB119" s="101">
        <v>0</v>
      </c>
      <c r="AC119" s="96" t="s">
        <v>726</v>
      </c>
      <c r="AD119" s="101">
        <v>0</v>
      </c>
      <c r="AE119" s="101">
        <v>0</v>
      </c>
      <c r="AF119" s="101">
        <v>0</v>
      </c>
      <c r="AG119" s="97">
        <v>1</v>
      </c>
      <c r="AH119" s="101">
        <v>0</v>
      </c>
      <c r="AI119" s="101">
        <v>0</v>
      </c>
    </row>
    <row r="120" spans="1:35" ht="36" x14ac:dyDescent="0.4">
      <c r="A120" s="96" t="s">
        <v>727</v>
      </c>
      <c r="B120" s="101">
        <v>0</v>
      </c>
      <c r="C120" s="101">
        <v>0</v>
      </c>
      <c r="D120" s="101">
        <v>0</v>
      </c>
      <c r="E120" s="97">
        <v>1</v>
      </c>
      <c r="F120" s="101">
        <v>0</v>
      </c>
      <c r="G120" s="101">
        <v>0</v>
      </c>
      <c r="H120" s="96" t="s">
        <v>727</v>
      </c>
      <c r="I120" s="101">
        <v>0</v>
      </c>
      <c r="J120" s="101">
        <v>0</v>
      </c>
      <c r="K120" s="101">
        <v>0</v>
      </c>
      <c r="L120" s="97">
        <v>1</v>
      </c>
      <c r="M120" s="101">
        <v>0</v>
      </c>
      <c r="N120" s="101">
        <v>0</v>
      </c>
      <c r="O120" s="96" t="s">
        <v>364</v>
      </c>
      <c r="P120" s="101">
        <v>0</v>
      </c>
      <c r="Q120" s="101">
        <v>0</v>
      </c>
      <c r="R120" s="101">
        <v>0</v>
      </c>
      <c r="S120" s="97">
        <v>1</v>
      </c>
      <c r="T120" s="101">
        <v>0</v>
      </c>
      <c r="U120" s="101">
        <v>0</v>
      </c>
      <c r="V120" s="96" t="s">
        <v>727</v>
      </c>
      <c r="W120" s="101">
        <v>0</v>
      </c>
      <c r="X120" s="101">
        <v>0</v>
      </c>
      <c r="Y120" s="101">
        <v>0</v>
      </c>
      <c r="Z120" s="97">
        <v>1</v>
      </c>
      <c r="AA120" s="101">
        <v>0</v>
      </c>
      <c r="AB120" s="101">
        <v>0</v>
      </c>
      <c r="AC120" s="96" t="s">
        <v>727</v>
      </c>
      <c r="AD120" s="101">
        <v>0</v>
      </c>
      <c r="AE120" s="101">
        <v>0</v>
      </c>
      <c r="AF120" s="101">
        <v>0</v>
      </c>
      <c r="AG120" s="97">
        <v>1</v>
      </c>
      <c r="AH120" s="101">
        <v>0</v>
      </c>
      <c r="AI120" s="101">
        <v>0</v>
      </c>
    </row>
    <row r="121" spans="1:35" ht="18" x14ac:dyDescent="0.4">
      <c r="A121" s="96" t="s">
        <v>728</v>
      </c>
      <c r="B121" s="101">
        <v>0</v>
      </c>
      <c r="C121" s="101">
        <v>0</v>
      </c>
      <c r="D121" s="101">
        <v>0</v>
      </c>
      <c r="E121" s="97">
        <v>1</v>
      </c>
      <c r="F121" s="101">
        <v>0</v>
      </c>
      <c r="G121" s="101">
        <v>0</v>
      </c>
      <c r="H121" s="96" t="s">
        <v>728</v>
      </c>
      <c r="I121" s="101">
        <v>0</v>
      </c>
      <c r="J121" s="101">
        <v>0</v>
      </c>
      <c r="K121" s="101">
        <v>0</v>
      </c>
      <c r="L121" s="97">
        <v>1</v>
      </c>
      <c r="M121" s="101">
        <v>0</v>
      </c>
      <c r="N121" s="101">
        <v>0</v>
      </c>
      <c r="O121" s="96" t="s">
        <v>367</v>
      </c>
      <c r="P121" s="101">
        <v>0</v>
      </c>
      <c r="Q121" s="101">
        <v>0</v>
      </c>
      <c r="R121" s="101">
        <v>0</v>
      </c>
      <c r="S121" s="97">
        <v>1</v>
      </c>
      <c r="T121" s="101">
        <v>0</v>
      </c>
      <c r="U121" s="101">
        <v>0</v>
      </c>
      <c r="V121" s="96" t="s">
        <v>728</v>
      </c>
      <c r="W121" s="101">
        <v>0</v>
      </c>
      <c r="X121" s="101">
        <v>0</v>
      </c>
      <c r="Y121" s="101">
        <v>0</v>
      </c>
      <c r="Z121" s="97">
        <v>1</v>
      </c>
      <c r="AA121" s="101">
        <v>0</v>
      </c>
      <c r="AB121" s="101">
        <v>0</v>
      </c>
      <c r="AC121" s="96" t="s">
        <v>728</v>
      </c>
      <c r="AD121" s="101">
        <v>0</v>
      </c>
      <c r="AE121" s="101">
        <v>0</v>
      </c>
      <c r="AF121" s="101">
        <v>0</v>
      </c>
      <c r="AG121" s="97">
        <v>1</v>
      </c>
      <c r="AH121" s="101">
        <v>0</v>
      </c>
      <c r="AI121" s="101">
        <v>0</v>
      </c>
    </row>
    <row r="122" spans="1:35" ht="18" x14ac:dyDescent="0.4">
      <c r="A122" s="96" t="s">
        <v>370</v>
      </c>
      <c r="B122" s="101">
        <v>0</v>
      </c>
      <c r="C122" s="101">
        <v>0</v>
      </c>
      <c r="D122" s="101">
        <v>0</v>
      </c>
      <c r="E122" s="97">
        <v>1</v>
      </c>
      <c r="F122" s="101">
        <v>0</v>
      </c>
      <c r="G122" s="101">
        <v>0</v>
      </c>
      <c r="H122" s="96" t="s">
        <v>370</v>
      </c>
      <c r="I122" s="101">
        <v>0</v>
      </c>
      <c r="J122" s="101">
        <v>0</v>
      </c>
      <c r="K122" s="101">
        <v>0</v>
      </c>
      <c r="L122" s="97">
        <v>1</v>
      </c>
      <c r="M122" s="101">
        <v>0</v>
      </c>
      <c r="N122" s="101">
        <v>0</v>
      </c>
      <c r="O122" s="96" t="s">
        <v>726</v>
      </c>
      <c r="P122" s="101">
        <v>0</v>
      </c>
      <c r="Q122" s="101">
        <v>0</v>
      </c>
      <c r="R122" s="101">
        <v>0</v>
      </c>
      <c r="S122" s="97">
        <v>1</v>
      </c>
      <c r="T122" s="101">
        <v>0</v>
      </c>
      <c r="U122" s="101">
        <v>0</v>
      </c>
      <c r="V122" s="96" t="s">
        <v>370</v>
      </c>
      <c r="W122" s="101">
        <v>0</v>
      </c>
      <c r="X122" s="101">
        <v>0</v>
      </c>
      <c r="Y122" s="101">
        <v>0</v>
      </c>
      <c r="Z122" s="97">
        <v>1</v>
      </c>
      <c r="AA122" s="101">
        <v>0</v>
      </c>
      <c r="AB122" s="101">
        <v>0</v>
      </c>
      <c r="AC122" s="96" t="s">
        <v>370</v>
      </c>
      <c r="AD122" s="101">
        <v>0</v>
      </c>
      <c r="AE122" s="101">
        <v>0</v>
      </c>
      <c r="AF122" s="101">
        <v>0</v>
      </c>
      <c r="AG122" s="97">
        <v>1</v>
      </c>
      <c r="AH122" s="101">
        <v>0</v>
      </c>
      <c r="AI122" s="101">
        <v>0</v>
      </c>
    </row>
    <row r="123" spans="1:35" ht="18" x14ac:dyDescent="0.4">
      <c r="A123" s="96" t="s">
        <v>729</v>
      </c>
      <c r="B123" s="101">
        <v>0</v>
      </c>
      <c r="C123" s="101">
        <v>0</v>
      </c>
      <c r="D123" s="101">
        <v>0</v>
      </c>
      <c r="E123" s="97">
        <v>1</v>
      </c>
      <c r="F123" s="101">
        <v>0</v>
      </c>
      <c r="G123" s="101">
        <v>0</v>
      </c>
      <c r="H123" s="96" t="s">
        <v>729</v>
      </c>
      <c r="I123" s="101">
        <v>0</v>
      </c>
      <c r="J123" s="101">
        <v>0</v>
      </c>
      <c r="K123" s="101">
        <v>0</v>
      </c>
      <c r="L123" s="97">
        <v>1</v>
      </c>
      <c r="M123" s="101">
        <v>0</v>
      </c>
      <c r="N123" s="101">
        <v>0</v>
      </c>
      <c r="O123" s="96" t="s">
        <v>727</v>
      </c>
      <c r="P123" s="101">
        <v>0</v>
      </c>
      <c r="Q123" s="101">
        <v>0</v>
      </c>
      <c r="R123" s="101">
        <v>0</v>
      </c>
      <c r="S123" s="97">
        <v>1</v>
      </c>
      <c r="T123" s="101">
        <v>0</v>
      </c>
      <c r="U123" s="101">
        <v>0</v>
      </c>
      <c r="V123" s="96" t="s">
        <v>729</v>
      </c>
      <c r="W123" s="101">
        <v>0</v>
      </c>
      <c r="X123" s="101">
        <v>0</v>
      </c>
      <c r="Y123" s="101">
        <v>0</v>
      </c>
      <c r="Z123" s="97">
        <v>1</v>
      </c>
      <c r="AA123" s="101">
        <v>0</v>
      </c>
      <c r="AB123" s="101">
        <v>0</v>
      </c>
      <c r="AC123" s="96" t="s">
        <v>729</v>
      </c>
      <c r="AD123" s="101">
        <v>0</v>
      </c>
      <c r="AE123" s="101">
        <v>0</v>
      </c>
      <c r="AF123" s="101">
        <v>0</v>
      </c>
      <c r="AG123" s="97">
        <v>1</v>
      </c>
      <c r="AH123" s="101">
        <v>0</v>
      </c>
      <c r="AI123" s="101">
        <v>0</v>
      </c>
    </row>
    <row r="124" spans="1:35" ht="18" x14ac:dyDescent="0.4">
      <c r="A124" s="96" t="s">
        <v>299</v>
      </c>
      <c r="B124" s="101">
        <v>0</v>
      </c>
      <c r="C124" s="101">
        <v>0</v>
      </c>
      <c r="D124" s="101">
        <v>0</v>
      </c>
      <c r="E124" s="97">
        <v>1</v>
      </c>
      <c r="F124" s="101">
        <v>0</v>
      </c>
      <c r="G124" s="101">
        <v>0</v>
      </c>
      <c r="H124" s="96" t="s">
        <v>299</v>
      </c>
      <c r="I124" s="101">
        <v>0</v>
      </c>
      <c r="J124" s="101">
        <v>0</v>
      </c>
      <c r="K124" s="101">
        <v>0</v>
      </c>
      <c r="L124" s="97">
        <v>1</v>
      </c>
      <c r="M124" s="101">
        <v>0</v>
      </c>
      <c r="N124" s="101">
        <v>0</v>
      </c>
      <c r="O124" s="96" t="s">
        <v>728</v>
      </c>
      <c r="P124" s="101">
        <v>0</v>
      </c>
      <c r="Q124" s="101">
        <v>0</v>
      </c>
      <c r="R124" s="101">
        <v>0</v>
      </c>
      <c r="S124" s="97">
        <v>1</v>
      </c>
      <c r="T124" s="101">
        <v>0</v>
      </c>
      <c r="U124" s="101">
        <v>0</v>
      </c>
      <c r="V124" s="96" t="s">
        <v>299</v>
      </c>
      <c r="W124" s="101">
        <v>0</v>
      </c>
      <c r="X124" s="101">
        <v>0</v>
      </c>
      <c r="Y124" s="101">
        <v>0</v>
      </c>
      <c r="Z124" s="97">
        <v>1</v>
      </c>
      <c r="AA124" s="101">
        <v>0</v>
      </c>
      <c r="AB124" s="101">
        <v>0</v>
      </c>
      <c r="AC124" s="96" t="s">
        <v>299</v>
      </c>
      <c r="AD124" s="101">
        <v>0</v>
      </c>
      <c r="AE124" s="101">
        <v>0</v>
      </c>
      <c r="AF124" s="101">
        <v>0</v>
      </c>
      <c r="AG124" s="97">
        <v>1</v>
      </c>
      <c r="AH124" s="101">
        <v>0</v>
      </c>
      <c r="AI124" s="101">
        <v>0</v>
      </c>
    </row>
    <row r="125" spans="1:35" ht="18" x14ac:dyDescent="0.4">
      <c r="A125" s="96" t="s">
        <v>374</v>
      </c>
      <c r="B125" s="101">
        <v>0</v>
      </c>
      <c r="C125" s="101">
        <v>0</v>
      </c>
      <c r="D125" s="101">
        <v>0</v>
      </c>
      <c r="E125" s="97">
        <v>1</v>
      </c>
      <c r="F125" s="101">
        <v>0</v>
      </c>
      <c r="G125" s="101">
        <v>0</v>
      </c>
      <c r="H125" s="96" t="s">
        <v>374</v>
      </c>
      <c r="I125" s="101">
        <v>0</v>
      </c>
      <c r="J125" s="101">
        <v>0</v>
      </c>
      <c r="K125" s="101">
        <v>0</v>
      </c>
      <c r="L125" s="97">
        <v>1</v>
      </c>
      <c r="M125" s="101">
        <v>0</v>
      </c>
      <c r="N125" s="101">
        <v>0</v>
      </c>
      <c r="O125" s="96" t="s">
        <v>370</v>
      </c>
      <c r="P125" s="101">
        <v>0</v>
      </c>
      <c r="Q125" s="101">
        <v>0</v>
      </c>
      <c r="R125" s="101">
        <v>0</v>
      </c>
      <c r="S125" s="97">
        <v>1</v>
      </c>
      <c r="T125" s="101">
        <v>0</v>
      </c>
      <c r="U125" s="101">
        <v>0</v>
      </c>
      <c r="V125" s="96" t="s">
        <v>374</v>
      </c>
      <c r="W125" s="101">
        <v>0</v>
      </c>
      <c r="X125" s="101">
        <v>0</v>
      </c>
      <c r="Y125" s="101">
        <v>0</v>
      </c>
      <c r="Z125" s="97">
        <v>1</v>
      </c>
      <c r="AA125" s="101">
        <v>0</v>
      </c>
      <c r="AB125" s="101">
        <v>0</v>
      </c>
      <c r="AC125" s="96" t="s">
        <v>374</v>
      </c>
      <c r="AD125" s="101">
        <v>0</v>
      </c>
      <c r="AE125" s="101">
        <v>0</v>
      </c>
      <c r="AF125" s="101">
        <v>0</v>
      </c>
      <c r="AG125" s="97">
        <v>1</v>
      </c>
      <c r="AH125" s="101">
        <v>0</v>
      </c>
      <c r="AI125" s="101">
        <v>0</v>
      </c>
    </row>
    <row r="126" spans="1:35" ht="18" x14ac:dyDescent="0.4">
      <c r="A126" s="96" t="s">
        <v>298</v>
      </c>
      <c r="B126" s="101">
        <v>0</v>
      </c>
      <c r="C126" s="101">
        <v>0</v>
      </c>
      <c r="D126" s="101">
        <v>0</v>
      </c>
      <c r="E126" s="97">
        <v>1</v>
      </c>
      <c r="F126" s="101">
        <v>0</v>
      </c>
      <c r="G126" s="101">
        <v>0</v>
      </c>
      <c r="H126" s="96" t="s">
        <v>298</v>
      </c>
      <c r="I126" s="101">
        <v>0</v>
      </c>
      <c r="J126" s="101">
        <v>0</v>
      </c>
      <c r="K126" s="101">
        <v>0</v>
      </c>
      <c r="L126" s="97">
        <v>1</v>
      </c>
      <c r="M126" s="101">
        <v>0</v>
      </c>
      <c r="N126" s="101">
        <v>0</v>
      </c>
      <c r="O126" s="96" t="s">
        <v>729</v>
      </c>
      <c r="P126" s="101">
        <v>0</v>
      </c>
      <c r="Q126" s="101">
        <v>0</v>
      </c>
      <c r="R126" s="101">
        <v>0</v>
      </c>
      <c r="S126" s="97">
        <v>1</v>
      </c>
      <c r="T126" s="101">
        <v>0</v>
      </c>
      <c r="U126" s="101">
        <v>0</v>
      </c>
      <c r="V126" s="96" t="s">
        <v>298</v>
      </c>
      <c r="W126" s="101">
        <v>0</v>
      </c>
      <c r="X126" s="101">
        <v>0</v>
      </c>
      <c r="Y126" s="101">
        <v>0</v>
      </c>
      <c r="Z126" s="97">
        <v>1</v>
      </c>
      <c r="AA126" s="101">
        <v>0</v>
      </c>
      <c r="AB126" s="101">
        <v>0</v>
      </c>
      <c r="AC126" s="96" t="s">
        <v>298</v>
      </c>
      <c r="AD126" s="101">
        <v>0</v>
      </c>
      <c r="AE126" s="101">
        <v>0</v>
      </c>
      <c r="AF126" s="101">
        <v>0</v>
      </c>
      <c r="AG126" s="97">
        <v>1</v>
      </c>
      <c r="AH126" s="101">
        <v>0</v>
      </c>
      <c r="AI126" s="101">
        <v>0</v>
      </c>
    </row>
    <row r="127" spans="1:35" ht="18" x14ac:dyDescent="0.4">
      <c r="A127" s="96" t="s">
        <v>375</v>
      </c>
      <c r="B127" s="101">
        <v>0</v>
      </c>
      <c r="C127" s="101">
        <v>0</v>
      </c>
      <c r="D127" s="101">
        <v>0</v>
      </c>
      <c r="E127" s="97">
        <v>1</v>
      </c>
      <c r="F127" s="101">
        <v>0</v>
      </c>
      <c r="G127" s="101">
        <v>0</v>
      </c>
      <c r="H127" s="96" t="s">
        <v>375</v>
      </c>
      <c r="I127" s="101">
        <v>0</v>
      </c>
      <c r="J127" s="101">
        <v>0</v>
      </c>
      <c r="K127" s="101">
        <v>0</v>
      </c>
      <c r="L127" s="97">
        <v>1</v>
      </c>
      <c r="M127" s="101">
        <v>0</v>
      </c>
      <c r="N127" s="101">
        <v>0</v>
      </c>
      <c r="O127" s="96" t="s">
        <v>299</v>
      </c>
      <c r="P127" s="101">
        <v>0</v>
      </c>
      <c r="Q127" s="101">
        <v>0</v>
      </c>
      <c r="R127" s="101">
        <v>0</v>
      </c>
      <c r="S127" s="97">
        <v>1</v>
      </c>
      <c r="T127" s="101">
        <v>0</v>
      </c>
      <c r="U127" s="101">
        <v>0</v>
      </c>
      <c r="V127" s="96" t="s">
        <v>375</v>
      </c>
      <c r="W127" s="101">
        <v>0</v>
      </c>
      <c r="X127" s="101">
        <v>0</v>
      </c>
      <c r="Y127" s="101">
        <v>0</v>
      </c>
      <c r="Z127" s="97">
        <v>1</v>
      </c>
      <c r="AA127" s="101">
        <v>0</v>
      </c>
      <c r="AB127" s="101">
        <v>0</v>
      </c>
      <c r="AC127" s="96" t="s">
        <v>375</v>
      </c>
      <c r="AD127" s="101">
        <v>0</v>
      </c>
      <c r="AE127" s="101">
        <v>0</v>
      </c>
      <c r="AF127" s="101">
        <v>0</v>
      </c>
      <c r="AG127" s="97">
        <v>1</v>
      </c>
      <c r="AH127" s="101">
        <v>0</v>
      </c>
      <c r="AI127" s="101">
        <v>0</v>
      </c>
    </row>
    <row r="128" spans="1:35" ht="18" x14ac:dyDescent="0.4">
      <c r="A128" s="96" t="s">
        <v>273</v>
      </c>
      <c r="B128" s="101">
        <v>0</v>
      </c>
      <c r="C128" s="101">
        <v>0</v>
      </c>
      <c r="D128" s="101">
        <v>0</v>
      </c>
      <c r="E128" s="97">
        <v>1</v>
      </c>
      <c r="F128" s="101">
        <v>0</v>
      </c>
      <c r="G128" s="101">
        <v>0</v>
      </c>
      <c r="H128" s="96" t="s">
        <v>273</v>
      </c>
      <c r="I128" s="101">
        <v>0</v>
      </c>
      <c r="J128" s="101">
        <v>0</v>
      </c>
      <c r="K128" s="101">
        <v>0</v>
      </c>
      <c r="L128" s="97">
        <v>1</v>
      </c>
      <c r="M128" s="101">
        <v>0</v>
      </c>
      <c r="N128" s="101">
        <v>0</v>
      </c>
      <c r="O128" s="96" t="s">
        <v>374</v>
      </c>
      <c r="P128" s="101">
        <v>0</v>
      </c>
      <c r="Q128" s="101">
        <v>0</v>
      </c>
      <c r="R128" s="101">
        <v>0</v>
      </c>
      <c r="S128" s="97">
        <v>1</v>
      </c>
      <c r="T128" s="101">
        <v>0</v>
      </c>
      <c r="U128" s="101">
        <v>0</v>
      </c>
      <c r="V128" s="96" t="s">
        <v>273</v>
      </c>
      <c r="W128" s="101">
        <v>0</v>
      </c>
      <c r="X128" s="101">
        <v>0</v>
      </c>
      <c r="Y128" s="101">
        <v>0</v>
      </c>
      <c r="Z128" s="97">
        <v>1</v>
      </c>
      <c r="AA128" s="101">
        <v>0</v>
      </c>
      <c r="AB128" s="101">
        <v>0</v>
      </c>
      <c r="AC128" s="96" t="s">
        <v>273</v>
      </c>
      <c r="AD128" s="101">
        <v>0</v>
      </c>
      <c r="AE128" s="101">
        <v>0</v>
      </c>
      <c r="AF128" s="101">
        <v>0</v>
      </c>
      <c r="AG128" s="97">
        <v>1</v>
      </c>
      <c r="AH128" s="101">
        <v>0</v>
      </c>
      <c r="AI128" s="101">
        <v>0</v>
      </c>
    </row>
    <row r="129" spans="1:35" ht="18" x14ac:dyDescent="0.4">
      <c r="A129" s="96" t="s">
        <v>730</v>
      </c>
      <c r="B129" s="101">
        <v>0</v>
      </c>
      <c r="C129" s="101">
        <v>0</v>
      </c>
      <c r="D129" s="101">
        <v>0</v>
      </c>
      <c r="E129" s="97">
        <v>1</v>
      </c>
      <c r="F129" s="101">
        <v>0</v>
      </c>
      <c r="G129" s="101">
        <v>0</v>
      </c>
      <c r="H129" s="96" t="s">
        <v>730</v>
      </c>
      <c r="I129" s="101">
        <v>0</v>
      </c>
      <c r="J129" s="101">
        <v>0</v>
      </c>
      <c r="K129" s="101">
        <v>0</v>
      </c>
      <c r="L129" s="97">
        <v>1</v>
      </c>
      <c r="M129" s="101">
        <v>0</v>
      </c>
      <c r="N129" s="101">
        <v>0</v>
      </c>
      <c r="O129" s="96" t="s">
        <v>298</v>
      </c>
      <c r="P129" s="101">
        <v>0</v>
      </c>
      <c r="Q129" s="101">
        <v>0</v>
      </c>
      <c r="R129" s="101">
        <v>0</v>
      </c>
      <c r="S129" s="97">
        <v>1</v>
      </c>
      <c r="T129" s="101">
        <v>0</v>
      </c>
      <c r="U129" s="101">
        <v>0</v>
      </c>
      <c r="V129" s="96" t="s">
        <v>730</v>
      </c>
      <c r="W129" s="101">
        <v>0</v>
      </c>
      <c r="X129" s="101">
        <v>0</v>
      </c>
      <c r="Y129" s="101">
        <v>0</v>
      </c>
      <c r="Z129" s="97">
        <v>1</v>
      </c>
      <c r="AA129" s="101">
        <v>0</v>
      </c>
      <c r="AB129" s="101">
        <v>0</v>
      </c>
      <c r="AC129" s="96" t="s">
        <v>730</v>
      </c>
      <c r="AD129" s="101">
        <v>0</v>
      </c>
      <c r="AE129" s="101">
        <v>0</v>
      </c>
      <c r="AF129" s="101">
        <v>0</v>
      </c>
      <c r="AG129" s="97">
        <v>1</v>
      </c>
      <c r="AH129" s="101">
        <v>0</v>
      </c>
      <c r="AI129" s="101">
        <v>0</v>
      </c>
    </row>
    <row r="130" spans="1:35" ht="18" x14ac:dyDescent="0.4">
      <c r="A130" s="96" t="s">
        <v>731</v>
      </c>
      <c r="B130" s="101">
        <v>0</v>
      </c>
      <c r="C130" s="101">
        <v>0</v>
      </c>
      <c r="D130" s="101">
        <v>0</v>
      </c>
      <c r="E130" s="97">
        <v>1</v>
      </c>
      <c r="F130" s="101">
        <v>0</v>
      </c>
      <c r="G130" s="101">
        <v>0</v>
      </c>
      <c r="H130" s="96" t="s">
        <v>731</v>
      </c>
      <c r="I130" s="101">
        <v>0</v>
      </c>
      <c r="J130" s="101">
        <v>0</v>
      </c>
      <c r="K130" s="101">
        <v>0</v>
      </c>
      <c r="L130" s="97">
        <v>1</v>
      </c>
      <c r="M130" s="101">
        <v>0</v>
      </c>
      <c r="N130" s="101">
        <v>0</v>
      </c>
      <c r="O130" s="96" t="s">
        <v>375</v>
      </c>
      <c r="P130" s="101">
        <v>0</v>
      </c>
      <c r="Q130" s="101">
        <v>0</v>
      </c>
      <c r="R130" s="101">
        <v>0</v>
      </c>
      <c r="S130" s="97">
        <v>1</v>
      </c>
      <c r="T130" s="101">
        <v>0</v>
      </c>
      <c r="U130" s="101">
        <v>0</v>
      </c>
      <c r="V130" s="96" t="s">
        <v>731</v>
      </c>
      <c r="W130" s="101">
        <v>0</v>
      </c>
      <c r="X130" s="101">
        <v>0</v>
      </c>
      <c r="Y130" s="101">
        <v>0</v>
      </c>
      <c r="Z130" s="97">
        <v>1</v>
      </c>
      <c r="AA130" s="101">
        <v>0</v>
      </c>
      <c r="AB130" s="101">
        <v>0</v>
      </c>
      <c r="AC130" s="96" t="s">
        <v>731</v>
      </c>
      <c r="AD130" s="101">
        <v>0</v>
      </c>
      <c r="AE130" s="101">
        <v>0</v>
      </c>
      <c r="AF130" s="101">
        <v>0</v>
      </c>
      <c r="AG130" s="97">
        <v>1</v>
      </c>
      <c r="AH130" s="101">
        <v>0</v>
      </c>
      <c r="AI130" s="101">
        <v>0</v>
      </c>
    </row>
    <row r="131" spans="1:35" ht="18" x14ac:dyDescent="0.4">
      <c r="A131" s="96" t="s">
        <v>258</v>
      </c>
      <c r="B131" s="101">
        <v>0</v>
      </c>
      <c r="C131" s="101">
        <v>0</v>
      </c>
      <c r="D131" s="101">
        <v>0</v>
      </c>
      <c r="E131" s="97">
        <v>1</v>
      </c>
      <c r="F131" s="101">
        <v>0</v>
      </c>
      <c r="G131" s="101">
        <v>0</v>
      </c>
      <c r="H131" s="96" t="s">
        <v>258</v>
      </c>
      <c r="I131" s="101">
        <v>0</v>
      </c>
      <c r="J131" s="101">
        <v>0</v>
      </c>
      <c r="K131" s="101">
        <v>0</v>
      </c>
      <c r="L131" s="97">
        <v>1</v>
      </c>
      <c r="M131" s="101">
        <v>0</v>
      </c>
      <c r="N131" s="101">
        <v>0</v>
      </c>
      <c r="O131" s="96" t="s">
        <v>730</v>
      </c>
      <c r="P131" s="101">
        <v>0</v>
      </c>
      <c r="Q131" s="101">
        <v>0</v>
      </c>
      <c r="R131" s="101">
        <v>0</v>
      </c>
      <c r="S131" s="97">
        <v>1</v>
      </c>
      <c r="T131" s="101">
        <v>0</v>
      </c>
      <c r="U131" s="101">
        <v>0</v>
      </c>
      <c r="V131" s="96" t="s">
        <v>258</v>
      </c>
      <c r="W131" s="101">
        <v>0</v>
      </c>
      <c r="X131" s="101">
        <v>0</v>
      </c>
      <c r="Y131" s="101">
        <v>0</v>
      </c>
      <c r="Z131" s="97">
        <v>1</v>
      </c>
      <c r="AA131" s="101">
        <v>0</v>
      </c>
      <c r="AB131" s="101">
        <v>0</v>
      </c>
      <c r="AC131" s="96" t="s">
        <v>258</v>
      </c>
      <c r="AD131" s="101">
        <v>0</v>
      </c>
      <c r="AE131" s="101">
        <v>0</v>
      </c>
      <c r="AF131" s="101">
        <v>0</v>
      </c>
      <c r="AG131" s="97">
        <v>1</v>
      </c>
      <c r="AH131" s="101">
        <v>0</v>
      </c>
      <c r="AI131" s="101">
        <v>0</v>
      </c>
    </row>
    <row r="132" spans="1:35" ht="36" x14ac:dyDescent="0.4">
      <c r="A132" s="96" t="s">
        <v>264</v>
      </c>
      <c r="B132" s="101">
        <v>0</v>
      </c>
      <c r="C132" s="101">
        <v>0</v>
      </c>
      <c r="D132" s="101">
        <v>0</v>
      </c>
      <c r="E132" s="97">
        <v>1</v>
      </c>
      <c r="F132" s="101">
        <v>0</v>
      </c>
      <c r="G132" s="101">
        <v>0</v>
      </c>
      <c r="H132" s="96" t="s">
        <v>264</v>
      </c>
      <c r="I132" s="101">
        <v>0</v>
      </c>
      <c r="J132" s="101">
        <v>0</v>
      </c>
      <c r="K132" s="101">
        <v>0</v>
      </c>
      <c r="L132" s="97">
        <v>1</v>
      </c>
      <c r="M132" s="101">
        <v>0</v>
      </c>
      <c r="N132" s="101">
        <v>0</v>
      </c>
      <c r="O132" s="96" t="s">
        <v>731</v>
      </c>
      <c r="P132" s="101">
        <v>0</v>
      </c>
      <c r="Q132" s="101">
        <v>0</v>
      </c>
      <c r="R132" s="101">
        <v>0</v>
      </c>
      <c r="S132" s="97">
        <v>1</v>
      </c>
      <c r="T132" s="101">
        <v>0</v>
      </c>
      <c r="U132" s="101">
        <v>0</v>
      </c>
      <c r="V132" s="96" t="s">
        <v>264</v>
      </c>
      <c r="W132" s="101">
        <v>0</v>
      </c>
      <c r="X132" s="101">
        <v>0</v>
      </c>
      <c r="Y132" s="101">
        <v>0</v>
      </c>
      <c r="Z132" s="97">
        <v>1</v>
      </c>
      <c r="AA132" s="101">
        <v>0</v>
      </c>
      <c r="AB132" s="101">
        <v>0</v>
      </c>
      <c r="AC132" s="96" t="s">
        <v>264</v>
      </c>
      <c r="AD132" s="101">
        <v>0</v>
      </c>
      <c r="AE132" s="101">
        <v>0</v>
      </c>
      <c r="AF132" s="101">
        <v>0</v>
      </c>
      <c r="AG132" s="97">
        <v>1</v>
      </c>
      <c r="AH132" s="101">
        <v>0</v>
      </c>
      <c r="AI132" s="101">
        <v>0</v>
      </c>
    </row>
    <row r="133" spans="1:35" ht="18" x14ac:dyDescent="0.4">
      <c r="A133" s="96" t="s">
        <v>376</v>
      </c>
      <c r="B133" s="101">
        <v>0</v>
      </c>
      <c r="C133" s="101">
        <v>0</v>
      </c>
      <c r="D133" s="101">
        <v>0</v>
      </c>
      <c r="E133" s="97">
        <v>1</v>
      </c>
      <c r="F133" s="101">
        <v>0</v>
      </c>
      <c r="G133" s="101">
        <v>0</v>
      </c>
      <c r="H133" s="96" t="s">
        <v>376</v>
      </c>
      <c r="I133" s="101">
        <v>0</v>
      </c>
      <c r="J133" s="101">
        <v>0</v>
      </c>
      <c r="K133" s="101">
        <v>0</v>
      </c>
      <c r="L133" s="97">
        <v>1</v>
      </c>
      <c r="M133" s="101">
        <v>0</v>
      </c>
      <c r="N133" s="101">
        <v>0</v>
      </c>
      <c r="O133" s="96" t="s">
        <v>376</v>
      </c>
      <c r="P133" s="101">
        <v>0</v>
      </c>
      <c r="Q133" s="101">
        <v>0</v>
      </c>
      <c r="R133" s="101">
        <v>0</v>
      </c>
      <c r="S133" s="97">
        <v>1</v>
      </c>
      <c r="T133" s="101">
        <v>0</v>
      </c>
      <c r="U133" s="101">
        <v>0</v>
      </c>
      <c r="V133" s="96" t="s">
        <v>376</v>
      </c>
      <c r="W133" s="101">
        <v>0</v>
      </c>
      <c r="X133" s="101">
        <v>0</v>
      </c>
      <c r="Y133" s="101">
        <v>0</v>
      </c>
      <c r="Z133" s="97">
        <v>1</v>
      </c>
      <c r="AA133" s="101">
        <v>0</v>
      </c>
      <c r="AB133" s="101">
        <v>0</v>
      </c>
      <c r="AC133" s="96" t="s">
        <v>376</v>
      </c>
      <c r="AD133" s="101">
        <v>0</v>
      </c>
      <c r="AE133" s="101">
        <v>0</v>
      </c>
      <c r="AF133" s="101">
        <v>0</v>
      </c>
      <c r="AG133" s="97">
        <v>1</v>
      </c>
      <c r="AH133" s="101">
        <v>0</v>
      </c>
      <c r="AI133" s="101">
        <v>0</v>
      </c>
    </row>
    <row r="134" spans="1:35" ht="18" x14ac:dyDescent="0.4">
      <c r="A134" s="96" t="s">
        <v>260</v>
      </c>
      <c r="B134" s="101">
        <v>0</v>
      </c>
      <c r="C134" s="101">
        <v>0</v>
      </c>
      <c r="D134" s="101">
        <v>0</v>
      </c>
      <c r="E134" s="97">
        <v>1</v>
      </c>
      <c r="F134" s="101">
        <v>0</v>
      </c>
      <c r="G134" s="101">
        <v>0</v>
      </c>
      <c r="H134" s="96" t="s">
        <v>260</v>
      </c>
      <c r="I134" s="101">
        <v>0</v>
      </c>
      <c r="J134" s="101">
        <v>0</v>
      </c>
      <c r="K134" s="101">
        <v>0</v>
      </c>
      <c r="L134" s="97">
        <v>1</v>
      </c>
      <c r="M134" s="101">
        <v>0</v>
      </c>
      <c r="N134" s="101">
        <v>0</v>
      </c>
      <c r="O134" s="96" t="s">
        <v>260</v>
      </c>
      <c r="P134" s="101">
        <v>0</v>
      </c>
      <c r="Q134" s="101">
        <v>0</v>
      </c>
      <c r="R134" s="101">
        <v>0</v>
      </c>
      <c r="S134" s="97">
        <v>1</v>
      </c>
      <c r="T134" s="101">
        <v>0</v>
      </c>
      <c r="U134" s="101">
        <v>0</v>
      </c>
      <c r="V134" s="96" t="s">
        <v>260</v>
      </c>
      <c r="W134" s="101">
        <v>0</v>
      </c>
      <c r="X134" s="101">
        <v>0</v>
      </c>
      <c r="Y134" s="101">
        <v>0</v>
      </c>
      <c r="Z134" s="97">
        <v>1</v>
      </c>
      <c r="AA134" s="101">
        <v>0</v>
      </c>
      <c r="AB134" s="101">
        <v>0</v>
      </c>
      <c r="AC134" s="96" t="s">
        <v>260</v>
      </c>
      <c r="AD134" s="101">
        <v>0</v>
      </c>
      <c r="AE134" s="101">
        <v>0</v>
      </c>
      <c r="AF134" s="101">
        <v>0</v>
      </c>
      <c r="AG134" s="97">
        <v>1</v>
      </c>
      <c r="AH134" s="101">
        <v>0</v>
      </c>
      <c r="AI134" s="101">
        <v>0</v>
      </c>
    </row>
    <row r="135" spans="1:35" ht="18" x14ac:dyDescent="0.4">
      <c r="A135" s="96" t="s">
        <v>380</v>
      </c>
      <c r="B135" s="101">
        <v>0</v>
      </c>
      <c r="C135" s="101">
        <v>0</v>
      </c>
      <c r="D135" s="101">
        <v>0</v>
      </c>
      <c r="E135" s="97">
        <v>1</v>
      </c>
      <c r="F135" s="101">
        <v>0</v>
      </c>
      <c r="G135" s="101">
        <v>0</v>
      </c>
      <c r="H135" s="96" t="s">
        <v>380</v>
      </c>
      <c r="I135" s="101">
        <v>0</v>
      </c>
      <c r="J135" s="101">
        <v>0</v>
      </c>
      <c r="K135" s="101">
        <v>0</v>
      </c>
      <c r="L135" s="97">
        <v>1</v>
      </c>
      <c r="M135" s="101">
        <v>0</v>
      </c>
      <c r="N135" s="101">
        <v>0</v>
      </c>
      <c r="O135" s="96" t="s">
        <v>380</v>
      </c>
      <c r="P135" s="101">
        <v>0</v>
      </c>
      <c r="Q135" s="101">
        <v>0</v>
      </c>
      <c r="R135" s="101">
        <v>0</v>
      </c>
      <c r="S135" s="97">
        <v>1</v>
      </c>
      <c r="T135" s="101">
        <v>0</v>
      </c>
      <c r="U135" s="101">
        <v>0</v>
      </c>
      <c r="V135" s="96" t="s">
        <v>380</v>
      </c>
      <c r="W135" s="101">
        <v>0</v>
      </c>
      <c r="X135" s="101">
        <v>0</v>
      </c>
      <c r="Y135" s="101">
        <v>0</v>
      </c>
      <c r="Z135" s="97">
        <v>1</v>
      </c>
      <c r="AA135" s="101">
        <v>0</v>
      </c>
      <c r="AB135" s="101">
        <v>0</v>
      </c>
      <c r="AC135" s="96" t="s">
        <v>380</v>
      </c>
      <c r="AD135" s="101">
        <v>0</v>
      </c>
      <c r="AE135" s="101">
        <v>0</v>
      </c>
      <c r="AF135" s="101">
        <v>0</v>
      </c>
      <c r="AG135" s="97">
        <v>1</v>
      </c>
      <c r="AH135" s="101">
        <v>0</v>
      </c>
      <c r="AI135" s="101">
        <v>0</v>
      </c>
    </row>
    <row r="136" spans="1:35" ht="18" x14ac:dyDescent="0.4">
      <c r="A136" s="96" t="s">
        <v>384</v>
      </c>
      <c r="B136" s="101">
        <v>0</v>
      </c>
      <c r="C136" s="101">
        <v>0</v>
      </c>
      <c r="D136" s="101">
        <v>0</v>
      </c>
      <c r="E136" s="97">
        <v>1</v>
      </c>
      <c r="F136" s="101">
        <v>0</v>
      </c>
      <c r="G136" s="101">
        <v>0</v>
      </c>
      <c r="H136" s="96" t="s">
        <v>384</v>
      </c>
      <c r="I136" s="101">
        <v>0</v>
      </c>
      <c r="J136" s="101">
        <v>0</v>
      </c>
      <c r="K136" s="101">
        <v>0</v>
      </c>
      <c r="L136" s="97">
        <v>1</v>
      </c>
      <c r="M136" s="101">
        <v>0</v>
      </c>
      <c r="N136" s="101">
        <v>0</v>
      </c>
      <c r="O136" s="96" t="s">
        <v>384</v>
      </c>
      <c r="P136" s="101">
        <v>0</v>
      </c>
      <c r="Q136" s="101">
        <v>0</v>
      </c>
      <c r="R136" s="101">
        <v>0</v>
      </c>
      <c r="S136" s="97">
        <v>1</v>
      </c>
      <c r="T136" s="101">
        <v>0</v>
      </c>
      <c r="U136" s="101">
        <v>0</v>
      </c>
      <c r="V136" s="96" t="s">
        <v>384</v>
      </c>
      <c r="W136" s="101">
        <v>0</v>
      </c>
      <c r="X136" s="101">
        <v>0</v>
      </c>
      <c r="Y136" s="101">
        <v>0</v>
      </c>
      <c r="Z136" s="97">
        <v>1</v>
      </c>
      <c r="AA136" s="101">
        <v>0</v>
      </c>
      <c r="AB136" s="101">
        <v>0</v>
      </c>
      <c r="AC136" s="96" t="s">
        <v>384</v>
      </c>
      <c r="AD136" s="101">
        <v>0</v>
      </c>
      <c r="AE136" s="101">
        <v>0</v>
      </c>
      <c r="AF136" s="101">
        <v>0</v>
      </c>
      <c r="AG136" s="97">
        <v>1</v>
      </c>
      <c r="AH136" s="101">
        <v>0</v>
      </c>
      <c r="AI136" s="101">
        <v>0</v>
      </c>
    </row>
    <row r="137" spans="1:35" ht="18" x14ac:dyDescent="0.4">
      <c r="A137" s="96" t="s">
        <v>387</v>
      </c>
      <c r="B137" s="101">
        <v>0</v>
      </c>
      <c r="C137" s="101">
        <v>0</v>
      </c>
      <c r="D137" s="101">
        <v>0</v>
      </c>
      <c r="E137" s="97">
        <v>1</v>
      </c>
      <c r="F137" s="101">
        <v>0</v>
      </c>
      <c r="G137" s="101">
        <v>0</v>
      </c>
      <c r="H137" s="96" t="s">
        <v>387</v>
      </c>
      <c r="I137" s="101">
        <v>0</v>
      </c>
      <c r="J137" s="101">
        <v>0</v>
      </c>
      <c r="K137" s="101">
        <v>0</v>
      </c>
      <c r="L137" s="97">
        <v>1</v>
      </c>
      <c r="M137" s="101">
        <v>0</v>
      </c>
      <c r="N137" s="101">
        <v>0</v>
      </c>
      <c r="O137" s="96" t="s">
        <v>387</v>
      </c>
      <c r="P137" s="101">
        <v>0</v>
      </c>
      <c r="Q137" s="101">
        <v>0</v>
      </c>
      <c r="R137" s="101">
        <v>0</v>
      </c>
      <c r="S137" s="97">
        <v>1</v>
      </c>
      <c r="T137" s="101">
        <v>0</v>
      </c>
      <c r="U137" s="101">
        <v>0</v>
      </c>
      <c r="V137" s="96" t="s">
        <v>387</v>
      </c>
      <c r="W137" s="101">
        <v>0</v>
      </c>
      <c r="X137" s="101">
        <v>0</v>
      </c>
      <c r="Y137" s="101">
        <v>0</v>
      </c>
      <c r="Z137" s="97">
        <v>1</v>
      </c>
      <c r="AA137" s="101">
        <v>0</v>
      </c>
      <c r="AB137" s="101">
        <v>0</v>
      </c>
      <c r="AC137" s="96" t="s">
        <v>387</v>
      </c>
      <c r="AD137" s="101">
        <v>0</v>
      </c>
      <c r="AE137" s="101">
        <v>0</v>
      </c>
      <c r="AF137" s="101">
        <v>0</v>
      </c>
      <c r="AG137" s="97">
        <v>1</v>
      </c>
      <c r="AH137" s="101">
        <v>0</v>
      </c>
      <c r="AI137" s="101">
        <v>0</v>
      </c>
    </row>
    <row r="138" spans="1:35" ht="18" x14ac:dyDescent="0.4">
      <c r="A138" s="96" t="s">
        <v>732</v>
      </c>
      <c r="B138" s="101">
        <v>0</v>
      </c>
      <c r="C138" s="101">
        <v>0</v>
      </c>
      <c r="D138" s="101">
        <v>0</v>
      </c>
      <c r="E138" s="97">
        <v>1</v>
      </c>
      <c r="F138" s="101">
        <v>0</v>
      </c>
      <c r="G138" s="101">
        <v>0</v>
      </c>
      <c r="H138" s="96" t="s">
        <v>732</v>
      </c>
      <c r="I138" s="101">
        <v>0</v>
      </c>
      <c r="J138" s="101">
        <v>0</v>
      </c>
      <c r="K138" s="101">
        <v>0</v>
      </c>
      <c r="L138" s="97">
        <v>1</v>
      </c>
      <c r="M138" s="101">
        <v>0</v>
      </c>
      <c r="N138" s="101">
        <v>0</v>
      </c>
      <c r="O138" s="96" t="s">
        <v>732</v>
      </c>
      <c r="P138" s="101">
        <v>0</v>
      </c>
      <c r="Q138" s="101">
        <v>0</v>
      </c>
      <c r="R138" s="101">
        <v>0</v>
      </c>
      <c r="S138" s="97">
        <v>1</v>
      </c>
      <c r="T138" s="101">
        <v>0</v>
      </c>
      <c r="U138" s="101">
        <v>0</v>
      </c>
      <c r="V138" s="96" t="s">
        <v>732</v>
      </c>
      <c r="W138" s="101">
        <v>0</v>
      </c>
      <c r="X138" s="101">
        <v>0</v>
      </c>
      <c r="Y138" s="101">
        <v>0</v>
      </c>
      <c r="Z138" s="97">
        <v>1</v>
      </c>
      <c r="AA138" s="101">
        <v>0</v>
      </c>
      <c r="AB138" s="101">
        <v>0</v>
      </c>
      <c r="AC138" s="96" t="s">
        <v>732</v>
      </c>
      <c r="AD138" s="101">
        <v>0</v>
      </c>
      <c r="AE138" s="101">
        <v>0</v>
      </c>
      <c r="AF138" s="101">
        <v>0</v>
      </c>
      <c r="AG138" s="97">
        <v>1</v>
      </c>
      <c r="AH138" s="101">
        <v>0</v>
      </c>
      <c r="AI138" s="101">
        <v>0</v>
      </c>
    </row>
    <row r="139" spans="1:35" ht="18" x14ac:dyDescent="0.4">
      <c r="A139" s="96" t="s">
        <v>733</v>
      </c>
      <c r="B139" s="101">
        <v>0</v>
      </c>
      <c r="C139" s="101">
        <v>0</v>
      </c>
      <c r="D139" s="101">
        <v>0</v>
      </c>
      <c r="E139" s="97">
        <v>1</v>
      </c>
      <c r="F139" s="101">
        <v>0</v>
      </c>
      <c r="G139" s="101">
        <v>0</v>
      </c>
      <c r="H139" s="96" t="s">
        <v>733</v>
      </c>
      <c r="I139" s="101">
        <v>0</v>
      </c>
      <c r="J139" s="101">
        <v>0</v>
      </c>
      <c r="K139" s="101">
        <v>0</v>
      </c>
      <c r="L139" s="97">
        <v>1</v>
      </c>
      <c r="M139" s="101">
        <v>0</v>
      </c>
      <c r="N139" s="101">
        <v>0</v>
      </c>
      <c r="O139" s="96" t="s">
        <v>733</v>
      </c>
      <c r="P139" s="101">
        <v>0</v>
      </c>
      <c r="Q139" s="101">
        <v>0</v>
      </c>
      <c r="R139" s="101">
        <v>0</v>
      </c>
      <c r="S139" s="97">
        <v>1</v>
      </c>
      <c r="T139" s="101">
        <v>0</v>
      </c>
      <c r="U139" s="101">
        <v>0</v>
      </c>
      <c r="V139" s="96" t="s">
        <v>733</v>
      </c>
      <c r="W139" s="101">
        <v>0</v>
      </c>
      <c r="X139" s="101">
        <v>0</v>
      </c>
      <c r="Y139" s="101">
        <v>0</v>
      </c>
      <c r="Z139" s="97">
        <v>1</v>
      </c>
      <c r="AA139" s="101">
        <v>0</v>
      </c>
      <c r="AB139" s="101">
        <v>0</v>
      </c>
      <c r="AC139" s="96" t="s">
        <v>733</v>
      </c>
      <c r="AD139" s="101">
        <v>0</v>
      </c>
      <c r="AE139" s="101">
        <v>0</v>
      </c>
      <c r="AF139" s="101">
        <v>0</v>
      </c>
      <c r="AG139" s="97">
        <v>1</v>
      </c>
      <c r="AH139" s="101">
        <v>0</v>
      </c>
      <c r="AI139" s="101">
        <v>0</v>
      </c>
    </row>
    <row r="140" spans="1:35" ht="18" x14ac:dyDescent="0.4">
      <c r="A140" s="96" t="s">
        <v>271</v>
      </c>
      <c r="B140" s="101">
        <v>0</v>
      </c>
      <c r="C140" s="101">
        <v>0</v>
      </c>
      <c r="D140" s="101">
        <v>0</v>
      </c>
      <c r="E140" s="97">
        <v>1</v>
      </c>
      <c r="F140" s="101">
        <v>0</v>
      </c>
      <c r="G140" s="101">
        <v>0</v>
      </c>
      <c r="H140" s="96" t="s">
        <v>271</v>
      </c>
      <c r="I140" s="101">
        <v>0</v>
      </c>
      <c r="J140" s="101">
        <v>0</v>
      </c>
      <c r="K140" s="101">
        <v>0</v>
      </c>
      <c r="L140" s="97">
        <v>1</v>
      </c>
      <c r="M140" s="101">
        <v>0</v>
      </c>
      <c r="N140" s="101">
        <v>0</v>
      </c>
      <c r="O140" s="96" t="s">
        <v>271</v>
      </c>
      <c r="P140" s="101">
        <v>0</v>
      </c>
      <c r="Q140" s="101">
        <v>0</v>
      </c>
      <c r="R140" s="101">
        <v>0</v>
      </c>
      <c r="S140" s="97">
        <v>1</v>
      </c>
      <c r="T140" s="101">
        <v>0</v>
      </c>
      <c r="U140" s="101">
        <v>0</v>
      </c>
      <c r="V140" s="96" t="s">
        <v>271</v>
      </c>
      <c r="W140" s="101">
        <v>0</v>
      </c>
      <c r="X140" s="101">
        <v>0</v>
      </c>
      <c r="Y140" s="101">
        <v>0</v>
      </c>
      <c r="Z140" s="97">
        <v>1</v>
      </c>
      <c r="AA140" s="101">
        <v>0</v>
      </c>
      <c r="AB140" s="101">
        <v>0</v>
      </c>
      <c r="AC140" s="96" t="s">
        <v>271</v>
      </c>
      <c r="AD140" s="101">
        <v>0</v>
      </c>
      <c r="AE140" s="101">
        <v>0</v>
      </c>
      <c r="AF140" s="101">
        <v>0</v>
      </c>
      <c r="AG140" s="97">
        <v>1</v>
      </c>
      <c r="AH140" s="101">
        <v>0</v>
      </c>
      <c r="AI140" s="101">
        <v>0</v>
      </c>
    </row>
    <row r="141" spans="1:35" ht="18" x14ac:dyDescent="0.4">
      <c r="A141" s="96" t="s">
        <v>222</v>
      </c>
      <c r="B141" s="101">
        <v>0</v>
      </c>
      <c r="C141" s="101">
        <v>0</v>
      </c>
      <c r="D141" s="101">
        <v>0</v>
      </c>
      <c r="E141" s="97">
        <v>1</v>
      </c>
      <c r="F141" s="101">
        <v>0</v>
      </c>
      <c r="G141" s="101">
        <v>0</v>
      </c>
      <c r="H141" s="96" t="s">
        <v>222</v>
      </c>
      <c r="I141" s="101">
        <v>0</v>
      </c>
      <c r="J141" s="101">
        <v>0</v>
      </c>
      <c r="K141" s="101">
        <v>0</v>
      </c>
      <c r="L141" s="97">
        <v>1</v>
      </c>
      <c r="M141" s="101">
        <v>0</v>
      </c>
      <c r="N141" s="101">
        <v>0</v>
      </c>
      <c r="O141" s="96" t="s">
        <v>222</v>
      </c>
      <c r="P141" s="101">
        <v>0</v>
      </c>
      <c r="Q141" s="101">
        <v>0</v>
      </c>
      <c r="R141" s="101">
        <v>0</v>
      </c>
      <c r="S141" s="97">
        <v>1</v>
      </c>
      <c r="T141" s="101">
        <v>0</v>
      </c>
      <c r="U141" s="101">
        <v>0</v>
      </c>
      <c r="V141" s="96" t="s">
        <v>222</v>
      </c>
      <c r="W141" s="101">
        <v>0</v>
      </c>
      <c r="X141" s="101">
        <v>0</v>
      </c>
      <c r="Y141" s="101">
        <v>0</v>
      </c>
      <c r="Z141" s="97">
        <v>1</v>
      </c>
      <c r="AA141" s="101">
        <v>0</v>
      </c>
      <c r="AB141" s="101">
        <v>0</v>
      </c>
      <c r="AC141" s="96" t="s">
        <v>222</v>
      </c>
      <c r="AD141" s="101">
        <v>0</v>
      </c>
      <c r="AE141" s="101">
        <v>0</v>
      </c>
      <c r="AF141" s="101">
        <v>0</v>
      </c>
      <c r="AG141" s="97">
        <v>1</v>
      </c>
      <c r="AH141" s="101">
        <v>0</v>
      </c>
      <c r="AI141" s="101">
        <v>0</v>
      </c>
    </row>
    <row r="142" spans="1:35" ht="18" x14ac:dyDescent="0.4">
      <c r="A142" s="96" t="s">
        <v>390</v>
      </c>
      <c r="B142" s="101">
        <v>0</v>
      </c>
      <c r="C142" s="101">
        <v>0</v>
      </c>
      <c r="D142" s="101">
        <v>0</v>
      </c>
      <c r="E142" s="97">
        <v>1</v>
      </c>
      <c r="F142" s="101">
        <v>0</v>
      </c>
      <c r="G142" s="101">
        <v>0</v>
      </c>
      <c r="H142" s="96" t="s">
        <v>390</v>
      </c>
      <c r="I142" s="101">
        <v>0</v>
      </c>
      <c r="J142" s="101">
        <v>0</v>
      </c>
      <c r="K142" s="101">
        <v>0</v>
      </c>
      <c r="L142" s="97">
        <v>1</v>
      </c>
      <c r="M142" s="101">
        <v>0</v>
      </c>
      <c r="N142" s="101">
        <v>0</v>
      </c>
      <c r="O142" s="96" t="s">
        <v>390</v>
      </c>
      <c r="P142" s="101">
        <v>0</v>
      </c>
      <c r="Q142" s="101">
        <v>0</v>
      </c>
      <c r="R142" s="101">
        <v>0</v>
      </c>
      <c r="S142" s="97">
        <v>1</v>
      </c>
      <c r="T142" s="101">
        <v>0</v>
      </c>
      <c r="U142" s="101">
        <v>0</v>
      </c>
      <c r="V142" s="96" t="s">
        <v>390</v>
      </c>
      <c r="W142" s="101">
        <v>0</v>
      </c>
      <c r="X142" s="101">
        <v>0</v>
      </c>
      <c r="Y142" s="101">
        <v>0</v>
      </c>
      <c r="Z142" s="97">
        <v>1</v>
      </c>
      <c r="AA142" s="101">
        <v>0</v>
      </c>
      <c r="AB142" s="101">
        <v>0</v>
      </c>
      <c r="AC142" s="96" t="s">
        <v>390</v>
      </c>
      <c r="AD142" s="101">
        <v>0</v>
      </c>
      <c r="AE142" s="101">
        <v>0</v>
      </c>
      <c r="AF142" s="101">
        <v>0</v>
      </c>
      <c r="AG142" s="97">
        <v>1</v>
      </c>
      <c r="AH142" s="101">
        <v>0</v>
      </c>
      <c r="AI142" s="101">
        <v>0</v>
      </c>
    </row>
    <row r="143" spans="1:35" ht="18" x14ac:dyDescent="0.4">
      <c r="A143" s="96" t="s">
        <v>392</v>
      </c>
      <c r="B143" s="101">
        <v>0</v>
      </c>
      <c r="C143" s="101">
        <v>0</v>
      </c>
      <c r="D143" s="101">
        <v>0</v>
      </c>
      <c r="E143" s="97">
        <v>1</v>
      </c>
      <c r="F143" s="101">
        <v>0</v>
      </c>
      <c r="G143" s="101">
        <v>0</v>
      </c>
      <c r="H143" s="96" t="s">
        <v>392</v>
      </c>
      <c r="I143" s="101">
        <v>0</v>
      </c>
      <c r="J143" s="101">
        <v>0</v>
      </c>
      <c r="K143" s="101">
        <v>0</v>
      </c>
      <c r="L143" s="97">
        <v>1</v>
      </c>
      <c r="M143" s="101">
        <v>0</v>
      </c>
      <c r="N143" s="101">
        <v>0</v>
      </c>
      <c r="O143" s="96" t="s">
        <v>392</v>
      </c>
      <c r="P143" s="101">
        <v>0</v>
      </c>
      <c r="Q143" s="101">
        <v>0</v>
      </c>
      <c r="R143" s="101">
        <v>0</v>
      </c>
      <c r="S143" s="97">
        <v>1</v>
      </c>
      <c r="T143" s="101">
        <v>0</v>
      </c>
      <c r="U143" s="101">
        <v>0</v>
      </c>
      <c r="V143" s="96" t="s">
        <v>392</v>
      </c>
      <c r="W143" s="101">
        <v>0</v>
      </c>
      <c r="X143" s="101">
        <v>0</v>
      </c>
      <c r="Y143" s="101">
        <v>0</v>
      </c>
      <c r="Z143" s="97">
        <v>1</v>
      </c>
      <c r="AA143" s="101">
        <v>0</v>
      </c>
      <c r="AB143" s="101">
        <v>0</v>
      </c>
      <c r="AC143" s="96" t="s">
        <v>392</v>
      </c>
      <c r="AD143" s="101">
        <v>0</v>
      </c>
      <c r="AE143" s="101">
        <v>0</v>
      </c>
      <c r="AF143" s="101">
        <v>0</v>
      </c>
      <c r="AG143" s="97">
        <v>1</v>
      </c>
      <c r="AH143" s="101">
        <v>0</v>
      </c>
      <c r="AI143" s="101">
        <v>0</v>
      </c>
    </row>
    <row r="144" spans="1:35" ht="18" x14ac:dyDescent="0.4">
      <c r="A144" s="96" t="s">
        <v>734</v>
      </c>
      <c r="B144" s="101">
        <v>0</v>
      </c>
      <c r="C144" s="101">
        <v>0</v>
      </c>
      <c r="D144" s="101">
        <v>0</v>
      </c>
      <c r="E144" s="97">
        <v>1</v>
      </c>
      <c r="F144" s="101">
        <v>0</v>
      </c>
      <c r="G144" s="101">
        <v>0</v>
      </c>
      <c r="H144" s="96" t="s">
        <v>734</v>
      </c>
      <c r="I144" s="101">
        <v>0</v>
      </c>
      <c r="J144" s="101">
        <v>0</v>
      </c>
      <c r="K144" s="101">
        <v>0</v>
      </c>
      <c r="L144" s="97">
        <v>1</v>
      </c>
      <c r="M144" s="101">
        <v>0</v>
      </c>
      <c r="N144" s="101">
        <v>0</v>
      </c>
      <c r="O144" s="96" t="s">
        <v>734</v>
      </c>
      <c r="P144" s="101">
        <v>0</v>
      </c>
      <c r="Q144" s="101">
        <v>0</v>
      </c>
      <c r="R144" s="101">
        <v>0</v>
      </c>
      <c r="S144" s="97">
        <v>1</v>
      </c>
      <c r="T144" s="101">
        <v>0</v>
      </c>
      <c r="U144" s="101">
        <v>0</v>
      </c>
      <c r="V144" s="96" t="s">
        <v>734</v>
      </c>
      <c r="W144" s="101">
        <v>0</v>
      </c>
      <c r="X144" s="101">
        <v>0</v>
      </c>
      <c r="Y144" s="101">
        <v>0</v>
      </c>
      <c r="Z144" s="97">
        <v>1</v>
      </c>
      <c r="AA144" s="101">
        <v>0</v>
      </c>
      <c r="AB144" s="101">
        <v>0</v>
      </c>
      <c r="AC144" s="96" t="s">
        <v>734</v>
      </c>
      <c r="AD144" s="101">
        <v>0</v>
      </c>
      <c r="AE144" s="101">
        <v>0</v>
      </c>
      <c r="AF144" s="101">
        <v>0</v>
      </c>
      <c r="AG144" s="97">
        <v>1</v>
      </c>
      <c r="AH144" s="101">
        <v>0</v>
      </c>
      <c r="AI144" s="101">
        <v>0</v>
      </c>
    </row>
    <row r="145" spans="1:35" ht="18" x14ac:dyDescent="0.4">
      <c r="A145" s="96" t="s">
        <v>393</v>
      </c>
      <c r="B145" s="101">
        <v>0</v>
      </c>
      <c r="C145" s="101">
        <v>0</v>
      </c>
      <c r="D145" s="101">
        <v>0</v>
      </c>
      <c r="E145" s="97">
        <v>1</v>
      </c>
      <c r="F145" s="101">
        <v>0</v>
      </c>
      <c r="G145" s="101">
        <v>0</v>
      </c>
      <c r="H145" s="96" t="s">
        <v>393</v>
      </c>
      <c r="I145" s="101">
        <v>0</v>
      </c>
      <c r="J145" s="101">
        <v>0</v>
      </c>
      <c r="K145" s="101">
        <v>0</v>
      </c>
      <c r="L145" s="97">
        <v>1</v>
      </c>
      <c r="M145" s="101">
        <v>0</v>
      </c>
      <c r="N145" s="101">
        <v>0</v>
      </c>
      <c r="O145" s="96" t="s">
        <v>393</v>
      </c>
      <c r="P145" s="101">
        <v>0</v>
      </c>
      <c r="Q145" s="101">
        <v>0</v>
      </c>
      <c r="R145" s="101">
        <v>0</v>
      </c>
      <c r="S145" s="97">
        <v>1</v>
      </c>
      <c r="T145" s="101">
        <v>0</v>
      </c>
      <c r="U145" s="101">
        <v>0</v>
      </c>
      <c r="V145" s="96" t="s">
        <v>393</v>
      </c>
      <c r="W145" s="101">
        <v>0</v>
      </c>
      <c r="X145" s="101">
        <v>0</v>
      </c>
      <c r="Y145" s="101">
        <v>0</v>
      </c>
      <c r="Z145" s="97">
        <v>1</v>
      </c>
      <c r="AA145" s="101">
        <v>0</v>
      </c>
      <c r="AB145" s="101">
        <v>0</v>
      </c>
      <c r="AC145" s="96" t="s">
        <v>393</v>
      </c>
      <c r="AD145" s="101">
        <v>0</v>
      </c>
      <c r="AE145" s="101">
        <v>0</v>
      </c>
      <c r="AF145" s="101">
        <v>0</v>
      </c>
      <c r="AG145" s="97">
        <v>1</v>
      </c>
      <c r="AH145" s="101">
        <v>0</v>
      </c>
      <c r="AI145" s="101">
        <v>0</v>
      </c>
    </row>
    <row r="146" spans="1:35" ht="18" x14ac:dyDescent="0.4">
      <c r="A146" s="96" t="s">
        <v>735</v>
      </c>
      <c r="B146" s="101">
        <v>0</v>
      </c>
      <c r="C146" s="101">
        <v>0</v>
      </c>
      <c r="D146" s="101">
        <v>0</v>
      </c>
      <c r="E146" s="97">
        <v>1</v>
      </c>
      <c r="F146" s="101">
        <v>0</v>
      </c>
      <c r="G146" s="101">
        <v>0</v>
      </c>
      <c r="H146" s="96" t="s">
        <v>735</v>
      </c>
      <c r="I146" s="101">
        <v>0</v>
      </c>
      <c r="J146" s="101">
        <v>0</v>
      </c>
      <c r="K146" s="101">
        <v>0</v>
      </c>
      <c r="L146" s="97">
        <v>1</v>
      </c>
      <c r="M146" s="101">
        <v>0</v>
      </c>
      <c r="N146" s="101">
        <v>0</v>
      </c>
      <c r="O146" s="96" t="s">
        <v>735</v>
      </c>
      <c r="P146" s="101">
        <v>0</v>
      </c>
      <c r="Q146" s="101">
        <v>0</v>
      </c>
      <c r="R146" s="101">
        <v>0</v>
      </c>
      <c r="S146" s="97">
        <v>1</v>
      </c>
      <c r="T146" s="101">
        <v>0</v>
      </c>
      <c r="U146" s="101">
        <v>0</v>
      </c>
      <c r="V146" s="96" t="s">
        <v>735</v>
      </c>
      <c r="W146" s="101">
        <v>0</v>
      </c>
      <c r="X146" s="101">
        <v>0</v>
      </c>
      <c r="Y146" s="101">
        <v>0</v>
      </c>
      <c r="Z146" s="97">
        <v>1</v>
      </c>
      <c r="AA146" s="101">
        <v>0</v>
      </c>
      <c r="AB146" s="101">
        <v>0</v>
      </c>
      <c r="AC146" s="96" t="s">
        <v>735</v>
      </c>
      <c r="AD146" s="101">
        <v>0</v>
      </c>
      <c r="AE146" s="101">
        <v>0</v>
      </c>
      <c r="AF146" s="101">
        <v>0</v>
      </c>
      <c r="AG146" s="97">
        <v>1</v>
      </c>
      <c r="AH146" s="101">
        <v>0</v>
      </c>
      <c r="AI146" s="101">
        <v>0</v>
      </c>
    </row>
    <row r="147" spans="1:35" ht="18" x14ac:dyDescent="0.4">
      <c r="A147" s="96" t="s">
        <v>394</v>
      </c>
      <c r="B147" s="101">
        <v>0</v>
      </c>
      <c r="C147" s="101">
        <v>0</v>
      </c>
      <c r="D147" s="101">
        <v>0</v>
      </c>
      <c r="E147" s="97">
        <v>1</v>
      </c>
      <c r="F147" s="101">
        <v>0</v>
      </c>
      <c r="G147" s="101">
        <v>0</v>
      </c>
      <c r="H147" s="96" t="s">
        <v>394</v>
      </c>
      <c r="I147" s="101">
        <v>0</v>
      </c>
      <c r="J147" s="101">
        <v>0</v>
      </c>
      <c r="K147" s="101">
        <v>0</v>
      </c>
      <c r="L147" s="97">
        <v>1</v>
      </c>
      <c r="M147" s="101">
        <v>0</v>
      </c>
      <c r="N147" s="101">
        <v>0</v>
      </c>
      <c r="O147" s="96" t="s">
        <v>394</v>
      </c>
      <c r="P147" s="101">
        <v>0</v>
      </c>
      <c r="Q147" s="101">
        <v>0</v>
      </c>
      <c r="R147" s="101">
        <v>0</v>
      </c>
      <c r="S147" s="97">
        <v>1</v>
      </c>
      <c r="T147" s="101">
        <v>0</v>
      </c>
      <c r="U147" s="101">
        <v>0</v>
      </c>
      <c r="V147" s="96" t="s">
        <v>394</v>
      </c>
      <c r="W147" s="101">
        <v>0</v>
      </c>
      <c r="X147" s="101">
        <v>0</v>
      </c>
      <c r="Y147" s="101">
        <v>0</v>
      </c>
      <c r="Z147" s="97">
        <v>1</v>
      </c>
      <c r="AA147" s="101">
        <v>0</v>
      </c>
      <c r="AB147" s="101">
        <v>0</v>
      </c>
      <c r="AC147" s="96" t="s">
        <v>394</v>
      </c>
      <c r="AD147" s="101">
        <v>0</v>
      </c>
      <c r="AE147" s="101">
        <v>0</v>
      </c>
      <c r="AF147" s="101">
        <v>0</v>
      </c>
      <c r="AG147" s="97">
        <v>1</v>
      </c>
      <c r="AH147" s="101">
        <v>0</v>
      </c>
      <c r="AI147" s="101">
        <v>0</v>
      </c>
    </row>
    <row r="148" spans="1:35" ht="18" x14ac:dyDescent="0.4">
      <c r="A148" s="96" t="s">
        <v>395</v>
      </c>
      <c r="B148" s="101">
        <v>0</v>
      </c>
      <c r="C148" s="101">
        <v>0</v>
      </c>
      <c r="D148" s="101">
        <v>0</v>
      </c>
      <c r="E148" s="97">
        <v>1</v>
      </c>
      <c r="F148" s="101">
        <v>0</v>
      </c>
      <c r="G148" s="101">
        <v>0</v>
      </c>
      <c r="H148" s="96" t="s">
        <v>395</v>
      </c>
      <c r="I148" s="101">
        <v>0</v>
      </c>
      <c r="J148" s="101">
        <v>0</v>
      </c>
      <c r="K148" s="101">
        <v>0</v>
      </c>
      <c r="L148" s="97">
        <v>1</v>
      </c>
      <c r="M148" s="101">
        <v>0</v>
      </c>
      <c r="N148" s="101">
        <v>0</v>
      </c>
      <c r="O148" s="96" t="s">
        <v>395</v>
      </c>
      <c r="P148" s="101">
        <v>0</v>
      </c>
      <c r="Q148" s="101">
        <v>0</v>
      </c>
      <c r="R148" s="101">
        <v>0</v>
      </c>
      <c r="S148" s="97">
        <v>1</v>
      </c>
      <c r="T148" s="101">
        <v>0</v>
      </c>
      <c r="U148" s="101">
        <v>0</v>
      </c>
      <c r="V148" s="96" t="s">
        <v>395</v>
      </c>
      <c r="W148" s="101">
        <v>0</v>
      </c>
      <c r="X148" s="101">
        <v>0</v>
      </c>
      <c r="Y148" s="101">
        <v>0</v>
      </c>
      <c r="Z148" s="97">
        <v>1</v>
      </c>
      <c r="AA148" s="101">
        <v>0</v>
      </c>
      <c r="AB148" s="101">
        <v>0</v>
      </c>
      <c r="AC148" s="96" t="s">
        <v>395</v>
      </c>
      <c r="AD148" s="101">
        <v>0</v>
      </c>
      <c r="AE148" s="101">
        <v>0</v>
      </c>
      <c r="AF148" s="101">
        <v>0</v>
      </c>
      <c r="AG148" s="97">
        <v>1</v>
      </c>
      <c r="AH148" s="101">
        <v>0</v>
      </c>
      <c r="AI148" s="101">
        <v>0</v>
      </c>
    </row>
    <row r="149" spans="1:35" ht="18" x14ac:dyDescent="0.4">
      <c r="A149" s="96" t="s">
        <v>244</v>
      </c>
      <c r="B149" s="101">
        <v>0</v>
      </c>
      <c r="C149" s="101">
        <v>0</v>
      </c>
      <c r="D149" s="101">
        <v>0</v>
      </c>
      <c r="E149" s="97">
        <v>1</v>
      </c>
      <c r="F149" s="101">
        <v>0</v>
      </c>
      <c r="G149" s="101">
        <v>0</v>
      </c>
      <c r="H149" s="96" t="s">
        <v>244</v>
      </c>
      <c r="I149" s="101">
        <v>0</v>
      </c>
      <c r="J149" s="101">
        <v>0</v>
      </c>
      <c r="K149" s="101">
        <v>0</v>
      </c>
      <c r="L149" s="97">
        <v>1</v>
      </c>
      <c r="M149" s="101">
        <v>0</v>
      </c>
      <c r="N149" s="101">
        <v>0</v>
      </c>
      <c r="O149" s="96" t="s">
        <v>244</v>
      </c>
      <c r="P149" s="101">
        <v>0</v>
      </c>
      <c r="Q149" s="101">
        <v>0</v>
      </c>
      <c r="R149" s="101">
        <v>0</v>
      </c>
      <c r="S149" s="97">
        <v>1</v>
      </c>
      <c r="T149" s="101">
        <v>0</v>
      </c>
      <c r="U149" s="101">
        <v>0</v>
      </c>
      <c r="V149" s="96" t="s">
        <v>244</v>
      </c>
      <c r="W149" s="101">
        <v>0</v>
      </c>
      <c r="X149" s="101">
        <v>0</v>
      </c>
      <c r="Y149" s="101">
        <v>0</v>
      </c>
      <c r="Z149" s="97">
        <v>1</v>
      </c>
      <c r="AA149" s="101">
        <v>0</v>
      </c>
      <c r="AB149" s="101">
        <v>0</v>
      </c>
      <c r="AC149" s="96" t="s">
        <v>244</v>
      </c>
      <c r="AD149" s="101">
        <v>0</v>
      </c>
      <c r="AE149" s="101">
        <v>0</v>
      </c>
      <c r="AF149" s="101">
        <v>0</v>
      </c>
      <c r="AG149" s="97">
        <v>1</v>
      </c>
      <c r="AH149" s="101">
        <v>0</v>
      </c>
      <c r="AI149" s="101">
        <v>0</v>
      </c>
    </row>
    <row r="150" spans="1:35" ht="18" x14ac:dyDescent="0.4">
      <c r="A150" s="96" t="s">
        <v>257</v>
      </c>
      <c r="B150" s="101">
        <v>0</v>
      </c>
      <c r="C150" s="101">
        <v>0</v>
      </c>
      <c r="D150" s="101">
        <v>0</v>
      </c>
      <c r="E150" s="97">
        <v>1</v>
      </c>
      <c r="F150" s="101">
        <v>0</v>
      </c>
      <c r="G150" s="101">
        <v>0</v>
      </c>
      <c r="H150" s="96" t="s">
        <v>257</v>
      </c>
      <c r="I150" s="101">
        <v>0</v>
      </c>
      <c r="J150" s="101">
        <v>0</v>
      </c>
      <c r="K150" s="101">
        <v>0</v>
      </c>
      <c r="L150" s="97">
        <v>1</v>
      </c>
      <c r="M150" s="101">
        <v>0</v>
      </c>
      <c r="N150" s="101">
        <v>0</v>
      </c>
      <c r="O150" s="96" t="s">
        <v>257</v>
      </c>
      <c r="P150" s="101">
        <v>0</v>
      </c>
      <c r="Q150" s="101">
        <v>0</v>
      </c>
      <c r="R150" s="101">
        <v>0</v>
      </c>
      <c r="S150" s="97">
        <v>1</v>
      </c>
      <c r="T150" s="101">
        <v>0</v>
      </c>
      <c r="U150" s="101">
        <v>0</v>
      </c>
      <c r="V150" s="96" t="s">
        <v>257</v>
      </c>
      <c r="W150" s="101">
        <v>0</v>
      </c>
      <c r="X150" s="101">
        <v>0</v>
      </c>
      <c r="Y150" s="101">
        <v>0</v>
      </c>
      <c r="Z150" s="97">
        <v>1</v>
      </c>
      <c r="AA150" s="101">
        <v>0</v>
      </c>
      <c r="AB150" s="101">
        <v>0</v>
      </c>
      <c r="AC150" s="96" t="s">
        <v>257</v>
      </c>
      <c r="AD150" s="101">
        <v>0</v>
      </c>
      <c r="AE150" s="101">
        <v>0</v>
      </c>
      <c r="AF150" s="101">
        <v>0</v>
      </c>
      <c r="AG150" s="97">
        <v>1</v>
      </c>
      <c r="AH150" s="101">
        <v>0</v>
      </c>
      <c r="AI150" s="101">
        <v>0</v>
      </c>
    </row>
    <row r="151" spans="1:35" ht="36" x14ac:dyDescent="0.4">
      <c r="A151" s="96" t="s">
        <v>470</v>
      </c>
      <c r="B151" s="101">
        <v>0</v>
      </c>
      <c r="C151" s="101">
        <v>0</v>
      </c>
      <c r="D151" s="101">
        <v>0</v>
      </c>
      <c r="E151" s="97">
        <v>1</v>
      </c>
      <c r="F151" s="101">
        <v>0</v>
      </c>
      <c r="G151" s="101">
        <v>0</v>
      </c>
      <c r="H151" s="96" t="s">
        <v>470</v>
      </c>
      <c r="I151" s="101">
        <v>0</v>
      </c>
      <c r="J151" s="101">
        <v>0</v>
      </c>
      <c r="K151" s="101">
        <v>0</v>
      </c>
      <c r="L151" s="97">
        <v>1</v>
      </c>
      <c r="M151" s="101">
        <v>0</v>
      </c>
      <c r="N151" s="101">
        <v>0</v>
      </c>
      <c r="O151" s="96" t="s">
        <v>470</v>
      </c>
      <c r="P151" s="101">
        <v>0</v>
      </c>
      <c r="Q151" s="101">
        <v>0</v>
      </c>
      <c r="R151" s="101">
        <v>0</v>
      </c>
      <c r="S151" s="97">
        <v>1</v>
      </c>
      <c r="T151" s="101">
        <v>0</v>
      </c>
      <c r="U151" s="101">
        <v>0</v>
      </c>
      <c r="V151" s="96" t="s">
        <v>470</v>
      </c>
      <c r="W151" s="101">
        <v>0</v>
      </c>
      <c r="X151" s="101">
        <v>0</v>
      </c>
      <c r="Y151" s="101">
        <v>0</v>
      </c>
      <c r="Z151" s="97">
        <v>1</v>
      </c>
      <c r="AA151" s="101">
        <v>0</v>
      </c>
      <c r="AB151" s="101">
        <v>0</v>
      </c>
      <c r="AC151" s="96" t="s">
        <v>470</v>
      </c>
      <c r="AD151" s="101">
        <v>0</v>
      </c>
      <c r="AE151" s="101">
        <v>0</v>
      </c>
      <c r="AF151" s="101">
        <v>0</v>
      </c>
      <c r="AG151" s="97">
        <v>1</v>
      </c>
      <c r="AH151" s="101">
        <v>0</v>
      </c>
      <c r="AI151" s="101">
        <v>0</v>
      </c>
    </row>
    <row r="152" spans="1:35" ht="36" x14ac:dyDescent="0.4">
      <c r="A152" s="96" t="s">
        <v>399</v>
      </c>
      <c r="B152" s="101">
        <v>0</v>
      </c>
      <c r="C152" s="101">
        <v>0</v>
      </c>
      <c r="D152" s="101">
        <v>0</v>
      </c>
      <c r="E152" s="97">
        <v>1</v>
      </c>
      <c r="F152" s="101">
        <v>0</v>
      </c>
      <c r="G152" s="101">
        <v>0</v>
      </c>
      <c r="H152" s="96" t="s">
        <v>399</v>
      </c>
      <c r="I152" s="101">
        <v>0</v>
      </c>
      <c r="J152" s="101">
        <v>0</v>
      </c>
      <c r="K152" s="101">
        <v>0</v>
      </c>
      <c r="L152" s="97">
        <v>1</v>
      </c>
      <c r="M152" s="101">
        <v>0</v>
      </c>
      <c r="N152" s="101">
        <v>0</v>
      </c>
      <c r="O152" s="96" t="s">
        <v>399</v>
      </c>
      <c r="P152" s="101">
        <v>0</v>
      </c>
      <c r="Q152" s="101">
        <v>0</v>
      </c>
      <c r="R152" s="101">
        <v>0</v>
      </c>
      <c r="S152" s="97">
        <v>1</v>
      </c>
      <c r="T152" s="101">
        <v>0</v>
      </c>
      <c r="U152" s="101">
        <v>0</v>
      </c>
      <c r="V152" s="96" t="s">
        <v>399</v>
      </c>
      <c r="W152" s="101">
        <v>0</v>
      </c>
      <c r="X152" s="101">
        <v>0</v>
      </c>
      <c r="Y152" s="101">
        <v>0</v>
      </c>
      <c r="Z152" s="97">
        <v>1</v>
      </c>
      <c r="AA152" s="101">
        <v>0</v>
      </c>
      <c r="AB152" s="101">
        <v>0</v>
      </c>
      <c r="AC152" s="96" t="s">
        <v>399</v>
      </c>
      <c r="AD152" s="101">
        <v>0</v>
      </c>
      <c r="AE152" s="101">
        <v>0</v>
      </c>
      <c r="AF152" s="101">
        <v>0</v>
      </c>
      <c r="AG152" s="97">
        <v>1</v>
      </c>
      <c r="AH152" s="101">
        <v>0</v>
      </c>
      <c r="AI152" s="101">
        <v>0</v>
      </c>
    </row>
    <row r="153" spans="1:35" ht="36" x14ac:dyDescent="0.4">
      <c r="A153" s="96" t="s">
        <v>400</v>
      </c>
      <c r="B153" s="101">
        <v>0</v>
      </c>
      <c r="C153" s="101">
        <v>0</v>
      </c>
      <c r="D153" s="101">
        <v>0</v>
      </c>
      <c r="E153" s="97">
        <v>1</v>
      </c>
      <c r="F153" s="101">
        <v>0</v>
      </c>
      <c r="G153" s="101">
        <v>0</v>
      </c>
      <c r="H153" s="96" t="s">
        <v>400</v>
      </c>
      <c r="I153" s="101">
        <v>0</v>
      </c>
      <c r="J153" s="101">
        <v>0</v>
      </c>
      <c r="K153" s="101">
        <v>0</v>
      </c>
      <c r="L153" s="97">
        <v>1</v>
      </c>
      <c r="M153" s="101">
        <v>0</v>
      </c>
      <c r="N153" s="101">
        <v>0</v>
      </c>
      <c r="O153" s="96" t="s">
        <v>400</v>
      </c>
      <c r="P153" s="101">
        <v>0</v>
      </c>
      <c r="Q153" s="101">
        <v>0</v>
      </c>
      <c r="R153" s="101">
        <v>0</v>
      </c>
      <c r="S153" s="97">
        <v>1</v>
      </c>
      <c r="T153" s="101">
        <v>0</v>
      </c>
      <c r="U153" s="101">
        <v>0</v>
      </c>
      <c r="V153" s="96" t="s">
        <v>400</v>
      </c>
      <c r="W153" s="101">
        <v>0</v>
      </c>
      <c r="X153" s="101">
        <v>0</v>
      </c>
      <c r="Y153" s="101">
        <v>0</v>
      </c>
      <c r="Z153" s="97">
        <v>1</v>
      </c>
      <c r="AA153" s="101">
        <v>0</v>
      </c>
      <c r="AB153" s="101">
        <v>0</v>
      </c>
      <c r="AC153" s="96" t="s">
        <v>400</v>
      </c>
      <c r="AD153" s="101">
        <v>0</v>
      </c>
      <c r="AE153" s="101">
        <v>0</v>
      </c>
      <c r="AF153" s="101">
        <v>0</v>
      </c>
      <c r="AG153" s="97">
        <v>1</v>
      </c>
      <c r="AH153" s="101">
        <v>0</v>
      </c>
      <c r="AI153" s="101">
        <v>0</v>
      </c>
    </row>
    <row r="154" spans="1:35" ht="18" x14ac:dyDescent="0.4">
      <c r="A154" s="96" t="s">
        <v>401</v>
      </c>
      <c r="B154" s="101">
        <v>0</v>
      </c>
      <c r="C154" s="101">
        <v>0</v>
      </c>
      <c r="D154" s="101">
        <v>0</v>
      </c>
      <c r="E154" s="97">
        <v>1</v>
      </c>
      <c r="F154" s="101">
        <v>0</v>
      </c>
      <c r="G154" s="101">
        <v>0</v>
      </c>
      <c r="H154" s="96" t="s">
        <v>401</v>
      </c>
      <c r="I154" s="101">
        <v>0</v>
      </c>
      <c r="J154" s="101">
        <v>0</v>
      </c>
      <c r="K154" s="101">
        <v>0</v>
      </c>
      <c r="L154" s="97">
        <v>1</v>
      </c>
      <c r="M154" s="101">
        <v>0</v>
      </c>
      <c r="N154" s="101">
        <v>0</v>
      </c>
      <c r="O154" s="96" t="s">
        <v>401</v>
      </c>
      <c r="P154" s="101">
        <v>0</v>
      </c>
      <c r="Q154" s="101">
        <v>0</v>
      </c>
      <c r="R154" s="101">
        <v>0</v>
      </c>
      <c r="S154" s="97">
        <v>1</v>
      </c>
      <c r="T154" s="101">
        <v>0</v>
      </c>
      <c r="U154" s="101">
        <v>0</v>
      </c>
      <c r="V154" s="96" t="s">
        <v>401</v>
      </c>
      <c r="W154" s="101">
        <v>0</v>
      </c>
      <c r="X154" s="101">
        <v>0</v>
      </c>
      <c r="Y154" s="101">
        <v>0</v>
      </c>
      <c r="Z154" s="97">
        <v>1</v>
      </c>
      <c r="AA154" s="101">
        <v>0</v>
      </c>
      <c r="AB154" s="101">
        <v>0</v>
      </c>
      <c r="AC154" s="96" t="s">
        <v>401</v>
      </c>
      <c r="AD154" s="101">
        <v>0</v>
      </c>
      <c r="AE154" s="101">
        <v>0</v>
      </c>
      <c r="AF154" s="101">
        <v>0</v>
      </c>
      <c r="AG154" s="97">
        <v>1</v>
      </c>
      <c r="AH154" s="101">
        <v>0</v>
      </c>
      <c r="AI154" s="101">
        <v>0</v>
      </c>
    </row>
    <row r="155" spans="1:35" ht="18" x14ac:dyDescent="0.4">
      <c r="A155" s="96" t="s">
        <v>402</v>
      </c>
      <c r="B155" s="101">
        <v>0</v>
      </c>
      <c r="C155" s="101">
        <v>0</v>
      </c>
      <c r="D155" s="101">
        <v>0</v>
      </c>
      <c r="E155" s="97">
        <v>1</v>
      </c>
      <c r="F155" s="101">
        <v>0</v>
      </c>
      <c r="G155" s="101">
        <v>0</v>
      </c>
      <c r="H155" s="96" t="s">
        <v>402</v>
      </c>
      <c r="I155" s="101">
        <v>0</v>
      </c>
      <c r="J155" s="101">
        <v>0</v>
      </c>
      <c r="K155" s="101">
        <v>0</v>
      </c>
      <c r="L155" s="97">
        <v>1</v>
      </c>
      <c r="M155" s="101">
        <v>0</v>
      </c>
      <c r="N155" s="101">
        <v>0</v>
      </c>
      <c r="O155" s="96" t="s">
        <v>402</v>
      </c>
      <c r="P155" s="101">
        <v>0</v>
      </c>
      <c r="Q155" s="101">
        <v>0</v>
      </c>
      <c r="R155" s="101">
        <v>0</v>
      </c>
      <c r="S155" s="97">
        <v>1</v>
      </c>
      <c r="T155" s="101">
        <v>0</v>
      </c>
      <c r="U155" s="101">
        <v>0</v>
      </c>
      <c r="V155" s="96" t="s">
        <v>402</v>
      </c>
      <c r="W155" s="101">
        <v>0</v>
      </c>
      <c r="X155" s="101">
        <v>0</v>
      </c>
      <c r="Y155" s="101">
        <v>0</v>
      </c>
      <c r="Z155" s="97">
        <v>1</v>
      </c>
      <c r="AA155" s="101">
        <v>0</v>
      </c>
      <c r="AB155" s="101">
        <v>0</v>
      </c>
      <c r="AC155" s="96" t="s">
        <v>402</v>
      </c>
      <c r="AD155" s="101">
        <v>0</v>
      </c>
      <c r="AE155" s="101">
        <v>0</v>
      </c>
      <c r="AF155" s="101">
        <v>0</v>
      </c>
      <c r="AG155" s="97">
        <v>1</v>
      </c>
      <c r="AH155" s="101">
        <v>0</v>
      </c>
      <c r="AI155" s="101">
        <v>0</v>
      </c>
    </row>
    <row r="156" spans="1:35" ht="18" x14ac:dyDescent="0.4">
      <c r="A156" s="96" t="s">
        <v>403</v>
      </c>
      <c r="B156" s="101">
        <v>0</v>
      </c>
      <c r="C156" s="101">
        <v>0</v>
      </c>
      <c r="D156" s="101">
        <v>0</v>
      </c>
      <c r="E156" s="97">
        <v>1</v>
      </c>
      <c r="F156" s="101">
        <v>0</v>
      </c>
      <c r="G156" s="101">
        <v>0</v>
      </c>
      <c r="H156" s="96" t="s">
        <v>403</v>
      </c>
      <c r="I156" s="101">
        <v>0</v>
      </c>
      <c r="J156" s="101">
        <v>0</v>
      </c>
      <c r="K156" s="101">
        <v>0</v>
      </c>
      <c r="L156" s="97">
        <v>1</v>
      </c>
      <c r="M156" s="101">
        <v>0</v>
      </c>
      <c r="N156" s="101">
        <v>0</v>
      </c>
      <c r="O156" s="96" t="s">
        <v>403</v>
      </c>
      <c r="P156" s="101">
        <v>0</v>
      </c>
      <c r="Q156" s="101">
        <v>0</v>
      </c>
      <c r="R156" s="101">
        <v>0</v>
      </c>
      <c r="S156" s="97">
        <v>1</v>
      </c>
      <c r="T156" s="101">
        <v>0</v>
      </c>
      <c r="U156" s="101">
        <v>0</v>
      </c>
      <c r="V156" s="96" t="s">
        <v>403</v>
      </c>
      <c r="W156" s="101">
        <v>0</v>
      </c>
      <c r="X156" s="101">
        <v>0</v>
      </c>
      <c r="Y156" s="101">
        <v>0</v>
      </c>
      <c r="Z156" s="97">
        <v>1</v>
      </c>
      <c r="AA156" s="101">
        <v>0</v>
      </c>
      <c r="AB156" s="101">
        <v>0</v>
      </c>
      <c r="AC156" s="96" t="s">
        <v>403</v>
      </c>
      <c r="AD156" s="101">
        <v>0</v>
      </c>
      <c r="AE156" s="101">
        <v>0</v>
      </c>
      <c r="AF156" s="101">
        <v>0</v>
      </c>
      <c r="AG156" s="97">
        <v>1</v>
      </c>
      <c r="AH156" s="101">
        <v>0</v>
      </c>
      <c r="AI156" s="101">
        <v>0</v>
      </c>
    </row>
    <row r="157" spans="1:35" ht="18" x14ac:dyDescent="0.4">
      <c r="A157" s="96" t="s">
        <v>404</v>
      </c>
      <c r="B157" s="101">
        <v>0</v>
      </c>
      <c r="C157" s="101">
        <v>0</v>
      </c>
      <c r="D157" s="101">
        <v>0</v>
      </c>
      <c r="E157" s="97">
        <v>1</v>
      </c>
      <c r="F157" s="101">
        <v>0</v>
      </c>
      <c r="G157" s="101">
        <v>0</v>
      </c>
      <c r="H157" s="96" t="s">
        <v>404</v>
      </c>
      <c r="I157" s="101">
        <v>0</v>
      </c>
      <c r="J157" s="101">
        <v>0</v>
      </c>
      <c r="K157" s="101">
        <v>0</v>
      </c>
      <c r="L157" s="97">
        <v>1</v>
      </c>
      <c r="M157" s="101">
        <v>0</v>
      </c>
      <c r="N157" s="101">
        <v>0</v>
      </c>
      <c r="O157" s="96" t="s">
        <v>404</v>
      </c>
      <c r="P157" s="101">
        <v>0</v>
      </c>
      <c r="Q157" s="101">
        <v>0</v>
      </c>
      <c r="R157" s="101">
        <v>0</v>
      </c>
      <c r="S157" s="97">
        <v>1</v>
      </c>
      <c r="T157" s="101">
        <v>0</v>
      </c>
      <c r="U157" s="101">
        <v>0</v>
      </c>
      <c r="V157" s="96" t="s">
        <v>404</v>
      </c>
      <c r="W157" s="101">
        <v>0</v>
      </c>
      <c r="X157" s="101">
        <v>0</v>
      </c>
      <c r="Y157" s="101">
        <v>0</v>
      </c>
      <c r="Z157" s="97">
        <v>1</v>
      </c>
      <c r="AA157" s="101">
        <v>0</v>
      </c>
      <c r="AB157" s="101">
        <v>0</v>
      </c>
      <c r="AC157" s="96" t="s">
        <v>404</v>
      </c>
      <c r="AD157" s="101">
        <v>0</v>
      </c>
      <c r="AE157" s="101">
        <v>0</v>
      </c>
      <c r="AF157" s="101">
        <v>0</v>
      </c>
      <c r="AG157" s="97">
        <v>1</v>
      </c>
      <c r="AH157" s="101">
        <v>0</v>
      </c>
      <c r="AI157" s="101">
        <v>0</v>
      </c>
    </row>
    <row r="158" spans="1:35" ht="18" x14ac:dyDescent="0.4">
      <c r="A158" s="96" t="s">
        <v>405</v>
      </c>
      <c r="B158" s="101">
        <v>0</v>
      </c>
      <c r="C158" s="101">
        <v>0</v>
      </c>
      <c r="D158" s="101">
        <v>0</v>
      </c>
      <c r="E158" s="97">
        <v>1</v>
      </c>
      <c r="F158" s="101">
        <v>0</v>
      </c>
      <c r="G158" s="101">
        <v>0</v>
      </c>
      <c r="H158" s="96" t="s">
        <v>405</v>
      </c>
      <c r="I158" s="101">
        <v>0</v>
      </c>
      <c r="J158" s="101">
        <v>0</v>
      </c>
      <c r="K158" s="101">
        <v>0</v>
      </c>
      <c r="L158" s="97">
        <v>1</v>
      </c>
      <c r="M158" s="101">
        <v>0</v>
      </c>
      <c r="N158" s="101">
        <v>0</v>
      </c>
      <c r="O158" s="96" t="s">
        <v>405</v>
      </c>
      <c r="P158" s="101">
        <v>0</v>
      </c>
      <c r="Q158" s="101">
        <v>0</v>
      </c>
      <c r="R158" s="101">
        <v>0</v>
      </c>
      <c r="S158" s="97">
        <v>1</v>
      </c>
      <c r="T158" s="101">
        <v>0</v>
      </c>
      <c r="U158" s="101">
        <v>0</v>
      </c>
      <c r="V158" s="96" t="s">
        <v>405</v>
      </c>
      <c r="W158" s="101">
        <v>0</v>
      </c>
      <c r="X158" s="101">
        <v>0</v>
      </c>
      <c r="Y158" s="101">
        <v>0</v>
      </c>
      <c r="Z158" s="97">
        <v>1</v>
      </c>
      <c r="AA158" s="101">
        <v>0</v>
      </c>
      <c r="AB158" s="101">
        <v>0</v>
      </c>
      <c r="AC158" s="96" t="s">
        <v>405</v>
      </c>
      <c r="AD158" s="101">
        <v>0</v>
      </c>
      <c r="AE158" s="101">
        <v>0</v>
      </c>
      <c r="AF158" s="101">
        <v>0</v>
      </c>
      <c r="AG158" s="97">
        <v>1</v>
      </c>
      <c r="AH158" s="101">
        <v>0</v>
      </c>
      <c r="AI158" s="101">
        <v>0</v>
      </c>
    </row>
    <row r="159" spans="1:35" ht="18" x14ac:dyDescent="0.4">
      <c r="A159" s="96" t="s">
        <v>406</v>
      </c>
      <c r="B159" s="101">
        <v>0</v>
      </c>
      <c r="C159" s="101">
        <v>0</v>
      </c>
      <c r="D159" s="101">
        <v>0</v>
      </c>
      <c r="E159" s="97">
        <v>1</v>
      </c>
      <c r="F159" s="101">
        <v>0</v>
      </c>
      <c r="G159" s="101">
        <v>0</v>
      </c>
      <c r="H159" s="96" t="s">
        <v>406</v>
      </c>
      <c r="I159" s="101">
        <v>0</v>
      </c>
      <c r="J159" s="101">
        <v>0</v>
      </c>
      <c r="K159" s="101">
        <v>0</v>
      </c>
      <c r="L159" s="97">
        <v>1</v>
      </c>
      <c r="M159" s="101">
        <v>0</v>
      </c>
      <c r="N159" s="101">
        <v>0</v>
      </c>
      <c r="O159" s="96" t="s">
        <v>406</v>
      </c>
      <c r="P159" s="101">
        <v>0</v>
      </c>
      <c r="Q159" s="101">
        <v>0</v>
      </c>
      <c r="R159" s="101">
        <v>0</v>
      </c>
      <c r="S159" s="97">
        <v>1</v>
      </c>
      <c r="T159" s="101">
        <v>0</v>
      </c>
      <c r="U159" s="101">
        <v>0</v>
      </c>
      <c r="V159" s="96" t="s">
        <v>406</v>
      </c>
      <c r="W159" s="101">
        <v>0</v>
      </c>
      <c r="X159" s="101">
        <v>0</v>
      </c>
      <c r="Y159" s="101">
        <v>0</v>
      </c>
      <c r="Z159" s="97">
        <v>1</v>
      </c>
      <c r="AA159" s="101">
        <v>0</v>
      </c>
      <c r="AB159" s="101">
        <v>0</v>
      </c>
      <c r="AC159" s="96" t="s">
        <v>406</v>
      </c>
      <c r="AD159" s="101">
        <v>0</v>
      </c>
      <c r="AE159" s="101">
        <v>0</v>
      </c>
      <c r="AF159" s="101">
        <v>0</v>
      </c>
      <c r="AG159" s="97">
        <v>1</v>
      </c>
      <c r="AH159" s="101">
        <v>0</v>
      </c>
      <c r="AI159" s="101">
        <v>0</v>
      </c>
    </row>
    <row r="160" spans="1:35" ht="18" x14ac:dyDescent="0.4">
      <c r="A160" s="96" t="s">
        <v>736</v>
      </c>
      <c r="B160" s="101">
        <v>0</v>
      </c>
      <c r="C160" s="101">
        <v>0</v>
      </c>
      <c r="D160" s="101">
        <v>0</v>
      </c>
      <c r="E160" s="97">
        <v>1</v>
      </c>
      <c r="F160" s="101">
        <v>0</v>
      </c>
      <c r="G160" s="101">
        <v>0</v>
      </c>
      <c r="H160" s="96" t="s">
        <v>736</v>
      </c>
      <c r="I160" s="101">
        <v>0</v>
      </c>
      <c r="J160" s="101">
        <v>0</v>
      </c>
      <c r="K160" s="101">
        <v>0</v>
      </c>
      <c r="L160" s="97">
        <v>1</v>
      </c>
      <c r="M160" s="101">
        <v>0</v>
      </c>
      <c r="N160" s="101">
        <v>0</v>
      </c>
      <c r="O160" s="96" t="s">
        <v>736</v>
      </c>
      <c r="P160" s="101">
        <v>0</v>
      </c>
      <c r="Q160" s="101">
        <v>0</v>
      </c>
      <c r="R160" s="101">
        <v>0</v>
      </c>
      <c r="S160" s="97">
        <v>1</v>
      </c>
      <c r="T160" s="101">
        <v>0</v>
      </c>
      <c r="U160" s="101">
        <v>0</v>
      </c>
      <c r="V160" s="96" t="s">
        <v>736</v>
      </c>
      <c r="W160" s="101">
        <v>0</v>
      </c>
      <c r="X160" s="101">
        <v>0</v>
      </c>
      <c r="Y160" s="101">
        <v>0</v>
      </c>
      <c r="Z160" s="97">
        <v>1</v>
      </c>
      <c r="AA160" s="101">
        <v>0</v>
      </c>
      <c r="AB160" s="101">
        <v>0</v>
      </c>
      <c r="AC160" s="96" t="s">
        <v>736</v>
      </c>
      <c r="AD160" s="101">
        <v>0</v>
      </c>
      <c r="AE160" s="101">
        <v>0</v>
      </c>
      <c r="AF160" s="101">
        <v>0</v>
      </c>
      <c r="AG160" s="97">
        <v>1</v>
      </c>
      <c r="AH160" s="101">
        <v>0</v>
      </c>
      <c r="AI160" s="101">
        <v>0</v>
      </c>
    </row>
    <row r="161" spans="1:35" ht="18" x14ac:dyDescent="0.4">
      <c r="A161" s="96" t="s">
        <v>737</v>
      </c>
      <c r="B161" s="101">
        <v>0</v>
      </c>
      <c r="C161" s="101">
        <v>0</v>
      </c>
      <c r="D161" s="101">
        <v>0</v>
      </c>
      <c r="E161" s="97">
        <v>1</v>
      </c>
      <c r="F161" s="101">
        <v>0</v>
      </c>
      <c r="G161" s="101">
        <v>0</v>
      </c>
      <c r="H161" s="96" t="s">
        <v>737</v>
      </c>
      <c r="I161" s="101">
        <v>0</v>
      </c>
      <c r="J161" s="101">
        <v>0</v>
      </c>
      <c r="K161" s="101">
        <v>0</v>
      </c>
      <c r="L161" s="97">
        <v>1</v>
      </c>
      <c r="M161" s="101">
        <v>0</v>
      </c>
      <c r="N161" s="101">
        <v>0</v>
      </c>
      <c r="O161" s="96" t="s">
        <v>737</v>
      </c>
      <c r="P161" s="101">
        <v>0</v>
      </c>
      <c r="Q161" s="101">
        <v>0</v>
      </c>
      <c r="R161" s="101">
        <v>0</v>
      </c>
      <c r="S161" s="97">
        <v>1</v>
      </c>
      <c r="T161" s="101">
        <v>0</v>
      </c>
      <c r="U161" s="101">
        <v>0</v>
      </c>
      <c r="V161" s="96" t="s">
        <v>737</v>
      </c>
      <c r="W161" s="101">
        <v>0</v>
      </c>
      <c r="X161" s="101">
        <v>0</v>
      </c>
      <c r="Y161" s="101">
        <v>0</v>
      </c>
      <c r="Z161" s="97">
        <v>1</v>
      </c>
      <c r="AA161" s="101">
        <v>0</v>
      </c>
      <c r="AB161" s="101">
        <v>0</v>
      </c>
      <c r="AC161" s="96" t="s">
        <v>737</v>
      </c>
      <c r="AD161" s="101">
        <v>0</v>
      </c>
      <c r="AE161" s="101">
        <v>0</v>
      </c>
      <c r="AF161" s="101">
        <v>0</v>
      </c>
      <c r="AG161" s="97">
        <v>1</v>
      </c>
      <c r="AH161" s="101">
        <v>0</v>
      </c>
      <c r="AI161" s="101">
        <v>0</v>
      </c>
    </row>
    <row r="162" spans="1:35" ht="18" x14ac:dyDescent="0.4">
      <c r="A162" s="96" t="s">
        <v>407</v>
      </c>
      <c r="B162" s="101">
        <v>0</v>
      </c>
      <c r="C162" s="101">
        <v>0</v>
      </c>
      <c r="D162" s="101">
        <v>0</v>
      </c>
      <c r="E162" s="97">
        <v>1</v>
      </c>
      <c r="F162" s="101">
        <v>0</v>
      </c>
      <c r="G162" s="101">
        <v>0</v>
      </c>
      <c r="H162" s="96" t="s">
        <v>407</v>
      </c>
      <c r="I162" s="101">
        <v>0</v>
      </c>
      <c r="J162" s="101">
        <v>0</v>
      </c>
      <c r="K162" s="101">
        <v>0</v>
      </c>
      <c r="L162" s="97">
        <v>1</v>
      </c>
      <c r="M162" s="101">
        <v>0</v>
      </c>
      <c r="N162" s="101">
        <v>0</v>
      </c>
      <c r="O162" s="96" t="s">
        <v>407</v>
      </c>
      <c r="P162" s="101">
        <v>0</v>
      </c>
      <c r="Q162" s="101">
        <v>0</v>
      </c>
      <c r="R162" s="101">
        <v>0</v>
      </c>
      <c r="S162" s="97">
        <v>1</v>
      </c>
      <c r="T162" s="101">
        <v>0</v>
      </c>
      <c r="U162" s="101">
        <v>0</v>
      </c>
      <c r="V162" s="96" t="s">
        <v>407</v>
      </c>
      <c r="W162" s="101">
        <v>0</v>
      </c>
      <c r="X162" s="101">
        <v>0</v>
      </c>
      <c r="Y162" s="101">
        <v>0</v>
      </c>
      <c r="Z162" s="97">
        <v>1</v>
      </c>
      <c r="AA162" s="101">
        <v>0</v>
      </c>
      <c r="AB162" s="101">
        <v>0</v>
      </c>
      <c r="AC162" s="96" t="s">
        <v>407</v>
      </c>
      <c r="AD162" s="101">
        <v>0</v>
      </c>
      <c r="AE162" s="101">
        <v>0</v>
      </c>
      <c r="AF162" s="101">
        <v>0</v>
      </c>
      <c r="AG162" s="97">
        <v>1</v>
      </c>
      <c r="AH162" s="101">
        <v>0</v>
      </c>
      <c r="AI162" s="101">
        <v>0</v>
      </c>
    </row>
    <row r="163" spans="1:35" ht="18" x14ac:dyDescent="0.4">
      <c r="A163" s="96" t="s">
        <v>311</v>
      </c>
      <c r="B163" s="101">
        <v>0</v>
      </c>
      <c r="C163" s="101">
        <v>0</v>
      </c>
      <c r="D163" s="101">
        <v>0</v>
      </c>
      <c r="E163" s="97">
        <v>1</v>
      </c>
      <c r="F163" s="101">
        <v>0</v>
      </c>
      <c r="G163" s="101">
        <v>0</v>
      </c>
      <c r="H163" s="96" t="s">
        <v>311</v>
      </c>
      <c r="I163" s="101">
        <v>0</v>
      </c>
      <c r="J163" s="101">
        <v>0</v>
      </c>
      <c r="K163" s="101">
        <v>0</v>
      </c>
      <c r="L163" s="97">
        <v>1</v>
      </c>
      <c r="M163" s="101">
        <v>0</v>
      </c>
      <c r="N163" s="101">
        <v>0</v>
      </c>
      <c r="O163" s="96" t="s">
        <v>311</v>
      </c>
      <c r="P163" s="101">
        <v>0</v>
      </c>
      <c r="Q163" s="101">
        <v>0</v>
      </c>
      <c r="R163" s="101">
        <v>0</v>
      </c>
      <c r="S163" s="97">
        <v>1</v>
      </c>
      <c r="T163" s="101">
        <v>0</v>
      </c>
      <c r="U163" s="101">
        <v>0</v>
      </c>
      <c r="V163" s="96" t="s">
        <v>311</v>
      </c>
      <c r="W163" s="101">
        <v>0</v>
      </c>
      <c r="X163" s="101">
        <v>0</v>
      </c>
      <c r="Y163" s="101">
        <v>0</v>
      </c>
      <c r="Z163" s="97">
        <v>1</v>
      </c>
      <c r="AA163" s="101">
        <v>0</v>
      </c>
      <c r="AB163" s="101">
        <v>0</v>
      </c>
      <c r="AC163" s="96" t="s">
        <v>311</v>
      </c>
      <c r="AD163" s="101">
        <v>0</v>
      </c>
      <c r="AE163" s="101">
        <v>0</v>
      </c>
      <c r="AF163" s="101">
        <v>0</v>
      </c>
      <c r="AG163" s="97">
        <v>1</v>
      </c>
      <c r="AH163" s="101">
        <v>0</v>
      </c>
      <c r="AI163" s="101">
        <v>0</v>
      </c>
    </row>
    <row r="164" spans="1:35" ht="18" x14ac:dyDescent="0.4">
      <c r="A164" s="96" t="s">
        <v>267</v>
      </c>
      <c r="B164" s="101">
        <v>0</v>
      </c>
      <c r="C164" s="101">
        <v>0</v>
      </c>
      <c r="D164" s="101">
        <v>0</v>
      </c>
      <c r="E164" s="97">
        <v>1</v>
      </c>
      <c r="F164" s="101">
        <v>0</v>
      </c>
      <c r="G164" s="101">
        <v>0</v>
      </c>
      <c r="H164" s="96" t="s">
        <v>267</v>
      </c>
      <c r="I164" s="101">
        <v>0</v>
      </c>
      <c r="J164" s="101">
        <v>0</v>
      </c>
      <c r="K164" s="101">
        <v>0</v>
      </c>
      <c r="L164" s="97">
        <v>1</v>
      </c>
      <c r="M164" s="101">
        <v>0</v>
      </c>
      <c r="N164" s="101">
        <v>0</v>
      </c>
      <c r="O164" s="96" t="s">
        <v>267</v>
      </c>
      <c r="P164" s="101">
        <v>0</v>
      </c>
      <c r="Q164" s="101">
        <v>0</v>
      </c>
      <c r="R164" s="101">
        <v>0</v>
      </c>
      <c r="S164" s="97">
        <v>1</v>
      </c>
      <c r="T164" s="101">
        <v>0</v>
      </c>
      <c r="U164" s="101">
        <v>0</v>
      </c>
      <c r="V164" s="96" t="s">
        <v>267</v>
      </c>
      <c r="W164" s="101">
        <v>0</v>
      </c>
      <c r="X164" s="101">
        <v>0</v>
      </c>
      <c r="Y164" s="101">
        <v>0</v>
      </c>
      <c r="Z164" s="97">
        <v>1</v>
      </c>
      <c r="AA164" s="101">
        <v>0</v>
      </c>
      <c r="AB164" s="101">
        <v>0</v>
      </c>
      <c r="AC164" s="96" t="s">
        <v>267</v>
      </c>
      <c r="AD164" s="101">
        <v>0</v>
      </c>
      <c r="AE164" s="101">
        <v>0</v>
      </c>
      <c r="AF164" s="101">
        <v>0</v>
      </c>
      <c r="AG164" s="97">
        <v>1</v>
      </c>
      <c r="AH164" s="101">
        <v>0</v>
      </c>
      <c r="AI164" s="101">
        <v>0</v>
      </c>
    </row>
    <row r="165" spans="1:35" ht="18" x14ac:dyDescent="0.4">
      <c r="A165" s="96" t="s">
        <v>226</v>
      </c>
      <c r="B165" s="101">
        <v>0</v>
      </c>
      <c r="C165" s="101">
        <v>0</v>
      </c>
      <c r="D165" s="101">
        <v>0</v>
      </c>
      <c r="E165" s="97">
        <v>1</v>
      </c>
      <c r="F165" s="101">
        <v>0</v>
      </c>
      <c r="G165" s="101">
        <v>0</v>
      </c>
      <c r="H165" s="96" t="s">
        <v>226</v>
      </c>
      <c r="I165" s="101">
        <v>0</v>
      </c>
      <c r="J165" s="101">
        <v>0</v>
      </c>
      <c r="K165" s="101">
        <v>0</v>
      </c>
      <c r="L165" s="97">
        <v>1</v>
      </c>
      <c r="M165" s="101">
        <v>0</v>
      </c>
      <c r="N165" s="101">
        <v>0</v>
      </c>
      <c r="O165" s="96" t="s">
        <v>226</v>
      </c>
      <c r="P165" s="101">
        <v>0</v>
      </c>
      <c r="Q165" s="101">
        <v>0</v>
      </c>
      <c r="R165" s="101">
        <v>0</v>
      </c>
      <c r="S165" s="97">
        <v>1</v>
      </c>
      <c r="T165" s="101">
        <v>0</v>
      </c>
      <c r="U165" s="101">
        <v>0</v>
      </c>
      <c r="V165" s="96" t="s">
        <v>226</v>
      </c>
      <c r="W165" s="101">
        <v>0</v>
      </c>
      <c r="X165" s="101">
        <v>0</v>
      </c>
      <c r="Y165" s="101">
        <v>0</v>
      </c>
      <c r="Z165" s="97">
        <v>1</v>
      </c>
      <c r="AA165" s="101">
        <v>0</v>
      </c>
      <c r="AB165" s="101">
        <v>0</v>
      </c>
      <c r="AC165" s="96" t="s">
        <v>226</v>
      </c>
      <c r="AD165" s="101">
        <v>0</v>
      </c>
      <c r="AE165" s="101">
        <v>0</v>
      </c>
      <c r="AF165" s="101">
        <v>0</v>
      </c>
      <c r="AG165" s="97">
        <v>1</v>
      </c>
      <c r="AH165" s="101">
        <v>0</v>
      </c>
      <c r="AI165" s="101">
        <v>0</v>
      </c>
    </row>
    <row r="166" spans="1:35" ht="36" x14ac:dyDescent="0.4">
      <c r="A166" s="96" t="s">
        <v>410</v>
      </c>
      <c r="B166" s="101">
        <v>0</v>
      </c>
      <c r="C166" s="101">
        <v>0</v>
      </c>
      <c r="D166" s="101">
        <v>0</v>
      </c>
      <c r="E166" s="97">
        <v>1</v>
      </c>
      <c r="F166" s="101">
        <v>0</v>
      </c>
      <c r="G166" s="101">
        <v>0</v>
      </c>
      <c r="H166" s="96" t="s">
        <v>410</v>
      </c>
      <c r="I166" s="101">
        <v>0</v>
      </c>
      <c r="J166" s="101">
        <v>0</v>
      </c>
      <c r="K166" s="101">
        <v>0</v>
      </c>
      <c r="L166" s="97">
        <v>1</v>
      </c>
      <c r="M166" s="101">
        <v>0</v>
      </c>
      <c r="N166" s="101">
        <v>0</v>
      </c>
      <c r="O166" s="96" t="s">
        <v>410</v>
      </c>
      <c r="P166" s="101">
        <v>0</v>
      </c>
      <c r="Q166" s="101">
        <v>0</v>
      </c>
      <c r="R166" s="101">
        <v>0</v>
      </c>
      <c r="S166" s="97">
        <v>1</v>
      </c>
      <c r="T166" s="101">
        <v>0</v>
      </c>
      <c r="U166" s="101">
        <v>0</v>
      </c>
      <c r="V166" s="96" t="s">
        <v>410</v>
      </c>
      <c r="W166" s="101">
        <v>0</v>
      </c>
      <c r="X166" s="101">
        <v>0</v>
      </c>
      <c r="Y166" s="101">
        <v>0</v>
      </c>
      <c r="Z166" s="97">
        <v>1</v>
      </c>
      <c r="AA166" s="101">
        <v>0</v>
      </c>
      <c r="AB166" s="101">
        <v>0</v>
      </c>
      <c r="AC166" s="96" t="s">
        <v>410</v>
      </c>
      <c r="AD166" s="101">
        <v>0</v>
      </c>
      <c r="AE166" s="101">
        <v>0</v>
      </c>
      <c r="AF166" s="101">
        <v>0</v>
      </c>
      <c r="AG166" s="97">
        <v>1</v>
      </c>
      <c r="AH166" s="101">
        <v>0</v>
      </c>
      <c r="AI166" s="101">
        <v>0</v>
      </c>
    </row>
    <row r="167" spans="1:35" ht="18" x14ac:dyDescent="0.4">
      <c r="A167" s="101">
        <v>0</v>
      </c>
      <c r="B167" s="101">
        <v>0</v>
      </c>
      <c r="C167" s="101">
        <v>0</v>
      </c>
      <c r="D167" s="101">
        <v>0</v>
      </c>
      <c r="E167" s="97">
        <v>1</v>
      </c>
      <c r="F167" s="101">
        <v>0</v>
      </c>
      <c r="G167" s="101">
        <v>0</v>
      </c>
      <c r="H167" s="101">
        <v>0</v>
      </c>
      <c r="I167" s="101">
        <v>0</v>
      </c>
      <c r="J167" s="101">
        <v>0</v>
      </c>
      <c r="K167" s="101">
        <v>0</v>
      </c>
      <c r="L167" s="97">
        <v>1</v>
      </c>
      <c r="M167" s="101">
        <v>0</v>
      </c>
      <c r="N167" s="101">
        <v>0</v>
      </c>
      <c r="O167" s="101">
        <v>0</v>
      </c>
      <c r="P167" s="101">
        <v>0</v>
      </c>
      <c r="Q167" s="101">
        <v>0</v>
      </c>
      <c r="R167" s="101">
        <v>0</v>
      </c>
      <c r="S167" s="97">
        <v>1</v>
      </c>
      <c r="T167" s="101">
        <v>0</v>
      </c>
      <c r="U167" s="101">
        <v>0</v>
      </c>
      <c r="V167" s="101">
        <v>0</v>
      </c>
      <c r="W167" s="101">
        <v>0</v>
      </c>
      <c r="X167" s="101">
        <v>0</v>
      </c>
      <c r="Y167" s="101">
        <v>0</v>
      </c>
      <c r="Z167" s="97">
        <v>1</v>
      </c>
      <c r="AA167" s="101">
        <v>0</v>
      </c>
      <c r="AB167" s="101">
        <v>0</v>
      </c>
      <c r="AC167" s="101">
        <v>0</v>
      </c>
      <c r="AD167" s="101">
        <v>0</v>
      </c>
      <c r="AE167" s="101">
        <v>0</v>
      </c>
      <c r="AF167" s="101">
        <v>0</v>
      </c>
      <c r="AG167" s="97">
        <v>1</v>
      </c>
      <c r="AH167" s="101">
        <v>0</v>
      </c>
      <c r="AI167" s="101">
        <v>0</v>
      </c>
    </row>
    <row r="168" spans="1:35" ht="18" x14ac:dyDescent="0.4">
      <c r="A168" s="101">
        <v>0</v>
      </c>
      <c r="B168" s="101">
        <v>0</v>
      </c>
      <c r="C168" s="101">
        <v>0</v>
      </c>
      <c r="D168" s="101">
        <v>0</v>
      </c>
      <c r="E168" s="97">
        <v>1</v>
      </c>
      <c r="F168" s="101">
        <v>0</v>
      </c>
      <c r="G168" s="101">
        <v>0</v>
      </c>
      <c r="H168" s="101">
        <v>0</v>
      </c>
      <c r="I168" s="101">
        <v>0</v>
      </c>
      <c r="J168" s="101">
        <v>0</v>
      </c>
      <c r="K168" s="101">
        <v>0</v>
      </c>
      <c r="L168" s="97">
        <v>1</v>
      </c>
      <c r="M168" s="101">
        <v>0</v>
      </c>
      <c r="N168" s="101">
        <v>0</v>
      </c>
      <c r="O168" s="101">
        <v>0</v>
      </c>
      <c r="P168" s="101">
        <v>0</v>
      </c>
      <c r="Q168" s="101">
        <v>0</v>
      </c>
      <c r="R168" s="101">
        <v>0</v>
      </c>
      <c r="S168" s="97">
        <v>1</v>
      </c>
      <c r="T168" s="101">
        <v>0</v>
      </c>
      <c r="U168" s="101">
        <v>0</v>
      </c>
      <c r="V168" s="101">
        <v>0</v>
      </c>
      <c r="W168" s="101">
        <v>0</v>
      </c>
      <c r="X168" s="101">
        <v>0</v>
      </c>
      <c r="Y168" s="101">
        <v>0</v>
      </c>
      <c r="Z168" s="97">
        <v>1</v>
      </c>
      <c r="AA168" s="101">
        <v>0</v>
      </c>
      <c r="AB168" s="101">
        <v>0</v>
      </c>
      <c r="AC168" s="101">
        <v>0</v>
      </c>
      <c r="AD168" s="101">
        <v>0</v>
      </c>
      <c r="AE168" s="101">
        <v>0</v>
      </c>
      <c r="AF168" s="101">
        <v>0</v>
      </c>
      <c r="AG168" s="97">
        <v>1</v>
      </c>
      <c r="AH168" s="101">
        <v>0</v>
      </c>
      <c r="AI168" s="101">
        <v>0</v>
      </c>
    </row>
    <row r="169" spans="1:35" ht="18" x14ac:dyDescent="0.4">
      <c r="A169" s="101">
        <v>0</v>
      </c>
      <c r="B169" s="101">
        <v>0</v>
      </c>
      <c r="C169" s="101">
        <v>0</v>
      </c>
      <c r="D169" s="101">
        <v>0</v>
      </c>
      <c r="E169" s="97">
        <v>1</v>
      </c>
      <c r="F169" s="101">
        <v>0</v>
      </c>
      <c r="G169" s="101">
        <v>0</v>
      </c>
      <c r="H169" s="101">
        <v>0</v>
      </c>
      <c r="I169" s="101">
        <v>0</v>
      </c>
      <c r="J169" s="101">
        <v>0</v>
      </c>
      <c r="K169" s="101">
        <v>0</v>
      </c>
      <c r="L169" s="97">
        <v>1</v>
      </c>
      <c r="M169" s="101">
        <v>0</v>
      </c>
      <c r="N169" s="101">
        <v>0</v>
      </c>
      <c r="O169" s="101">
        <v>0</v>
      </c>
      <c r="P169" s="101">
        <v>0</v>
      </c>
      <c r="Q169" s="101">
        <v>0</v>
      </c>
      <c r="R169" s="101">
        <v>0</v>
      </c>
      <c r="S169" s="97">
        <v>1</v>
      </c>
      <c r="T169" s="101">
        <v>0</v>
      </c>
      <c r="U169" s="101">
        <v>0</v>
      </c>
      <c r="V169" s="101">
        <v>0</v>
      </c>
      <c r="W169" s="101">
        <v>0</v>
      </c>
      <c r="X169" s="101">
        <v>0</v>
      </c>
      <c r="Y169" s="101">
        <v>0</v>
      </c>
      <c r="Z169" s="97">
        <v>1</v>
      </c>
      <c r="AA169" s="101">
        <v>0</v>
      </c>
      <c r="AB169" s="101">
        <v>0</v>
      </c>
      <c r="AC169" s="101">
        <v>0</v>
      </c>
      <c r="AD169" s="101">
        <v>0</v>
      </c>
      <c r="AE169" s="101">
        <v>0</v>
      </c>
      <c r="AF169" s="101">
        <v>0</v>
      </c>
      <c r="AG169" s="97">
        <v>1</v>
      </c>
      <c r="AH169" s="101">
        <v>0</v>
      </c>
      <c r="AI169" s="101">
        <v>0</v>
      </c>
    </row>
    <row r="170" spans="1:35" ht="18" x14ac:dyDescent="0.4">
      <c r="A170" s="101">
        <v>0</v>
      </c>
      <c r="B170" s="101">
        <v>0</v>
      </c>
      <c r="C170" s="101">
        <v>0</v>
      </c>
      <c r="D170" s="101">
        <v>0</v>
      </c>
      <c r="E170" s="97">
        <v>1</v>
      </c>
      <c r="F170" s="101">
        <v>0</v>
      </c>
      <c r="G170" s="101">
        <v>0</v>
      </c>
      <c r="H170" s="101">
        <v>0</v>
      </c>
      <c r="I170" s="101">
        <v>0</v>
      </c>
      <c r="J170" s="101">
        <v>0</v>
      </c>
      <c r="K170" s="101">
        <v>0</v>
      </c>
      <c r="L170" s="97">
        <v>1</v>
      </c>
      <c r="M170" s="101">
        <v>0</v>
      </c>
      <c r="N170" s="101">
        <v>0</v>
      </c>
      <c r="O170" s="101">
        <v>0</v>
      </c>
      <c r="P170" s="101">
        <v>0</v>
      </c>
      <c r="Q170" s="101">
        <v>0</v>
      </c>
      <c r="R170" s="101">
        <v>0</v>
      </c>
      <c r="S170" s="97">
        <v>1</v>
      </c>
      <c r="T170" s="101">
        <v>0</v>
      </c>
      <c r="U170" s="101">
        <v>0</v>
      </c>
      <c r="V170" s="101">
        <v>0</v>
      </c>
      <c r="W170" s="101">
        <v>0</v>
      </c>
      <c r="X170" s="101">
        <v>0</v>
      </c>
      <c r="Y170" s="101">
        <v>0</v>
      </c>
      <c r="Z170" s="97">
        <v>1</v>
      </c>
      <c r="AA170" s="101">
        <v>0</v>
      </c>
      <c r="AB170" s="101">
        <v>0</v>
      </c>
      <c r="AC170" s="101">
        <v>0</v>
      </c>
      <c r="AD170" s="101">
        <v>0</v>
      </c>
      <c r="AE170" s="101">
        <v>0</v>
      </c>
      <c r="AF170" s="101">
        <v>0</v>
      </c>
      <c r="AG170" s="97">
        <v>1</v>
      </c>
      <c r="AH170" s="101">
        <v>0</v>
      </c>
      <c r="AI170" s="101">
        <v>0</v>
      </c>
    </row>
    <row r="171" spans="1:35" ht="18" x14ac:dyDescent="0.4">
      <c r="A171" s="101">
        <v>0</v>
      </c>
      <c r="B171" s="101">
        <v>0</v>
      </c>
      <c r="C171" s="101">
        <v>0</v>
      </c>
      <c r="D171" s="101">
        <v>0</v>
      </c>
      <c r="E171" s="97">
        <v>1</v>
      </c>
      <c r="F171" s="101">
        <v>0</v>
      </c>
      <c r="G171" s="101">
        <v>0</v>
      </c>
      <c r="H171" s="101">
        <v>0</v>
      </c>
      <c r="I171" s="101">
        <v>0</v>
      </c>
      <c r="J171" s="101">
        <v>0</v>
      </c>
      <c r="K171" s="101">
        <v>0</v>
      </c>
      <c r="L171" s="97">
        <v>1</v>
      </c>
      <c r="M171" s="101">
        <v>0</v>
      </c>
      <c r="N171" s="101">
        <v>0</v>
      </c>
      <c r="O171" s="101">
        <v>0</v>
      </c>
      <c r="P171" s="101">
        <v>0</v>
      </c>
      <c r="Q171" s="101">
        <v>0</v>
      </c>
      <c r="R171" s="101">
        <v>0</v>
      </c>
      <c r="S171" s="97">
        <v>1</v>
      </c>
      <c r="T171" s="101">
        <v>0</v>
      </c>
      <c r="U171" s="101">
        <v>0</v>
      </c>
      <c r="V171" s="101">
        <v>0</v>
      </c>
      <c r="W171" s="101">
        <v>0</v>
      </c>
      <c r="X171" s="101">
        <v>0</v>
      </c>
      <c r="Y171" s="101">
        <v>0</v>
      </c>
      <c r="Z171" s="97">
        <v>1</v>
      </c>
      <c r="AA171" s="101">
        <v>0</v>
      </c>
      <c r="AB171" s="101">
        <v>0</v>
      </c>
      <c r="AC171" s="101">
        <v>0</v>
      </c>
      <c r="AD171" s="101">
        <v>0</v>
      </c>
      <c r="AE171" s="101">
        <v>0</v>
      </c>
      <c r="AF171" s="101">
        <v>0</v>
      </c>
      <c r="AG171" s="97">
        <v>1</v>
      </c>
      <c r="AH171" s="101">
        <v>0</v>
      </c>
      <c r="AI171" s="101">
        <v>0</v>
      </c>
    </row>
    <row r="172" spans="1:35" ht="18" x14ac:dyDescent="0.4">
      <c r="A172" s="101">
        <v>0</v>
      </c>
      <c r="B172" s="101">
        <v>0</v>
      </c>
      <c r="C172" s="101">
        <v>0</v>
      </c>
      <c r="D172" s="101">
        <v>0</v>
      </c>
      <c r="E172" s="97">
        <v>1</v>
      </c>
      <c r="F172" s="101">
        <v>0</v>
      </c>
      <c r="G172" s="101">
        <v>0</v>
      </c>
      <c r="H172" s="101">
        <v>0</v>
      </c>
      <c r="I172" s="101">
        <v>0</v>
      </c>
      <c r="J172" s="101">
        <v>0</v>
      </c>
      <c r="K172" s="101">
        <v>0</v>
      </c>
      <c r="L172" s="97">
        <v>1</v>
      </c>
      <c r="M172" s="101">
        <v>0</v>
      </c>
      <c r="N172" s="101">
        <v>0</v>
      </c>
      <c r="O172" s="101">
        <v>0</v>
      </c>
      <c r="P172" s="101">
        <v>0</v>
      </c>
      <c r="Q172" s="101">
        <v>0</v>
      </c>
      <c r="R172" s="101">
        <v>0</v>
      </c>
      <c r="S172" s="97">
        <v>1</v>
      </c>
      <c r="T172" s="101">
        <v>0</v>
      </c>
      <c r="U172" s="101">
        <v>0</v>
      </c>
      <c r="V172" s="101">
        <v>0</v>
      </c>
      <c r="W172" s="101">
        <v>0</v>
      </c>
      <c r="X172" s="101">
        <v>0</v>
      </c>
      <c r="Y172" s="101">
        <v>0</v>
      </c>
      <c r="Z172" s="97">
        <v>1</v>
      </c>
      <c r="AA172" s="101">
        <v>0</v>
      </c>
      <c r="AB172" s="101">
        <v>0</v>
      </c>
      <c r="AC172" s="101">
        <v>0</v>
      </c>
      <c r="AD172" s="101">
        <v>0</v>
      </c>
      <c r="AE172" s="101">
        <v>0</v>
      </c>
      <c r="AF172" s="101">
        <v>0</v>
      </c>
      <c r="AG172" s="97">
        <v>1</v>
      </c>
      <c r="AH172" s="101">
        <v>0</v>
      </c>
      <c r="AI172" s="101">
        <v>0</v>
      </c>
    </row>
    <row r="173" spans="1:35" ht="18" x14ac:dyDescent="0.4">
      <c r="A173" s="96" t="s">
        <v>411</v>
      </c>
      <c r="B173" s="101">
        <v>0</v>
      </c>
      <c r="C173" s="101">
        <v>0</v>
      </c>
      <c r="D173" s="101">
        <v>0</v>
      </c>
      <c r="E173" s="97">
        <v>1</v>
      </c>
      <c r="F173" s="101">
        <v>0</v>
      </c>
      <c r="G173" s="101">
        <v>0</v>
      </c>
      <c r="H173" s="96" t="s">
        <v>411</v>
      </c>
      <c r="I173" s="101">
        <v>0</v>
      </c>
      <c r="J173" s="101">
        <v>0</v>
      </c>
      <c r="K173" s="101">
        <v>0</v>
      </c>
      <c r="L173" s="97">
        <v>1</v>
      </c>
      <c r="M173" s="101">
        <v>0</v>
      </c>
      <c r="N173" s="101">
        <v>0</v>
      </c>
      <c r="O173" s="96" t="s">
        <v>411</v>
      </c>
      <c r="P173" s="101">
        <v>0</v>
      </c>
      <c r="Q173" s="101">
        <v>0</v>
      </c>
      <c r="R173" s="101">
        <v>0</v>
      </c>
      <c r="S173" s="97">
        <v>1</v>
      </c>
      <c r="T173" s="101">
        <v>0</v>
      </c>
      <c r="U173" s="101">
        <v>0</v>
      </c>
      <c r="V173" s="96" t="s">
        <v>411</v>
      </c>
      <c r="W173" s="101">
        <v>0</v>
      </c>
      <c r="X173" s="101">
        <v>0</v>
      </c>
      <c r="Y173" s="101">
        <v>0</v>
      </c>
      <c r="Z173" s="97">
        <v>1</v>
      </c>
      <c r="AA173" s="101">
        <v>0</v>
      </c>
      <c r="AB173" s="101">
        <v>0</v>
      </c>
      <c r="AC173" s="96" t="s">
        <v>411</v>
      </c>
      <c r="AD173" s="101">
        <v>0</v>
      </c>
      <c r="AE173" s="101">
        <v>0</v>
      </c>
      <c r="AF173" s="101">
        <v>0</v>
      </c>
      <c r="AG173" s="97">
        <v>1</v>
      </c>
      <c r="AH173" s="101">
        <v>0</v>
      </c>
      <c r="AI173" s="101">
        <v>0</v>
      </c>
    </row>
    <row r="174" spans="1:35" ht="18" x14ac:dyDescent="0.4">
      <c r="A174" s="96" t="s">
        <v>412</v>
      </c>
      <c r="B174" s="101">
        <v>0</v>
      </c>
      <c r="C174" s="101">
        <v>0</v>
      </c>
      <c r="D174" s="101">
        <v>0</v>
      </c>
      <c r="E174" s="97">
        <v>1</v>
      </c>
      <c r="F174" s="101">
        <v>0</v>
      </c>
      <c r="G174" s="101">
        <v>0</v>
      </c>
      <c r="H174" s="96" t="s">
        <v>412</v>
      </c>
      <c r="I174" s="101">
        <v>0</v>
      </c>
      <c r="J174" s="101">
        <v>0</v>
      </c>
      <c r="K174" s="101">
        <v>0</v>
      </c>
      <c r="L174" s="97">
        <v>1</v>
      </c>
      <c r="M174" s="101">
        <v>0</v>
      </c>
      <c r="N174" s="101">
        <v>0</v>
      </c>
      <c r="O174" s="96" t="s">
        <v>412</v>
      </c>
      <c r="P174" s="101">
        <v>0</v>
      </c>
      <c r="Q174" s="101">
        <v>0</v>
      </c>
      <c r="R174" s="101">
        <v>0</v>
      </c>
      <c r="S174" s="97">
        <v>1</v>
      </c>
      <c r="T174" s="101">
        <v>0</v>
      </c>
      <c r="U174" s="101">
        <v>0</v>
      </c>
      <c r="V174" s="96" t="s">
        <v>412</v>
      </c>
      <c r="W174" s="101">
        <v>0</v>
      </c>
      <c r="X174" s="101">
        <v>0</v>
      </c>
      <c r="Y174" s="101">
        <v>0</v>
      </c>
      <c r="Z174" s="97">
        <v>1</v>
      </c>
      <c r="AA174" s="101">
        <v>0</v>
      </c>
      <c r="AB174" s="101">
        <v>0</v>
      </c>
      <c r="AC174" s="96" t="s">
        <v>412</v>
      </c>
      <c r="AD174" s="101">
        <v>0</v>
      </c>
      <c r="AE174" s="101">
        <v>0</v>
      </c>
      <c r="AF174" s="101">
        <v>0</v>
      </c>
      <c r="AG174" s="97">
        <v>1</v>
      </c>
      <c r="AH174" s="101">
        <v>0</v>
      </c>
      <c r="AI174" s="101">
        <v>0</v>
      </c>
    </row>
    <row r="175" spans="1:35" ht="18" x14ac:dyDescent="0.4">
      <c r="A175" s="101">
        <v>0</v>
      </c>
      <c r="B175" s="101">
        <v>0</v>
      </c>
      <c r="C175" s="101">
        <v>0</v>
      </c>
      <c r="D175" s="101">
        <v>0</v>
      </c>
      <c r="E175" s="97">
        <v>1</v>
      </c>
      <c r="F175" s="101">
        <v>0</v>
      </c>
      <c r="G175" s="101">
        <v>0</v>
      </c>
      <c r="H175" s="101">
        <v>0</v>
      </c>
      <c r="I175" s="101">
        <v>0</v>
      </c>
      <c r="J175" s="101">
        <v>0</v>
      </c>
      <c r="K175" s="101">
        <v>0</v>
      </c>
      <c r="L175" s="97">
        <v>1</v>
      </c>
      <c r="M175" s="101">
        <v>0</v>
      </c>
      <c r="N175" s="101">
        <v>0</v>
      </c>
      <c r="O175" s="101">
        <v>0</v>
      </c>
      <c r="P175" s="101">
        <v>0</v>
      </c>
      <c r="Q175" s="101">
        <v>0</v>
      </c>
      <c r="R175" s="101">
        <v>0</v>
      </c>
      <c r="S175" s="97">
        <v>1</v>
      </c>
      <c r="T175" s="101">
        <v>0</v>
      </c>
      <c r="U175" s="101">
        <v>0</v>
      </c>
      <c r="V175" s="101">
        <v>0</v>
      </c>
      <c r="W175" s="101">
        <v>0</v>
      </c>
      <c r="X175" s="101">
        <v>0</v>
      </c>
      <c r="Y175" s="101">
        <v>0</v>
      </c>
      <c r="Z175" s="97">
        <v>1</v>
      </c>
      <c r="AA175" s="101">
        <v>0</v>
      </c>
      <c r="AB175" s="101">
        <v>0</v>
      </c>
      <c r="AC175" s="101">
        <v>0</v>
      </c>
      <c r="AD175" s="101">
        <v>0</v>
      </c>
      <c r="AE175" s="101">
        <v>0</v>
      </c>
      <c r="AF175" s="101">
        <v>0</v>
      </c>
      <c r="AG175" s="97">
        <v>1</v>
      </c>
      <c r="AH175" s="101">
        <v>0</v>
      </c>
      <c r="AI175" s="101">
        <v>0</v>
      </c>
    </row>
    <row r="176" spans="1:35" ht="18" x14ac:dyDescent="0.4">
      <c r="A176" s="101">
        <v>0</v>
      </c>
      <c r="B176" s="101">
        <v>0</v>
      </c>
      <c r="C176" s="101">
        <v>0</v>
      </c>
      <c r="D176" s="101">
        <v>0</v>
      </c>
      <c r="E176" s="97">
        <v>1</v>
      </c>
      <c r="F176" s="101">
        <v>0</v>
      </c>
      <c r="G176" s="101">
        <v>0</v>
      </c>
      <c r="H176" s="101">
        <v>0</v>
      </c>
      <c r="I176" s="101">
        <v>0</v>
      </c>
      <c r="J176" s="101">
        <v>0</v>
      </c>
      <c r="K176" s="101">
        <v>0</v>
      </c>
      <c r="L176" s="97">
        <v>1</v>
      </c>
      <c r="M176" s="101">
        <v>0</v>
      </c>
      <c r="N176" s="101">
        <v>0</v>
      </c>
      <c r="O176" s="101">
        <v>0</v>
      </c>
      <c r="P176" s="101">
        <v>0</v>
      </c>
      <c r="Q176" s="101">
        <v>0</v>
      </c>
      <c r="R176" s="101">
        <v>0</v>
      </c>
      <c r="S176" s="97">
        <v>1</v>
      </c>
      <c r="T176" s="101">
        <v>0</v>
      </c>
      <c r="U176" s="101">
        <v>0</v>
      </c>
      <c r="V176" s="101">
        <v>0</v>
      </c>
      <c r="W176" s="101">
        <v>0</v>
      </c>
      <c r="X176" s="101">
        <v>0</v>
      </c>
      <c r="Y176" s="101">
        <v>0</v>
      </c>
      <c r="Z176" s="97">
        <v>1</v>
      </c>
      <c r="AA176" s="101">
        <v>0</v>
      </c>
      <c r="AB176" s="101">
        <v>0</v>
      </c>
      <c r="AC176" s="101">
        <v>0</v>
      </c>
      <c r="AD176" s="101">
        <v>0</v>
      </c>
      <c r="AE176" s="101">
        <v>0</v>
      </c>
      <c r="AF176" s="101">
        <v>0</v>
      </c>
      <c r="AG176" s="97">
        <v>1</v>
      </c>
      <c r="AH176" s="101">
        <v>0</v>
      </c>
      <c r="AI176" s="101">
        <v>0</v>
      </c>
    </row>
    <row r="177" spans="1:35" ht="18" x14ac:dyDescent="0.4">
      <c r="A177" s="96" t="s">
        <v>413</v>
      </c>
      <c r="B177" s="101">
        <v>0</v>
      </c>
      <c r="C177" s="101">
        <v>0</v>
      </c>
      <c r="D177" s="101">
        <v>0</v>
      </c>
      <c r="E177" s="97">
        <v>1</v>
      </c>
      <c r="F177" s="101">
        <v>0</v>
      </c>
      <c r="G177" s="101">
        <v>0</v>
      </c>
      <c r="H177" s="96" t="s">
        <v>413</v>
      </c>
      <c r="I177" s="101">
        <v>0</v>
      </c>
      <c r="J177" s="101">
        <v>0</v>
      </c>
      <c r="K177" s="101">
        <v>0</v>
      </c>
      <c r="L177" s="97">
        <v>1</v>
      </c>
      <c r="M177" s="101">
        <v>0</v>
      </c>
      <c r="N177" s="101">
        <v>0</v>
      </c>
      <c r="O177" s="96" t="s">
        <v>413</v>
      </c>
      <c r="P177" s="101">
        <v>0</v>
      </c>
      <c r="Q177" s="101">
        <v>0</v>
      </c>
      <c r="R177" s="101">
        <v>0</v>
      </c>
      <c r="S177" s="97">
        <v>1</v>
      </c>
      <c r="T177" s="101">
        <v>0</v>
      </c>
      <c r="U177" s="101">
        <v>0</v>
      </c>
      <c r="V177" s="96" t="s">
        <v>413</v>
      </c>
      <c r="W177" s="101">
        <v>0</v>
      </c>
      <c r="X177" s="101">
        <v>0</v>
      </c>
      <c r="Y177" s="101">
        <v>0</v>
      </c>
      <c r="Z177" s="97">
        <v>1</v>
      </c>
      <c r="AA177" s="101">
        <v>0</v>
      </c>
      <c r="AB177" s="101">
        <v>0</v>
      </c>
      <c r="AC177" s="96" t="s">
        <v>413</v>
      </c>
      <c r="AD177" s="101">
        <v>0</v>
      </c>
      <c r="AE177" s="101">
        <v>0</v>
      </c>
      <c r="AF177" s="101">
        <v>0</v>
      </c>
      <c r="AG177" s="97">
        <v>1</v>
      </c>
      <c r="AH177" s="101">
        <v>0</v>
      </c>
      <c r="AI177" s="101">
        <v>0</v>
      </c>
    </row>
    <row r="178" spans="1:35" ht="36" x14ac:dyDescent="0.4">
      <c r="A178" s="96" t="s">
        <v>414</v>
      </c>
      <c r="B178" s="101">
        <v>0</v>
      </c>
      <c r="C178" s="101">
        <v>0</v>
      </c>
      <c r="D178" s="101">
        <v>0</v>
      </c>
      <c r="E178" s="97">
        <v>1</v>
      </c>
      <c r="F178" s="101">
        <v>0</v>
      </c>
      <c r="G178" s="101">
        <v>0</v>
      </c>
      <c r="H178" s="96" t="s">
        <v>414</v>
      </c>
      <c r="I178" s="101">
        <v>0</v>
      </c>
      <c r="J178" s="101">
        <v>0</v>
      </c>
      <c r="K178" s="101">
        <v>0</v>
      </c>
      <c r="L178" s="97">
        <v>1</v>
      </c>
      <c r="M178" s="101">
        <v>0</v>
      </c>
      <c r="N178" s="101">
        <v>0</v>
      </c>
      <c r="O178" s="96" t="s">
        <v>414</v>
      </c>
      <c r="P178" s="101">
        <v>0</v>
      </c>
      <c r="Q178" s="101">
        <v>0</v>
      </c>
      <c r="R178" s="101">
        <v>0</v>
      </c>
      <c r="S178" s="97">
        <v>1</v>
      </c>
      <c r="T178" s="101">
        <v>0</v>
      </c>
      <c r="U178" s="101">
        <v>0</v>
      </c>
      <c r="V178" s="96" t="s">
        <v>414</v>
      </c>
      <c r="W178" s="101">
        <v>0</v>
      </c>
      <c r="X178" s="101">
        <v>0</v>
      </c>
      <c r="Y178" s="101">
        <v>0</v>
      </c>
      <c r="Z178" s="97">
        <v>1</v>
      </c>
      <c r="AA178" s="101">
        <v>0</v>
      </c>
      <c r="AB178" s="101">
        <v>0</v>
      </c>
      <c r="AC178" s="96" t="s">
        <v>414</v>
      </c>
      <c r="AD178" s="101">
        <v>0</v>
      </c>
      <c r="AE178" s="101">
        <v>0</v>
      </c>
      <c r="AF178" s="101">
        <v>0</v>
      </c>
      <c r="AG178" s="97">
        <v>1</v>
      </c>
      <c r="AH178" s="101">
        <v>0</v>
      </c>
      <c r="AI178" s="101">
        <v>0</v>
      </c>
    </row>
    <row r="179" spans="1:35" ht="18" x14ac:dyDescent="0.4">
      <c r="A179" s="101">
        <v>0</v>
      </c>
      <c r="B179" s="101">
        <v>0</v>
      </c>
      <c r="C179" s="101">
        <v>0</v>
      </c>
      <c r="D179" s="101">
        <v>0</v>
      </c>
      <c r="E179" s="97">
        <v>1</v>
      </c>
      <c r="F179" s="101">
        <v>0</v>
      </c>
      <c r="G179" s="101">
        <v>0</v>
      </c>
      <c r="H179" s="101">
        <v>0</v>
      </c>
      <c r="I179" s="101">
        <v>0</v>
      </c>
      <c r="J179" s="101">
        <v>0</v>
      </c>
      <c r="K179" s="101">
        <v>0</v>
      </c>
      <c r="L179" s="97">
        <v>1</v>
      </c>
      <c r="M179" s="101">
        <v>0</v>
      </c>
      <c r="N179" s="101">
        <v>0</v>
      </c>
      <c r="O179" s="101">
        <v>0</v>
      </c>
      <c r="P179" s="101">
        <v>0</v>
      </c>
      <c r="Q179" s="101">
        <v>0</v>
      </c>
      <c r="R179" s="101">
        <v>0</v>
      </c>
      <c r="S179" s="97">
        <v>1</v>
      </c>
      <c r="T179" s="101">
        <v>0</v>
      </c>
      <c r="U179" s="101">
        <v>0</v>
      </c>
      <c r="V179" s="101">
        <v>0</v>
      </c>
      <c r="W179" s="101">
        <v>0</v>
      </c>
      <c r="X179" s="101">
        <v>0</v>
      </c>
      <c r="Y179" s="101">
        <v>0</v>
      </c>
      <c r="Z179" s="97">
        <v>1</v>
      </c>
      <c r="AA179" s="101">
        <v>0</v>
      </c>
      <c r="AB179" s="101">
        <v>0</v>
      </c>
      <c r="AC179" s="101">
        <v>0</v>
      </c>
      <c r="AD179" s="101">
        <v>0</v>
      </c>
      <c r="AE179" s="101">
        <v>0</v>
      </c>
      <c r="AF179" s="101">
        <v>0</v>
      </c>
      <c r="AG179" s="97">
        <v>1</v>
      </c>
      <c r="AH179" s="101">
        <v>0</v>
      </c>
      <c r="AI179" s="101">
        <v>0</v>
      </c>
    </row>
    <row r="180" spans="1:35" ht="18" x14ac:dyDescent="0.4">
      <c r="A180" s="101">
        <v>0</v>
      </c>
      <c r="B180" s="101">
        <v>0</v>
      </c>
      <c r="C180" s="101">
        <v>0</v>
      </c>
      <c r="D180" s="101">
        <v>0</v>
      </c>
      <c r="E180" s="97">
        <v>1</v>
      </c>
      <c r="F180" s="101">
        <v>0</v>
      </c>
      <c r="G180" s="101">
        <v>0</v>
      </c>
      <c r="H180" s="101">
        <v>0</v>
      </c>
      <c r="I180" s="101">
        <v>0</v>
      </c>
      <c r="J180" s="101">
        <v>0</v>
      </c>
      <c r="K180" s="101">
        <v>0</v>
      </c>
      <c r="L180" s="97">
        <v>1</v>
      </c>
      <c r="M180" s="101">
        <v>0</v>
      </c>
      <c r="N180" s="101">
        <v>0</v>
      </c>
      <c r="O180" s="101">
        <v>0</v>
      </c>
      <c r="P180" s="101">
        <v>0</v>
      </c>
      <c r="Q180" s="101">
        <v>0</v>
      </c>
      <c r="R180" s="101">
        <v>0</v>
      </c>
      <c r="S180" s="97">
        <v>1</v>
      </c>
      <c r="T180" s="101">
        <v>0</v>
      </c>
      <c r="U180" s="101">
        <v>0</v>
      </c>
      <c r="V180" s="101">
        <v>0</v>
      </c>
      <c r="W180" s="101">
        <v>0</v>
      </c>
      <c r="X180" s="101">
        <v>0</v>
      </c>
      <c r="Y180" s="101">
        <v>0</v>
      </c>
      <c r="Z180" s="97">
        <v>1</v>
      </c>
      <c r="AA180" s="101">
        <v>0</v>
      </c>
      <c r="AB180" s="101">
        <v>0</v>
      </c>
      <c r="AC180" s="101">
        <v>0</v>
      </c>
      <c r="AD180" s="101">
        <v>0</v>
      </c>
      <c r="AE180" s="101">
        <v>0</v>
      </c>
      <c r="AF180" s="101">
        <v>0</v>
      </c>
      <c r="AG180" s="97">
        <v>1</v>
      </c>
      <c r="AH180" s="101">
        <v>0</v>
      </c>
      <c r="AI180" s="101">
        <v>0</v>
      </c>
    </row>
    <row r="181" spans="1:35" ht="18" x14ac:dyDescent="0.4">
      <c r="A181" s="96" t="s">
        <v>415</v>
      </c>
      <c r="B181" s="101">
        <v>0</v>
      </c>
      <c r="C181" s="101">
        <v>0</v>
      </c>
      <c r="D181" s="101">
        <v>0</v>
      </c>
      <c r="E181" s="97">
        <v>1</v>
      </c>
      <c r="F181" s="101">
        <v>0</v>
      </c>
      <c r="G181" s="101">
        <v>0</v>
      </c>
      <c r="H181" s="96" t="s">
        <v>415</v>
      </c>
      <c r="I181" s="101">
        <v>0</v>
      </c>
      <c r="J181" s="101">
        <v>0</v>
      </c>
      <c r="K181" s="101">
        <v>0</v>
      </c>
      <c r="L181" s="97">
        <v>1</v>
      </c>
      <c r="M181" s="101">
        <v>0</v>
      </c>
      <c r="N181" s="101">
        <v>0</v>
      </c>
      <c r="O181" s="96" t="s">
        <v>415</v>
      </c>
      <c r="P181" s="101">
        <v>0</v>
      </c>
      <c r="Q181" s="101">
        <v>0</v>
      </c>
      <c r="R181" s="101">
        <v>0</v>
      </c>
      <c r="S181" s="97">
        <v>1</v>
      </c>
      <c r="T181" s="101">
        <v>0</v>
      </c>
      <c r="U181" s="101">
        <v>0</v>
      </c>
      <c r="V181" s="96" t="s">
        <v>415</v>
      </c>
      <c r="W181" s="101">
        <v>0</v>
      </c>
      <c r="X181" s="101">
        <v>0</v>
      </c>
      <c r="Y181" s="101">
        <v>0</v>
      </c>
      <c r="Z181" s="97">
        <v>1</v>
      </c>
      <c r="AA181" s="101">
        <v>0</v>
      </c>
      <c r="AB181" s="101">
        <v>0</v>
      </c>
      <c r="AC181" s="96" t="s">
        <v>415</v>
      </c>
      <c r="AD181" s="101">
        <v>0</v>
      </c>
      <c r="AE181" s="101">
        <v>0</v>
      </c>
      <c r="AF181" s="101">
        <v>0</v>
      </c>
      <c r="AG181" s="97">
        <v>1</v>
      </c>
      <c r="AH181" s="101">
        <v>0</v>
      </c>
      <c r="AI181" s="101">
        <v>0</v>
      </c>
    </row>
    <row r="182" spans="1:35" ht="36" x14ac:dyDescent="0.4">
      <c r="A182" s="96" t="s">
        <v>416</v>
      </c>
      <c r="B182" s="101">
        <v>0</v>
      </c>
      <c r="C182" s="101">
        <v>0</v>
      </c>
      <c r="D182" s="101">
        <v>0</v>
      </c>
      <c r="E182" s="97">
        <v>1</v>
      </c>
      <c r="F182" s="101">
        <v>0</v>
      </c>
      <c r="G182" s="101">
        <v>0</v>
      </c>
      <c r="H182" s="96" t="s">
        <v>416</v>
      </c>
      <c r="I182" s="101">
        <v>0</v>
      </c>
      <c r="J182" s="101">
        <v>0</v>
      </c>
      <c r="K182" s="101">
        <v>0</v>
      </c>
      <c r="L182" s="97">
        <v>1</v>
      </c>
      <c r="M182" s="101">
        <v>0</v>
      </c>
      <c r="N182" s="101">
        <v>0</v>
      </c>
      <c r="O182" s="96" t="s">
        <v>416</v>
      </c>
      <c r="P182" s="101">
        <v>0</v>
      </c>
      <c r="Q182" s="101">
        <v>0</v>
      </c>
      <c r="R182" s="101">
        <v>0</v>
      </c>
      <c r="S182" s="97">
        <v>1</v>
      </c>
      <c r="T182" s="101">
        <v>0</v>
      </c>
      <c r="U182" s="101">
        <v>0</v>
      </c>
      <c r="V182" s="96" t="s">
        <v>416</v>
      </c>
      <c r="W182" s="101">
        <v>0</v>
      </c>
      <c r="X182" s="101">
        <v>0</v>
      </c>
      <c r="Y182" s="101">
        <v>0</v>
      </c>
      <c r="Z182" s="97">
        <v>1</v>
      </c>
      <c r="AA182" s="101">
        <v>0</v>
      </c>
      <c r="AB182" s="101">
        <v>0</v>
      </c>
      <c r="AC182" s="96" t="s">
        <v>416</v>
      </c>
      <c r="AD182" s="101">
        <v>0</v>
      </c>
      <c r="AE182" s="101">
        <v>0</v>
      </c>
      <c r="AF182" s="101">
        <v>0</v>
      </c>
      <c r="AG182" s="97">
        <v>1</v>
      </c>
      <c r="AH182" s="101">
        <v>0</v>
      </c>
      <c r="AI182" s="101">
        <v>0</v>
      </c>
    </row>
  </sheetData>
  <mergeCells count="2">
    <mergeCell ref="B2:F2"/>
    <mergeCell ref="B3:F3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4785B-182A-4B61-8101-5AB34B5153CE}">
  <sheetPr codeName="Sheet30"/>
  <dimension ref="A1:L79"/>
  <sheetViews>
    <sheetView workbookViewId="0">
      <selection activeCell="A4" sqref="A4:L80"/>
    </sheetView>
  </sheetViews>
  <sheetFormatPr defaultRowHeight="12.5" x14ac:dyDescent="0.25"/>
  <cols>
    <col min="1" max="1" width="11.81640625" style="32" bestFit="1" customWidth="1"/>
    <col min="2" max="2" width="12.453125" style="32" bestFit="1" customWidth="1"/>
    <col min="3" max="3" width="6.26953125" style="32" bestFit="1" customWidth="1"/>
    <col min="4" max="4" width="8.7265625" style="32" bestFit="1" customWidth="1"/>
    <col min="5" max="5" width="10.54296875" style="32" bestFit="1" customWidth="1"/>
    <col min="6" max="8" width="17.81640625" style="32" bestFit="1" customWidth="1"/>
    <col min="9" max="9" width="17.453125" style="32" bestFit="1" customWidth="1"/>
    <col min="10" max="11" width="11.26953125" style="32" bestFit="1" customWidth="1"/>
    <col min="12" max="16384" width="8.7265625" style="32"/>
  </cols>
  <sheetData>
    <row r="1" spans="1:12" ht="35" customHeight="1" x14ac:dyDescent="0.35">
      <c r="A1" s="263" t="s">
        <v>746</v>
      </c>
      <c r="B1" s="264"/>
      <c r="C1" s="264"/>
      <c r="D1" s="265"/>
      <c r="E1" s="31"/>
      <c r="F1" s="31"/>
      <c r="G1" s="31"/>
      <c r="H1" s="31"/>
      <c r="I1" s="31"/>
      <c r="J1" s="31"/>
      <c r="K1" s="31"/>
    </row>
    <row r="2" spans="1:12" ht="53.5" thickBot="1" x14ac:dyDescent="0.45">
      <c r="A2" s="33" t="s">
        <v>126</v>
      </c>
      <c r="B2" s="34" t="s">
        <v>127</v>
      </c>
      <c r="C2" s="33" t="s">
        <v>128</v>
      </c>
      <c r="D2" s="35" t="s">
        <v>129</v>
      </c>
      <c r="E2" s="31"/>
      <c r="F2" s="31"/>
      <c r="G2" s="31"/>
      <c r="H2" s="31"/>
      <c r="I2" s="31"/>
      <c r="J2" s="31"/>
      <c r="K2" s="31"/>
    </row>
    <row r="3" spans="1:12" ht="36.5" thickBot="1" x14ac:dyDescent="0.45">
      <c r="A3" s="36" t="s">
        <v>130</v>
      </c>
      <c r="B3" s="36" t="s">
        <v>131</v>
      </c>
      <c r="C3" s="36" t="s">
        <v>132</v>
      </c>
      <c r="D3" s="36" t="s">
        <v>133</v>
      </c>
      <c r="E3" s="36" t="s">
        <v>134</v>
      </c>
      <c r="F3" s="36" t="s">
        <v>135</v>
      </c>
      <c r="G3" s="36" t="s">
        <v>136</v>
      </c>
      <c r="H3" s="37" t="s">
        <v>137</v>
      </c>
      <c r="I3" s="37" t="s">
        <v>138</v>
      </c>
      <c r="J3" s="37" t="s">
        <v>139</v>
      </c>
      <c r="K3" s="38" t="s">
        <v>140</v>
      </c>
      <c r="L3" s="39"/>
    </row>
    <row r="4" spans="1:12" ht="36" x14ac:dyDescent="0.4">
      <c r="A4" s="40" t="s">
        <v>713</v>
      </c>
      <c r="B4" s="41" t="s">
        <v>599</v>
      </c>
      <c r="C4" s="40" t="s">
        <v>187</v>
      </c>
      <c r="D4" s="113" t="s">
        <v>188</v>
      </c>
      <c r="E4" s="40" t="s">
        <v>189</v>
      </c>
      <c r="F4" s="40" t="s">
        <v>190</v>
      </c>
      <c r="G4" s="42" t="s">
        <v>191</v>
      </c>
      <c r="H4" s="43"/>
      <c r="I4" s="43"/>
      <c r="J4" s="43"/>
      <c r="K4" s="43"/>
    </row>
    <row r="5" spans="1:12" ht="18.5" thickBot="1" x14ac:dyDescent="0.45">
      <c r="A5" s="44">
        <v>1000</v>
      </c>
      <c r="B5" s="55">
        <v>920</v>
      </c>
      <c r="C5" s="44">
        <v>1085.6392993139507</v>
      </c>
      <c r="D5" s="45">
        <v>6.2236008876489262</v>
      </c>
      <c r="E5" s="61">
        <v>12.497177243762017</v>
      </c>
      <c r="F5" s="61">
        <v>36.645097565460205</v>
      </c>
      <c r="G5" s="58">
        <v>36.645095825195313</v>
      </c>
      <c r="H5" s="43"/>
      <c r="I5" s="43"/>
      <c r="J5" s="43"/>
      <c r="K5" s="43"/>
    </row>
    <row r="6" spans="1:12" ht="36" x14ac:dyDescent="0.4">
      <c r="A6" s="49"/>
      <c r="B6" s="49"/>
      <c r="C6" s="49"/>
      <c r="D6" s="113" t="s">
        <v>192</v>
      </c>
      <c r="E6" s="41" t="s">
        <v>157</v>
      </c>
      <c r="F6" s="41" t="s">
        <v>144</v>
      </c>
      <c r="G6" s="42" t="s">
        <v>145</v>
      </c>
      <c r="H6" s="43"/>
      <c r="I6" s="43"/>
      <c r="J6" s="43"/>
      <c r="K6" s="43"/>
    </row>
    <row r="7" spans="1:12" ht="18.5" thickBot="1" x14ac:dyDescent="0.45">
      <c r="A7" s="49"/>
      <c r="B7" s="49"/>
      <c r="C7" s="49"/>
      <c r="D7" s="61">
        <v>20.084326721191406</v>
      </c>
      <c r="E7" s="62">
        <v>13.054811763763428</v>
      </c>
      <c r="F7" s="46">
        <v>2.6900960479274785</v>
      </c>
      <c r="G7" s="50">
        <v>0.87047449112181208</v>
      </c>
      <c r="H7" s="43"/>
      <c r="I7" s="43"/>
      <c r="J7" s="43"/>
      <c r="K7" s="43"/>
    </row>
    <row r="8" spans="1:12" ht="36" x14ac:dyDescent="0.4">
      <c r="A8" s="49"/>
      <c r="B8" s="49"/>
      <c r="C8" s="49"/>
      <c r="D8" s="49"/>
      <c r="E8" s="49"/>
      <c r="F8" s="49"/>
      <c r="G8" s="42" t="s">
        <v>146</v>
      </c>
      <c r="H8" s="43"/>
      <c r="I8" s="43"/>
      <c r="J8" s="43"/>
      <c r="K8" s="43"/>
    </row>
    <row r="9" spans="1:12" ht="18.5" thickBot="1" x14ac:dyDescent="0.45">
      <c r="A9" s="49"/>
      <c r="B9" s="49"/>
      <c r="C9" s="49"/>
      <c r="D9" s="49"/>
      <c r="E9" s="49"/>
      <c r="F9" s="49"/>
      <c r="G9" s="53">
        <v>2.7438980169122549</v>
      </c>
      <c r="H9" s="43"/>
      <c r="I9" s="43"/>
      <c r="J9" s="43"/>
      <c r="K9" s="43"/>
    </row>
    <row r="10" spans="1:12" ht="18" x14ac:dyDescent="0.4">
      <c r="A10" s="49"/>
      <c r="B10" s="49"/>
      <c r="C10" s="49"/>
      <c r="D10" s="49"/>
      <c r="E10" s="49"/>
      <c r="F10" s="41" t="s">
        <v>147</v>
      </c>
      <c r="G10" s="42" t="s">
        <v>148</v>
      </c>
      <c r="H10" s="43"/>
      <c r="I10" s="43"/>
      <c r="J10" s="43"/>
      <c r="K10" s="43"/>
    </row>
    <row r="11" spans="1:12" ht="18.5" thickBot="1" x14ac:dyDescent="0.45">
      <c r="A11" s="49"/>
      <c r="B11" s="49"/>
      <c r="C11" s="49"/>
      <c r="D11" s="49"/>
      <c r="E11" s="49"/>
      <c r="F11" s="46">
        <v>5.0208927003261303</v>
      </c>
      <c r="G11" s="53">
        <v>5.0209002946782588</v>
      </c>
      <c r="H11" s="43"/>
      <c r="I11" s="43"/>
      <c r="J11" s="43"/>
      <c r="K11" s="43"/>
    </row>
    <row r="12" spans="1:12" ht="18" x14ac:dyDescent="0.4">
      <c r="A12" s="49"/>
      <c r="B12" s="49"/>
      <c r="C12" s="49"/>
      <c r="D12" s="49"/>
      <c r="E12" s="49"/>
      <c r="F12" s="41" t="s">
        <v>149</v>
      </c>
      <c r="G12" s="42" t="s">
        <v>148</v>
      </c>
      <c r="H12" s="43"/>
      <c r="I12" s="43"/>
      <c r="J12" s="43"/>
      <c r="K12" s="43"/>
    </row>
    <row r="13" spans="1:12" ht="18.5" thickBot="1" x14ac:dyDescent="0.45">
      <c r="A13" s="49"/>
      <c r="B13" s="49"/>
      <c r="C13" s="49"/>
      <c r="D13" s="49"/>
      <c r="E13" s="49"/>
      <c r="F13" s="46">
        <v>2.2288449695958481</v>
      </c>
      <c r="G13" s="53">
        <v>2.2288482879169313</v>
      </c>
      <c r="H13" s="43"/>
      <c r="I13" s="43"/>
      <c r="J13" s="43"/>
      <c r="K13" s="43"/>
    </row>
    <row r="14" spans="1:12" ht="18" x14ac:dyDescent="0.4">
      <c r="A14" s="49"/>
      <c r="B14" s="49"/>
      <c r="C14" s="49"/>
      <c r="D14" s="49"/>
      <c r="E14" s="49"/>
      <c r="F14" s="40" t="s">
        <v>150</v>
      </c>
      <c r="G14" s="42" t="s">
        <v>151</v>
      </c>
      <c r="H14" s="43"/>
      <c r="I14" s="43"/>
      <c r="J14" s="43"/>
      <c r="K14" s="43"/>
    </row>
    <row r="15" spans="1:12" ht="18.5" thickBot="1" x14ac:dyDescent="0.45">
      <c r="A15" s="49"/>
      <c r="B15" s="49"/>
      <c r="C15" s="49"/>
      <c r="D15" s="49"/>
      <c r="E15" s="49"/>
      <c r="F15" s="45">
        <v>3.4810723853096444</v>
      </c>
      <c r="G15" s="53">
        <v>3.4810724258422852</v>
      </c>
      <c r="H15" s="43"/>
      <c r="I15" s="43"/>
      <c r="J15" s="43"/>
      <c r="K15" s="43"/>
    </row>
    <row r="16" spans="1:12" ht="36" x14ac:dyDescent="0.4">
      <c r="A16" s="49"/>
      <c r="B16" s="49"/>
      <c r="C16" s="49"/>
      <c r="D16" s="49"/>
      <c r="E16" s="112" t="s">
        <v>155</v>
      </c>
      <c r="F16" s="40" t="s">
        <v>156</v>
      </c>
      <c r="G16" s="41" t="s">
        <v>157</v>
      </c>
      <c r="H16" s="41" t="s">
        <v>144</v>
      </c>
      <c r="I16" s="42" t="s">
        <v>145</v>
      </c>
      <c r="J16" s="43"/>
      <c r="K16" s="43"/>
    </row>
    <row r="17" spans="1:11" ht="18.5" thickBot="1" x14ac:dyDescent="0.45">
      <c r="A17" s="49"/>
      <c r="B17" s="49"/>
      <c r="C17" s="49"/>
      <c r="D17" s="49"/>
      <c r="E17" s="46">
        <v>1.988348253250122</v>
      </c>
      <c r="F17" s="45">
        <v>4.4985185376195309</v>
      </c>
      <c r="G17" s="46">
        <v>1.1552195423126219</v>
      </c>
      <c r="H17" s="47">
        <v>0.23804645240919337</v>
      </c>
      <c r="I17" s="48">
        <v>7.702823755808702E-2</v>
      </c>
      <c r="J17" s="43"/>
      <c r="K17" s="43"/>
    </row>
    <row r="18" spans="1:11" ht="36" x14ac:dyDescent="0.4">
      <c r="A18" s="49"/>
      <c r="B18" s="49"/>
      <c r="C18" s="49"/>
      <c r="D18" s="49"/>
      <c r="E18" s="49"/>
      <c r="F18" s="49"/>
      <c r="G18" s="49"/>
      <c r="H18" s="49"/>
      <c r="I18" s="42" t="s">
        <v>146</v>
      </c>
      <c r="J18" s="43"/>
      <c r="K18" s="43"/>
    </row>
    <row r="19" spans="1:11" ht="18.5" thickBot="1" x14ac:dyDescent="0.45">
      <c r="A19" s="49"/>
      <c r="B19" s="49"/>
      <c r="C19" s="49"/>
      <c r="D19" s="49"/>
      <c r="E19" s="49"/>
      <c r="F19" s="49"/>
      <c r="G19" s="49"/>
      <c r="H19" s="49"/>
      <c r="I19" s="50">
        <v>0.24280737739884459</v>
      </c>
      <c r="J19" s="43"/>
      <c r="K19" s="43"/>
    </row>
    <row r="20" spans="1:11" ht="18" x14ac:dyDescent="0.4">
      <c r="A20" s="49"/>
      <c r="B20" s="49"/>
      <c r="C20" s="49"/>
      <c r="D20" s="49"/>
      <c r="E20" s="49"/>
      <c r="F20" s="49"/>
      <c r="G20" s="49"/>
      <c r="H20" s="41" t="s">
        <v>147</v>
      </c>
      <c r="I20" s="42" t="s">
        <v>148</v>
      </c>
      <c r="J20" s="43"/>
      <c r="K20" s="43"/>
    </row>
    <row r="21" spans="1:11" ht="18.5" thickBot="1" x14ac:dyDescent="0.45">
      <c r="A21" s="49"/>
      <c r="B21" s="49"/>
      <c r="C21" s="49"/>
      <c r="D21" s="49"/>
      <c r="E21" s="49"/>
      <c r="F21" s="49"/>
      <c r="G21" s="49"/>
      <c r="H21" s="47">
        <v>0.44429852092480815</v>
      </c>
      <c r="I21" s="50">
        <v>0.44429921470962741</v>
      </c>
      <c r="J21" s="43"/>
      <c r="K21" s="43"/>
    </row>
    <row r="22" spans="1:11" ht="18" x14ac:dyDescent="0.4">
      <c r="A22" s="49"/>
      <c r="B22" s="49"/>
      <c r="C22" s="49"/>
      <c r="D22" s="49"/>
      <c r="E22" s="49"/>
      <c r="F22" s="49"/>
      <c r="G22" s="49"/>
      <c r="H22" s="41" t="s">
        <v>149</v>
      </c>
      <c r="I22" s="42" t="s">
        <v>148</v>
      </c>
      <c r="J22" s="43"/>
      <c r="K22" s="43"/>
    </row>
    <row r="23" spans="1:11" ht="18.5" thickBot="1" x14ac:dyDescent="0.45">
      <c r="A23" s="49"/>
      <c r="B23" s="49"/>
      <c r="C23" s="49"/>
      <c r="D23" s="49"/>
      <c r="E23" s="49"/>
      <c r="F23" s="49"/>
      <c r="G23" s="49"/>
      <c r="H23" s="47">
        <v>0.19723036967067856</v>
      </c>
      <c r="I23" s="50">
        <v>0.19723067032541003</v>
      </c>
      <c r="J23" s="43"/>
      <c r="K23" s="43"/>
    </row>
    <row r="24" spans="1:11" ht="18" x14ac:dyDescent="0.4">
      <c r="A24" s="49"/>
      <c r="B24" s="49"/>
      <c r="C24" s="49"/>
      <c r="D24" s="49"/>
      <c r="E24" s="49"/>
      <c r="F24" s="49"/>
      <c r="G24" s="49"/>
      <c r="H24" s="40" t="s">
        <v>150</v>
      </c>
      <c r="I24" s="42" t="s">
        <v>151</v>
      </c>
      <c r="J24" s="43"/>
      <c r="K24" s="43"/>
    </row>
    <row r="25" spans="1:11" ht="18.5" thickBot="1" x14ac:dyDescent="0.45">
      <c r="A25" s="49"/>
      <c r="B25" s="49"/>
      <c r="C25" s="49"/>
      <c r="D25" s="49"/>
      <c r="E25" s="49"/>
      <c r="F25" s="49"/>
      <c r="G25" s="49"/>
      <c r="H25" s="51">
        <v>0.30803990531898989</v>
      </c>
      <c r="I25" s="50">
        <v>0.30803990364074707</v>
      </c>
      <c r="J25" s="43"/>
      <c r="K25" s="43"/>
    </row>
    <row r="26" spans="1:11" ht="36" x14ac:dyDescent="0.4">
      <c r="A26" s="49"/>
      <c r="B26" s="49"/>
      <c r="C26" s="49"/>
      <c r="D26" s="49"/>
      <c r="E26" s="49"/>
      <c r="F26" s="49"/>
      <c r="G26" s="41" t="s">
        <v>158</v>
      </c>
      <c r="H26" s="41" t="s">
        <v>159</v>
      </c>
      <c r="I26" s="42" t="s">
        <v>160</v>
      </c>
      <c r="J26" s="43"/>
      <c r="K26" s="43"/>
    </row>
    <row r="27" spans="1:11" ht="18.5" thickBot="1" x14ac:dyDescent="0.45">
      <c r="A27" s="49"/>
      <c r="B27" s="49"/>
      <c r="C27" s="49"/>
      <c r="D27" s="49"/>
      <c r="E27" s="49"/>
      <c r="F27" s="49"/>
      <c r="G27" s="46">
        <v>3.3230555915355686</v>
      </c>
      <c r="H27" s="46">
        <v>7.204924415071261</v>
      </c>
      <c r="I27" s="58">
        <v>25.124622284180205</v>
      </c>
      <c r="J27" s="43"/>
      <c r="K27" s="43"/>
    </row>
    <row r="28" spans="1:11" ht="36" x14ac:dyDescent="0.4">
      <c r="A28" s="49"/>
      <c r="B28" s="49"/>
      <c r="C28" s="49"/>
      <c r="D28" s="49"/>
      <c r="E28" s="49"/>
      <c r="F28" s="49"/>
      <c r="G28" s="49"/>
      <c r="H28" s="40" t="s">
        <v>161</v>
      </c>
      <c r="I28" s="41" t="s">
        <v>162</v>
      </c>
      <c r="J28" s="41" t="s">
        <v>149</v>
      </c>
      <c r="K28" s="42" t="s">
        <v>148</v>
      </c>
    </row>
    <row r="29" spans="1:11" ht="18.5" thickBot="1" x14ac:dyDescent="0.45">
      <c r="A29" s="49"/>
      <c r="B29" s="49"/>
      <c r="C29" s="49"/>
      <c r="D29" s="49"/>
      <c r="E29" s="49"/>
      <c r="F29" s="49"/>
      <c r="G29" s="49"/>
      <c r="H29" s="45">
        <v>6.1756494986325094</v>
      </c>
      <c r="I29" s="46">
        <v>5.0135158931350707</v>
      </c>
      <c r="J29" s="46">
        <v>3.1137967129968014</v>
      </c>
      <c r="K29" s="53">
        <v>3.1138014705037929</v>
      </c>
    </row>
    <row r="30" spans="1:11" ht="36" x14ac:dyDescent="0.4">
      <c r="A30" s="49"/>
      <c r="B30" s="49"/>
      <c r="C30" s="49"/>
      <c r="D30" s="49"/>
      <c r="E30" s="49"/>
      <c r="F30" s="49"/>
      <c r="G30" s="49"/>
      <c r="H30" s="49"/>
      <c r="I30" s="49"/>
      <c r="J30" s="40" t="s">
        <v>163</v>
      </c>
      <c r="K30" s="42" t="s">
        <v>164</v>
      </c>
    </row>
    <row r="31" spans="1:11" ht="18.5" thickBot="1" x14ac:dyDescent="0.45">
      <c r="A31" s="49"/>
      <c r="B31" s="49"/>
      <c r="C31" s="49"/>
      <c r="D31" s="49"/>
      <c r="E31" s="49"/>
      <c r="F31" s="49"/>
      <c r="G31" s="49"/>
      <c r="H31" s="49"/>
      <c r="I31" s="49"/>
      <c r="J31" s="45">
        <v>2.1619724465478747</v>
      </c>
      <c r="K31" s="53">
        <v>2.2268316984176635</v>
      </c>
    </row>
    <row r="32" spans="1:11" ht="36" x14ac:dyDescent="0.4">
      <c r="A32" s="49"/>
      <c r="B32" s="49"/>
      <c r="C32" s="49"/>
      <c r="D32" s="49"/>
      <c r="E32" s="49"/>
      <c r="F32" s="49"/>
      <c r="G32" s="49"/>
      <c r="H32" s="49"/>
      <c r="I32" s="49"/>
      <c r="J32" s="40" t="s">
        <v>150</v>
      </c>
      <c r="K32" s="42" t="s">
        <v>151</v>
      </c>
    </row>
    <row r="33" spans="1:11" ht="18.5" thickBot="1" x14ac:dyDescent="0.45">
      <c r="A33" s="49"/>
      <c r="B33" s="49"/>
      <c r="C33" s="49"/>
      <c r="D33" s="49"/>
      <c r="E33" s="49"/>
      <c r="F33" s="49"/>
      <c r="G33" s="49"/>
      <c r="H33" s="49"/>
      <c r="I33" s="49"/>
      <c r="J33" s="51">
        <v>0.18877516766732361</v>
      </c>
      <c r="K33" s="52">
        <v>0.18877516686916351</v>
      </c>
    </row>
    <row r="34" spans="1:11" ht="36" x14ac:dyDescent="0.4">
      <c r="A34" s="49"/>
      <c r="B34" s="49"/>
      <c r="C34" s="49"/>
      <c r="D34" s="49"/>
      <c r="E34" s="49"/>
      <c r="F34" s="49"/>
      <c r="G34" s="49"/>
      <c r="H34" s="49"/>
      <c r="I34" s="40" t="s">
        <v>150</v>
      </c>
      <c r="J34" s="42" t="s">
        <v>151</v>
      </c>
      <c r="K34" s="43"/>
    </row>
    <row r="35" spans="1:11" ht="18.5" thickBot="1" x14ac:dyDescent="0.45">
      <c r="A35" s="49"/>
      <c r="B35" s="49"/>
      <c r="C35" s="49"/>
      <c r="D35" s="49"/>
      <c r="E35" s="49"/>
      <c r="F35" s="49"/>
      <c r="G35" s="49"/>
      <c r="H35" s="49"/>
      <c r="I35" s="45">
        <v>1.2539409574012756</v>
      </c>
      <c r="J35" s="59">
        <v>1.2539409399032593</v>
      </c>
      <c r="K35" s="43"/>
    </row>
    <row r="36" spans="1:11" ht="18" x14ac:dyDescent="0.4">
      <c r="A36" s="49"/>
      <c r="B36" s="49"/>
      <c r="C36" s="49"/>
      <c r="D36" s="49"/>
      <c r="E36" s="49"/>
      <c r="F36" s="49"/>
      <c r="G36" s="49"/>
      <c r="H36" s="40" t="s">
        <v>150</v>
      </c>
      <c r="I36" s="42" t="s">
        <v>151</v>
      </c>
      <c r="J36" s="43"/>
      <c r="K36" s="43"/>
    </row>
    <row r="37" spans="1:11" ht="18.5" thickBot="1" x14ac:dyDescent="0.45">
      <c r="A37" s="49"/>
      <c r="B37" s="49"/>
      <c r="C37" s="49"/>
      <c r="D37" s="49"/>
      <c r="E37" s="49"/>
      <c r="F37" s="49"/>
      <c r="G37" s="49"/>
      <c r="H37" s="45">
        <v>1.949739005811264</v>
      </c>
      <c r="I37" s="59">
        <v>1.9497389793395996</v>
      </c>
      <c r="J37" s="43"/>
      <c r="K37" s="43"/>
    </row>
    <row r="38" spans="1:11" ht="18" x14ac:dyDescent="0.4">
      <c r="A38" s="49"/>
      <c r="B38" s="49"/>
      <c r="C38" s="49"/>
      <c r="D38" s="49"/>
      <c r="E38" s="40" t="s">
        <v>166</v>
      </c>
      <c r="F38" s="41" t="s">
        <v>157</v>
      </c>
      <c r="G38" s="41" t="s">
        <v>144</v>
      </c>
      <c r="H38" s="42" t="s">
        <v>145</v>
      </c>
      <c r="I38" s="43"/>
      <c r="J38" s="43"/>
      <c r="K38" s="43"/>
    </row>
    <row r="39" spans="1:11" ht="18.5" thickBot="1" x14ac:dyDescent="0.45">
      <c r="A39" s="49"/>
      <c r="B39" s="49"/>
      <c r="C39" s="49"/>
      <c r="D39" s="49"/>
      <c r="E39" s="61">
        <v>16.027291980743406</v>
      </c>
      <c r="F39" s="46">
        <v>9.0746528728485121</v>
      </c>
      <c r="G39" s="46">
        <v>1.8699379405465624</v>
      </c>
      <c r="H39" s="50">
        <v>0.60508366780523781</v>
      </c>
      <c r="I39" s="43"/>
      <c r="J39" s="43"/>
      <c r="K39" s="43"/>
    </row>
    <row r="40" spans="1:11" ht="36" x14ac:dyDescent="0.4">
      <c r="A40" s="49"/>
      <c r="B40" s="49"/>
      <c r="C40" s="49"/>
      <c r="D40" s="49"/>
      <c r="E40" s="49"/>
      <c r="F40" s="49"/>
      <c r="G40" s="49"/>
      <c r="H40" s="42" t="s">
        <v>146</v>
      </c>
      <c r="I40" s="43"/>
      <c r="J40" s="43"/>
      <c r="K40" s="43"/>
    </row>
    <row r="41" spans="1:11" ht="18.5" thickBot="1" x14ac:dyDescent="0.45">
      <c r="A41" s="49"/>
      <c r="B41" s="49"/>
      <c r="C41" s="49"/>
      <c r="D41" s="49"/>
      <c r="E41" s="49"/>
      <c r="F41" s="49"/>
      <c r="G41" s="49"/>
      <c r="H41" s="53">
        <v>1.9073366228309714</v>
      </c>
      <c r="I41" s="43"/>
      <c r="J41" s="43"/>
      <c r="K41" s="43"/>
    </row>
    <row r="42" spans="1:11" ht="18" x14ac:dyDescent="0.4">
      <c r="A42" s="49"/>
      <c r="B42" s="49"/>
      <c r="C42" s="49"/>
      <c r="D42" s="49"/>
      <c r="E42" s="49"/>
      <c r="F42" s="49"/>
      <c r="G42" s="41" t="s">
        <v>147</v>
      </c>
      <c r="H42" s="42" t="s">
        <v>148</v>
      </c>
      <c r="I42" s="43"/>
      <c r="J42" s="43"/>
      <c r="K42" s="43"/>
    </row>
    <row r="43" spans="1:11" ht="18.5" thickBot="1" x14ac:dyDescent="0.45">
      <c r="A43" s="49"/>
      <c r="B43" s="49"/>
      <c r="C43" s="49"/>
      <c r="D43" s="49"/>
      <c r="E43" s="49"/>
      <c r="F43" s="49"/>
      <c r="G43" s="46">
        <v>3.4901199022192757</v>
      </c>
      <c r="H43" s="53">
        <v>3.4901252688396363</v>
      </c>
      <c r="I43" s="43"/>
      <c r="J43" s="43"/>
      <c r="K43" s="43"/>
    </row>
    <row r="44" spans="1:11" ht="18" x14ac:dyDescent="0.4">
      <c r="A44" s="49"/>
      <c r="B44" s="49"/>
      <c r="C44" s="49"/>
      <c r="D44" s="49"/>
      <c r="E44" s="49"/>
      <c r="F44" s="49"/>
      <c r="G44" s="41" t="s">
        <v>149</v>
      </c>
      <c r="H44" s="42" t="s">
        <v>148</v>
      </c>
      <c r="I44" s="43"/>
      <c r="J44" s="43"/>
      <c r="K44" s="43"/>
    </row>
    <row r="45" spans="1:11" ht="18.5" thickBot="1" x14ac:dyDescent="0.45">
      <c r="A45" s="49"/>
      <c r="B45" s="49"/>
      <c r="C45" s="49"/>
      <c r="D45" s="49"/>
      <c r="E45" s="49"/>
      <c r="F45" s="49"/>
      <c r="G45" s="46">
        <v>1.5493133694815879</v>
      </c>
      <c r="H45" s="53">
        <v>1.5493157941918465</v>
      </c>
      <c r="I45" s="43"/>
      <c r="J45" s="43"/>
      <c r="K45" s="43"/>
    </row>
    <row r="46" spans="1:11" ht="18" x14ac:dyDescent="0.4">
      <c r="A46" s="49"/>
      <c r="B46" s="49"/>
      <c r="C46" s="49"/>
      <c r="D46" s="49"/>
      <c r="E46" s="49"/>
      <c r="F46" s="49"/>
      <c r="G46" s="40" t="s">
        <v>150</v>
      </c>
      <c r="H46" s="42" t="s">
        <v>151</v>
      </c>
      <c r="I46" s="43"/>
      <c r="J46" s="43"/>
      <c r="K46" s="43"/>
    </row>
    <row r="47" spans="1:11" ht="18.5" thickBot="1" x14ac:dyDescent="0.45">
      <c r="A47" s="49"/>
      <c r="B47" s="49"/>
      <c r="C47" s="49"/>
      <c r="D47" s="49"/>
      <c r="E47" s="49"/>
      <c r="F47" s="49"/>
      <c r="G47" s="45">
        <v>2.4197609345935551</v>
      </c>
      <c r="H47" s="53">
        <v>2.4197609424591064</v>
      </c>
      <c r="I47" s="43"/>
      <c r="J47" s="43"/>
      <c r="K47" s="43"/>
    </row>
    <row r="48" spans="1:11" ht="18" x14ac:dyDescent="0.4">
      <c r="A48" s="49"/>
      <c r="B48" s="49"/>
      <c r="C48" s="49"/>
      <c r="D48" s="49"/>
      <c r="E48" s="49"/>
      <c r="F48" s="41" t="s">
        <v>143</v>
      </c>
      <c r="G48" s="41" t="s">
        <v>144</v>
      </c>
      <c r="H48" s="42" t="s">
        <v>145</v>
      </c>
      <c r="I48" s="43"/>
      <c r="J48" s="43"/>
      <c r="K48" s="43"/>
    </row>
    <row r="49" spans="1:11" ht="18.5" thickBot="1" x14ac:dyDescent="0.45">
      <c r="A49" s="49"/>
      <c r="B49" s="49"/>
      <c r="C49" s="49"/>
      <c r="D49" s="49"/>
      <c r="E49" s="49"/>
      <c r="F49" s="62">
        <v>11.725567011260987</v>
      </c>
      <c r="G49" s="46">
        <v>2.416189704046475</v>
      </c>
      <c r="H49" s="50">
        <v>0.78184249355821933</v>
      </c>
      <c r="I49" s="43"/>
      <c r="J49" s="43"/>
      <c r="K49" s="43"/>
    </row>
    <row r="50" spans="1:11" ht="36" x14ac:dyDescent="0.4">
      <c r="A50" s="49"/>
      <c r="B50" s="49"/>
      <c r="C50" s="49"/>
      <c r="D50" s="49"/>
      <c r="E50" s="49"/>
      <c r="F50" s="49"/>
      <c r="G50" s="49"/>
      <c r="H50" s="42" t="s">
        <v>146</v>
      </c>
      <c r="I50" s="43"/>
      <c r="J50" s="43"/>
      <c r="K50" s="43"/>
    </row>
    <row r="51" spans="1:11" ht="18.5" thickBot="1" x14ac:dyDescent="0.45">
      <c r="A51" s="49"/>
      <c r="B51" s="49"/>
      <c r="C51" s="49"/>
      <c r="D51" s="49"/>
      <c r="E51" s="49"/>
      <c r="F51" s="49"/>
      <c r="G51" s="49"/>
      <c r="H51" s="53">
        <v>2.4645134228429932</v>
      </c>
      <c r="I51" s="43"/>
      <c r="J51" s="43"/>
      <c r="K51" s="43"/>
    </row>
    <row r="52" spans="1:11" ht="18" x14ac:dyDescent="0.4">
      <c r="A52" s="49"/>
      <c r="B52" s="49"/>
      <c r="C52" s="49"/>
      <c r="D52" s="49"/>
      <c r="E52" s="49"/>
      <c r="F52" s="49"/>
      <c r="G52" s="41" t="s">
        <v>147</v>
      </c>
      <c r="H52" s="42" t="s">
        <v>148</v>
      </c>
      <c r="I52" s="43"/>
      <c r="J52" s="43"/>
      <c r="K52" s="43"/>
    </row>
    <row r="53" spans="1:11" ht="18.5" thickBot="1" x14ac:dyDescent="0.45">
      <c r="A53" s="49"/>
      <c r="B53" s="49"/>
      <c r="C53" s="49"/>
      <c r="D53" s="49"/>
      <c r="E53" s="49"/>
      <c r="F53" s="49"/>
      <c r="G53" s="46">
        <v>4.5096639790971311</v>
      </c>
      <c r="H53" s="53">
        <v>4.5096709518480278</v>
      </c>
      <c r="I53" s="43"/>
      <c r="J53" s="43"/>
      <c r="K53" s="43"/>
    </row>
    <row r="54" spans="1:11" ht="18" x14ac:dyDescent="0.4">
      <c r="A54" s="49"/>
      <c r="B54" s="49"/>
      <c r="C54" s="49"/>
      <c r="D54" s="49"/>
      <c r="E54" s="49"/>
      <c r="F54" s="49"/>
      <c r="G54" s="41" t="s">
        <v>149</v>
      </c>
      <c r="H54" s="42" t="s">
        <v>148</v>
      </c>
      <c r="I54" s="43"/>
      <c r="J54" s="43"/>
      <c r="K54" s="43"/>
    </row>
    <row r="55" spans="1:11" ht="18.5" thickBot="1" x14ac:dyDescent="0.45">
      <c r="A55" s="49"/>
      <c r="B55" s="49"/>
      <c r="C55" s="49"/>
      <c r="D55" s="49"/>
      <c r="E55" s="49"/>
      <c r="F55" s="49"/>
      <c r="G55" s="46">
        <v>2.0019033415562446</v>
      </c>
      <c r="H55" s="53">
        <v>2.0019063554888405</v>
      </c>
      <c r="I55" s="43"/>
      <c r="J55" s="43"/>
      <c r="K55" s="43"/>
    </row>
    <row r="56" spans="1:11" ht="18" x14ac:dyDescent="0.4">
      <c r="A56" s="49"/>
      <c r="B56" s="49"/>
      <c r="C56" s="49"/>
      <c r="D56" s="49"/>
      <c r="E56" s="49"/>
      <c r="F56" s="49"/>
      <c r="G56" s="40" t="s">
        <v>150</v>
      </c>
      <c r="H56" s="42" t="s">
        <v>151</v>
      </c>
      <c r="I56" s="43"/>
      <c r="J56" s="43"/>
      <c r="K56" s="43"/>
    </row>
    <row r="57" spans="1:11" ht="18.5" thickBot="1" x14ac:dyDescent="0.45">
      <c r="A57" s="49"/>
      <c r="B57" s="49"/>
      <c r="C57" s="49"/>
      <c r="D57" s="49"/>
      <c r="E57" s="49"/>
      <c r="F57" s="49"/>
      <c r="G57" s="45">
        <v>3.1266286060327366</v>
      </c>
      <c r="H57" s="53">
        <v>3.1266286373138428</v>
      </c>
      <c r="I57" s="43"/>
      <c r="J57" s="43"/>
      <c r="K57" s="43"/>
    </row>
    <row r="58" spans="1:11" ht="36" x14ac:dyDescent="0.4">
      <c r="A58" s="49"/>
      <c r="B58" s="49"/>
      <c r="C58" s="49"/>
      <c r="D58" s="40" t="s">
        <v>193</v>
      </c>
      <c r="E58" s="112" t="s">
        <v>165</v>
      </c>
      <c r="F58" s="40" t="s">
        <v>156</v>
      </c>
      <c r="G58" s="41" t="s">
        <v>157</v>
      </c>
      <c r="H58" s="41" t="s">
        <v>144</v>
      </c>
      <c r="I58" s="42" t="s">
        <v>145</v>
      </c>
      <c r="J58" s="43"/>
      <c r="K58" s="43"/>
    </row>
    <row r="59" spans="1:11" ht="18.5" thickBot="1" x14ac:dyDescent="0.45">
      <c r="A59" s="49"/>
      <c r="B59" s="49"/>
      <c r="C59" s="49"/>
      <c r="D59" s="45">
        <v>3.9768703930810547</v>
      </c>
      <c r="E59" s="46">
        <v>3.9768702983856201</v>
      </c>
      <c r="F59" s="45">
        <v>8.997430303468434</v>
      </c>
      <c r="G59" s="46">
        <v>2.3105399848937993</v>
      </c>
      <c r="H59" s="47">
        <v>0.47611368635442058</v>
      </c>
      <c r="I59" s="50">
        <v>0.15406319669249161</v>
      </c>
      <c r="J59" s="43"/>
      <c r="K59" s="43"/>
    </row>
    <row r="60" spans="1:11" ht="36" x14ac:dyDescent="0.4">
      <c r="A60" s="49"/>
      <c r="B60" s="49"/>
      <c r="C60" s="49"/>
      <c r="D60" s="49"/>
      <c r="E60" s="49"/>
      <c r="F60" s="49"/>
      <c r="G60" s="49"/>
      <c r="H60" s="49"/>
      <c r="I60" s="42" t="s">
        <v>146</v>
      </c>
      <c r="J60" s="43"/>
      <c r="K60" s="43"/>
    </row>
    <row r="61" spans="1:11" ht="18.5" thickBot="1" x14ac:dyDescent="0.45">
      <c r="A61" s="49"/>
      <c r="B61" s="49"/>
      <c r="C61" s="49"/>
      <c r="D61" s="49"/>
      <c r="E61" s="49"/>
      <c r="F61" s="49"/>
      <c r="G61" s="49"/>
      <c r="H61" s="49"/>
      <c r="I61" s="50">
        <v>0.48563594246041386</v>
      </c>
      <c r="J61" s="43"/>
      <c r="K61" s="43"/>
    </row>
    <row r="62" spans="1:11" ht="18" x14ac:dyDescent="0.4">
      <c r="A62" s="49"/>
      <c r="B62" s="49"/>
      <c r="C62" s="49"/>
      <c r="D62" s="49"/>
      <c r="E62" s="49"/>
      <c r="F62" s="49"/>
      <c r="G62" s="49"/>
      <c r="H62" s="41" t="s">
        <v>147</v>
      </c>
      <c r="I62" s="42" t="s">
        <v>148</v>
      </c>
      <c r="J62" s="43"/>
      <c r="K62" s="43"/>
    </row>
    <row r="63" spans="1:11" ht="18.5" thickBot="1" x14ac:dyDescent="0.45">
      <c r="A63" s="49"/>
      <c r="B63" s="49"/>
      <c r="C63" s="49"/>
      <c r="D63" s="49"/>
      <c r="E63" s="49"/>
      <c r="F63" s="49"/>
      <c r="G63" s="49"/>
      <c r="H63" s="47">
        <v>0.88863582926118623</v>
      </c>
      <c r="I63" s="50">
        <v>0.88863717249757868</v>
      </c>
      <c r="J63" s="43"/>
      <c r="K63" s="43"/>
    </row>
    <row r="64" spans="1:11" ht="18" x14ac:dyDescent="0.4">
      <c r="A64" s="49"/>
      <c r="B64" s="49"/>
      <c r="C64" s="49"/>
      <c r="D64" s="49"/>
      <c r="E64" s="49"/>
      <c r="F64" s="49"/>
      <c r="G64" s="49"/>
      <c r="H64" s="41" t="s">
        <v>149</v>
      </c>
      <c r="I64" s="42" t="s">
        <v>148</v>
      </c>
      <c r="J64" s="43"/>
      <c r="K64" s="43"/>
    </row>
    <row r="65" spans="1:11" ht="18.5" thickBot="1" x14ac:dyDescent="0.45">
      <c r="A65" s="49"/>
      <c r="B65" s="49"/>
      <c r="C65" s="49"/>
      <c r="D65" s="49"/>
      <c r="E65" s="49"/>
      <c r="F65" s="49"/>
      <c r="G65" s="49"/>
      <c r="H65" s="47">
        <v>0.3944779576195242</v>
      </c>
      <c r="I65" s="50">
        <v>0.3944785664194902</v>
      </c>
      <c r="J65" s="43"/>
      <c r="K65" s="43"/>
    </row>
    <row r="66" spans="1:11" ht="18" x14ac:dyDescent="0.4">
      <c r="A66" s="49"/>
      <c r="B66" s="49"/>
      <c r="C66" s="49"/>
      <c r="D66" s="49"/>
      <c r="E66" s="49"/>
      <c r="F66" s="49"/>
      <c r="G66" s="49"/>
      <c r="H66" s="40" t="s">
        <v>150</v>
      </c>
      <c r="I66" s="42" t="s">
        <v>151</v>
      </c>
      <c r="J66" s="43"/>
      <c r="K66" s="43"/>
    </row>
    <row r="67" spans="1:11" ht="18.5" thickBot="1" x14ac:dyDescent="0.45">
      <c r="A67" s="49"/>
      <c r="B67" s="49"/>
      <c r="C67" s="49"/>
      <c r="D67" s="49"/>
      <c r="E67" s="49"/>
      <c r="F67" s="49"/>
      <c r="G67" s="49"/>
      <c r="H67" s="51">
        <v>0.61610670262619238</v>
      </c>
      <c r="I67" s="50">
        <v>0.61610668897628784</v>
      </c>
      <c r="J67" s="43"/>
      <c r="K67" s="43"/>
    </row>
    <row r="68" spans="1:11" ht="36" x14ac:dyDescent="0.4">
      <c r="A68" s="49"/>
      <c r="B68" s="49"/>
      <c r="C68" s="49"/>
      <c r="D68" s="49"/>
      <c r="E68" s="49"/>
      <c r="F68" s="49"/>
      <c r="G68" s="41" t="s">
        <v>158</v>
      </c>
      <c r="H68" s="41" t="s">
        <v>159</v>
      </c>
      <c r="I68" s="42" t="s">
        <v>160</v>
      </c>
      <c r="J68" s="43"/>
      <c r="K68" s="43"/>
    </row>
    <row r="69" spans="1:11" ht="18.5" thickBot="1" x14ac:dyDescent="0.45">
      <c r="A69" s="49"/>
      <c r="B69" s="49"/>
      <c r="C69" s="49"/>
      <c r="D69" s="49"/>
      <c r="E69" s="49"/>
      <c r="F69" s="49"/>
      <c r="G69" s="46">
        <v>6.6464014285087591</v>
      </c>
      <c r="H69" s="62">
        <v>14.410478451160714</v>
      </c>
      <c r="I69" s="58">
        <v>50.251439465256951</v>
      </c>
      <c r="J69" s="43"/>
      <c r="K69" s="43"/>
    </row>
    <row r="70" spans="1:11" ht="36" x14ac:dyDescent="0.4">
      <c r="A70" s="49"/>
      <c r="B70" s="49"/>
      <c r="C70" s="49"/>
      <c r="D70" s="49"/>
      <c r="E70" s="49"/>
      <c r="F70" s="49"/>
      <c r="G70" s="49"/>
      <c r="H70" s="40" t="s">
        <v>161</v>
      </c>
      <c r="I70" s="41" t="s">
        <v>162</v>
      </c>
      <c r="J70" s="41" t="s">
        <v>149</v>
      </c>
      <c r="K70" s="42" t="s">
        <v>148</v>
      </c>
    </row>
    <row r="71" spans="1:11" ht="18.5" thickBot="1" x14ac:dyDescent="0.45">
      <c r="A71" s="49"/>
      <c r="B71" s="49"/>
      <c r="C71" s="49"/>
      <c r="D71" s="49"/>
      <c r="E71" s="49"/>
      <c r="F71" s="49"/>
      <c r="G71" s="49"/>
      <c r="H71" s="61">
        <v>12.351838672423471</v>
      </c>
      <c r="I71" s="62">
        <v>10.027469990196229</v>
      </c>
      <c r="J71" s="46">
        <v>6.227865295580461</v>
      </c>
      <c r="K71" s="53">
        <v>6.2278747386032114</v>
      </c>
    </row>
    <row r="72" spans="1:11" ht="36" x14ac:dyDescent="0.4">
      <c r="A72" s="49"/>
      <c r="B72" s="49"/>
      <c r="C72" s="49"/>
      <c r="D72" s="49"/>
      <c r="E72" s="49"/>
      <c r="F72" s="49"/>
      <c r="G72" s="49"/>
      <c r="H72" s="49"/>
      <c r="I72" s="49"/>
      <c r="J72" s="40" t="s">
        <v>163</v>
      </c>
      <c r="K72" s="42" t="s">
        <v>164</v>
      </c>
    </row>
    <row r="73" spans="1:11" ht="18.5" thickBot="1" x14ac:dyDescent="0.45">
      <c r="A73" s="49"/>
      <c r="B73" s="49"/>
      <c r="C73" s="49"/>
      <c r="D73" s="49"/>
      <c r="E73" s="49"/>
      <c r="F73" s="49"/>
      <c r="G73" s="49"/>
      <c r="H73" s="49"/>
      <c r="I73" s="49"/>
      <c r="J73" s="45">
        <v>4.3241336576844551</v>
      </c>
      <c r="K73" s="53">
        <v>4.4538578891754153</v>
      </c>
    </row>
    <row r="74" spans="1:11" ht="36" x14ac:dyDescent="0.4">
      <c r="A74" s="49"/>
      <c r="B74" s="49"/>
      <c r="C74" s="49"/>
      <c r="D74" s="49"/>
      <c r="E74" s="49"/>
      <c r="F74" s="49"/>
      <c r="G74" s="49"/>
      <c r="H74" s="49"/>
      <c r="I74" s="49"/>
      <c r="J74" s="40" t="s">
        <v>150</v>
      </c>
      <c r="K74" s="42" t="s">
        <v>151</v>
      </c>
    </row>
    <row r="75" spans="1:11" ht="18.5" thickBot="1" x14ac:dyDescent="0.45">
      <c r="A75" s="49"/>
      <c r="B75" s="49"/>
      <c r="C75" s="49"/>
      <c r="D75" s="49"/>
      <c r="E75" s="49"/>
      <c r="F75" s="49"/>
      <c r="G75" s="49"/>
      <c r="H75" s="49"/>
      <c r="I75" s="49"/>
      <c r="J75" s="51">
        <v>0.37756681753678606</v>
      </c>
      <c r="K75" s="52">
        <v>0.37756681442260742</v>
      </c>
    </row>
    <row r="76" spans="1:11" ht="36" x14ac:dyDescent="0.4">
      <c r="A76" s="49"/>
      <c r="B76" s="49"/>
      <c r="C76" s="49"/>
      <c r="D76" s="49"/>
      <c r="E76" s="49"/>
      <c r="F76" s="49"/>
      <c r="G76" s="49"/>
      <c r="H76" s="49"/>
      <c r="I76" s="40" t="s">
        <v>150</v>
      </c>
      <c r="J76" s="42" t="s">
        <v>151</v>
      </c>
      <c r="K76" s="43"/>
    </row>
    <row r="77" spans="1:11" ht="18.5" thickBot="1" x14ac:dyDescent="0.45">
      <c r="A77" s="49"/>
      <c r="B77" s="49"/>
      <c r="C77" s="49"/>
      <c r="D77" s="49"/>
      <c r="E77" s="49"/>
      <c r="F77" s="49"/>
      <c r="G77" s="49"/>
      <c r="H77" s="49"/>
      <c r="I77" s="45">
        <v>2.5079915149040222</v>
      </c>
      <c r="J77" s="59">
        <v>2.5079915523529053</v>
      </c>
      <c r="K77" s="43"/>
    </row>
    <row r="78" spans="1:11" ht="18" x14ac:dyDescent="0.4">
      <c r="A78" s="49"/>
      <c r="B78" s="49"/>
      <c r="C78" s="49"/>
      <c r="D78" s="49"/>
      <c r="E78" s="49"/>
      <c r="F78" s="49"/>
      <c r="G78" s="49"/>
      <c r="H78" s="40" t="s">
        <v>150</v>
      </c>
      <c r="I78" s="42" t="s">
        <v>151</v>
      </c>
      <c r="J78" s="43"/>
      <c r="K78" s="43"/>
    </row>
    <row r="79" spans="1:11" ht="18.5" thickBot="1" x14ac:dyDescent="0.45">
      <c r="A79" s="70"/>
      <c r="B79" s="70"/>
      <c r="C79" s="70"/>
      <c r="D79" s="70"/>
      <c r="E79" s="70"/>
      <c r="F79" s="70"/>
      <c r="G79" s="70"/>
      <c r="H79" s="60">
        <v>3.8996483946255029</v>
      </c>
      <c r="I79" s="59">
        <v>3.8996484279632568</v>
      </c>
      <c r="J79" s="43"/>
      <c r="K79" s="43"/>
    </row>
  </sheetData>
  <mergeCells count="1">
    <mergeCell ref="A1:D1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6B479-309C-4827-8631-EBA151960ACD}">
  <sheetPr codeName="Sheet29"/>
  <dimension ref="A2:AI145"/>
  <sheetViews>
    <sheetView workbookViewId="0">
      <selection activeCell="D7" sqref="D7"/>
    </sheetView>
  </sheetViews>
  <sheetFormatPr defaultRowHeight="14.5" x14ac:dyDescent="0.35"/>
  <cols>
    <col min="1" max="1" width="25.6328125" customWidth="1"/>
    <col min="2" max="5" width="9.6328125" customWidth="1"/>
    <col min="6" max="7" width="8.6328125" customWidth="1"/>
    <col min="8" max="8" width="25.6328125" customWidth="1"/>
    <col min="9" max="12" width="9.6328125" customWidth="1"/>
    <col min="13" max="14" width="8.6328125" customWidth="1"/>
    <col min="15" max="15" width="25.6328125" customWidth="1"/>
    <col min="16" max="19" width="9.6328125" customWidth="1"/>
    <col min="20" max="21" width="8.6328125" customWidth="1"/>
    <col min="22" max="22" width="25.6328125" customWidth="1"/>
    <col min="23" max="26" width="9.6328125" customWidth="1"/>
    <col min="27" max="28" width="8.6328125" customWidth="1"/>
    <col min="29" max="29" width="25.6328125" customWidth="1"/>
    <col min="30" max="33" width="9.6328125" customWidth="1"/>
    <col min="34" max="35" width="8.6328125" customWidth="1"/>
  </cols>
  <sheetData>
    <row r="2" spans="1:35" ht="18" x14ac:dyDescent="0.4">
      <c r="A2" s="76" t="s">
        <v>203</v>
      </c>
      <c r="B2" s="266" t="s">
        <v>713</v>
      </c>
      <c r="C2" s="267"/>
      <c r="D2" s="267"/>
      <c r="E2" s="267"/>
      <c r="F2" s="26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 ht="18" x14ac:dyDescent="0.4">
      <c r="A3" s="76" t="s">
        <v>204</v>
      </c>
      <c r="B3" s="268" t="s">
        <v>717</v>
      </c>
      <c r="C3" s="269"/>
      <c r="D3" s="269"/>
      <c r="E3" s="269"/>
      <c r="F3" s="270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36" x14ac:dyDescent="0.4">
      <c r="A4" s="78" t="s">
        <v>1</v>
      </c>
      <c r="B4" s="77"/>
      <c r="C4" s="77"/>
      <c r="D4" s="77">
        <f>D6/B6*100</f>
        <v>151.22658252764714</v>
      </c>
      <c r="E4" s="77"/>
      <c r="F4" s="77"/>
      <c r="G4" s="77"/>
      <c r="H4" s="78" t="s">
        <v>2</v>
      </c>
      <c r="I4" s="77"/>
      <c r="J4" s="77"/>
      <c r="K4" s="77">
        <f>K6/I6*100</f>
        <v>53.898714652432254</v>
      </c>
      <c r="L4" s="77"/>
      <c r="M4" s="77"/>
      <c r="N4" s="77"/>
      <c r="O4" s="78" t="s">
        <v>3</v>
      </c>
      <c r="P4" s="77"/>
      <c r="Q4" s="77"/>
      <c r="R4" s="77">
        <f>R6/P6*100</f>
        <v>89.396778058552812</v>
      </c>
      <c r="S4" s="77"/>
      <c r="T4" s="77"/>
      <c r="U4" s="77"/>
      <c r="V4" s="78" t="s">
        <v>206</v>
      </c>
      <c r="W4" s="77"/>
      <c r="X4" s="77"/>
      <c r="Y4" s="77"/>
      <c r="Z4" s="77"/>
      <c r="AA4" s="77"/>
      <c r="AB4" s="77"/>
      <c r="AC4" s="78" t="s">
        <v>5</v>
      </c>
      <c r="AD4" s="77"/>
      <c r="AE4" s="77"/>
      <c r="AF4" s="77">
        <f>AF6/AD6*100</f>
        <v>7.3197086708592849</v>
      </c>
      <c r="AG4" s="77"/>
      <c r="AH4" s="77"/>
      <c r="AI4" s="77"/>
    </row>
    <row r="5" spans="1:35" ht="90" x14ac:dyDescent="0.4">
      <c r="A5" s="76" t="s">
        <v>207</v>
      </c>
      <c r="B5" s="76" t="s">
        <v>208</v>
      </c>
      <c r="C5" s="76" t="s">
        <v>209</v>
      </c>
      <c r="D5" s="76" t="s">
        <v>210</v>
      </c>
      <c r="E5" s="76" t="s">
        <v>211</v>
      </c>
      <c r="F5" s="76" t="s">
        <v>212</v>
      </c>
      <c r="G5" s="76" t="s">
        <v>213</v>
      </c>
      <c r="H5" s="76" t="s">
        <v>207</v>
      </c>
      <c r="I5" s="76" t="s">
        <v>208</v>
      </c>
      <c r="J5" s="76" t="s">
        <v>209</v>
      </c>
      <c r="K5" s="76" t="s">
        <v>210</v>
      </c>
      <c r="L5" s="76" t="s">
        <v>211</v>
      </c>
      <c r="M5" s="76" t="s">
        <v>212</v>
      </c>
      <c r="N5" s="76" t="s">
        <v>213</v>
      </c>
      <c r="O5" s="76" t="s">
        <v>207</v>
      </c>
      <c r="P5" s="76" t="s">
        <v>208</v>
      </c>
      <c r="Q5" s="76" t="s">
        <v>209</v>
      </c>
      <c r="R5" s="76" t="s">
        <v>210</v>
      </c>
      <c r="S5" s="76" t="s">
        <v>211</v>
      </c>
      <c r="T5" s="76" t="s">
        <v>212</v>
      </c>
      <c r="U5" s="76" t="s">
        <v>213</v>
      </c>
      <c r="V5" s="76" t="s">
        <v>207</v>
      </c>
      <c r="W5" s="76" t="s">
        <v>208</v>
      </c>
      <c r="X5" s="76" t="s">
        <v>209</v>
      </c>
      <c r="Y5" s="76" t="s">
        <v>210</v>
      </c>
      <c r="Z5" s="76" t="s">
        <v>211</v>
      </c>
      <c r="AA5" s="76" t="s">
        <v>212</v>
      </c>
      <c r="AB5" s="76" t="s">
        <v>213</v>
      </c>
      <c r="AC5" s="76" t="s">
        <v>207</v>
      </c>
      <c r="AD5" s="76" t="s">
        <v>208</v>
      </c>
      <c r="AE5" s="76" t="s">
        <v>209</v>
      </c>
      <c r="AF5" s="76" t="s">
        <v>210</v>
      </c>
      <c r="AG5" s="76" t="s">
        <v>211</v>
      </c>
      <c r="AH5" s="76" t="s">
        <v>212</v>
      </c>
      <c r="AI5" s="76" t="s">
        <v>213</v>
      </c>
    </row>
    <row r="6" spans="1:35" ht="18" x14ac:dyDescent="0.4">
      <c r="A6" s="78" t="s">
        <v>214</v>
      </c>
      <c r="B6" s="80">
        <f>-1433.04387509441+538.210726730406</f>
        <v>-894.83314836400393</v>
      </c>
      <c r="C6" s="80">
        <v>458.3924412314301</v>
      </c>
      <c r="D6" s="83">
        <f>-1433.04387509441+79.8182854989763</f>
        <v>-1353.2255895954336</v>
      </c>
      <c r="E6" s="81"/>
      <c r="F6" s="81"/>
      <c r="G6" s="85">
        <v>0.14830303733236036</v>
      </c>
      <c r="H6" s="78" t="s">
        <v>214</v>
      </c>
      <c r="I6" s="84">
        <v>7.7106006780092766</v>
      </c>
      <c r="J6" s="84">
        <v>3.5546860205805513</v>
      </c>
      <c r="K6" s="84">
        <v>4.1559146574287267</v>
      </c>
      <c r="L6" s="81"/>
      <c r="M6" s="81"/>
      <c r="N6" s="85">
        <v>0.53898714652432267</v>
      </c>
      <c r="O6" s="78" t="s">
        <v>214</v>
      </c>
      <c r="P6" s="85">
        <v>0.81830929569291544</v>
      </c>
      <c r="Q6" s="82">
        <v>8.6767150789813077E-2</v>
      </c>
      <c r="R6" s="85">
        <v>0.73154214490310232</v>
      </c>
      <c r="S6" s="81"/>
      <c r="T6" s="81"/>
      <c r="U6" s="85">
        <v>0.89396778058552806</v>
      </c>
      <c r="V6" s="78" t="s">
        <v>214</v>
      </c>
      <c r="W6" s="86">
        <v>6.0978108490444395E-7</v>
      </c>
      <c r="X6" s="86">
        <v>6.0978108490444395E-7</v>
      </c>
      <c r="Y6" s="87">
        <v>0</v>
      </c>
      <c r="Z6" s="81"/>
      <c r="AA6" s="81"/>
      <c r="AB6" s="87">
        <v>0</v>
      </c>
      <c r="AC6" s="78" t="s">
        <v>214</v>
      </c>
      <c r="AD6" s="83">
        <v>53.737955760916996</v>
      </c>
      <c r="AE6" s="94">
        <v>49.804493953542639</v>
      </c>
      <c r="AF6" s="92">
        <v>3.9334618073743681</v>
      </c>
      <c r="AG6" s="77"/>
      <c r="AH6" s="77"/>
      <c r="AI6" s="93">
        <v>7.3197086708592846E-2</v>
      </c>
    </row>
    <row r="7" spans="1:35" ht="18" x14ac:dyDescent="0.4">
      <c r="A7" s="76" t="s">
        <v>215</v>
      </c>
      <c r="B7" s="88">
        <v>425.71470534153627</v>
      </c>
      <c r="C7" s="88">
        <v>421.9265441136896</v>
      </c>
      <c r="D7" s="92">
        <f>-1433.04387509441+3.78816122784667</f>
        <v>-1429.2557138665634</v>
      </c>
      <c r="E7" s="89">
        <v>0.79098145800200648</v>
      </c>
      <c r="F7" s="90">
        <v>8.8983565291867513E-3</v>
      </c>
      <c r="G7" s="90">
        <v>7.0384350212778102E-3</v>
      </c>
      <c r="H7" s="76" t="s">
        <v>232</v>
      </c>
      <c r="I7" s="92">
        <v>3.6259141875335268</v>
      </c>
      <c r="J7" s="90">
        <v>1.8308210970087006E-3</v>
      </c>
      <c r="K7" s="92">
        <v>3.6240833664365182</v>
      </c>
      <c r="L7" s="89">
        <v>0.47025054712983339</v>
      </c>
      <c r="M7" s="89">
        <v>0.99949507324158327</v>
      </c>
      <c r="N7" s="89">
        <v>0.47001310504542743</v>
      </c>
      <c r="O7" s="76" t="s">
        <v>258</v>
      </c>
      <c r="P7" s="89">
        <v>0.49330153997791232</v>
      </c>
      <c r="Q7" s="95">
        <v>0</v>
      </c>
      <c r="R7" s="89">
        <v>0.49330153997791232</v>
      </c>
      <c r="S7" s="89">
        <v>0.6028301799507263</v>
      </c>
      <c r="T7" s="92">
        <v>1</v>
      </c>
      <c r="U7" s="89">
        <v>0.6028301799507263</v>
      </c>
      <c r="V7" s="76" t="s">
        <v>218</v>
      </c>
      <c r="W7" s="90">
        <v>4.4585513292158118E-7</v>
      </c>
      <c r="X7" s="90">
        <v>4.4585513292158118E-7</v>
      </c>
      <c r="Y7" s="95">
        <v>0</v>
      </c>
      <c r="Z7" s="89">
        <v>0.7311724550974702</v>
      </c>
      <c r="AA7" s="95">
        <v>0</v>
      </c>
      <c r="AB7" s="95">
        <v>0</v>
      </c>
      <c r="AC7" s="76" t="s">
        <v>219</v>
      </c>
      <c r="AD7" s="94">
        <v>48.162719882869965</v>
      </c>
      <c r="AE7" s="94">
        <v>47.509466311540159</v>
      </c>
      <c r="AF7" s="89">
        <v>0.65325357132980766</v>
      </c>
      <c r="AG7" s="89">
        <v>0.89625143347745584</v>
      </c>
      <c r="AH7" s="93">
        <v>1.3563469274959912E-2</v>
      </c>
      <c r="AI7" s="93">
        <v>1.2156278780610251E-2</v>
      </c>
    </row>
    <row r="8" spans="1:35" ht="18" x14ac:dyDescent="0.4">
      <c r="A8" s="76" t="s">
        <v>231</v>
      </c>
      <c r="B8" s="94">
        <v>71.871522441946922</v>
      </c>
      <c r="C8" s="93">
        <v>4.9968956533211963E-2</v>
      </c>
      <c r="D8" s="94">
        <v>71.821553485413716</v>
      </c>
      <c r="E8" s="89">
        <v>0.92451934357809207</v>
      </c>
      <c r="F8" s="89">
        <v>0.99930474609643105</v>
      </c>
      <c r="G8" s="89">
        <v>0.13344504283986455</v>
      </c>
      <c r="H8" s="76" t="s">
        <v>216</v>
      </c>
      <c r="I8" s="92">
        <v>2.2129118579223963</v>
      </c>
      <c r="J8" s="92">
        <v>2.1992009511242125</v>
      </c>
      <c r="K8" s="93">
        <v>1.3710906798183918E-2</v>
      </c>
      <c r="L8" s="89">
        <v>0.75724658678127665</v>
      </c>
      <c r="M8" s="90">
        <v>6.195866658266486E-3</v>
      </c>
      <c r="N8" s="90">
        <v>1.7781891931309042E-3</v>
      </c>
      <c r="O8" s="76" t="s">
        <v>232</v>
      </c>
      <c r="P8" s="89">
        <v>0.22874118225610443</v>
      </c>
      <c r="Q8" s="90">
        <v>1.1549754367299568E-4</v>
      </c>
      <c r="R8" s="89">
        <v>0.22862568471243142</v>
      </c>
      <c r="S8" s="89">
        <v>0.88235918378834555</v>
      </c>
      <c r="T8" s="89">
        <v>0.99949507324158315</v>
      </c>
      <c r="U8" s="89">
        <v>0.27938786216382799</v>
      </c>
      <c r="V8" s="76" t="s">
        <v>224</v>
      </c>
      <c r="W8" s="90">
        <v>6.0082334879635618E-8</v>
      </c>
      <c r="X8" s="90">
        <v>6.0082334879635618E-8</v>
      </c>
      <c r="Y8" s="95">
        <v>0</v>
      </c>
      <c r="Z8" s="89">
        <v>0.82970344657460138</v>
      </c>
      <c r="AA8" s="95">
        <v>0</v>
      </c>
      <c r="AB8" s="95">
        <v>0</v>
      </c>
      <c r="AC8" s="76" t="s">
        <v>274</v>
      </c>
      <c r="AD8" s="92">
        <v>2.1136565273848986</v>
      </c>
      <c r="AE8" s="92">
        <v>1.9008377396519807</v>
      </c>
      <c r="AF8" s="89">
        <v>0.21281878773291785</v>
      </c>
      <c r="AG8" s="89">
        <v>0.93558408946438376</v>
      </c>
      <c r="AH8" s="89">
        <v>0.10068749816992539</v>
      </c>
      <c r="AI8" s="90">
        <v>3.960306727702108E-3</v>
      </c>
    </row>
    <row r="9" spans="1:35" ht="18" x14ac:dyDescent="0.4">
      <c r="A9" s="76" t="s">
        <v>223</v>
      </c>
      <c r="B9" s="94">
        <v>40.62315009503078</v>
      </c>
      <c r="C9" s="94">
        <v>36.414579309314917</v>
      </c>
      <c r="D9" s="92">
        <v>4.2085707857158674</v>
      </c>
      <c r="E9" s="89">
        <v>0.99999749382198211</v>
      </c>
      <c r="F9" s="89">
        <v>0.10360030612767965</v>
      </c>
      <c r="G9" s="90">
        <v>7.8195594712179919E-3</v>
      </c>
      <c r="H9" s="76" t="s">
        <v>219</v>
      </c>
      <c r="I9" s="92">
        <v>1.3597830837192744</v>
      </c>
      <c r="J9" s="92">
        <v>1.3413397076426377</v>
      </c>
      <c r="K9" s="93">
        <v>1.8443376076636622E-2</v>
      </c>
      <c r="L9" s="89">
        <v>0.9335990060678041</v>
      </c>
      <c r="M9" s="93">
        <v>1.3563469274959914E-2</v>
      </c>
      <c r="N9" s="90">
        <v>2.3919506205576624E-3</v>
      </c>
      <c r="O9" s="76" t="s">
        <v>219</v>
      </c>
      <c r="P9" s="93">
        <v>8.6035418254180956E-2</v>
      </c>
      <c r="Q9" s="93">
        <v>8.4868479502132041E-2</v>
      </c>
      <c r="R9" s="90">
        <v>1.1669387520489086E-3</v>
      </c>
      <c r="S9" s="89">
        <v>0.98749720275870223</v>
      </c>
      <c r="T9" s="93">
        <v>1.3563469274959912E-2</v>
      </c>
      <c r="U9" s="90">
        <v>1.4260362899345851E-3</v>
      </c>
      <c r="V9" s="76" t="s">
        <v>234</v>
      </c>
      <c r="W9" s="90">
        <v>3.094670814598442E-8</v>
      </c>
      <c r="X9" s="90">
        <v>3.094670814598442E-8</v>
      </c>
      <c r="Y9" s="95">
        <v>0</v>
      </c>
      <c r="Z9" s="89">
        <v>0.8804539682160426</v>
      </c>
      <c r="AA9" s="95">
        <v>0</v>
      </c>
      <c r="AB9" s="95">
        <v>0</v>
      </c>
      <c r="AC9" s="76" t="s">
        <v>246</v>
      </c>
      <c r="AD9" s="92">
        <v>1.744323716966411</v>
      </c>
      <c r="AE9" s="89">
        <v>0.2494680676288045</v>
      </c>
      <c r="AF9" s="92">
        <v>1.4948556493376066</v>
      </c>
      <c r="AG9" s="89">
        <v>0.96804389729047602</v>
      </c>
      <c r="AH9" s="89">
        <v>0.85698292971521395</v>
      </c>
      <c r="AI9" s="93">
        <v>2.7817501208797342E-2</v>
      </c>
    </row>
    <row r="10" spans="1:35" ht="36" x14ac:dyDescent="0.4">
      <c r="A10" s="96" t="s">
        <v>239</v>
      </c>
      <c r="B10" s="99">
        <v>1.0978248448968984E-3</v>
      </c>
      <c r="C10" s="99">
        <v>1.0978248448968984E-3</v>
      </c>
      <c r="D10" s="101">
        <v>0</v>
      </c>
      <c r="E10" s="98">
        <v>0.9999995335896612</v>
      </c>
      <c r="F10" s="101">
        <v>0</v>
      </c>
      <c r="G10" s="101">
        <v>0</v>
      </c>
      <c r="H10" s="76" t="s">
        <v>240</v>
      </c>
      <c r="I10" s="89">
        <v>0.29889999550663887</v>
      </c>
      <c r="J10" s="90">
        <v>7.2085203764059096E-4</v>
      </c>
      <c r="K10" s="89">
        <v>0.29817914346899826</v>
      </c>
      <c r="L10" s="89">
        <v>0.97236381934092619</v>
      </c>
      <c r="M10" s="89">
        <v>0.99758831700074546</v>
      </c>
      <c r="N10" s="93">
        <v>3.8671324831982115E-2</v>
      </c>
      <c r="O10" s="96" t="s">
        <v>246</v>
      </c>
      <c r="P10" s="99">
        <v>4.8248648842987851E-3</v>
      </c>
      <c r="Q10" s="99">
        <v>6.9003804027235568E-4</v>
      </c>
      <c r="R10" s="99">
        <v>4.1348268440264306E-3</v>
      </c>
      <c r="S10" s="98">
        <v>0.99339334118667066</v>
      </c>
      <c r="T10" s="98">
        <v>0.85698292971521417</v>
      </c>
      <c r="U10" s="99">
        <v>5.0528899840068479E-3</v>
      </c>
      <c r="V10" s="76" t="s">
        <v>239</v>
      </c>
      <c r="W10" s="90">
        <v>3.032665317394747E-8</v>
      </c>
      <c r="X10" s="90">
        <v>3.032665317394747E-8</v>
      </c>
      <c r="Y10" s="95">
        <v>0</v>
      </c>
      <c r="Z10" s="89">
        <v>0.93018764137302457</v>
      </c>
      <c r="AA10" s="95">
        <v>0</v>
      </c>
      <c r="AB10" s="95">
        <v>0</v>
      </c>
      <c r="AC10" s="76" t="s">
        <v>252</v>
      </c>
      <c r="AD10" s="92">
        <v>1.5828886908051663</v>
      </c>
      <c r="AE10" s="93">
        <v>1.9915175324959462E-2</v>
      </c>
      <c r="AF10" s="92">
        <v>1.5629735154802069</v>
      </c>
      <c r="AG10" s="89">
        <v>0.99749958961058427</v>
      </c>
      <c r="AH10" s="89">
        <v>0.98741846129759814</v>
      </c>
      <c r="AI10" s="93">
        <v>2.908509438717689E-2</v>
      </c>
    </row>
    <row r="11" spans="1:35" ht="18" x14ac:dyDescent="0.4">
      <c r="A11" s="96" t="s">
        <v>245</v>
      </c>
      <c r="B11" s="99">
        <v>6.7395627635435365E-5</v>
      </c>
      <c r="C11" s="99">
        <v>6.7395627635435365E-5</v>
      </c>
      <c r="D11" s="101">
        <v>0</v>
      </c>
      <c r="E11" s="98">
        <v>0.99999965881129704</v>
      </c>
      <c r="F11" s="101">
        <v>0</v>
      </c>
      <c r="G11" s="101">
        <v>0</v>
      </c>
      <c r="H11" s="76" t="s">
        <v>246</v>
      </c>
      <c r="I11" s="93">
        <v>7.5278585975498691E-2</v>
      </c>
      <c r="J11" s="93">
        <v>1.0766122821397208E-2</v>
      </c>
      <c r="K11" s="93">
        <v>6.4512463154101488E-2</v>
      </c>
      <c r="L11" s="89">
        <v>0.98212681824582271</v>
      </c>
      <c r="M11" s="89">
        <v>0.85698292971521395</v>
      </c>
      <c r="N11" s="90">
        <v>8.3667234043246184E-3</v>
      </c>
      <c r="O11" s="96" t="s">
        <v>252</v>
      </c>
      <c r="P11" s="99">
        <v>4.1617543997800157E-3</v>
      </c>
      <c r="Q11" s="99">
        <v>5.2361274050723625E-5</v>
      </c>
      <c r="R11" s="99">
        <v>4.1093931257292918E-3</v>
      </c>
      <c r="S11" s="98">
        <v>0.99847913750071104</v>
      </c>
      <c r="T11" s="98">
        <v>0.98741846129759803</v>
      </c>
      <c r="U11" s="99">
        <v>5.0218091708827562E-3</v>
      </c>
      <c r="V11" s="76" t="s">
        <v>247</v>
      </c>
      <c r="W11" s="90">
        <v>2.3921707254737883E-8</v>
      </c>
      <c r="X11" s="90">
        <v>2.3921707254737883E-8</v>
      </c>
      <c r="Y11" s="95">
        <v>0</v>
      </c>
      <c r="Z11" s="89">
        <v>0.96941763365539679</v>
      </c>
      <c r="AA11" s="95">
        <v>0</v>
      </c>
      <c r="AB11" s="95">
        <v>0</v>
      </c>
      <c r="AC11" s="96" t="s">
        <v>269</v>
      </c>
      <c r="AD11" s="100">
        <v>4.4694689483749321E-2</v>
      </c>
      <c r="AE11" s="100">
        <v>4.1779898929738463E-2</v>
      </c>
      <c r="AF11" s="99">
        <v>2.9147905540108624E-3</v>
      </c>
      <c r="AG11" s="98">
        <v>0.99833130508712009</v>
      </c>
      <c r="AH11" s="100">
        <v>6.5215590211688573E-2</v>
      </c>
      <c r="AI11" s="99">
        <v>5.4240815690476198E-5</v>
      </c>
    </row>
    <row r="12" spans="1:35" ht="36" x14ac:dyDescent="0.4">
      <c r="A12" s="96" t="s">
        <v>247</v>
      </c>
      <c r="B12" s="99">
        <v>4.5877246789908267E-5</v>
      </c>
      <c r="C12" s="99">
        <v>4.5877246789908267E-5</v>
      </c>
      <c r="D12" s="101">
        <v>0</v>
      </c>
      <c r="E12" s="98">
        <v>0.99999974405160252</v>
      </c>
      <c r="F12" s="101">
        <v>0</v>
      </c>
      <c r="G12" s="101">
        <v>0</v>
      </c>
      <c r="H12" s="76" t="s">
        <v>263</v>
      </c>
      <c r="I12" s="93">
        <v>7.2034881088332545E-2</v>
      </c>
      <c r="J12" s="95">
        <v>0</v>
      </c>
      <c r="K12" s="93">
        <v>7.2034881088332545E-2</v>
      </c>
      <c r="L12" s="89">
        <v>0.99146913593240404</v>
      </c>
      <c r="M12" s="92">
        <v>1</v>
      </c>
      <c r="N12" s="90">
        <v>9.3423176865813935E-3</v>
      </c>
      <c r="O12" s="96" t="s">
        <v>264</v>
      </c>
      <c r="P12" s="99">
        <v>4.159351537393164E-4</v>
      </c>
      <c r="Q12" s="99">
        <v>4.159351537393164E-4</v>
      </c>
      <c r="R12" s="101">
        <v>0</v>
      </c>
      <c r="S12" s="98">
        <v>0.99898742349468483</v>
      </c>
      <c r="T12" s="101">
        <v>0</v>
      </c>
      <c r="U12" s="101">
        <v>0</v>
      </c>
      <c r="V12" s="76" t="s">
        <v>245</v>
      </c>
      <c r="W12" s="90">
        <v>1.0994392762713764E-8</v>
      </c>
      <c r="X12" s="90">
        <v>1.0994392762713764E-8</v>
      </c>
      <c r="Y12" s="95">
        <v>0</v>
      </c>
      <c r="Z12" s="89">
        <v>0.98744769892781603</v>
      </c>
      <c r="AA12" s="95">
        <v>0</v>
      </c>
      <c r="AB12" s="95">
        <v>0</v>
      </c>
      <c r="AC12" s="96" t="s">
        <v>249</v>
      </c>
      <c r="AD12" s="100">
        <v>3.7098653588862537E-2</v>
      </c>
      <c r="AE12" s="100">
        <v>3.7098653588862537E-2</v>
      </c>
      <c r="AF12" s="101">
        <v>0</v>
      </c>
      <c r="AG12" s="98">
        <v>0.99902166729133035</v>
      </c>
      <c r="AH12" s="101">
        <v>0</v>
      </c>
      <c r="AI12" s="101">
        <v>0</v>
      </c>
    </row>
    <row r="13" spans="1:35" ht="18" x14ac:dyDescent="0.4">
      <c r="A13" s="96" t="s">
        <v>224</v>
      </c>
      <c r="B13" s="99">
        <v>3.905351767176315E-5</v>
      </c>
      <c r="C13" s="99">
        <v>3.905351767176315E-5</v>
      </c>
      <c r="D13" s="101">
        <v>0</v>
      </c>
      <c r="E13" s="98">
        <v>0.99999981661336268</v>
      </c>
      <c r="F13" s="101">
        <v>0</v>
      </c>
      <c r="G13" s="101">
        <v>0</v>
      </c>
      <c r="H13" s="76" t="s">
        <v>252</v>
      </c>
      <c r="I13" s="93">
        <v>6.5776204105802899E-2</v>
      </c>
      <c r="J13" s="90">
        <v>8.2756585765424552E-4</v>
      </c>
      <c r="K13" s="93">
        <v>6.4948638248148657E-2</v>
      </c>
      <c r="L13" s="89">
        <v>0.99999975589997636</v>
      </c>
      <c r="M13" s="89">
        <v>0.98741846129759814</v>
      </c>
      <c r="N13" s="90">
        <v>8.4232916422948643E-3</v>
      </c>
      <c r="O13" s="96" t="s">
        <v>273</v>
      </c>
      <c r="P13" s="99">
        <v>3.4402774519421472E-4</v>
      </c>
      <c r="Q13" s="99">
        <v>3.4402774519421472E-4</v>
      </c>
      <c r="R13" s="101">
        <v>0</v>
      </c>
      <c r="S13" s="98">
        <v>0.99940783634714181</v>
      </c>
      <c r="T13" s="101">
        <v>0</v>
      </c>
      <c r="U13" s="101">
        <v>0</v>
      </c>
      <c r="V13" s="96" t="s">
        <v>259</v>
      </c>
      <c r="W13" s="99">
        <v>3.8705635123061887E-9</v>
      </c>
      <c r="X13" s="99">
        <v>3.8705635123061887E-9</v>
      </c>
      <c r="Y13" s="101">
        <v>0</v>
      </c>
      <c r="Z13" s="98">
        <v>0.99379516297372483</v>
      </c>
      <c r="AA13" s="101">
        <v>0</v>
      </c>
      <c r="AB13" s="101">
        <v>0</v>
      </c>
      <c r="AC13" s="96" t="s">
        <v>305</v>
      </c>
      <c r="AD13" s="100">
        <v>2.3404679145081556E-2</v>
      </c>
      <c r="AE13" s="100">
        <v>2.3404679145081556E-2</v>
      </c>
      <c r="AF13" s="101">
        <v>0</v>
      </c>
      <c r="AG13" s="98">
        <v>0.99945720077625133</v>
      </c>
      <c r="AH13" s="101">
        <v>0</v>
      </c>
      <c r="AI13" s="101">
        <v>0</v>
      </c>
    </row>
    <row r="14" spans="1:35" ht="18" x14ac:dyDescent="0.4">
      <c r="A14" s="96" t="s">
        <v>259</v>
      </c>
      <c r="B14" s="99">
        <v>3.8705635123061886E-5</v>
      </c>
      <c r="C14" s="99">
        <v>3.8705635123061886E-5</v>
      </c>
      <c r="D14" s="101">
        <v>0</v>
      </c>
      <c r="E14" s="98">
        <v>0.9999998885287541</v>
      </c>
      <c r="F14" s="101">
        <v>0</v>
      </c>
      <c r="G14" s="101">
        <v>0</v>
      </c>
      <c r="H14" s="96" t="s">
        <v>272</v>
      </c>
      <c r="I14" s="99">
        <v>1.8821578075661794E-6</v>
      </c>
      <c r="J14" s="101">
        <v>0</v>
      </c>
      <c r="K14" s="99">
        <v>1.8821578075661794E-6</v>
      </c>
      <c r="L14" s="97">
        <v>1</v>
      </c>
      <c r="M14" s="97">
        <v>1</v>
      </c>
      <c r="N14" s="99">
        <v>2.4410002361218311E-7</v>
      </c>
      <c r="O14" s="96" t="s">
        <v>283</v>
      </c>
      <c r="P14" s="99">
        <v>2.2752614748233096E-4</v>
      </c>
      <c r="Q14" s="99">
        <v>2.2752614748233096E-4</v>
      </c>
      <c r="R14" s="101">
        <v>0</v>
      </c>
      <c r="S14" s="98">
        <v>0.99968588053982044</v>
      </c>
      <c r="T14" s="101">
        <v>0</v>
      </c>
      <c r="U14" s="101">
        <v>0</v>
      </c>
      <c r="V14" s="96" t="s">
        <v>265</v>
      </c>
      <c r="W14" s="99">
        <v>3.7835922535373023E-9</v>
      </c>
      <c r="X14" s="99">
        <v>3.7835922535373023E-9</v>
      </c>
      <c r="Y14" s="101">
        <v>0</v>
      </c>
      <c r="Z14" s="97">
        <v>1</v>
      </c>
      <c r="AA14" s="101">
        <v>0</v>
      </c>
      <c r="AB14" s="101">
        <v>0</v>
      </c>
      <c r="AC14" s="96" t="s">
        <v>223</v>
      </c>
      <c r="AD14" s="100">
        <v>2.3365602639275174E-2</v>
      </c>
      <c r="AE14" s="100">
        <v>2.0944919052988547E-2</v>
      </c>
      <c r="AF14" s="99">
        <v>2.4206835862866276E-3</v>
      </c>
      <c r="AG14" s="98">
        <v>0.99989200709347015</v>
      </c>
      <c r="AH14" s="98">
        <v>0.10360030612767965</v>
      </c>
      <c r="AI14" s="99">
        <v>4.5046067570124492E-5</v>
      </c>
    </row>
    <row r="15" spans="1:35" ht="36" x14ac:dyDescent="0.4">
      <c r="A15" s="96" t="s">
        <v>234</v>
      </c>
      <c r="B15" s="99">
        <v>3.765182824428105E-5</v>
      </c>
      <c r="C15" s="99">
        <v>3.765182824428105E-5</v>
      </c>
      <c r="D15" s="101">
        <v>0</v>
      </c>
      <c r="E15" s="98">
        <v>0.99999995848616374</v>
      </c>
      <c r="F15" s="101">
        <v>0</v>
      </c>
      <c r="G15" s="101">
        <v>0</v>
      </c>
      <c r="H15" s="96" t="s">
        <v>242</v>
      </c>
      <c r="I15" s="101">
        <v>0</v>
      </c>
      <c r="J15" s="101">
        <v>0</v>
      </c>
      <c r="K15" s="101">
        <v>0</v>
      </c>
      <c r="L15" s="97">
        <v>1</v>
      </c>
      <c r="M15" s="101">
        <v>0</v>
      </c>
      <c r="N15" s="101">
        <v>0</v>
      </c>
      <c r="O15" s="96" t="s">
        <v>288</v>
      </c>
      <c r="P15" s="99">
        <v>1.385257467781339E-4</v>
      </c>
      <c r="Q15" s="101">
        <v>0</v>
      </c>
      <c r="R15" s="99">
        <v>1.385257467781339E-4</v>
      </c>
      <c r="S15" s="98">
        <v>0.99985516341062142</v>
      </c>
      <c r="T15" s="97">
        <v>1</v>
      </c>
      <c r="U15" s="99">
        <v>1.6928287080111338E-4</v>
      </c>
      <c r="V15" s="96" t="s">
        <v>242</v>
      </c>
      <c r="W15" s="101">
        <v>0</v>
      </c>
      <c r="X15" s="101">
        <v>0</v>
      </c>
      <c r="Y15" s="101">
        <v>0</v>
      </c>
      <c r="Z15" s="97">
        <v>1</v>
      </c>
      <c r="AA15" s="101">
        <v>0</v>
      </c>
      <c r="AB15" s="101">
        <v>0</v>
      </c>
      <c r="AC15" s="96" t="s">
        <v>312</v>
      </c>
      <c r="AD15" s="99">
        <v>2.4820182784941812E-3</v>
      </c>
      <c r="AE15" s="101">
        <v>0</v>
      </c>
      <c r="AF15" s="99">
        <v>2.4820182784941812E-3</v>
      </c>
      <c r="AG15" s="98">
        <v>0.999938194527349</v>
      </c>
      <c r="AH15" s="97">
        <v>1</v>
      </c>
      <c r="AI15" s="99">
        <v>4.6187433878892074E-5</v>
      </c>
    </row>
    <row r="16" spans="1:35" ht="36" x14ac:dyDescent="0.4">
      <c r="A16" s="96" t="s">
        <v>265</v>
      </c>
      <c r="B16" s="99">
        <v>1.7972063204302184E-5</v>
      </c>
      <c r="C16" s="99">
        <v>1.7972063204302184E-5</v>
      </c>
      <c r="D16" s="101">
        <v>0</v>
      </c>
      <c r="E16" s="98">
        <v>0.99999999187840649</v>
      </c>
      <c r="F16" s="101">
        <v>0</v>
      </c>
      <c r="G16" s="101">
        <v>0</v>
      </c>
      <c r="H16" s="96" t="s">
        <v>248</v>
      </c>
      <c r="I16" s="101">
        <v>0</v>
      </c>
      <c r="J16" s="101">
        <v>0</v>
      </c>
      <c r="K16" s="101">
        <v>0</v>
      </c>
      <c r="L16" s="97">
        <v>1</v>
      </c>
      <c r="M16" s="101">
        <v>0</v>
      </c>
      <c r="N16" s="101">
        <v>0</v>
      </c>
      <c r="O16" s="96" t="s">
        <v>277</v>
      </c>
      <c r="P16" s="99">
        <v>6.5185372158918192E-5</v>
      </c>
      <c r="Q16" s="101">
        <v>0</v>
      </c>
      <c r="R16" s="99">
        <v>6.5185372158918192E-5</v>
      </c>
      <c r="S16" s="98">
        <v>0.99993482200976247</v>
      </c>
      <c r="T16" s="97">
        <v>1</v>
      </c>
      <c r="U16" s="99">
        <v>7.9658599140953811E-5</v>
      </c>
      <c r="V16" s="96" t="s">
        <v>248</v>
      </c>
      <c r="W16" s="101">
        <v>0</v>
      </c>
      <c r="X16" s="101">
        <v>0</v>
      </c>
      <c r="Y16" s="101">
        <v>0</v>
      </c>
      <c r="Z16" s="97">
        <v>1</v>
      </c>
      <c r="AA16" s="101">
        <v>0</v>
      </c>
      <c r="AB16" s="101">
        <v>0</v>
      </c>
      <c r="AC16" s="96" t="s">
        <v>315</v>
      </c>
      <c r="AD16" s="99">
        <v>1.7427910750369747E-3</v>
      </c>
      <c r="AE16" s="101">
        <v>0</v>
      </c>
      <c r="AF16" s="99">
        <v>1.7427910750369747E-3</v>
      </c>
      <c r="AG16" s="98">
        <v>0.99997062581451579</v>
      </c>
      <c r="AH16" s="97">
        <v>1</v>
      </c>
      <c r="AI16" s="99">
        <v>3.2431287166760574E-5</v>
      </c>
    </row>
    <row r="17" spans="1:35" ht="18" x14ac:dyDescent="0.4">
      <c r="A17" s="96" t="s">
        <v>218</v>
      </c>
      <c r="B17" s="99">
        <v>4.3711287541331488E-6</v>
      </c>
      <c r="C17" s="99">
        <v>4.3711287541331488E-6</v>
      </c>
      <c r="D17" s="101">
        <v>0</v>
      </c>
      <c r="E17" s="97">
        <v>1</v>
      </c>
      <c r="F17" s="101">
        <v>0</v>
      </c>
      <c r="G17" s="101">
        <v>0</v>
      </c>
      <c r="H17" s="96" t="s">
        <v>255</v>
      </c>
      <c r="I17" s="101">
        <v>0</v>
      </c>
      <c r="J17" s="101">
        <v>0</v>
      </c>
      <c r="K17" s="101">
        <v>0</v>
      </c>
      <c r="L17" s="97">
        <v>1</v>
      </c>
      <c r="M17" s="101">
        <v>0</v>
      </c>
      <c r="N17" s="101">
        <v>0</v>
      </c>
      <c r="O17" s="96" t="s">
        <v>217</v>
      </c>
      <c r="P17" s="99">
        <v>5.3285383269083661E-5</v>
      </c>
      <c r="Q17" s="99">
        <v>5.3285383269083661E-5</v>
      </c>
      <c r="R17" s="101">
        <v>0</v>
      </c>
      <c r="S17" s="98">
        <v>0.99999993844379242</v>
      </c>
      <c r="T17" s="101">
        <v>0</v>
      </c>
      <c r="U17" s="101">
        <v>0</v>
      </c>
      <c r="V17" s="96" t="s">
        <v>255</v>
      </c>
      <c r="W17" s="101">
        <v>0</v>
      </c>
      <c r="X17" s="101">
        <v>0</v>
      </c>
      <c r="Y17" s="101">
        <v>0</v>
      </c>
      <c r="Z17" s="97">
        <v>1</v>
      </c>
      <c r="AA17" s="101">
        <v>0</v>
      </c>
      <c r="AB17" s="101">
        <v>0</v>
      </c>
      <c r="AC17" s="96" t="s">
        <v>301</v>
      </c>
      <c r="AD17" s="99">
        <v>1.5783759398633793E-3</v>
      </c>
      <c r="AE17" s="99">
        <v>1.5783759398633793E-3</v>
      </c>
      <c r="AF17" s="101">
        <v>0</v>
      </c>
      <c r="AG17" s="98">
        <v>0.99999999752986146</v>
      </c>
      <c r="AH17" s="101">
        <v>0</v>
      </c>
      <c r="AI17" s="101">
        <v>0</v>
      </c>
    </row>
    <row r="18" spans="1:35" ht="36" x14ac:dyDescent="0.4">
      <c r="A18" s="96" t="s">
        <v>242</v>
      </c>
      <c r="B18" s="101">
        <v>0</v>
      </c>
      <c r="C18" s="101">
        <v>0</v>
      </c>
      <c r="D18" s="101">
        <v>0</v>
      </c>
      <c r="E18" s="97">
        <v>1</v>
      </c>
      <c r="F18" s="101">
        <v>0</v>
      </c>
      <c r="G18" s="101">
        <v>0</v>
      </c>
      <c r="H18" s="96" t="s">
        <v>237</v>
      </c>
      <c r="I18" s="101">
        <v>0</v>
      </c>
      <c r="J18" s="101">
        <v>0</v>
      </c>
      <c r="K18" s="101">
        <v>0</v>
      </c>
      <c r="L18" s="97">
        <v>1</v>
      </c>
      <c r="M18" s="101">
        <v>0</v>
      </c>
      <c r="N18" s="101">
        <v>0</v>
      </c>
      <c r="O18" s="96" t="s">
        <v>291</v>
      </c>
      <c r="P18" s="99">
        <v>5.0372016896931461E-8</v>
      </c>
      <c r="Q18" s="101">
        <v>0</v>
      </c>
      <c r="R18" s="99">
        <v>5.0372016896931461E-8</v>
      </c>
      <c r="S18" s="97">
        <v>1</v>
      </c>
      <c r="T18" s="97">
        <v>1</v>
      </c>
      <c r="U18" s="99">
        <v>6.1556207612524076E-8</v>
      </c>
      <c r="V18" s="96" t="s">
        <v>237</v>
      </c>
      <c r="W18" s="101">
        <v>0</v>
      </c>
      <c r="X18" s="101">
        <v>0</v>
      </c>
      <c r="Y18" s="101">
        <v>0</v>
      </c>
      <c r="Z18" s="97">
        <v>1</v>
      </c>
      <c r="AA18" s="101">
        <v>0</v>
      </c>
      <c r="AB18" s="101">
        <v>0</v>
      </c>
      <c r="AC18" s="96" t="s">
        <v>224</v>
      </c>
      <c r="AD18" s="99">
        <v>1.1512006448841558E-7</v>
      </c>
      <c r="AE18" s="99">
        <v>1.1512006448841558E-7</v>
      </c>
      <c r="AF18" s="101">
        <v>0</v>
      </c>
      <c r="AG18" s="98">
        <v>0.99999999967211017</v>
      </c>
      <c r="AH18" s="101">
        <v>0</v>
      </c>
      <c r="AI18" s="101">
        <v>0</v>
      </c>
    </row>
    <row r="19" spans="1:35" ht="36" x14ac:dyDescent="0.4">
      <c r="A19" s="96" t="s">
        <v>248</v>
      </c>
      <c r="B19" s="101">
        <v>0</v>
      </c>
      <c r="C19" s="101">
        <v>0</v>
      </c>
      <c r="D19" s="101">
        <v>0</v>
      </c>
      <c r="E19" s="97">
        <v>1</v>
      </c>
      <c r="F19" s="101">
        <v>0</v>
      </c>
      <c r="G19" s="101">
        <v>0</v>
      </c>
      <c r="H19" s="96" t="s">
        <v>268</v>
      </c>
      <c r="I19" s="101">
        <v>0</v>
      </c>
      <c r="J19" s="101">
        <v>0</v>
      </c>
      <c r="K19" s="101">
        <v>0</v>
      </c>
      <c r="L19" s="97">
        <v>1</v>
      </c>
      <c r="M19" s="101">
        <v>0</v>
      </c>
      <c r="N19" s="101">
        <v>0</v>
      </c>
      <c r="O19" s="96" t="s">
        <v>242</v>
      </c>
      <c r="P19" s="101">
        <v>0</v>
      </c>
      <c r="Q19" s="101">
        <v>0</v>
      </c>
      <c r="R19" s="101">
        <v>0</v>
      </c>
      <c r="S19" s="97">
        <v>1</v>
      </c>
      <c r="T19" s="101">
        <v>0</v>
      </c>
      <c r="U19" s="101">
        <v>0</v>
      </c>
      <c r="V19" s="96" t="s">
        <v>268</v>
      </c>
      <c r="W19" s="101">
        <v>0</v>
      </c>
      <c r="X19" s="101">
        <v>0</v>
      </c>
      <c r="Y19" s="101">
        <v>0</v>
      </c>
      <c r="Z19" s="97">
        <v>1</v>
      </c>
      <c r="AA19" s="101">
        <v>0</v>
      </c>
      <c r="AB19" s="101">
        <v>0</v>
      </c>
      <c r="AC19" s="96" t="s">
        <v>218</v>
      </c>
      <c r="AD19" s="99">
        <v>1.6361695327842679E-8</v>
      </c>
      <c r="AE19" s="99">
        <v>1.6361695327842679E-8</v>
      </c>
      <c r="AF19" s="101">
        <v>0</v>
      </c>
      <c r="AG19" s="98">
        <v>0.99999999997658195</v>
      </c>
      <c r="AH19" s="101">
        <v>0</v>
      </c>
      <c r="AI19" s="101">
        <v>0</v>
      </c>
    </row>
    <row r="20" spans="1:35" ht="54" x14ac:dyDescent="0.4">
      <c r="A20" s="96" t="s">
        <v>255</v>
      </c>
      <c r="B20" s="101">
        <v>0</v>
      </c>
      <c r="C20" s="101">
        <v>0</v>
      </c>
      <c r="D20" s="101">
        <v>0</v>
      </c>
      <c r="E20" s="97">
        <v>1</v>
      </c>
      <c r="F20" s="101">
        <v>0</v>
      </c>
      <c r="G20" s="101">
        <v>0</v>
      </c>
      <c r="H20" s="96" t="s">
        <v>221</v>
      </c>
      <c r="I20" s="101">
        <v>0</v>
      </c>
      <c r="J20" s="101">
        <v>0</v>
      </c>
      <c r="K20" s="101">
        <v>0</v>
      </c>
      <c r="L20" s="97">
        <v>1</v>
      </c>
      <c r="M20" s="101">
        <v>0</v>
      </c>
      <c r="N20" s="101">
        <v>0</v>
      </c>
      <c r="O20" s="96" t="s">
        <v>248</v>
      </c>
      <c r="P20" s="101">
        <v>0</v>
      </c>
      <c r="Q20" s="101">
        <v>0</v>
      </c>
      <c r="R20" s="101">
        <v>0</v>
      </c>
      <c r="S20" s="97">
        <v>1</v>
      </c>
      <c r="T20" s="101">
        <v>0</v>
      </c>
      <c r="U20" s="101">
        <v>0</v>
      </c>
      <c r="V20" s="96" t="s">
        <v>221</v>
      </c>
      <c r="W20" s="101">
        <v>0</v>
      </c>
      <c r="X20" s="101">
        <v>0</v>
      </c>
      <c r="Y20" s="101">
        <v>0</v>
      </c>
      <c r="Z20" s="97">
        <v>1</v>
      </c>
      <c r="AA20" s="101">
        <v>0</v>
      </c>
      <c r="AB20" s="101">
        <v>0</v>
      </c>
      <c r="AC20" s="96" t="s">
        <v>234</v>
      </c>
      <c r="AD20" s="99">
        <v>1.2584333391586102E-9</v>
      </c>
      <c r="AE20" s="99">
        <v>1.2584333391586102E-9</v>
      </c>
      <c r="AF20" s="101">
        <v>0</v>
      </c>
      <c r="AG20" s="97">
        <v>1</v>
      </c>
      <c r="AH20" s="101">
        <v>0</v>
      </c>
      <c r="AI20" s="101">
        <v>0</v>
      </c>
    </row>
    <row r="21" spans="1:35" ht="36" x14ac:dyDescent="0.4">
      <c r="A21" s="96" t="s">
        <v>237</v>
      </c>
      <c r="B21" s="101">
        <v>0</v>
      </c>
      <c r="C21" s="101">
        <v>0</v>
      </c>
      <c r="D21" s="101">
        <v>0</v>
      </c>
      <c r="E21" s="97">
        <v>1</v>
      </c>
      <c r="F21" s="101">
        <v>0</v>
      </c>
      <c r="G21" s="101">
        <v>0</v>
      </c>
      <c r="H21" s="96" t="s">
        <v>227</v>
      </c>
      <c r="I21" s="101">
        <v>0</v>
      </c>
      <c r="J21" s="101">
        <v>0</v>
      </c>
      <c r="K21" s="101">
        <v>0</v>
      </c>
      <c r="L21" s="97">
        <v>1</v>
      </c>
      <c r="M21" s="101">
        <v>0</v>
      </c>
      <c r="N21" s="101">
        <v>0</v>
      </c>
      <c r="O21" s="96" t="s">
        <v>255</v>
      </c>
      <c r="P21" s="101">
        <v>0</v>
      </c>
      <c r="Q21" s="101">
        <v>0</v>
      </c>
      <c r="R21" s="101">
        <v>0</v>
      </c>
      <c r="S21" s="97">
        <v>1</v>
      </c>
      <c r="T21" s="101">
        <v>0</v>
      </c>
      <c r="U21" s="101">
        <v>0</v>
      </c>
      <c r="V21" s="96" t="s">
        <v>227</v>
      </c>
      <c r="W21" s="101">
        <v>0</v>
      </c>
      <c r="X21" s="101">
        <v>0</v>
      </c>
      <c r="Y21" s="101">
        <v>0</v>
      </c>
      <c r="Z21" s="97">
        <v>1</v>
      </c>
      <c r="AA21" s="101">
        <v>0</v>
      </c>
      <c r="AB21" s="101">
        <v>0</v>
      </c>
      <c r="AC21" s="96" t="s">
        <v>242</v>
      </c>
      <c r="AD21" s="101">
        <v>0</v>
      </c>
      <c r="AE21" s="101">
        <v>0</v>
      </c>
      <c r="AF21" s="101">
        <v>0</v>
      </c>
      <c r="AG21" s="97">
        <v>1</v>
      </c>
      <c r="AH21" s="101">
        <v>0</v>
      </c>
      <c r="AI21" s="101">
        <v>0</v>
      </c>
    </row>
    <row r="22" spans="1:35" ht="36" x14ac:dyDescent="0.4">
      <c r="A22" s="96" t="s">
        <v>268</v>
      </c>
      <c r="B22" s="101">
        <v>0</v>
      </c>
      <c r="C22" s="101">
        <v>0</v>
      </c>
      <c r="D22" s="101">
        <v>0</v>
      </c>
      <c r="E22" s="97">
        <v>1</v>
      </c>
      <c r="F22" s="101">
        <v>0</v>
      </c>
      <c r="G22" s="101">
        <v>0</v>
      </c>
      <c r="H22" s="96" t="s">
        <v>276</v>
      </c>
      <c r="I22" s="101">
        <v>0</v>
      </c>
      <c r="J22" s="101">
        <v>0</v>
      </c>
      <c r="K22" s="101">
        <v>0</v>
      </c>
      <c r="L22" s="97">
        <v>1</v>
      </c>
      <c r="M22" s="101">
        <v>0</v>
      </c>
      <c r="N22" s="101">
        <v>0</v>
      </c>
      <c r="O22" s="96" t="s">
        <v>237</v>
      </c>
      <c r="P22" s="101">
        <v>0</v>
      </c>
      <c r="Q22" s="101">
        <v>0</v>
      </c>
      <c r="R22" s="101">
        <v>0</v>
      </c>
      <c r="S22" s="97">
        <v>1</v>
      </c>
      <c r="T22" s="101">
        <v>0</v>
      </c>
      <c r="U22" s="101">
        <v>0</v>
      </c>
      <c r="V22" s="96" t="s">
        <v>276</v>
      </c>
      <c r="W22" s="101">
        <v>0</v>
      </c>
      <c r="X22" s="101">
        <v>0</v>
      </c>
      <c r="Y22" s="101">
        <v>0</v>
      </c>
      <c r="Z22" s="97">
        <v>1</v>
      </c>
      <c r="AA22" s="101">
        <v>0</v>
      </c>
      <c r="AB22" s="101">
        <v>0</v>
      </c>
      <c r="AC22" s="96" t="s">
        <v>248</v>
      </c>
      <c r="AD22" s="101">
        <v>0</v>
      </c>
      <c r="AE22" s="101">
        <v>0</v>
      </c>
      <c r="AF22" s="101">
        <v>0</v>
      </c>
      <c r="AG22" s="97">
        <v>1</v>
      </c>
      <c r="AH22" s="101">
        <v>0</v>
      </c>
      <c r="AI22" s="101">
        <v>0</v>
      </c>
    </row>
    <row r="23" spans="1:35" ht="54" x14ac:dyDescent="0.4">
      <c r="A23" s="96" t="s">
        <v>221</v>
      </c>
      <c r="B23" s="101">
        <v>0</v>
      </c>
      <c r="C23" s="101">
        <v>0</v>
      </c>
      <c r="D23" s="101">
        <v>0</v>
      </c>
      <c r="E23" s="97">
        <v>1</v>
      </c>
      <c r="F23" s="101">
        <v>0</v>
      </c>
      <c r="G23" s="101">
        <v>0</v>
      </c>
      <c r="H23" s="96" t="s">
        <v>280</v>
      </c>
      <c r="I23" s="101">
        <v>0</v>
      </c>
      <c r="J23" s="101">
        <v>0</v>
      </c>
      <c r="K23" s="101">
        <v>0</v>
      </c>
      <c r="L23" s="97">
        <v>1</v>
      </c>
      <c r="M23" s="101">
        <v>0</v>
      </c>
      <c r="N23" s="101">
        <v>0</v>
      </c>
      <c r="O23" s="96" t="s">
        <v>268</v>
      </c>
      <c r="P23" s="101">
        <v>0</v>
      </c>
      <c r="Q23" s="101">
        <v>0</v>
      </c>
      <c r="R23" s="101">
        <v>0</v>
      </c>
      <c r="S23" s="97">
        <v>1</v>
      </c>
      <c r="T23" s="101">
        <v>0</v>
      </c>
      <c r="U23" s="101">
        <v>0</v>
      </c>
      <c r="V23" s="96" t="s">
        <v>280</v>
      </c>
      <c r="W23" s="101">
        <v>0</v>
      </c>
      <c r="X23" s="101">
        <v>0</v>
      </c>
      <c r="Y23" s="101">
        <v>0</v>
      </c>
      <c r="Z23" s="97">
        <v>1</v>
      </c>
      <c r="AA23" s="101">
        <v>0</v>
      </c>
      <c r="AB23" s="101">
        <v>0</v>
      </c>
      <c r="AC23" s="96" t="s">
        <v>255</v>
      </c>
      <c r="AD23" s="101">
        <v>0</v>
      </c>
      <c r="AE23" s="101">
        <v>0</v>
      </c>
      <c r="AF23" s="101">
        <v>0</v>
      </c>
      <c r="AG23" s="97">
        <v>1</v>
      </c>
      <c r="AH23" s="101">
        <v>0</v>
      </c>
      <c r="AI23" s="101">
        <v>0</v>
      </c>
    </row>
    <row r="24" spans="1:35" ht="54" x14ac:dyDescent="0.4">
      <c r="A24" s="96" t="s">
        <v>227</v>
      </c>
      <c r="B24" s="101">
        <v>0</v>
      </c>
      <c r="C24" s="101">
        <v>0</v>
      </c>
      <c r="D24" s="101">
        <v>0</v>
      </c>
      <c r="E24" s="97">
        <v>1</v>
      </c>
      <c r="F24" s="101">
        <v>0</v>
      </c>
      <c r="G24" s="101">
        <v>0</v>
      </c>
      <c r="H24" s="96" t="s">
        <v>285</v>
      </c>
      <c r="I24" s="101">
        <v>0</v>
      </c>
      <c r="J24" s="101">
        <v>0</v>
      </c>
      <c r="K24" s="101">
        <v>0</v>
      </c>
      <c r="L24" s="97">
        <v>1</v>
      </c>
      <c r="M24" s="101">
        <v>0</v>
      </c>
      <c r="N24" s="101">
        <v>0</v>
      </c>
      <c r="O24" s="96" t="s">
        <v>221</v>
      </c>
      <c r="P24" s="101">
        <v>0</v>
      </c>
      <c r="Q24" s="101">
        <v>0</v>
      </c>
      <c r="R24" s="101">
        <v>0</v>
      </c>
      <c r="S24" s="97">
        <v>1</v>
      </c>
      <c r="T24" s="101">
        <v>0</v>
      </c>
      <c r="U24" s="101">
        <v>0</v>
      </c>
      <c r="V24" s="96" t="s">
        <v>285</v>
      </c>
      <c r="W24" s="101">
        <v>0</v>
      </c>
      <c r="X24" s="101">
        <v>0</v>
      </c>
      <c r="Y24" s="101">
        <v>0</v>
      </c>
      <c r="Z24" s="97">
        <v>1</v>
      </c>
      <c r="AA24" s="101">
        <v>0</v>
      </c>
      <c r="AB24" s="101">
        <v>0</v>
      </c>
      <c r="AC24" s="96" t="s">
        <v>237</v>
      </c>
      <c r="AD24" s="101">
        <v>0</v>
      </c>
      <c r="AE24" s="101">
        <v>0</v>
      </c>
      <c r="AF24" s="101">
        <v>0</v>
      </c>
      <c r="AG24" s="97">
        <v>1</v>
      </c>
      <c r="AH24" s="101">
        <v>0</v>
      </c>
      <c r="AI24" s="101">
        <v>0</v>
      </c>
    </row>
    <row r="25" spans="1:35" ht="36" x14ac:dyDescent="0.4">
      <c r="A25" s="96" t="s">
        <v>276</v>
      </c>
      <c r="B25" s="101">
        <v>0</v>
      </c>
      <c r="C25" s="101">
        <v>0</v>
      </c>
      <c r="D25" s="101">
        <v>0</v>
      </c>
      <c r="E25" s="97">
        <v>1</v>
      </c>
      <c r="F25" s="101">
        <v>0</v>
      </c>
      <c r="G25" s="101">
        <v>0</v>
      </c>
      <c r="H25" s="96" t="s">
        <v>289</v>
      </c>
      <c r="I25" s="101">
        <v>0</v>
      </c>
      <c r="J25" s="101">
        <v>0</v>
      </c>
      <c r="K25" s="101">
        <v>0</v>
      </c>
      <c r="L25" s="97">
        <v>1</v>
      </c>
      <c r="M25" s="101">
        <v>0</v>
      </c>
      <c r="N25" s="101">
        <v>0</v>
      </c>
      <c r="O25" s="96" t="s">
        <v>227</v>
      </c>
      <c r="P25" s="101">
        <v>0</v>
      </c>
      <c r="Q25" s="101">
        <v>0</v>
      </c>
      <c r="R25" s="101">
        <v>0</v>
      </c>
      <c r="S25" s="97">
        <v>1</v>
      </c>
      <c r="T25" s="101">
        <v>0</v>
      </c>
      <c r="U25" s="101">
        <v>0</v>
      </c>
      <c r="V25" s="96" t="s">
        <v>289</v>
      </c>
      <c r="W25" s="101">
        <v>0</v>
      </c>
      <c r="X25" s="101">
        <v>0</v>
      </c>
      <c r="Y25" s="101">
        <v>0</v>
      </c>
      <c r="Z25" s="97">
        <v>1</v>
      </c>
      <c r="AA25" s="101">
        <v>0</v>
      </c>
      <c r="AB25" s="101">
        <v>0</v>
      </c>
      <c r="AC25" s="96" t="s">
        <v>268</v>
      </c>
      <c r="AD25" s="101">
        <v>0</v>
      </c>
      <c r="AE25" s="101">
        <v>0</v>
      </c>
      <c r="AF25" s="101">
        <v>0</v>
      </c>
      <c r="AG25" s="97">
        <v>1</v>
      </c>
      <c r="AH25" s="101">
        <v>0</v>
      </c>
      <c r="AI25" s="101">
        <v>0</v>
      </c>
    </row>
    <row r="26" spans="1:35" ht="54" x14ac:dyDescent="0.4">
      <c r="A26" s="96" t="s">
        <v>280</v>
      </c>
      <c r="B26" s="101">
        <v>0</v>
      </c>
      <c r="C26" s="101">
        <v>0</v>
      </c>
      <c r="D26" s="101">
        <v>0</v>
      </c>
      <c r="E26" s="97">
        <v>1</v>
      </c>
      <c r="F26" s="101">
        <v>0</v>
      </c>
      <c r="G26" s="101">
        <v>0</v>
      </c>
      <c r="H26" s="96" t="s">
        <v>294</v>
      </c>
      <c r="I26" s="101">
        <v>0</v>
      </c>
      <c r="J26" s="101">
        <v>0</v>
      </c>
      <c r="K26" s="101">
        <v>0</v>
      </c>
      <c r="L26" s="97">
        <v>1</v>
      </c>
      <c r="M26" s="101">
        <v>0</v>
      </c>
      <c r="N26" s="101">
        <v>0</v>
      </c>
      <c r="O26" s="96" t="s">
        <v>276</v>
      </c>
      <c r="P26" s="101">
        <v>0</v>
      </c>
      <c r="Q26" s="101">
        <v>0</v>
      </c>
      <c r="R26" s="101">
        <v>0</v>
      </c>
      <c r="S26" s="97">
        <v>1</v>
      </c>
      <c r="T26" s="101">
        <v>0</v>
      </c>
      <c r="U26" s="101">
        <v>0</v>
      </c>
      <c r="V26" s="96" t="s">
        <v>294</v>
      </c>
      <c r="W26" s="101">
        <v>0</v>
      </c>
      <c r="X26" s="101">
        <v>0</v>
      </c>
      <c r="Y26" s="101">
        <v>0</v>
      </c>
      <c r="Z26" s="97">
        <v>1</v>
      </c>
      <c r="AA26" s="101">
        <v>0</v>
      </c>
      <c r="AB26" s="101">
        <v>0</v>
      </c>
      <c r="AC26" s="96" t="s">
        <v>221</v>
      </c>
      <c r="AD26" s="101">
        <v>0</v>
      </c>
      <c r="AE26" s="101">
        <v>0</v>
      </c>
      <c r="AF26" s="101">
        <v>0</v>
      </c>
      <c r="AG26" s="97">
        <v>1</v>
      </c>
      <c r="AH26" s="101">
        <v>0</v>
      </c>
      <c r="AI26" s="101">
        <v>0</v>
      </c>
    </row>
    <row r="27" spans="1:35" ht="36" x14ac:dyDescent="0.4">
      <c r="A27" s="96" t="s">
        <v>285</v>
      </c>
      <c r="B27" s="101">
        <v>0</v>
      </c>
      <c r="C27" s="101">
        <v>0</v>
      </c>
      <c r="D27" s="101">
        <v>0</v>
      </c>
      <c r="E27" s="97">
        <v>1</v>
      </c>
      <c r="F27" s="101">
        <v>0</v>
      </c>
      <c r="G27" s="101">
        <v>0</v>
      </c>
      <c r="H27" s="96" t="s">
        <v>297</v>
      </c>
      <c r="I27" s="101">
        <v>0</v>
      </c>
      <c r="J27" s="101">
        <v>0</v>
      </c>
      <c r="K27" s="101">
        <v>0</v>
      </c>
      <c r="L27" s="97">
        <v>1</v>
      </c>
      <c r="M27" s="101">
        <v>0</v>
      </c>
      <c r="N27" s="101">
        <v>0</v>
      </c>
      <c r="O27" s="96" t="s">
        <v>280</v>
      </c>
      <c r="P27" s="101">
        <v>0</v>
      </c>
      <c r="Q27" s="101">
        <v>0</v>
      </c>
      <c r="R27" s="101">
        <v>0</v>
      </c>
      <c r="S27" s="97">
        <v>1</v>
      </c>
      <c r="T27" s="101">
        <v>0</v>
      </c>
      <c r="U27" s="101">
        <v>0</v>
      </c>
      <c r="V27" s="96" t="s">
        <v>297</v>
      </c>
      <c r="W27" s="101">
        <v>0</v>
      </c>
      <c r="X27" s="101">
        <v>0</v>
      </c>
      <c r="Y27" s="101">
        <v>0</v>
      </c>
      <c r="Z27" s="97">
        <v>1</v>
      </c>
      <c r="AA27" s="101">
        <v>0</v>
      </c>
      <c r="AB27" s="101">
        <v>0</v>
      </c>
      <c r="AC27" s="96" t="s">
        <v>227</v>
      </c>
      <c r="AD27" s="101">
        <v>0</v>
      </c>
      <c r="AE27" s="101">
        <v>0</v>
      </c>
      <c r="AF27" s="101">
        <v>0</v>
      </c>
      <c r="AG27" s="97">
        <v>1</v>
      </c>
      <c r="AH27" s="101">
        <v>0</v>
      </c>
      <c r="AI27" s="101">
        <v>0</v>
      </c>
    </row>
    <row r="28" spans="1:35" ht="36" x14ac:dyDescent="0.4">
      <c r="A28" s="96" t="s">
        <v>289</v>
      </c>
      <c r="B28" s="101">
        <v>0</v>
      </c>
      <c r="C28" s="101">
        <v>0</v>
      </c>
      <c r="D28" s="101">
        <v>0</v>
      </c>
      <c r="E28" s="97">
        <v>1</v>
      </c>
      <c r="F28" s="101">
        <v>0</v>
      </c>
      <c r="G28" s="101">
        <v>0</v>
      </c>
      <c r="H28" s="101">
        <v>0</v>
      </c>
      <c r="I28" s="101">
        <v>0</v>
      </c>
      <c r="J28" s="101">
        <v>0</v>
      </c>
      <c r="K28" s="101">
        <v>0</v>
      </c>
      <c r="L28" s="97">
        <v>1</v>
      </c>
      <c r="M28" s="101">
        <v>0</v>
      </c>
      <c r="N28" s="101">
        <v>0</v>
      </c>
      <c r="O28" s="96" t="s">
        <v>285</v>
      </c>
      <c r="P28" s="101">
        <v>0</v>
      </c>
      <c r="Q28" s="101">
        <v>0</v>
      </c>
      <c r="R28" s="101">
        <v>0</v>
      </c>
      <c r="S28" s="97">
        <v>1</v>
      </c>
      <c r="T28" s="101">
        <v>0</v>
      </c>
      <c r="U28" s="101">
        <v>0</v>
      </c>
      <c r="V28" s="101">
        <v>0</v>
      </c>
      <c r="W28" s="101">
        <v>0</v>
      </c>
      <c r="X28" s="101">
        <v>0</v>
      </c>
      <c r="Y28" s="101">
        <v>0</v>
      </c>
      <c r="Z28" s="97">
        <v>1</v>
      </c>
      <c r="AA28" s="101">
        <v>0</v>
      </c>
      <c r="AB28" s="101">
        <v>0</v>
      </c>
      <c r="AC28" s="96" t="s">
        <v>276</v>
      </c>
      <c r="AD28" s="101">
        <v>0</v>
      </c>
      <c r="AE28" s="101">
        <v>0</v>
      </c>
      <c r="AF28" s="101">
        <v>0</v>
      </c>
      <c r="AG28" s="97">
        <v>1</v>
      </c>
      <c r="AH28" s="101">
        <v>0</v>
      </c>
      <c r="AI28" s="101">
        <v>0</v>
      </c>
    </row>
    <row r="29" spans="1:35" ht="36" x14ac:dyDescent="0.4">
      <c r="A29" s="96" t="s">
        <v>294</v>
      </c>
      <c r="B29" s="101">
        <v>0</v>
      </c>
      <c r="C29" s="101">
        <v>0</v>
      </c>
      <c r="D29" s="101">
        <v>0</v>
      </c>
      <c r="E29" s="97">
        <v>1</v>
      </c>
      <c r="F29" s="101">
        <v>0</v>
      </c>
      <c r="G29" s="101">
        <v>0</v>
      </c>
      <c r="H29" s="101">
        <v>0</v>
      </c>
      <c r="I29" s="101">
        <v>0</v>
      </c>
      <c r="J29" s="101">
        <v>0</v>
      </c>
      <c r="K29" s="101">
        <v>0</v>
      </c>
      <c r="L29" s="97">
        <v>1</v>
      </c>
      <c r="M29" s="101">
        <v>0</v>
      </c>
      <c r="N29" s="101">
        <v>0</v>
      </c>
      <c r="O29" s="96" t="s">
        <v>289</v>
      </c>
      <c r="P29" s="101">
        <v>0</v>
      </c>
      <c r="Q29" s="101">
        <v>0</v>
      </c>
      <c r="R29" s="101">
        <v>0</v>
      </c>
      <c r="S29" s="97">
        <v>1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97">
        <v>1</v>
      </c>
      <c r="AA29" s="101">
        <v>0</v>
      </c>
      <c r="AB29" s="101">
        <v>0</v>
      </c>
      <c r="AC29" s="96" t="s">
        <v>280</v>
      </c>
      <c r="AD29" s="101">
        <v>0</v>
      </c>
      <c r="AE29" s="101">
        <v>0</v>
      </c>
      <c r="AF29" s="101">
        <v>0</v>
      </c>
      <c r="AG29" s="97">
        <v>1</v>
      </c>
      <c r="AH29" s="101">
        <v>0</v>
      </c>
      <c r="AI29" s="101">
        <v>0</v>
      </c>
    </row>
    <row r="30" spans="1:35" ht="36" x14ac:dyDescent="0.4">
      <c r="A30" s="96" t="s">
        <v>297</v>
      </c>
      <c r="B30" s="101">
        <v>0</v>
      </c>
      <c r="C30" s="101">
        <v>0</v>
      </c>
      <c r="D30" s="101">
        <v>0</v>
      </c>
      <c r="E30" s="97">
        <v>1</v>
      </c>
      <c r="F30" s="101">
        <v>0</v>
      </c>
      <c r="G30" s="101">
        <v>0</v>
      </c>
      <c r="H30" s="101">
        <v>0</v>
      </c>
      <c r="I30" s="101">
        <v>0</v>
      </c>
      <c r="J30" s="101">
        <v>0</v>
      </c>
      <c r="K30" s="101">
        <v>0</v>
      </c>
      <c r="L30" s="97">
        <v>1</v>
      </c>
      <c r="M30" s="101">
        <v>0</v>
      </c>
      <c r="N30" s="101">
        <v>0</v>
      </c>
      <c r="O30" s="96" t="s">
        <v>294</v>
      </c>
      <c r="P30" s="101">
        <v>0</v>
      </c>
      <c r="Q30" s="101">
        <v>0</v>
      </c>
      <c r="R30" s="101">
        <v>0</v>
      </c>
      <c r="S30" s="97">
        <v>1</v>
      </c>
      <c r="T30" s="101">
        <v>0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97">
        <v>1</v>
      </c>
      <c r="AA30" s="101">
        <v>0</v>
      </c>
      <c r="AB30" s="101">
        <v>0</v>
      </c>
      <c r="AC30" s="96" t="s">
        <v>285</v>
      </c>
      <c r="AD30" s="101">
        <v>0</v>
      </c>
      <c r="AE30" s="101">
        <v>0</v>
      </c>
      <c r="AF30" s="101">
        <v>0</v>
      </c>
      <c r="AG30" s="97">
        <v>1</v>
      </c>
      <c r="AH30" s="101">
        <v>0</v>
      </c>
      <c r="AI30" s="101">
        <v>0</v>
      </c>
    </row>
    <row r="31" spans="1:35" ht="36" x14ac:dyDescent="0.4">
      <c r="A31" s="101">
        <v>0</v>
      </c>
      <c r="B31" s="101">
        <v>0</v>
      </c>
      <c r="C31" s="101">
        <v>0</v>
      </c>
      <c r="D31" s="101">
        <v>0</v>
      </c>
      <c r="E31" s="97">
        <v>1</v>
      </c>
      <c r="F31" s="101">
        <v>0</v>
      </c>
      <c r="G31" s="101">
        <v>0</v>
      </c>
      <c r="H31" s="101">
        <v>0</v>
      </c>
      <c r="I31" s="101">
        <v>0</v>
      </c>
      <c r="J31" s="101">
        <v>0</v>
      </c>
      <c r="K31" s="101">
        <v>0</v>
      </c>
      <c r="L31" s="97">
        <v>1</v>
      </c>
      <c r="M31" s="101">
        <v>0</v>
      </c>
      <c r="N31" s="101">
        <v>0</v>
      </c>
      <c r="O31" s="96" t="s">
        <v>297</v>
      </c>
      <c r="P31" s="101">
        <v>0</v>
      </c>
      <c r="Q31" s="101">
        <v>0</v>
      </c>
      <c r="R31" s="101">
        <v>0</v>
      </c>
      <c r="S31" s="97">
        <v>1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97">
        <v>1</v>
      </c>
      <c r="AA31" s="101">
        <v>0</v>
      </c>
      <c r="AB31" s="101">
        <v>0</v>
      </c>
      <c r="AC31" s="96" t="s">
        <v>289</v>
      </c>
      <c r="AD31" s="101">
        <v>0</v>
      </c>
      <c r="AE31" s="101">
        <v>0</v>
      </c>
      <c r="AF31" s="101">
        <v>0</v>
      </c>
      <c r="AG31" s="97">
        <v>1</v>
      </c>
      <c r="AH31" s="101">
        <v>0</v>
      </c>
      <c r="AI31" s="101">
        <v>0</v>
      </c>
    </row>
    <row r="32" spans="1:35" ht="18" x14ac:dyDescent="0.4">
      <c r="A32" s="101">
        <v>0</v>
      </c>
      <c r="B32" s="101">
        <v>0</v>
      </c>
      <c r="C32" s="101">
        <v>0</v>
      </c>
      <c r="D32" s="101">
        <v>0</v>
      </c>
      <c r="E32" s="97">
        <v>1</v>
      </c>
      <c r="F32" s="101">
        <v>0</v>
      </c>
      <c r="G32" s="101">
        <v>0</v>
      </c>
      <c r="H32" s="101">
        <v>0</v>
      </c>
      <c r="I32" s="101">
        <v>0</v>
      </c>
      <c r="J32" s="101">
        <v>0</v>
      </c>
      <c r="K32" s="101">
        <v>0</v>
      </c>
      <c r="L32" s="97">
        <v>1</v>
      </c>
      <c r="M32" s="101">
        <v>0</v>
      </c>
      <c r="N32" s="101">
        <v>0</v>
      </c>
      <c r="O32" s="101">
        <v>0</v>
      </c>
      <c r="P32" s="101">
        <v>0</v>
      </c>
      <c r="Q32" s="101">
        <v>0</v>
      </c>
      <c r="R32" s="101">
        <v>0</v>
      </c>
      <c r="S32" s="97">
        <v>1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97">
        <v>1</v>
      </c>
      <c r="AA32" s="101">
        <v>0</v>
      </c>
      <c r="AB32" s="101">
        <v>0</v>
      </c>
      <c r="AC32" s="96" t="s">
        <v>294</v>
      </c>
      <c r="AD32" s="101">
        <v>0</v>
      </c>
      <c r="AE32" s="101">
        <v>0</v>
      </c>
      <c r="AF32" s="101">
        <v>0</v>
      </c>
      <c r="AG32" s="97">
        <v>1</v>
      </c>
      <c r="AH32" s="101">
        <v>0</v>
      </c>
      <c r="AI32" s="101">
        <v>0</v>
      </c>
    </row>
    <row r="33" spans="1:35" ht="36" x14ac:dyDescent="0.4">
      <c r="A33" s="101">
        <v>0</v>
      </c>
      <c r="B33" s="101">
        <v>0</v>
      </c>
      <c r="C33" s="101">
        <v>0</v>
      </c>
      <c r="D33" s="101">
        <v>0</v>
      </c>
      <c r="E33" s="97">
        <v>1</v>
      </c>
      <c r="F33" s="101">
        <v>0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97">
        <v>1</v>
      </c>
      <c r="M33" s="101">
        <v>0</v>
      </c>
      <c r="N33" s="101">
        <v>0</v>
      </c>
      <c r="O33" s="101">
        <v>0</v>
      </c>
      <c r="P33" s="101">
        <v>0</v>
      </c>
      <c r="Q33" s="101">
        <v>0</v>
      </c>
      <c r="R33" s="101">
        <v>0</v>
      </c>
      <c r="S33" s="97">
        <v>1</v>
      </c>
      <c r="T33" s="101">
        <v>0</v>
      </c>
      <c r="U33" s="101">
        <v>0</v>
      </c>
      <c r="V33" s="101">
        <v>0</v>
      </c>
      <c r="W33" s="101">
        <v>0</v>
      </c>
      <c r="X33" s="101">
        <v>0</v>
      </c>
      <c r="Y33" s="101">
        <v>0</v>
      </c>
      <c r="Z33" s="97">
        <v>1</v>
      </c>
      <c r="AA33" s="101">
        <v>0</v>
      </c>
      <c r="AB33" s="101">
        <v>0</v>
      </c>
      <c r="AC33" s="96" t="s">
        <v>297</v>
      </c>
      <c r="AD33" s="101">
        <v>0</v>
      </c>
      <c r="AE33" s="101">
        <v>0</v>
      </c>
      <c r="AF33" s="101">
        <v>0</v>
      </c>
      <c r="AG33" s="97">
        <v>1</v>
      </c>
      <c r="AH33" s="101">
        <v>0</v>
      </c>
      <c r="AI33" s="101">
        <v>0</v>
      </c>
    </row>
    <row r="34" spans="1:35" ht="18" x14ac:dyDescent="0.4">
      <c r="A34" s="101">
        <v>0</v>
      </c>
      <c r="B34" s="101">
        <v>0</v>
      </c>
      <c r="C34" s="101">
        <v>0</v>
      </c>
      <c r="D34" s="101">
        <v>0</v>
      </c>
      <c r="E34" s="97">
        <v>1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97">
        <v>1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97">
        <v>1</v>
      </c>
      <c r="T34" s="101">
        <v>0</v>
      </c>
      <c r="U34" s="101">
        <v>0</v>
      </c>
      <c r="V34" s="101">
        <v>0</v>
      </c>
      <c r="W34" s="101">
        <v>0</v>
      </c>
      <c r="X34" s="101">
        <v>0</v>
      </c>
      <c r="Y34" s="101">
        <v>0</v>
      </c>
      <c r="Z34" s="97">
        <v>1</v>
      </c>
      <c r="AA34" s="101">
        <v>0</v>
      </c>
      <c r="AB34" s="101">
        <v>0</v>
      </c>
      <c r="AC34" s="101">
        <v>0</v>
      </c>
      <c r="AD34" s="101">
        <v>0</v>
      </c>
      <c r="AE34" s="101">
        <v>0</v>
      </c>
      <c r="AF34" s="101">
        <v>0</v>
      </c>
      <c r="AG34" s="97">
        <v>1</v>
      </c>
      <c r="AH34" s="101">
        <v>0</v>
      </c>
      <c r="AI34" s="101">
        <v>0</v>
      </c>
    </row>
    <row r="35" spans="1:35" ht="18" x14ac:dyDescent="0.4">
      <c r="A35" s="101">
        <v>0</v>
      </c>
      <c r="B35" s="101">
        <v>0</v>
      </c>
      <c r="C35" s="101">
        <v>0</v>
      </c>
      <c r="D35" s="101">
        <v>0</v>
      </c>
      <c r="E35" s="97">
        <v>1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97">
        <v>1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97">
        <v>1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0</v>
      </c>
      <c r="Z35" s="97">
        <v>1</v>
      </c>
      <c r="AA35" s="101">
        <v>0</v>
      </c>
      <c r="AB35" s="101">
        <v>0</v>
      </c>
      <c r="AC35" s="101">
        <v>0</v>
      </c>
      <c r="AD35" s="101">
        <v>0</v>
      </c>
      <c r="AE35" s="101">
        <v>0</v>
      </c>
      <c r="AF35" s="101">
        <v>0</v>
      </c>
      <c r="AG35" s="97">
        <v>1</v>
      </c>
      <c r="AH35" s="101">
        <v>0</v>
      </c>
      <c r="AI35" s="101">
        <v>0</v>
      </c>
    </row>
    <row r="36" spans="1:35" ht="18" x14ac:dyDescent="0.4">
      <c r="A36" s="101">
        <v>0</v>
      </c>
      <c r="B36" s="101">
        <v>0</v>
      </c>
      <c r="C36" s="101">
        <v>0</v>
      </c>
      <c r="D36" s="101">
        <v>0</v>
      </c>
      <c r="E36" s="97">
        <v>1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97">
        <v>1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97">
        <v>1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0</v>
      </c>
      <c r="Z36" s="97">
        <v>1</v>
      </c>
      <c r="AA36" s="101">
        <v>0</v>
      </c>
      <c r="AB36" s="101">
        <v>0</v>
      </c>
      <c r="AC36" s="101">
        <v>0</v>
      </c>
      <c r="AD36" s="101">
        <v>0</v>
      </c>
      <c r="AE36" s="101">
        <v>0</v>
      </c>
      <c r="AF36" s="101">
        <v>0</v>
      </c>
      <c r="AG36" s="97">
        <v>1</v>
      </c>
      <c r="AH36" s="101">
        <v>0</v>
      </c>
      <c r="AI36" s="101">
        <v>0</v>
      </c>
    </row>
    <row r="37" spans="1:35" ht="18" x14ac:dyDescent="0.4">
      <c r="A37" s="101">
        <v>0</v>
      </c>
      <c r="B37" s="101">
        <v>0</v>
      </c>
      <c r="C37" s="101">
        <v>0</v>
      </c>
      <c r="D37" s="101">
        <v>0</v>
      </c>
      <c r="E37" s="97">
        <v>1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97">
        <v>1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97">
        <v>1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0</v>
      </c>
      <c r="Z37" s="97">
        <v>1</v>
      </c>
      <c r="AA37" s="101">
        <v>0</v>
      </c>
      <c r="AB37" s="101">
        <v>0</v>
      </c>
      <c r="AC37" s="101">
        <v>0</v>
      </c>
      <c r="AD37" s="101">
        <v>0</v>
      </c>
      <c r="AE37" s="101">
        <v>0</v>
      </c>
      <c r="AF37" s="101">
        <v>0</v>
      </c>
      <c r="AG37" s="97">
        <v>1</v>
      </c>
      <c r="AH37" s="101">
        <v>0</v>
      </c>
      <c r="AI37" s="101">
        <v>0</v>
      </c>
    </row>
    <row r="38" spans="1:35" ht="18" x14ac:dyDescent="0.4">
      <c r="A38" s="101">
        <v>0</v>
      </c>
      <c r="B38" s="101">
        <v>0</v>
      </c>
      <c r="C38" s="101">
        <v>0</v>
      </c>
      <c r="D38" s="101">
        <v>0</v>
      </c>
      <c r="E38" s="97">
        <v>1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97">
        <v>1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97">
        <v>1</v>
      </c>
      <c r="T38" s="101">
        <v>0</v>
      </c>
      <c r="U38" s="101">
        <v>0</v>
      </c>
      <c r="V38" s="101">
        <v>0</v>
      </c>
      <c r="W38" s="101">
        <v>0</v>
      </c>
      <c r="X38" s="101">
        <v>0</v>
      </c>
      <c r="Y38" s="101">
        <v>0</v>
      </c>
      <c r="Z38" s="97">
        <v>1</v>
      </c>
      <c r="AA38" s="101">
        <v>0</v>
      </c>
      <c r="AB38" s="101">
        <v>0</v>
      </c>
      <c r="AC38" s="101">
        <v>0</v>
      </c>
      <c r="AD38" s="101">
        <v>0</v>
      </c>
      <c r="AE38" s="101">
        <v>0</v>
      </c>
      <c r="AF38" s="101">
        <v>0</v>
      </c>
      <c r="AG38" s="97">
        <v>1</v>
      </c>
      <c r="AH38" s="101">
        <v>0</v>
      </c>
      <c r="AI38" s="101">
        <v>0</v>
      </c>
    </row>
    <row r="39" spans="1:35" ht="18" x14ac:dyDescent="0.4">
      <c r="A39" s="101">
        <v>0</v>
      </c>
      <c r="B39" s="101">
        <v>0</v>
      </c>
      <c r="C39" s="101">
        <v>0</v>
      </c>
      <c r="D39" s="101">
        <v>0</v>
      </c>
      <c r="E39" s="97">
        <v>1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97">
        <v>1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97">
        <v>1</v>
      </c>
      <c r="T39" s="101">
        <v>0</v>
      </c>
      <c r="U39" s="101">
        <v>0</v>
      </c>
      <c r="V39" s="101">
        <v>0</v>
      </c>
      <c r="W39" s="101">
        <v>0</v>
      </c>
      <c r="X39" s="101">
        <v>0</v>
      </c>
      <c r="Y39" s="101">
        <v>0</v>
      </c>
      <c r="Z39" s="97">
        <v>1</v>
      </c>
      <c r="AA39" s="101">
        <v>0</v>
      </c>
      <c r="AB39" s="101">
        <v>0</v>
      </c>
      <c r="AC39" s="101">
        <v>0</v>
      </c>
      <c r="AD39" s="101">
        <v>0</v>
      </c>
      <c r="AE39" s="101">
        <v>0</v>
      </c>
      <c r="AF39" s="101">
        <v>0</v>
      </c>
      <c r="AG39" s="97">
        <v>1</v>
      </c>
      <c r="AH39" s="101">
        <v>0</v>
      </c>
      <c r="AI39" s="101">
        <v>0</v>
      </c>
    </row>
    <row r="40" spans="1:35" ht="18" x14ac:dyDescent="0.4">
      <c r="A40" s="101">
        <v>0</v>
      </c>
      <c r="B40" s="101">
        <v>0</v>
      </c>
      <c r="C40" s="101">
        <v>0</v>
      </c>
      <c r="D40" s="101">
        <v>0</v>
      </c>
      <c r="E40" s="97">
        <v>1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97">
        <v>1</v>
      </c>
      <c r="M40" s="101">
        <v>0</v>
      </c>
      <c r="N40" s="101">
        <v>0</v>
      </c>
      <c r="O40" s="101">
        <v>0</v>
      </c>
      <c r="P40" s="101">
        <v>0</v>
      </c>
      <c r="Q40" s="101">
        <v>0</v>
      </c>
      <c r="R40" s="101">
        <v>0</v>
      </c>
      <c r="S40" s="97">
        <v>1</v>
      </c>
      <c r="T40" s="101">
        <v>0</v>
      </c>
      <c r="U40" s="101">
        <v>0</v>
      </c>
      <c r="V40" s="101">
        <v>0</v>
      </c>
      <c r="W40" s="101">
        <v>0</v>
      </c>
      <c r="X40" s="101">
        <v>0</v>
      </c>
      <c r="Y40" s="101">
        <v>0</v>
      </c>
      <c r="Z40" s="97">
        <v>1</v>
      </c>
      <c r="AA40" s="101">
        <v>0</v>
      </c>
      <c r="AB40" s="101">
        <v>0</v>
      </c>
      <c r="AC40" s="101">
        <v>0</v>
      </c>
      <c r="AD40" s="101">
        <v>0</v>
      </c>
      <c r="AE40" s="101">
        <v>0</v>
      </c>
      <c r="AF40" s="101">
        <v>0</v>
      </c>
      <c r="AG40" s="97">
        <v>1</v>
      </c>
      <c r="AH40" s="101">
        <v>0</v>
      </c>
      <c r="AI40" s="101">
        <v>0</v>
      </c>
    </row>
    <row r="41" spans="1:35" ht="18" x14ac:dyDescent="0.4">
      <c r="A41" s="101">
        <v>0</v>
      </c>
      <c r="B41" s="101">
        <v>0</v>
      </c>
      <c r="C41" s="101">
        <v>0</v>
      </c>
      <c r="D41" s="101">
        <v>0</v>
      </c>
      <c r="E41" s="97">
        <v>1</v>
      </c>
      <c r="F41" s="101">
        <v>0</v>
      </c>
      <c r="G41" s="101">
        <v>0</v>
      </c>
      <c r="H41" s="101">
        <v>0</v>
      </c>
      <c r="I41" s="101">
        <v>0</v>
      </c>
      <c r="J41" s="101">
        <v>0</v>
      </c>
      <c r="K41" s="101">
        <v>0</v>
      </c>
      <c r="L41" s="97">
        <v>1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97">
        <v>1</v>
      </c>
      <c r="T41" s="101">
        <v>0</v>
      </c>
      <c r="U41" s="101">
        <v>0</v>
      </c>
      <c r="V41" s="101">
        <v>0</v>
      </c>
      <c r="W41" s="101">
        <v>0</v>
      </c>
      <c r="X41" s="101">
        <v>0</v>
      </c>
      <c r="Y41" s="101">
        <v>0</v>
      </c>
      <c r="Z41" s="97">
        <v>1</v>
      </c>
      <c r="AA41" s="101">
        <v>0</v>
      </c>
      <c r="AB41" s="101">
        <v>0</v>
      </c>
      <c r="AC41" s="101">
        <v>0</v>
      </c>
      <c r="AD41" s="101">
        <v>0</v>
      </c>
      <c r="AE41" s="101">
        <v>0</v>
      </c>
      <c r="AF41" s="101">
        <v>0</v>
      </c>
      <c r="AG41" s="97">
        <v>1</v>
      </c>
      <c r="AH41" s="101">
        <v>0</v>
      </c>
      <c r="AI41" s="101">
        <v>0</v>
      </c>
    </row>
    <row r="42" spans="1:35" ht="18" x14ac:dyDescent="0.4">
      <c r="A42" s="101">
        <v>0</v>
      </c>
      <c r="B42" s="101">
        <v>0</v>
      </c>
      <c r="C42" s="101">
        <v>0</v>
      </c>
      <c r="D42" s="101">
        <v>0</v>
      </c>
      <c r="E42" s="97">
        <v>1</v>
      </c>
      <c r="F42" s="101">
        <v>0</v>
      </c>
      <c r="G42" s="101">
        <v>0</v>
      </c>
      <c r="H42" s="101">
        <v>0</v>
      </c>
      <c r="I42" s="101">
        <v>0</v>
      </c>
      <c r="J42" s="101">
        <v>0</v>
      </c>
      <c r="K42" s="101">
        <v>0</v>
      </c>
      <c r="L42" s="97">
        <v>1</v>
      </c>
      <c r="M42" s="101">
        <v>0</v>
      </c>
      <c r="N42" s="101">
        <v>0</v>
      </c>
      <c r="O42" s="101">
        <v>0</v>
      </c>
      <c r="P42" s="101">
        <v>0</v>
      </c>
      <c r="Q42" s="101">
        <v>0</v>
      </c>
      <c r="R42" s="101">
        <v>0</v>
      </c>
      <c r="S42" s="97">
        <v>1</v>
      </c>
      <c r="T42" s="101">
        <v>0</v>
      </c>
      <c r="U42" s="101">
        <v>0</v>
      </c>
      <c r="V42" s="101">
        <v>0</v>
      </c>
      <c r="W42" s="101">
        <v>0</v>
      </c>
      <c r="X42" s="101">
        <v>0</v>
      </c>
      <c r="Y42" s="101">
        <v>0</v>
      </c>
      <c r="Z42" s="97">
        <v>1</v>
      </c>
      <c r="AA42" s="101">
        <v>0</v>
      </c>
      <c r="AB42" s="101">
        <v>0</v>
      </c>
      <c r="AC42" s="101">
        <v>0</v>
      </c>
      <c r="AD42" s="101">
        <v>0</v>
      </c>
      <c r="AE42" s="101">
        <v>0</v>
      </c>
      <c r="AF42" s="101">
        <v>0</v>
      </c>
      <c r="AG42" s="97">
        <v>1</v>
      </c>
      <c r="AH42" s="101">
        <v>0</v>
      </c>
      <c r="AI42" s="101">
        <v>0</v>
      </c>
    </row>
    <row r="43" spans="1:35" ht="18" x14ac:dyDescent="0.4">
      <c r="A43" s="101">
        <v>0</v>
      </c>
      <c r="B43" s="101">
        <v>0</v>
      </c>
      <c r="C43" s="101">
        <v>0</v>
      </c>
      <c r="D43" s="101">
        <v>0</v>
      </c>
      <c r="E43" s="97">
        <v>1</v>
      </c>
      <c r="F43" s="101">
        <v>0</v>
      </c>
      <c r="G43" s="101">
        <v>0</v>
      </c>
      <c r="H43" s="96" t="s">
        <v>335</v>
      </c>
      <c r="I43" s="101">
        <v>0</v>
      </c>
      <c r="J43" s="101">
        <v>0</v>
      </c>
      <c r="K43" s="101">
        <v>0</v>
      </c>
      <c r="L43" s="97">
        <v>1</v>
      </c>
      <c r="M43" s="101">
        <v>0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97">
        <v>1</v>
      </c>
      <c r="T43" s="101">
        <v>0</v>
      </c>
      <c r="U43" s="101">
        <v>0</v>
      </c>
      <c r="V43" s="96" t="s">
        <v>232</v>
      </c>
      <c r="W43" s="101">
        <v>0</v>
      </c>
      <c r="X43" s="101">
        <v>0</v>
      </c>
      <c r="Y43" s="101">
        <v>0</v>
      </c>
      <c r="Z43" s="97">
        <v>1</v>
      </c>
      <c r="AA43" s="101">
        <v>0</v>
      </c>
      <c r="AB43" s="101">
        <v>0</v>
      </c>
      <c r="AC43" s="101">
        <v>0</v>
      </c>
      <c r="AD43" s="101">
        <v>0</v>
      </c>
      <c r="AE43" s="101">
        <v>0</v>
      </c>
      <c r="AF43" s="101">
        <v>0</v>
      </c>
      <c r="AG43" s="97">
        <v>1</v>
      </c>
      <c r="AH43" s="101">
        <v>0</v>
      </c>
      <c r="AI43" s="101">
        <v>0</v>
      </c>
    </row>
    <row r="44" spans="1:35" ht="18" x14ac:dyDescent="0.4">
      <c r="A44" s="101">
        <v>0</v>
      </c>
      <c r="B44" s="101">
        <v>0</v>
      </c>
      <c r="C44" s="101">
        <v>0</v>
      </c>
      <c r="D44" s="101">
        <v>0</v>
      </c>
      <c r="E44" s="97">
        <v>1</v>
      </c>
      <c r="F44" s="101">
        <v>0</v>
      </c>
      <c r="G44" s="101">
        <v>0</v>
      </c>
      <c r="H44" s="96" t="s">
        <v>287</v>
      </c>
      <c r="I44" s="101">
        <v>0</v>
      </c>
      <c r="J44" s="101">
        <v>0</v>
      </c>
      <c r="K44" s="101">
        <v>0</v>
      </c>
      <c r="L44" s="97">
        <v>1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97">
        <v>1</v>
      </c>
      <c r="T44" s="101">
        <v>0</v>
      </c>
      <c r="U44" s="101">
        <v>0</v>
      </c>
      <c r="V44" s="96" t="s">
        <v>335</v>
      </c>
      <c r="W44" s="101">
        <v>0</v>
      </c>
      <c r="X44" s="101">
        <v>0</v>
      </c>
      <c r="Y44" s="101">
        <v>0</v>
      </c>
      <c r="Z44" s="97">
        <v>1</v>
      </c>
      <c r="AA44" s="101">
        <v>0</v>
      </c>
      <c r="AB44" s="101">
        <v>0</v>
      </c>
      <c r="AC44" s="101">
        <v>0</v>
      </c>
      <c r="AD44" s="101">
        <v>0</v>
      </c>
      <c r="AE44" s="101">
        <v>0</v>
      </c>
      <c r="AF44" s="101">
        <v>0</v>
      </c>
      <c r="AG44" s="97">
        <v>1</v>
      </c>
      <c r="AH44" s="101">
        <v>0</v>
      </c>
      <c r="AI44" s="101">
        <v>0</v>
      </c>
    </row>
    <row r="45" spans="1:35" ht="18" x14ac:dyDescent="0.4">
      <c r="A45" s="101">
        <v>0</v>
      </c>
      <c r="B45" s="101">
        <v>0</v>
      </c>
      <c r="C45" s="101">
        <v>0</v>
      </c>
      <c r="D45" s="101">
        <v>0</v>
      </c>
      <c r="E45" s="97">
        <v>1</v>
      </c>
      <c r="F45" s="101">
        <v>0</v>
      </c>
      <c r="G45" s="101">
        <v>0</v>
      </c>
      <c r="H45" s="96" t="s">
        <v>249</v>
      </c>
      <c r="I45" s="101">
        <v>0</v>
      </c>
      <c r="J45" s="101">
        <v>0</v>
      </c>
      <c r="K45" s="101">
        <v>0</v>
      </c>
      <c r="L45" s="97">
        <v>1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97">
        <v>1</v>
      </c>
      <c r="T45" s="101">
        <v>0</v>
      </c>
      <c r="U45" s="101">
        <v>0</v>
      </c>
      <c r="V45" s="96" t="s">
        <v>287</v>
      </c>
      <c r="W45" s="101">
        <v>0</v>
      </c>
      <c r="X45" s="101">
        <v>0</v>
      </c>
      <c r="Y45" s="101">
        <v>0</v>
      </c>
      <c r="Z45" s="97">
        <v>1</v>
      </c>
      <c r="AA45" s="101">
        <v>0</v>
      </c>
      <c r="AB45" s="101">
        <v>0</v>
      </c>
      <c r="AC45" s="101">
        <v>0</v>
      </c>
      <c r="AD45" s="101">
        <v>0</v>
      </c>
      <c r="AE45" s="101">
        <v>0</v>
      </c>
      <c r="AF45" s="101">
        <v>0</v>
      </c>
      <c r="AG45" s="97">
        <v>1</v>
      </c>
      <c r="AH45" s="101">
        <v>0</v>
      </c>
      <c r="AI45" s="101">
        <v>0</v>
      </c>
    </row>
    <row r="46" spans="1:35" ht="18" x14ac:dyDescent="0.4">
      <c r="A46" s="96" t="s">
        <v>232</v>
      </c>
      <c r="B46" s="101">
        <v>0</v>
      </c>
      <c r="C46" s="101">
        <v>0</v>
      </c>
      <c r="D46" s="101">
        <v>0</v>
      </c>
      <c r="E46" s="97">
        <v>1</v>
      </c>
      <c r="F46" s="101">
        <v>0</v>
      </c>
      <c r="G46" s="101">
        <v>0</v>
      </c>
      <c r="H46" s="96" t="s">
        <v>302</v>
      </c>
      <c r="I46" s="101">
        <v>0</v>
      </c>
      <c r="J46" s="101">
        <v>0</v>
      </c>
      <c r="K46" s="101">
        <v>0</v>
      </c>
      <c r="L46" s="97">
        <v>1</v>
      </c>
      <c r="M46" s="101">
        <v>0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97">
        <v>1</v>
      </c>
      <c r="T46" s="101">
        <v>0</v>
      </c>
      <c r="U46" s="101">
        <v>0</v>
      </c>
      <c r="V46" s="96" t="s">
        <v>249</v>
      </c>
      <c r="W46" s="101">
        <v>0</v>
      </c>
      <c r="X46" s="101">
        <v>0</v>
      </c>
      <c r="Y46" s="101">
        <v>0</v>
      </c>
      <c r="Z46" s="97">
        <v>1</v>
      </c>
      <c r="AA46" s="101">
        <v>0</v>
      </c>
      <c r="AB46" s="101">
        <v>0</v>
      </c>
      <c r="AC46" s="101">
        <v>0</v>
      </c>
      <c r="AD46" s="101">
        <v>0</v>
      </c>
      <c r="AE46" s="101">
        <v>0</v>
      </c>
      <c r="AF46" s="101">
        <v>0</v>
      </c>
      <c r="AG46" s="97">
        <v>1</v>
      </c>
      <c r="AH46" s="101">
        <v>0</v>
      </c>
      <c r="AI46" s="101">
        <v>0</v>
      </c>
    </row>
    <row r="47" spans="1:35" ht="18" x14ac:dyDescent="0.4">
      <c r="A47" s="96" t="s">
        <v>335</v>
      </c>
      <c r="B47" s="101">
        <v>0</v>
      </c>
      <c r="C47" s="101">
        <v>0</v>
      </c>
      <c r="D47" s="101">
        <v>0</v>
      </c>
      <c r="E47" s="97">
        <v>1</v>
      </c>
      <c r="F47" s="101">
        <v>0</v>
      </c>
      <c r="G47" s="101">
        <v>0</v>
      </c>
      <c r="H47" s="96" t="s">
        <v>282</v>
      </c>
      <c r="I47" s="101">
        <v>0</v>
      </c>
      <c r="J47" s="101">
        <v>0</v>
      </c>
      <c r="K47" s="101">
        <v>0</v>
      </c>
      <c r="L47" s="97">
        <v>1</v>
      </c>
      <c r="M47" s="101">
        <v>0</v>
      </c>
      <c r="N47" s="101">
        <v>0</v>
      </c>
      <c r="O47" s="96" t="s">
        <v>335</v>
      </c>
      <c r="P47" s="101">
        <v>0</v>
      </c>
      <c r="Q47" s="101">
        <v>0</v>
      </c>
      <c r="R47" s="101">
        <v>0</v>
      </c>
      <c r="S47" s="97">
        <v>1</v>
      </c>
      <c r="T47" s="101">
        <v>0</v>
      </c>
      <c r="U47" s="101">
        <v>0</v>
      </c>
      <c r="V47" s="96" t="s">
        <v>302</v>
      </c>
      <c r="W47" s="101">
        <v>0</v>
      </c>
      <c r="X47" s="101">
        <v>0</v>
      </c>
      <c r="Y47" s="101">
        <v>0</v>
      </c>
      <c r="Z47" s="97">
        <v>1</v>
      </c>
      <c r="AA47" s="101">
        <v>0</v>
      </c>
      <c r="AB47" s="101">
        <v>0</v>
      </c>
      <c r="AC47" s="101">
        <v>0</v>
      </c>
      <c r="AD47" s="101">
        <v>0</v>
      </c>
      <c r="AE47" s="101">
        <v>0</v>
      </c>
      <c r="AF47" s="101">
        <v>0</v>
      </c>
      <c r="AG47" s="97">
        <v>1</v>
      </c>
      <c r="AH47" s="101">
        <v>0</v>
      </c>
      <c r="AI47" s="101">
        <v>0</v>
      </c>
    </row>
    <row r="48" spans="1:35" ht="18" x14ac:dyDescent="0.4">
      <c r="A48" s="96" t="s">
        <v>287</v>
      </c>
      <c r="B48" s="101">
        <v>0</v>
      </c>
      <c r="C48" s="101">
        <v>0</v>
      </c>
      <c r="D48" s="101">
        <v>0</v>
      </c>
      <c r="E48" s="97">
        <v>1</v>
      </c>
      <c r="F48" s="101">
        <v>0</v>
      </c>
      <c r="G48" s="101">
        <v>0</v>
      </c>
      <c r="H48" s="96" t="s">
        <v>215</v>
      </c>
      <c r="I48" s="101">
        <v>0</v>
      </c>
      <c r="J48" s="101">
        <v>0</v>
      </c>
      <c r="K48" s="101">
        <v>0</v>
      </c>
      <c r="L48" s="97">
        <v>1</v>
      </c>
      <c r="M48" s="101">
        <v>0</v>
      </c>
      <c r="N48" s="101">
        <v>0</v>
      </c>
      <c r="O48" s="96" t="s">
        <v>287</v>
      </c>
      <c r="P48" s="101">
        <v>0</v>
      </c>
      <c r="Q48" s="101">
        <v>0</v>
      </c>
      <c r="R48" s="101">
        <v>0</v>
      </c>
      <c r="S48" s="97">
        <v>1</v>
      </c>
      <c r="T48" s="101">
        <v>0</v>
      </c>
      <c r="U48" s="101">
        <v>0</v>
      </c>
      <c r="V48" s="96" t="s">
        <v>282</v>
      </c>
      <c r="W48" s="101">
        <v>0</v>
      </c>
      <c r="X48" s="101">
        <v>0</v>
      </c>
      <c r="Y48" s="101">
        <v>0</v>
      </c>
      <c r="Z48" s="97">
        <v>1</v>
      </c>
      <c r="AA48" s="101">
        <v>0</v>
      </c>
      <c r="AB48" s="101">
        <v>0</v>
      </c>
      <c r="AC48" s="101">
        <v>0</v>
      </c>
      <c r="AD48" s="101">
        <v>0</v>
      </c>
      <c r="AE48" s="101">
        <v>0</v>
      </c>
      <c r="AF48" s="101">
        <v>0</v>
      </c>
      <c r="AG48" s="97">
        <v>1</v>
      </c>
      <c r="AH48" s="101">
        <v>0</v>
      </c>
      <c r="AI48" s="101">
        <v>0</v>
      </c>
    </row>
    <row r="49" spans="1:35" ht="18" x14ac:dyDescent="0.4">
      <c r="A49" s="96" t="s">
        <v>249</v>
      </c>
      <c r="B49" s="101">
        <v>0</v>
      </c>
      <c r="C49" s="101">
        <v>0</v>
      </c>
      <c r="D49" s="101">
        <v>0</v>
      </c>
      <c r="E49" s="97">
        <v>1</v>
      </c>
      <c r="F49" s="101">
        <v>0</v>
      </c>
      <c r="G49" s="101">
        <v>0</v>
      </c>
      <c r="H49" s="96" t="s">
        <v>269</v>
      </c>
      <c r="I49" s="101">
        <v>0</v>
      </c>
      <c r="J49" s="101">
        <v>0</v>
      </c>
      <c r="K49" s="101">
        <v>0</v>
      </c>
      <c r="L49" s="97">
        <v>1</v>
      </c>
      <c r="M49" s="101">
        <v>0</v>
      </c>
      <c r="N49" s="101">
        <v>0</v>
      </c>
      <c r="O49" s="96" t="s">
        <v>249</v>
      </c>
      <c r="P49" s="101">
        <v>0</v>
      </c>
      <c r="Q49" s="101">
        <v>0</v>
      </c>
      <c r="R49" s="101">
        <v>0</v>
      </c>
      <c r="S49" s="97">
        <v>1</v>
      </c>
      <c r="T49" s="101">
        <v>0</v>
      </c>
      <c r="U49" s="101">
        <v>0</v>
      </c>
      <c r="V49" s="96" t="s">
        <v>215</v>
      </c>
      <c r="W49" s="101">
        <v>0</v>
      </c>
      <c r="X49" s="101">
        <v>0</v>
      </c>
      <c r="Y49" s="101">
        <v>0</v>
      </c>
      <c r="Z49" s="97">
        <v>1</v>
      </c>
      <c r="AA49" s="101">
        <v>0</v>
      </c>
      <c r="AB49" s="101">
        <v>0</v>
      </c>
      <c r="AC49" s="96" t="s">
        <v>232</v>
      </c>
      <c r="AD49" s="101">
        <v>0</v>
      </c>
      <c r="AE49" s="101">
        <v>0</v>
      </c>
      <c r="AF49" s="101">
        <v>0</v>
      </c>
      <c r="AG49" s="97">
        <v>1</v>
      </c>
      <c r="AH49" s="101">
        <v>0</v>
      </c>
      <c r="AI49" s="101">
        <v>0</v>
      </c>
    </row>
    <row r="50" spans="1:35" ht="18" x14ac:dyDescent="0.4">
      <c r="A50" s="96" t="s">
        <v>302</v>
      </c>
      <c r="B50" s="101">
        <v>0</v>
      </c>
      <c r="C50" s="101">
        <v>0</v>
      </c>
      <c r="D50" s="101">
        <v>0</v>
      </c>
      <c r="E50" s="97">
        <v>1</v>
      </c>
      <c r="F50" s="101">
        <v>0</v>
      </c>
      <c r="G50" s="101">
        <v>0</v>
      </c>
      <c r="H50" s="96" t="s">
        <v>247</v>
      </c>
      <c r="I50" s="101">
        <v>0</v>
      </c>
      <c r="J50" s="101">
        <v>0</v>
      </c>
      <c r="K50" s="101">
        <v>0</v>
      </c>
      <c r="L50" s="97">
        <v>1</v>
      </c>
      <c r="M50" s="101">
        <v>0</v>
      </c>
      <c r="N50" s="101">
        <v>0</v>
      </c>
      <c r="O50" s="96" t="s">
        <v>302</v>
      </c>
      <c r="P50" s="101">
        <v>0</v>
      </c>
      <c r="Q50" s="101">
        <v>0</v>
      </c>
      <c r="R50" s="101">
        <v>0</v>
      </c>
      <c r="S50" s="97">
        <v>1</v>
      </c>
      <c r="T50" s="101">
        <v>0</v>
      </c>
      <c r="U50" s="101">
        <v>0</v>
      </c>
      <c r="V50" s="96" t="s">
        <v>269</v>
      </c>
      <c r="W50" s="101">
        <v>0</v>
      </c>
      <c r="X50" s="101">
        <v>0</v>
      </c>
      <c r="Y50" s="101">
        <v>0</v>
      </c>
      <c r="Z50" s="97">
        <v>1</v>
      </c>
      <c r="AA50" s="101">
        <v>0</v>
      </c>
      <c r="AB50" s="101">
        <v>0</v>
      </c>
      <c r="AC50" s="96" t="s">
        <v>335</v>
      </c>
      <c r="AD50" s="101">
        <v>0</v>
      </c>
      <c r="AE50" s="101">
        <v>0</v>
      </c>
      <c r="AF50" s="101">
        <v>0</v>
      </c>
      <c r="AG50" s="97">
        <v>1</v>
      </c>
      <c r="AH50" s="101">
        <v>0</v>
      </c>
      <c r="AI50" s="101">
        <v>0</v>
      </c>
    </row>
    <row r="51" spans="1:35" ht="18" x14ac:dyDescent="0.4">
      <c r="A51" s="96" t="s">
        <v>282</v>
      </c>
      <c r="B51" s="101">
        <v>0</v>
      </c>
      <c r="C51" s="101">
        <v>0</v>
      </c>
      <c r="D51" s="101">
        <v>0</v>
      </c>
      <c r="E51" s="97">
        <v>1</v>
      </c>
      <c r="F51" s="101">
        <v>0</v>
      </c>
      <c r="G51" s="101">
        <v>0</v>
      </c>
      <c r="H51" s="96" t="s">
        <v>340</v>
      </c>
      <c r="I51" s="101">
        <v>0</v>
      </c>
      <c r="J51" s="101">
        <v>0</v>
      </c>
      <c r="K51" s="101">
        <v>0</v>
      </c>
      <c r="L51" s="97">
        <v>1</v>
      </c>
      <c r="M51" s="101">
        <v>0</v>
      </c>
      <c r="N51" s="101">
        <v>0</v>
      </c>
      <c r="O51" s="96" t="s">
        <v>282</v>
      </c>
      <c r="P51" s="101">
        <v>0</v>
      </c>
      <c r="Q51" s="101">
        <v>0</v>
      </c>
      <c r="R51" s="101">
        <v>0</v>
      </c>
      <c r="S51" s="97">
        <v>1</v>
      </c>
      <c r="T51" s="101">
        <v>0</v>
      </c>
      <c r="U51" s="101">
        <v>0</v>
      </c>
      <c r="V51" s="96" t="s">
        <v>340</v>
      </c>
      <c r="W51" s="101">
        <v>0</v>
      </c>
      <c r="X51" s="101">
        <v>0</v>
      </c>
      <c r="Y51" s="101">
        <v>0</v>
      </c>
      <c r="Z51" s="97">
        <v>1</v>
      </c>
      <c r="AA51" s="101">
        <v>0</v>
      </c>
      <c r="AB51" s="101">
        <v>0</v>
      </c>
      <c r="AC51" s="96" t="s">
        <v>287</v>
      </c>
      <c r="AD51" s="101">
        <v>0</v>
      </c>
      <c r="AE51" s="101">
        <v>0</v>
      </c>
      <c r="AF51" s="101">
        <v>0</v>
      </c>
      <c r="AG51" s="97">
        <v>1</v>
      </c>
      <c r="AH51" s="101">
        <v>0</v>
      </c>
      <c r="AI51" s="101">
        <v>0</v>
      </c>
    </row>
    <row r="52" spans="1:35" ht="18" x14ac:dyDescent="0.4">
      <c r="A52" s="96" t="s">
        <v>269</v>
      </c>
      <c r="B52" s="101">
        <v>0</v>
      </c>
      <c r="C52" s="101">
        <v>0</v>
      </c>
      <c r="D52" s="101">
        <v>0</v>
      </c>
      <c r="E52" s="97">
        <v>1</v>
      </c>
      <c r="F52" s="101">
        <v>0</v>
      </c>
      <c r="G52" s="101">
        <v>0</v>
      </c>
      <c r="H52" s="96" t="s">
        <v>265</v>
      </c>
      <c r="I52" s="101">
        <v>0</v>
      </c>
      <c r="J52" s="101">
        <v>0</v>
      </c>
      <c r="K52" s="101">
        <v>0</v>
      </c>
      <c r="L52" s="97">
        <v>1</v>
      </c>
      <c r="M52" s="101">
        <v>0</v>
      </c>
      <c r="N52" s="101">
        <v>0</v>
      </c>
      <c r="O52" s="96" t="s">
        <v>215</v>
      </c>
      <c r="P52" s="101">
        <v>0</v>
      </c>
      <c r="Q52" s="101">
        <v>0</v>
      </c>
      <c r="R52" s="101">
        <v>0</v>
      </c>
      <c r="S52" s="97">
        <v>1</v>
      </c>
      <c r="T52" s="101">
        <v>0</v>
      </c>
      <c r="U52" s="101">
        <v>0</v>
      </c>
      <c r="V52" s="96" t="s">
        <v>281</v>
      </c>
      <c r="W52" s="101">
        <v>0</v>
      </c>
      <c r="X52" s="101">
        <v>0</v>
      </c>
      <c r="Y52" s="101">
        <v>0</v>
      </c>
      <c r="Z52" s="97">
        <v>1</v>
      </c>
      <c r="AA52" s="101">
        <v>0</v>
      </c>
      <c r="AB52" s="101">
        <v>0</v>
      </c>
      <c r="AC52" s="96" t="s">
        <v>302</v>
      </c>
      <c r="AD52" s="101">
        <v>0</v>
      </c>
      <c r="AE52" s="101">
        <v>0</v>
      </c>
      <c r="AF52" s="101">
        <v>0</v>
      </c>
      <c r="AG52" s="97">
        <v>1</v>
      </c>
      <c r="AH52" s="101">
        <v>0</v>
      </c>
      <c r="AI52" s="101">
        <v>0</v>
      </c>
    </row>
    <row r="53" spans="1:35" ht="18" x14ac:dyDescent="0.4">
      <c r="A53" s="96" t="s">
        <v>340</v>
      </c>
      <c r="B53" s="101">
        <v>0</v>
      </c>
      <c r="C53" s="101">
        <v>0</v>
      </c>
      <c r="D53" s="101">
        <v>0</v>
      </c>
      <c r="E53" s="97">
        <v>1</v>
      </c>
      <c r="F53" s="101">
        <v>0</v>
      </c>
      <c r="G53" s="101">
        <v>0</v>
      </c>
      <c r="H53" s="96" t="s">
        <v>245</v>
      </c>
      <c r="I53" s="101">
        <v>0</v>
      </c>
      <c r="J53" s="101">
        <v>0</v>
      </c>
      <c r="K53" s="101">
        <v>0</v>
      </c>
      <c r="L53" s="97">
        <v>1</v>
      </c>
      <c r="M53" s="101">
        <v>0</v>
      </c>
      <c r="N53" s="101">
        <v>0</v>
      </c>
      <c r="O53" s="96" t="s">
        <v>269</v>
      </c>
      <c r="P53" s="101">
        <v>0</v>
      </c>
      <c r="Q53" s="101">
        <v>0</v>
      </c>
      <c r="R53" s="101">
        <v>0</v>
      </c>
      <c r="S53" s="97">
        <v>1</v>
      </c>
      <c r="T53" s="101">
        <v>0</v>
      </c>
      <c r="U53" s="101">
        <v>0</v>
      </c>
      <c r="V53" s="96" t="s">
        <v>307</v>
      </c>
      <c r="W53" s="101">
        <v>0</v>
      </c>
      <c r="X53" s="101">
        <v>0</v>
      </c>
      <c r="Y53" s="101">
        <v>0</v>
      </c>
      <c r="Z53" s="97">
        <v>1</v>
      </c>
      <c r="AA53" s="101">
        <v>0</v>
      </c>
      <c r="AB53" s="101">
        <v>0</v>
      </c>
      <c r="AC53" s="96" t="s">
        <v>282</v>
      </c>
      <c r="AD53" s="101">
        <v>0</v>
      </c>
      <c r="AE53" s="101">
        <v>0</v>
      </c>
      <c r="AF53" s="101">
        <v>0</v>
      </c>
      <c r="AG53" s="97">
        <v>1</v>
      </c>
      <c r="AH53" s="101">
        <v>0</v>
      </c>
      <c r="AI53" s="101">
        <v>0</v>
      </c>
    </row>
    <row r="54" spans="1:35" ht="18" x14ac:dyDescent="0.4">
      <c r="A54" s="96" t="s">
        <v>281</v>
      </c>
      <c r="B54" s="101">
        <v>0</v>
      </c>
      <c r="C54" s="101">
        <v>0</v>
      </c>
      <c r="D54" s="101">
        <v>0</v>
      </c>
      <c r="E54" s="97">
        <v>1</v>
      </c>
      <c r="F54" s="101">
        <v>0</v>
      </c>
      <c r="G54" s="101">
        <v>0</v>
      </c>
      <c r="H54" s="96" t="s">
        <v>259</v>
      </c>
      <c r="I54" s="101">
        <v>0</v>
      </c>
      <c r="J54" s="101">
        <v>0</v>
      </c>
      <c r="K54" s="101">
        <v>0</v>
      </c>
      <c r="L54" s="97">
        <v>1</v>
      </c>
      <c r="M54" s="101">
        <v>0</v>
      </c>
      <c r="N54" s="101">
        <v>0</v>
      </c>
      <c r="O54" s="96" t="s">
        <v>247</v>
      </c>
      <c r="P54" s="101">
        <v>0</v>
      </c>
      <c r="Q54" s="101">
        <v>0</v>
      </c>
      <c r="R54" s="101">
        <v>0</v>
      </c>
      <c r="S54" s="97">
        <v>1</v>
      </c>
      <c r="T54" s="101">
        <v>0</v>
      </c>
      <c r="U54" s="101">
        <v>0</v>
      </c>
      <c r="V54" s="96" t="s">
        <v>312</v>
      </c>
      <c r="W54" s="101">
        <v>0</v>
      </c>
      <c r="X54" s="101">
        <v>0</v>
      </c>
      <c r="Y54" s="101">
        <v>0</v>
      </c>
      <c r="Z54" s="97">
        <v>1</v>
      </c>
      <c r="AA54" s="101">
        <v>0</v>
      </c>
      <c r="AB54" s="101">
        <v>0</v>
      </c>
      <c r="AC54" s="96" t="s">
        <v>215</v>
      </c>
      <c r="AD54" s="101">
        <v>0</v>
      </c>
      <c r="AE54" s="101">
        <v>0</v>
      </c>
      <c r="AF54" s="101">
        <v>0</v>
      </c>
      <c r="AG54" s="97">
        <v>1</v>
      </c>
      <c r="AH54" s="101">
        <v>0</v>
      </c>
      <c r="AI54" s="101">
        <v>0</v>
      </c>
    </row>
    <row r="55" spans="1:35" ht="36" x14ac:dyDescent="0.4">
      <c r="A55" s="96" t="s">
        <v>307</v>
      </c>
      <c r="B55" s="101">
        <v>0</v>
      </c>
      <c r="C55" s="101">
        <v>0</v>
      </c>
      <c r="D55" s="101">
        <v>0</v>
      </c>
      <c r="E55" s="97">
        <v>1</v>
      </c>
      <c r="F55" s="101">
        <v>0</v>
      </c>
      <c r="G55" s="101">
        <v>0</v>
      </c>
      <c r="H55" s="96" t="s">
        <v>239</v>
      </c>
      <c r="I55" s="101">
        <v>0</v>
      </c>
      <c r="J55" s="101">
        <v>0</v>
      </c>
      <c r="K55" s="101">
        <v>0</v>
      </c>
      <c r="L55" s="97">
        <v>1</v>
      </c>
      <c r="M55" s="101">
        <v>0</v>
      </c>
      <c r="N55" s="101">
        <v>0</v>
      </c>
      <c r="O55" s="96" t="s">
        <v>340</v>
      </c>
      <c r="P55" s="101">
        <v>0</v>
      </c>
      <c r="Q55" s="101">
        <v>0</v>
      </c>
      <c r="R55" s="101">
        <v>0</v>
      </c>
      <c r="S55" s="97">
        <v>1</v>
      </c>
      <c r="T55" s="101">
        <v>0</v>
      </c>
      <c r="U55" s="101">
        <v>0</v>
      </c>
      <c r="V55" s="96" t="s">
        <v>301</v>
      </c>
      <c r="W55" s="101">
        <v>0</v>
      </c>
      <c r="X55" s="101">
        <v>0</v>
      </c>
      <c r="Y55" s="101">
        <v>0</v>
      </c>
      <c r="Z55" s="97">
        <v>1</v>
      </c>
      <c r="AA55" s="101">
        <v>0</v>
      </c>
      <c r="AB55" s="101">
        <v>0</v>
      </c>
      <c r="AC55" s="96" t="s">
        <v>247</v>
      </c>
      <c r="AD55" s="101">
        <v>0</v>
      </c>
      <c r="AE55" s="101">
        <v>0</v>
      </c>
      <c r="AF55" s="101">
        <v>0</v>
      </c>
      <c r="AG55" s="97">
        <v>1</v>
      </c>
      <c r="AH55" s="101">
        <v>0</v>
      </c>
      <c r="AI55" s="101">
        <v>0</v>
      </c>
    </row>
    <row r="56" spans="1:35" ht="18" x14ac:dyDescent="0.4">
      <c r="A56" s="96" t="s">
        <v>312</v>
      </c>
      <c r="B56" s="101">
        <v>0</v>
      </c>
      <c r="C56" s="101">
        <v>0</v>
      </c>
      <c r="D56" s="101">
        <v>0</v>
      </c>
      <c r="E56" s="97">
        <v>1</v>
      </c>
      <c r="F56" s="101">
        <v>0</v>
      </c>
      <c r="G56" s="101">
        <v>0</v>
      </c>
      <c r="H56" s="96" t="s">
        <v>281</v>
      </c>
      <c r="I56" s="101">
        <v>0</v>
      </c>
      <c r="J56" s="101">
        <v>0</v>
      </c>
      <c r="K56" s="101">
        <v>0</v>
      </c>
      <c r="L56" s="97">
        <v>1</v>
      </c>
      <c r="M56" s="101">
        <v>0</v>
      </c>
      <c r="N56" s="101">
        <v>0</v>
      </c>
      <c r="O56" s="96" t="s">
        <v>265</v>
      </c>
      <c r="P56" s="101">
        <v>0</v>
      </c>
      <c r="Q56" s="101">
        <v>0</v>
      </c>
      <c r="R56" s="101">
        <v>0</v>
      </c>
      <c r="S56" s="97">
        <v>1</v>
      </c>
      <c r="T56" s="101">
        <v>0</v>
      </c>
      <c r="U56" s="101">
        <v>0</v>
      </c>
      <c r="V56" s="96" t="s">
        <v>343</v>
      </c>
      <c r="W56" s="101">
        <v>0</v>
      </c>
      <c r="X56" s="101">
        <v>0</v>
      </c>
      <c r="Y56" s="101">
        <v>0</v>
      </c>
      <c r="Z56" s="97">
        <v>1</v>
      </c>
      <c r="AA56" s="101">
        <v>0</v>
      </c>
      <c r="AB56" s="101">
        <v>0</v>
      </c>
      <c r="AC56" s="96" t="s">
        <v>340</v>
      </c>
      <c r="AD56" s="101">
        <v>0</v>
      </c>
      <c r="AE56" s="101">
        <v>0</v>
      </c>
      <c r="AF56" s="101">
        <v>0</v>
      </c>
      <c r="AG56" s="97">
        <v>1</v>
      </c>
      <c r="AH56" s="101">
        <v>0</v>
      </c>
      <c r="AI56" s="101">
        <v>0</v>
      </c>
    </row>
    <row r="57" spans="1:35" ht="18" x14ac:dyDescent="0.4">
      <c r="A57" s="96" t="s">
        <v>301</v>
      </c>
      <c r="B57" s="101">
        <v>0</v>
      </c>
      <c r="C57" s="101">
        <v>0</v>
      </c>
      <c r="D57" s="101">
        <v>0</v>
      </c>
      <c r="E57" s="97">
        <v>1</v>
      </c>
      <c r="F57" s="101">
        <v>0</v>
      </c>
      <c r="G57" s="101">
        <v>0</v>
      </c>
      <c r="H57" s="96" t="s">
        <v>307</v>
      </c>
      <c r="I57" s="101">
        <v>0</v>
      </c>
      <c r="J57" s="101">
        <v>0</v>
      </c>
      <c r="K57" s="101">
        <v>0</v>
      </c>
      <c r="L57" s="97">
        <v>1</v>
      </c>
      <c r="M57" s="101">
        <v>0</v>
      </c>
      <c r="N57" s="101">
        <v>0</v>
      </c>
      <c r="O57" s="96" t="s">
        <v>245</v>
      </c>
      <c r="P57" s="101">
        <v>0</v>
      </c>
      <c r="Q57" s="101">
        <v>0</v>
      </c>
      <c r="R57" s="101">
        <v>0</v>
      </c>
      <c r="S57" s="97">
        <v>1</v>
      </c>
      <c r="T57" s="101">
        <v>0</v>
      </c>
      <c r="U57" s="101">
        <v>0</v>
      </c>
      <c r="V57" s="96" t="s">
        <v>344</v>
      </c>
      <c r="W57" s="101">
        <v>0</v>
      </c>
      <c r="X57" s="101">
        <v>0</v>
      </c>
      <c r="Y57" s="101">
        <v>0</v>
      </c>
      <c r="Z57" s="97">
        <v>1</v>
      </c>
      <c r="AA57" s="101">
        <v>0</v>
      </c>
      <c r="AB57" s="101">
        <v>0</v>
      </c>
      <c r="AC57" s="96" t="s">
        <v>265</v>
      </c>
      <c r="AD57" s="101">
        <v>0</v>
      </c>
      <c r="AE57" s="101">
        <v>0</v>
      </c>
      <c r="AF57" s="101">
        <v>0</v>
      </c>
      <c r="AG57" s="97">
        <v>1</v>
      </c>
      <c r="AH57" s="101">
        <v>0</v>
      </c>
      <c r="AI57" s="101">
        <v>0</v>
      </c>
    </row>
    <row r="58" spans="1:35" ht="18" x14ac:dyDescent="0.4">
      <c r="A58" s="96" t="s">
        <v>343</v>
      </c>
      <c r="B58" s="101">
        <v>0</v>
      </c>
      <c r="C58" s="101">
        <v>0</v>
      </c>
      <c r="D58" s="101">
        <v>0</v>
      </c>
      <c r="E58" s="97">
        <v>1</v>
      </c>
      <c r="F58" s="101">
        <v>0</v>
      </c>
      <c r="G58" s="101">
        <v>0</v>
      </c>
      <c r="H58" s="96" t="s">
        <v>312</v>
      </c>
      <c r="I58" s="101">
        <v>0</v>
      </c>
      <c r="J58" s="101">
        <v>0</v>
      </c>
      <c r="K58" s="101">
        <v>0</v>
      </c>
      <c r="L58" s="97">
        <v>1</v>
      </c>
      <c r="M58" s="101">
        <v>0</v>
      </c>
      <c r="N58" s="101">
        <v>0</v>
      </c>
      <c r="O58" s="96" t="s">
        <v>259</v>
      </c>
      <c r="P58" s="101">
        <v>0</v>
      </c>
      <c r="Q58" s="101">
        <v>0</v>
      </c>
      <c r="R58" s="101">
        <v>0</v>
      </c>
      <c r="S58" s="97">
        <v>1</v>
      </c>
      <c r="T58" s="101">
        <v>0</v>
      </c>
      <c r="U58" s="101">
        <v>0</v>
      </c>
      <c r="V58" s="96" t="s">
        <v>272</v>
      </c>
      <c r="W58" s="101">
        <v>0</v>
      </c>
      <c r="X58" s="101">
        <v>0</v>
      </c>
      <c r="Y58" s="101">
        <v>0</v>
      </c>
      <c r="Z58" s="97">
        <v>1</v>
      </c>
      <c r="AA58" s="101">
        <v>0</v>
      </c>
      <c r="AB58" s="101">
        <v>0</v>
      </c>
      <c r="AC58" s="96" t="s">
        <v>245</v>
      </c>
      <c r="AD58" s="101">
        <v>0</v>
      </c>
      <c r="AE58" s="101">
        <v>0</v>
      </c>
      <c r="AF58" s="101">
        <v>0</v>
      </c>
      <c r="AG58" s="97">
        <v>1</v>
      </c>
      <c r="AH58" s="101">
        <v>0</v>
      </c>
      <c r="AI58" s="101">
        <v>0</v>
      </c>
    </row>
    <row r="59" spans="1:35" ht="36" x14ac:dyDescent="0.4">
      <c r="A59" s="96" t="s">
        <v>344</v>
      </c>
      <c r="B59" s="101">
        <v>0</v>
      </c>
      <c r="C59" s="101">
        <v>0</v>
      </c>
      <c r="D59" s="101">
        <v>0</v>
      </c>
      <c r="E59" s="97">
        <v>1</v>
      </c>
      <c r="F59" s="101">
        <v>0</v>
      </c>
      <c r="G59" s="101">
        <v>0</v>
      </c>
      <c r="H59" s="96" t="s">
        <v>301</v>
      </c>
      <c r="I59" s="101">
        <v>0</v>
      </c>
      <c r="J59" s="101">
        <v>0</v>
      </c>
      <c r="K59" s="101">
        <v>0</v>
      </c>
      <c r="L59" s="97">
        <v>1</v>
      </c>
      <c r="M59" s="101">
        <v>0</v>
      </c>
      <c r="N59" s="101">
        <v>0</v>
      </c>
      <c r="O59" s="96" t="s">
        <v>239</v>
      </c>
      <c r="P59" s="101">
        <v>0</v>
      </c>
      <c r="Q59" s="101">
        <v>0</v>
      </c>
      <c r="R59" s="101">
        <v>0</v>
      </c>
      <c r="S59" s="97">
        <v>1</v>
      </c>
      <c r="T59" s="101">
        <v>0</v>
      </c>
      <c r="U59" s="101">
        <v>0</v>
      </c>
      <c r="V59" s="96" t="s">
        <v>305</v>
      </c>
      <c r="W59" s="101">
        <v>0</v>
      </c>
      <c r="X59" s="101">
        <v>0</v>
      </c>
      <c r="Y59" s="101">
        <v>0</v>
      </c>
      <c r="Z59" s="97">
        <v>1</v>
      </c>
      <c r="AA59" s="101">
        <v>0</v>
      </c>
      <c r="AB59" s="101">
        <v>0</v>
      </c>
      <c r="AC59" s="96" t="s">
        <v>259</v>
      </c>
      <c r="AD59" s="101">
        <v>0</v>
      </c>
      <c r="AE59" s="101">
        <v>0</v>
      </c>
      <c r="AF59" s="101">
        <v>0</v>
      </c>
      <c r="AG59" s="97">
        <v>1</v>
      </c>
      <c r="AH59" s="101">
        <v>0</v>
      </c>
      <c r="AI59" s="101">
        <v>0</v>
      </c>
    </row>
    <row r="60" spans="1:35" ht="36" x14ac:dyDescent="0.4">
      <c r="A60" s="96" t="s">
        <v>272</v>
      </c>
      <c r="B60" s="101">
        <v>0</v>
      </c>
      <c r="C60" s="101">
        <v>0</v>
      </c>
      <c r="D60" s="101">
        <v>0</v>
      </c>
      <c r="E60" s="97">
        <v>1</v>
      </c>
      <c r="F60" s="101">
        <v>0</v>
      </c>
      <c r="G60" s="101">
        <v>0</v>
      </c>
      <c r="H60" s="96" t="s">
        <v>343</v>
      </c>
      <c r="I60" s="101">
        <v>0</v>
      </c>
      <c r="J60" s="101">
        <v>0</v>
      </c>
      <c r="K60" s="101">
        <v>0</v>
      </c>
      <c r="L60" s="97">
        <v>1</v>
      </c>
      <c r="M60" s="101">
        <v>0</v>
      </c>
      <c r="N60" s="101">
        <v>0</v>
      </c>
      <c r="O60" s="96" t="s">
        <v>281</v>
      </c>
      <c r="P60" s="101">
        <v>0</v>
      </c>
      <c r="Q60" s="101">
        <v>0</v>
      </c>
      <c r="R60" s="101">
        <v>0</v>
      </c>
      <c r="S60" s="97">
        <v>1</v>
      </c>
      <c r="T60" s="101">
        <v>0</v>
      </c>
      <c r="U60" s="101">
        <v>0</v>
      </c>
      <c r="V60" s="96" t="s">
        <v>290</v>
      </c>
      <c r="W60" s="101">
        <v>0</v>
      </c>
      <c r="X60" s="101">
        <v>0</v>
      </c>
      <c r="Y60" s="101">
        <v>0</v>
      </c>
      <c r="Z60" s="97">
        <v>1</v>
      </c>
      <c r="AA60" s="101">
        <v>0</v>
      </c>
      <c r="AB60" s="101">
        <v>0</v>
      </c>
      <c r="AC60" s="96" t="s">
        <v>239</v>
      </c>
      <c r="AD60" s="101">
        <v>0</v>
      </c>
      <c r="AE60" s="101">
        <v>0</v>
      </c>
      <c r="AF60" s="101">
        <v>0</v>
      </c>
      <c r="AG60" s="97">
        <v>1</v>
      </c>
      <c r="AH60" s="101">
        <v>0</v>
      </c>
      <c r="AI60" s="101">
        <v>0</v>
      </c>
    </row>
    <row r="61" spans="1:35" ht="18" x14ac:dyDescent="0.4">
      <c r="A61" s="96" t="s">
        <v>305</v>
      </c>
      <c r="B61" s="101">
        <v>0</v>
      </c>
      <c r="C61" s="101">
        <v>0</v>
      </c>
      <c r="D61" s="101">
        <v>0</v>
      </c>
      <c r="E61" s="97">
        <v>1</v>
      </c>
      <c r="F61" s="101">
        <v>0</v>
      </c>
      <c r="G61" s="101">
        <v>0</v>
      </c>
      <c r="H61" s="96" t="s">
        <v>344</v>
      </c>
      <c r="I61" s="101">
        <v>0</v>
      </c>
      <c r="J61" s="101">
        <v>0</v>
      </c>
      <c r="K61" s="101">
        <v>0</v>
      </c>
      <c r="L61" s="97">
        <v>1</v>
      </c>
      <c r="M61" s="101">
        <v>0</v>
      </c>
      <c r="N61" s="101">
        <v>0</v>
      </c>
      <c r="O61" s="96" t="s">
        <v>307</v>
      </c>
      <c r="P61" s="101">
        <v>0</v>
      </c>
      <c r="Q61" s="101">
        <v>0</v>
      </c>
      <c r="R61" s="101">
        <v>0</v>
      </c>
      <c r="S61" s="97">
        <v>1</v>
      </c>
      <c r="T61" s="101">
        <v>0</v>
      </c>
      <c r="U61" s="101">
        <v>0</v>
      </c>
      <c r="V61" s="96" t="s">
        <v>262</v>
      </c>
      <c r="W61" s="101">
        <v>0</v>
      </c>
      <c r="X61" s="101">
        <v>0</v>
      </c>
      <c r="Y61" s="101">
        <v>0</v>
      </c>
      <c r="Z61" s="97">
        <v>1</v>
      </c>
      <c r="AA61" s="101">
        <v>0</v>
      </c>
      <c r="AB61" s="101">
        <v>0</v>
      </c>
      <c r="AC61" s="96" t="s">
        <v>281</v>
      </c>
      <c r="AD61" s="101">
        <v>0</v>
      </c>
      <c r="AE61" s="101">
        <v>0</v>
      </c>
      <c r="AF61" s="101">
        <v>0</v>
      </c>
      <c r="AG61" s="97">
        <v>1</v>
      </c>
      <c r="AH61" s="101">
        <v>0</v>
      </c>
      <c r="AI61" s="101">
        <v>0</v>
      </c>
    </row>
    <row r="62" spans="1:35" ht="18" x14ac:dyDescent="0.4">
      <c r="A62" s="96" t="s">
        <v>290</v>
      </c>
      <c r="B62" s="101">
        <v>0</v>
      </c>
      <c r="C62" s="101">
        <v>0</v>
      </c>
      <c r="D62" s="101">
        <v>0</v>
      </c>
      <c r="E62" s="97">
        <v>1</v>
      </c>
      <c r="F62" s="101">
        <v>0</v>
      </c>
      <c r="G62" s="101">
        <v>0</v>
      </c>
      <c r="H62" s="96" t="s">
        <v>305</v>
      </c>
      <c r="I62" s="101">
        <v>0</v>
      </c>
      <c r="J62" s="101">
        <v>0</v>
      </c>
      <c r="K62" s="101">
        <v>0</v>
      </c>
      <c r="L62" s="97">
        <v>1</v>
      </c>
      <c r="M62" s="101">
        <v>0</v>
      </c>
      <c r="N62" s="101">
        <v>0</v>
      </c>
      <c r="O62" s="96" t="s">
        <v>312</v>
      </c>
      <c r="P62" s="101">
        <v>0</v>
      </c>
      <c r="Q62" s="101">
        <v>0</v>
      </c>
      <c r="R62" s="101">
        <v>0</v>
      </c>
      <c r="S62" s="97">
        <v>1</v>
      </c>
      <c r="T62" s="101">
        <v>0</v>
      </c>
      <c r="U62" s="101">
        <v>0</v>
      </c>
      <c r="V62" s="96" t="s">
        <v>347</v>
      </c>
      <c r="W62" s="101">
        <v>0</v>
      </c>
      <c r="X62" s="101">
        <v>0</v>
      </c>
      <c r="Y62" s="101">
        <v>0</v>
      </c>
      <c r="Z62" s="97">
        <v>1</v>
      </c>
      <c r="AA62" s="101">
        <v>0</v>
      </c>
      <c r="AB62" s="101">
        <v>0</v>
      </c>
      <c r="AC62" s="96" t="s">
        <v>307</v>
      </c>
      <c r="AD62" s="101">
        <v>0</v>
      </c>
      <c r="AE62" s="101">
        <v>0</v>
      </c>
      <c r="AF62" s="101">
        <v>0</v>
      </c>
      <c r="AG62" s="97">
        <v>1</v>
      </c>
      <c r="AH62" s="101">
        <v>0</v>
      </c>
      <c r="AI62" s="101">
        <v>0</v>
      </c>
    </row>
    <row r="63" spans="1:35" ht="18" x14ac:dyDescent="0.4">
      <c r="A63" s="96" t="s">
        <v>262</v>
      </c>
      <c r="B63" s="101">
        <v>0</v>
      </c>
      <c r="C63" s="101">
        <v>0</v>
      </c>
      <c r="D63" s="101">
        <v>0</v>
      </c>
      <c r="E63" s="97">
        <v>1</v>
      </c>
      <c r="F63" s="101">
        <v>0</v>
      </c>
      <c r="G63" s="101">
        <v>0</v>
      </c>
      <c r="H63" s="96" t="s">
        <v>290</v>
      </c>
      <c r="I63" s="101">
        <v>0</v>
      </c>
      <c r="J63" s="101">
        <v>0</v>
      </c>
      <c r="K63" s="101">
        <v>0</v>
      </c>
      <c r="L63" s="97">
        <v>1</v>
      </c>
      <c r="M63" s="101">
        <v>0</v>
      </c>
      <c r="N63" s="101">
        <v>0</v>
      </c>
      <c r="O63" s="96" t="s">
        <v>301</v>
      </c>
      <c r="P63" s="101">
        <v>0</v>
      </c>
      <c r="Q63" s="101">
        <v>0</v>
      </c>
      <c r="R63" s="101">
        <v>0</v>
      </c>
      <c r="S63" s="97">
        <v>1</v>
      </c>
      <c r="T63" s="101">
        <v>0</v>
      </c>
      <c r="U63" s="101">
        <v>0</v>
      </c>
      <c r="V63" s="96" t="s">
        <v>223</v>
      </c>
      <c r="W63" s="101">
        <v>0</v>
      </c>
      <c r="X63" s="101">
        <v>0</v>
      </c>
      <c r="Y63" s="101">
        <v>0</v>
      </c>
      <c r="Z63" s="97">
        <v>1</v>
      </c>
      <c r="AA63" s="101">
        <v>0</v>
      </c>
      <c r="AB63" s="101">
        <v>0</v>
      </c>
      <c r="AC63" s="96" t="s">
        <v>343</v>
      </c>
      <c r="AD63" s="101">
        <v>0</v>
      </c>
      <c r="AE63" s="101">
        <v>0</v>
      </c>
      <c r="AF63" s="101">
        <v>0</v>
      </c>
      <c r="AG63" s="97">
        <v>1</v>
      </c>
      <c r="AH63" s="101">
        <v>0</v>
      </c>
      <c r="AI63" s="101">
        <v>0</v>
      </c>
    </row>
    <row r="64" spans="1:35" ht="18" x14ac:dyDescent="0.4">
      <c r="A64" s="96" t="s">
        <v>347</v>
      </c>
      <c r="B64" s="101">
        <v>0</v>
      </c>
      <c r="C64" s="101">
        <v>0</v>
      </c>
      <c r="D64" s="101">
        <v>0</v>
      </c>
      <c r="E64" s="97">
        <v>1</v>
      </c>
      <c r="F64" s="101">
        <v>0</v>
      </c>
      <c r="G64" s="101">
        <v>0</v>
      </c>
      <c r="H64" s="96" t="s">
        <v>262</v>
      </c>
      <c r="I64" s="101">
        <v>0</v>
      </c>
      <c r="J64" s="101">
        <v>0</v>
      </c>
      <c r="K64" s="101">
        <v>0</v>
      </c>
      <c r="L64" s="97">
        <v>1</v>
      </c>
      <c r="M64" s="101">
        <v>0</v>
      </c>
      <c r="N64" s="101">
        <v>0</v>
      </c>
      <c r="O64" s="96" t="s">
        <v>343</v>
      </c>
      <c r="P64" s="101">
        <v>0</v>
      </c>
      <c r="Q64" s="101">
        <v>0</v>
      </c>
      <c r="R64" s="101">
        <v>0</v>
      </c>
      <c r="S64" s="97">
        <v>1</v>
      </c>
      <c r="T64" s="101">
        <v>0</v>
      </c>
      <c r="U64" s="101">
        <v>0</v>
      </c>
      <c r="V64" s="96" t="s">
        <v>270</v>
      </c>
      <c r="W64" s="101">
        <v>0</v>
      </c>
      <c r="X64" s="101">
        <v>0</v>
      </c>
      <c r="Y64" s="101">
        <v>0</v>
      </c>
      <c r="Z64" s="97">
        <v>1</v>
      </c>
      <c r="AA64" s="101">
        <v>0</v>
      </c>
      <c r="AB64" s="101">
        <v>0</v>
      </c>
      <c r="AC64" s="96" t="s">
        <v>344</v>
      </c>
      <c r="AD64" s="101">
        <v>0</v>
      </c>
      <c r="AE64" s="101">
        <v>0</v>
      </c>
      <c r="AF64" s="101">
        <v>0</v>
      </c>
      <c r="AG64" s="97">
        <v>1</v>
      </c>
      <c r="AH64" s="101">
        <v>0</v>
      </c>
      <c r="AI64" s="101">
        <v>0</v>
      </c>
    </row>
    <row r="65" spans="1:35" ht="18" x14ac:dyDescent="0.4">
      <c r="A65" s="96" t="s">
        <v>270</v>
      </c>
      <c r="B65" s="101">
        <v>0</v>
      </c>
      <c r="C65" s="101">
        <v>0</v>
      </c>
      <c r="D65" s="101">
        <v>0</v>
      </c>
      <c r="E65" s="97">
        <v>1</v>
      </c>
      <c r="F65" s="101">
        <v>0</v>
      </c>
      <c r="G65" s="101">
        <v>0</v>
      </c>
      <c r="H65" s="96" t="s">
        <v>347</v>
      </c>
      <c r="I65" s="101">
        <v>0</v>
      </c>
      <c r="J65" s="101">
        <v>0</v>
      </c>
      <c r="K65" s="101">
        <v>0</v>
      </c>
      <c r="L65" s="97">
        <v>1</v>
      </c>
      <c r="M65" s="101">
        <v>0</v>
      </c>
      <c r="N65" s="101">
        <v>0</v>
      </c>
      <c r="O65" s="96" t="s">
        <v>344</v>
      </c>
      <c r="P65" s="101">
        <v>0</v>
      </c>
      <c r="Q65" s="101">
        <v>0</v>
      </c>
      <c r="R65" s="101">
        <v>0</v>
      </c>
      <c r="S65" s="97">
        <v>1</v>
      </c>
      <c r="T65" s="101">
        <v>0</v>
      </c>
      <c r="U65" s="101">
        <v>0</v>
      </c>
      <c r="V65" s="96" t="s">
        <v>246</v>
      </c>
      <c r="W65" s="101">
        <v>0</v>
      </c>
      <c r="X65" s="101">
        <v>0</v>
      </c>
      <c r="Y65" s="101">
        <v>0</v>
      </c>
      <c r="Z65" s="97">
        <v>1</v>
      </c>
      <c r="AA65" s="101">
        <v>0</v>
      </c>
      <c r="AB65" s="101">
        <v>0</v>
      </c>
      <c r="AC65" s="96" t="s">
        <v>272</v>
      </c>
      <c r="AD65" s="101">
        <v>0</v>
      </c>
      <c r="AE65" s="101">
        <v>0</v>
      </c>
      <c r="AF65" s="101">
        <v>0</v>
      </c>
      <c r="AG65" s="97">
        <v>1</v>
      </c>
      <c r="AH65" s="101">
        <v>0</v>
      </c>
      <c r="AI65" s="101">
        <v>0</v>
      </c>
    </row>
    <row r="66" spans="1:35" ht="18" x14ac:dyDescent="0.4">
      <c r="A66" s="96" t="s">
        <v>246</v>
      </c>
      <c r="B66" s="101">
        <v>0</v>
      </c>
      <c r="C66" s="101">
        <v>0</v>
      </c>
      <c r="D66" s="101">
        <v>0</v>
      </c>
      <c r="E66" s="97">
        <v>1</v>
      </c>
      <c r="F66" s="101">
        <v>0</v>
      </c>
      <c r="G66" s="101">
        <v>0</v>
      </c>
      <c r="H66" s="96" t="s">
        <v>223</v>
      </c>
      <c r="I66" s="101">
        <v>0</v>
      </c>
      <c r="J66" s="101">
        <v>0</v>
      </c>
      <c r="K66" s="101">
        <v>0</v>
      </c>
      <c r="L66" s="97">
        <v>1</v>
      </c>
      <c r="M66" s="101">
        <v>0</v>
      </c>
      <c r="N66" s="101">
        <v>0</v>
      </c>
      <c r="O66" s="96" t="s">
        <v>272</v>
      </c>
      <c r="P66" s="101">
        <v>0</v>
      </c>
      <c r="Q66" s="101">
        <v>0</v>
      </c>
      <c r="R66" s="101">
        <v>0</v>
      </c>
      <c r="S66" s="97">
        <v>1</v>
      </c>
      <c r="T66" s="101">
        <v>0</v>
      </c>
      <c r="U66" s="101">
        <v>0</v>
      </c>
      <c r="V66" s="96" t="s">
        <v>252</v>
      </c>
      <c r="W66" s="101">
        <v>0</v>
      </c>
      <c r="X66" s="101">
        <v>0</v>
      </c>
      <c r="Y66" s="101">
        <v>0</v>
      </c>
      <c r="Z66" s="97">
        <v>1</v>
      </c>
      <c r="AA66" s="101">
        <v>0</v>
      </c>
      <c r="AB66" s="101">
        <v>0</v>
      </c>
      <c r="AC66" s="96" t="s">
        <v>290</v>
      </c>
      <c r="AD66" s="101">
        <v>0</v>
      </c>
      <c r="AE66" s="101">
        <v>0</v>
      </c>
      <c r="AF66" s="101">
        <v>0</v>
      </c>
      <c r="AG66" s="97">
        <v>1</v>
      </c>
      <c r="AH66" s="101">
        <v>0</v>
      </c>
      <c r="AI66" s="101">
        <v>0</v>
      </c>
    </row>
    <row r="67" spans="1:35" ht="18" x14ac:dyDescent="0.4">
      <c r="A67" s="96" t="s">
        <v>252</v>
      </c>
      <c r="B67" s="101">
        <v>0</v>
      </c>
      <c r="C67" s="101">
        <v>0</v>
      </c>
      <c r="D67" s="101">
        <v>0</v>
      </c>
      <c r="E67" s="97">
        <v>1</v>
      </c>
      <c r="F67" s="101">
        <v>0</v>
      </c>
      <c r="G67" s="101">
        <v>0</v>
      </c>
      <c r="H67" s="96" t="s">
        <v>218</v>
      </c>
      <c r="I67" s="101">
        <v>0</v>
      </c>
      <c r="J67" s="101">
        <v>0</v>
      </c>
      <c r="K67" s="101">
        <v>0</v>
      </c>
      <c r="L67" s="97">
        <v>1</v>
      </c>
      <c r="M67" s="101">
        <v>0</v>
      </c>
      <c r="N67" s="101">
        <v>0</v>
      </c>
      <c r="O67" s="96" t="s">
        <v>305</v>
      </c>
      <c r="P67" s="101">
        <v>0</v>
      </c>
      <c r="Q67" s="101">
        <v>0</v>
      </c>
      <c r="R67" s="101">
        <v>0</v>
      </c>
      <c r="S67" s="97">
        <v>1</v>
      </c>
      <c r="T67" s="101">
        <v>0</v>
      </c>
      <c r="U67" s="101">
        <v>0</v>
      </c>
      <c r="V67" s="96" t="s">
        <v>283</v>
      </c>
      <c r="W67" s="101">
        <v>0</v>
      </c>
      <c r="X67" s="101">
        <v>0</v>
      </c>
      <c r="Y67" s="101">
        <v>0</v>
      </c>
      <c r="Z67" s="97">
        <v>1</v>
      </c>
      <c r="AA67" s="101">
        <v>0</v>
      </c>
      <c r="AB67" s="101">
        <v>0</v>
      </c>
      <c r="AC67" s="96" t="s">
        <v>262</v>
      </c>
      <c r="AD67" s="101">
        <v>0</v>
      </c>
      <c r="AE67" s="101">
        <v>0</v>
      </c>
      <c r="AF67" s="101">
        <v>0</v>
      </c>
      <c r="AG67" s="97">
        <v>1</v>
      </c>
      <c r="AH67" s="101">
        <v>0</v>
      </c>
      <c r="AI67" s="101">
        <v>0</v>
      </c>
    </row>
    <row r="68" spans="1:35" ht="18" x14ac:dyDescent="0.4">
      <c r="A68" s="96" t="s">
        <v>283</v>
      </c>
      <c r="B68" s="101">
        <v>0</v>
      </c>
      <c r="C68" s="101">
        <v>0</v>
      </c>
      <c r="D68" s="101">
        <v>0</v>
      </c>
      <c r="E68" s="97">
        <v>1</v>
      </c>
      <c r="F68" s="101">
        <v>0</v>
      </c>
      <c r="G68" s="101">
        <v>0</v>
      </c>
      <c r="H68" s="96" t="s">
        <v>224</v>
      </c>
      <c r="I68" s="101">
        <v>0</v>
      </c>
      <c r="J68" s="101">
        <v>0</v>
      </c>
      <c r="K68" s="101">
        <v>0</v>
      </c>
      <c r="L68" s="97">
        <v>1</v>
      </c>
      <c r="M68" s="101">
        <v>0</v>
      </c>
      <c r="N68" s="101">
        <v>0</v>
      </c>
      <c r="O68" s="96" t="s">
        <v>290</v>
      </c>
      <c r="P68" s="101">
        <v>0</v>
      </c>
      <c r="Q68" s="101">
        <v>0</v>
      </c>
      <c r="R68" s="101">
        <v>0</v>
      </c>
      <c r="S68" s="97">
        <v>1</v>
      </c>
      <c r="T68" s="101">
        <v>0</v>
      </c>
      <c r="U68" s="101">
        <v>0</v>
      </c>
      <c r="V68" s="96" t="s">
        <v>231</v>
      </c>
      <c r="W68" s="101">
        <v>0</v>
      </c>
      <c r="X68" s="101">
        <v>0</v>
      </c>
      <c r="Y68" s="101">
        <v>0</v>
      </c>
      <c r="Z68" s="97">
        <v>1</v>
      </c>
      <c r="AA68" s="101">
        <v>0</v>
      </c>
      <c r="AB68" s="101">
        <v>0</v>
      </c>
      <c r="AC68" s="96" t="s">
        <v>347</v>
      </c>
      <c r="AD68" s="101">
        <v>0</v>
      </c>
      <c r="AE68" s="101">
        <v>0</v>
      </c>
      <c r="AF68" s="101">
        <v>0</v>
      </c>
      <c r="AG68" s="97">
        <v>1</v>
      </c>
      <c r="AH68" s="101">
        <v>0</v>
      </c>
      <c r="AI68" s="101">
        <v>0</v>
      </c>
    </row>
    <row r="69" spans="1:35" ht="18" x14ac:dyDescent="0.4">
      <c r="A69" s="96" t="s">
        <v>274</v>
      </c>
      <c r="B69" s="101">
        <v>0</v>
      </c>
      <c r="C69" s="101">
        <v>0</v>
      </c>
      <c r="D69" s="101">
        <v>0</v>
      </c>
      <c r="E69" s="97">
        <v>1</v>
      </c>
      <c r="F69" s="101">
        <v>0</v>
      </c>
      <c r="G69" s="101">
        <v>0</v>
      </c>
      <c r="H69" s="96" t="s">
        <v>234</v>
      </c>
      <c r="I69" s="101">
        <v>0</v>
      </c>
      <c r="J69" s="101">
        <v>0</v>
      </c>
      <c r="K69" s="101">
        <v>0</v>
      </c>
      <c r="L69" s="97">
        <v>1</v>
      </c>
      <c r="M69" s="101">
        <v>0</v>
      </c>
      <c r="N69" s="101">
        <v>0</v>
      </c>
      <c r="O69" s="96" t="s">
        <v>262</v>
      </c>
      <c r="P69" s="101">
        <v>0</v>
      </c>
      <c r="Q69" s="101">
        <v>0</v>
      </c>
      <c r="R69" s="101">
        <v>0</v>
      </c>
      <c r="S69" s="97">
        <v>1</v>
      </c>
      <c r="T69" s="101">
        <v>0</v>
      </c>
      <c r="U69" s="101">
        <v>0</v>
      </c>
      <c r="V69" s="96" t="s">
        <v>274</v>
      </c>
      <c r="W69" s="101">
        <v>0</v>
      </c>
      <c r="X69" s="101">
        <v>0</v>
      </c>
      <c r="Y69" s="101">
        <v>0</v>
      </c>
      <c r="Z69" s="97">
        <v>1</v>
      </c>
      <c r="AA69" s="101">
        <v>0</v>
      </c>
      <c r="AB69" s="101">
        <v>0</v>
      </c>
      <c r="AC69" s="96" t="s">
        <v>270</v>
      </c>
      <c r="AD69" s="101">
        <v>0</v>
      </c>
      <c r="AE69" s="101">
        <v>0</v>
      </c>
      <c r="AF69" s="101">
        <v>0</v>
      </c>
      <c r="AG69" s="97">
        <v>1</v>
      </c>
      <c r="AH69" s="101">
        <v>0</v>
      </c>
      <c r="AI69" s="101">
        <v>0</v>
      </c>
    </row>
    <row r="70" spans="1:35" ht="18" x14ac:dyDescent="0.4">
      <c r="A70" s="96" t="s">
        <v>219</v>
      </c>
      <c r="B70" s="101">
        <v>0</v>
      </c>
      <c r="C70" s="101">
        <v>0</v>
      </c>
      <c r="D70" s="101">
        <v>0</v>
      </c>
      <c r="E70" s="97">
        <v>1</v>
      </c>
      <c r="F70" s="101">
        <v>0</v>
      </c>
      <c r="G70" s="101">
        <v>0</v>
      </c>
      <c r="H70" s="96" t="s">
        <v>270</v>
      </c>
      <c r="I70" s="101">
        <v>0</v>
      </c>
      <c r="J70" s="101">
        <v>0</v>
      </c>
      <c r="K70" s="101">
        <v>0</v>
      </c>
      <c r="L70" s="97">
        <v>1</v>
      </c>
      <c r="M70" s="101">
        <v>0</v>
      </c>
      <c r="N70" s="101">
        <v>0</v>
      </c>
      <c r="O70" s="96" t="s">
        <v>347</v>
      </c>
      <c r="P70" s="101">
        <v>0</v>
      </c>
      <c r="Q70" s="101">
        <v>0</v>
      </c>
      <c r="R70" s="101">
        <v>0</v>
      </c>
      <c r="S70" s="97">
        <v>1</v>
      </c>
      <c r="T70" s="101">
        <v>0</v>
      </c>
      <c r="U70" s="101">
        <v>0</v>
      </c>
      <c r="V70" s="96" t="s">
        <v>219</v>
      </c>
      <c r="W70" s="101">
        <v>0</v>
      </c>
      <c r="X70" s="101">
        <v>0</v>
      </c>
      <c r="Y70" s="101">
        <v>0</v>
      </c>
      <c r="Z70" s="97">
        <v>1</v>
      </c>
      <c r="AA70" s="101">
        <v>0</v>
      </c>
      <c r="AB70" s="101">
        <v>0</v>
      </c>
      <c r="AC70" s="96" t="s">
        <v>283</v>
      </c>
      <c r="AD70" s="101">
        <v>0</v>
      </c>
      <c r="AE70" s="101">
        <v>0</v>
      </c>
      <c r="AF70" s="101">
        <v>0</v>
      </c>
      <c r="AG70" s="97">
        <v>1</v>
      </c>
      <c r="AH70" s="101">
        <v>0</v>
      </c>
      <c r="AI70" s="101">
        <v>0</v>
      </c>
    </row>
    <row r="71" spans="1:35" ht="36" x14ac:dyDescent="0.4">
      <c r="A71" s="96" t="s">
        <v>348</v>
      </c>
      <c r="B71" s="101">
        <v>0</v>
      </c>
      <c r="C71" s="101">
        <v>0</v>
      </c>
      <c r="D71" s="101">
        <v>0</v>
      </c>
      <c r="E71" s="97">
        <v>1</v>
      </c>
      <c r="F71" s="101">
        <v>0</v>
      </c>
      <c r="G71" s="101">
        <v>0</v>
      </c>
      <c r="H71" s="96" t="s">
        <v>283</v>
      </c>
      <c r="I71" s="101">
        <v>0</v>
      </c>
      <c r="J71" s="101">
        <v>0</v>
      </c>
      <c r="K71" s="101">
        <v>0</v>
      </c>
      <c r="L71" s="97">
        <v>1</v>
      </c>
      <c r="M71" s="101">
        <v>0</v>
      </c>
      <c r="N71" s="101">
        <v>0</v>
      </c>
      <c r="O71" s="96" t="s">
        <v>223</v>
      </c>
      <c r="P71" s="101">
        <v>0</v>
      </c>
      <c r="Q71" s="101">
        <v>0</v>
      </c>
      <c r="R71" s="101">
        <v>0</v>
      </c>
      <c r="S71" s="97">
        <v>1</v>
      </c>
      <c r="T71" s="101">
        <v>0</v>
      </c>
      <c r="U71" s="101">
        <v>0</v>
      </c>
      <c r="V71" s="96" t="s">
        <v>348</v>
      </c>
      <c r="W71" s="101">
        <v>0</v>
      </c>
      <c r="X71" s="101">
        <v>0</v>
      </c>
      <c r="Y71" s="101">
        <v>0</v>
      </c>
      <c r="Z71" s="97">
        <v>1</v>
      </c>
      <c r="AA71" s="101">
        <v>0</v>
      </c>
      <c r="AB71" s="101">
        <v>0</v>
      </c>
      <c r="AC71" s="96" t="s">
        <v>231</v>
      </c>
      <c r="AD71" s="101">
        <v>0</v>
      </c>
      <c r="AE71" s="101">
        <v>0</v>
      </c>
      <c r="AF71" s="101">
        <v>0</v>
      </c>
      <c r="AG71" s="97">
        <v>1</v>
      </c>
      <c r="AH71" s="101">
        <v>0</v>
      </c>
      <c r="AI71" s="101">
        <v>0</v>
      </c>
    </row>
    <row r="72" spans="1:35" ht="36" x14ac:dyDescent="0.4">
      <c r="A72" s="96" t="s">
        <v>349</v>
      </c>
      <c r="B72" s="101">
        <v>0</v>
      </c>
      <c r="C72" s="101">
        <v>0</v>
      </c>
      <c r="D72" s="101">
        <v>0</v>
      </c>
      <c r="E72" s="97">
        <v>1</v>
      </c>
      <c r="F72" s="101">
        <v>0</v>
      </c>
      <c r="G72" s="101">
        <v>0</v>
      </c>
      <c r="H72" s="96" t="s">
        <v>231</v>
      </c>
      <c r="I72" s="101">
        <v>0</v>
      </c>
      <c r="J72" s="101">
        <v>0</v>
      </c>
      <c r="K72" s="101">
        <v>0</v>
      </c>
      <c r="L72" s="97">
        <v>1</v>
      </c>
      <c r="M72" s="101">
        <v>0</v>
      </c>
      <c r="N72" s="101">
        <v>0</v>
      </c>
      <c r="O72" s="96" t="s">
        <v>218</v>
      </c>
      <c r="P72" s="101">
        <v>0</v>
      </c>
      <c r="Q72" s="101">
        <v>0</v>
      </c>
      <c r="R72" s="101">
        <v>0</v>
      </c>
      <c r="S72" s="97">
        <v>1</v>
      </c>
      <c r="T72" s="101">
        <v>0</v>
      </c>
      <c r="U72" s="101">
        <v>0</v>
      </c>
      <c r="V72" s="96" t="s">
        <v>349</v>
      </c>
      <c r="W72" s="101">
        <v>0</v>
      </c>
      <c r="X72" s="101">
        <v>0</v>
      </c>
      <c r="Y72" s="101">
        <v>0</v>
      </c>
      <c r="Z72" s="97">
        <v>1</v>
      </c>
      <c r="AA72" s="101">
        <v>0</v>
      </c>
      <c r="AB72" s="101">
        <v>0</v>
      </c>
      <c r="AC72" s="96" t="s">
        <v>348</v>
      </c>
      <c r="AD72" s="101">
        <v>0</v>
      </c>
      <c r="AE72" s="101">
        <v>0</v>
      </c>
      <c r="AF72" s="101">
        <v>0</v>
      </c>
      <c r="AG72" s="97">
        <v>1</v>
      </c>
      <c r="AH72" s="101">
        <v>0</v>
      </c>
      <c r="AI72" s="101">
        <v>0</v>
      </c>
    </row>
    <row r="73" spans="1:35" ht="18" x14ac:dyDescent="0.4">
      <c r="A73" s="96" t="s">
        <v>228</v>
      </c>
      <c r="B73" s="101">
        <v>0</v>
      </c>
      <c r="C73" s="101">
        <v>0</v>
      </c>
      <c r="D73" s="101">
        <v>0</v>
      </c>
      <c r="E73" s="97">
        <v>1</v>
      </c>
      <c r="F73" s="101">
        <v>0</v>
      </c>
      <c r="G73" s="101">
        <v>0</v>
      </c>
      <c r="H73" s="96" t="s">
        <v>274</v>
      </c>
      <c r="I73" s="101">
        <v>0</v>
      </c>
      <c r="J73" s="101">
        <v>0</v>
      </c>
      <c r="K73" s="101">
        <v>0</v>
      </c>
      <c r="L73" s="97">
        <v>1</v>
      </c>
      <c r="M73" s="101">
        <v>0</v>
      </c>
      <c r="N73" s="101">
        <v>0</v>
      </c>
      <c r="O73" s="96" t="s">
        <v>224</v>
      </c>
      <c r="P73" s="101">
        <v>0</v>
      </c>
      <c r="Q73" s="101">
        <v>0</v>
      </c>
      <c r="R73" s="101">
        <v>0</v>
      </c>
      <c r="S73" s="97">
        <v>1</v>
      </c>
      <c r="T73" s="101">
        <v>0</v>
      </c>
      <c r="U73" s="101">
        <v>0</v>
      </c>
      <c r="V73" s="96" t="s">
        <v>228</v>
      </c>
      <c r="W73" s="101">
        <v>0</v>
      </c>
      <c r="X73" s="101">
        <v>0</v>
      </c>
      <c r="Y73" s="101">
        <v>0</v>
      </c>
      <c r="Z73" s="97">
        <v>1</v>
      </c>
      <c r="AA73" s="101">
        <v>0</v>
      </c>
      <c r="AB73" s="101">
        <v>0</v>
      </c>
      <c r="AC73" s="96" t="s">
        <v>349</v>
      </c>
      <c r="AD73" s="101">
        <v>0</v>
      </c>
      <c r="AE73" s="101">
        <v>0</v>
      </c>
      <c r="AF73" s="101">
        <v>0</v>
      </c>
      <c r="AG73" s="97">
        <v>1</v>
      </c>
      <c r="AH73" s="101">
        <v>0</v>
      </c>
      <c r="AI73" s="101">
        <v>0</v>
      </c>
    </row>
    <row r="74" spans="1:35" ht="36" x14ac:dyDescent="0.4">
      <c r="A74" s="96" t="s">
        <v>350</v>
      </c>
      <c r="B74" s="101">
        <v>0</v>
      </c>
      <c r="C74" s="101">
        <v>0</v>
      </c>
      <c r="D74" s="101">
        <v>0</v>
      </c>
      <c r="E74" s="97">
        <v>1</v>
      </c>
      <c r="F74" s="101">
        <v>0</v>
      </c>
      <c r="G74" s="101">
        <v>0</v>
      </c>
      <c r="H74" s="96" t="s">
        <v>348</v>
      </c>
      <c r="I74" s="101">
        <v>0</v>
      </c>
      <c r="J74" s="101">
        <v>0</v>
      </c>
      <c r="K74" s="101">
        <v>0</v>
      </c>
      <c r="L74" s="97">
        <v>1</v>
      </c>
      <c r="M74" s="101">
        <v>0</v>
      </c>
      <c r="N74" s="101">
        <v>0</v>
      </c>
      <c r="O74" s="96" t="s">
        <v>234</v>
      </c>
      <c r="P74" s="101">
        <v>0</v>
      </c>
      <c r="Q74" s="101">
        <v>0</v>
      </c>
      <c r="R74" s="101">
        <v>0</v>
      </c>
      <c r="S74" s="97">
        <v>1</v>
      </c>
      <c r="T74" s="101">
        <v>0</v>
      </c>
      <c r="U74" s="101">
        <v>0</v>
      </c>
      <c r="V74" s="96" t="s">
        <v>350</v>
      </c>
      <c r="W74" s="101">
        <v>0</v>
      </c>
      <c r="X74" s="101">
        <v>0</v>
      </c>
      <c r="Y74" s="101">
        <v>0</v>
      </c>
      <c r="Z74" s="97">
        <v>1</v>
      </c>
      <c r="AA74" s="101">
        <v>0</v>
      </c>
      <c r="AB74" s="101">
        <v>0</v>
      </c>
      <c r="AC74" s="96" t="s">
        <v>228</v>
      </c>
      <c r="AD74" s="101">
        <v>0</v>
      </c>
      <c r="AE74" s="101">
        <v>0</v>
      </c>
      <c r="AF74" s="101">
        <v>0</v>
      </c>
      <c r="AG74" s="97">
        <v>1</v>
      </c>
      <c r="AH74" s="101">
        <v>0</v>
      </c>
      <c r="AI74" s="101">
        <v>0</v>
      </c>
    </row>
    <row r="75" spans="1:35" ht="18" x14ac:dyDescent="0.4">
      <c r="A75" s="96" t="s">
        <v>256</v>
      </c>
      <c r="B75" s="101">
        <v>0</v>
      </c>
      <c r="C75" s="101">
        <v>0</v>
      </c>
      <c r="D75" s="101">
        <v>0</v>
      </c>
      <c r="E75" s="97">
        <v>1</v>
      </c>
      <c r="F75" s="101">
        <v>0</v>
      </c>
      <c r="G75" s="101">
        <v>0</v>
      </c>
      <c r="H75" s="96" t="s">
        <v>349</v>
      </c>
      <c r="I75" s="101">
        <v>0</v>
      </c>
      <c r="J75" s="101">
        <v>0</v>
      </c>
      <c r="K75" s="101">
        <v>0</v>
      </c>
      <c r="L75" s="97">
        <v>1</v>
      </c>
      <c r="M75" s="101">
        <v>0</v>
      </c>
      <c r="N75" s="101">
        <v>0</v>
      </c>
      <c r="O75" s="96" t="s">
        <v>270</v>
      </c>
      <c r="P75" s="101">
        <v>0</v>
      </c>
      <c r="Q75" s="101">
        <v>0</v>
      </c>
      <c r="R75" s="101">
        <v>0</v>
      </c>
      <c r="S75" s="97">
        <v>1</v>
      </c>
      <c r="T75" s="101">
        <v>0</v>
      </c>
      <c r="U75" s="101">
        <v>0</v>
      </c>
      <c r="V75" s="96" t="s">
        <v>256</v>
      </c>
      <c r="W75" s="101">
        <v>0</v>
      </c>
      <c r="X75" s="101">
        <v>0</v>
      </c>
      <c r="Y75" s="101">
        <v>0</v>
      </c>
      <c r="Z75" s="97">
        <v>1</v>
      </c>
      <c r="AA75" s="101">
        <v>0</v>
      </c>
      <c r="AB75" s="101">
        <v>0</v>
      </c>
      <c r="AC75" s="96" t="s">
        <v>350</v>
      </c>
      <c r="AD75" s="101">
        <v>0</v>
      </c>
      <c r="AE75" s="101">
        <v>0</v>
      </c>
      <c r="AF75" s="101">
        <v>0</v>
      </c>
      <c r="AG75" s="97">
        <v>1</v>
      </c>
      <c r="AH75" s="101">
        <v>0</v>
      </c>
      <c r="AI75" s="101">
        <v>0</v>
      </c>
    </row>
    <row r="76" spans="1:35" ht="18" x14ac:dyDescent="0.4">
      <c r="A76" s="96" t="s">
        <v>315</v>
      </c>
      <c r="B76" s="101">
        <v>0</v>
      </c>
      <c r="C76" s="101">
        <v>0</v>
      </c>
      <c r="D76" s="101">
        <v>0</v>
      </c>
      <c r="E76" s="97">
        <v>1</v>
      </c>
      <c r="F76" s="101">
        <v>0</v>
      </c>
      <c r="G76" s="101">
        <v>0</v>
      </c>
      <c r="H76" s="96" t="s">
        <v>228</v>
      </c>
      <c r="I76" s="101">
        <v>0</v>
      </c>
      <c r="J76" s="101">
        <v>0</v>
      </c>
      <c r="K76" s="101">
        <v>0</v>
      </c>
      <c r="L76" s="97">
        <v>1</v>
      </c>
      <c r="M76" s="101">
        <v>0</v>
      </c>
      <c r="N76" s="101">
        <v>0</v>
      </c>
      <c r="O76" s="96" t="s">
        <v>231</v>
      </c>
      <c r="P76" s="101">
        <v>0</v>
      </c>
      <c r="Q76" s="101">
        <v>0</v>
      </c>
      <c r="R76" s="101">
        <v>0</v>
      </c>
      <c r="S76" s="97">
        <v>1</v>
      </c>
      <c r="T76" s="101">
        <v>0</v>
      </c>
      <c r="U76" s="101">
        <v>0</v>
      </c>
      <c r="V76" s="96" t="s">
        <v>315</v>
      </c>
      <c r="W76" s="101">
        <v>0</v>
      </c>
      <c r="X76" s="101">
        <v>0</v>
      </c>
      <c r="Y76" s="101">
        <v>0</v>
      </c>
      <c r="Z76" s="97">
        <v>1</v>
      </c>
      <c r="AA76" s="101">
        <v>0</v>
      </c>
      <c r="AB76" s="101">
        <v>0</v>
      </c>
      <c r="AC76" s="96" t="s">
        <v>256</v>
      </c>
      <c r="AD76" s="101">
        <v>0</v>
      </c>
      <c r="AE76" s="101">
        <v>0</v>
      </c>
      <c r="AF76" s="101">
        <v>0</v>
      </c>
      <c r="AG76" s="97">
        <v>1</v>
      </c>
      <c r="AH76" s="101">
        <v>0</v>
      </c>
      <c r="AI76" s="101">
        <v>0</v>
      </c>
    </row>
    <row r="77" spans="1:35" ht="18" x14ac:dyDescent="0.4">
      <c r="A77" s="96" t="s">
        <v>351</v>
      </c>
      <c r="B77" s="101">
        <v>0</v>
      </c>
      <c r="C77" s="101">
        <v>0</v>
      </c>
      <c r="D77" s="101">
        <v>0</v>
      </c>
      <c r="E77" s="97">
        <v>1</v>
      </c>
      <c r="F77" s="101">
        <v>0</v>
      </c>
      <c r="G77" s="101">
        <v>0</v>
      </c>
      <c r="H77" s="96" t="s">
        <v>350</v>
      </c>
      <c r="I77" s="101">
        <v>0</v>
      </c>
      <c r="J77" s="101">
        <v>0</v>
      </c>
      <c r="K77" s="101">
        <v>0</v>
      </c>
      <c r="L77" s="97">
        <v>1</v>
      </c>
      <c r="M77" s="101">
        <v>0</v>
      </c>
      <c r="N77" s="101">
        <v>0</v>
      </c>
      <c r="O77" s="96" t="s">
        <v>274</v>
      </c>
      <c r="P77" s="101">
        <v>0</v>
      </c>
      <c r="Q77" s="101">
        <v>0</v>
      </c>
      <c r="R77" s="101">
        <v>0</v>
      </c>
      <c r="S77" s="97">
        <v>1</v>
      </c>
      <c r="T77" s="101">
        <v>0</v>
      </c>
      <c r="U77" s="101">
        <v>0</v>
      </c>
      <c r="V77" s="96" t="s">
        <v>351</v>
      </c>
      <c r="W77" s="101">
        <v>0</v>
      </c>
      <c r="X77" s="101">
        <v>0</v>
      </c>
      <c r="Y77" s="101">
        <v>0</v>
      </c>
      <c r="Z77" s="97">
        <v>1</v>
      </c>
      <c r="AA77" s="101">
        <v>0</v>
      </c>
      <c r="AB77" s="101">
        <v>0</v>
      </c>
      <c r="AC77" s="96" t="s">
        <v>351</v>
      </c>
      <c r="AD77" s="101">
        <v>0</v>
      </c>
      <c r="AE77" s="101">
        <v>0</v>
      </c>
      <c r="AF77" s="101">
        <v>0</v>
      </c>
      <c r="AG77" s="97">
        <v>1</v>
      </c>
      <c r="AH77" s="101">
        <v>0</v>
      </c>
      <c r="AI77" s="101">
        <v>0</v>
      </c>
    </row>
    <row r="78" spans="1:35" ht="36" x14ac:dyDescent="0.4">
      <c r="A78" s="96" t="s">
        <v>240</v>
      </c>
      <c r="B78" s="101">
        <v>0</v>
      </c>
      <c r="C78" s="101">
        <v>0</v>
      </c>
      <c r="D78" s="101">
        <v>0</v>
      </c>
      <c r="E78" s="97">
        <v>1</v>
      </c>
      <c r="F78" s="101">
        <v>0</v>
      </c>
      <c r="G78" s="101">
        <v>0</v>
      </c>
      <c r="H78" s="96" t="s">
        <v>256</v>
      </c>
      <c r="I78" s="101">
        <v>0</v>
      </c>
      <c r="J78" s="101">
        <v>0</v>
      </c>
      <c r="K78" s="101">
        <v>0</v>
      </c>
      <c r="L78" s="97">
        <v>1</v>
      </c>
      <c r="M78" s="101">
        <v>0</v>
      </c>
      <c r="N78" s="101">
        <v>0</v>
      </c>
      <c r="O78" s="96" t="s">
        <v>348</v>
      </c>
      <c r="P78" s="101">
        <v>0</v>
      </c>
      <c r="Q78" s="101">
        <v>0</v>
      </c>
      <c r="R78" s="101">
        <v>0</v>
      </c>
      <c r="S78" s="97">
        <v>1</v>
      </c>
      <c r="T78" s="101">
        <v>0</v>
      </c>
      <c r="U78" s="101">
        <v>0</v>
      </c>
      <c r="V78" s="96" t="s">
        <v>240</v>
      </c>
      <c r="W78" s="101">
        <v>0</v>
      </c>
      <c r="X78" s="101">
        <v>0</v>
      </c>
      <c r="Y78" s="101">
        <v>0</v>
      </c>
      <c r="Z78" s="97">
        <v>1</v>
      </c>
      <c r="AA78" s="101">
        <v>0</v>
      </c>
      <c r="AB78" s="101">
        <v>0</v>
      </c>
      <c r="AC78" s="96" t="s">
        <v>240</v>
      </c>
      <c r="AD78" s="101">
        <v>0</v>
      </c>
      <c r="AE78" s="101">
        <v>0</v>
      </c>
      <c r="AF78" s="101">
        <v>0</v>
      </c>
      <c r="AG78" s="97">
        <v>1</v>
      </c>
      <c r="AH78" s="101">
        <v>0</v>
      </c>
      <c r="AI78" s="101">
        <v>0</v>
      </c>
    </row>
    <row r="79" spans="1:35" ht="18" x14ac:dyDescent="0.4">
      <c r="A79" s="96" t="s">
        <v>354</v>
      </c>
      <c r="B79" s="101">
        <v>0</v>
      </c>
      <c r="C79" s="101">
        <v>0</v>
      </c>
      <c r="D79" s="101">
        <v>0</v>
      </c>
      <c r="E79" s="97">
        <v>1</v>
      </c>
      <c r="F79" s="101">
        <v>0</v>
      </c>
      <c r="G79" s="101">
        <v>0</v>
      </c>
      <c r="H79" s="96" t="s">
        <v>315</v>
      </c>
      <c r="I79" s="101">
        <v>0</v>
      </c>
      <c r="J79" s="101">
        <v>0</v>
      </c>
      <c r="K79" s="101">
        <v>0</v>
      </c>
      <c r="L79" s="97">
        <v>1</v>
      </c>
      <c r="M79" s="101">
        <v>0</v>
      </c>
      <c r="N79" s="101">
        <v>0</v>
      </c>
      <c r="O79" s="96" t="s">
        <v>349</v>
      </c>
      <c r="P79" s="101">
        <v>0</v>
      </c>
      <c r="Q79" s="101">
        <v>0</v>
      </c>
      <c r="R79" s="101">
        <v>0</v>
      </c>
      <c r="S79" s="97">
        <v>1</v>
      </c>
      <c r="T79" s="101">
        <v>0</v>
      </c>
      <c r="U79" s="101">
        <v>0</v>
      </c>
      <c r="V79" s="96" t="s">
        <v>354</v>
      </c>
      <c r="W79" s="101">
        <v>0</v>
      </c>
      <c r="X79" s="101">
        <v>0</v>
      </c>
      <c r="Y79" s="101">
        <v>0</v>
      </c>
      <c r="Z79" s="97">
        <v>1</v>
      </c>
      <c r="AA79" s="101">
        <v>0</v>
      </c>
      <c r="AB79" s="101">
        <v>0</v>
      </c>
      <c r="AC79" s="96" t="s">
        <v>354</v>
      </c>
      <c r="AD79" s="101">
        <v>0</v>
      </c>
      <c r="AE79" s="101">
        <v>0</v>
      </c>
      <c r="AF79" s="101">
        <v>0</v>
      </c>
      <c r="AG79" s="97">
        <v>1</v>
      </c>
      <c r="AH79" s="101">
        <v>0</v>
      </c>
      <c r="AI79" s="101">
        <v>0</v>
      </c>
    </row>
    <row r="80" spans="1:35" ht="18" x14ac:dyDescent="0.4">
      <c r="A80" s="96" t="s">
        <v>216</v>
      </c>
      <c r="B80" s="101">
        <v>0</v>
      </c>
      <c r="C80" s="101">
        <v>0</v>
      </c>
      <c r="D80" s="101">
        <v>0</v>
      </c>
      <c r="E80" s="97">
        <v>1</v>
      </c>
      <c r="F80" s="101">
        <v>0</v>
      </c>
      <c r="G80" s="101">
        <v>0</v>
      </c>
      <c r="H80" s="96" t="s">
        <v>351</v>
      </c>
      <c r="I80" s="101">
        <v>0</v>
      </c>
      <c r="J80" s="101">
        <v>0</v>
      </c>
      <c r="K80" s="101">
        <v>0</v>
      </c>
      <c r="L80" s="97">
        <v>1</v>
      </c>
      <c r="M80" s="101">
        <v>0</v>
      </c>
      <c r="N80" s="101">
        <v>0</v>
      </c>
      <c r="O80" s="96" t="s">
        <v>228</v>
      </c>
      <c r="P80" s="101">
        <v>0</v>
      </c>
      <c r="Q80" s="101">
        <v>0</v>
      </c>
      <c r="R80" s="101">
        <v>0</v>
      </c>
      <c r="S80" s="97">
        <v>1</v>
      </c>
      <c r="T80" s="101">
        <v>0</v>
      </c>
      <c r="U80" s="101">
        <v>0</v>
      </c>
      <c r="V80" s="96" t="s">
        <v>216</v>
      </c>
      <c r="W80" s="101">
        <v>0</v>
      </c>
      <c r="X80" s="101">
        <v>0</v>
      </c>
      <c r="Y80" s="101">
        <v>0</v>
      </c>
      <c r="Z80" s="97">
        <v>1</v>
      </c>
      <c r="AA80" s="101">
        <v>0</v>
      </c>
      <c r="AB80" s="101">
        <v>0</v>
      </c>
      <c r="AC80" s="96" t="s">
        <v>216</v>
      </c>
      <c r="AD80" s="101">
        <v>0</v>
      </c>
      <c r="AE80" s="101">
        <v>0</v>
      </c>
      <c r="AF80" s="101">
        <v>0</v>
      </c>
      <c r="AG80" s="97">
        <v>1</v>
      </c>
      <c r="AH80" s="101">
        <v>0</v>
      </c>
      <c r="AI80" s="101">
        <v>0</v>
      </c>
    </row>
    <row r="81" spans="1:35" ht="18" x14ac:dyDescent="0.4">
      <c r="A81" s="96" t="s">
        <v>355</v>
      </c>
      <c r="B81" s="101">
        <v>0</v>
      </c>
      <c r="C81" s="101">
        <v>0</v>
      </c>
      <c r="D81" s="101">
        <v>0</v>
      </c>
      <c r="E81" s="97">
        <v>1</v>
      </c>
      <c r="F81" s="101">
        <v>0</v>
      </c>
      <c r="G81" s="101">
        <v>0</v>
      </c>
      <c r="H81" s="96" t="s">
        <v>354</v>
      </c>
      <c r="I81" s="101">
        <v>0</v>
      </c>
      <c r="J81" s="101">
        <v>0</v>
      </c>
      <c r="K81" s="101">
        <v>0</v>
      </c>
      <c r="L81" s="97">
        <v>1</v>
      </c>
      <c r="M81" s="101">
        <v>0</v>
      </c>
      <c r="N81" s="101">
        <v>0</v>
      </c>
      <c r="O81" s="96" t="s">
        <v>350</v>
      </c>
      <c r="P81" s="101">
        <v>0</v>
      </c>
      <c r="Q81" s="101">
        <v>0</v>
      </c>
      <c r="R81" s="101">
        <v>0</v>
      </c>
      <c r="S81" s="97">
        <v>1</v>
      </c>
      <c r="T81" s="101">
        <v>0</v>
      </c>
      <c r="U81" s="101">
        <v>0</v>
      </c>
      <c r="V81" s="96" t="s">
        <v>355</v>
      </c>
      <c r="W81" s="101">
        <v>0</v>
      </c>
      <c r="X81" s="101">
        <v>0</v>
      </c>
      <c r="Y81" s="101">
        <v>0</v>
      </c>
      <c r="Z81" s="97">
        <v>1</v>
      </c>
      <c r="AA81" s="101">
        <v>0</v>
      </c>
      <c r="AB81" s="101">
        <v>0</v>
      </c>
      <c r="AC81" s="96" t="s">
        <v>355</v>
      </c>
      <c r="AD81" s="101">
        <v>0</v>
      </c>
      <c r="AE81" s="101">
        <v>0</v>
      </c>
      <c r="AF81" s="101">
        <v>0</v>
      </c>
      <c r="AG81" s="97">
        <v>1</v>
      </c>
      <c r="AH81" s="101">
        <v>0</v>
      </c>
      <c r="AI81" s="101">
        <v>0</v>
      </c>
    </row>
    <row r="82" spans="1:35" ht="18" x14ac:dyDescent="0.4">
      <c r="A82" s="96" t="s">
        <v>263</v>
      </c>
      <c r="B82" s="101">
        <v>0</v>
      </c>
      <c r="C82" s="101">
        <v>0</v>
      </c>
      <c r="D82" s="101">
        <v>0</v>
      </c>
      <c r="E82" s="97">
        <v>1</v>
      </c>
      <c r="F82" s="101">
        <v>0</v>
      </c>
      <c r="G82" s="101">
        <v>0</v>
      </c>
      <c r="H82" s="96" t="s">
        <v>355</v>
      </c>
      <c r="I82" s="101">
        <v>0</v>
      </c>
      <c r="J82" s="101">
        <v>0</v>
      </c>
      <c r="K82" s="101">
        <v>0</v>
      </c>
      <c r="L82" s="97">
        <v>1</v>
      </c>
      <c r="M82" s="101">
        <v>0</v>
      </c>
      <c r="N82" s="101">
        <v>0</v>
      </c>
      <c r="O82" s="96" t="s">
        <v>256</v>
      </c>
      <c r="P82" s="101">
        <v>0</v>
      </c>
      <c r="Q82" s="101">
        <v>0</v>
      </c>
      <c r="R82" s="101">
        <v>0</v>
      </c>
      <c r="S82" s="97">
        <v>1</v>
      </c>
      <c r="T82" s="101">
        <v>0</v>
      </c>
      <c r="U82" s="101">
        <v>0</v>
      </c>
      <c r="V82" s="96" t="s">
        <v>263</v>
      </c>
      <c r="W82" s="101">
        <v>0</v>
      </c>
      <c r="X82" s="101">
        <v>0</v>
      </c>
      <c r="Y82" s="101">
        <v>0</v>
      </c>
      <c r="Z82" s="97">
        <v>1</v>
      </c>
      <c r="AA82" s="101">
        <v>0</v>
      </c>
      <c r="AB82" s="101">
        <v>0</v>
      </c>
      <c r="AC82" s="96" t="s">
        <v>263</v>
      </c>
      <c r="AD82" s="101">
        <v>0</v>
      </c>
      <c r="AE82" s="101">
        <v>0</v>
      </c>
      <c r="AF82" s="101">
        <v>0</v>
      </c>
      <c r="AG82" s="97">
        <v>1</v>
      </c>
      <c r="AH82" s="101">
        <v>0</v>
      </c>
      <c r="AI82" s="101">
        <v>0</v>
      </c>
    </row>
    <row r="83" spans="1:35" ht="18" x14ac:dyDescent="0.4">
      <c r="A83" s="96" t="s">
        <v>337</v>
      </c>
      <c r="B83" s="101">
        <v>0</v>
      </c>
      <c r="C83" s="101">
        <v>0</v>
      </c>
      <c r="D83" s="101">
        <v>0</v>
      </c>
      <c r="E83" s="97">
        <v>1</v>
      </c>
      <c r="F83" s="101">
        <v>0</v>
      </c>
      <c r="G83" s="101">
        <v>0</v>
      </c>
      <c r="H83" s="96" t="s">
        <v>337</v>
      </c>
      <c r="I83" s="101">
        <v>0</v>
      </c>
      <c r="J83" s="101">
        <v>0</v>
      </c>
      <c r="K83" s="101">
        <v>0</v>
      </c>
      <c r="L83" s="97">
        <v>1</v>
      </c>
      <c r="M83" s="101">
        <v>0</v>
      </c>
      <c r="N83" s="101">
        <v>0</v>
      </c>
      <c r="O83" s="96" t="s">
        <v>315</v>
      </c>
      <c r="P83" s="101">
        <v>0</v>
      </c>
      <c r="Q83" s="101">
        <v>0</v>
      </c>
      <c r="R83" s="101">
        <v>0</v>
      </c>
      <c r="S83" s="97">
        <v>1</v>
      </c>
      <c r="T83" s="101">
        <v>0</v>
      </c>
      <c r="U83" s="101">
        <v>0</v>
      </c>
      <c r="V83" s="96" t="s">
        <v>337</v>
      </c>
      <c r="W83" s="101">
        <v>0</v>
      </c>
      <c r="X83" s="101">
        <v>0</v>
      </c>
      <c r="Y83" s="101">
        <v>0</v>
      </c>
      <c r="Z83" s="97">
        <v>1</v>
      </c>
      <c r="AA83" s="101">
        <v>0</v>
      </c>
      <c r="AB83" s="101">
        <v>0</v>
      </c>
      <c r="AC83" s="96" t="s">
        <v>337</v>
      </c>
      <c r="AD83" s="101">
        <v>0</v>
      </c>
      <c r="AE83" s="101">
        <v>0</v>
      </c>
      <c r="AF83" s="101">
        <v>0</v>
      </c>
      <c r="AG83" s="97">
        <v>1</v>
      </c>
      <c r="AH83" s="101">
        <v>0</v>
      </c>
      <c r="AI83" s="101">
        <v>0</v>
      </c>
    </row>
    <row r="84" spans="1:35" ht="18" x14ac:dyDescent="0.4">
      <c r="A84" s="96" t="s">
        <v>356</v>
      </c>
      <c r="B84" s="101">
        <v>0</v>
      </c>
      <c r="C84" s="101">
        <v>0</v>
      </c>
      <c r="D84" s="101">
        <v>0</v>
      </c>
      <c r="E84" s="97">
        <v>1</v>
      </c>
      <c r="F84" s="101">
        <v>0</v>
      </c>
      <c r="G84" s="101">
        <v>0</v>
      </c>
      <c r="H84" s="96" t="s">
        <v>356</v>
      </c>
      <c r="I84" s="101">
        <v>0</v>
      </c>
      <c r="J84" s="101">
        <v>0</v>
      </c>
      <c r="K84" s="101">
        <v>0</v>
      </c>
      <c r="L84" s="97">
        <v>1</v>
      </c>
      <c r="M84" s="101">
        <v>0</v>
      </c>
      <c r="N84" s="101">
        <v>0</v>
      </c>
      <c r="O84" s="96" t="s">
        <v>351</v>
      </c>
      <c r="P84" s="101">
        <v>0</v>
      </c>
      <c r="Q84" s="101">
        <v>0</v>
      </c>
      <c r="R84" s="101">
        <v>0</v>
      </c>
      <c r="S84" s="97">
        <v>1</v>
      </c>
      <c r="T84" s="101">
        <v>0</v>
      </c>
      <c r="U84" s="101">
        <v>0</v>
      </c>
      <c r="V84" s="96" t="s">
        <v>356</v>
      </c>
      <c r="W84" s="101">
        <v>0</v>
      </c>
      <c r="X84" s="101">
        <v>0</v>
      </c>
      <c r="Y84" s="101">
        <v>0</v>
      </c>
      <c r="Z84" s="97">
        <v>1</v>
      </c>
      <c r="AA84" s="101">
        <v>0</v>
      </c>
      <c r="AB84" s="101">
        <v>0</v>
      </c>
      <c r="AC84" s="96" t="s">
        <v>356</v>
      </c>
      <c r="AD84" s="101">
        <v>0</v>
      </c>
      <c r="AE84" s="101">
        <v>0</v>
      </c>
      <c r="AF84" s="101">
        <v>0</v>
      </c>
      <c r="AG84" s="97">
        <v>1</v>
      </c>
      <c r="AH84" s="101">
        <v>0</v>
      </c>
      <c r="AI84" s="101">
        <v>0</v>
      </c>
    </row>
    <row r="85" spans="1:35" ht="18" x14ac:dyDescent="0.4">
      <c r="A85" s="96" t="s">
        <v>314</v>
      </c>
      <c r="B85" s="101">
        <v>0</v>
      </c>
      <c r="C85" s="101">
        <v>0</v>
      </c>
      <c r="D85" s="101">
        <v>0</v>
      </c>
      <c r="E85" s="97">
        <v>1</v>
      </c>
      <c r="F85" s="101">
        <v>0</v>
      </c>
      <c r="G85" s="101">
        <v>0</v>
      </c>
      <c r="H85" s="96" t="s">
        <v>314</v>
      </c>
      <c r="I85" s="101">
        <v>0</v>
      </c>
      <c r="J85" s="101">
        <v>0</v>
      </c>
      <c r="K85" s="101">
        <v>0</v>
      </c>
      <c r="L85" s="97">
        <v>1</v>
      </c>
      <c r="M85" s="101">
        <v>0</v>
      </c>
      <c r="N85" s="101">
        <v>0</v>
      </c>
      <c r="O85" s="96" t="s">
        <v>240</v>
      </c>
      <c r="P85" s="101">
        <v>0</v>
      </c>
      <c r="Q85" s="101">
        <v>0</v>
      </c>
      <c r="R85" s="101">
        <v>0</v>
      </c>
      <c r="S85" s="97">
        <v>1</v>
      </c>
      <c r="T85" s="101">
        <v>0</v>
      </c>
      <c r="U85" s="101">
        <v>0</v>
      </c>
      <c r="V85" s="96" t="s">
        <v>314</v>
      </c>
      <c r="W85" s="101">
        <v>0</v>
      </c>
      <c r="X85" s="101">
        <v>0</v>
      </c>
      <c r="Y85" s="101">
        <v>0</v>
      </c>
      <c r="Z85" s="97">
        <v>1</v>
      </c>
      <c r="AA85" s="101">
        <v>0</v>
      </c>
      <c r="AB85" s="101">
        <v>0</v>
      </c>
      <c r="AC85" s="96" t="s">
        <v>314</v>
      </c>
      <c r="AD85" s="101">
        <v>0</v>
      </c>
      <c r="AE85" s="101">
        <v>0</v>
      </c>
      <c r="AF85" s="101">
        <v>0</v>
      </c>
      <c r="AG85" s="97">
        <v>1</v>
      </c>
      <c r="AH85" s="101">
        <v>0</v>
      </c>
      <c r="AI85" s="101">
        <v>0</v>
      </c>
    </row>
    <row r="86" spans="1:35" ht="18" x14ac:dyDescent="0.4">
      <c r="A86" s="96" t="s">
        <v>217</v>
      </c>
      <c r="B86" s="101">
        <v>0</v>
      </c>
      <c r="C86" s="101">
        <v>0</v>
      </c>
      <c r="D86" s="101">
        <v>0</v>
      </c>
      <c r="E86" s="97">
        <v>1</v>
      </c>
      <c r="F86" s="101">
        <v>0</v>
      </c>
      <c r="G86" s="101">
        <v>0</v>
      </c>
      <c r="H86" s="96" t="s">
        <v>217</v>
      </c>
      <c r="I86" s="101">
        <v>0</v>
      </c>
      <c r="J86" s="101">
        <v>0</v>
      </c>
      <c r="K86" s="101">
        <v>0</v>
      </c>
      <c r="L86" s="97">
        <v>1</v>
      </c>
      <c r="M86" s="101">
        <v>0</v>
      </c>
      <c r="N86" s="101">
        <v>0</v>
      </c>
      <c r="O86" s="96" t="s">
        <v>354</v>
      </c>
      <c r="P86" s="101">
        <v>0</v>
      </c>
      <c r="Q86" s="101">
        <v>0</v>
      </c>
      <c r="R86" s="101">
        <v>0</v>
      </c>
      <c r="S86" s="97">
        <v>1</v>
      </c>
      <c r="T86" s="101">
        <v>0</v>
      </c>
      <c r="U86" s="101">
        <v>0</v>
      </c>
      <c r="V86" s="96" t="s">
        <v>217</v>
      </c>
      <c r="W86" s="101">
        <v>0</v>
      </c>
      <c r="X86" s="101">
        <v>0</v>
      </c>
      <c r="Y86" s="101">
        <v>0</v>
      </c>
      <c r="Z86" s="97">
        <v>1</v>
      </c>
      <c r="AA86" s="101">
        <v>0</v>
      </c>
      <c r="AB86" s="101">
        <v>0</v>
      </c>
      <c r="AC86" s="96" t="s">
        <v>217</v>
      </c>
      <c r="AD86" s="101">
        <v>0</v>
      </c>
      <c r="AE86" s="101">
        <v>0</v>
      </c>
      <c r="AF86" s="101">
        <v>0</v>
      </c>
      <c r="AG86" s="97">
        <v>1</v>
      </c>
      <c r="AH86" s="101">
        <v>0</v>
      </c>
      <c r="AI86" s="101">
        <v>0</v>
      </c>
    </row>
    <row r="87" spans="1:35" ht="18" x14ac:dyDescent="0.4">
      <c r="A87" s="96" t="s">
        <v>250</v>
      </c>
      <c r="B87" s="101">
        <v>0</v>
      </c>
      <c r="C87" s="101">
        <v>0</v>
      </c>
      <c r="D87" s="101">
        <v>0</v>
      </c>
      <c r="E87" s="97">
        <v>1</v>
      </c>
      <c r="F87" s="101">
        <v>0</v>
      </c>
      <c r="G87" s="101">
        <v>0</v>
      </c>
      <c r="H87" s="96" t="s">
        <v>250</v>
      </c>
      <c r="I87" s="101">
        <v>0</v>
      </c>
      <c r="J87" s="101">
        <v>0</v>
      </c>
      <c r="K87" s="101">
        <v>0</v>
      </c>
      <c r="L87" s="97">
        <v>1</v>
      </c>
      <c r="M87" s="101">
        <v>0</v>
      </c>
      <c r="N87" s="101">
        <v>0</v>
      </c>
      <c r="O87" s="96" t="s">
        <v>216</v>
      </c>
      <c r="P87" s="101">
        <v>0</v>
      </c>
      <c r="Q87" s="101">
        <v>0</v>
      </c>
      <c r="R87" s="101">
        <v>0</v>
      </c>
      <c r="S87" s="97">
        <v>1</v>
      </c>
      <c r="T87" s="101">
        <v>0</v>
      </c>
      <c r="U87" s="101">
        <v>0</v>
      </c>
      <c r="V87" s="96" t="s">
        <v>250</v>
      </c>
      <c r="W87" s="101">
        <v>0</v>
      </c>
      <c r="X87" s="101">
        <v>0</v>
      </c>
      <c r="Y87" s="101">
        <v>0</v>
      </c>
      <c r="Z87" s="97">
        <v>1</v>
      </c>
      <c r="AA87" s="101">
        <v>0</v>
      </c>
      <c r="AB87" s="101">
        <v>0</v>
      </c>
      <c r="AC87" s="96" t="s">
        <v>250</v>
      </c>
      <c r="AD87" s="101">
        <v>0</v>
      </c>
      <c r="AE87" s="101">
        <v>0</v>
      </c>
      <c r="AF87" s="101">
        <v>0</v>
      </c>
      <c r="AG87" s="97">
        <v>1</v>
      </c>
      <c r="AH87" s="101">
        <v>0</v>
      </c>
      <c r="AI87" s="101">
        <v>0</v>
      </c>
    </row>
    <row r="88" spans="1:35" ht="18" x14ac:dyDescent="0.4">
      <c r="A88" s="96" t="s">
        <v>313</v>
      </c>
      <c r="B88" s="101">
        <v>0</v>
      </c>
      <c r="C88" s="101">
        <v>0</v>
      </c>
      <c r="D88" s="101">
        <v>0</v>
      </c>
      <c r="E88" s="97">
        <v>1</v>
      </c>
      <c r="F88" s="101">
        <v>0</v>
      </c>
      <c r="G88" s="101">
        <v>0</v>
      </c>
      <c r="H88" s="96" t="s">
        <v>313</v>
      </c>
      <c r="I88" s="101">
        <v>0</v>
      </c>
      <c r="J88" s="101">
        <v>0</v>
      </c>
      <c r="K88" s="101">
        <v>0</v>
      </c>
      <c r="L88" s="97">
        <v>1</v>
      </c>
      <c r="M88" s="101">
        <v>0</v>
      </c>
      <c r="N88" s="101">
        <v>0</v>
      </c>
      <c r="O88" s="96" t="s">
        <v>355</v>
      </c>
      <c r="P88" s="101">
        <v>0</v>
      </c>
      <c r="Q88" s="101">
        <v>0</v>
      </c>
      <c r="R88" s="101">
        <v>0</v>
      </c>
      <c r="S88" s="97">
        <v>1</v>
      </c>
      <c r="T88" s="101">
        <v>0</v>
      </c>
      <c r="U88" s="101">
        <v>0</v>
      </c>
      <c r="V88" s="96" t="s">
        <v>313</v>
      </c>
      <c r="W88" s="101">
        <v>0</v>
      </c>
      <c r="X88" s="101">
        <v>0</v>
      </c>
      <c r="Y88" s="101">
        <v>0</v>
      </c>
      <c r="Z88" s="97">
        <v>1</v>
      </c>
      <c r="AA88" s="101">
        <v>0</v>
      </c>
      <c r="AB88" s="101">
        <v>0</v>
      </c>
      <c r="AC88" s="96" t="s">
        <v>313</v>
      </c>
      <c r="AD88" s="101">
        <v>0</v>
      </c>
      <c r="AE88" s="101">
        <v>0</v>
      </c>
      <c r="AF88" s="101">
        <v>0</v>
      </c>
      <c r="AG88" s="97">
        <v>1</v>
      </c>
      <c r="AH88" s="101">
        <v>0</v>
      </c>
      <c r="AI88" s="101">
        <v>0</v>
      </c>
    </row>
    <row r="89" spans="1:35" ht="18" x14ac:dyDescent="0.4">
      <c r="A89" s="96" t="s">
        <v>230</v>
      </c>
      <c r="B89" s="101">
        <v>0</v>
      </c>
      <c r="C89" s="101">
        <v>0</v>
      </c>
      <c r="D89" s="101">
        <v>0</v>
      </c>
      <c r="E89" s="97">
        <v>1</v>
      </c>
      <c r="F89" s="101">
        <v>0</v>
      </c>
      <c r="G89" s="101">
        <v>0</v>
      </c>
      <c r="H89" s="96" t="s">
        <v>230</v>
      </c>
      <c r="I89" s="101">
        <v>0</v>
      </c>
      <c r="J89" s="101">
        <v>0</v>
      </c>
      <c r="K89" s="101">
        <v>0</v>
      </c>
      <c r="L89" s="97">
        <v>1</v>
      </c>
      <c r="M89" s="101">
        <v>0</v>
      </c>
      <c r="N89" s="101">
        <v>0</v>
      </c>
      <c r="O89" s="96" t="s">
        <v>263</v>
      </c>
      <c r="P89" s="101">
        <v>0</v>
      </c>
      <c r="Q89" s="101">
        <v>0</v>
      </c>
      <c r="R89" s="101">
        <v>0</v>
      </c>
      <c r="S89" s="97">
        <v>1</v>
      </c>
      <c r="T89" s="101">
        <v>0</v>
      </c>
      <c r="U89" s="101">
        <v>0</v>
      </c>
      <c r="V89" s="96" t="s">
        <v>230</v>
      </c>
      <c r="W89" s="101">
        <v>0</v>
      </c>
      <c r="X89" s="101">
        <v>0</v>
      </c>
      <c r="Y89" s="101">
        <v>0</v>
      </c>
      <c r="Z89" s="97">
        <v>1</v>
      </c>
      <c r="AA89" s="101">
        <v>0</v>
      </c>
      <c r="AB89" s="101">
        <v>0</v>
      </c>
      <c r="AC89" s="96" t="s">
        <v>230</v>
      </c>
      <c r="AD89" s="101">
        <v>0</v>
      </c>
      <c r="AE89" s="101">
        <v>0</v>
      </c>
      <c r="AF89" s="101">
        <v>0</v>
      </c>
      <c r="AG89" s="97">
        <v>1</v>
      </c>
      <c r="AH89" s="101">
        <v>0</v>
      </c>
      <c r="AI89" s="101">
        <v>0</v>
      </c>
    </row>
    <row r="90" spans="1:35" ht="18" x14ac:dyDescent="0.4">
      <c r="A90" s="96" t="s">
        <v>291</v>
      </c>
      <c r="B90" s="101">
        <v>0</v>
      </c>
      <c r="C90" s="101">
        <v>0</v>
      </c>
      <c r="D90" s="101">
        <v>0</v>
      </c>
      <c r="E90" s="97">
        <v>1</v>
      </c>
      <c r="F90" s="101">
        <v>0</v>
      </c>
      <c r="G90" s="101">
        <v>0</v>
      </c>
      <c r="H90" s="96" t="s">
        <v>291</v>
      </c>
      <c r="I90" s="101">
        <v>0</v>
      </c>
      <c r="J90" s="101">
        <v>0</v>
      </c>
      <c r="K90" s="101">
        <v>0</v>
      </c>
      <c r="L90" s="97">
        <v>1</v>
      </c>
      <c r="M90" s="101">
        <v>0</v>
      </c>
      <c r="N90" s="101">
        <v>0</v>
      </c>
      <c r="O90" s="96" t="s">
        <v>337</v>
      </c>
      <c r="P90" s="101">
        <v>0</v>
      </c>
      <c r="Q90" s="101">
        <v>0</v>
      </c>
      <c r="R90" s="101">
        <v>0</v>
      </c>
      <c r="S90" s="97">
        <v>1</v>
      </c>
      <c r="T90" s="101">
        <v>0</v>
      </c>
      <c r="U90" s="101">
        <v>0</v>
      </c>
      <c r="V90" s="96" t="s">
        <v>291</v>
      </c>
      <c r="W90" s="101">
        <v>0</v>
      </c>
      <c r="X90" s="101">
        <v>0</v>
      </c>
      <c r="Y90" s="101">
        <v>0</v>
      </c>
      <c r="Z90" s="97">
        <v>1</v>
      </c>
      <c r="AA90" s="101">
        <v>0</v>
      </c>
      <c r="AB90" s="101">
        <v>0</v>
      </c>
      <c r="AC90" s="96" t="s">
        <v>291</v>
      </c>
      <c r="AD90" s="101">
        <v>0</v>
      </c>
      <c r="AE90" s="101">
        <v>0</v>
      </c>
      <c r="AF90" s="101">
        <v>0</v>
      </c>
      <c r="AG90" s="97">
        <v>1</v>
      </c>
      <c r="AH90" s="101">
        <v>0</v>
      </c>
      <c r="AI90" s="101">
        <v>0</v>
      </c>
    </row>
    <row r="91" spans="1:35" ht="18" x14ac:dyDescent="0.4">
      <c r="A91" s="96" t="s">
        <v>277</v>
      </c>
      <c r="B91" s="101">
        <v>0</v>
      </c>
      <c r="C91" s="101">
        <v>0</v>
      </c>
      <c r="D91" s="101">
        <v>0</v>
      </c>
      <c r="E91" s="97">
        <v>1</v>
      </c>
      <c r="F91" s="101">
        <v>0</v>
      </c>
      <c r="G91" s="101">
        <v>0</v>
      </c>
      <c r="H91" s="96" t="s">
        <v>277</v>
      </c>
      <c r="I91" s="101">
        <v>0</v>
      </c>
      <c r="J91" s="101">
        <v>0</v>
      </c>
      <c r="K91" s="101">
        <v>0</v>
      </c>
      <c r="L91" s="97">
        <v>1</v>
      </c>
      <c r="M91" s="101">
        <v>0</v>
      </c>
      <c r="N91" s="101">
        <v>0</v>
      </c>
      <c r="O91" s="96" t="s">
        <v>356</v>
      </c>
      <c r="P91" s="101">
        <v>0</v>
      </c>
      <c r="Q91" s="101">
        <v>0</v>
      </c>
      <c r="R91" s="101">
        <v>0</v>
      </c>
      <c r="S91" s="97">
        <v>1</v>
      </c>
      <c r="T91" s="101">
        <v>0</v>
      </c>
      <c r="U91" s="101">
        <v>0</v>
      </c>
      <c r="V91" s="96" t="s">
        <v>277</v>
      </c>
      <c r="W91" s="101">
        <v>0</v>
      </c>
      <c r="X91" s="101">
        <v>0</v>
      </c>
      <c r="Y91" s="101">
        <v>0</v>
      </c>
      <c r="Z91" s="97">
        <v>1</v>
      </c>
      <c r="AA91" s="101">
        <v>0</v>
      </c>
      <c r="AB91" s="101">
        <v>0</v>
      </c>
      <c r="AC91" s="96" t="s">
        <v>277</v>
      </c>
      <c r="AD91" s="101">
        <v>0</v>
      </c>
      <c r="AE91" s="101">
        <v>0</v>
      </c>
      <c r="AF91" s="101">
        <v>0</v>
      </c>
      <c r="AG91" s="97">
        <v>1</v>
      </c>
      <c r="AH91" s="101">
        <v>0</v>
      </c>
      <c r="AI91" s="101">
        <v>0</v>
      </c>
    </row>
    <row r="92" spans="1:35" ht="18" x14ac:dyDescent="0.4">
      <c r="A92" s="96" t="s">
        <v>229</v>
      </c>
      <c r="B92" s="101">
        <v>0</v>
      </c>
      <c r="C92" s="101">
        <v>0</v>
      </c>
      <c r="D92" s="101">
        <v>0</v>
      </c>
      <c r="E92" s="97">
        <v>1</v>
      </c>
      <c r="F92" s="101">
        <v>0</v>
      </c>
      <c r="G92" s="101">
        <v>0</v>
      </c>
      <c r="H92" s="96" t="s">
        <v>229</v>
      </c>
      <c r="I92" s="101">
        <v>0</v>
      </c>
      <c r="J92" s="101">
        <v>0</v>
      </c>
      <c r="K92" s="101">
        <v>0</v>
      </c>
      <c r="L92" s="97">
        <v>1</v>
      </c>
      <c r="M92" s="101">
        <v>0</v>
      </c>
      <c r="N92" s="101">
        <v>0</v>
      </c>
      <c r="O92" s="96" t="s">
        <v>314</v>
      </c>
      <c r="P92" s="101">
        <v>0</v>
      </c>
      <c r="Q92" s="101">
        <v>0</v>
      </c>
      <c r="R92" s="101">
        <v>0</v>
      </c>
      <c r="S92" s="97">
        <v>1</v>
      </c>
      <c r="T92" s="101">
        <v>0</v>
      </c>
      <c r="U92" s="101">
        <v>0</v>
      </c>
      <c r="V92" s="96" t="s">
        <v>229</v>
      </c>
      <c r="W92" s="101">
        <v>0</v>
      </c>
      <c r="X92" s="101">
        <v>0</v>
      </c>
      <c r="Y92" s="101">
        <v>0</v>
      </c>
      <c r="Z92" s="97">
        <v>1</v>
      </c>
      <c r="AA92" s="101">
        <v>0</v>
      </c>
      <c r="AB92" s="101">
        <v>0</v>
      </c>
      <c r="AC92" s="96" t="s">
        <v>229</v>
      </c>
      <c r="AD92" s="101">
        <v>0</v>
      </c>
      <c r="AE92" s="101">
        <v>0</v>
      </c>
      <c r="AF92" s="101">
        <v>0</v>
      </c>
      <c r="AG92" s="97">
        <v>1</v>
      </c>
      <c r="AH92" s="101">
        <v>0</v>
      </c>
      <c r="AI92" s="101">
        <v>0</v>
      </c>
    </row>
    <row r="93" spans="1:35" ht="18" x14ac:dyDescent="0.4">
      <c r="A93" s="96" t="s">
        <v>238</v>
      </c>
      <c r="B93" s="101">
        <v>0</v>
      </c>
      <c r="C93" s="101">
        <v>0</v>
      </c>
      <c r="D93" s="101">
        <v>0</v>
      </c>
      <c r="E93" s="97">
        <v>1</v>
      </c>
      <c r="F93" s="101">
        <v>0</v>
      </c>
      <c r="G93" s="101">
        <v>0</v>
      </c>
      <c r="H93" s="96" t="s">
        <v>238</v>
      </c>
      <c r="I93" s="101">
        <v>0</v>
      </c>
      <c r="J93" s="101">
        <v>0</v>
      </c>
      <c r="K93" s="101">
        <v>0</v>
      </c>
      <c r="L93" s="97">
        <v>1</v>
      </c>
      <c r="M93" s="101">
        <v>0</v>
      </c>
      <c r="N93" s="101">
        <v>0</v>
      </c>
      <c r="O93" s="96" t="s">
        <v>250</v>
      </c>
      <c r="P93" s="101">
        <v>0</v>
      </c>
      <c r="Q93" s="101">
        <v>0</v>
      </c>
      <c r="R93" s="101">
        <v>0</v>
      </c>
      <c r="S93" s="97">
        <v>1</v>
      </c>
      <c r="T93" s="101">
        <v>0</v>
      </c>
      <c r="U93" s="101">
        <v>0</v>
      </c>
      <c r="V93" s="96" t="s">
        <v>238</v>
      </c>
      <c r="W93" s="101">
        <v>0</v>
      </c>
      <c r="X93" s="101">
        <v>0</v>
      </c>
      <c r="Y93" s="101">
        <v>0</v>
      </c>
      <c r="Z93" s="97">
        <v>1</v>
      </c>
      <c r="AA93" s="101">
        <v>0</v>
      </c>
      <c r="AB93" s="101">
        <v>0</v>
      </c>
      <c r="AC93" s="96" t="s">
        <v>238</v>
      </c>
      <c r="AD93" s="101">
        <v>0</v>
      </c>
      <c r="AE93" s="101">
        <v>0</v>
      </c>
      <c r="AF93" s="101">
        <v>0</v>
      </c>
      <c r="AG93" s="97">
        <v>1</v>
      </c>
      <c r="AH93" s="101">
        <v>0</v>
      </c>
      <c r="AI93" s="101">
        <v>0</v>
      </c>
    </row>
    <row r="94" spans="1:35" ht="18" x14ac:dyDescent="0.4">
      <c r="A94" s="96" t="s">
        <v>243</v>
      </c>
      <c r="B94" s="101">
        <v>0</v>
      </c>
      <c r="C94" s="101">
        <v>0</v>
      </c>
      <c r="D94" s="101">
        <v>0</v>
      </c>
      <c r="E94" s="97">
        <v>1</v>
      </c>
      <c r="F94" s="101">
        <v>0</v>
      </c>
      <c r="G94" s="101">
        <v>0</v>
      </c>
      <c r="H94" s="96" t="s">
        <v>243</v>
      </c>
      <c r="I94" s="101">
        <v>0</v>
      </c>
      <c r="J94" s="101">
        <v>0</v>
      </c>
      <c r="K94" s="101">
        <v>0</v>
      </c>
      <c r="L94" s="97">
        <v>1</v>
      </c>
      <c r="M94" s="101">
        <v>0</v>
      </c>
      <c r="N94" s="101">
        <v>0</v>
      </c>
      <c r="O94" s="96" t="s">
        <v>313</v>
      </c>
      <c r="P94" s="101">
        <v>0</v>
      </c>
      <c r="Q94" s="101">
        <v>0</v>
      </c>
      <c r="R94" s="101">
        <v>0</v>
      </c>
      <c r="S94" s="97">
        <v>1</v>
      </c>
      <c r="T94" s="101">
        <v>0</v>
      </c>
      <c r="U94" s="101">
        <v>0</v>
      </c>
      <c r="V94" s="96" t="s">
        <v>243</v>
      </c>
      <c r="W94" s="101">
        <v>0</v>
      </c>
      <c r="X94" s="101">
        <v>0</v>
      </c>
      <c r="Y94" s="101">
        <v>0</v>
      </c>
      <c r="Z94" s="97">
        <v>1</v>
      </c>
      <c r="AA94" s="101">
        <v>0</v>
      </c>
      <c r="AB94" s="101">
        <v>0</v>
      </c>
      <c r="AC94" s="96" t="s">
        <v>243</v>
      </c>
      <c r="AD94" s="101">
        <v>0</v>
      </c>
      <c r="AE94" s="101">
        <v>0</v>
      </c>
      <c r="AF94" s="101">
        <v>0</v>
      </c>
      <c r="AG94" s="97">
        <v>1</v>
      </c>
      <c r="AH94" s="101">
        <v>0</v>
      </c>
      <c r="AI94" s="101">
        <v>0</v>
      </c>
    </row>
    <row r="95" spans="1:35" ht="18" x14ac:dyDescent="0.4">
      <c r="A95" s="96" t="s">
        <v>288</v>
      </c>
      <c r="B95" s="101">
        <v>0</v>
      </c>
      <c r="C95" s="101">
        <v>0</v>
      </c>
      <c r="D95" s="101">
        <v>0</v>
      </c>
      <c r="E95" s="97">
        <v>1</v>
      </c>
      <c r="F95" s="101">
        <v>0</v>
      </c>
      <c r="G95" s="101">
        <v>0</v>
      </c>
      <c r="H95" s="96" t="s">
        <v>288</v>
      </c>
      <c r="I95" s="101">
        <v>0</v>
      </c>
      <c r="J95" s="101">
        <v>0</v>
      </c>
      <c r="K95" s="101">
        <v>0</v>
      </c>
      <c r="L95" s="97">
        <v>1</v>
      </c>
      <c r="M95" s="101">
        <v>0</v>
      </c>
      <c r="N95" s="101">
        <v>0</v>
      </c>
      <c r="O95" s="96" t="s">
        <v>230</v>
      </c>
      <c r="P95" s="101">
        <v>0</v>
      </c>
      <c r="Q95" s="101">
        <v>0</v>
      </c>
      <c r="R95" s="101">
        <v>0</v>
      </c>
      <c r="S95" s="97">
        <v>1</v>
      </c>
      <c r="T95" s="101">
        <v>0</v>
      </c>
      <c r="U95" s="101">
        <v>0</v>
      </c>
      <c r="V95" s="96" t="s">
        <v>288</v>
      </c>
      <c r="W95" s="101">
        <v>0</v>
      </c>
      <c r="X95" s="101">
        <v>0</v>
      </c>
      <c r="Y95" s="101">
        <v>0</v>
      </c>
      <c r="Z95" s="97">
        <v>1</v>
      </c>
      <c r="AA95" s="101">
        <v>0</v>
      </c>
      <c r="AB95" s="101">
        <v>0</v>
      </c>
      <c r="AC95" s="96" t="s">
        <v>288</v>
      </c>
      <c r="AD95" s="101">
        <v>0</v>
      </c>
      <c r="AE95" s="101">
        <v>0</v>
      </c>
      <c r="AF95" s="101">
        <v>0</v>
      </c>
      <c r="AG95" s="97">
        <v>1</v>
      </c>
      <c r="AH95" s="101">
        <v>0</v>
      </c>
      <c r="AI95" s="101">
        <v>0</v>
      </c>
    </row>
    <row r="96" spans="1:35" ht="36" x14ac:dyDescent="0.4">
      <c r="A96" s="96" t="s">
        <v>364</v>
      </c>
      <c r="B96" s="101">
        <v>0</v>
      </c>
      <c r="C96" s="101">
        <v>0</v>
      </c>
      <c r="D96" s="101">
        <v>0</v>
      </c>
      <c r="E96" s="97">
        <v>1</v>
      </c>
      <c r="F96" s="101">
        <v>0</v>
      </c>
      <c r="G96" s="101">
        <v>0</v>
      </c>
      <c r="H96" s="96" t="s">
        <v>364</v>
      </c>
      <c r="I96" s="101">
        <v>0</v>
      </c>
      <c r="J96" s="101">
        <v>0</v>
      </c>
      <c r="K96" s="101">
        <v>0</v>
      </c>
      <c r="L96" s="97">
        <v>1</v>
      </c>
      <c r="M96" s="101">
        <v>0</v>
      </c>
      <c r="N96" s="101">
        <v>0</v>
      </c>
      <c r="O96" s="96" t="s">
        <v>229</v>
      </c>
      <c r="P96" s="101">
        <v>0</v>
      </c>
      <c r="Q96" s="101">
        <v>0</v>
      </c>
      <c r="R96" s="101">
        <v>0</v>
      </c>
      <c r="S96" s="97">
        <v>1</v>
      </c>
      <c r="T96" s="101">
        <v>0</v>
      </c>
      <c r="U96" s="101">
        <v>0</v>
      </c>
      <c r="V96" s="96" t="s">
        <v>364</v>
      </c>
      <c r="W96" s="101">
        <v>0</v>
      </c>
      <c r="X96" s="101">
        <v>0</v>
      </c>
      <c r="Y96" s="101">
        <v>0</v>
      </c>
      <c r="Z96" s="97">
        <v>1</v>
      </c>
      <c r="AA96" s="101">
        <v>0</v>
      </c>
      <c r="AB96" s="101">
        <v>0</v>
      </c>
      <c r="AC96" s="96" t="s">
        <v>364</v>
      </c>
      <c r="AD96" s="101">
        <v>0</v>
      </c>
      <c r="AE96" s="101">
        <v>0</v>
      </c>
      <c r="AF96" s="101">
        <v>0</v>
      </c>
      <c r="AG96" s="97">
        <v>1</v>
      </c>
      <c r="AH96" s="101">
        <v>0</v>
      </c>
      <c r="AI96" s="101">
        <v>0</v>
      </c>
    </row>
    <row r="97" spans="1:35" ht="18" x14ac:dyDescent="0.4">
      <c r="A97" s="96" t="s">
        <v>299</v>
      </c>
      <c r="B97" s="101">
        <v>0</v>
      </c>
      <c r="C97" s="101">
        <v>0</v>
      </c>
      <c r="D97" s="101">
        <v>0</v>
      </c>
      <c r="E97" s="97">
        <v>1</v>
      </c>
      <c r="F97" s="101">
        <v>0</v>
      </c>
      <c r="G97" s="101">
        <v>0</v>
      </c>
      <c r="H97" s="96" t="s">
        <v>299</v>
      </c>
      <c r="I97" s="101">
        <v>0</v>
      </c>
      <c r="J97" s="101">
        <v>0</v>
      </c>
      <c r="K97" s="101">
        <v>0</v>
      </c>
      <c r="L97" s="97">
        <v>1</v>
      </c>
      <c r="M97" s="101">
        <v>0</v>
      </c>
      <c r="N97" s="101">
        <v>0</v>
      </c>
      <c r="O97" s="96" t="s">
        <v>238</v>
      </c>
      <c r="P97" s="101">
        <v>0</v>
      </c>
      <c r="Q97" s="101">
        <v>0</v>
      </c>
      <c r="R97" s="101">
        <v>0</v>
      </c>
      <c r="S97" s="97">
        <v>1</v>
      </c>
      <c r="T97" s="101">
        <v>0</v>
      </c>
      <c r="U97" s="101">
        <v>0</v>
      </c>
      <c r="V97" s="96" t="s">
        <v>299</v>
      </c>
      <c r="W97" s="101">
        <v>0</v>
      </c>
      <c r="X97" s="101">
        <v>0</v>
      </c>
      <c r="Y97" s="101">
        <v>0</v>
      </c>
      <c r="Z97" s="97">
        <v>1</v>
      </c>
      <c r="AA97" s="101">
        <v>0</v>
      </c>
      <c r="AB97" s="101">
        <v>0</v>
      </c>
      <c r="AC97" s="96" t="s">
        <v>299</v>
      </c>
      <c r="AD97" s="101">
        <v>0</v>
      </c>
      <c r="AE97" s="101">
        <v>0</v>
      </c>
      <c r="AF97" s="101">
        <v>0</v>
      </c>
      <c r="AG97" s="97">
        <v>1</v>
      </c>
      <c r="AH97" s="101">
        <v>0</v>
      </c>
      <c r="AI97" s="101">
        <v>0</v>
      </c>
    </row>
    <row r="98" spans="1:35" ht="18" x14ac:dyDescent="0.4">
      <c r="A98" s="96" t="s">
        <v>298</v>
      </c>
      <c r="B98" s="101">
        <v>0</v>
      </c>
      <c r="C98" s="101">
        <v>0</v>
      </c>
      <c r="D98" s="101">
        <v>0</v>
      </c>
      <c r="E98" s="97">
        <v>1</v>
      </c>
      <c r="F98" s="101">
        <v>0</v>
      </c>
      <c r="G98" s="101">
        <v>0</v>
      </c>
      <c r="H98" s="96" t="s">
        <v>298</v>
      </c>
      <c r="I98" s="101">
        <v>0</v>
      </c>
      <c r="J98" s="101">
        <v>0</v>
      </c>
      <c r="K98" s="101">
        <v>0</v>
      </c>
      <c r="L98" s="97">
        <v>1</v>
      </c>
      <c r="M98" s="101">
        <v>0</v>
      </c>
      <c r="N98" s="101">
        <v>0</v>
      </c>
      <c r="O98" s="96" t="s">
        <v>243</v>
      </c>
      <c r="P98" s="101">
        <v>0</v>
      </c>
      <c r="Q98" s="101">
        <v>0</v>
      </c>
      <c r="R98" s="101">
        <v>0</v>
      </c>
      <c r="S98" s="97">
        <v>1</v>
      </c>
      <c r="T98" s="101">
        <v>0</v>
      </c>
      <c r="U98" s="101">
        <v>0</v>
      </c>
      <c r="V98" s="96" t="s">
        <v>298</v>
      </c>
      <c r="W98" s="101">
        <v>0</v>
      </c>
      <c r="X98" s="101">
        <v>0</v>
      </c>
      <c r="Y98" s="101">
        <v>0</v>
      </c>
      <c r="Z98" s="97">
        <v>1</v>
      </c>
      <c r="AA98" s="101">
        <v>0</v>
      </c>
      <c r="AB98" s="101">
        <v>0</v>
      </c>
      <c r="AC98" s="96" t="s">
        <v>298</v>
      </c>
      <c r="AD98" s="101">
        <v>0</v>
      </c>
      <c r="AE98" s="101">
        <v>0</v>
      </c>
      <c r="AF98" s="101">
        <v>0</v>
      </c>
      <c r="AG98" s="97">
        <v>1</v>
      </c>
      <c r="AH98" s="101">
        <v>0</v>
      </c>
      <c r="AI98" s="101">
        <v>0</v>
      </c>
    </row>
    <row r="99" spans="1:35" ht="36" x14ac:dyDescent="0.4">
      <c r="A99" s="96" t="s">
        <v>375</v>
      </c>
      <c r="B99" s="101">
        <v>0</v>
      </c>
      <c r="C99" s="101">
        <v>0</v>
      </c>
      <c r="D99" s="101">
        <v>0</v>
      </c>
      <c r="E99" s="97">
        <v>1</v>
      </c>
      <c r="F99" s="101">
        <v>0</v>
      </c>
      <c r="G99" s="101">
        <v>0</v>
      </c>
      <c r="H99" s="96" t="s">
        <v>375</v>
      </c>
      <c r="I99" s="101">
        <v>0</v>
      </c>
      <c r="J99" s="101">
        <v>0</v>
      </c>
      <c r="K99" s="101">
        <v>0</v>
      </c>
      <c r="L99" s="97">
        <v>1</v>
      </c>
      <c r="M99" s="101">
        <v>0</v>
      </c>
      <c r="N99" s="101">
        <v>0</v>
      </c>
      <c r="O99" s="96" t="s">
        <v>364</v>
      </c>
      <c r="P99" s="101">
        <v>0</v>
      </c>
      <c r="Q99" s="101">
        <v>0</v>
      </c>
      <c r="R99" s="101">
        <v>0</v>
      </c>
      <c r="S99" s="97">
        <v>1</v>
      </c>
      <c r="T99" s="101">
        <v>0</v>
      </c>
      <c r="U99" s="101">
        <v>0</v>
      </c>
      <c r="V99" s="96" t="s">
        <v>375</v>
      </c>
      <c r="W99" s="101">
        <v>0</v>
      </c>
      <c r="X99" s="101">
        <v>0</v>
      </c>
      <c r="Y99" s="101">
        <v>0</v>
      </c>
      <c r="Z99" s="97">
        <v>1</v>
      </c>
      <c r="AA99" s="101">
        <v>0</v>
      </c>
      <c r="AB99" s="101">
        <v>0</v>
      </c>
      <c r="AC99" s="96" t="s">
        <v>375</v>
      </c>
      <c r="AD99" s="101">
        <v>0</v>
      </c>
      <c r="AE99" s="101">
        <v>0</v>
      </c>
      <c r="AF99" s="101">
        <v>0</v>
      </c>
      <c r="AG99" s="97">
        <v>1</v>
      </c>
      <c r="AH99" s="101">
        <v>0</v>
      </c>
      <c r="AI99" s="101">
        <v>0</v>
      </c>
    </row>
    <row r="100" spans="1:35" ht="18" x14ac:dyDescent="0.4">
      <c r="A100" s="96" t="s">
        <v>273</v>
      </c>
      <c r="B100" s="101">
        <v>0</v>
      </c>
      <c r="C100" s="101">
        <v>0</v>
      </c>
      <c r="D100" s="101">
        <v>0</v>
      </c>
      <c r="E100" s="97">
        <v>1</v>
      </c>
      <c r="F100" s="101">
        <v>0</v>
      </c>
      <c r="G100" s="101">
        <v>0</v>
      </c>
      <c r="H100" s="96" t="s">
        <v>273</v>
      </c>
      <c r="I100" s="101">
        <v>0</v>
      </c>
      <c r="J100" s="101">
        <v>0</v>
      </c>
      <c r="K100" s="101">
        <v>0</v>
      </c>
      <c r="L100" s="97">
        <v>1</v>
      </c>
      <c r="M100" s="101">
        <v>0</v>
      </c>
      <c r="N100" s="101">
        <v>0</v>
      </c>
      <c r="O100" s="96" t="s">
        <v>299</v>
      </c>
      <c r="P100" s="101">
        <v>0</v>
      </c>
      <c r="Q100" s="101">
        <v>0</v>
      </c>
      <c r="R100" s="101">
        <v>0</v>
      </c>
      <c r="S100" s="97">
        <v>1</v>
      </c>
      <c r="T100" s="101">
        <v>0</v>
      </c>
      <c r="U100" s="101">
        <v>0</v>
      </c>
      <c r="V100" s="96" t="s">
        <v>273</v>
      </c>
      <c r="W100" s="101">
        <v>0</v>
      </c>
      <c r="X100" s="101">
        <v>0</v>
      </c>
      <c r="Y100" s="101">
        <v>0</v>
      </c>
      <c r="Z100" s="97">
        <v>1</v>
      </c>
      <c r="AA100" s="101">
        <v>0</v>
      </c>
      <c r="AB100" s="101">
        <v>0</v>
      </c>
      <c r="AC100" s="96" t="s">
        <v>273</v>
      </c>
      <c r="AD100" s="101">
        <v>0</v>
      </c>
      <c r="AE100" s="101">
        <v>0</v>
      </c>
      <c r="AF100" s="101">
        <v>0</v>
      </c>
      <c r="AG100" s="97">
        <v>1</v>
      </c>
      <c r="AH100" s="101">
        <v>0</v>
      </c>
      <c r="AI100" s="101">
        <v>0</v>
      </c>
    </row>
    <row r="101" spans="1:35" ht="18" x14ac:dyDescent="0.4">
      <c r="A101" s="96" t="s">
        <v>258</v>
      </c>
      <c r="B101" s="101">
        <v>0</v>
      </c>
      <c r="C101" s="101">
        <v>0</v>
      </c>
      <c r="D101" s="101">
        <v>0</v>
      </c>
      <c r="E101" s="97">
        <v>1</v>
      </c>
      <c r="F101" s="101">
        <v>0</v>
      </c>
      <c r="G101" s="101">
        <v>0</v>
      </c>
      <c r="H101" s="96" t="s">
        <v>258</v>
      </c>
      <c r="I101" s="101">
        <v>0</v>
      </c>
      <c r="J101" s="101">
        <v>0</v>
      </c>
      <c r="K101" s="101">
        <v>0</v>
      </c>
      <c r="L101" s="97">
        <v>1</v>
      </c>
      <c r="M101" s="101">
        <v>0</v>
      </c>
      <c r="N101" s="101">
        <v>0</v>
      </c>
      <c r="O101" s="96" t="s">
        <v>298</v>
      </c>
      <c r="P101" s="101">
        <v>0</v>
      </c>
      <c r="Q101" s="101">
        <v>0</v>
      </c>
      <c r="R101" s="101">
        <v>0</v>
      </c>
      <c r="S101" s="97">
        <v>1</v>
      </c>
      <c r="T101" s="101">
        <v>0</v>
      </c>
      <c r="U101" s="101">
        <v>0</v>
      </c>
      <c r="V101" s="96" t="s">
        <v>258</v>
      </c>
      <c r="W101" s="101">
        <v>0</v>
      </c>
      <c r="X101" s="101">
        <v>0</v>
      </c>
      <c r="Y101" s="101">
        <v>0</v>
      </c>
      <c r="Z101" s="97">
        <v>1</v>
      </c>
      <c r="AA101" s="101">
        <v>0</v>
      </c>
      <c r="AB101" s="101">
        <v>0</v>
      </c>
      <c r="AC101" s="96" t="s">
        <v>258</v>
      </c>
      <c r="AD101" s="101">
        <v>0</v>
      </c>
      <c r="AE101" s="101">
        <v>0</v>
      </c>
      <c r="AF101" s="101">
        <v>0</v>
      </c>
      <c r="AG101" s="97">
        <v>1</v>
      </c>
      <c r="AH101" s="101">
        <v>0</v>
      </c>
      <c r="AI101" s="101">
        <v>0</v>
      </c>
    </row>
    <row r="102" spans="1:35" ht="36" x14ac:dyDescent="0.4">
      <c r="A102" s="96" t="s">
        <v>264</v>
      </c>
      <c r="B102" s="101">
        <v>0</v>
      </c>
      <c r="C102" s="101">
        <v>0</v>
      </c>
      <c r="D102" s="101">
        <v>0</v>
      </c>
      <c r="E102" s="97">
        <v>1</v>
      </c>
      <c r="F102" s="101">
        <v>0</v>
      </c>
      <c r="G102" s="101">
        <v>0</v>
      </c>
      <c r="H102" s="96" t="s">
        <v>264</v>
      </c>
      <c r="I102" s="101">
        <v>0</v>
      </c>
      <c r="J102" s="101">
        <v>0</v>
      </c>
      <c r="K102" s="101">
        <v>0</v>
      </c>
      <c r="L102" s="97">
        <v>1</v>
      </c>
      <c r="M102" s="101">
        <v>0</v>
      </c>
      <c r="N102" s="101">
        <v>0</v>
      </c>
      <c r="O102" s="96" t="s">
        <v>375</v>
      </c>
      <c r="P102" s="101">
        <v>0</v>
      </c>
      <c r="Q102" s="101">
        <v>0</v>
      </c>
      <c r="R102" s="101">
        <v>0</v>
      </c>
      <c r="S102" s="97">
        <v>1</v>
      </c>
      <c r="T102" s="101">
        <v>0</v>
      </c>
      <c r="U102" s="101">
        <v>0</v>
      </c>
      <c r="V102" s="96" t="s">
        <v>264</v>
      </c>
      <c r="W102" s="101">
        <v>0</v>
      </c>
      <c r="X102" s="101">
        <v>0</v>
      </c>
      <c r="Y102" s="101">
        <v>0</v>
      </c>
      <c r="Z102" s="97">
        <v>1</v>
      </c>
      <c r="AA102" s="101">
        <v>0</v>
      </c>
      <c r="AB102" s="101">
        <v>0</v>
      </c>
      <c r="AC102" s="96" t="s">
        <v>264</v>
      </c>
      <c r="AD102" s="101">
        <v>0</v>
      </c>
      <c r="AE102" s="101">
        <v>0</v>
      </c>
      <c r="AF102" s="101">
        <v>0</v>
      </c>
      <c r="AG102" s="97">
        <v>1</v>
      </c>
      <c r="AH102" s="101">
        <v>0</v>
      </c>
      <c r="AI102" s="101">
        <v>0</v>
      </c>
    </row>
    <row r="103" spans="1:35" ht="18" x14ac:dyDescent="0.4">
      <c r="A103" s="96" t="s">
        <v>376</v>
      </c>
      <c r="B103" s="101">
        <v>0</v>
      </c>
      <c r="C103" s="101">
        <v>0</v>
      </c>
      <c r="D103" s="101">
        <v>0</v>
      </c>
      <c r="E103" s="97">
        <v>1</v>
      </c>
      <c r="F103" s="101">
        <v>0</v>
      </c>
      <c r="G103" s="101">
        <v>0</v>
      </c>
      <c r="H103" s="96" t="s">
        <v>376</v>
      </c>
      <c r="I103" s="101">
        <v>0</v>
      </c>
      <c r="J103" s="101">
        <v>0</v>
      </c>
      <c r="K103" s="101">
        <v>0</v>
      </c>
      <c r="L103" s="97">
        <v>1</v>
      </c>
      <c r="M103" s="101">
        <v>0</v>
      </c>
      <c r="N103" s="101">
        <v>0</v>
      </c>
      <c r="O103" s="96" t="s">
        <v>376</v>
      </c>
      <c r="P103" s="101">
        <v>0</v>
      </c>
      <c r="Q103" s="101">
        <v>0</v>
      </c>
      <c r="R103" s="101">
        <v>0</v>
      </c>
      <c r="S103" s="97">
        <v>1</v>
      </c>
      <c r="T103" s="101">
        <v>0</v>
      </c>
      <c r="U103" s="101">
        <v>0</v>
      </c>
      <c r="V103" s="96" t="s">
        <v>376</v>
      </c>
      <c r="W103" s="101">
        <v>0</v>
      </c>
      <c r="X103" s="101">
        <v>0</v>
      </c>
      <c r="Y103" s="101">
        <v>0</v>
      </c>
      <c r="Z103" s="97">
        <v>1</v>
      </c>
      <c r="AA103" s="101">
        <v>0</v>
      </c>
      <c r="AB103" s="101">
        <v>0</v>
      </c>
      <c r="AC103" s="96" t="s">
        <v>376</v>
      </c>
      <c r="AD103" s="101">
        <v>0</v>
      </c>
      <c r="AE103" s="101">
        <v>0</v>
      </c>
      <c r="AF103" s="101">
        <v>0</v>
      </c>
      <c r="AG103" s="97">
        <v>1</v>
      </c>
      <c r="AH103" s="101">
        <v>0</v>
      </c>
      <c r="AI103" s="101">
        <v>0</v>
      </c>
    </row>
    <row r="104" spans="1:35" ht="18" x14ac:dyDescent="0.4">
      <c r="A104" s="96" t="s">
        <v>260</v>
      </c>
      <c r="B104" s="101">
        <v>0</v>
      </c>
      <c r="C104" s="101">
        <v>0</v>
      </c>
      <c r="D104" s="101">
        <v>0</v>
      </c>
      <c r="E104" s="97">
        <v>1</v>
      </c>
      <c r="F104" s="101">
        <v>0</v>
      </c>
      <c r="G104" s="101">
        <v>0</v>
      </c>
      <c r="H104" s="96" t="s">
        <v>260</v>
      </c>
      <c r="I104" s="101">
        <v>0</v>
      </c>
      <c r="J104" s="101">
        <v>0</v>
      </c>
      <c r="K104" s="101">
        <v>0</v>
      </c>
      <c r="L104" s="97">
        <v>1</v>
      </c>
      <c r="M104" s="101">
        <v>0</v>
      </c>
      <c r="N104" s="101">
        <v>0</v>
      </c>
      <c r="O104" s="96" t="s">
        <v>260</v>
      </c>
      <c r="P104" s="101">
        <v>0</v>
      </c>
      <c r="Q104" s="101">
        <v>0</v>
      </c>
      <c r="R104" s="101">
        <v>0</v>
      </c>
      <c r="S104" s="97">
        <v>1</v>
      </c>
      <c r="T104" s="101">
        <v>0</v>
      </c>
      <c r="U104" s="101">
        <v>0</v>
      </c>
      <c r="V104" s="96" t="s">
        <v>260</v>
      </c>
      <c r="W104" s="101">
        <v>0</v>
      </c>
      <c r="X104" s="101">
        <v>0</v>
      </c>
      <c r="Y104" s="101">
        <v>0</v>
      </c>
      <c r="Z104" s="97">
        <v>1</v>
      </c>
      <c r="AA104" s="101">
        <v>0</v>
      </c>
      <c r="AB104" s="101">
        <v>0</v>
      </c>
      <c r="AC104" s="96" t="s">
        <v>260</v>
      </c>
      <c r="AD104" s="101">
        <v>0</v>
      </c>
      <c r="AE104" s="101">
        <v>0</v>
      </c>
      <c r="AF104" s="101">
        <v>0</v>
      </c>
      <c r="AG104" s="97">
        <v>1</v>
      </c>
      <c r="AH104" s="101">
        <v>0</v>
      </c>
      <c r="AI104" s="101">
        <v>0</v>
      </c>
    </row>
    <row r="105" spans="1:35" ht="18" x14ac:dyDescent="0.4">
      <c r="A105" s="96" t="s">
        <v>380</v>
      </c>
      <c r="B105" s="101">
        <v>0</v>
      </c>
      <c r="C105" s="101">
        <v>0</v>
      </c>
      <c r="D105" s="101">
        <v>0</v>
      </c>
      <c r="E105" s="97">
        <v>1</v>
      </c>
      <c r="F105" s="101">
        <v>0</v>
      </c>
      <c r="G105" s="101">
        <v>0</v>
      </c>
      <c r="H105" s="96" t="s">
        <v>380</v>
      </c>
      <c r="I105" s="101">
        <v>0</v>
      </c>
      <c r="J105" s="101">
        <v>0</v>
      </c>
      <c r="K105" s="101">
        <v>0</v>
      </c>
      <c r="L105" s="97">
        <v>1</v>
      </c>
      <c r="M105" s="101">
        <v>0</v>
      </c>
      <c r="N105" s="101">
        <v>0</v>
      </c>
      <c r="O105" s="96" t="s">
        <v>380</v>
      </c>
      <c r="P105" s="101">
        <v>0</v>
      </c>
      <c r="Q105" s="101">
        <v>0</v>
      </c>
      <c r="R105" s="101">
        <v>0</v>
      </c>
      <c r="S105" s="97">
        <v>1</v>
      </c>
      <c r="T105" s="101">
        <v>0</v>
      </c>
      <c r="U105" s="101">
        <v>0</v>
      </c>
      <c r="V105" s="96" t="s">
        <v>380</v>
      </c>
      <c r="W105" s="101">
        <v>0</v>
      </c>
      <c r="X105" s="101">
        <v>0</v>
      </c>
      <c r="Y105" s="101">
        <v>0</v>
      </c>
      <c r="Z105" s="97">
        <v>1</v>
      </c>
      <c r="AA105" s="101">
        <v>0</v>
      </c>
      <c r="AB105" s="101">
        <v>0</v>
      </c>
      <c r="AC105" s="96" t="s">
        <v>380</v>
      </c>
      <c r="AD105" s="101">
        <v>0</v>
      </c>
      <c r="AE105" s="101">
        <v>0</v>
      </c>
      <c r="AF105" s="101">
        <v>0</v>
      </c>
      <c r="AG105" s="97">
        <v>1</v>
      </c>
      <c r="AH105" s="101">
        <v>0</v>
      </c>
      <c r="AI105" s="101">
        <v>0</v>
      </c>
    </row>
    <row r="106" spans="1:35" ht="18" x14ac:dyDescent="0.4">
      <c r="A106" s="96" t="s">
        <v>387</v>
      </c>
      <c r="B106" s="101">
        <v>0</v>
      </c>
      <c r="C106" s="101">
        <v>0</v>
      </c>
      <c r="D106" s="101">
        <v>0</v>
      </c>
      <c r="E106" s="97">
        <v>1</v>
      </c>
      <c r="F106" s="101">
        <v>0</v>
      </c>
      <c r="G106" s="101">
        <v>0</v>
      </c>
      <c r="H106" s="96" t="s">
        <v>387</v>
      </c>
      <c r="I106" s="101">
        <v>0</v>
      </c>
      <c r="J106" s="101">
        <v>0</v>
      </c>
      <c r="K106" s="101">
        <v>0</v>
      </c>
      <c r="L106" s="97">
        <v>1</v>
      </c>
      <c r="M106" s="101">
        <v>0</v>
      </c>
      <c r="N106" s="101">
        <v>0</v>
      </c>
      <c r="O106" s="96" t="s">
        <v>387</v>
      </c>
      <c r="P106" s="101">
        <v>0</v>
      </c>
      <c r="Q106" s="101">
        <v>0</v>
      </c>
      <c r="R106" s="101">
        <v>0</v>
      </c>
      <c r="S106" s="97">
        <v>1</v>
      </c>
      <c r="T106" s="101">
        <v>0</v>
      </c>
      <c r="U106" s="101">
        <v>0</v>
      </c>
      <c r="V106" s="96" t="s">
        <v>387</v>
      </c>
      <c r="W106" s="101">
        <v>0</v>
      </c>
      <c r="X106" s="101">
        <v>0</v>
      </c>
      <c r="Y106" s="101">
        <v>0</v>
      </c>
      <c r="Z106" s="97">
        <v>1</v>
      </c>
      <c r="AA106" s="101">
        <v>0</v>
      </c>
      <c r="AB106" s="101">
        <v>0</v>
      </c>
      <c r="AC106" s="96" t="s">
        <v>387</v>
      </c>
      <c r="AD106" s="101">
        <v>0</v>
      </c>
      <c r="AE106" s="101">
        <v>0</v>
      </c>
      <c r="AF106" s="101">
        <v>0</v>
      </c>
      <c r="AG106" s="97">
        <v>1</v>
      </c>
      <c r="AH106" s="101">
        <v>0</v>
      </c>
      <c r="AI106" s="101">
        <v>0</v>
      </c>
    </row>
    <row r="107" spans="1:35" ht="18" x14ac:dyDescent="0.4">
      <c r="A107" s="96" t="s">
        <v>271</v>
      </c>
      <c r="B107" s="101">
        <v>0</v>
      </c>
      <c r="C107" s="101">
        <v>0</v>
      </c>
      <c r="D107" s="101">
        <v>0</v>
      </c>
      <c r="E107" s="97">
        <v>1</v>
      </c>
      <c r="F107" s="101">
        <v>0</v>
      </c>
      <c r="G107" s="101">
        <v>0</v>
      </c>
      <c r="H107" s="96" t="s">
        <v>271</v>
      </c>
      <c r="I107" s="101">
        <v>0</v>
      </c>
      <c r="J107" s="101">
        <v>0</v>
      </c>
      <c r="K107" s="101">
        <v>0</v>
      </c>
      <c r="L107" s="97">
        <v>1</v>
      </c>
      <c r="M107" s="101">
        <v>0</v>
      </c>
      <c r="N107" s="101">
        <v>0</v>
      </c>
      <c r="O107" s="96" t="s">
        <v>271</v>
      </c>
      <c r="P107" s="101">
        <v>0</v>
      </c>
      <c r="Q107" s="101">
        <v>0</v>
      </c>
      <c r="R107" s="101">
        <v>0</v>
      </c>
      <c r="S107" s="97">
        <v>1</v>
      </c>
      <c r="T107" s="101">
        <v>0</v>
      </c>
      <c r="U107" s="101">
        <v>0</v>
      </c>
      <c r="V107" s="96" t="s">
        <v>271</v>
      </c>
      <c r="W107" s="101">
        <v>0</v>
      </c>
      <c r="X107" s="101">
        <v>0</v>
      </c>
      <c r="Y107" s="101">
        <v>0</v>
      </c>
      <c r="Z107" s="97">
        <v>1</v>
      </c>
      <c r="AA107" s="101">
        <v>0</v>
      </c>
      <c r="AB107" s="101">
        <v>0</v>
      </c>
      <c r="AC107" s="96" t="s">
        <v>271</v>
      </c>
      <c r="AD107" s="101">
        <v>0</v>
      </c>
      <c r="AE107" s="101">
        <v>0</v>
      </c>
      <c r="AF107" s="101">
        <v>0</v>
      </c>
      <c r="AG107" s="97">
        <v>1</v>
      </c>
      <c r="AH107" s="101">
        <v>0</v>
      </c>
      <c r="AI107" s="101">
        <v>0</v>
      </c>
    </row>
    <row r="108" spans="1:35" ht="18" x14ac:dyDescent="0.4">
      <c r="A108" s="96" t="s">
        <v>222</v>
      </c>
      <c r="B108" s="101">
        <v>0</v>
      </c>
      <c r="C108" s="101">
        <v>0</v>
      </c>
      <c r="D108" s="101">
        <v>0</v>
      </c>
      <c r="E108" s="97">
        <v>1</v>
      </c>
      <c r="F108" s="101">
        <v>0</v>
      </c>
      <c r="G108" s="101">
        <v>0</v>
      </c>
      <c r="H108" s="96" t="s">
        <v>222</v>
      </c>
      <c r="I108" s="101">
        <v>0</v>
      </c>
      <c r="J108" s="101">
        <v>0</v>
      </c>
      <c r="K108" s="101">
        <v>0</v>
      </c>
      <c r="L108" s="97">
        <v>1</v>
      </c>
      <c r="M108" s="101">
        <v>0</v>
      </c>
      <c r="N108" s="101">
        <v>0</v>
      </c>
      <c r="O108" s="96" t="s">
        <v>222</v>
      </c>
      <c r="P108" s="101">
        <v>0</v>
      </c>
      <c r="Q108" s="101">
        <v>0</v>
      </c>
      <c r="R108" s="101">
        <v>0</v>
      </c>
      <c r="S108" s="97">
        <v>1</v>
      </c>
      <c r="T108" s="101">
        <v>0</v>
      </c>
      <c r="U108" s="101">
        <v>0</v>
      </c>
      <c r="V108" s="96" t="s">
        <v>222</v>
      </c>
      <c r="W108" s="101">
        <v>0</v>
      </c>
      <c r="X108" s="101">
        <v>0</v>
      </c>
      <c r="Y108" s="101">
        <v>0</v>
      </c>
      <c r="Z108" s="97">
        <v>1</v>
      </c>
      <c r="AA108" s="101">
        <v>0</v>
      </c>
      <c r="AB108" s="101">
        <v>0</v>
      </c>
      <c r="AC108" s="96" t="s">
        <v>222</v>
      </c>
      <c r="AD108" s="101">
        <v>0</v>
      </c>
      <c r="AE108" s="101">
        <v>0</v>
      </c>
      <c r="AF108" s="101">
        <v>0</v>
      </c>
      <c r="AG108" s="97">
        <v>1</v>
      </c>
      <c r="AH108" s="101">
        <v>0</v>
      </c>
      <c r="AI108" s="101">
        <v>0</v>
      </c>
    </row>
    <row r="109" spans="1:35" ht="18" x14ac:dyDescent="0.4">
      <c r="A109" s="96" t="s">
        <v>390</v>
      </c>
      <c r="B109" s="101">
        <v>0</v>
      </c>
      <c r="C109" s="101">
        <v>0</v>
      </c>
      <c r="D109" s="101">
        <v>0</v>
      </c>
      <c r="E109" s="97">
        <v>1</v>
      </c>
      <c r="F109" s="101">
        <v>0</v>
      </c>
      <c r="G109" s="101">
        <v>0</v>
      </c>
      <c r="H109" s="96" t="s">
        <v>390</v>
      </c>
      <c r="I109" s="101">
        <v>0</v>
      </c>
      <c r="J109" s="101">
        <v>0</v>
      </c>
      <c r="K109" s="101">
        <v>0</v>
      </c>
      <c r="L109" s="97">
        <v>1</v>
      </c>
      <c r="M109" s="101">
        <v>0</v>
      </c>
      <c r="N109" s="101">
        <v>0</v>
      </c>
      <c r="O109" s="96" t="s">
        <v>390</v>
      </c>
      <c r="P109" s="101">
        <v>0</v>
      </c>
      <c r="Q109" s="101">
        <v>0</v>
      </c>
      <c r="R109" s="101">
        <v>0</v>
      </c>
      <c r="S109" s="97">
        <v>1</v>
      </c>
      <c r="T109" s="101">
        <v>0</v>
      </c>
      <c r="U109" s="101">
        <v>0</v>
      </c>
      <c r="V109" s="96" t="s">
        <v>390</v>
      </c>
      <c r="W109" s="101">
        <v>0</v>
      </c>
      <c r="X109" s="101">
        <v>0</v>
      </c>
      <c r="Y109" s="101">
        <v>0</v>
      </c>
      <c r="Z109" s="97">
        <v>1</v>
      </c>
      <c r="AA109" s="101">
        <v>0</v>
      </c>
      <c r="AB109" s="101">
        <v>0</v>
      </c>
      <c r="AC109" s="96" t="s">
        <v>390</v>
      </c>
      <c r="AD109" s="101">
        <v>0</v>
      </c>
      <c r="AE109" s="101">
        <v>0</v>
      </c>
      <c r="AF109" s="101">
        <v>0</v>
      </c>
      <c r="AG109" s="97">
        <v>1</v>
      </c>
      <c r="AH109" s="101">
        <v>0</v>
      </c>
      <c r="AI109" s="101">
        <v>0</v>
      </c>
    </row>
    <row r="110" spans="1:35" ht="18" x14ac:dyDescent="0.4">
      <c r="A110" s="96" t="s">
        <v>392</v>
      </c>
      <c r="B110" s="101">
        <v>0</v>
      </c>
      <c r="C110" s="101">
        <v>0</v>
      </c>
      <c r="D110" s="101">
        <v>0</v>
      </c>
      <c r="E110" s="97">
        <v>1</v>
      </c>
      <c r="F110" s="101">
        <v>0</v>
      </c>
      <c r="G110" s="101">
        <v>0</v>
      </c>
      <c r="H110" s="96" t="s">
        <v>392</v>
      </c>
      <c r="I110" s="101">
        <v>0</v>
      </c>
      <c r="J110" s="101">
        <v>0</v>
      </c>
      <c r="K110" s="101">
        <v>0</v>
      </c>
      <c r="L110" s="97">
        <v>1</v>
      </c>
      <c r="M110" s="101">
        <v>0</v>
      </c>
      <c r="N110" s="101">
        <v>0</v>
      </c>
      <c r="O110" s="96" t="s">
        <v>392</v>
      </c>
      <c r="P110" s="101">
        <v>0</v>
      </c>
      <c r="Q110" s="101">
        <v>0</v>
      </c>
      <c r="R110" s="101">
        <v>0</v>
      </c>
      <c r="S110" s="97">
        <v>1</v>
      </c>
      <c r="T110" s="101">
        <v>0</v>
      </c>
      <c r="U110" s="101">
        <v>0</v>
      </c>
      <c r="V110" s="96" t="s">
        <v>392</v>
      </c>
      <c r="W110" s="101">
        <v>0</v>
      </c>
      <c r="X110" s="101">
        <v>0</v>
      </c>
      <c r="Y110" s="101">
        <v>0</v>
      </c>
      <c r="Z110" s="97">
        <v>1</v>
      </c>
      <c r="AA110" s="101">
        <v>0</v>
      </c>
      <c r="AB110" s="101">
        <v>0</v>
      </c>
      <c r="AC110" s="96" t="s">
        <v>392</v>
      </c>
      <c r="AD110" s="101">
        <v>0</v>
      </c>
      <c r="AE110" s="101">
        <v>0</v>
      </c>
      <c r="AF110" s="101">
        <v>0</v>
      </c>
      <c r="AG110" s="97">
        <v>1</v>
      </c>
      <c r="AH110" s="101">
        <v>0</v>
      </c>
      <c r="AI110" s="101">
        <v>0</v>
      </c>
    </row>
    <row r="111" spans="1:35" ht="18" x14ac:dyDescent="0.4">
      <c r="A111" s="96" t="s">
        <v>670</v>
      </c>
      <c r="B111" s="101">
        <v>0</v>
      </c>
      <c r="C111" s="101">
        <v>0</v>
      </c>
      <c r="D111" s="101">
        <v>0</v>
      </c>
      <c r="E111" s="97">
        <v>1</v>
      </c>
      <c r="F111" s="101">
        <v>0</v>
      </c>
      <c r="G111" s="101">
        <v>0</v>
      </c>
      <c r="H111" s="96" t="s">
        <v>670</v>
      </c>
      <c r="I111" s="101">
        <v>0</v>
      </c>
      <c r="J111" s="101">
        <v>0</v>
      </c>
      <c r="K111" s="101">
        <v>0</v>
      </c>
      <c r="L111" s="97">
        <v>1</v>
      </c>
      <c r="M111" s="101">
        <v>0</v>
      </c>
      <c r="N111" s="101">
        <v>0</v>
      </c>
      <c r="O111" s="96" t="s">
        <v>670</v>
      </c>
      <c r="P111" s="101">
        <v>0</v>
      </c>
      <c r="Q111" s="101">
        <v>0</v>
      </c>
      <c r="R111" s="101">
        <v>0</v>
      </c>
      <c r="S111" s="97">
        <v>1</v>
      </c>
      <c r="T111" s="101">
        <v>0</v>
      </c>
      <c r="U111" s="101">
        <v>0</v>
      </c>
      <c r="V111" s="96" t="s">
        <v>670</v>
      </c>
      <c r="W111" s="101">
        <v>0</v>
      </c>
      <c r="X111" s="101">
        <v>0</v>
      </c>
      <c r="Y111" s="101">
        <v>0</v>
      </c>
      <c r="Z111" s="97">
        <v>1</v>
      </c>
      <c r="AA111" s="101">
        <v>0</v>
      </c>
      <c r="AB111" s="101">
        <v>0</v>
      </c>
      <c r="AC111" s="96" t="s">
        <v>670</v>
      </c>
      <c r="AD111" s="101">
        <v>0</v>
      </c>
      <c r="AE111" s="101">
        <v>0</v>
      </c>
      <c r="AF111" s="101">
        <v>0</v>
      </c>
      <c r="AG111" s="97">
        <v>1</v>
      </c>
      <c r="AH111" s="101">
        <v>0</v>
      </c>
      <c r="AI111" s="101">
        <v>0</v>
      </c>
    </row>
    <row r="112" spans="1:35" ht="18" x14ac:dyDescent="0.4">
      <c r="A112" s="96" t="s">
        <v>393</v>
      </c>
      <c r="B112" s="101">
        <v>0</v>
      </c>
      <c r="C112" s="101">
        <v>0</v>
      </c>
      <c r="D112" s="101">
        <v>0</v>
      </c>
      <c r="E112" s="97">
        <v>1</v>
      </c>
      <c r="F112" s="101">
        <v>0</v>
      </c>
      <c r="G112" s="101">
        <v>0</v>
      </c>
      <c r="H112" s="96" t="s">
        <v>393</v>
      </c>
      <c r="I112" s="101">
        <v>0</v>
      </c>
      <c r="J112" s="101">
        <v>0</v>
      </c>
      <c r="K112" s="101">
        <v>0</v>
      </c>
      <c r="L112" s="97">
        <v>1</v>
      </c>
      <c r="M112" s="101">
        <v>0</v>
      </c>
      <c r="N112" s="101">
        <v>0</v>
      </c>
      <c r="O112" s="96" t="s">
        <v>393</v>
      </c>
      <c r="P112" s="101">
        <v>0</v>
      </c>
      <c r="Q112" s="101">
        <v>0</v>
      </c>
      <c r="R112" s="101">
        <v>0</v>
      </c>
      <c r="S112" s="97">
        <v>1</v>
      </c>
      <c r="T112" s="101">
        <v>0</v>
      </c>
      <c r="U112" s="101">
        <v>0</v>
      </c>
      <c r="V112" s="96" t="s">
        <v>393</v>
      </c>
      <c r="W112" s="101">
        <v>0</v>
      </c>
      <c r="X112" s="101">
        <v>0</v>
      </c>
      <c r="Y112" s="101">
        <v>0</v>
      </c>
      <c r="Z112" s="97">
        <v>1</v>
      </c>
      <c r="AA112" s="101">
        <v>0</v>
      </c>
      <c r="AB112" s="101">
        <v>0</v>
      </c>
      <c r="AC112" s="96" t="s">
        <v>393</v>
      </c>
      <c r="AD112" s="101">
        <v>0</v>
      </c>
      <c r="AE112" s="101">
        <v>0</v>
      </c>
      <c r="AF112" s="101">
        <v>0</v>
      </c>
      <c r="AG112" s="97">
        <v>1</v>
      </c>
      <c r="AH112" s="101">
        <v>0</v>
      </c>
      <c r="AI112" s="101">
        <v>0</v>
      </c>
    </row>
    <row r="113" spans="1:35" ht="18" x14ac:dyDescent="0.4">
      <c r="A113" s="96" t="s">
        <v>394</v>
      </c>
      <c r="B113" s="101">
        <v>0</v>
      </c>
      <c r="C113" s="101">
        <v>0</v>
      </c>
      <c r="D113" s="101">
        <v>0</v>
      </c>
      <c r="E113" s="97">
        <v>1</v>
      </c>
      <c r="F113" s="101">
        <v>0</v>
      </c>
      <c r="G113" s="101">
        <v>0</v>
      </c>
      <c r="H113" s="96" t="s">
        <v>394</v>
      </c>
      <c r="I113" s="101">
        <v>0</v>
      </c>
      <c r="J113" s="101">
        <v>0</v>
      </c>
      <c r="K113" s="101">
        <v>0</v>
      </c>
      <c r="L113" s="97">
        <v>1</v>
      </c>
      <c r="M113" s="101">
        <v>0</v>
      </c>
      <c r="N113" s="101">
        <v>0</v>
      </c>
      <c r="O113" s="96" t="s">
        <v>394</v>
      </c>
      <c r="P113" s="101">
        <v>0</v>
      </c>
      <c r="Q113" s="101">
        <v>0</v>
      </c>
      <c r="R113" s="101">
        <v>0</v>
      </c>
      <c r="S113" s="97">
        <v>1</v>
      </c>
      <c r="T113" s="101">
        <v>0</v>
      </c>
      <c r="U113" s="101">
        <v>0</v>
      </c>
      <c r="V113" s="96" t="s">
        <v>394</v>
      </c>
      <c r="W113" s="101">
        <v>0</v>
      </c>
      <c r="X113" s="101">
        <v>0</v>
      </c>
      <c r="Y113" s="101">
        <v>0</v>
      </c>
      <c r="Z113" s="97">
        <v>1</v>
      </c>
      <c r="AA113" s="101">
        <v>0</v>
      </c>
      <c r="AB113" s="101">
        <v>0</v>
      </c>
      <c r="AC113" s="96" t="s">
        <v>394</v>
      </c>
      <c r="AD113" s="101">
        <v>0</v>
      </c>
      <c r="AE113" s="101">
        <v>0</v>
      </c>
      <c r="AF113" s="101">
        <v>0</v>
      </c>
      <c r="AG113" s="97">
        <v>1</v>
      </c>
      <c r="AH113" s="101">
        <v>0</v>
      </c>
      <c r="AI113" s="101">
        <v>0</v>
      </c>
    </row>
    <row r="114" spans="1:35" ht="18" x14ac:dyDescent="0.4">
      <c r="A114" s="96" t="s">
        <v>395</v>
      </c>
      <c r="B114" s="101">
        <v>0</v>
      </c>
      <c r="C114" s="101">
        <v>0</v>
      </c>
      <c r="D114" s="101">
        <v>0</v>
      </c>
      <c r="E114" s="97">
        <v>1</v>
      </c>
      <c r="F114" s="101">
        <v>0</v>
      </c>
      <c r="G114" s="101">
        <v>0</v>
      </c>
      <c r="H114" s="96" t="s">
        <v>395</v>
      </c>
      <c r="I114" s="101">
        <v>0</v>
      </c>
      <c r="J114" s="101">
        <v>0</v>
      </c>
      <c r="K114" s="101">
        <v>0</v>
      </c>
      <c r="L114" s="97">
        <v>1</v>
      </c>
      <c r="M114" s="101">
        <v>0</v>
      </c>
      <c r="N114" s="101">
        <v>0</v>
      </c>
      <c r="O114" s="96" t="s">
        <v>395</v>
      </c>
      <c r="P114" s="101">
        <v>0</v>
      </c>
      <c r="Q114" s="101">
        <v>0</v>
      </c>
      <c r="R114" s="101">
        <v>0</v>
      </c>
      <c r="S114" s="97">
        <v>1</v>
      </c>
      <c r="T114" s="101">
        <v>0</v>
      </c>
      <c r="U114" s="101">
        <v>0</v>
      </c>
      <c r="V114" s="96" t="s">
        <v>395</v>
      </c>
      <c r="W114" s="101">
        <v>0</v>
      </c>
      <c r="X114" s="101">
        <v>0</v>
      </c>
      <c r="Y114" s="101">
        <v>0</v>
      </c>
      <c r="Z114" s="97">
        <v>1</v>
      </c>
      <c r="AA114" s="101">
        <v>0</v>
      </c>
      <c r="AB114" s="101">
        <v>0</v>
      </c>
      <c r="AC114" s="96" t="s">
        <v>395</v>
      </c>
      <c r="AD114" s="101">
        <v>0</v>
      </c>
      <c r="AE114" s="101">
        <v>0</v>
      </c>
      <c r="AF114" s="101">
        <v>0</v>
      </c>
      <c r="AG114" s="97">
        <v>1</v>
      </c>
      <c r="AH114" s="101">
        <v>0</v>
      </c>
      <c r="AI114" s="101">
        <v>0</v>
      </c>
    </row>
    <row r="115" spans="1:35" ht="18" x14ac:dyDescent="0.4">
      <c r="A115" s="96" t="s">
        <v>244</v>
      </c>
      <c r="B115" s="101">
        <v>0</v>
      </c>
      <c r="C115" s="101">
        <v>0</v>
      </c>
      <c r="D115" s="101">
        <v>0</v>
      </c>
      <c r="E115" s="97">
        <v>1</v>
      </c>
      <c r="F115" s="101">
        <v>0</v>
      </c>
      <c r="G115" s="101">
        <v>0</v>
      </c>
      <c r="H115" s="96" t="s">
        <v>244</v>
      </c>
      <c r="I115" s="101">
        <v>0</v>
      </c>
      <c r="J115" s="101">
        <v>0</v>
      </c>
      <c r="K115" s="101">
        <v>0</v>
      </c>
      <c r="L115" s="97">
        <v>1</v>
      </c>
      <c r="M115" s="101">
        <v>0</v>
      </c>
      <c r="N115" s="101">
        <v>0</v>
      </c>
      <c r="O115" s="96" t="s">
        <v>244</v>
      </c>
      <c r="P115" s="101">
        <v>0</v>
      </c>
      <c r="Q115" s="101">
        <v>0</v>
      </c>
      <c r="R115" s="101">
        <v>0</v>
      </c>
      <c r="S115" s="97">
        <v>1</v>
      </c>
      <c r="T115" s="101">
        <v>0</v>
      </c>
      <c r="U115" s="101">
        <v>0</v>
      </c>
      <c r="V115" s="96" t="s">
        <v>244</v>
      </c>
      <c r="W115" s="101">
        <v>0</v>
      </c>
      <c r="X115" s="101">
        <v>0</v>
      </c>
      <c r="Y115" s="101">
        <v>0</v>
      </c>
      <c r="Z115" s="97">
        <v>1</v>
      </c>
      <c r="AA115" s="101">
        <v>0</v>
      </c>
      <c r="AB115" s="101">
        <v>0</v>
      </c>
      <c r="AC115" s="96" t="s">
        <v>244</v>
      </c>
      <c r="AD115" s="101">
        <v>0</v>
      </c>
      <c r="AE115" s="101">
        <v>0</v>
      </c>
      <c r="AF115" s="101">
        <v>0</v>
      </c>
      <c r="AG115" s="97">
        <v>1</v>
      </c>
      <c r="AH115" s="101">
        <v>0</v>
      </c>
      <c r="AI115" s="101">
        <v>0</v>
      </c>
    </row>
    <row r="116" spans="1:35" ht="18" x14ac:dyDescent="0.4">
      <c r="A116" s="96" t="s">
        <v>257</v>
      </c>
      <c r="B116" s="101">
        <v>0</v>
      </c>
      <c r="C116" s="101">
        <v>0</v>
      </c>
      <c r="D116" s="101">
        <v>0</v>
      </c>
      <c r="E116" s="97">
        <v>1</v>
      </c>
      <c r="F116" s="101">
        <v>0</v>
      </c>
      <c r="G116" s="101">
        <v>0</v>
      </c>
      <c r="H116" s="96" t="s">
        <v>257</v>
      </c>
      <c r="I116" s="101">
        <v>0</v>
      </c>
      <c r="J116" s="101">
        <v>0</v>
      </c>
      <c r="K116" s="101">
        <v>0</v>
      </c>
      <c r="L116" s="97">
        <v>1</v>
      </c>
      <c r="M116" s="101">
        <v>0</v>
      </c>
      <c r="N116" s="101">
        <v>0</v>
      </c>
      <c r="O116" s="96" t="s">
        <v>257</v>
      </c>
      <c r="P116" s="101">
        <v>0</v>
      </c>
      <c r="Q116" s="101">
        <v>0</v>
      </c>
      <c r="R116" s="101">
        <v>0</v>
      </c>
      <c r="S116" s="97">
        <v>1</v>
      </c>
      <c r="T116" s="101">
        <v>0</v>
      </c>
      <c r="U116" s="101">
        <v>0</v>
      </c>
      <c r="V116" s="96" t="s">
        <v>257</v>
      </c>
      <c r="W116" s="101">
        <v>0</v>
      </c>
      <c r="X116" s="101">
        <v>0</v>
      </c>
      <c r="Y116" s="101">
        <v>0</v>
      </c>
      <c r="Z116" s="97">
        <v>1</v>
      </c>
      <c r="AA116" s="101">
        <v>0</v>
      </c>
      <c r="AB116" s="101">
        <v>0</v>
      </c>
      <c r="AC116" s="96" t="s">
        <v>257</v>
      </c>
      <c r="AD116" s="101">
        <v>0</v>
      </c>
      <c r="AE116" s="101">
        <v>0</v>
      </c>
      <c r="AF116" s="101">
        <v>0</v>
      </c>
      <c r="AG116" s="97">
        <v>1</v>
      </c>
      <c r="AH116" s="101">
        <v>0</v>
      </c>
      <c r="AI116" s="101">
        <v>0</v>
      </c>
    </row>
    <row r="117" spans="1:35" ht="36" x14ac:dyDescent="0.4">
      <c r="A117" s="96" t="s">
        <v>399</v>
      </c>
      <c r="B117" s="101">
        <v>0</v>
      </c>
      <c r="C117" s="101">
        <v>0</v>
      </c>
      <c r="D117" s="101">
        <v>0</v>
      </c>
      <c r="E117" s="97">
        <v>1</v>
      </c>
      <c r="F117" s="101">
        <v>0</v>
      </c>
      <c r="G117" s="101">
        <v>0</v>
      </c>
      <c r="H117" s="96" t="s">
        <v>399</v>
      </c>
      <c r="I117" s="101">
        <v>0</v>
      </c>
      <c r="J117" s="101">
        <v>0</v>
      </c>
      <c r="K117" s="101">
        <v>0</v>
      </c>
      <c r="L117" s="97">
        <v>1</v>
      </c>
      <c r="M117" s="101">
        <v>0</v>
      </c>
      <c r="N117" s="101">
        <v>0</v>
      </c>
      <c r="O117" s="96" t="s">
        <v>399</v>
      </c>
      <c r="P117" s="101">
        <v>0</v>
      </c>
      <c r="Q117" s="101">
        <v>0</v>
      </c>
      <c r="R117" s="101">
        <v>0</v>
      </c>
      <c r="S117" s="97">
        <v>1</v>
      </c>
      <c r="T117" s="101">
        <v>0</v>
      </c>
      <c r="U117" s="101">
        <v>0</v>
      </c>
      <c r="V117" s="96" t="s">
        <v>399</v>
      </c>
      <c r="W117" s="101">
        <v>0</v>
      </c>
      <c r="X117" s="101">
        <v>0</v>
      </c>
      <c r="Y117" s="101">
        <v>0</v>
      </c>
      <c r="Z117" s="97">
        <v>1</v>
      </c>
      <c r="AA117" s="101">
        <v>0</v>
      </c>
      <c r="AB117" s="101">
        <v>0</v>
      </c>
      <c r="AC117" s="96" t="s">
        <v>399</v>
      </c>
      <c r="AD117" s="101">
        <v>0</v>
      </c>
      <c r="AE117" s="101">
        <v>0</v>
      </c>
      <c r="AF117" s="101">
        <v>0</v>
      </c>
      <c r="AG117" s="97">
        <v>1</v>
      </c>
      <c r="AH117" s="101">
        <v>0</v>
      </c>
      <c r="AI117" s="101">
        <v>0</v>
      </c>
    </row>
    <row r="118" spans="1:35" ht="36" x14ac:dyDescent="0.4">
      <c r="A118" s="96" t="s">
        <v>400</v>
      </c>
      <c r="B118" s="101">
        <v>0</v>
      </c>
      <c r="C118" s="101">
        <v>0</v>
      </c>
      <c r="D118" s="101">
        <v>0</v>
      </c>
      <c r="E118" s="97">
        <v>1</v>
      </c>
      <c r="F118" s="101">
        <v>0</v>
      </c>
      <c r="G118" s="101">
        <v>0</v>
      </c>
      <c r="H118" s="96" t="s">
        <v>400</v>
      </c>
      <c r="I118" s="101">
        <v>0</v>
      </c>
      <c r="J118" s="101">
        <v>0</v>
      </c>
      <c r="K118" s="101">
        <v>0</v>
      </c>
      <c r="L118" s="97">
        <v>1</v>
      </c>
      <c r="M118" s="101">
        <v>0</v>
      </c>
      <c r="N118" s="101">
        <v>0</v>
      </c>
      <c r="O118" s="96" t="s">
        <v>400</v>
      </c>
      <c r="P118" s="101">
        <v>0</v>
      </c>
      <c r="Q118" s="101">
        <v>0</v>
      </c>
      <c r="R118" s="101">
        <v>0</v>
      </c>
      <c r="S118" s="97">
        <v>1</v>
      </c>
      <c r="T118" s="101">
        <v>0</v>
      </c>
      <c r="U118" s="101">
        <v>0</v>
      </c>
      <c r="V118" s="96" t="s">
        <v>400</v>
      </c>
      <c r="W118" s="101">
        <v>0</v>
      </c>
      <c r="X118" s="101">
        <v>0</v>
      </c>
      <c r="Y118" s="101">
        <v>0</v>
      </c>
      <c r="Z118" s="97">
        <v>1</v>
      </c>
      <c r="AA118" s="101">
        <v>0</v>
      </c>
      <c r="AB118" s="101">
        <v>0</v>
      </c>
      <c r="AC118" s="96" t="s">
        <v>400</v>
      </c>
      <c r="AD118" s="101">
        <v>0</v>
      </c>
      <c r="AE118" s="101">
        <v>0</v>
      </c>
      <c r="AF118" s="101">
        <v>0</v>
      </c>
      <c r="AG118" s="97">
        <v>1</v>
      </c>
      <c r="AH118" s="101">
        <v>0</v>
      </c>
      <c r="AI118" s="101">
        <v>0</v>
      </c>
    </row>
    <row r="119" spans="1:35" ht="18" x14ac:dyDescent="0.4">
      <c r="A119" s="96" t="s">
        <v>401</v>
      </c>
      <c r="B119" s="101">
        <v>0</v>
      </c>
      <c r="C119" s="101">
        <v>0</v>
      </c>
      <c r="D119" s="101">
        <v>0</v>
      </c>
      <c r="E119" s="97">
        <v>1</v>
      </c>
      <c r="F119" s="101">
        <v>0</v>
      </c>
      <c r="G119" s="101">
        <v>0</v>
      </c>
      <c r="H119" s="96" t="s">
        <v>401</v>
      </c>
      <c r="I119" s="101">
        <v>0</v>
      </c>
      <c r="J119" s="101">
        <v>0</v>
      </c>
      <c r="K119" s="101">
        <v>0</v>
      </c>
      <c r="L119" s="97">
        <v>1</v>
      </c>
      <c r="M119" s="101">
        <v>0</v>
      </c>
      <c r="N119" s="101">
        <v>0</v>
      </c>
      <c r="O119" s="96" t="s">
        <v>401</v>
      </c>
      <c r="P119" s="101">
        <v>0</v>
      </c>
      <c r="Q119" s="101">
        <v>0</v>
      </c>
      <c r="R119" s="101">
        <v>0</v>
      </c>
      <c r="S119" s="97">
        <v>1</v>
      </c>
      <c r="T119" s="101">
        <v>0</v>
      </c>
      <c r="U119" s="101">
        <v>0</v>
      </c>
      <c r="V119" s="96" t="s">
        <v>401</v>
      </c>
      <c r="W119" s="101">
        <v>0</v>
      </c>
      <c r="X119" s="101">
        <v>0</v>
      </c>
      <c r="Y119" s="101">
        <v>0</v>
      </c>
      <c r="Z119" s="97">
        <v>1</v>
      </c>
      <c r="AA119" s="101">
        <v>0</v>
      </c>
      <c r="AB119" s="101">
        <v>0</v>
      </c>
      <c r="AC119" s="96" t="s">
        <v>401</v>
      </c>
      <c r="AD119" s="101">
        <v>0</v>
      </c>
      <c r="AE119" s="101">
        <v>0</v>
      </c>
      <c r="AF119" s="101">
        <v>0</v>
      </c>
      <c r="AG119" s="97">
        <v>1</v>
      </c>
      <c r="AH119" s="101">
        <v>0</v>
      </c>
      <c r="AI119" s="101">
        <v>0</v>
      </c>
    </row>
    <row r="120" spans="1:35" ht="18" x14ac:dyDescent="0.4">
      <c r="A120" s="96" t="s">
        <v>402</v>
      </c>
      <c r="B120" s="101">
        <v>0</v>
      </c>
      <c r="C120" s="101">
        <v>0</v>
      </c>
      <c r="D120" s="101">
        <v>0</v>
      </c>
      <c r="E120" s="97">
        <v>1</v>
      </c>
      <c r="F120" s="101">
        <v>0</v>
      </c>
      <c r="G120" s="101">
        <v>0</v>
      </c>
      <c r="H120" s="96" t="s">
        <v>402</v>
      </c>
      <c r="I120" s="101">
        <v>0</v>
      </c>
      <c r="J120" s="101">
        <v>0</v>
      </c>
      <c r="K120" s="101">
        <v>0</v>
      </c>
      <c r="L120" s="97">
        <v>1</v>
      </c>
      <c r="M120" s="101">
        <v>0</v>
      </c>
      <c r="N120" s="101">
        <v>0</v>
      </c>
      <c r="O120" s="96" t="s">
        <v>402</v>
      </c>
      <c r="P120" s="101">
        <v>0</v>
      </c>
      <c r="Q120" s="101">
        <v>0</v>
      </c>
      <c r="R120" s="101">
        <v>0</v>
      </c>
      <c r="S120" s="97">
        <v>1</v>
      </c>
      <c r="T120" s="101">
        <v>0</v>
      </c>
      <c r="U120" s="101">
        <v>0</v>
      </c>
      <c r="V120" s="96" t="s">
        <v>402</v>
      </c>
      <c r="W120" s="101">
        <v>0</v>
      </c>
      <c r="X120" s="101">
        <v>0</v>
      </c>
      <c r="Y120" s="101">
        <v>0</v>
      </c>
      <c r="Z120" s="97">
        <v>1</v>
      </c>
      <c r="AA120" s="101">
        <v>0</v>
      </c>
      <c r="AB120" s="101">
        <v>0</v>
      </c>
      <c r="AC120" s="96" t="s">
        <v>402</v>
      </c>
      <c r="AD120" s="101">
        <v>0</v>
      </c>
      <c r="AE120" s="101">
        <v>0</v>
      </c>
      <c r="AF120" s="101">
        <v>0</v>
      </c>
      <c r="AG120" s="97">
        <v>1</v>
      </c>
      <c r="AH120" s="101">
        <v>0</v>
      </c>
      <c r="AI120" s="101">
        <v>0</v>
      </c>
    </row>
    <row r="121" spans="1:35" ht="18" x14ac:dyDescent="0.4">
      <c r="A121" s="96" t="s">
        <v>403</v>
      </c>
      <c r="B121" s="101">
        <v>0</v>
      </c>
      <c r="C121" s="101">
        <v>0</v>
      </c>
      <c r="D121" s="101">
        <v>0</v>
      </c>
      <c r="E121" s="97">
        <v>1</v>
      </c>
      <c r="F121" s="101">
        <v>0</v>
      </c>
      <c r="G121" s="101">
        <v>0</v>
      </c>
      <c r="H121" s="96" t="s">
        <v>403</v>
      </c>
      <c r="I121" s="101">
        <v>0</v>
      </c>
      <c r="J121" s="101">
        <v>0</v>
      </c>
      <c r="K121" s="101">
        <v>0</v>
      </c>
      <c r="L121" s="97">
        <v>1</v>
      </c>
      <c r="M121" s="101">
        <v>0</v>
      </c>
      <c r="N121" s="101">
        <v>0</v>
      </c>
      <c r="O121" s="96" t="s">
        <v>403</v>
      </c>
      <c r="P121" s="101">
        <v>0</v>
      </c>
      <c r="Q121" s="101">
        <v>0</v>
      </c>
      <c r="R121" s="101">
        <v>0</v>
      </c>
      <c r="S121" s="97">
        <v>1</v>
      </c>
      <c r="T121" s="101">
        <v>0</v>
      </c>
      <c r="U121" s="101">
        <v>0</v>
      </c>
      <c r="V121" s="96" t="s">
        <v>403</v>
      </c>
      <c r="W121" s="101">
        <v>0</v>
      </c>
      <c r="X121" s="101">
        <v>0</v>
      </c>
      <c r="Y121" s="101">
        <v>0</v>
      </c>
      <c r="Z121" s="97">
        <v>1</v>
      </c>
      <c r="AA121" s="101">
        <v>0</v>
      </c>
      <c r="AB121" s="101">
        <v>0</v>
      </c>
      <c r="AC121" s="96" t="s">
        <v>403</v>
      </c>
      <c r="AD121" s="101">
        <v>0</v>
      </c>
      <c r="AE121" s="101">
        <v>0</v>
      </c>
      <c r="AF121" s="101">
        <v>0</v>
      </c>
      <c r="AG121" s="97">
        <v>1</v>
      </c>
      <c r="AH121" s="101">
        <v>0</v>
      </c>
      <c r="AI121" s="101">
        <v>0</v>
      </c>
    </row>
    <row r="122" spans="1:35" ht="18" x14ac:dyDescent="0.4">
      <c r="A122" s="96" t="s">
        <v>404</v>
      </c>
      <c r="B122" s="101">
        <v>0</v>
      </c>
      <c r="C122" s="101">
        <v>0</v>
      </c>
      <c r="D122" s="101">
        <v>0</v>
      </c>
      <c r="E122" s="97">
        <v>1</v>
      </c>
      <c r="F122" s="101">
        <v>0</v>
      </c>
      <c r="G122" s="101">
        <v>0</v>
      </c>
      <c r="H122" s="96" t="s">
        <v>404</v>
      </c>
      <c r="I122" s="101">
        <v>0</v>
      </c>
      <c r="J122" s="101">
        <v>0</v>
      </c>
      <c r="K122" s="101">
        <v>0</v>
      </c>
      <c r="L122" s="97">
        <v>1</v>
      </c>
      <c r="M122" s="101">
        <v>0</v>
      </c>
      <c r="N122" s="101">
        <v>0</v>
      </c>
      <c r="O122" s="96" t="s">
        <v>404</v>
      </c>
      <c r="P122" s="101">
        <v>0</v>
      </c>
      <c r="Q122" s="101">
        <v>0</v>
      </c>
      <c r="R122" s="101">
        <v>0</v>
      </c>
      <c r="S122" s="97">
        <v>1</v>
      </c>
      <c r="T122" s="101">
        <v>0</v>
      </c>
      <c r="U122" s="101">
        <v>0</v>
      </c>
      <c r="V122" s="96" t="s">
        <v>404</v>
      </c>
      <c r="W122" s="101">
        <v>0</v>
      </c>
      <c r="X122" s="101">
        <v>0</v>
      </c>
      <c r="Y122" s="101">
        <v>0</v>
      </c>
      <c r="Z122" s="97">
        <v>1</v>
      </c>
      <c r="AA122" s="101">
        <v>0</v>
      </c>
      <c r="AB122" s="101">
        <v>0</v>
      </c>
      <c r="AC122" s="96" t="s">
        <v>404</v>
      </c>
      <c r="AD122" s="101">
        <v>0</v>
      </c>
      <c r="AE122" s="101">
        <v>0</v>
      </c>
      <c r="AF122" s="101">
        <v>0</v>
      </c>
      <c r="AG122" s="97">
        <v>1</v>
      </c>
      <c r="AH122" s="101">
        <v>0</v>
      </c>
      <c r="AI122" s="101">
        <v>0</v>
      </c>
    </row>
    <row r="123" spans="1:35" ht="18" x14ac:dyDescent="0.4">
      <c r="A123" s="96" t="s">
        <v>405</v>
      </c>
      <c r="B123" s="101">
        <v>0</v>
      </c>
      <c r="C123" s="101">
        <v>0</v>
      </c>
      <c r="D123" s="101">
        <v>0</v>
      </c>
      <c r="E123" s="97">
        <v>1</v>
      </c>
      <c r="F123" s="101">
        <v>0</v>
      </c>
      <c r="G123" s="101">
        <v>0</v>
      </c>
      <c r="H123" s="96" t="s">
        <v>405</v>
      </c>
      <c r="I123" s="101">
        <v>0</v>
      </c>
      <c r="J123" s="101">
        <v>0</v>
      </c>
      <c r="K123" s="101">
        <v>0</v>
      </c>
      <c r="L123" s="97">
        <v>1</v>
      </c>
      <c r="M123" s="101">
        <v>0</v>
      </c>
      <c r="N123" s="101">
        <v>0</v>
      </c>
      <c r="O123" s="96" t="s">
        <v>405</v>
      </c>
      <c r="P123" s="101">
        <v>0</v>
      </c>
      <c r="Q123" s="101">
        <v>0</v>
      </c>
      <c r="R123" s="101">
        <v>0</v>
      </c>
      <c r="S123" s="97">
        <v>1</v>
      </c>
      <c r="T123" s="101">
        <v>0</v>
      </c>
      <c r="U123" s="101">
        <v>0</v>
      </c>
      <c r="V123" s="96" t="s">
        <v>405</v>
      </c>
      <c r="W123" s="101">
        <v>0</v>
      </c>
      <c r="X123" s="101">
        <v>0</v>
      </c>
      <c r="Y123" s="101">
        <v>0</v>
      </c>
      <c r="Z123" s="97">
        <v>1</v>
      </c>
      <c r="AA123" s="101">
        <v>0</v>
      </c>
      <c r="AB123" s="101">
        <v>0</v>
      </c>
      <c r="AC123" s="96" t="s">
        <v>405</v>
      </c>
      <c r="AD123" s="101">
        <v>0</v>
      </c>
      <c r="AE123" s="101">
        <v>0</v>
      </c>
      <c r="AF123" s="101">
        <v>0</v>
      </c>
      <c r="AG123" s="97">
        <v>1</v>
      </c>
      <c r="AH123" s="101">
        <v>0</v>
      </c>
      <c r="AI123" s="101">
        <v>0</v>
      </c>
    </row>
    <row r="124" spans="1:35" ht="18" x14ac:dyDescent="0.4">
      <c r="A124" s="96" t="s">
        <v>406</v>
      </c>
      <c r="B124" s="101">
        <v>0</v>
      </c>
      <c r="C124" s="101">
        <v>0</v>
      </c>
      <c r="D124" s="101">
        <v>0</v>
      </c>
      <c r="E124" s="97">
        <v>1</v>
      </c>
      <c r="F124" s="101">
        <v>0</v>
      </c>
      <c r="G124" s="101">
        <v>0</v>
      </c>
      <c r="H124" s="96" t="s">
        <v>406</v>
      </c>
      <c r="I124" s="101">
        <v>0</v>
      </c>
      <c r="J124" s="101">
        <v>0</v>
      </c>
      <c r="K124" s="101">
        <v>0</v>
      </c>
      <c r="L124" s="97">
        <v>1</v>
      </c>
      <c r="M124" s="101">
        <v>0</v>
      </c>
      <c r="N124" s="101">
        <v>0</v>
      </c>
      <c r="O124" s="96" t="s">
        <v>406</v>
      </c>
      <c r="P124" s="101">
        <v>0</v>
      </c>
      <c r="Q124" s="101">
        <v>0</v>
      </c>
      <c r="R124" s="101">
        <v>0</v>
      </c>
      <c r="S124" s="97">
        <v>1</v>
      </c>
      <c r="T124" s="101">
        <v>0</v>
      </c>
      <c r="U124" s="101">
        <v>0</v>
      </c>
      <c r="V124" s="96" t="s">
        <v>406</v>
      </c>
      <c r="W124" s="101">
        <v>0</v>
      </c>
      <c r="X124" s="101">
        <v>0</v>
      </c>
      <c r="Y124" s="101">
        <v>0</v>
      </c>
      <c r="Z124" s="97">
        <v>1</v>
      </c>
      <c r="AA124" s="101">
        <v>0</v>
      </c>
      <c r="AB124" s="101">
        <v>0</v>
      </c>
      <c r="AC124" s="96" t="s">
        <v>406</v>
      </c>
      <c r="AD124" s="101">
        <v>0</v>
      </c>
      <c r="AE124" s="101">
        <v>0</v>
      </c>
      <c r="AF124" s="101">
        <v>0</v>
      </c>
      <c r="AG124" s="97">
        <v>1</v>
      </c>
      <c r="AH124" s="101">
        <v>0</v>
      </c>
      <c r="AI124" s="101">
        <v>0</v>
      </c>
    </row>
    <row r="125" spans="1:35" ht="18" x14ac:dyDescent="0.4">
      <c r="A125" s="96" t="s">
        <v>407</v>
      </c>
      <c r="B125" s="101">
        <v>0</v>
      </c>
      <c r="C125" s="101">
        <v>0</v>
      </c>
      <c r="D125" s="101">
        <v>0</v>
      </c>
      <c r="E125" s="97">
        <v>1</v>
      </c>
      <c r="F125" s="101">
        <v>0</v>
      </c>
      <c r="G125" s="101">
        <v>0</v>
      </c>
      <c r="H125" s="96" t="s">
        <v>407</v>
      </c>
      <c r="I125" s="101">
        <v>0</v>
      </c>
      <c r="J125" s="101">
        <v>0</v>
      </c>
      <c r="K125" s="101">
        <v>0</v>
      </c>
      <c r="L125" s="97">
        <v>1</v>
      </c>
      <c r="M125" s="101">
        <v>0</v>
      </c>
      <c r="N125" s="101">
        <v>0</v>
      </c>
      <c r="O125" s="96" t="s">
        <v>407</v>
      </c>
      <c r="P125" s="101">
        <v>0</v>
      </c>
      <c r="Q125" s="101">
        <v>0</v>
      </c>
      <c r="R125" s="101">
        <v>0</v>
      </c>
      <c r="S125" s="97">
        <v>1</v>
      </c>
      <c r="T125" s="101">
        <v>0</v>
      </c>
      <c r="U125" s="101">
        <v>0</v>
      </c>
      <c r="V125" s="96" t="s">
        <v>407</v>
      </c>
      <c r="W125" s="101">
        <v>0</v>
      </c>
      <c r="X125" s="101">
        <v>0</v>
      </c>
      <c r="Y125" s="101">
        <v>0</v>
      </c>
      <c r="Z125" s="97">
        <v>1</v>
      </c>
      <c r="AA125" s="101">
        <v>0</v>
      </c>
      <c r="AB125" s="101">
        <v>0</v>
      </c>
      <c r="AC125" s="96" t="s">
        <v>407</v>
      </c>
      <c r="AD125" s="101">
        <v>0</v>
      </c>
      <c r="AE125" s="101">
        <v>0</v>
      </c>
      <c r="AF125" s="101">
        <v>0</v>
      </c>
      <c r="AG125" s="97">
        <v>1</v>
      </c>
      <c r="AH125" s="101">
        <v>0</v>
      </c>
      <c r="AI125" s="101">
        <v>0</v>
      </c>
    </row>
    <row r="126" spans="1:35" ht="18" x14ac:dyDescent="0.4">
      <c r="A126" s="96" t="s">
        <v>311</v>
      </c>
      <c r="B126" s="101">
        <v>0</v>
      </c>
      <c r="C126" s="101">
        <v>0</v>
      </c>
      <c r="D126" s="101">
        <v>0</v>
      </c>
      <c r="E126" s="97">
        <v>1</v>
      </c>
      <c r="F126" s="101">
        <v>0</v>
      </c>
      <c r="G126" s="101">
        <v>0</v>
      </c>
      <c r="H126" s="96" t="s">
        <v>311</v>
      </c>
      <c r="I126" s="101">
        <v>0</v>
      </c>
      <c r="J126" s="101">
        <v>0</v>
      </c>
      <c r="K126" s="101">
        <v>0</v>
      </c>
      <c r="L126" s="97">
        <v>1</v>
      </c>
      <c r="M126" s="101">
        <v>0</v>
      </c>
      <c r="N126" s="101">
        <v>0</v>
      </c>
      <c r="O126" s="96" t="s">
        <v>311</v>
      </c>
      <c r="P126" s="101">
        <v>0</v>
      </c>
      <c r="Q126" s="101">
        <v>0</v>
      </c>
      <c r="R126" s="101">
        <v>0</v>
      </c>
      <c r="S126" s="97">
        <v>1</v>
      </c>
      <c r="T126" s="101">
        <v>0</v>
      </c>
      <c r="U126" s="101">
        <v>0</v>
      </c>
      <c r="V126" s="96" t="s">
        <v>311</v>
      </c>
      <c r="W126" s="101">
        <v>0</v>
      </c>
      <c r="X126" s="101">
        <v>0</v>
      </c>
      <c r="Y126" s="101">
        <v>0</v>
      </c>
      <c r="Z126" s="97">
        <v>1</v>
      </c>
      <c r="AA126" s="101">
        <v>0</v>
      </c>
      <c r="AB126" s="101">
        <v>0</v>
      </c>
      <c r="AC126" s="96" t="s">
        <v>311</v>
      </c>
      <c r="AD126" s="101">
        <v>0</v>
      </c>
      <c r="AE126" s="101">
        <v>0</v>
      </c>
      <c r="AF126" s="101">
        <v>0</v>
      </c>
      <c r="AG126" s="97">
        <v>1</v>
      </c>
      <c r="AH126" s="101">
        <v>0</v>
      </c>
      <c r="AI126" s="101">
        <v>0</v>
      </c>
    </row>
    <row r="127" spans="1:35" ht="18" x14ac:dyDescent="0.4">
      <c r="A127" s="96" t="s">
        <v>267</v>
      </c>
      <c r="B127" s="101">
        <v>0</v>
      </c>
      <c r="C127" s="101">
        <v>0</v>
      </c>
      <c r="D127" s="101">
        <v>0</v>
      </c>
      <c r="E127" s="97">
        <v>1</v>
      </c>
      <c r="F127" s="101">
        <v>0</v>
      </c>
      <c r="G127" s="101">
        <v>0</v>
      </c>
      <c r="H127" s="96" t="s">
        <v>267</v>
      </c>
      <c r="I127" s="101">
        <v>0</v>
      </c>
      <c r="J127" s="101">
        <v>0</v>
      </c>
      <c r="K127" s="101">
        <v>0</v>
      </c>
      <c r="L127" s="97">
        <v>1</v>
      </c>
      <c r="M127" s="101">
        <v>0</v>
      </c>
      <c r="N127" s="101">
        <v>0</v>
      </c>
      <c r="O127" s="96" t="s">
        <v>267</v>
      </c>
      <c r="P127" s="101">
        <v>0</v>
      </c>
      <c r="Q127" s="101">
        <v>0</v>
      </c>
      <c r="R127" s="101">
        <v>0</v>
      </c>
      <c r="S127" s="97">
        <v>1</v>
      </c>
      <c r="T127" s="101">
        <v>0</v>
      </c>
      <c r="U127" s="101">
        <v>0</v>
      </c>
      <c r="V127" s="96" t="s">
        <v>267</v>
      </c>
      <c r="W127" s="101">
        <v>0</v>
      </c>
      <c r="X127" s="101">
        <v>0</v>
      </c>
      <c r="Y127" s="101">
        <v>0</v>
      </c>
      <c r="Z127" s="97">
        <v>1</v>
      </c>
      <c r="AA127" s="101">
        <v>0</v>
      </c>
      <c r="AB127" s="101">
        <v>0</v>
      </c>
      <c r="AC127" s="96" t="s">
        <v>267</v>
      </c>
      <c r="AD127" s="101">
        <v>0</v>
      </c>
      <c r="AE127" s="101">
        <v>0</v>
      </c>
      <c r="AF127" s="101">
        <v>0</v>
      </c>
      <c r="AG127" s="97">
        <v>1</v>
      </c>
      <c r="AH127" s="101">
        <v>0</v>
      </c>
      <c r="AI127" s="101">
        <v>0</v>
      </c>
    </row>
    <row r="128" spans="1:35" ht="18" x14ac:dyDescent="0.4">
      <c r="A128" s="96" t="s">
        <v>226</v>
      </c>
      <c r="B128" s="101">
        <v>0</v>
      </c>
      <c r="C128" s="101">
        <v>0</v>
      </c>
      <c r="D128" s="101">
        <v>0</v>
      </c>
      <c r="E128" s="97">
        <v>1</v>
      </c>
      <c r="F128" s="101">
        <v>0</v>
      </c>
      <c r="G128" s="101">
        <v>0</v>
      </c>
      <c r="H128" s="96" t="s">
        <v>226</v>
      </c>
      <c r="I128" s="101">
        <v>0</v>
      </c>
      <c r="J128" s="101">
        <v>0</v>
      </c>
      <c r="K128" s="101">
        <v>0</v>
      </c>
      <c r="L128" s="97">
        <v>1</v>
      </c>
      <c r="M128" s="101">
        <v>0</v>
      </c>
      <c r="N128" s="101">
        <v>0</v>
      </c>
      <c r="O128" s="96" t="s">
        <v>226</v>
      </c>
      <c r="P128" s="101">
        <v>0</v>
      </c>
      <c r="Q128" s="101">
        <v>0</v>
      </c>
      <c r="R128" s="101">
        <v>0</v>
      </c>
      <c r="S128" s="97">
        <v>1</v>
      </c>
      <c r="T128" s="101">
        <v>0</v>
      </c>
      <c r="U128" s="101">
        <v>0</v>
      </c>
      <c r="V128" s="96" t="s">
        <v>226</v>
      </c>
      <c r="W128" s="101">
        <v>0</v>
      </c>
      <c r="X128" s="101">
        <v>0</v>
      </c>
      <c r="Y128" s="101">
        <v>0</v>
      </c>
      <c r="Z128" s="97">
        <v>1</v>
      </c>
      <c r="AA128" s="101">
        <v>0</v>
      </c>
      <c r="AB128" s="101">
        <v>0</v>
      </c>
      <c r="AC128" s="96" t="s">
        <v>226</v>
      </c>
      <c r="AD128" s="101">
        <v>0</v>
      </c>
      <c r="AE128" s="101">
        <v>0</v>
      </c>
      <c r="AF128" s="101">
        <v>0</v>
      </c>
      <c r="AG128" s="97">
        <v>1</v>
      </c>
      <c r="AH128" s="101">
        <v>0</v>
      </c>
      <c r="AI128" s="101">
        <v>0</v>
      </c>
    </row>
    <row r="129" spans="1:35" ht="36" x14ac:dyDescent="0.4">
      <c r="A129" s="96" t="s">
        <v>410</v>
      </c>
      <c r="B129" s="101">
        <v>0</v>
      </c>
      <c r="C129" s="101">
        <v>0</v>
      </c>
      <c r="D129" s="101">
        <v>0</v>
      </c>
      <c r="E129" s="97">
        <v>1</v>
      </c>
      <c r="F129" s="101">
        <v>0</v>
      </c>
      <c r="G129" s="101">
        <v>0</v>
      </c>
      <c r="H129" s="96" t="s">
        <v>410</v>
      </c>
      <c r="I129" s="101">
        <v>0</v>
      </c>
      <c r="J129" s="101">
        <v>0</v>
      </c>
      <c r="K129" s="101">
        <v>0</v>
      </c>
      <c r="L129" s="97">
        <v>1</v>
      </c>
      <c r="M129" s="101">
        <v>0</v>
      </c>
      <c r="N129" s="101">
        <v>0</v>
      </c>
      <c r="O129" s="96" t="s">
        <v>410</v>
      </c>
      <c r="P129" s="101">
        <v>0</v>
      </c>
      <c r="Q129" s="101">
        <v>0</v>
      </c>
      <c r="R129" s="101">
        <v>0</v>
      </c>
      <c r="S129" s="97">
        <v>1</v>
      </c>
      <c r="T129" s="101">
        <v>0</v>
      </c>
      <c r="U129" s="101">
        <v>0</v>
      </c>
      <c r="V129" s="96" t="s">
        <v>410</v>
      </c>
      <c r="W129" s="101">
        <v>0</v>
      </c>
      <c r="X129" s="101">
        <v>0</v>
      </c>
      <c r="Y129" s="101">
        <v>0</v>
      </c>
      <c r="Z129" s="97">
        <v>1</v>
      </c>
      <c r="AA129" s="101">
        <v>0</v>
      </c>
      <c r="AB129" s="101">
        <v>0</v>
      </c>
      <c r="AC129" s="96" t="s">
        <v>410</v>
      </c>
      <c r="AD129" s="101">
        <v>0</v>
      </c>
      <c r="AE129" s="101">
        <v>0</v>
      </c>
      <c r="AF129" s="101">
        <v>0</v>
      </c>
      <c r="AG129" s="97">
        <v>1</v>
      </c>
      <c r="AH129" s="101">
        <v>0</v>
      </c>
      <c r="AI129" s="101">
        <v>0</v>
      </c>
    </row>
    <row r="130" spans="1:35" ht="18" x14ac:dyDescent="0.4">
      <c r="A130" s="101">
        <v>0</v>
      </c>
      <c r="B130" s="101">
        <v>0</v>
      </c>
      <c r="C130" s="101">
        <v>0</v>
      </c>
      <c r="D130" s="101">
        <v>0</v>
      </c>
      <c r="E130" s="97">
        <v>1</v>
      </c>
      <c r="F130" s="101">
        <v>0</v>
      </c>
      <c r="G130" s="101">
        <v>0</v>
      </c>
      <c r="H130" s="101">
        <v>0</v>
      </c>
      <c r="I130" s="101">
        <v>0</v>
      </c>
      <c r="J130" s="101">
        <v>0</v>
      </c>
      <c r="K130" s="101">
        <v>0</v>
      </c>
      <c r="L130" s="97">
        <v>1</v>
      </c>
      <c r="M130" s="101">
        <v>0</v>
      </c>
      <c r="N130" s="101">
        <v>0</v>
      </c>
      <c r="O130" s="101">
        <v>0</v>
      </c>
      <c r="P130" s="101">
        <v>0</v>
      </c>
      <c r="Q130" s="101">
        <v>0</v>
      </c>
      <c r="R130" s="101">
        <v>0</v>
      </c>
      <c r="S130" s="97">
        <v>1</v>
      </c>
      <c r="T130" s="101">
        <v>0</v>
      </c>
      <c r="U130" s="101">
        <v>0</v>
      </c>
      <c r="V130" s="101">
        <v>0</v>
      </c>
      <c r="W130" s="101">
        <v>0</v>
      </c>
      <c r="X130" s="101">
        <v>0</v>
      </c>
      <c r="Y130" s="101">
        <v>0</v>
      </c>
      <c r="Z130" s="97">
        <v>1</v>
      </c>
      <c r="AA130" s="101">
        <v>0</v>
      </c>
      <c r="AB130" s="101">
        <v>0</v>
      </c>
      <c r="AC130" s="101">
        <v>0</v>
      </c>
      <c r="AD130" s="101">
        <v>0</v>
      </c>
      <c r="AE130" s="101">
        <v>0</v>
      </c>
      <c r="AF130" s="101">
        <v>0</v>
      </c>
      <c r="AG130" s="97">
        <v>1</v>
      </c>
      <c r="AH130" s="101">
        <v>0</v>
      </c>
      <c r="AI130" s="101">
        <v>0</v>
      </c>
    </row>
    <row r="131" spans="1:35" ht="18" x14ac:dyDescent="0.4">
      <c r="A131" s="101">
        <v>0</v>
      </c>
      <c r="B131" s="101">
        <v>0</v>
      </c>
      <c r="C131" s="101">
        <v>0</v>
      </c>
      <c r="D131" s="101">
        <v>0</v>
      </c>
      <c r="E131" s="97">
        <v>1</v>
      </c>
      <c r="F131" s="101">
        <v>0</v>
      </c>
      <c r="G131" s="101">
        <v>0</v>
      </c>
      <c r="H131" s="101">
        <v>0</v>
      </c>
      <c r="I131" s="101">
        <v>0</v>
      </c>
      <c r="J131" s="101">
        <v>0</v>
      </c>
      <c r="K131" s="101">
        <v>0</v>
      </c>
      <c r="L131" s="97">
        <v>1</v>
      </c>
      <c r="M131" s="101">
        <v>0</v>
      </c>
      <c r="N131" s="101">
        <v>0</v>
      </c>
      <c r="O131" s="101">
        <v>0</v>
      </c>
      <c r="P131" s="101">
        <v>0</v>
      </c>
      <c r="Q131" s="101">
        <v>0</v>
      </c>
      <c r="R131" s="101">
        <v>0</v>
      </c>
      <c r="S131" s="97">
        <v>1</v>
      </c>
      <c r="T131" s="101">
        <v>0</v>
      </c>
      <c r="U131" s="101">
        <v>0</v>
      </c>
      <c r="V131" s="101">
        <v>0</v>
      </c>
      <c r="W131" s="101">
        <v>0</v>
      </c>
      <c r="X131" s="101">
        <v>0</v>
      </c>
      <c r="Y131" s="101">
        <v>0</v>
      </c>
      <c r="Z131" s="97">
        <v>1</v>
      </c>
      <c r="AA131" s="101">
        <v>0</v>
      </c>
      <c r="AB131" s="101">
        <v>0</v>
      </c>
      <c r="AC131" s="101">
        <v>0</v>
      </c>
      <c r="AD131" s="101">
        <v>0</v>
      </c>
      <c r="AE131" s="101">
        <v>0</v>
      </c>
      <c r="AF131" s="101">
        <v>0</v>
      </c>
      <c r="AG131" s="97">
        <v>1</v>
      </c>
      <c r="AH131" s="101">
        <v>0</v>
      </c>
      <c r="AI131" s="101">
        <v>0</v>
      </c>
    </row>
    <row r="132" spans="1:35" ht="18" x14ac:dyDescent="0.4">
      <c r="A132" s="101">
        <v>0</v>
      </c>
      <c r="B132" s="101">
        <v>0</v>
      </c>
      <c r="C132" s="101">
        <v>0</v>
      </c>
      <c r="D132" s="101">
        <v>0</v>
      </c>
      <c r="E132" s="97">
        <v>1</v>
      </c>
      <c r="F132" s="101">
        <v>0</v>
      </c>
      <c r="G132" s="101">
        <v>0</v>
      </c>
      <c r="H132" s="101">
        <v>0</v>
      </c>
      <c r="I132" s="101">
        <v>0</v>
      </c>
      <c r="J132" s="101">
        <v>0</v>
      </c>
      <c r="K132" s="101">
        <v>0</v>
      </c>
      <c r="L132" s="97">
        <v>1</v>
      </c>
      <c r="M132" s="101">
        <v>0</v>
      </c>
      <c r="N132" s="101">
        <v>0</v>
      </c>
      <c r="O132" s="101">
        <v>0</v>
      </c>
      <c r="P132" s="101">
        <v>0</v>
      </c>
      <c r="Q132" s="101">
        <v>0</v>
      </c>
      <c r="R132" s="101">
        <v>0</v>
      </c>
      <c r="S132" s="97">
        <v>1</v>
      </c>
      <c r="T132" s="101">
        <v>0</v>
      </c>
      <c r="U132" s="101">
        <v>0</v>
      </c>
      <c r="V132" s="101">
        <v>0</v>
      </c>
      <c r="W132" s="101">
        <v>0</v>
      </c>
      <c r="X132" s="101">
        <v>0</v>
      </c>
      <c r="Y132" s="101">
        <v>0</v>
      </c>
      <c r="Z132" s="97">
        <v>1</v>
      </c>
      <c r="AA132" s="101">
        <v>0</v>
      </c>
      <c r="AB132" s="101">
        <v>0</v>
      </c>
      <c r="AC132" s="101">
        <v>0</v>
      </c>
      <c r="AD132" s="101">
        <v>0</v>
      </c>
      <c r="AE132" s="101">
        <v>0</v>
      </c>
      <c r="AF132" s="101">
        <v>0</v>
      </c>
      <c r="AG132" s="97">
        <v>1</v>
      </c>
      <c r="AH132" s="101">
        <v>0</v>
      </c>
      <c r="AI132" s="101">
        <v>0</v>
      </c>
    </row>
    <row r="133" spans="1:35" ht="18" x14ac:dyDescent="0.4">
      <c r="A133" s="101">
        <v>0</v>
      </c>
      <c r="B133" s="101">
        <v>0</v>
      </c>
      <c r="C133" s="101">
        <v>0</v>
      </c>
      <c r="D133" s="101">
        <v>0</v>
      </c>
      <c r="E133" s="97">
        <v>1</v>
      </c>
      <c r="F133" s="101">
        <v>0</v>
      </c>
      <c r="G133" s="101">
        <v>0</v>
      </c>
      <c r="H133" s="101">
        <v>0</v>
      </c>
      <c r="I133" s="101">
        <v>0</v>
      </c>
      <c r="J133" s="101">
        <v>0</v>
      </c>
      <c r="K133" s="101">
        <v>0</v>
      </c>
      <c r="L133" s="97">
        <v>1</v>
      </c>
      <c r="M133" s="101">
        <v>0</v>
      </c>
      <c r="N133" s="101">
        <v>0</v>
      </c>
      <c r="O133" s="101">
        <v>0</v>
      </c>
      <c r="P133" s="101">
        <v>0</v>
      </c>
      <c r="Q133" s="101">
        <v>0</v>
      </c>
      <c r="R133" s="101">
        <v>0</v>
      </c>
      <c r="S133" s="97">
        <v>1</v>
      </c>
      <c r="T133" s="101">
        <v>0</v>
      </c>
      <c r="U133" s="101">
        <v>0</v>
      </c>
      <c r="V133" s="101">
        <v>0</v>
      </c>
      <c r="W133" s="101">
        <v>0</v>
      </c>
      <c r="X133" s="101">
        <v>0</v>
      </c>
      <c r="Y133" s="101">
        <v>0</v>
      </c>
      <c r="Z133" s="97">
        <v>1</v>
      </c>
      <c r="AA133" s="101">
        <v>0</v>
      </c>
      <c r="AB133" s="101">
        <v>0</v>
      </c>
      <c r="AC133" s="101">
        <v>0</v>
      </c>
      <c r="AD133" s="101">
        <v>0</v>
      </c>
      <c r="AE133" s="101">
        <v>0</v>
      </c>
      <c r="AF133" s="101">
        <v>0</v>
      </c>
      <c r="AG133" s="97">
        <v>1</v>
      </c>
      <c r="AH133" s="101">
        <v>0</v>
      </c>
      <c r="AI133" s="101">
        <v>0</v>
      </c>
    </row>
    <row r="134" spans="1:35" ht="18" x14ac:dyDescent="0.4">
      <c r="A134" s="101">
        <v>0</v>
      </c>
      <c r="B134" s="101">
        <v>0</v>
      </c>
      <c r="C134" s="101">
        <v>0</v>
      </c>
      <c r="D134" s="101">
        <v>0</v>
      </c>
      <c r="E134" s="97">
        <v>1</v>
      </c>
      <c r="F134" s="101">
        <v>0</v>
      </c>
      <c r="G134" s="101">
        <v>0</v>
      </c>
      <c r="H134" s="101">
        <v>0</v>
      </c>
      <c r="I134" s="101">
        <v>0</v>
      </c>
      <c r="J134" s="101">
        <v>0</v>
      </c>
      <c r="K134" s="101">
        <v>0</v>
      </c>
      <c r="L134" s="97">
        <v>1</v>
      </c>
      <c r="M134" s="101">
        <v>0</v>
      </c>
      <c r="N134" s="101">
        <v>0</v>
      </c>
      <c r="O134" s="101">
        <v>0</v>
      </c>
      <c r="P134" s="101">
        <v>0</v>
      </c>
      <c r="Q134" s="101">
        <v>0</v>
      </c>
      <c r="R134" s="101">
        <v>0</v>
      </c>
      <c r="S134" s="97">
        <v>1</v>
      </c>
      <c r="T134" s="101">
        <v>0</v>
      </c>
      <c r="U134" s="101">
        <v>0</v>
      </c>
      <c r="V134" s="101">
        <v>0</v>
      </c>
      <c r="W134" s="101">
        <v>0</v>
      </c>
      <c r="X134" s="101">
        <v>0</v>
      </c>
      <c r="Y134" s="101">
        <v>0</v>
      </c>
      <c r="Z134" s="97">
        <v>1</v>
      </c>
      <c r="AA134" s="101">
        <v>0</v>
      </c>
      <c r="AB134" s="101">
        <v>0</v>
      </c>
      <c r="AC134" s="101">
        <v>0</v>
      </c>
      <c r="AD134" s="101">
        <v>0</v>
      </c>
      <c r="AE134" s="101">
        <v>0</v>
      </c>
      <c r="AF134" s="101">
        <v>0</v>
      </c>
      <c r="AG134" s="97">
        <v>1</v>
      </c>
      <c r="AH134" s="101">
        <v>0</v>
      </c>
      <c r="AI134" s="101">
        <v>0</v>
      </c>
    </row>
    <row r="135" spans="1:35" ht="18" x14ac:dyDescent="0.4">
      <c r="A135" s="101">
        <v>0</v>
      </c>
      <c r="B135" s="101">
        <v>0</v>
      </c>
      <c r="C135" s="101">
        <v>0</v>
      </c>
      <c r="D135" s="101">
        <v>0</v>
      </c>
      <c r="E135" s="97">
        <v>1</v>
      </c>
      <c r="F135" s="101">
        <v>0</v>
      </c>
      <c r="G135" s="101">
        <v>0</v>
      </c>
      <c r="H135" s="101">
        <v>0</v>
      </c>
      <c r="I135" s="101">
        <v>0</v>
      </c>
      <c r="J135" s="101">
        <v>0</v>
      </c>
      <c r="K135" s="101">
        <v>0</v>
      </c>
      <c r="L135" s="97">
        <v>1</v>
      </c>
      <c r="M135" s="101">
        <v>0</v>
      </c>
      <c r="N135" s="101">
        <v>0</v>
      </c>
      <c r="O135" s="101">
        <v>0</v>
      </c>
      <c r="P135" s="101">
        <v>0</v>
      </c>
      <c r="Q135" s="101">
        <v>0</v>
      </c>
      <c r="R135" s="101">
        <v>0</v>
      </c>
      <c r="S135" s="97">
        <v>1</v>
      </c>
      <c r="T135" s="101">
        <v>0</v>
      </c>
      <c r="U135" s="101">
        <v>0</v>
      </c>
      <c r="V135" s="101">
        <v>0</v>
      </c>
      <c r="W135" s="101">
        <v>0</v>
      </c>
      <c r="X135" s="101">
        <v>0</v>
      </c>
      <c r="Y135" s="101">
        <v>0</v>
      </c>
      <c r="Z135" s="97">
        <v>1</v>
      </c>
      <c r="AA135" s="101">
        <v>0</v>
      </c>
      <c r="AB135" s="101">
        <v>0</v>
      </c>
      <c r="AC135" s="101">
        <v>0</v>
      </c>
      <c r="AD135" s="101">
        <v>0</v>
      </c>
      <c r="AE135" s="101">
        <v>0</v>
      </c>
      <c r="AF135" s="101">
        <v>0</v>
      </c>
      <c r="AG135" s="97">
        <v>1</v>
      </c>
      <c r="AH135" s="101">
        <v>0</v>
      </c>
      <c r="AI135" s="101">
        <v>0</v>
      </c>
    </row>
    <row r="136" spans="1:35" ht="18" x14ac:dyDescent="0.4">
      <c r="A136" s="96" t="s">
        <v>411</v>
      </c>
      <c r="B136" s="101">
        <v>0</v>
      </c>
      <c r="C136" s="101">
        <v>0</v>
      </c>
      <c r="D136" s="101">
        <v>0</v>
      </c>
      <c r="E136" s="97">
        <v>1</v>
      </c>
      <c r="F136" s="101">
        <v>0</v>
      </c>
      <c r="G136" s="101">
        <v>0</v>
      </c>
      <c r="H136" s="96" t="s">
        <v>411</v>
      </c>
      <c r="I136" s="101">
        <v>0</v>
      </c>
      <c r="J136" s="101">
        <v>0</v>
      </c>
      <c r="K136" s="101">
        <v>0</v>
      </c>
      <c r="L136" s="97">
        <v>1</v>
      </c>
      <c r="M136" s="101">
        <v>0</v>
      </c>
      <c r="N136" s="101">
        <v>0</v>
      </c>
      <c r="O136" s="96" t="s">
        <v>411</v>
      </c>
      <c r="P136" s="101">
        <v>0</v>
      </c>
      <c r="Q136" s="101">
        <v>0</v>
      </c>
      <c r="R136" s="101">
        <v>0</v>
      </c>
      <c r="S136" s="97">
        <v>1</v>
      </c>
      <c r="T136" s="101">
        <v>0</v>
      </c>
      <c r="U136" s="101">
        <v>0</v>
      </c>
      <c r="V136" s="96" t="s">
        <v>411</v>
      </c>
      <c r="W136" s="101">
        <v>0</v>
      </c>
      <c r="X136" s="101">
        <v>0</v>
      </c>
      <c r="Y136" s="101">
        <v>0</v>
      </c>
      <c r="Z136" s="97">
        <v>1</v>
      </c>
      <c r="AA136" s="101">
        <v>0</v>
      </c>
      <c r="AB136" s="101">
        <v>0</v>
      </c>
      <c r="AC136" s="96" t="s">
        <v>411</v>
      </c>
      <c r="AD136" s="101">
        <v>0</v>
      </c>
      <c r="AE136" s="101">
        <v>0</v>
      </c>
      <c r="AF136" s="101">
        <v>0</v>
      </c>
      <c r="AG136" s="97">
        <v>1</v>
      </c>
      <c r="AH136" s="101">
        <v>0</v>
      </c>
      <c r="AI136" s="101">
        <v>0</v>
      </c>
    </row>
    <row r="137" spans="1:35" ht="18" x14ac:dyDescent="0.4">
      <c r="A137" s="96" t="s">
        <v>412</v>
      </c>
      <c r="B137" s="101">
        <v>0</v>
      </c>
      <c r="C137" s="101">
        <v>0</v>
      </c>
      <c r="D137" s="101">
        <v>0</v>
      </c>
      <c r="E137" s="97">
        <v>1</v>
      </c>
      <c r="F137" s="101">
        <v>0</v>
      </c>
      <c r="G137" s="101">
        <v>0</v>
      </c>
      <c r="H137" s="96" t="s">
        <v>412</v>
      </c>
      <c r="I137" s="101">
        <v>0</v>
      </c>
      <c r="J137" s="101">
        <v>0</v>
      </c>
      <c r="K137" s="101">
        <v>0</v>
      </c>
      <c r="L137" s="97">
        <v>1</v>
      </c>
      <c r="M137" s="101">
        <v>0</v>
      </c>
      <c r="N137" s="101">
        <v>0</v>
      </c>
      <c r="O137" s="96" t="s">
        <v>412</v>
      </c>
      <c r="P137" s="101">
        <v>0</v>
      </c>
      <c r="Q137" s="101">
        <v>0</v>
      </c>
      <c r="R137" s="101">
        <v>0</v>
      </c>
      <c r="S137" s="97">
        <v>1</v>
      </c>
      <c r="T137" s="101">
        <v>0</v>
      </c>
      <c r="U137" s="101">
        <v>0</v>
      </c>
      <c r="V137" s="96" t="s">
        <v>412</v>
      </c>
      <c r="W137" s="101">
        <v>0</v>
      </c>
      <c r="X137" s="101">
        <v>0</v>
      </c>
      <c r="Y137" s="101">
        <v>0</v>
      </c>
      <c r="Z137" s="97">
        <v>1</v>
      </c>
      <c r="AA137" s="101">
        <v>0</v>
      </c>
      <c r="AB137" s="101">
        <v>0</v>
      </c>
      <c r="AC137" s="96" t="s">
        <v>412</v>
      </c>
      <c r="AD137" s="101">
        <v>0</v>
      </c>
      <c r="AE137" s="101">
        <v>0</v>
      </c>
      <c r="AF137" s="101">
        <v>0</v>
      </c>
      <c r="AG137" s="97">
        <v>1</v>
      </c>
      <c r="AH137" s="101">
        <v>0</v>
      </c>
      <c r="AI137" s="101">
        <v>0</v>
      </c>
    </row>
    <row r="138" spans="1:35" ht="18" x14ac:dyDescent="0.4">
      <c r="A138" s="101">
        <v>0</v>
      </c>
      <c r="B138" s="101">
        <v>0</v>
      </c>
      <c r="C138" s="101">
        <v>0</v>
      </c>
      <c r="D138" s="101">
        <v>0</v>
      </c>
      <c r="E138" s="97">
        <v>1</v>
      </c>
      <c r="F138" s="101">
        <v>0</v>
      </c>
      <c r="G138" s="101">
        <v>0</v>
      </c>
      <c r="H138" s="101">
        <v>0</v>
      </c>
      <c r="I138" s="101">
        <v>0</v>
      </c>
      <c r="J138" s="101">
        <v>0</v>
      </c>
      <c r="K138" s="101">
        <v>0</v>
      </c>
      <c r="L138" s="97">
        <v>1</v>
      </c>
      <c r="M138" s="101">
        <v>0</v>
      </c>
      <c r="N138" s="101">
        <v>0</v>
      </c>
      <c r="O138" s="101">
        <v>0</v>
      </c>
      <c r="P138" s="101">
        <v>0</v>
      </c>
      <c r="Q138" s="101">
        <v>0</v>
      </c>
      <c r="R138" s="101">
        <v>0</v>
      </c>
      <c r="S138" s="97">
        <v>1</v>
      </c>
      <c r="T138" s="101">
        <v>0</v>
      </c>
      <c r="U138" s="101">
        <v>0</v>
      </c>
      <c r="V138" s="101">
        <v>0</v>
      </c>
      <c r="W138" s="101">
        <v>0</v>
      </c>
      <c r="X138" s="101">
        <v>0</v>
      </c>
      <c r="Y138" s="101">
        <v>0</v>
      </c>
      <c r="Z138" s="97">
        <v>1</v>
      </c>
      <c r="AA138" s="101">
        <v>0</v>
      </c>
      <c r="AB138" s="101">
        <v>0</v>
      </c>
      <c r="AC138" s="101">
        <v>0</v>
      </c>
      <c r="AD138" s="101">
        <v>0</v>
      </c>
      <c r="AE138" s="101">
        <v>0</v>
      </c>
      <c r="AF138" s="101">
        <v>0</v>
      </c>
      <c r="AG138" s="97">
        <v>1</v>
      </c>
      <c r="AH138" s="101">
        <v>0</v>
      </c>
      <c r="AI138" s="101">
        <v>0</v>
      </c>
    </row>
    <row r="139" spans="1:35" ht="18" x14ac:dyDescent="0.4">
      <c r="A139" s="101">
        <v>0</v>
      </c>
      <c r="B139" s="101">
        <v>0</v>
      </c>
      <c r="C139" s="101">
        <v>0</v>
      </c>
      <c r="D139" s="101">
        <v>0</v>
      </c>
      <c r="E139" s="97">
        <v>1</v>
      </c>
      <c r="F139" s="101">
        <v>0</v>
      </c>
      <c r="G139" s="101">
        <v>0</v>
      </c>
      <c r="H139" s="101">
        <v>0</v>
      </c>
      <c r="I139" s="101">
        <v>0</v>
      </c>
      <c r="J139" s="101">
        <v>0</v>
      </c>
      <c r="K139" s="101">
        <v>0</v>
      </c>
      <c r="L139" s="97">
        <v>1</v>
      </c>
      <c r="M139" s="101">
        <v>0</v>
      </c>
      <c r="N139" s="101">
        <v>0</v>
      </c>
      <c r="O139" s="101">
        <v>0</v>
      </c>
      <c r="P139" s="101">
        <v>0</v>
      </c>
      <c r="Q139" s="101">
        <v>0</v>
      </c>
      <c r="R139" s="101">
        <v>0</v>
      </c>
      <c r="S139" s="97">
        <v>1</v>
      </c>
      <c r="T139" s="101">
        <v>0</v>
      </c>
      <c r="U139" s="101">
        <v>0</v>
      </c>
      <c r="V139" s="101">
        <v>0</v>
      </c>
      <c r="W139" s="101">
        <v>0</v>
      </c>
      <c r="X139" s="101">
        <v>0</v>
      </c>
      <c r="Y139" s="101">
        <v>0</v>
      </c>
      <c r="Z139" s="97">
        <v>1</v>
      </c>
      <c r="AA139" s="101">
        <v>0</v>
      </c>
      <c r="AB139" s="101">
        <v>0</v>
      </c>
      <c r="AC139" s="101">
        <v>0</v>
      </c>
      <c r="AD139" s="101">
        <v>0</v>
      </c>
      <c r="AE139" s="101">
        <v>0</v>
      </c>
      <c r="AF139" s="101">
        <v>0</v>
      </c>
      <c r="AG139" s="97">
        <v>1</v>
      </c>
      <c r="AH139" s="101">
        <v>0</v>
      </c>
      <c r="AI139" s="101">
        <v>0</v>
      </c>
    </row>
    <row r="140" spans="1:35" ht="18" x14ac:dyDescent="0.4">
      <c r="A140" s="96" t="s">
        <v>413</v>
      </c>
      <c r="B140" s="101">
        <v>0</v>
      </c>
      <c r="C140" s="101">
        <v>0</v>
      </c>
      <c r="D140" s="101">
        <v>0</v>
      </c>
      <c r="E140" s="97">
        <v>1</v>
      </c>
      <c r="F140" s="101">
        <v>0</v>
      </c>
      <c r="G140" s="101">
        <v>0</v>
      </c>
      <c r="H140" s="96" t="s">
        <v>413</v>
      </c>
      <c r="I140" s="101">
        <v>0</v>
      </c>
      <c r="J140" s="101">
        <v>0</v>
      </c>
      <c r="K140" s="101">
        <v>0</v>
      </c>
      <c r="L140" s="97">
        <v>1</v>
      </c>
      <c r="M140" s="101">
        <v>0</v>
      </c>
      <c r="N140" s="101">
        <v>0</v>
      </c>
      <c r="O140" s="96" t="s">
        <v>413</v>
      </c>
      <c r="P140" s="101">
        <v>0</v>
      </c>
      <c r="Q140" s="101">
        <v>0</v>
      </c>
      <c r="R140" s="101">
        <v>0</v>
      </c>
      <c r="S140" s="97">
        <v>1</v>
      </c>
      <c r="T140" s="101">
        <v>0</v>
      </c>
      <c r="U140" s="101">
        <v>0</v>
      </c>
      <c r="V140" s="96" t="s">
        <v>413</v>
      </c>
      <c r="W140" s="101">
        <v>0</v>
      </c>
      <c r="X140" s="101">
        <v>0</v>
      </c>
      <c r="Y140" s="101">
        <v>0</v>
      </c>
      <c r="Z140" s="97">
        <v>1</v>
      </c>
      <c r="AA140" s="101">
        <v>0</v>
      </c>
      <c r="AB140" s="101">
        <v>0</v>
      </c>
      <c r="AC140" s="96" t="s">
        <v>413</v>
      </c>
      <c r="AD140" s="101">
        <v>0</v>
      </c>
      <c r="AE140" s="101">
        <v>0</v>
      </c>
      <c r="AF140" s="101">
        <v>0</v>
      </c>
      <c r="AG140" s="97">
        <v>1</v>
      </c>
      <c r="AH140" s="101">
        <v>0</v>
      </c>
      <c r="AI140" s="101">
        <v>0</v>
      </c>
    </row>
    <row r="141" spans="1:35" ht="36" x14ac:dyDescent="0.4">
      <c r="A141" s="96" t="s">
        <v>414</v>
      </c>
      <c r="B141" s="101">
        <v>0</v>
      </c>
      <c r="C141" s="101">
        <v>0</v>
      </c>
      <c r="D141" s="101">
        <v>0</v>
      </c>
      <c r="E141" s="97">
        <v>1</v>
      </c>
      <c r="F141" s="101">
        <v>0</v>
      </c>
      <c r="G141" s="101">
        <v>0</v>
      </c>
      <c r="H141" s="96" t="s">
        <v>414</v>
      </c>
      <c r="I141" s="101">
        <v>0</v>
      </c>
      <c r="J141" s="101">
        <v>0</v>
      </c>
      <c r="K141" s="101">
        <v>0</v>
      </c>
      <c r="L141" s="97">
        <v>1</v>
      </c>
      <c r="M141" s="101">
        <v>0</v>
      </c>
      <c r="N141" s="101">
        <v>0</v>
      </c>
      <c r="O141" s="96" t="s">
        <v>414</v>
      </c>
      <c r="P141" s="101">
        <v>0</v>
      </c>
      <c r="Q141" s="101">
        <v>0</v>
      </c>
      <c r="R141" s="101">
        <v>0</v>
      </c>
      <c r="S141" s="97">
        <v>1</v>
      </c>
      <c r="T141" s="101">
        <v>0</v>
      </c>
      <c r="U141" s="101">
        <v>0</v>
      </c>
      <c r="V141" s="96" t="s">
        <v>414</v>
      </c>
      <c r="W141" s="101">
        <v>0</v>
      </c>
      <c r="X141" s="101">
        <v>0</v>
      </c>
      <c r="Y141" s="101">
        <v>0</v>
      </c>
      <c r="Z141" s="97">
        <v>1</v>
      </c>
      <c r="AA141" s="101">
        <v>0</v>
      </c>
      <c r="AB141" s="101">
        <v>0</v>
      </c>
      <c r="AC141" s="96" t="s">
        <v>414</v>
      </c>
      <c r="AD141" s="101">
        <v>0</v>
      </c>
      <c r="AE141" s="101">
        <v>0</v>
      </c>
      <c r="AF141" s="101">
        <v>0</v>
      </c>
      <c r="AG141" s="97">
        <v>1</v>
      </c>
      <c r="AH141" s="101">
        <v>0</v>
      </c>
      <c r="AI141" s="101">
        <v>0</v>
      </c>
    </row>
    <row r="142" spans="1:35" ht="18" x14ac:dyDescent="0.4">
      <c r="A142" s="101">
        <v>0</v>
      </c>
      <c r="B142" s="101">
        <v>0</v>
      </c>
      <c r="C142" s="101">
        <v>0</v>
      </c>
      <c r="D142" s="101">
        <v>0</v>
      </c>
      <c r="E142" s="97">
        <v>1</v>
      </c>
      <c r="F142" s="101">
        <v>0</v>
      </c>
      <c r="G142" s="101">
        <v>0</v>
      </c>
      <c r="H142" s="101">
        <v>0</v>
      </c>
      <c r="I142" s="101">
        <v>0</v>
      </c>
      <c r="J142" s="101">
        <v>0</v>
      </c>
      <c r="K142" s="101">
        <v>0</v>
      </c>
      <c r="L142" s="97">
        <v>1</v>
      </c>
      <c r="M142" s="101">
        <v>0</v>
      </c>
      <c r="N142" s="101">
        <v>0</v>
      </c>
      <c r="O142" s="101">
        <v>0</v>
      </c>
      <c r="P142" s="101">
        <v>0</v>
      </c>
      <c r="Q142" s="101">
        <v>0</v>
      </c>
      <c r="R142" s="101">
        <v>0</v>
      </c>
      <c r="S142" s="97">
        <v>1</v>
      </c>
      <c r="T142" s="101">
        <v>0</v>
      </c>
      <c r="U142" s="101">
        <v>0</v>
      </c>
      <c r="V142" s="101">
        <v>0</v>
      </c>
      <c r="W142" s="101">
        <v>0</v>
      </c>
      <c r="X142" s="101">
        <v>0</v>
      </c>
      <c r="Y142" s="101">
        <v>0</v>
      </c>
      <c r="Z142" s="97">
        <v>1</v>
      </c>
      <c r="AA142" s="101">
        <v>0</v>
      </c>
      <c r="AB142" s="101">
        <v>0</v>
      </c>
      <c r="AC142" s="101">
        <v>0</v>
      </c>
      <c r="AD142" s="101">
        <v>0</v>
      </c>
      <c r="AE142" s="101">
        <v>0</v>
      </c>
      <c r="AF142" s="101">
        <v>0</v>
      </c>
      <c r="AG142" s="97">
        <v>1</v>
      </c>
      <c r="AH142" s="101">
        <v>0</v>
      </c>
      <c r="AI142" s="101">
        <v>0</v>
      </c>
    </row>
    <row r="143" spans="1:35" ht="18" x14ac:dyDescent="0.4">
      <c r="A143" s="101">
        <v>0</v>
      </c>
      <c r="B143" s="101">
        <v>0</v>
      </c>
      <c r="C143" s="101">
        <v>0</v>
      </c>
      <c r="D143" s="101">
        <v>0</v>
      </c>
      <c r="E143" s="97">
        <v>1</v>
      </c>
      <c r="F143" s="101">
        <v>0</v>
      </c>
      <c r="G143" s="101">
        <v>0</v>
      </c>
      <c r="H143" s="101">
        <v>0</v>
      </c>
      <c r="I143" s="101">
        <v>0</v>
      </c>
      <c r="J143" s="101">
        <v>0</v>
      </c>
      <c r="K143" s="101">
        <v>0</v>
      </c>
      <c r="L143" s="97">
        <v>1</v>
      </c>
      <c r="M143" s="101">
        <v>0</v>
      </c>
      <c r="N143" s="101">
        <v>0</v>
      </c>
      <c r="O143" s="101">
        <v>0</v>
      </c>
      <c r="P143" s="101">
        <v>0</v>
      </c>
      <c r="Q143" s="101">
        <v>0</v>
      </c>
      <c r="R143" s="101">
        <v>0</v>
      </c>
      <c r="S143" s="97">
        <v>1</v>
      </c>
      <c r="T143" s="101">
        <v>0</v>
      </c>
      <c r="U143" s="101">
        <v>0</v>
      </c>
      <c r="V143" s="101">
        <v>0</v>
      </c>
      <c r="W143" s="101">
        <v>0</v>
      </c>
      <c r="X143" s="101">
        <v>0</v>
      </c>
      <c r="Y143" s="101">
        <v>0</v>
      </c>
      <c r="Z143" s="97">
        <v>1</v>
      </c>
      <c r="AA143" s="101">
        <v>0</v>
      </c>
      <c r="AB143" s="101">
        <v>0</v>
      </c>
      <c r="AC143" s="101">
        <v>0</v>
      </c>
      <c r="AD143" s="101">
        <v>0</v>
      </c>
      <c r="AE143" s="101">
        <v>0</v>
      </c>
      <c r="AF143" s="101">
        <v>0</v>
      </c>
      <c r="AG143" s="97">
        <v>1</v>
      </c>
      <c r="AH143" s="101">
        <v>0</v>
      </c>
      <c r="AI143" s="101">
        <v>0</v>
      </c>
    </row>
    <row r="144" spans="1:35" ht="18" x14ac:dyDescent="0.4">
      <c r="A144" s="96" t="s">
        <v>415</v>
      </c>
      <c r="B144" s="101">
        <v>0</v>
      </c>
      <c r="C144" s="101">
        <v>0</v>
      </c>
      <c r="D144" s="101">
        <v>0</v>
      </c>
      <c r="E144" s="97">
        <v>1</v>
      </c>
      <c r="F144" s="101">
        <v>0</v>
      </c>
      <c r="G144" s="101">
        <v>0</v>
      </c>
      <c r="H144" s="96" t="s">
        <v>415</v>
      </c>
      <c r="I144" s="101">
        <v>0</v>
      </c>
      <c r="J144" s="101">
        <v>0</v>
      </c>
      <c r="K144" s="101">
        <v>0</v>
      </c>
      <c r="L144" s="97">
        <v>1</v>
      </c>
      <c r="M144" s="101">
        <v>0</v>
      </c>
      <c r="N144" s="101">
        <v>0</v>
      </c>
      <c r="O144" s="96" t="s">
        <v>415</v>
      </c>
      <c r="P144" s="101">
        <v>0</v>
      </c>
      <c r="Q144" s="101">
        <v>0</v>
      </c>
      <c r="R144" s="101">
        <v>0</v>
      </c>
      <c r="S144" s="97">
        <v>1</v>
      </c>
      <c r="T144" s="101">
        <v>0</v>
      </c>
      <c r="U144" s="101">
        <v>0</v>
      </c>
      <c r="V144" s="96" t="s">
        <v>415</v>
      </c>
      <c r="W144" s="101">
        <v>0</v>
      </c>
      <c r="X144" s="101">
        <v>0</v>
      </c>
      <c r="Y144" s="101">
        <v>0</v>
      </c>
      <c r="Z144" s="97">
        <v>1</v>
      </c>
      <c r="AA144" s="101">
        <v>0</v>
      </c>
      <c r="AB144" s="101">
        <v>0</v>
      </c>
      <c r="AC144" s="96" t="s">
        <v>415</v>
      </c>
      <c r="AD144" s="101">
        <v>0</v>
      </c>
      <c r="AE144" s="101">
        <v>0</v>
      </c>
      <c r="AF144" s="101">
        <v>0</v>
      </c>
      <c r="AG144" s="97">
        <v>1</v>
      </c>
      <c r="AH144" s="101">
        <v>0</v>
      </c>
      <c r="AI144" s="101">
        <v>0</v>
      </c>
    </row>
    <row r="145" spans="1:35" ht="36" x14ac:dyDescent="0.4">
      <c r="A145" s="96" t="s">
        <v>416</v>
      </c>
      <c r="B145" s="101">
        <v>0</v>
      </c>
      <c r="C145" s="101">
        <v>0</v>
      </c>
      <c r="D145" s="101">
        <v>0</v>
      </c>
      <c r="E145" s="97">
        <v>1</v>
      </c>
      <c r="F145" s="101">
        <v>0</v>
      </c>
      <c r="G145" s="101">
        <v>0</v>
      </c>
      <c r="H145" s="96" t="s">
        <v>416</v>
      </c>
      <c r="I145" s="101">
        <v>0</v>
      </c>
      <c r="J145" s="101">
        <v>0</v>
      </c>
      <c r="K145" s="101">
        <v>0</v>
      </c>
      <c r="L145" s="97">
        <v>1</v>
      </c>
      <c r="M145" s="101">
        <v>0</v>
      </c>
      <c r="N145" s="101">
        <v>0</v>
      </c>
      <c r="O145" s="96" t="s">
        <v>416</v>
      </c>
      <c r="P145" s="101">
        <v>0</v>
      </c>
      <c r="Q145" s="101">
        <v>0</v>
      </c>
      <c r="R145" s="101">
        <v>0</v>
      </c>
      <c r="S145" s="97">
        <v>1</v>
      </c>
      <c r="T145" s="101">
        <v>0</v>
      </c>
      <c r="U145" s="101">
        <v>0</v>
      </c>
      <c r="V145" s="96" t="s">
        <v>416</v>
      </c>
      <c r="W145" s="101">
        <v>0</v>
      </c>
      <c r="X145" s="101">
        <v>0</v>
      </c>
      <c r="Y145" s="101">
        <v>0</v>
      </c>
      <c r="Z145" s="97">
        <v>1</v>
      </c>
      <c r="AA145" s="101">
        <v>0</v>
      </c>
      <c r="AB145" s="101">
        <v>0</v>
      </c>
      <c r="AC145" s="96" t="s">
        <v>416</v>
      </c>
      <c r="AD145" s="101">
        <v>0</v>
      </c>
      <c r="AE145" s="101">
        <v>0</v>
      </c>
      <c r="AF145" s="101">
        <v>0</v>
      </c>
      <c r="AG145" s="97">
        <v>1</v>
      </c>
      <c r="AH145" s="101">
        <v>0</v>
      </c>
      <c r="AI145" s="101">
        <v>0</v>
      </c>
    </row>
  </sheetData>
  <mergeCells count="2">
    <mergeCell ref="B2:F2"/>
    <mergeCell ref="B3:F3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5D1F3-0908-4126-9FBD-A485F772037E}">
  <sheetPr codeName="Sheet612"/>
  <dimension ref="A1:F31"/>
  <sheetViews>
    <sheetView workbookViewId="0">
      <selection activeCell="A4" sqref="A4:F32"/>
    </sheetView>
  </sheetViews>
  <sheetFormatPr defaultRowHeight="12.5" x14ac:dyDescent="0.25"/>
  <cols>
    <col min="1" max="1" width="11.26953125" style="32" bestFit="1" customWidth="1"/>
    <col min="2" max="2" width="15.1796875" style="32" bestFit="1" customWidth="1"/>
    <col min="3" max="3" width="20.90625" style="32" bestFit="1" customWidth="1"/>
    <col min="4" max="4" width="14.6328125" style="32" bestFit="1" customWidth="1"/>
    <col min="5" max="5" width="17.453125" style="32" bestFit="1" customWidth="1"/>
    <col min="6" max="16384" width="8.7265625" style="32"/>
  </cols>
  <sheetData>
    <row r="1" spans="1:6" ht="35" customHeight="1" x14ac:dyDescent="0.35">
      <c r="A1" s="263" t="s">
        <v>754</v>
      </c>
      <c r="B1" s="264"/>
      <c r="C1" s="264"/>
      <c r="D1" s="265"/>
      <c r="E1" s="31"/>
    </row>
    <row r="2" spans="1:6" ht="36" thickBot="1" x14ac:dyDescent="0.45">
      <c r="A2" s="33" t="s">
        <v>126</v>
      </c>
      <c r="B2" s="34" t="s">
        <v>127</v>
      </c>
      <c r="C2" s="33" t="s">
        <v>128</v>
      </c>
      <c r="D2" s="35" t="s">
        <v>129</v>
      </c>
      <c r="E2" s="31"/>
    </row>
    <row r="3" spans="1:6" ht="18.5" thickBot="1" x14ac:dyDescent="0.45">
      <c r="A3" s="36" t="s">
        <v>130</v>
      </c>
      <c r="B3" s="36" t="s">
        <v>131</v>
      </c>
      <c r="C3" s="36" t="s">
        <v>132</v>
      </c>
      <c r="D3" s="37" t="s">
        <v>133</v>
      </c>
      <c r="E3" s="38" t="s">
        <v>134</v>
      </c>
      <c r="F3" s="39"/>
    </row>
    <row r="4" spans="1:6" ht="36" x14ac:dyDescent="0.4">
      <c r="A4" s="40" t="s">
        <v>716</v>
      </c>
      <c r="B4" s="112" t="s">
        <v>755</v>
      </c>
      <c r="C4" s="42" t="s">
        <v>756</v>
      </c>
      <c r="D4" s="43"/>
      <c r="E4" s="43"/>
    </row>
    <row r="5" spans="1:6" ht="18.5" thickBot="1" x14ac:dyDescent="0.45">
      <c r="A5" s="44">
        <v>1000</v>
      </c>
      <c r="B5" s="55">
        <v>423.73899999999998</v>
      </c>
      <c r="C5" s="63">
        <v>411.57577029765378</v>
      </c>
      <c r="D5" s="43"/>
      <c r="E5" s="43"/>
    </row>
    <row r="6" spans="1:6" ht="36" x14ac:dyDescent="0.4">
      <c r="A6" s="49"/>
      <c r="B6" s="49"/>
      <c r="C6" s="40" t="s">
        <v>150</v>
      </c>
      <c r="D6" s="42" t="s">
        <v>151</v>
      </c>
      <c r="E6" s="43"/>
    </row>
    <row r="7" spans="1:6" ht="18.5" thickBot="1" x14ac:dyDescent="0.45">
      <c r="A7" s="49"/>
      <c r="B7" s="49"/>
      <c r="C7" s="61">
        <v>12.729147534978983</v>
      </c>
      <c r="D7" s="58">
        <v>12.729147911071777</v>
      </c>
      <c r="E7" s="43"/>
    </row>
    <row r="8" spans="1:6" ht="36" x14ac:dyDescent="0.4">
      <c r="A8" s="49"/>
      <c r="B8" s="41" t="s">
        <v>598</v>
      </c>
      <c r="C8" s="40" t="s">
        <v>168</v>
      </c>
      <c r="D8" s="42" t="s">
        <v>169</v>
      </c>
      <c r="E8" s="43"/>
    </row>
    <row r="9" spans="1:6" ht="18.5" thickBot="1" x14ac:dyDescent="0.45">
      <c r="A9" s="49"/>
      <c r="B9" s="55">
        <v>282.49200000000002</v>
      </c>
      <c r="C9" s="54">
        <v>338.84915927124024</v>
      </c>
      <c r="D9" s="63">
        <v>364.34755027008055</v>
      </c>
      <c r="E9" s="43"/>
    </row>
    <row r="10" spans="1:6" ht="18" x14ac:dyDescent="0.4">
      <c r="A10" s="49"/>
      <c r="B10" s="49"/>
      <c r="C10" s="41" t="s">
        <v>143</v>
      </c>
      <c r="D10" s="41" t="s">
        <v>144</v>
      </c>
      <c r="E10" s="42" t="s">
        <v>145</v>
      </c>
    </row>
    <row r="11" spans="1:6" ht="18.5" thickBot="1" x14ac:dyDescent="0.45">
      <c r="A11" s="49"/>
      <c r="B11" s="49"/>
      <c r="C11" s="62">
        <v>63.419454986572262</v>
      </c>
      <c r="D11" s="62">
        <v>13.068318109050422</v>
      </c>
      <c r="E11" s="53">
        <v>4.2287104953526722</v>
      </c>
    </row>
    <row r="12" spans="1:6" ht="36" x14ac:dyDescent="0.4">
      <c r="A12" s="49"/>
      <c r="B12" s="49"/>
      <c r="C12" s="49"/>
      <c r="D12" s="49"/>
      <c r="E12" s="42" t="s">
        <v>146</v>
      </c>
    </row>
    <row r="13" spans="1:6" ht="18.5" thickBot="1" x14ac:dyDescent="0.45">
      <c r="A13" s="49"/>
      <c r="B13" s="49"/>
      <c r="C13" s="49"/>
      <c r="D13" s="49"/>
      <c r="E13" s="58">
        <v>13.32968451188137</v>
      </c>
    </row>
    <row r="14" spans="1:6" ht="36" x14ac:dyDescent="0.4">
      <c r="A14" s="49"/>
      <c r="B14" s="49"/>
      <c r="C14" s="49"/>
      <c r="D14" s="41" t="s">
        <v>147</v>
      </c>
      <c r="E14" s="42" t="s">
        <v>148</v>
      </c>
    </row>
    <row r="15" spans="1:6" ht="18.5" thickBot="1" x14ac:dyDescent="0.45">
      <c r="A15" s="49"/>
      <c r="B15" s="49"/>
      <c r="C15" s="49"/>
      <c r="D15" s="62">
        <v>24.391182259020933</v>
      </c>
      <c r="E15" s="58">
        <v>24.391219228486143</v>
      </c>
    </row>
    <row r="16" spans="1:6" ht="36" x14ac:dyDescent="0.4">
      <c r="A16" s="49"/>
      <c r="B16" s="49"/>
      <c r="C16" s="49"/>
      <c r="D16" s="41" t="s">
        <v>149</v>
      </c>
      <c r="E16" s="42" t="s">
        <v>148</v>
      </c>
    </row>
    <row r="17" spans="1:5" ht="18.5" thickBot="1" x14ac:dyDescent="0.45">
      <c r="A17" s="49"/>
      <c r="B17" s="49"/>
      <c r="C17" s="49"/>
      <c r="D17" s="62">
        <v>10.827589260567766</v>
      </c>
      <c r="E17" s="58">
        <v>10.827605585343063</v>
      </c>
    </row>
    <row r="18" spans="1:5" ht="18" x14ac:dyDescent="0.4">
      <c r="A18" s="49"/>
      <c r="B18" s="49"/>
      <c r="C18" s="49"/>
      <c r="D18" s="40" t="s">
        <v>150</v>
      </c>
      <c r="E18" s="42" t="s">
        <v>151</v>
      </c>
    </row>
    <row r="19" spans="1:5" ht="18.5" thickBot="1" x14ac:dyDescent="0.45">
      <c r="A19" s="49"/>
      <c r="B19" s="49"/>
      <c r="C19" s="49"/>
      <c r="D19" s="61">
        <v>16.910831613951267</v>
      </c>
      <c r="E19" s="72">
        <v>16.910831451416016</v>
      </c>
    </row>
    <row r="20" spans="1:5" ht="36" x14ac:dyDescent="0.4">
      <c r="A20" s="49"/>
      <c r="B20" s="49"/>
      <c r="C20" s="40" t="s">
        <v>150</v>
      </c>
      <c r="D20" s="42" t="s">
        <v>151</v>
      </c>
      <c r="E20" s="43"/>
    </row>
    <row r="21" spans="1:5" ht="18.5" thickBot="1" x14ac:dyDescent="0.45">
      <c r="A21" s="49"/>
      <c r="B21" s="49"/>
      <c r="C21" s="61">
        <v>60.453288940429687</v>
      </c>
      <c r="D21" s="72">
        <v>60.453289031982422</v>
      </c>
      <c r="E21" s="43"/>
    </row>
    <row r="22" spans="1:5" ht="36" x14ac:dyDescent="0.4">
      <c r="A22" s="49"/>
      <c r="B22" s="115" t="s">
        <v>757</v>
      </c>
      <c r="C22" s="42" t="s">
        <v>758</v>
      </c>
      <c r="D22" s="43"/>
      <c r="E22" s="43"/>
    </row>
    <row r="23" spans="1:5" ht="18.5" thickBot="1" x14ac:dyDescent="0.45">
      <c r="A23" s="49"/>
      <c r="B23" s="44">
        <v>5275.85</v>
      </c>
      <c r="C23" s="57">
        <v>5275.85009765625</v>
      </c>
      <c r="D23" s="43"/>
      <c r="E23" s="43"/>
    </row>
    <row r="24" spans="1:5" ht="36" x14ac:dyDescent="0.4">
      <c r="A24" s="49"/>
      <c r="B24" s="40" t="s">
        <v>161</v>
      </c>
      <c r="C24" s="41" t="s">
        <v>162</v>
      </c>
      <c r="D24" s="41" t="s">
        <v>149</v>
      </c>
      <c r="E24" s="42" t="s">
        <v>148</v>
      </c>
    </row>
    <row r="25" spans="1:5" ht="18.5" thickBot="1" x14ac:dyDescent="0.45">
      <c r="A25" s="49"/>
      <c r="B25" s="54">
        <v>714.74800000000005</v>
      </c>
      <c r="C25" s="55">
        <v>580.24670986450201</v>
      </c>
      <c r="D25" s="55">
        <v>360.37988075598361</v>
      </c>
      <c r="E25" s="63">
        <v>360.38043366443543</v>
      </c>
    </row>
    <row r="26" spans="1:5" ht="18" x14ac:dyDescent="0.4">
      <c r="A26" s="49"/>
      <c r="B26" s="49"/>
      <c r="C26" s="49"/>
      <c r="D26" s="40" t="s">
        <v>163</v>
      </c>
      <c r="E26" s="42" t="s">
        <v>164</v>
      </c>
    </row>
    <row r="27" spans="1:5" ht="18.5" thickBot="1" x14ac:dyDescent="0.45">
      <c r="A27" s="49"/>
      <c r="B27" s="49"/>
      <c r="C27" s="49"/>
      <c r="D27" s="54">
        <v>250.2190875957308</v>
      </c>
      <c r="E27" s="63">
        <v>257.72565826416013</v>
      </c>
    </row>
    <row r="28" spans="1:5" ht="18" x14ac:dyDescent="0.4">
      <c r="A28" s="49"/>
      <c r="B28" s="49"/>
      <c r="C28" s="49"/>
      <c r="D28" s="40" t="s">
        <v>150</v>
      </c>
      <c r="E28" s="42" t="s">
        <v>151</v>
      </c>
    </row>
    <row r="29" spans="1:5" ht="18.5" thickBot="1" x14ac:dyDescent="0.45">
      <c r="A29" s="49"/>
      <c r="B29" s="49"/>
      <c r="C29" s="49"/>
      <c r="D29" s="61">
        <v>21.848174008818404</v>
      </c>
      <c r="E29" s="72">
        <v>21.848173141479492</v>
      </c>
    </row>
    <row r="30" spans="1:5" ht="36" x14ac:dyDescent="0.4">
      <c r="A30" s="49"/>
      <c r="B30" s="49"/>
      <c r="C30" s="40" t="s">
        <v>150</v>
      </c>
      <c r="D30" s="42" t="s">
        <v>151</v>
      </c>
      <c r="E30" s="43"/>
    </row>
    <row r="31" spans="1:5" ht="18.5" thickBot="1" x14ac:dyDescent="0.45">
      <c r="A31" s="70"/>
      <c r="B31" s="70"/>
      <c r="C31" s="74">
        <v>145.12671953283689</v>
      </c>
      <c r="D31" s="75">
        <v>145.12672424316406</v>
      </c>
      <c r="E31" s="43"/>
    </row>
  </sheetData>
  <mergeCells count="1">
    <mergeCell ref="A1:D1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2C596-44BE-4856-B6B3-2F4933FBCECE}">
  <sheetPr codeName="Sheet31"/>
  <dimension ref="A2:AI135"/>
  <sheetViews>
    <sheetView workbookViewId="0">
      <selection activeCell="AJ1" sqref="AJ1:BS1048576"/>
    </sheetView>
  </sheetViews>
  <sheetFormatPr defaultRowHeight="14.5" x14ac:dyDescent="0.35"/>
  <cols>
    <col min="1" max="1" width="25.6328125" customWidth="1"/>
    <col min="2" max="5" width="9.6328125" customWidth="1"/>
    <col min="6" max="6" width="8.6328125" customWidth="1"/>
    <col min="7" max="7" width="13" customWidth="1"/>
    <col min="8" max="8" width="25.6328125" customWidth="1"/>
    <col min="9" max="12" width="9.6328125" customWidth="1"/>
    <col min="13" max="14" width="8.6328125" customWidth="1"/>
    <col min="15" max="15" width="25.6328125" customWidth="1"/>
    <col min="16" max="19" width="9.6328125" customWidth="1"/>
    <col min="20" max="21" width="8.6328125" customWidth="1"/>
    <col min="22" max="22" width="25.6328125" customWidth="1"/>
    <col min="23" max="26" width="9.6328125" customWidth="1"/>
    <col min="27" max="28" width="8.6328125" customWidth="1"/>
    <col min="29" max="29" width="25.6328125" customWidth="1"/>
    <col min="30" max="33" width="9.6328125" customWidth="1"/>
    <col min="34" max="35" width="8.6328125" customWidth="1"/>
  </cols>
  <sheetData>
    <row r="2" spans="1:35" ht="18" x14ac:dyDescent="0.4">
      <c r="A2" s="76" t="s">
        <v>203</v>
      </c>
      <c r="B2" s="266" t="s">
        <v>716</v>
      </c>
      <c r="C2" s="267"/>
      <c r="D2" s="267"/>
      <c r="E2" s="267"/>
      <c r="F2" s="26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 ht="18" x14ac:dyDescent="0.4">
      <c r="A3" s="76" t="s">
        <v>204</v>
      </c>
      <c r="B3" s="268" t="s">
        <v>747</v>
      </c>
      <c r="C3" s="269"/>
      <c r="D3" s="269"/>
      <c r="E3" s="269"/>
      <c r="F3" s="270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36" x14ac:dyDescent="0.4">
      <c r="A4" s="78" t="s">
        <v>1</v>
      </c>
      <c r="B4" s="77"/>
      <c r="C4" s="77"/>
      <c r="D4" s="77">
        <f>D6/B6*100</f>
        <v>9.2317430753053049</v>
      </c>
      <c r="E4" s="77"/>
      <c r="F4" s="77"/>
      <c r="G4" s="77"/>
      <c r="H4" s="78" t="s">
        <v>2</v>
      </c>
      <c r="I4" s="77"/>
      <c r="J4" s="77"/>
      <c r="K4" s="77">
        <f>K6/I6*100</f>
        <v>47.389758425851923</v>
      </c>
      <c r="L4" s="77"/>
      <c r="M4" s="77"/>
      <c r="N4" s="77"/>
      <c r="O4" s="78" t="s">
        <v>3</v>
      </c>
      <c r="P4" s="77"/>
      <c r="Q4" s="77"/>
      <c r="R4" s="77">
        <f>R6/P6*100</f>
        <v>16.323789806820528</v>
      </c>
      <c r="S4" s="77"/>
      <c r="T4" s="77"/>
      <c r="U4" s="77"/>
      <c r="V4" s="78" t="s">
        <v>206</v>
      </c>
      <c r="W4" s="77"/>
      <c r="X4" s="77"/>
      <c r="Y4" s="77">
        <f>Y6/W6*100</f>
        <v>0</v>
      </c>
      <c r="Z4" s="77"/>
      <c r="AA4" s="77"/>
      <c r="AB4" s="77"/>
      <c r="AC4" s="78" t="s">
        <v>5</v>
      </c>
      <c r="AD4" s="77"/>
      <c r="AE4" s="77"/>
      <c r="AF4" s="77">
        <f>AF6/AD6*100</f>
        <v>12.229599275366265</v>
      </c>
      <c r="AG4" s="77"/>
      <c r="AH4" s="77"/>
      <c r="AI4" s="77"/>
    </row>
    <row r="5" spans="1:35" ht="90" x14ac:dyDescent="0.4">
      <c r="A5" s="76" t="s">
        <v>207</v>
      </c>
      <c r="B5" s="76" t="s">
        <v>208</v>
      </c>
      <c r="C5" s="76" t="s">
        <v>209</v>
      </c>
      <c r="D5" s="76" t="s">
        <v>210</v>
      </c>
      <c r="E5" s="76" t="s">
        <v>211</v>
      </c>
      <c r="F5" s="76" t="s">
        <v>212</v>
      </c>
      <c r="G5" s="76" t="s">
        <v>213</v>
      </c>
      <c r="H5" s="76" t="s">
        <v>207</v>
      </c>
      <c r="I5" s="76" t="s">
        <v>208</v>
      </c>
      <c r="J5" s="76" t="s">
        <v>209</v>
      </c>
      <c r="K5" s="76" t="s">
        <v>210</v>
      </c>
      <c r="L5" s="76" t="s">
        <v>211</v>
      </c>
      <c r="M5" s="76" t="s">
        <v>212</v>
      </c>
      <c r="N5" s="76" t="s">
        <v>213</v>
      </c>
      <c r="O5" s="76" t="s">
        <v>207</v>
      </c>
      <c r="P5" s="76" t="s">
        <v>208</v>
      </c>
      <c r="Q5" s="76" t="s">
        <v>209</v>
      </c>
      <c r="R5" s="76" t="s">
        <v>210</v>
      </c>
      <c r="S5" s="76" t="s">
        <v>211</v>
      </c>
      <c r="T5" s="76" t="s">
        <v>212</v>
      </c>
      <c r="U5" s="76" t="s">
        <v>213</v>
      </c>
      <c r="V5" s="76" t="s">
        <v>207</v>
      </c>
      <c r="W5" s="76" t="s">
        <v>208</v>
      </c>
      <c r="X5" s="76" t="s">
        <v>209</v>
      </c>
      <c r="Y5" s="76" t="s">
        <v>210</v>
      </c>
      <c r="Z5" s="76" t="s">
        <v>211</v>
      </c>
      <c r="AA5" s="76" t="s">
        <v>212</v>
      </c>
      <c r="AB5" s="76" t="s">
        <v>213</v>
      </c>
      <c r="AC5" s="76" t="s">
        <v>207</v>
      </c>
      <c r="AD5" s="76" t="s">
        <v>208</v>
      </c>
      <c r="AE5" s="76" t="s">
        <v>209</v>
      </c>
      <c r="AF5" s="76" t="s">
        <v>210</v>
      </c>
      <c r="AG5" s="76" t="s">
        <v>211</v>
      </c>
      <c r="AH5" s="76" t="s">
        <v>212</v>
      </c>
      <c r="AI5" s="76" t="s">
        <v>213</v>
      </c>
    </row>
    <row r="6" spans="1:35" ht="18" x14ac:dyDescent="0.4">
      <c r="A6" s="78" t="s">
        <v>214</v>
      </c>
      <c r="B6" s="79">
        <v>2699.8136106703791</v>
      </c>
      <c r="C6" s="79">
        <v>2450.5737546211658</v>
      </c>
      <c r="D6" s="80">
        <v>249.23985604921282</v>
      </c>
      <c r="E6" s="81"/>
      <c r="F6" s="81"/>
      <c r="G6" s="82">
        <v>9.2317430753053042E-2</v>
      </c>
      <c r="H6" s="78" t="s">
        <v>214</v>
      </c>
      <c r="I6" s="83">
        <v>31.775112413300221</v>
      </c>
      <c r="J6" s="83">
        <v>16.716963401094361</v>
      </c>
      <c r="K6" s="83">
        <v>15.058149012205861</v>
      </c>
      <c r="L6" s="81"/>
      <c r="M6" s="81"/>
      <c r="N6" s="85">
        <v>0.47389758425851919</v>
      </c>
      <c r="O6" s="78" t="s">
        <v>214</v>
      </c>
      <c r="P6" s="85">
        <v>0.47099177113591068</v>
      </c>
      <c r="Q6" s="85">
        <v>0.39410806440826346</v>
      </c>
      <c r="R6" s="82">
        <v>7.6883706727647244E-2</v>
      </c>
      <c r="S6" s="81"/>
      <c r="T6" s="81"/>
      <c r="U6" s="85">
        <v>0.16323789806820524</v>
      </c>
      <c r="V6" s="78" t="s">
        <v>214</v>
      </c>
      <c r="W6" s="86">
        <v>2.07541053869911E-6</v>
      </c>
      <c r="X6" s="86">
        <v>2.07541053869911E-6</v>
      </c>
      <c r="Y6" s="87">
        <v>0</v>
      </c>
      <c r="Z6" s="81"/>
      <c r="AA6" s="81"/>
      <c r="AB6" s="87">
        <v>0</v>
      </c>
      <c r="AC6" s="78" t="s">
        <v>214</v>
      </c>
      <c r="AD6" s="80">
        <v>256.74928330852032</v>
      </c>
      <c r="AE6" s="88">
        <v>225.34987481751338</v>
      </c>
      <c r="AF6" s="94">
        <v>31.399408491006881</v>
      </c>
      <c r="AG6" s="77"/>
      <c r="AH6" s="77"/>
      <c r="AI6" s="89">
        <v>0.12229599275366264</v>
      </c>
    </row>
    <row r="7" spans="1:35" ht="18" x14ac:dyDescent="0.4">
      <c r="A7" s="76" t="s">
        <v>215</v>
      </c>
      <c r="B7" s="91">
        <v>2504.4499176610393</v>
      </c>
      <c r="C7" s="91">
        <v>2281.611107686213</v>
      </c>
      <c r="D7" s="88">
        <v>222.83880997482621</v>
      </c>
      <c r="E7" s="89">
        <v>0.92763808129671965</v>
      </c>
      <c r="F7" s="93">
        <v>8.8977147597720879E-2</v>
      </c>
      <c r="G7" s="93">
        <v>8.2538590476804827E-2</v>
      </c>
      <c r="H7" s="76" t="s">
        <v>240</v>
      </c>
      <c r="I7" s="94">
        <v>11.190714194942226</v>
      </c>
      <c r="J7" s="90">
        <v>2.4538921716740995E-3</v>
      </c>
      <c r="K7" s="94">
        <v>11.188260302770551</v>
      </c>
      <c r="L7" s="89">
        <v>0.35218488134311332</v>
      </c>
      <c r="M7" s="89">
        <v>0.99978072068244017</v>
      </c>
      <c r="N7" s="89">
        <v>0.3521076544826775</v>
      </c>
      <c r="O7" s="76" t="s">
        <v>219</v>
      </c>
      <c r="P7" s="89">
        <v>0.42013222510136905</v>
      </c>
      <c r="Q7" s="89">
        <v>0.38723581672408564</v>
      </c>
      <c r="R7" s="93">
        <v>3.2896408377283484E-2</v>
      </c>
      <c r="S7" s="89">
        <v>0.89201606237858144</v>
      </c>
      <c r="T7" s="93">
        <v>7.8300131272592277E-2</v>
      </c>
      <c r="U7" s="93">
        <v>6.9844974781503782E-2</v>
      </c>
      <c r="V7" s="76" t="s">
        <v>218</v>
      </c>
      <c r="W7" s="90">
        <v>1.5177600440140254E-6</v>
      </c>
      <c r="X7" s="90">
        <v>1.5177600440140254E-6</v>
      </c>
      <c r="Y7" s="95">
        <v>0</v>
      </c>
      <c r="Z7" s="89">
        <v>0.73130593475996031</v>
      </c>
      <c r="AA7" s="95">
        <v>0</v>
      </c>
      <c r="AB7" s="95">
        <v>0</v>
      </c>
      <c r="AC7" s="76" t="s">
        <v>219</v>
      </c>
      <c r="AD7" s="88">
        <v>235.19047250451169</v>
      </c>
      <c r="AE7" s="88">
        <v>216.77502763334542</v>
      </c>
      <c r="AF7" s="94">
        <v>18.415444871166269</v>
      </c>
      <c r="AG7" s="89">
        <v>0.91603166121362567</v>
      </c>
      <c r="AH7" s="93">
        <v>7.8300131272592277E-2</v>
      </c>
      <c r="AI7" s="93">
        <v>7.1725399322877664E-2</v>
      </c>
    </row>
    <row r="8" spans="1:35" ht="18" x14ac:dyDescent="0.4">
      <c r="A8" s="76" t="s">
        <v>223</v>
      </c>
      <c r="B8" s="88">
        <v>194.3481984831144</v>
      </c>
      <c r="C8" s="88">
        <v>167.94715240872776</v>
      </c>
      <c r="D8" s="94">
        <v>26.401046074386624</v>
      </c>
      <c r="E8" s="89">
        <v>0.99962386495044997</v>
      </c>
      <c r="F8" s="89">
        <v>0.13584404836497846</v>
      </c>
      <c r="G8" s="90">
        <v>9.7788402762482157E-3</v>
      </c>
      <c r="H8" s="76" t="s">
        <v>216</v>
      </c>
      <c r="I8" s="94">
        <v>10.542097135105038</v>
      </c>
      <c r="J8" s="94">
        <v>10.542097135105038</v>
      </c>
      <c r="K8" s="95">
        <v>0</v>
      </c>
      <c r="L8" s="89">
        <v>0.68395702420711135</v>
      </c>
      <c r="M8" s="95">
        <v>0</v>
      </c>
      <c r="N8" s="95">
        <v>0</v>
      </c>
      <c r="O8" s="76" t="s">
        <v>232</v>
      </c>
      <c r="P8" s="93">
        <v>2.2946766190285808E-2</v>
      </c>
      <c r="Q8" s="90">
        <v>8.020476116661837E-4</v>
      </c>
      <c r="R8" s="93">
        <v>2.2144718578619622E-2</v>
      </c>
      <c r="S8" s="89">
        <v>0.94073616238148405</v>
      </c>
      <c r="T8" s="89">
        <v>0.96504746660094864</v>
      </c>
      <c r="U8" s="93">
        <v>4.7017209080346081E-2</v>
      </c>
      <c r="V8" s="76" t="s">
        <v>224</v>
      </c>
      <c r="W8" s="90">
        <v>2.0452958931712049E-7</v>
      </c>
      <c r="X8" s="90">
        <v>2.0452958931712049E-7</v>
      </c>
      <c r="Y8" s="95">
        <v>0</v>
      </c>
      <c r="Z8" s="89">
        <v>0.82985491362624364</v>
      </c>
      <c r="AA8" s="95">
        <v>0</v>
      </c>
      <c r="AB8" s="95">
        <v>0</v>
      </c>
      <c r="AC8" s="76" t="s">
        <v>274</v>
      </c>
      <c r="AD8" s="94">
        <v>14.68119796715213</v>
      </c>
      <c r="AE8" s="92">
        <v>6.9218349805257082</v>
      </c>
      <c r="AF8" s="92">
        <v>7.7593629866264218</v>
      </c>
      <c r="AG8" s="89">
        <v>0.97321272819837989</v>
      </c>
      <c r="AH8" s="89">
        <v>0.52852383054756868</v>
      </c>
      <c r="AI8" s="93">
        <v>3.0221556557579392E-2</v>
      </c>
    </row>
    <row r="9" spans="1:35" ht="18" x14ac:dyDescent="0.4">
      <c r="A9" s="96" t="s">
        <v>231</v>
      </c>
      <c r="B9" s="97">
        <v>1.0109165404985929</v>
      </c>
      <c r="C9" s="97">
        <v>1.0109165404985929</v>
      </c>
      <c r="D9" s="101">
        <v>0</v>
      </c>
      <c r="E9" s="98">
        <v>0.99999830433267378</v>
      </c>
      <c r="F9" s="101">
        <v>0</v>
      </c>
      <c r="G9" s="101">
        <v>0</v>
      </c>
      <c r="H9" s="76" t="s">
        <v>219</v>
      </c>
      <c r="I9" s="92">
        <v>6.6401570912386161</v>
      </c>
      <c r="J9" s="92">
        <v>6.1202319193239987</v>
      </c>
      <c r="K9" s="89">
        <v>0.51992517191461807</v>
      </c>
      <c r="L9" s="89">
        <v>0.89293054426487906</v>
      </c>
      <c r="M9" s="93">
        <v>7.8300131272592263E-2</v>
      </c>
      <c r="N9" s="93">
        <v>1.6362654053018903E-2</v>
      </c>
      <c r="O9" s="76" t="s">
        <v>246</v>
      </c>
      <c r="P9" s="90">
        <v>9.3753332896105209E-3</v>
      </c>
      <c r="Q9" s="90">
        <v>2.3489965440396262E-3</v>
      </c>
      <c r="R9" s="90">
        <v>7.0263367455708952E-3</v>
      </c>
      <c r="S9" s="89">
        <v>0.96064167637167475</v>
      </c>
      <c r="T9" s="89">
        <v>0.74944927593745203</v>
      </c>
      <c r="U9" s="93">
        <v>1.4918173047111169E-2</v>
      </c>
      <c r="V9" s="76" t="s">
        <v>234</v>
      </c>
      <c r="W9" s="90">
        <v>1.0534739571115298E-7</v>
      </c>
      <c r="X9" s="90">
        <v>1.0534739571115298E-7</v>
      </c>
      <c r="Y9" s="95">
        <v>0</v>
      </c>
      <c r="Z9" s="89">
        <v>0.88061470006212916</v>
      </c>
      <c r="AA9" s="95">
        <v>0</v>
      </c>
      <c r="AB9" s="95">
        <v>0</v>
      </c>
      <c r="AC9" s="76" t="s">
        <v>246</v>
      </c>
      <c r="AD9" s="92">
        <v>3.3894454256637867</v>
      </c>
      <c r="AE9" s="89">
        <v>0.849228005570553</v>
      </c>
      <c r="AF9" s="92">
        <v>2.5402174200932337</v>
      </c>
      <c r="AG9" s="89">
        <v>0.98641411042615768</v>
      </c>
      <c r="AH9" s="89">
        <v>0.74944927593745203</v>
      </c>
      <c r="AI9" s="90">
        <v>9.8937663519816175E-3</v>
      </c>
    </row>
    <row r="10" spans="1:35" ht="36" x14ac:dyDescent="0.4">
      <c r="A10" s="96" t="s">
        <v>239</v>
      </c>
      <c r="B10" s="99">
        <v>3.7234507118062568E-3</v>
      </c>
      <c r="C10" s="99">
        <v>3.7234507118062568E-3</v>
      </c>
      <c r="D10" s="101">
        <v>0</v>
      </c>
      <c r="E10" s="98">
        <v>0.99999968348370005</v>
      </c>
      <c r="F10" s="101">
        <v>0</v>
      </c>
      <c r="G10" s="101">
        <v>0</v>
      </c>
      <c r="H10" s="76" t="s">
        <v>263</v>
      </c>
      <c r="I10" s="92">
        <v>2.7789402240000007</v>
      </c>
      <c r="J10" s="95">
        <v>0</v>
      </c>
      <c r="K10" s="92">
        <v>2.7789402240000007</v>
      </c>
      <c r="L10" s="89">
        <v>0.98038704757647099</v>
      </c>
      <c r="M10" s="92">
        <v>1</v>
      </c>
      <c r="N10" s="93">
        <v>8.7456503311592063E-2</v>
      </c>
      <c r="O10" s="76" t="s">
        <v>252</v>
      </c>
      <c r="P10" s="90">
        <v>7.1613629716627963E-3</v>
      </c>
      <c r="Q10" s="90">
        <v>1.782459003827025E-4</v>
      </c>
      <c r="R10" s="90">
        <v>6.9831170712800934E-3</v>
      </c>
      <c r="S10" s="89">
        <v>0.97584653431301716</v>
      </c>
      <c r="T10" s="89">
        <v>0.97511005920409088</v>
      </c>
      <c r="U10" s="93">
        <v>1.4826409927372226E-2</v>
      </c>
      <c r="V10" s="76" t="s">
        <v>239</v>
      </c>
      <c r="W10" s="90">
        <v>1.028577544697861E-7</v>
      </c>
      <c r="X10" s="90">
        <v>1.028577544697861E-7</v>
      </c>
      <c r="Y10" s="95">
        <v>0</v>
      </c>
      <c r="Z10" s="89">
        <v>0.93017489673254727</v>
      </c>
      <c r="AA10" s="95">
        <v>0</v>
      </c>
      <c r="AB10" s="95">
        <v>0</v>
      </c>
      <c r="AC10" s="76" t="s">
        <v>252</v>
      </c>
      <c r="AD10" s="92">
        <v>2.7237648764653448</v>
      </c>
      <c r="AE10" s="93">
        <v>6.7794346517199039E-2</v>
      </c>
      <c r="AF10" s="92">
        <v>2.6559705299481453</v>
      </c>
      <c r="AG10" s="89">
        <v>0.99702276662712697</v>
      </c>
      <c r="AH10" s="89">
        <v>0.97511005920409077</v>
      </c>
      <c r="AI10" s="93">
        <v>1.034460737620297E-2</v>
      </c>
    </row>
    <row r="11" spans="1:35" ht="18" x14ac:dyDescent="0.4">
      <c r="A11" s="96" t="s">
        <v>245</v>
      </c>
      <c r="B11" s="99">
        <v>2.2942517246807723E-4</v>
      </c>
      <c r="C11" s="99">
        <v>2.2942517246807723E-4</v>
      </c>
      <c r="D11" s="101">
        <v>0</v>
      </c>
      <c r="E11" s="98">
        <v>0.99999976846185246</v>
      </c>
      <c r="F11" s="101">
        <v>0</v>
      </c>
      <c r="G11" s="101">
        <v>0</v>
      </c>
      <c r="H11" s="76" t="s">
        <v>232</v>
      </c>
      <c r="I11" s="89">
        <v>0.36374300537721177</v>
      </c>
      <c r="J11" s="93">
        <v>1.2713739544118257E-2</v>
      </c>
      <c r="K11" s="89">
        <v>0.35102926583309352</v>
      </c>
      <c r="L11" s="89">
        <v>0.99183446594107005</v>
      </c>
      <c r="M11" s="89">
        <v>0.96504746660094876</v>
      </c>
      <c r="N11" s="93">
        <v>1.1047302091877476E-2</v>
      </c>
      <c r="O11" s="76" t="s">
        <v>288</v>
      </c>
      <c r="P11" s="90">
        <v>5.3183384522817508E-3</v>
      </c>
      <c r="Q11" s="95">
        <v>0</v>
      </c>
      <c r="R11" s="90">
        <v>5.3183384522817508E-3</v>
      </c>
      <c r="S11" s="89">
        <v>0.98713832066303198</v>
      </c>
      <c r="T11" s="92">
        <v>1</v>
      </c>
      <c r="U11" s="93">
        <v>1.1291786350014758E-2</v>
      </c>
      <c r="V11" s="76" t="s">
        <v>247</v>
      </c>
      <c r="W11" s="90">
        <v>8.1433202793759224E-8</v>
      </c>
      <c r="X11" s="90">
        <v>8.1433202793759224E-8</v>
      </c>
      <c r="Y11" s="95">
        <v>0</v>
      </c>
      <c r="Z11" s="89">
        <v>0.96941205067164338</v>
      </c>
      <c r="AA11" s="95">
        <v>0</v>
      </c>
      <c r="AB11" s="95">
        <v>0</v>
      </c>
      <c r="AC11" s="96" t="s">
        <v>269</v>
      </c>
      <c r="AD11" s="98">
        <v>0.29412166472804457</v>
      </c>
      <c r="AE11" s="98">
        <v>0.28807356627598357</v>
      </c>
      <c r="AF11" s="99">
        <v>6.048098452061057E-3</v>
      </c>
      <c r="AG11" s="98">
        <v>0.99816832645474529</v>
      </c>
      <c r="AH11" s="100">
        <v>2.0563253841410646E-2</v>
      </c>
      <c r="AI11" s="99">
        <v>2.3556437525838845E-5</v>
      </c>
    </row>
    <row r="12" spans="1:35" ht="18" x14ac:dyDescent="0.4">
      <c r="A12" s="96" t="s">
        <v>247</v>
      </c>
      <c r="B12" s="99">
        <v>1.5617326563186702E-4</v>
      </c>
      <c r="C12" s="99">
        <v>1.5617326563186702E-4</v>
      </c>
      <c r="D12" s="101">
        <v>0</v>
      </c>
      <c r="E12" s="98">
        <v>0.99999982630779594</v>
      </c>
      <c r="F12" s="101">
        <v>0</v>
      </c>
      <c r="G12" s="101">
        <v>0</v>
      </c>
      <c r="H12" s="76" t="s">
        <v>246</v>
      </c>
      <c r="I12" s="89">
        <v>0.14627597870929218</v>
      </c>
      <c r="J12" s="93">
        <v>3.6649552378571017E-2</v>
      </c>
      <c r="K12" s="89">
        <v>0.10962642633072117</v>
      </c>
      <c r="L12" s="89">
        <v>0.9964379422972407</v>
      </c>
      <c r="M12" s="89">
        <v>0.74944927593745203</v>
      </c>
      <c r="N12" s="90">
        <v>3.4500720219272757E-3</v>
      </c>
      <c r="O12" s="96" t="s">
        <v>277</v>
      </c>
      <c r="P12" s="99">
        <v>2.5147019051325642E-3</v>
      </c>
      <c r="Q12" s="101">
        <v>0</v>
      </c>
      <c r="R12" s="99">
        <v>2.5147019051325642E-3</v>
      </c>
      <c r="S12" s="98">
        <v>0.99247748380609024</v>
      </c>
      <c r="T12" s="97">
        <v>1</v>
      </c>
      <c r="U12" s="99">
        <v>5.3391631430582146E-3</v>
      </c>
      <c r="V12" s="76" t="s">
        <v>245</v>
      </c>
      <c r="W12" s="90">
        <v>3.7426618673422062E-8</v>
      </c>
      <c r="X12" s="90">
        <v>3.7426618673422062E-8</v>
      </c>
      <c r="Y12" s="95">
        <v>0</v>
      </c>
      <c r="Z12" s="89">
        <v>0.98744540743434039</v>
      </c>
      <c r="AA12" s="95">
        <v>0</v>
      </c>
      <c r="AB12" s="95">
        <v>0</v>
      </c>
      <c r="AC12" s="96" t="s">
        <v>305</v>
      </c>
      <c r="AD12" s="98">
        <v>0.21146882244652035</v>
      </c>
      <c r="AE12" s="98">
        <v>0.21146882244652035</v>
      </c>
      <c r="AF12" s="101">
        <v>0</v>
      </c>
      <c r="AG12" s="98">
        <v>0.99899196584225014</v>
      </c>
      <c r="AH12" s="101">
        <v>0</v>
      </c>
      <c r="AI12" s="101">
        <v>0</v>
      </c>
    </row>
    <row r="13" spans="1:35" ht="36" x14ac:dyDescent="0.4">
      <c r="A13" s="96" t="s">
        <v>224</v>
      </c>
      <c r="B13" s="99">
        <v>1.3294423305612832E-4</v>
      </c>
      <c r="C13" s="99">
        <v>1.3294423305612832E-4</v>
      </c>
      <c r="D13" s="101">
        <v>0</v>
      </c>
      <c r="E13" s="98">
        <v>0.99999987554980008</v>
      </c>
      <c r="F13" s="101">
        <v>0</v>
      </c>
      <c r="G13" s="101">
        <v>0</v>
      </c>
      <c r="H13" s="76" t="s">
        <v>252</v>
      </c>
      <c r="I13" s="89">
        <v>0.11318478392783826</v>
      </c>
      <c r="J13" s="90">
        <v>2.8171625709616558E-3</v>
      </c>
      <c r="K13" s="89">
        <v>0.1103676213568766</v>
      </c>
      <c r="L13" s="92">
        <v>1</v>
      </c>
      <c r="M13" s="89">
        <v>0.97511005920409088</v>
      </c>
      <c r="N13" s="90">
        <v>3.4733982974259952E-3</v>
      </c>
      <c r="O13" s="96" t="s">
        <v>264</v>
      </c>
      <c r="P13" s="99">
        <v>1.4159077929857525E-3</v>
      </c>
      <c r="Q13" s="99">
        <v>1.4159077929857525E-3</v>
      </c>
      <c r="R13" s="101">
        <v>0</v>
      </c>
      <c r="S13" s="98">
        <v>0.99548370998615898</v>
      </c>
      <c r="T13" s="101">
        <v>0</v>
      </c>
      <c r="U13" s="101">
        <v>0</v>
      </c>
      <c r="V13" s="96" t="s">
        <v>259</v>
      </c>
      <c r="W13" s="99">
        <v>1.3175998688861496E-8</v>
      </c>
      <c r="X13" s="99">
        <v>1.3175998688861496E-8</v>
      </c>
      <c r="Y13" s="101">
        <v>0</v>
      </c>
      <c r="Z13" s="98">
        <v>0.99379403024567114</v>
      </c>
      <c r="AA13" s="101">
        <v>0</v>
      </c>
      <c r="AB13" s="101">
        <v>0</v>
      </c>
      <c r="AC13" s="96" t="s">
        <v>249</v>
      </c>
      <c r="AD13" s="98">
        <v>0.12628957243337727</v>
      </c>
      <c r="AE13" s="98">
        <v>0.12628957243337727</v>
      </c>
      <c r="AF13" s="101">
        <v>0</v>
      </c>
      <c r="AG13" s="98">
        <v>0.99948384480995744</v>
      </c>
      <c r="AH13" s="101">
        <v>0</v>
      </c>
      <c r="AI13" s="101">
        <v>0</v>
      </c>
    </row>
    <row r="14" spans="1:35" ht="36" x14ac:dyDescent="0.4">
      <c r="A14" s="96" t="s">
        <v>259</v>
      </c>
      <c r="B14" s="99">
        <v>1.3175998688861497E-4</v>
      </c>
      <c r="C14" s="99">
        <v>1.3175998688861497E-4</v>
      </c>
      <c r="D14" s="101">
        <v>0</v>
      </c>
      <c r="E14" s="98">
        <v>0.9999999243531642</v>
      </c>
      <c r="F14" s="101">
        <v>0</v>
      </c>
      <c r="G14" s="101">
        <v>0</v>
      </c>
      <c r="H14" s="96" t="s">
        <v>242</v>
      </c>
      <c r="I14" s="101">
        <v>0</v>
      </c>
      <c r="J14" s="101">
        <v>0</v>
      </c>
      <c r="K14" s="101">
        <v>0</v>
      </c>
      <c r="L14" s="97">
        <v>1</v>
      </c>
      <c r="M14" s="101">
        <v>0</v>
      </c>
      <c r="N14" s="101">
        <v>0</v>
      </c>
      <c r="O14" s="96" t="s">
        <v>273</v>
      </c>
      <c r="P14" s="99">
        <v>1.1711238183274551E-3</v>
      </c>
      <c r="Q14" s="99">
        <v>1.1711238183274551E-3</v>
      </c>
      <c r="R14" s="101">
        <v>0</v>
      </c>
      <c r="S14" s="98">
        <v>0.99797021588731938</v>
      </c>
      <c r="T14" s="101">
        <v>0</v>
      </c>
      <c r="U14" s="101">
        <v>0</v>
      </c>
      <c r="V14" s="96" t="s">
        <v>265</v>
      </c>
      <c r="W14" s="99">
        <v>1.2879935030982205E-8</v>
      </c>
      <c r="X14" s="99">
        <v>1.2879935030982205E-8</v>
      </c>
      <c r="Y14" s="101">
        <v>0</v>
      </c>
      <c r="Z14" s="97">
        <v>1</v>
      </c>
      <c r="AA14" s="101">
        <v>0</v>
      </c>
      <c r="AB14" s="101">
        <v>0</v>
      </c>
      <c r="AC14" s="96" t="s">
        <v>223</v>
      </c>
      <c r="AD14" s="98">
        <v>0.11178509713777508</v>
      </c>
      <c r="AE14" s="100">
        <v>9.6599756995707345E-2</v>
      </c>
      <c r="AF14" s="100">
        <v>1.5185340142067733E-2</v>
      </c>
      <c r="AG14" s="98">
        <v>0.99991923101901437</v>
      </c>
      <c r="AH14" s="98">
        <v>0.13584404836497846</v>
      </c>
      <c r="AI14" s="99">
        <v>5.9144625240571416E-5</v>
      </c>
    </row>
    <row r="15" spans="1:35" ht="36" x14ac:dyDescent="0.4">
      <c r="A15" s="96" t="s">
        <v>234</v>
      </c>
      <c r="B15" s="99">
        <v>1.281726647819028E-4</v>
      </c>
      <c r="C15" s="99">
        <v>1.281726647819028E-4</v>
      </c>
      <c r="D15" s="101">
        <v>0</v>
      </c>
      <c r="E15" s="98">
        <v>0.99999997182779898</v>
      </c>
      <c r="F15" s="101">
        <v>0</v>
      </c>
      <c r="G15" s="101">
        <v>0</v>
      </c>
      <c r="H15" s="96" t="s">
        <v>248</v>
      </c>
      <c r="I15" s="101">
        <v>0</v>
      </c>
      <c r="J15" s="101">
        <v>0</v>
      </c>
      <c r="K15" s="101">
        <v>0</v>
      </c>
      <c r="L15" s="97">
        <v>1</v>
      </c>
      <c r="M15" s="101">
        <v>0</v>
      </c>
      <c r="N15" s="101">
        <v>0</v>
      </c>
      <c r="O15" s="96" t="s">
        <v>283</v>
      </c>
      <c r="P15" s="99">
        <v>7.7453430524452953E-4</v>
      </c>
      <c r="Q15" s="99">
        <v>7.7453430524452953E-4</v>
      </c>
      <c r="R15" s="101">
        <v>0</v>
      </c>
      <c r="S15" s="98">
        <v>0.99961469112597712</v>
      </c>
      <c r="T15" s="101">
        <v>0</v>
      </c>
      <c r="U15" s="101">
        <v>0</v>
      </c>
      <c r="V15" s="96" t="s">
        <v>242</v>
      </c>
      <c r="W15" s="101">
        <v>0</v>
      </c>
      <c r="X15" s="101">
        <v>0</v>
      </c>
      <c r="Y15" s="101">
        <v>0</v>
      </c>
      <c r="Z15" s="97">
        <v>1</v>
      </c>
      <c r="AA15" s="101">
        <v>0</v>
      </c>
      <c r="AB15" s="101">
        <v>0</v>
      </c>
      <c r="AC15" s="96" t="s">
        <v>301</v>
      </c>
      <c r="AD15" s="100">
        <v>1.3557681534712604E-2</v>
      </c>
      <c r="AE15" s="100">
        <v>1.3557681534712604E-2</v>
      </c>
      <c r="AF15" s="101">
        <v>0</v>
      </c>
      <c r="AG15" s="98">
        <v>0.9999720361577864</v>
      </c>
      <c r="AH15" s="101">
        <v>0</v>
      </c>
      <c r="AI15" s="101">
        <v>0</v>
      </c>
    </row>
    <row r="16" spans="1:35" ht="36" x14ac:dyDescent="0.4">
      <c r="A16" s="96" t="s">
        <v>265</v>
      </c>
      <c r="B16" s="99">
        <v>6.1179691397165477E-5</v>
      </c>
      <c r="C16" s="99">
        <v>6.1179691397165477E-5</v>
      </c>
      <c r="D16" s="101">
        <v>0</v>
      </c>
      <c r="E16" s="98">
        <v>0.99999999448850829</v>
      </c>
      <c r="F16" s="101">
        <v>0</v>
      </c>
      <c r="G16" s="101">
        <v>0</v>
      </c>
      <c r="H16" s="96" t="s">
        <v>255</v>
      </c>
      <c r="I16" s="101">
        <v>0</v>
      </c>
      <c r="J16" s="101">
        <v>0</v>
      </c>
      <c r="K16" s="101">
        <v>0</v>
      </c>
      <c r="L16" s="97">
        <v>1</v>
      </c>
      <c r="M16" s="101">
        <v>0</v>
      </c>
      <c r="N16" s="101">
        <v>0</v>
      </c>
      <c r="O16" s="96" t="s">
        <v>217</v>
      </c>
      <c r="P16" s="99">
        <v>1.8139171153158656E-4</v>
      </c>
      <c r="Q16" s="99">
        <v>1.8139171153158656E-4</v>
      </c>
      <c r="R16" s="101">
        <v>0</v>
      </c>
      <c r="S16" s="98">
        <v>0.99999981826120099</v>
      </c>
      <c r="T16" s="101">
        <v>0</v>
      </c>
      <c r="U16" s="101">
        <v>0</v>
      </c>
      <c r="V16" s="96" t="s">
        <v>248</v>
      </c>
      <c r="W16" s="101">
        <v>0</v>
      </c>
      <c r="X16" s="101">
        <v>0</v>
      </c>
      <c r="Y16" s="101">
        <v>0</v>
      </c>
      <c r="Z16" s="97">
        <v>1</v>
      </c>
      <c r="AA16" s="101">
        <v>0</v>
      </c>
      <c r="AB16" s="101">
        <v>0</v>
      </c>
      <c r="AC16" s="96" t="s">
        <v>312</v>
      </c>
      <c r="AD16" s="99">
        <v>4.2177089612729646E-3</v>
      </c>
      <c r="AE16" s="101">
        <v>0</v>
      </c>
      <c r="AF16" s="99">
        <v>4.2177089612729646E-3</v>
      </c>
      <c r="AG16" s="98">
        <v>0.99998846350241977</v>
      </c>
      <c r="AH16" s="97">
        <v>1</v>
      </c>
      <c r="AI16" s="99">
        <v>1.6427344633343318E-5</v>
      </c>
    </row>
    <row r="17" spans="1:35" ht="36" x14ac:dyDescent="0.4">
      <c r="A17" s="96" t="s">
        <v>218</v>
      </c>
      <c r="B17" s="99">
        <v>1.4880000431510052E-5</v>
      </c>
      <c r="C17" s="99">
        <v>1.4880000431510052E-5</v>
      </c>
      <c r="D17" s="101">
        <v>0</v>
      </c>
      <c r="E17" s="97">
        <v>1</v>
      </c>
      <c r="F17" s="101">
        <v>0</v>
      </c>
      <c r="G17" s="101">
        <v>0</v>
      </c>
      <c r="H17" s="96" t="s">
        <v>237</v>
      </c>
      <c r="I17" s="101">
        <v>0</v>
      </c>
      <c r="J17" s="101">
        <v>0</v>
      </c>
      <c r="K17" s="101">
        <v>0</v>
      </c>
      <c r="L17" s="97">
        <v>1</v>
      </c>
      <c r="M17" s="101">
        <v>0</v>
      </c>
      <c r="N17" s="101">
        <v>0</v>
      </c>
      <c r="O17" s="96" t="s">
        <v>291</v>
      </c>
      <c r="P17" s="99">
        <v>8.5597478835842923E-8</v>
      </c>
      <c r="Q17" s="101">
        <v>0</v>
      </c>
      <c r="R17" s="99">
        <v>8.5597478835842923E-8</v>
      </c>
      <c r="S17" s="97">
        <v>1</v>
      </c>
      <c r="T17" s="97">
        <v>1</v>
      </c>
      <c r="U17" s="99">
        <v>1.8173879902275974E-7</v>
      </c>
      <c r="V17" s="96" t="s">
        <v>255</v>
      </c>
      <c r="W17" s="101">
        <v>0</v>
      </c>
      <c r="X17" s="101">
        <v>0</v>
      </c>
      <c r="Y17" s="101">
        <v>0</v>
      </c>
      <c r="Z17" s="97">
        <v>1</v>
      </c>
      <c r="AA17" s="101">
        <v>0</v>
      </c>
      <c r="AB17" s="101">
        <v>0</v>
      </c>
      <c r="AC17" s="96" t="s">
        <v>315</v>
      </c>
      <c r="AD17" s="99">
        <v>2.9615356174046903E-3</v>
      </c>
      <c r="AE17" s="101">
        <v>0</v>
      </c>
      <c r="AF17" s="99">
        <v>2.9615356174046903E-3</v>
      </c>
      <c r="AG17" s="98">
        <v>0.99999999824004115</v>
      </c>
      <c r="AH17" s="97">
        <v>1</v>
      </c>
      <c r="AI17" s="99">
        <v>1.1534737621238029E-5</v>
      </c>
    </row>
    <row r="18" spans="1:35" ht="36" x14ac:dyDescent="0.4">
      <c r="A18" s="96" t="s">
        <v>242</v>
      </c>
      <c r="B18" s="101">
        <v>0</v>
      </c>
      <c r="C18" s="101">
        <v>0</v>
      </c>
      <c r="D18" s="101">
        <v>0</v>
      </c>
      <c r="E18" s="97">
        <v>1</v>
      </c>
      <c r="F18" s="101">
        <v>0</v>
      </c>
      <c r="G18" s="101">
        <v>0</v>
      </c>
      <c r="H18" s="96" t="s">
        <v>748</v>
      </c>
      <c r="I18" s="101">
        <v>0</v>
      </c>
      <c r="J18" s="101">
        <v>0</v>
      </c>
      <c r="K18" s="101">
        <v>0</v>
      </c>
      <c r="L18" s="97">
        <v>1</v>
      </c>
      <c r="M18" s="101">
        <v>0</v>
      </c>
      <c r="N18" s="101">
        <v>0</v>
      </c>
      <c r="O18" s="96" t="s">
        <v>242</v>
      </c>
      <c r="P18" s="101">
        <v>0</v>
      </c>
      <c r="Q18" s="101">
        <v>0</v>
      </c>
      <c r="R18" s="101">
        <v>0</v>
      </c>
      <c r="S18" s="97">
        <v>1</v>
      </c>
      <c r="T18" s="101">
        <v>0</v>
      </c>
      <c r="U18" s="101">
        <v>0</v>
      </c>
      <c r="V18" s="96" t="s">
        <v>237</v>
      </c>
      <c r="W18" s="101">
        <v>0</v>
      </c>
      <c r="X18" s="101">
        <v>0</v>
      </c>
      <c r="Y18" s="101">
        <v>0</v>
      </c>
      <c r="Z18" s="97">
        <v>1</v>
      </c>
      <c r="AA18" s="101">
        <v>0</v>
      </c>
      <c r="AB18" s="101">
        <v>0</v>
      </c>
      <c r="AC18" s="96" t="s">
        <v>224</v>
      </c>
      <c r="AD18" s="99">
        <v>3.9188655965426859E-7</v>
      </c>
      <c r="AE18" s="99">
        <v>3.9188655965426859E-7</v>
      </c>
      <c r="AF18" s="101">
        <v>0</v>
      </c>
      <c r="AG18" s="98">
        <v>0.99999999976638054</v>
      </c>
      <c r="AH18" s="101">
        <v>0</v>
      </c>
      <c r="AI18" s="101">
        <v>0</v>
      </c>
    </row>
    <row r="19" spans="1:35" ht="36" x14ac:dyDescent="0.4">
      <c r="A19" s="96" t="s">
        <v>248</v>
      </c>
      <c r="B19" s="101">
        <v>0</v>
      </c>
      <c r="C19" s="101">
        <v>0</v>
      </c>
      <c r="D19" s="101">
        <v>0</v>
      </c>
      <c r="E19" s="97">
        <v>1</v>
      </c>
      <c r="F19" s="101">
        <v>0</v>
      </c>
      <c r="G19" s="101">
        <v>0</v>
      </c>
      <c r="H19" s="96" t="s">
        <v>268</v>
      </c>
      <c r="I19" s="101">
        <v>0</v>
      </c>
      <c r="J19" s="101">
        <v>0</v>
      </c>
      <c r="K19" s="101">
        <v>0</v>
      </c>
      <c r="L19" s="97">
        <v>1</v>
      </c>
      <c r="M19" s="101">
        <v>0</v>
      </c>
      <c r="N19" s="101">
        <v>0</v>
      </c>
      <c r="O19" s="96" t="s">
        <v>248</v>
      </c>
      <c r="P19" s="101">
        <v>0</v>
      </c>
      <c r="Q19" s="101">
        <v>0</v>
      </c>
      <c r="R19" s="101">
        <v>0</v>
      </c>
      <c r="S19" s="97">
        <v>1</v>
      </c>
      <c r="T19" s="101">
        <v>0</v>
      </c>
      <c r="U19" s="101">
        <v>0</v>
      </c>
      <c r="V19" s="96" t="s">
        <v>748</v>
      </c>
      <c r="W19" s="101">
        <v>0</v>
      </c>
      <c r="X19" s="101">
        <v>0</v>
      </c>
      <c r="Y19" s="101">
        <v>0</v>
      </c>
      <c r="Z19" s="97">
        <v>1</v>
      </c>
      <c r="AA19" s="101">
        <v>0</v>
      </c>
      <c r="AB19" s="101">
        <v>0</v>
      </c>
      <c r="AC19" s="96" t="s">
        <v>218</v>
      </c>
      <c r="AD19" s="99">
        <v>5.5697749307505071E-8</v>
      </c>
      <c r="AE19" s="99">
        <v>5.5697749307505071E-8</v>
      </c>
      <c r="AF19" s="101">
        <v>0</v>
      </c>
      <c r="AG19" s="98">
        <v>0.9999999999833149</v>
      </c>
      <c r="AH19" s="101">
        <v>0</v>
      </c>
      <c r="AI19" s="101">
        <v>0</v>
      </c>
    </row>
    <row r="20" spans="1:35" ht="54" x14ac:dyDescent="0.4">
      <c r="A20" s="96" t="s">
        <v>255</v>
      </c>
      <c r="B20" s="101">
        <v>0</v>
      </c>
      <c r="C20" s="101">
        <v>0</v>
      </c>
      <c r="D20" s="101">
        <v>0</v>
      </c>
      <c r="E20" s="97">
        <v>1</v>
      </c>
      <c r="F20" s="101">
        <v>0</v>
      </c>
      <c r="G20" s="101">
        <v>0</v>
      </c>
      <c r="H20" s="96" t="s">
        <v>221</v>
      </c>
      <c r="I20" s="101">
        <v>0</v>
      </c>
      <c r="J20" s="101">
        <v>0</v>
      </c>
      <c r="K20" s="101">
        <v>0</v>
      </c>
      <c r="L20" s="97">
        <v>1</v>
      </c>
      <c r="M20" s="101">
        <v>0</v>
      </c>
      <c r="N20" s="101">
        <v>0</v>
      </c>
      <c r="O20" s="96" t="s">
        <v>255</v>
      </c>
      <c r="P20" s="101">
        <v>0</v>
      </c>
      <c r="Q20" s="101">
        <v>0</v>
      </c>
      <c r="R20" s="101">
        <v>0</v>
      </c>
      <c r="S20" s="97">
        <v>1</v>
      </c>
      <c r="T20" s="101">
        <v>0</v>
      </c>
      <c r="U20" s="101">
        <v>0</v>
      </c>
      <c r="V20" s="96" t="s">
        <v>268</v>
      </c>
      <c r="W20" s="101">
        <v>0</v>
      </c>
      <c r="X20" s="101">
        <v>0</v>
      </c>
      <c r="Y20" s="101">
        <v>0</v>
      </c>
      <c r="Z20" s="97">
        <v>1</v>
      </c>
      <c r="AA20" s="101">
        <v>0</v>
      </c>
      <c r="AB20" s="101">
        <v>0</v>
      </c>
      <c r="AC20" s="96" t="s">
        <v>234</v>
      </c>
      <c r="AD20" s="99">
        <v>4.2839023243140013E-9</v>
      </c>
      <c r="AE20" s="99">
        <v>4.2839023243140013E-9</v>
      </c>
      <c r="AF20" s="101">
        <v>0</v>
      </c>
      <c r="AG20" s="97">
        <v>1</v>
      </c>
      <c r="AH20" s="101">
        <v>0</v>
      </c>
      <c r="AI20" s="101">
        <v>0</v>
      </c>
    </row>
    <row r="21" spans="1:35" ht="54" x14ac:dyDescent="0.4">
      <c r="A21" s="96" t="s">
        <v>237</v>
      </c>
      <c r="B21" s="101">
        <v>0</v>
      </c>
      <c r="C21" s="101">
        <v>0</v>
      </c>
      <c r="D21" s="101">
        <v>0</v>
      </c>
      <c r="E21" s="97">
        <v>1</v>
      </c>
      <c r="F21" s="101">
        <v>0</v>
      </c>
      <c r="G21" s="101">
        <v>0</v>
      </c>
      <c r="H21" s="96" t="s">
        <v>227</v>
      </c>
      <c r="I21" s="101">
        <v>0</v>
      </c>
      <c r="J21" s="101">
        <v>0</v>
      </c>
      <c r="K21" s="101">
        <v>0</v>
      </c>
      <c r="L21" s="97">
        <v>1</v>
      </c>
      <c r="M21" s="101">
        <v>0</v>
      </c>
      <c r="N21" s="101">
        <v>0</v>
      </c>
      <c r="O21" s="96" t="s">
        <v>237</v>
      </c>
      <c r="P21" s="101">
        <v>0</v>
      </c>
      <c r="Q21" s="101">
        <v>0</v>
      </c>
      <c r="R21" s="101">
        <v>0</v>
      </c>
      <c r="S21" s="97">
        <v>1</v>
      </c>
      <c r="T21" s="101">
        <v>0</v>
      </c>
      <c r="U21" s="101">
        <v>0</v>
      </c>
      <c r="V21" s="96" t="s">
        <v>221</v>
      </c>
      <c r="W21" s="101">
        <v>0</v>
      </c>
      <c r="X21" s="101">
        <v>0</v>
      </c>
      <c r="Y21" s="101">
        <v>0</v>
      </c>
      <c r="Z21" s="97">
        <v>1</v>
      </c>
      <c r="AA21" s="101">
        <v>0</v>
      </c>
      <c r="AB21" s="101">
        <v>0</v>
      </c>
      <c r="AC21" s="96" t="s">
        <v>242</v>
      </c>
      <c r="AD21" s="101">
        <v>0</v>
      </c>
      <c r="AE21" s="101">
        <v>0</v>
      </c>
      <c r="AF21" s="101">
        <v>0</v>
      </c>
      <c r="AG21" s="97">
        <v>1</v>
      </c>
      <c r="AH21" s="101">
        <v>0</v>
      </c>
      <c r="AI21" s="101">
        <v>0</v>
      </c>
    </row>
    <row r="22" spans="1:35" ht="36" x14ac:dyDescent="0.4">
      <c r="A22" s="96" t="s">
        <v>748</v>
      </c>
      <c r="B22" s="101">
        <v>0</v>
      </c>
      <c r="C22" s="101">
        <v>0</v>
      </c>
      <c r="D22" s="101">
        <v>0</v>
      </c>
      <c r="E22" s="97">
        <v>1</v>
      </c>
      <c r="F22" s="101">
        <v>0</v>
      </c>
      <c r="G22" s="101">
        <v>0</v>
      </c>
      <c r="H22" s="96" t="s">
        <v>280</v>
      </c>
      <c r="I22" s="101">
        <v>0</v>
      </c>
      <c r="J22" s="101">
        <v>0</v>
      </c>
      <c r="K22" s="101">
        <v>0</v>
      </c>
      <c r="L22" s="97">
        <v>1</v>
      </c>
      <c r="M22" s="101">
        <v>0</v>
      </c>
      <c r="N22" s="101">
        <v>0</v>
      </c>
      <c r="O22" s="96" t="s">
        <v>748</v>
      </c>
      <c r="P22" s="101">
        <v>0</v>
      </c>
      <c r="Q22" s="101">
        <v>0</v>
      </c>
      <c r="R22" s="101">
        <v>0</v>
      </c>
      <c r="S22" s="97">
        <v>1</v>
      </c>
      <c r="T22" s="101">
        <v>0</v>
      </c>
      <c r="U22" s="101">
        <v>0</v>
      </c>
      <c r="V22" s="96" t="s">
        <v>227</v>
      </c>
      <c r="W22" s="101">
        <v>0</v>
      </c>
      <c r="X22" s="101">
        <v>0</v>
      </c>
      <c r="Y22" s="101">
        <v>0</v>
      </c>
      <c r="Z22" s="97">
        <v>1</v>
      </c>
      <c r="AA22" s="101">
        <v>0</v>
      </c>
      <c r="AB22" s="101">
        <v>0</v>
      </c>
      <c r="AC22" s="96" t="s">
        <v>248</v>
      </c>
      <c r="AD22" s="101">
        <v>0</v>
      </c>
      <c r="AE22" s="101">
        <v>0</v>
      </c>
      <c r="AF22" s="101">
        <v>0</v>
      </c>
      <c r="AG22" s="97">
        <v>1</v>
      </c>
      <c r="AH22" s="101">
        <v>0</v>
      </c>
      <c r="AI22" s="101">
        <v>0</v>
      </c>
    </row>
    <row r="23" spans="1:35" ht="36" x14ac:dyDescent="0.4">
      <c r="A23" s="96" t="s">
        <v>268</v>
      </c>
      <c r="B23" s="101">
        <v>0</v>
      </c>
      <c r="C23" s="101">
        <v>0</v>
      </c>
      <c r="D23" s="101">
        <v>0</v>
      </c>
      <c r="E23" s="97">
        <v>1</v>
      </c>
      <c r="F23" s="101">
        <v>0</v>
      </c>
      <c r="G23" s="101">
        <v>0</v>
      </c>
      <c r="H23" s="96" t="s">
        <v>285</v>
      </c>
      <c r="I23" s="101">
        <v>0</v>
      </c>
      <c r="J23" s="101">
        <v>0</v>
      </c>
      <c r="K23" s="101">
        <v>0</v>
      </c>
      <c r="L23" s="97">
        <v>1</v>
      </c>
      <c r="M23" s="101">
        <v>0</v>
      </c>
      <c r="N23" s="101">
        <v>0</v>
      </c>
      <c r="O23" s="96" t="s">
        <v>268</v>
      </c>
      <c r="P23" s="101">
        <v>0</v>
      </c>
      <c r="Q23" s="101">
        <v>0</v>
      </c>
      <c r="R23" s="101">
        <v>0</v>
      </c>
      <c r="S23" s="97">
        <v>1</v>
      </c>
      <c r="T23" s="101">
        <v>0</v>
      </c>
      <c r="U23" s="101">
        <v>0</v>
      </c>
      <c r="V23" s="96" t="s">
        <v>280</v>
      </c>
      <c r="W23" s="101">
        <v>0</v>
      </c>
      <c r="X23" s="101">
        <v>0</v>
      </c>
      <c r="Y23" s="101">
        <v>0</v>
      </c>
      <c r="Z23" s="97">
        <v>1</v>
      </c>
      <c r="AA23" s="101">
        <v>0</v>
      </c>
      <c r="AB23" s="101">
        <v>0</v>
      </c>
      <c r="AC23" s="96" t="s">
        <v>255</v>
      </c>
      <c r="AD23" s="101">
        <v>0</v>
      </c>
      <c r="AE23" s="101">
        <v>0</v>
      </c>
      <c r="AF23" s="101">
        <v>0</v>
      </c>
      <c r="AG23" s="97">
        <v>1</v>
      </c>
      <c r="AH23" s="101">
        <v>0</v>
      </c>
      <c r="AI23" s="101">
        <v>0</v>
      </c>
    </row>
    <row r="24" spans="1:35" ht="54" x14ac:dyDescent="0.4">
      <c r="A24" s="96" t="s">
        <v>221</v>
      </c>
      <c r="B24" s="101">
        <v>0</v>
      </c>
      <c r="C24" s="101">
        <v>0</v>
      </c>
      <c r="D24" s="101">
        <v>0</v>
      </c>
      <c r="E24" s="97">
        <v>1</v>
      </c>
      <c r="F24" s="101">
        <v>0</v>
      </c>
      <c r="G24" s="101">
        <v>0</v>
      </c>
      <c r="H24" s="96" t="s">
        <v>749</v>
      </c>
      <c r="I24" s="101">
        <v>0</v>
      </c>
      <c r="J24" s="101">
        <v>0</v>
      </c>
      <c r="K24" s="101">
        <v>0</v>
      </c>
      <c r="L24" s="97">
        <v>1</v>
      </c>
      <c r="M24" s="101">
        <v>0</v>
      </c>
      <c r="N24" s="101">
        <v>0</v>
      </c>
      <c r="O24" s="96" t="s">
        <v>221</v>
      </c>
      <c r="P24" s="101">
        <v>0</v>
      </c>
      <c r="Q24" s="101">
        <v>0</v>
      </c>
      <c r="R24" s="101">
        <v>0</v>
      </c>
      <c r="S24" s="97">
        <v>1</v>
      </c>
      <c r="T24" s="101">
        <v>0</v>
      </c>
      <c r="U24" s="101">
        <v>0</v>
      </c>
      <c r="V24" s="96" t="s">
        <v>285</v>
      </c>
      <c r="W24" s="101">
        <v>0</v>
      </c>
      <c r="X24" s="101">
        <v>0</v>
      </c>
      <c r="Y24" s="101">
        <v>0</v>
      </c>
      <c r="Z24" s="97">
        <v>1</v>
      </c>
      <c r="AA24" s="101">
        <v>0</v>
      </c>
      <c r="AB24" s="101">
        <v>0</v>
      </c>
      <c r="AC24" s="96" t="s">
        <v>237</v>
      </c>
      <c r="AD24" s="101">
        <v>0</v>
      </c>
      <c r="AE24" s="101">
        <v>0</v>
      </c>
      <c r="AF24" s="101">
        <v>0</v>
      </c>
      <c r="AG24" s="97">
        <v>1</v>
      </c>
      <c r="AH24" s="101">
        <v>0</v>
      </c>
      <c r="AI24" s="101">
        <v>0</v>
      </c>
    </row>
    <row r="25" spans="1:35" ht="36" x14ac:dyDescent="0.4">
      <c r="A25" s="96" t="s">
        <v>227</v>
      </c>
      <c r="B25" s="101">
        <v>0</v>
      </c>
      <c r="C25" s="101">
        <v>0</v>
      </c>
      <c r="D25" s="101">
        <v>0</v>
      </c>
      <c r="E25" s="97">
        <v>1</v>
      </c>
      <c r="F25" s="101">
        <v>0</v>
      </c>
      <c r="G25" s="101">
        <v>0</v>
      </c>
      <c r="H25" s="96" t="s">
        <v>294</v>
      </c>
      <c r="I25" s="101">
        <v>0</v>
      </c>
      <c r="J25" s="101">
        <v>0</v>
      </c>
      <c r="K25" s="101">
        <v>0</v>
      </c>
      <c r="L25" s="97">
        <v>1</v>
      </c>
      <c r="M25" s="101">
        <v>0</v>
      </c>
      <c r="N25" s="101">
        <v>0</v>
      </c>
      <c r="O25" s="96" t="s">
        <v>227</v>
      </c>
      <c r="P25" s="101">
        <v>0</v>
      </c>
      <c r="Q25" s="101">
        <v>0</v>
      </c>
      <c r="R25" s="101">
        <v>0</v>
      </c>
      <c r="S25" s="97">
        <v>1</v>
      </c>
      <c r="T25" s="101">
        <v>0</v>
      </c>
      <c r="U25" s="101">
        <v>0</v>
      </c>
      <c r="V25" s="96" t="s">
        <v>749</v>
      </c>
      <c r="W25" s="101">
        <v>0</v>
      </c>
      <c r="X25" s="101">
        <v>0</v>
      </c>
      <c r="Y25" s="101">
        <v>0</v>
      </c>
      <c r="Z25" s="97">
        <v>1</v>
      </c>
      <c r="AA25" s="101">
        <v>0</v>
      </c>
      <c r="AB25" s="101">
        <v>0</v>
      </c>
      <c r="AC25" s="96" t="s">
        <v>748</v>
      </c>
      <c r="AD25" s="101">
        <v>0</v>
      </c>
      <c r="AE25" s="101">
        <v>0</v>
      </c>
      <c r="AF25" s="101">
        <v>0</v>
      </c>
      <c r="AG25" s="97">
        <v>1</v>
      </c>
      <c r="AH25" s="101">
        <v>0</v>
      </c>
      <c r="AI25" s="101">
        <v>0</v>
      </c>
    </row>
    <row r="26" spans="1:35" ht="36" x14ac:dyDescent="0.4">
      <c r="A26" s="96" t="s">
        <v>280</v>
      </c>
      <c r="B26" s="101">
        <v>0</v>
      </c>
      <c r="C26" s="101">
        <v>0</v>
      </c>
      <c r="D26" s="101">
        <v>0</v>
      </c>
      <c r="E26" s="97">
        <v>1</v>
      </c>
      <c r="F26" s="101">
        <v>0</v>
      </c>
      <c r="G26" s="101">
        <v>0</v>
      </c>
      <c r="H26" s="96" t="s">
        <v>297</v>
      </c>
      <c r="I26" s="101">
        <v>0</v>
      </c>
      <c r="J26" s="101">
        <v>0</v>
      </c>
      <c r="K26" s="101">
        <v>0</v>
      </c>
      <c r="L26" s="97">
        <v>1</v>
      </c>
      <c r="M26" s="101">
        <v>0</v>
      </c>
      <c r="N26" s="101">
        <v>0</v>
      </c>
      <c r="O26" s="96" t="s">
        <v>280</v>
      </c>
      <c r="P26" s="101">
        <v>0</v>
      </c>
      <c r="Q26" s="101">
        <v>0</v>
      </c>
      <c r="R26" s="101">
        <v>0</v>
      </c>
      <c r="S26" s="97">
        <v>1</v>
      </c>
      <c r="T26" s="101">
        <v>0</v>
      </c>
      <c r="U26" s="101">
        <v>0</v>
      </c>
      <c r="V26" s="96" t="s">
        <v>294</v>
      </c>
      <c r="W26" s="101">
        <v>0</v>
      </c>
      <c r="X26" s="101">
        <v>0</v>
      </c>
      <c r="Y26" s="101">
        <v>0</v>
      </c>
      <c r="Z26" s="97">
        <v>1</v>
      </c>
      <c r="AA26" s="101">
        <v>0</v>
      </c>
      <c r="AB26" s="101">
        <v>0</v>
      </c>
      <c r="AC26" s="96" t="s">
        <v>268</v>
      </c>
      <c r="AD26" s="101">
        <v>0</v>
      </c>
      <c r="AE26" s="101">
        <v>0</v>
      </c>
      <c r="AF26" s="101">
        <v>0</v>
      </c>
      <c r="AG26" s="97">
        <v>1</v>
      </c>
      <c r="AH26" s="101">
        <v>0</v>
      </c>
      <c r="AI26" s="101">
        <v>0</v>
      </c>
    </row>
    <row r="27" spans="1:35" ht="54" x14ac:dyDescent="0.4">
      <c r="A27" s="96" t="s">
        <v>285</v>
      </c>
      <c r="B27" s="101">
        <v>0</v>
      </c>
      <c r="C27" s="101">
        <v>0</v>
      </c>
      <c r="D27" s="101">
        <v>0</v>
      </c>
      <c r="E27" s="97">
        <v>1</v>
      </c>
      <c r="F27" s="101">
        <v>0</v>
      </c>
      <c r="G27" s="101">
        <v>0</v>
      </c>
      <c r="H27" s="101">
        <v>0</v>
      </c>
      <c r="I27" s="101">
        <v>0</v>
      </c>
      <c r="J27" s="101">
        <v>0</v>
      </c>
      <c r="K27" s="101">
        <v>0</v>
      </c>
      <c r="L27" s="97">
        <v>1</v>
      </c>
      <c r="M27" s="101">
        <v>0</v>
      </c>
      <c r="N27" s="101">
        <v>0</v>
      </c>
      <c r="O27" s="96" t="s">
        <v>285</v>
      </c>
      <c r="P27" s="101">
        <v>0</v>
      </c>
      <c r="Q27" s="101">
        <v>0</v>
      </c>
      <c r="R27" s="101">
        <v>0</v>
      </c>
      <c r="S27" s="97">
        <v>1</v>
      </c>
      <c r="T27" s="101">
        <v>0</v>
      </c>
      <c r="U27" s="101">
        <v>0</v>
      </c>
      <c r="V27" s="96" t="s">
        <v>297</v>
      </c>
      <c r="W27" s="101">
        <v>0</v>
      </c>
      <c r="X27" s="101">
        <v>0</v>
      </c>
      <c r="Y27" s="101">
        <v>0</v>
      </c>
      <c r="Z27" s="97">
        <v>1</v>
      </c>
      <c r="AA27" s="101">
        <v>0</v>
      </c>
      <c r="AB27" s="101">
        <v>0</v>
      </c>
      <c r="AC27" s="96" t="s">
        <v>221</v>
      </c>
      <c r="AD27" s="101">
        <v>0</v>
      </c>
      <c r="AE27" s="101">
        <v>0</v>
      </c>
      <c r="AF27" s="101">
        <v>0</v>
      </c>
      <c r="AG27" s="97">
        <v>1</v>
      </c>
      <c r="AH27" s="101">
        <v>0</v>
      </c>
      <c r="AI27" s="101">
        <v>0</v>
      </c>
    </row>
    <row r="28" spans="1:35" ht="36" x14ac:dyDescent="0.4">
      <c r="A28" s="96" t="s">
        <v>749</v>
      </c>
      <c r="B28" s="101">
        <v>0</v>
      </c>
      <c r="C28" s="101">
        <v>0</v>
      </c>
      <c r="D28" s="101">
        <v>0</v>
      </c>
      <c r="E28" s="97">
        <v>1</v>
      </c>
      <c r="F28" s="101">
        <v>0</v>
      </c>
      <c r="G28" s="101">
        <v>0</v>
      </c>
      <c r="H28" s="101">
        <v>0</v>
      </c>
      <c r="I28" s="101">
        <v>0</v>
      </c>
      <c r="J28" s="101">
        <v>0</v>
      </c>
      <c r="K28" s="101">
        <v>0</v>
      </c>
      <c r="L28" s="97">
        <v>1</v>
      </c>
      <c r="M28" s="101">
        <v>0</v>
      </c>
      <c r="N28" s="101">
        <v>0</v>
      </c>
      <c r="O28" s="96" t="s">
        <v>749</v>
      </c>
      <c r="P28" s="101">
        <v>0</v>
      </c>
      <c r="Q28" s="101">
        <v>0</v>
      </c>
      <c r="R28" s="101">
        <v>0</v>
      </c>
      <c r="S28" s="97">
        <v>1</v>
      </c>
      <c r="T28" s="101">
        <v>0</v>
      </c>
      <c r="U28" s="101">
        <v>0</v>
      </c>
      <c r="V28" s="101">
        <v>0</v>
      </c>
      <c r="W28" s="101">
        <v>0</v>
      </c>
      <c r="X28" s="101">
        <v>0</v>
      </c>
      <c r="Y28" s="101">
        <v>0</v>
      </c>
      <c r="Z28" s="97">
        <v>1</v>
      </c>
      <c r="AA28" s="101">
        <v>0</v>
      </c>
      <c r="AB28" s="101">
        <v>0</v>
      </c>
      <c r="AC28" s="96" t="s">
        <v>227</v>
      </c>
      <c r="AD28" s="101">
        <v>0</v>
      </c>
      <c r="AE28" s="101">
        <v>0</v>
      </c>
      <c r="AF28" s="101">
        <v>0</v>
      </c>
      <c r="AG28" s="97">
        <v>1</v>
      </c>
      <c r="AH28" s="101">
        <v>0</v>
      </c>
      <c r="AI28" s="101">
        <v>0</v>
      </c>
    </row>
    <row r="29" spans="1:35" ht="36" x14ac:dyDescent="0.4">
      <c r="A29" s="96" t="s">
        <v>294</v>
      </c>
      <c r="B29" s="101">
        <v>0</v>
      </c>
      <c r="C29" s="101">
        <v>0</v>
      </c>
      <c r="D29" s="101">
        <v>0</v>
      </c>
      <c r="E29" s="97">
        <v>1</v>
      </c>
      <c r="F29" s="101">
        <v>0</v>
      </c>
      <c r="G29" s="101">
        <v>0</v>
      </c>
      <c r="H29" s="101">
        <v>0</v>
      </c>
      <c r="I29" s="101">
        <v>0</v>
      </c>
      <c r="J29" s="101">
        <v>0</v>
      </c>
      <c r="K29" s="101">
        <v>0</v>
      </c>
      <c r="L29" s="97">
        <v>1</v>
      </c>
      <c r="M29" s="101">
        <v>0</v>
      </c>
      <c r="N29" s="101">
        <v>0</v>
      </c>
      <c r="O29" s="96" t="s">
        <v>294</v>
      </c>
      <c r="P29" s="101">
        <v>0</v>
      </c>
      <c r="Q29" s="101">
        <v>0</v>
      </c>
      <c r="R29" s="101">
        <v>0</v>
      </c>
      <c r="S29" s="97">
        <v>1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97">
        <v>1</v>
      </c>
      <c r="AA29" s="101">
        <v>0</v>
      </c>
      <c r="AB29" s="101">
        <v>0</v>
      </c>
      <c r="AC29" s="96" t="s">
        <v>280</v>
      </c>
      <c r="AD29" s="101">
        <v>0</v>
      </c>
      <c r="AE29" s="101">
        <v>0</v>
      </c>
      <c r="AF29" s="101">
        <v>0</v>
      </c>
      <c r="AG29" s="97">
        <v>1</v>
      </c>
      <c r="AH29" s="101">
        <v>0</v>
      </c>
      <c r="AI29" s="101">
        <v>0</v>
      </c>
    </row>
    <row r="30" spans="1:35" ht="36" x14ac:dyDescent="0.4">
      <c r="A30" s="96" t="s">
        <v>297</v>
      </c>
      <c r="B30" s="101">
        <v>0</v>
      </c>
      <c r="C30" s="101">
        <v>0</v>
      </c>
      <c r="D30" s="101">
        <v>0</v>
      </c>
      <c r="E30" s="97">
        <v>1</v>
      </c>
      <c r="F30" s="101">
        <v>0</v>
      </c>
      <c r="G30" s="101">
        <v>0</v>
      </c>
      <c r="H30" s="101">
        <v>0</v>
      </c>
      <c r="I30" s="101">
        <v>0</v>
      </c>
      <c r="J30" s="101">
        <v>0</v>
      </c>
      <c r="K30" s="101">
        <v>0</v>
      </c>
      <c r="L30" s="97">
        <v>1</v>
      </c>
      <c r="M30" s="101">
        <v>0</v>
      </c>
      <c r="N30" s="101">
        <v>0</v>
      </c>
      <c r="O30" s="96" t="s">
        <v>297</v>
      </c>
      <c r="P30" s="101">
        <v>0</v>
      </c>
      <c r="Q30" s="101">
        <v>0</v>
      </c>
      <c r="R30" s="101">
        <v>0</v>
      </c>
      <c r="S30" s="97">
        <v>1</v>
      </c>
      <c r="T30" s="101">
        <v>0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97">
        <v>1</v>
      </c>
      <c r="AA30" s="101">
        <v>0</v>
      </c>
      <c r="AB30" s="101">
        <v>0</v>
      </c>
      <c r="AC30" s="96" t="s">
        <v>285</v>
      </c>
      <c r="AD30" s="101">
        <v>0</v>
      </c>
      <c r="AE30" s="101">
        <v>0</v>
      </c>
      <c r="AF30" s="101">
        <v>0</v>
      </c>
      <c r="AG30" s="97">
        <v>1</v>
      </c>
      <c r="AH30" s="101">
        <v>0</v>
      </c>
      <c r="AI30" s="101">
        <v>0</v>
      </c>
    </row>
    <row r="31" spans="1:35" ht="36" x14ac:dyDescent="0.4">
      <c r="A31" s="101">
        <v>0</v>
      </c>
      <c r="B31" s="101">
        <v>0</v>
      </c>
      <c r="C31" s="101">
        <v>0</v>
      </c>
      <c r="D31" s="101">
        <v>0</v>
      </c>
      <c r="E31" s="97">
        <v>1</v>
      </c>
      <c r="F31" s="101">
        <v>0</v>
      </c>
      <c r="G31" s="101">
        <v>0</v>
      </c>
      <c r="H31" s="101">
        <v>0</v>
      </c>
      <c r="I31" s="101">
        <v>0</v>
      </c>
      <c r="J31" s="101">
        <v>0</v>
      </c>
      <c r="K31" s="101">
        <v>0</v>
      </c>
      <c r="L31" s="97">
        <v>1</v>
      </c>
      <c r="M31" s="101">
        <v>0</v>
      </c>
      <c r="N31" s="101">
        <v>0</v>
      </c>
      <c r="O31" s="101">
        <v>0</v>
      </c>
      <c r="P31" s="101">
        <v>0</v>
      </c>
      <c r="Q31" s="101">
        <v>0</v>
      </c>
      <c r="R31" s="101">
        <v>0</v>
      </c>
      <c r="S31" s="97">
        <v>1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97">
        <v>1</v>
      </c>
      <c r="AA31" s="101">
        <v>0</v>
      </c>
      <c r="AB31" s="101">
        <v>0</v>
      </c>
      <c r="AC31" s="96" t="s">
        <v>749</v>
      </c>
      <c r="AD31" s="101">
        <v>0</v>
      </c>
      <c r="AE31" s="101">
        <v>0</v>
      </c>
      <c r="AF31" s="101">
        <v>0</v>
      </c>
      <c r="AG31" s="97">
        <v>1</v>
      </c>
      <c r="AH31" s="101">
        <v>0</v>
      </c>
      <c r="AI31" s="101">
        <v>0</v>
      </c>
    </row>
    <row r="32" spans="1:35" ht="18" x14ac:dyDescent="0.4">
      <c r="A32" s="101">
        <v>0</v>
      </c>
      <c r="B32" s="101">
        <v>0</v>
      </c>
      <c r="C32" s="101">
        <v>0</v>
      </c>
      <c r="D32" s="101">
        <v>0</v>
      </c>
      <c r="E32" s="97">
        <v>1</v>
      </c>
      <c r="F32" s="101">
        <v>0</v>
      </c>
      <c r="G32" s="101">
        <v>0</v>
      </c>
      <c r="H32" s="101">
        <v>0</v>
      </c>
      <c r="I32" s="101">
        <v>0</v>
      </c>
      <c r="J32" s="101">
        <v>0</v>
      </c>
      <c r="K32" s="101">
        <v>0</v>
      </c>
      <c r="L32" s="97">
        <v>1</v>
      </c>
      <c r="M32" s="101">
        <v>0</v>
      </c>
      <c r="N32" s="101">
        <v>0</v>
      </c>
      <c r="O32" s="101">
        <v>0</v>
      </c>
      <c r="P32" s="101">
        <v>0</v>
      </c>
      <c r="Q32" s="101">
        <v>0</v>
      </c>
      <c r="R32" s="101">
        <v>0</v>
      </c>
      <c r="S32" s="97">
        <v>1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97">
        <v>1</v>
      </c>
      <c r="AA32" s="101">
        <v>0</v>
      </c>
      <c r="AB32" s="101">
        <v>0</v>
      </c>
      <c r="AC32" s="96" t="s">
        <v>294</v>
      </c>
      <c r="AD32" s="101">
        <v>0</v>
      </c>
      <c r="AE32" s="101">
        <v>0</v>
      </c>
      <c r="AF32" s="101">
        <v>0</v>
      </c>
      <c r="AG32" s="97">
        <v>1</v>
      </c>
      <c r="AH32" s="101">
        <v>0</v>
      </c>
      <c r="AI32" s="101">
        <v>0</v>
      </c>
    </row>
    <row r="33" spans="1:35" ht="36" x14ac:dyDescent="0.4">
      <c r="A33" s="101">
        <v>0</v>
      </c>
      <c r="B33" s="101">
        <v>0</v>
      </c>
      <c r="C33" s="101">
        <v>0</v>
      </c>
      <c r="D33" s="101">
        <v>0</v>
      </c>
      <c r="E33" s="97">
        <v>1</v>
      </c>
      <c r="F33" s="101">
        <v>0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97">
        <v>1</v>
      </c>
      <c r="M33" s="101">
        <v>0</v>
      </c>
      <c r="N33" s="101">
        <v>0</v>
      </c>
      <c r="O33" s="101">
        <v>0</v>
      </c>
      <c r="P33" s="101">
        <v>0</v>
      </c>
      <c r="Q33" s="101">
        <v>0</v>
      </c>
      <c r="R33" s="101">
        <v>0</v>
      </c>
      <c r="S33" s="97">
        <v>1</v>
      </c>
      <c r="T33" s="101">
        <v>0</v>
      </c>
      <c r="U33" s="101">
        <v>0</v>
      </c>
      <c r="V33" s="101">
        <v>0</v>
      </c>
      <c r="W33" s="101">
        <v>0</v>
      </c>
      <c r="X33" s="101">
        <v>0</v>
      </c>
      <c r="Y33" s="101">
        <v>0</v>
      </c>
      <c r="Z33" s="97">
        <v>1</v>
      </c>
      <c r="AA33" s="101">
        <v>0</v>
      </c>
      <c r="AB33" s="101">
        <v>0</v>
      </c>
      <c r="AC33" s="96" t="s">
        <v>297</v>
      </c>
      <c r="AD33" s="101">
        <v>0</v>
      </c>
      <c r="AE33" s="101">
        <v>0</v>
      </c>
      <c r="AF33" s="101">
        <v>0</v>
      </c>
      <c r="AG33" s="97">
        <v>1</v>
      </c>
      <c r="AH33" s="101">
        <v>0</v>
      </c>
      <c r="AI33" s="101">
        <v>0</v>
      </c>
    </row>
    <row r="34" spans="1:35" ht="18" x14ac:dyDescent="0.4">
      <c r="A34" s="101">
        <v>0</v>
      </c>
      <c r="B34" s="101">
        <v>0</v>
      </c>
      <c r="C34" s="101">
        <v>0</v>
      </c>
      <c r="D34" s="101">
        <v>0</v>
      </c>
      <c r="E34" s="97">
        <v>1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97">
        <v>1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97">
        <v>1</v>
      </c>
      <c r="T34" s="101">
        <v>0</v>
      </c>
      <c r="U34" s="101">
        <v>0</v>
      </c>
      <c r="V34" s="101">
        <v>0</v>
      </c>
      <c r="W34" s="101">
        <v>0</v>
      </c>
      <c r="X34" s="101">
        <v>0</v>
      </c>
      <c r="Y34" s="101">
        <v>0</v>
      </c>
      <c r="Z34" s="97">
        <v>1</v>
      </c>
      <c r="AA34" s="101">
        <v>0</v>
      </c>
      <c r="AB34" s="101">
        <v>0</v>
      </c>
      <c r="AC34" s="101">
        <v>0</v>
      </c>
      <c r="AD34" s="101">
        <v>0</v>
      </c>
      <c r="AE34" s="101">
        <v>0</v>
      </c>
      <c r="AF34" s="101">
        <v>0</v>
      </c>
      <c r="AG34" s="97">
        <v>1</v>
      </c>
      <c r="AH34" s="101">
        <v>0</v>
      </c>
      <c r="AI34" s="101">
        <v>0</v>
      </c>
    </row>
    <row r="35" spans="1:35" ht="18" x14ac:dyDescent="0.4">
      <c r="A35" s="101">
        <v>0</v>
      </c>
      <c r="B35" s="101">
        <v>0</v>
      </c>
      <c r="C35" s="101">
        <v>0</v>
      </c>
      <c r="D35" s="101">
        <v>0</v>
      </c>
      <c r="E35" s="97">
        <v>1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97">
        <v>1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97">
        <v>1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0</v>
      </c>
      <c r="Z35" s="97">
        <v>1</v>
      </c>
      <c r="AA35" s="101">
        <v>0</v>
      </c>
      <c r="AB35" s="101">
        <v>0</v>
      </c>
      <c r="AC35" s="101">
        <v>0</v>
      </c>
      <c r="AD35" s="101">
        <v>0</v>
      </c>
      <c r="AE35" s="101">
        <v>0</v>
      </c>
      <c r="AF35" s="101">
        <v>0</v>
      </c>
      <c r="AG35" s="97">
        <v>1</v>
      </c>
      <c r="AH35" s="101">
        <v>0</v>
      </c>
      <c r="AI35" s="101">
        <v>0</v>
      </c>
    </row>
    <row r="36" spans="1:35" ht="18" x14ac:dyDescent="0.4">
      <c r="A36" s="101">
        <v>0</v>
      </c>
      <c r="B36" s="101">
        <v>0</v>
      </c>
      <c r="C36" s="101">
        <v>0</v>
      </c>
      <c r="D36" s="101">
        <v>0</v>
      </c>
      <c r="E36" s="97">
        <v>1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97">
        <v>1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97">
        <v>1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0</v>
      </c>
      <c r="Z36" s="97">
        <v>1</v>
      </c>
      <c r="AA36" s="101">
        <v>0</v>
      </c>
      <c r="AB36" s="101">
        <v>0</v>
      </c>
      <c r="AC36" s="101">
        <v>0</v>
      </c>
      <c r="AD36" s="101">
        <v>0</v>
      </c>
      <c r="AE36" s="101">
        <v>0</v>
      </c>
      <c r="AF36" s="101">
        <v>0</v>
      </c>
      <c r="AG36" s="97">
        <v>1</v>
      </c>
      <c r="AH36" s="101">
        <v>0</v>
      </c>
      <c r="AI36" s="101">
        <v>0</v>
      </c>
    </row>
    <row r="37" spans="1:35" ht="18" x14ac:dyDescent="0.4">
      <c r="A37" s="101">
        <v>0</v>
      </c>
      <c r="B37" s="101">
        <v>0</v>
      </c>
      <c r="C37" s="101">
        <v>0</v>
      </c>
      <c r="D37" s="101">
        <v>0</v>
      </c>
      <c r="E37" s="97">
        <v>1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97">
        <v>1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97">
        <v>1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0</v>
      </c>
      <c r="Z37" s="97">
        <v>1</v>
      </c>
      <c r="AA37" s="101">
        <v>0</v>
      </c>
      <c r="AB37" s="101">
        <v>0</v>
      </c>
      <c r="AC37" s="101">
        <v>0</v>
      </c>
      <c r="AD37" s="101">
        <v>0</v>
      </c>
      <c r="AE37" s="101">
        <v>0</v>
      </c>
      <c r="AF37" s="101">
        <v>0</v>
      </c>
      <c r="AG37" s="97">
        <v>1</v>
      </c>
      <c r="AH37" s="101">
        <v>0</v>
      </c>
      <c r="AI37" s="101">
        <v>0</v>
      </c>
    </row>
    <row r="38" spans="1:35" ht="18" x14ac:dyDescent="0.4">
      <c r="A38" s="101">
        <v>0</v>
      </c>
      <c r="B38" s="101">
        <v>0</v>
      </c>
      <c r="C38" s="101">
        <v>0</v>
      </c>
      <c r="D38" s="101">
        <v>0</v>
      </c>
      <c r="E38" s="97">
        <v>1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97">
        <v>1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97">
        <v>1</v>
      </c>
      <c r="T38" s="101">
        <v>0</v>
      </c>
      <c r="U38" s="101">
        <v>0</v>
      </c>
      <c r="V38" s="101">
        <v>0</v>
      </c>
      <c r="W38" s="101">
        <v>0</v>
      </c>
      <c r="X38" s="101">
        <v>0</v>
      </c>
      <c r="Y38" s="101">
        <v>0</v>
      </c>
      <c r="Z38" s="97">
        <v>1</v>
      </c>
      <c r="AA38" s="101">
        <v>0</v>
      </c>
      <c r="AB38" s="101">
        <v>0</v>
      </c>
      <c r="AC38" s="101">
        <v>0</v>
      </c>
      <c r="AD38" s="101">
        <v>0</v>
      </c>
      <c r="AE38" s="101">
        <v>0</v>
      </c>
      <c r="AF38" s="101">
        <v>0</v>
      </c>
      <c r="AG38" s="97">
        <v>1</v>
      </c>
      <c r="AH38" s="101">
        <v>0</v>
      </c>
      <c r="AI38" s="101">
        <v>0</v>
      </c>
    </row>
    <row r="39" spans="1:35" ht="18" x14ac:dyDescent="0.4">
      <c r="A39" s="101">
        <v>0</v>
      </c>
      <c r="B39" s="101">
        <v>0</v>
      </c>
      <c r="C39" s="101">
        <v>0</v>
      </c>
      <c r="D39" s="101">
        <v>0</v>
      </c>
      <c r="E39" s="97">
        <v>1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97">
        <v>1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97">
        <v>1</v>
      </c>
      <c r="T39" s="101">
        <v>0</v>
      </c>
      <c r="U39" s="101">
        <v>0</v>
      </c>
      <c r="V39" s="101">
        <v>0</v>
      </c>
      <c r="W39" s="101">
        <v>0</v>
      </c>
      <c r="X39" s="101">
        <v>0</v>
      </c>
      <c r="Y39" s="101">
        <v>0</v>
      </c>
      <c r="Z39" s="97">
        <v>1</v>
      </c>
      <c r="AA39" s="101">
        <v>0</v>
      </c>
      <c r="AB39" s="101">
        <v>0</v>
      </c>
      <c r="AC39" s="101">
        <v>0</v>
      </c>
      <c r="AD39" s="101">
        <v>0</v>
      </c>
      <c r="AE39" s="101">
        <v>0</v>
      </c>
      <c r="AF39" s="101">
        <v>0</v>
      </c>
      <c r="AG39" s="97">
        <v>1</v>
      </c>
      <c r="AH39" s="101">
        <v>0</v>
      </c>
      <c r="AI39" s="101">
        <v>0</v>
      </c>
    </row>
    <row r="40" spans="1:35" ht="18" x14ac:dyDescent="0.4">
      <c r="A40" s="101">
        <v>0</v>
      </c>
      <c r="B40" s="101">
        <v>0</v>
      </c>
      <c r="C40" s="101">
        <v>0</v>
      </c>
      <c r="D40" s="101">
        <v>0</v>
      </c>
      <c r="E40" s="97">
        <v>1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97">
        <v>1</v>
      </c>
      <c r="M40" s="101">
        <v>0</v>
      </c>
      <c r="N40" s="101">
        <v>0</v>
      </c>
      <c r="O40" s="101">
        <v>0</v>
      </c>
      <c r="P40" s="101">
        <v>0</v>
      </c>
      <c r="Q40" s="101">
        <v>0</v>
      </c>
      <c r="R40" s="101">
        <v>0</v>
      </c>
      <c r="S40" s="97">
        <v>1</v>
      </c>
      <c r="T40" s="101">
        <v>0</v>
      </c>
      <c r="U40" s="101">
        <v>0</v>
      </c>
      <c r="V40" s="101">
        <v>0</v>
      </c>
      <c r="W40" s="101">
        <v>0</v>
      </c>
      <c r="X40" s="101">
        <v>0</v>
      </c>
      <c r="Y40" s="101">
        <v>0</v>
      </c>
      <c r="Z40" s="97">
        <v>1</v>
      </c>
      <c r="AA40" s="101">
        <v>0</v>
      </c>
      <c r="AB40" s="101">
        <v>0</v>
      </c>
      <c r="AC40" s="101">
        <v>0</v>
      </c>
      <c r="AD40" s="101">
        <v>0</v>
      </c>
      <c r="AE40" s="101">
        <v>0</v>
      </c>
      <c r="AF40" s="101">
        <v>0</v>
      </c>
      <c r="AG40" s="97">
        <v>1</v>
      </c>
      <c r="AH40" s="101">
        <v>0</v>
      </c>
      <c r="AI40" s="101">
        <v>0</v>
      </c>
    </row>
    <row r="41" spans="1:35" ht="18" x14ac:dyDescent="0.4">
      <c r="A41" s="101">
        <v>0</v>
      </c>
      <c r="B41" s="101">
        <v>0</v>
      </c>
      <c r="C41" s="101">
        <v>0</v>
      </c>
      <c r="D41" s="101">
        <v>0</v>
      </c>
      <c r="E41" s="97">
        <v>1</v>
      </c>
      <c r="F41" s="101">
        <v>0</v>
      </c>
      <c r="G41" s="101">
        <v>0</v>
      </c>
      <c r="H41" s="101">
        <v>0</v>
      </c>
      <c r="I41" s="101">
        <v>0</v>
      </c>
      <c r="J41" s="101">
        <v>0</v>
      </c>
      <c r="K41" s="101">
        <v>0</v>
      </c>
      <c r="L41" s="97">
        <v>1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97">
        <v>1</v>
      </c>
      <c r="T41" s="101">
        <v>0</v>
      </c>
      <c r="U41" s="101">
        <v>0</v>
      </c>
      <c r="V41" s="101">
        <v>0</v>
      </c>
      <c r="W41" s="101">
        <v>0</v>
      </c>
      <c r="X41" s="101">
        <v>0</v>
      </c>
      <c r="Y41" s="101">
        <v>0</v>
      </c>
      <c r="Z41" s="97">
        <v>1</v>
      </c>
      <c r="AA41" s="101">
        <v>0</v>
      </c>
      <c r="AB41" s="101">
        <v>0</v>
      </c>
      <c r="AC41" s="101">
        <v>0</v>
      </c>
      <c r="AD41" s="101">
        <v>0</v>
      </c>
      <c r="AE41" s="101">
        <v>0</v>
      </c>
      <c r="AF41" s="101">
        <v>0</v>
      </c>
      <c r="AG41" s="97">
        <v>1</v>
      </c>
      <c r="AH41" s="101">
        <v>0</v>
      </c>
      <c r="AI41" s="101">
        <v>0</v>
      </c>
    </row>
    <row r="42" spans="1:35" ht="18" x14ac:dyDescent="0.4">
      <c r="A42" s="101">
        <v>0</v>
      </c>
      <c r="B42" s="101">
        <v>0</v>
      </c>
      <c r="C42" s="101">
        <v>0</v>
      </c>
      <c r="D42" s="101">
        <v>0</v>
      </c>
      <c r="E42" s="97">
        <v>1</v>
      </c>
      <c r="F42" s="101">
        <v>0</v>
      </c>
      <c r="G42" s="101">
        <v>0</v>
      </c>
      <c r="H42" s="96" t="s">
        <v>335</v>
      </c>
      <c r="I42" s="101">
        <v>0</v>
      </c>
      <c r="J42" s="101">
        <v>0</v>
      </c>
      <c r="K42" s="101">
        <v>0</v>
      </c>
      <c r="L42" s="97">
        <v>1</v>
      </c>
      <c r="M42" s="101">
        <v>0</v>
      </c>
      <c r="N42" s="101">
        <v>0</v>
      </c>
      <c r="O42" s="101">
        <v>0</v>
      </c>
      <c r="P42" s="101">
        <v>0</v>
      </c>
      <c r="Q42" s="101">
        <v>0</v>
      </c>
      <c r="R42" s="101">
        <v>0</v>
      </c>
      <c r="S42" s="97">
        <v>1</v>
      </c>
      <c r="T42" s="101">
        <v>0</v>
      </c>
      <c r="U42" s="101">
        <v>0</v>
      </c>
      <c r="V42" s="101">
        <v>0</v>
      </c>
      <c r="W42" s="101">
        <v>0</v>
      </c>
      <c r="X42" s="101">
        <v>0</v>
      </c>
      <c r="Y42" s="101">
        <v>0</v>
      </c>
      <c r="Z42" s="97">
        <v>1</v>
      </c>
      <c r="AA42" s="101">
        <v>0</v>
      </c>
      <c r="AB42" s="101">
        <v>0</v>
      </c>
      <c r="AC42" s="101">
        <v>0</v>
      </c>
      <c r="AD42" s="101">
        <v>0</v>
      </c>
      <c r="AE42" s="101">
        <v>0</v>
      </c>
      <c r="AF42" s="101">
        <v>0</v>
      </c>
      <c r="AG42" s="97">
        <v>1</v>
      </c>
      <c r="AH42" s="101">
        <v>0</v>
      </c>
      <c r="AI42" s="101">
        <v>0</v>
      </c>
    </row>
    <row r="43" spans="1:35" ht="18" x14ac:dyDescent="0.4">
      <c r="A43" s="101">
        <v>0</v>
      </c>
      <c r="B43" s="101">
        <v>0</v>
      </c>
      <c r="C43" s="101">
        <v>0</v>
      </c>
      <c r="D43" s="101">
        <v>0</v>
      </c>
      <c r="E43" s="97">
        <v>1</v>
      </c>
      <c r="F43" s="101">
        <v>0</v>
      </c>
      <c r="G43" s="101">
        <v>0</v>
      </c>
      <c r="H43" s="96" t="s">
        <v>287</v>
      </c>
      <c r="I43" s="101">
        <v>0</v>
      </c>
      <c r="J43" s="101">
        <v>0</v>
      </c>
      <c r="K43" s="101">
        <v>0</v>
      </c>
      <c r="L43" s="97">
        <v>1</v>
      </c>
      <c r="M43" s="101">
        <v>0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97">
        <v>1</v>
      </c>
      <c r="T43" s="101">
        <v>0</v>
      </c>
      <c r="U43" s="101">
        <v>0</v>
      </c>
      <c r="V43" s="96" t="s">
        <v>232</v>
      </c>
      <c r="W43" s="101">
        <v>0</v>
      </c>
      <c r="X43" s="101">
        <v>0</v>
      </c>
      <c r="Y43" s="101">
        <v>0</v>
      </c>
      <c r="Z43" s="97">
        <v>1</v>
      </c>
      <c r="AA43" s="101">
        <v>0</v>
      </c>
      <c r="AB43" s="101">
        <v>0</v>
      </c>
      <c r="AC43" s="101">
        <v>0</v>
      </c>
      <c r="AD43" s="101">
        <v>0</v>
      </c>
      <c r="AE43" s="101">
        <v>0</v>
      </c>
      <c r="AF43" s="101">
        <v>0</v>
      </c>
      <c r="AG43" s="97">
        <v>1</v>
      </c>
      <c r="AH43" s="101">
        <v>0</v>
      </c>
      <c r="AI43" s="101">
        <v>0</v>
      </c>
    </row>
    <row r="44" spans="1:35" ht="18" x14ac:dyDescent="0.4">
      <c r="A44" s="101">
        <v>0</v>
      </c>
      <c r="B44" s="101">
        <v>0</v>
      </c>
      <c r="C44" s="101">
        <v>0</v>
      </c>
      <c r="D44" s="101">
        <v>0</v>
      </c>
      <c r="E44" s="97">
        <v>1</v>
      </c>
      <c r="F44" s="101">
        <v>0</v>
      </c>
      <c r="G44" s="101">
        <v>0</v>
      </c>
      <c r="H44" s="96" t="s">
        <v>249</v>
      </c>
      <c r="I44" s="101">
        <v>0</v>
      </c>
      <c r="J44" s="101">
        <v>0</v>
      </c>
      <c r="K44" s="101">
        <v>0</v>
      </c>
      <c r="L44" s="97">
        <v>1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97">
        <v>1</v>
      </c>
      <c r="T44" s="101">
        <v>0</v>
      </c>
      <c r="U44" s="101">
        <v>0</v>
      </c>
      <c r="V44" s="96" t="s">
        <v>335</v>
      </c>
      <c r="W44" s="101">
        <v>0</v>
      </c>
      <c r="X44" s="101">
        <v>0</v>
      </c>
      <c r="Y44" s="101">
        <v>0</v>
      </c>
      <c r="Z44" s="97">
        <v>1</v>
      </c>
      <c r="AA44" s="101">
        <v>0</v>
      </c>
      <c r="AB44" s="101">
        <v>0</v>
      </c>
      <c r="AC44" s="101">
        <v>0</v>
      </c>
      <c r="AD44" s="101">
        <v>0</v>
      </c>
      <c r="AE44" s="101">
        <v>0</v>
      </c>
      <c r="AF44" s="101">
        <v>0</v>
      </c>
      <c r="AG44" s="97">
        <v>1</v>
      </c>
      <c r="AH44" s="101">
        <v>0</v>
      </c>
      <c r="AI44" s="101">
        <v>0</v>
      </c>
    </row>
    <row r="45" spans="1:35" ht="18" x14ac:dyDescent="0.4">
      <c r="A45" s="101">
        <v>0</v>
      </c>
      <c r="B45" s="101">
        <v>0</v>
      </c>
      <c r="C45" s="101">
        <v>0</v>
      </c>
      <c r="D45" s="101">
        <v>0</v>
      </c>
      <c r="E45" s="97">
        <v>1</v>
      </c>
      <c r="F45" s="101">
        <v>0</v>
      </c>
      <c r="G45" s="101">
        <v>0</v>
      </c>
      <c r="H45" s="96" t="s">
        <v>302</v>
      </c>
      <c r="I45" s="101">
        <v>0</v>
      </c>
      <c r="J45" s="101">
        <v>0</v>
      </c>
      <c r="K45" s="101">
        <v>0</v>
      </c>
      <c r="L45" s="97">
        <v>1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97">
        <v>1</v>
      </c>
      <c r="T45" s="101">
        <v>0</v>
      </c>
      <c r="U45" s="101">
        <v>0</v>
      </c>
      <c r="V45" s="96" t="s">
        <v>287</v>
      </c>
      <c r="W45" s="101">
        <v>0</v>
      </c>
      <c r="X45" s="101">
        <v>0</v>
      </c>
      <c r="Y45" s="101">
        <v>0</v>
      </c>
      <c r="Z45" s="97">
        <v>1</v>
      </c>
      <c r="AA45" s="101">
        <v>0</v>
      </c>
      <c r="AB45" s="101">
        <v>0</v>
      </c>
      <c r="AC45" s="101">
        <v>0</v>
      </c>
      <c r="AD45" s="101">
        <v>0</v>
      </c>
      <c r="AE45" s="101">
        <v>0</v>
      </c>
      <c r="AF45" s="101">
        <v>0</v>
      </c>
      <c r="AG45" s="97">
        <v>1</v>
      </c>
      <c r="AH45" s="101">
        <v>0</v>
      </c>
      <c r="AI45" s="101">
        <v>0</v>
      </c>
    </row>
    <row r="46" spans="1:35" ht="18" x14ac:dyDescent="0.4">
      <c r="A46" s="96" t="s">
        <v>232</v>
      </c>
      <c r="B46" s="101">
        <v>0</v>
      </c>
      <c r="C46" s="101">
        <v>0</v>
      </c>
      <c r="D46" s="101">
        <v>0</v>
      </c>
      <c r="E46" s="97">
        <v>1</v>
      </c>
      <c r="F46" s="101">
        <v>0</v>
      </c>
      <c r="G46" s="101">
        <v>0</v>
      </c>
      <c r="H46" s="96" t="s">
        <v>282</v>
      </c>
      <c r="I46" s="101">
        <v>0</v>
      </c>
      <c r="J46" s="101">
        <v>0</v>
      </c>
      <c r="K46" s="101">
        <v>0</v>
      </c>
      <c r="L46" s="97">
        <v>1</v>
      </c>
      <c r="M46" s="101">
        <v>0</v>
      </c>
      <c r="N46" s="101">
        <v>0</v>
      </c>
      <c r="O46" s="96" t="s">
        <v>335</v>
      </c>
      <c r="P46" s="101">
        <v>0</v>
      </c>
      <c r="Q46" s="101">
        <v>0</v>
      </c>
      <c r="R46" s="101">
        <v>0</v>
      </c>
      <c r="S46" s="97">
        <v>1</v>
      </c>
      <c r="T46" s="101">
        <v>0</v>
      </c>
      <c r="U46" s="101">
        <v>0</v>
      </c>
      <c r="V46" s="96" t="s">
        <v>249</v>
      </c>
      <c r="W46" s="101">
        <v>0</v>
      </c>
      <c r="X46" s="101">
        <v>0</v>
      </c>
      <c r="Y46" s="101">
        <v>0</v>
      </c>
      <c r="Z46" s="97">
        <v>1</v>
      </c>
      <c r="AA46" s="101">
        <v>0</v>
      </c>
      <c r="AB46" s="101">
        <v>0</v>
      </c>
      <c r="AC46" s="101">
        <v>0</v>
      </c>
      <c r="AD46" s="101">
        <v>0</v>
      </c>
      <c r="AE46" s="101">
        <v>0</v>
      </c>
      <c r="AF46" s="101">
        <v>0</v>
      </c>
      <c r="AG46" s="97">
        <v>1</v>
      </c>
      <c r="AH46" s="101">
        <v>0</v>
      </c>
      <c r="AI46" s="101">
        <v>0</v>
      </c>
    </row>
    <row r="47" spans="1:35" ht="18" x14ac:dyDescent="0.4">
      <c r="A47" s="96" t="s">
        <v>335</v>
      </c>
      <c r="B47" s="101">
        <v>0</v>
      </c>
      <c r="C47" s="101">
        <v>0</v>
      </c>
      <c r="D47" s="101">
        <v>0</v>
      </c>
      <c r="E47" s="97">
        <v>1</v>
      </c>
      <c r="F47" s="101">
        <v>0</v>
      </c>
      <c r="G47" s="101">
        <v>0</v>
      </c>
      <c r="H47" s="96" t="s">
        <v>215</v>
      </c>
      <c r="I47" s="101">
        <v>0</v>
      </c>
      <c r="J47" s="101">
        <v>0</v>
      </c>
      <c r="K47" s="101">
        <v>0</v>
      </c>
      <c r="L47" s="97">
        <v>1</v>
      </c>
      <c r="M47" s="101">
        <v>0</v>
      </c>
      <c r="N47" s="101">
        <v>0</v>
      </c>
      <c r="O47" s="96" t="s">
        <v>287</v>
      </c>
      <c r="P47" s="101">
        <v>0</v>
      </c>
      <c r="Q47" s="101">
        <v>0</v>
      </c>
      <c r="R47" s="101">
        <v>0</v>
      </c>
      <c r="S47" s="97">
        <v>1</v>
      </c>
      <c r="T47" s="101">
        <v>0</v>
      </c>
      <c r="U47" s="101">
        <v>0</v>
      </c>
      <c r="V47" s="96" t="s">
        <v>302</v>
      </c>
      <c r="W47" s="101">
        <v>0</v>
      </c>
      <c r="X47" s="101">
        <v>0</v>
      </c>
      <c r="Y47" s="101">
        <v>0</v>
      </c>
      <c r="Z47" s="97">
        <v>1</v>
      </c>
      <c r="AA47" s="101">
        <v>0</v>
      </c>
      <c r="AB47" s="101">
        <v>0</v>
      </c>
      <c r="AC47" s="101">
        <v>0</v>
      </c>
      <c r="AD47" s="101">
        <v>0</v>
      </c>
      <c r="AE47" s="101">
        <v>0</v>
      </c>
      <c r="AF47" s="101">
        <v>0</v>
      </c>
      <c r="AG47" s="97">
        <v>1</v>
      </c>
      <c r="AH47" s="101">
        <v>0</v>
      </c>
      <c r="AI47" s="101">
        <v>0</v>
      </c>
    </row>
    <row r="48" spans="1:35" ht="18" x14ac:dyDescent="0.4">
      <c r="A48" s="96" t="s">
        <v>287</v>
      </c>
      <c r="B48" s="101">
        <v>0</v>
      </c>
      <c r="C48" s="101">
        <v>0</v>
      </c>
      <c r="D48" s="101">
        <v>0</v>
      </c>
      <c r="E48" s="97">
        <v>1</v>
      </c>
      <c r="F48" s="101">
        <v>0</v>
      </c>
      <c r="G48" s="101">
        <v>0</v>
      </c>
      <c r="H48" s="96" t="s">
        <v>269</v>
      </c>
      <c r="I48" s="101">
        <v>0</v>
      </c>
      <c r="J48" s="101">
        <v>0</v>
      </c>
      <c r="K48" s="101">
        <v>0</v>
      </c>
      <c r="L48" s="97">
        <v>1</v>
      </c>
      <c r="M48" s="101">
        <v>0</v>
      </c>
      <c r="N48" s="101">
        <v>0</v>
      </c>
      <c r="O48" s="96" t="s">
        <v>249</v>
      </c>
      <c r="P48" s="101">
        <v>0</v>
      </c>
      <c r="Q48" s="101">
        <v>0</v>
      </c>
      <c r="R48" s="101">
        <v>0</v>
      </c>
      <c r="S48" s="97">
        <v>1</v>
      </c>
      <c r="T48" s="101">
        <v>0</v>
      </c>
      <c r="U48" s="101">
        <v>0</v>
      </c>
      <c r="V48" s="96" t="s">
        <v>282</v>
      </c>
      <c r="W48" s="101">
        <v>0</v>
      </c>
      <c r="X48" s="101">
        <v>0</v>
      </c>
      <c r="Y48" s="101">
        <v>0</v>
      </c>
      <c r="Z48" s="97">
        <v>1</v>
      </c>
      <c r="AA48" s="101">
        <v>0</v>
      </c>
      <c r="AB48" s="101">
        <v>0</v>
      </c>
      <c r="AC48" s="101">
        <v>0</v>
      </c>
      <c r="AD48" s="101">
        <v>0</v>
      </c>
      <c r="AE48" s="101">
        <v>0</v>
      </c>
      <c r="AF48" s="101">
        <v>0</v>
      </c>
      <c r="AG48" s="97">
        <v>1</v>
      </c>
      <c r="AH48" s="101">
        <v>0</v>
      </c>
      <c r="AI48" s="101">
        <v>0</v>
      </c>
    </row>
    <row r="49" spans="1:35" ht="18" x14ac:dyDescent="0.4">
      <c r="A49" s="96" t="s">
        <v>249</v>
      </c>
      <c r="B49" s="101">
        <v>0</v>
      </c>
      <c r="C49" s="101">
        <v>0</v>
      </c>
      <c r="D49" s="101">
        <v>0</v>
      </c>
      <c r="E49" s="97">
        <v>1</v>
      </c>
      <c r="F49" s="101">
        <v>0</v>
      </c>
      <c r="G49" s="101">
        <v>0</v>
      </c>
      <c r="H49" s="96" t="s">
        <v>247</v>
      </c>
      <c r="I49" s="101">
        <v>0</v>
      </c>
      <c r="J49" s="101">
        <v>0</v>
      </c>
      <c r="K49" s="101">
        <v>0</v>
      </c>
      <c r="L49" s="97">
        <v>1</v>
      </c>
      <c r="M49" s="101">
        <v>0</v>
      </c>
      <c r="N49" s="101">
        <v>0</v>
      </c>
      <c r="O49" s="96" t="s">
        <v>302</v>
      </c>
      <c r="P49" s="101">
        <v>0</v>
      </c>
      <c r="Q49" s="101">
        <v>0</v>
      </c>
      <c r="R49" s="101">
        <v>0</v>
      </c>
      <c r="S49" s="97">
        <v>1</v>
      </c>
      <c r="T49" s="101">
        <v>0</v>
      </c>
      <c r="U49" s="101">
        <v>0</v>
      </c>
      <c r="V49" s="96" t="s">
        <v>215</v>
      </c>
      <c r="W49" s="101">
        <v>0</v>
      </c>
      <c r="X49" s="101">
        <v>0</v>
      </c>
      <c r="Y49" s="101">
        <v>0</v>
      </c>
      <c r="Z49" s="97">
        <v>1</v>
      </c>
      <c r="AA49" s="101">
        <v>0</v>
      </c>
      <c r="AB49" s="101">
        <v>0</v>
      </c>
      <c r="AC49" s="96" t="s">
        <v>232</v>
      </c>
      <c r="AD49" s="101">
        <v>0</v>
      </c>
      <c r="AE49" s="101">
        <v>0</v>
      </c>
      <c r="AF49" s="101">
        <v>0</v>
      </c>
      <c r="AG49" s="97">
        <v>1</v>
      </c>
      <c r="AH49" s="101">
        <v>0</v>
      </c>
      <c r="AI49" s="101">
        <v>0</v>
      </c>
    </row>
    <row r="50" spans="1:35" ht="18" x14ac:dyDescent="0.4">
      <c r="A50" s="96" t="s">
        <v>302</v>
      </c>
      <c r="B50" s="101">
        <v>0</v>
      </c>
      <c r="C50" s="101">
        <v>0</v>
      </c>
      <c r="D50" s="101">
        <v>0</v>
      </c>
      <c r="E50" s="97">
        <v>1</v>
      </c>
      <c r="F50" s="101">
        <v>0</v>
      </c>
      <c r="G50" s="101">
        <v>0</v>
      </c>
      <c r="H50" s="96" t="s">
        <v>340</v>
      </c>
      <c r="I50" s="101">
        <v>0</v>
      </c>
      <c r="J50" s="101">
        <v>0</v>
      </c>
      <c r="K50" s="101">
        <v>0</v>
      </c>
      <c r="L50" s="97">
        <v>1</v>
      </c>
      <c r="M50" s="101">
        <v>0</v>
      </c>
      <c r="N50" s="101">
        <v>0</v>
      </c>
      <c r="O50" s="96" t="s">
        <v>282</v>
      </c>
      <c r="P50" s="101">
        <v>0</v>
      </c>
      <c r="Q50" s="101">
        <v>0</v>
      </c>
      <c r="R50" s="101">
        <v>0</v>
      </c>
      <c r="S50" s="97">
        <v>1</v>
      </c>
      <c r="T50" s="101">
        <v>0</v>
      </c>
      <c r="U50" s="101">
        <v>0</v>
      </c>
      <c r="V50" s="96" t="s">
        <v>269</v>
      </c>
      <c r="W50" s="101">
        <v>0</v>
      </c>
      <c r="X50" s="101">
        <v>0</v>
      </c>
      <c r="Y50" s="101">
        <v>0</v>
      </c>
      <c r="Z50" s="97">
        <v>1</v>
      </c>
      <c r="AA50" s="101">
        <v>0</v>
      </c>
      <c r="AB50" s="101">
        <v>0</v>
      </c>
      <c r="AC50" s="96" t="s">
        <v>335</v>
      </c>
      <c r="AD50" s="101">
        <v>0</v>
      </c>
      <c r="AE50" s="101">
        <v>0</v>
      </c>
      <c r="AF50" s="101">
        <v>0</v>
      </c>
      <c r="AG50" s="97">
        <v>1</v>
      </c>
      <c r="AH50" s="101">
        <v>0</v>
      </c>
      <c r="AI50" s="101">
        <v>0</v>
      </c>
    </row>
    <row r="51" spans="1:35" ht="18" x14ac:dyDescent="0.4">
      <c r="A51" s="96" t="s">
        <v>282</v>
      </c>
      <c r="B51" s="101">
        <v>0</v>
      </c>
      <c r="C51" s="101">
        <v>0</v>
      </c>
      <c r="D51" s="101">
        <v>0</v>
      </c>
      <c r="E51" s="97">
        <v>1</v>
      </c>
      <c r="F51" s="101">
        <v>0</v>
      </c>
      <c r="G51" s="101">
        <v>0</v>
      </c>
      <c r="H51" s="96" t="s">
        <v>265</v>
      </c>
      <c r="I51" s="101">
        <v>0</v>
      </c>
      <c r="J51" s="101">
        <v>0</v>
      </c>
      <c r="K51" s="101">
        <v>0</v>
      </c>
      <c r="L51" s="97">
        <v>1</v>
      </c>
      <c r="M51" s="101">
        <v>0</v>
      </c>
      <c r="N51" s="101">
        <v>0</v>
      </c>
      <c r="O51" s="96" t="s">
        <v>215</v>
      </c>
      <c r="P51" s="101">
        <v>0</v>
      </c>
      <c r="Q51" s="101">
        <v>0</v>
      </c>
      <c r="R51" s="101">
        <v>0</v>
      </c>
      <c r="S51" s="97">
        <v>1</v>
      </c>
      <c r="T51" s="101">
        <v>0</v>
      </c>
      <c r="U51" s="101">
        <v>0</v>
      </c>
      <c r="V51" s="96" t="s">
        <v>340</v>
      </c>
      <c r="W51" s="101">
        <v>0</v>
      </c>
      <c r="X51" s="101">
        <v>0</v>
      </c>
      <c r="Y51" s="101">
        <v>0</v>
      </c>
      <c r="Z51" s="97">
        <v>1</v>
      </c>
      <c r="AA51" s="101">
        <v>0</v>
      </c>
      <c r="AB51" s="101">
        <v>0</v>
      </c>
      <c r="AC51" s="96" t="s">
        <v>287</v>
      </c>
      <c r="AD51" s="101">
        <v>0</v>
      </c>
      <c r="AE51" s="101">
        <v>0</v>
      </c>
      <c r="AF51" s="101">
        <v>0</v>
      </c>
      <c r="AG51" s="97">
        <v>1</v>
      </c>
      <c r="AH51" s="101">
        <v>0</v>
      </c>
      <c r="AI51" s="101">
        <v>0</v>
      </c>
    </row>
    <row r="52" spans="1:35" ht="18" x14ac:dyDescent="0.4">
      <c r="A52" s="96" t="s">
        <v>269</v>
      </c>
      <c r="B52" s="101">
        <v>0</v>
      </c>
      <c r="C52" s="101">
        <v>0</v>
      </c>
      <c r="D52" s="101">
        <v>0</v>
      </c>
      <c r="E52" s="97">
        <v>1</v>
      </c>
      <c r="F52" s="101">
        <v>0</v>
      </c>
      <c r="G52" s="101">
        <v>0</v>
      </c>
      <c r="H52" s="96" t="s">
        <v>245</v>
      </c>
      <c r="I52" s="101">
        <v>0</v>
      </c>
      <c r="J52" s="101">
        <v>0</v>
      </c>
      <c r="K52" s="101">
        <v>0</v>
      </c>
      <c r="L52" s="97">
        <v>1</v>
      </c>
      <c r="M52" s="101">
        <v>0</v>
      </c>
      <c r="N52" s="101">
        <v>0</v>
      </c>
      <c r="O52" s="96" t="s">
        <v>269</v>
      </c>
      <c r="P52" s="101">
        <v>0</v>
      </c>
      <c r="Q52" s="101">
        <v>0</v>
      </c>
      <c r="R52" s="101">
        <v>0</v>
      </c>
      <c r="S52" s="97">
        <v>1</v>
      </c>
      <c r="T52" s="101">
        <v>0</v>
      </c>
      <c r="U52" s="101">
        <v>0</v>
      </c>
      <c r="V52" s="96" t="s">
        <v>281</v>
      </c>
      <c r="W52" s="101">
        <v>0</v>
      </c>
      <c r="X52" s="101">
        <v>0</v>
      </c>
      <c r="Y52" s="101">
        <v>0</v>
      </c>
      <c r="Z52" s="97">
        <v>1</v>
      </c>
      <c r="AA52" s="101">
        <v>0</v>
      </c>
      <c r="AB52" s="101">
        <v>0</v>
      </c>
      <c r="AC52" s="96" t="s">
        <v>302</v>
      </c>
      <c r="AD52" s="101">
        <v>0</v>
      </c>
      <c r="AE52" s="101">
        <v>0</v>
      </c>
      <c r="AF52" s="101">
        <v>0</v>
      </c>
      <c r="AG52" s="97">
        <v>1</v>
      </c>
      <c r="AH52" s="101">
        <v>0</v>
      </c>
      <c r="AI52" s="101">
        <v>0</v>
      </c>
    </row>
    <row r="53" spans="1:35" ht="18" x14ac:dyDescent="0.4">
      <c r="A53" s="96" t="s">
        <v>340</v>
      </c>
      <c r="B53" s="101">
        <v>0</v>
      </c>
      <c r="C53" s="101">
        <v>0</v>
      </c>
      <c r="D53" s="101">
        <v>0</v>
      </c>
      <c r="E53" s="97">
        <v>1</v>
      </c>
      <c r="F53" s="101">
        <v>0</v>
      </c>
      <c r="G53" s="101">
        <v>0</v>
      </c>
      <c r="H53" s="96" t="s">
        <v>259</v>
      </c>
      <c r="I53" s="101">
        <v>0</v>
      </c>
      <c r="J53" s="101">
        <v>0</v>
      </c>
      <c r="K53" s="101">
        <v>0</v>
      </c>
      <c r="L53" s="97">
        <v>1</v>
      </c>
      <c r="M53" s="101">
        <v>0</v>
      </c>
      <c r="N53" s="101">
        <v>0</v>
      </c>
      <c r="O53" s="96" t="s">
        <v>247</v>
      </c>
      <c r="P53" s="101">
        <v>0</v>
      </c>
      <c r="Q53" s="101">
        <v>0</v>
      </c>
      <c r="R53" s="101">
        <v>0</v>
      </c>
      <c r="S53" s="97">
        <v>1</v>
      </c>
      <c r="T53" s="101">
        <v>0</v>
      </c>
      <c r="U53" s="101">
        <v>0</v>
      </c>
      <c r="V53" s="96" t="s">
        <v>307</v>
      </c>
      <c r="W53" s="101">
        <v>0</v>
      </c>
      <c r="X53" s="101">
        <v>0</v>
      </c>
      <c r="Y53" s="101">
        <v>0</v>
      </c>
      <c r="Z53" s="97">
        <v>1</v>
      </c>
      <c r="AA53" s="101">
        <v>0</v>
      </c>
      <c r="AB53" s="101">
        <v>0</v>
      </c>
      <c r="AC53" s="96" t="s">
        <v>282</v>
      </c>
      <c r="AD53" s="101">
        <v>0</v>
      </c>
      <c r="AE53" s="101">
        <v>0</v>
      </c>
      <c r="AF53" s="101">
        <v>0</v>
      </c>
      <c r="AG53" s="97">
        <v>1</v>
      </c>
      <c r="AH53" s="101">
        <v>0</v>
      </c>
      <c r="AI53" s="101">
        <v>0</v>
      </c>
    </row>
    <row r="54" spans="1:35" ht="36" x14ac:dyDescent="0.4">
      <c r="A54" s="96" t="s">
        <v>281</v>
      </c>
      <c r="B54" s="101">
        <v>0</v>
      </c>
      <c r="C54" s="101">
        <v>0</v>
      </c>
      <c r="D54" s="101">
        <v>0</v>
      </c>
      <c r="E54" s="97">
        <v>1</v>
      </c>
      <c r="F54" s="101">
        <v>0</v>
      </c>
      <c r="G54" s="101">
        <v>0</v>
      </c>
      <c r="H54" s="96" t="s">
        <v>239</v>
      </c>
      <c r="I54" s="101">
        <v>0</v>
      </c>
      <c r="J54" s="101">
        <v>0</v>
      </c>
      <c r="K54" s="101">
        <v>0</v>
      </c>
      <c r="L54" s="97">
        <v>1</v>
      </c>
      <c r="M54" s="101">
        <v>0</v>
      </c>
      <c r="N54" s="101">
        <v>0</v>
      </c>
      <c r="O54" s="96" t="s">
        <v>340</v>
      </c>
      <c r="P54" s="101">
        <v>0</v>
      </c>
      <c r="Q54" s="101">
        <v>0</v>
      </c>
      <c r="R54" s="101">
        <v>0</v>
      </c>
      <c r="S54" s="97">
        <v>1</v>
      </c>
      <c r="T54" s="101">
        <v>0</v>
      </c>
      <c r="U54" s="101">
        <v>0</v>
      </c>
      <c r="V54" s="96" t="s">
        <v>312</v>
      </c>
      <c r="W54" s="101">
        <v>0</v>
      </c>
      <c r="X54" s="101">
        <v>0</v>
      </c>
      <c r="Y54" s="101">
        <v>0</v>
      </c>
      <c r="Z54" s="97">
        <v>1</v>
      </c>
      <c r="AA54" s="101">
        <v>0</v>
      </c>
      <c r="AB54" s="101">
        <v>0</v>
      </c>
      <c r="AC54" s="96" t="s">
        <v>215</v>
      </c>
      <c r="AD54" s="101">
        <v>0</v>
      </c>
      <c r="AE54" s="101">
        <v>0</v>
      </c>
      <c r="AF54" s="101">
        <v>0</v>
      </c>
      <c r="AG54" s="97">
        <v>1</v>
      </c>
      <c r="AH54" s="101">
        <v>0</v>
      </c>
      <c r="AI54" s="101">
        <v>0</v>
      </c>
    </row>
    <row r="55" spans="1:35" ht="18" x14ac:dyDescent="0.4">
      <c r="A55" s="96" t="s">
        <v>307</v>
      </c>
      <c r="B55" s="101">
        <v>0</v>
      </c>
      <c r="C55" s="101">
        <v>0</v>
      </c>
      <c r="D55" s="101">
        <v>0</v>
      </c>
      <c r="E55" s="97">
        <v>1</v>
      </c>
      <c r="F55" s="101">
        <v>0</v>
      </c>
      <c r="G55" s="101">
        <v>0</v>
      </c>
      <c r="H55" s="96" t="s">
        <v>281</v>
      </c>
      <c r="I55" s="101">
        <v>0</v>
      </c>
      <c r="J55" s="101">
        <v>0</v>
      </c>
      <c r="K55" s="101">
        <v>0</v>
      </c>
      <c r="L55" s="97">
        <v>1</v>
      </c>
      <c r="M55" s="101">
        <v>0</v>
      </c>
      <c r="N55" s="101">
        <v>0</v>
      </c>
      <c r="O55" s="96" t="s">
        <v>265</v>
      </c>
      <c r="P55" s="101">
        <v>0</v>
      </c>
      <c r="Q55" s="101">
        <v>0</v>
      </c>
      <c r="R55" s="101">
        <v>0</v>
      </c>
      <c r="S55" s="97">
        <v>1</v>
      </c>
      <c r="T55" s="101">
        <v>0</v>
      </c>
      <c r="U55" s="101">
        <v>0</v>
      </c>
      <c r="V55" s="96" t="s">
        <v>301</v>
      </c>
      <c r="W55" s="101">
        <v>0</v>
      </c>
      <c r="X55" s="101">
        <v>0</v>
      </c>
      <c r="Y55" s="101">
        <v>0</v>
      </c>
      <c r="Z55" s="97">
        <v>1</v>
      </c>
      <c r="AA55" s="101">
        <v>0</v>
      </c>
      <c r="AB55" s="101">
        <v>0</v>
      </c>
      <c r="AC55" s="96" t="s">
        <v>247</v>
      </c>
      <c r="AD55" s="101">
        <v>0</v>
      </c>
      <c r="AE55" s="101">
        <v>0</v>
      </c>
      <c r="AF55" s="101">
        <v>0</v>
      </c>
      <c r="AG55" s="97">
        <v>1</v>
      </c>
      <c r="AH55" s="101">
        <v>0</v>
      </c>
      <c r="AI55" s="101">
        <v>0</v>
      </c>
    </row>
    <row r="56" spans="1:35" ht="18" x14ac:dyDescent="0.4">
      <c r="A56" s="96" t="s">
        <v>312</v>
      </c>
      <c r="B56" s="101">
        <v>0</v>
      </c>
      <c r="C56" s="101">
        <v>0</v>
      </c>
      <c r="D56" s="101">
        <v>0</v>
      </c>
      <c r="E56" s="97">
        <v>1</v>
      </c>
      <c r="F56" s="101">
        <v>0</v>
      </c>
      <c r="G56" s="101">
        <v>0</v>
      </c>
      <c r="H56" s="96" t="s">
        <v>307</v>
      </c>
      <c r="I56" s="101">
        <v>0</v>
      </c>
      <c r="J56" s="101">
        <v>0</v>
      </c>
      <c r="K56" s="101">
        <v>0</v>
      </c>
      <c r="L56" s="97">
        <v>1</v>
      </c>
      <c r="M56" s="101">
        <v>0</v>
      </c>
      <c r="N56" s="101">
        <v>0</v>
      </c>
      <c r="O56" s="96" t="s">
        <v>245</v>
      </c>
      <c r="P56" s="101">
        <v>0</v>
      </c>
      <c r="Q56" s="101">
        <v>0</v>
      </c>
      <c r="R56" s="101">
        <v>0</v>
      </c>
      <c r="S56" s="97">
        <v>1</v>
      </c>
      <c r="T56" s="101">
        <v>0</v>
      </c>
      <c r="U56" s="101">
        <v>0</v>
      </c>
      <c r="V56" s="96" t="s">
        <v>343</v>
      </c>
      <c r="W56" s="101">
        <v>0</v>
      </c>
      <c r="X56" s="101">
        <v>0</v>
      </c>
      <c r="Y56" s="101">
        <v>0</v>
      </c>
      <c r="Z56" s="97">
        <v>1</v>
      </c>
      <c r="AA56" s="101">
        <v>0</v>
      </c>
      <c r="AB56" s="101">
        <v>0</v>
      </c>
      <c r="AC56" s="96" t="s">
        <v>340</v>
      </c>
      <c r="AD56" s="101">
        <v>0</v>
      </c>
      <c r="AE56" s="101">
        <v>0</v>
      </c>
      <c r="AF56" s="101">
        <v>0</v>
      </c>
      <c r="AG56" s="97">
        <v>1</v>
      </c>
      <c r="AH56" s="101">
        <v>0</v>
      </c>
      <c r="AI56" s="101">
        <v>0</v>
      </c>
    </row>
    <row r="57" spans="1:35" ht="18" x14ac:dyDescent="0.4">
      <c r="A57" s="96" t="s">
        <v>301</v>
      </c>
      <c r="B57" s="101">
        <v>0</v>
      </c>
      <c r="C57" s="101">
        <v>0</v>
      </c>
      <c r="D57" s="101">
        <v>0</v>
      </c>
      <c r="E57" s="97">
        <v>1</v>
      </c>
      <c r="F57" s="101">
        <v>0</v>
      </c>
      <c r="G57" s="101">
        <v>0</v>
      </c>
      <c r="H57" s="96" t="s">
        <v>312</v>
      </c>
      <c r="I57" s="101">
        <v>0</v>
      </c>
      <c r="J57" s="101">
        <v>0</v>
      </c>
      <c r="K57" s="101">
        <v>0</v>
      </c>
      <c r="L57" s="97">
        <v>1</v>
      </c>
      <c r="M57" s="101">
        <v>0</v>
      </c>
      <c r="N57" s="101">
        <v>0</v>
      </c>
      <c r="O57" s="96" t="s">
        <v>259</v>
      </c>
      <c r="P57" s="101">
        <v>0</v>
      </c>
      <c r="Q57" s="101">
        <v>0</v>
      </c>
      <c r="R57" s="101">
        <v>0</v>
      </c>
      <c r="S57" s="97">
        <v>1</v>
      </c>
      <c r="T57" s="101">
        <v>0</v>
      </c>
      <c r="U57" s="101">
        <v>0</v>
      </c>
      <c r="V57" s="96" t="s">
        <v>344</v>
      </c>
      <c r="W57" s="101">
        <v>0</v>
      </c>
      <c r="X57" s="101">
        <v>0</v>
      </c>
      <c r="Y57" s="101">
        <v>0</v>
      </c>
      <c r="Z57" s="97">
        <v>1</v>
      </c>
      <c r="AA57" s="101">
        <v>0</v>
      </c>
      <c r="AB57" s="101">
        <v>0</v>
      </c>
      <c r="AC57" s="96" t="s">
        <v>265</v>
      </c>
      <c r="AD57" s="101">
        <v>0</v>
      </c>
      <c r="AE57" s="101">
        <v>0</v>
      </c>
      <c r="AF57" s="101">
        <v>0</v>
      </c>
      <c r="AG57" s="97">
        <v>1</v>
      </c>
      <c r="AH57" s="101">
        <v>0</v>
      </c>
      <c r="AI57" s="101">
        <v>0</v>
      </c>
    </row>
    <row r="58" spans="1:35" ht="36" x14ac:dyDescent="0.4">
      <c r="A58" s="96" t="s">
        <v>343</v>
      </c>
      <c r="B58" s="101">
        <v>0</v>
      </c>
      <c r="C58" s="101">
        <v>0</v>
      </c>
      <c r="D58" s="101">
        <v>0</v>
      </c>
      <c r="E58" s="97">
        <v>1</v>
      </c>
      <c r="F58" s="101">
        <v>0</v>
      </c>
      <c r="G58" s="101">
        <v>0</v>
      </c>
      <c r="H58" s="96" t="s">
        <v>301</v>
      </c>
      <c r="I58" s="101">
        <v>0</v>
      </c>
      <c r="J58" s="101">
        <v>0</v>
      </c>
      <c r="K58" s="101">
        <v>0</v>
      </c>
      <c r="L58" s="97">
        <v>1</v>
      </c>
      <c r="M58" s="101">
        <v>0</v>
      </c>
      <c r="N58" s="101">
        <v>0</v>
      </c>
      <c r="O58" s="96" t="s">
        <v>239</v>
      </c>
      <c r="P58" s="101">
        <v>0</v>
      </c>
      <c r="Q58" s="101">
        <v>0</v>
      </c>
      <c r="R58" s="101">
        <v>0</v>
      </c>
      <c r="S58" s="97">
        <v>1</v>
      </c>
      <c r="T58" s="101">
        <v>0</v>
      </c>
      <c r="U58" s="101">
        <v>0</v>
      </c>
      <c r="V58" s="96" t="s">
        <v>305</v>
      </c>
      <c r="W58" s="101">
        <v>0</v>
      </c>
      <c r="X58" s="101">
        <v>0</v>
      </c>
      <c r="Y58" s="101">
        <v>0</v>
      </c>
      <c r="Z58" s="97">
        <v>1</v>
      </c>
      <c r="AA58" s="101">
        <v>0</v>
      </c>
      <c r="AB58" s="101">
        <v>0</v>
      </c>
      <c r="AC58" s="96" t="s">
        <v>245</v>
      </c>
      <c r="AD58" s="101">
        <v>0</v>
      </c>
      <c r="AE58" s="101">
        <v>0</v>
      </c>
      <c r="AF58" s="101">
        <v>0</v>
      </c>
      <c r="AG58" s="97">
        <v>1</v>
      </c>
      <c r="AH58" s="101">
        <v>0</v>
      </c>
      <c r="AI58" s="101">
        <v>0</v>
      </c>
    </row>
    <row r="59" spans="1:35" ht="18" x14ac:dyDescent="0.4">
      <c r="A59" s="96" t="s">
        <v>344</v>
      </c>
      <c r="B59" s="101">
        <v>0</v>
      </c>
      <c r="C59" s="101">
        <v>0</v>
      </c>
      <c r="D59" s="101">
        <v>0</v>
      </c>
      <c r="E59" s="97">
        <v>1</v>
      </c>
      <c r="F59" s="101">
        <v>0</v>
      </c>
      <c r="G59" s="101">
        <v>0</v>
      </c>
      <c r="H59" s="96" t="s">
        <v>343</v>
      </c>
      <c r="I59" s="101">
        <v>0</v>
      </c>
      <c r="J59" s="101">
        <v>0</v>
      </c>
      <c r="K59" s="101">
        <v>0</v>
      </c>
      <c r="L59" s="97">
        <v>1</v>
      </c>
      <c r="M59" s="101">
        <v>0</v>
      </c>
      <c r="N59" s="101">
        <v>0</v>
      </c>
      <c r="O59" s="96" t="s">
        <v>281</v>
      </c>
      <c r="P59" s="101">
        <v>0</v>
      </c>
      <c r="Q59" s="101">
        <v>0</v>
      </c>
      <c r="R59" s="101">
        <v>0</v>
      </c>
      <c r="S59" s="97">
        <v>1</v>
      </c>
      <c r="T59" s="101">
        <v>0</v>
      </c>
      <c r="U59" s="101">
        <v>0</v>
      </c>
      <c r="V59" s="96" t="s">
        <v>290</v>
      </c>
      <c r="W59" s="101">
        <v>0</v>
      </c>
      <c r="X59" s="101">
        <v>0</v>
      </c>
      <c r="Y59" s="101">
        <v>0</v>
      </c>
      <c r="Z59" s="97">
        <v>1</v>
      </c>
      <c r="AA59" s="101">
        <v>0</v>
      </c>
      <c r="AB59" s="101">
        <v>0</v>
      </c>
      <c r="AC59" s="96" t="s">
        <v>259</v>
      </c>
      <c r="AD59" s="101">
        <v>0</v>
      </c>
      <c r="AE59" s="101">
        <v>0</v>
      </c>
      <c r="AF59" s="101">
        <v>0</v>
      </c>
      <c r="AG59" s="97">
        <v>1</v>
      </c>
      <c r="AH59" s="101">
        <v>0</v>
      </c>
      <c r="AI59" s="101">
        <v>0</v>
      </c>
    </row>
    <row r="60" spans="1:35" ht="36" x14ac:dyDescent="0.4">
      <c r="A60" s="96" t="s">
        <v>305</v>
      </c>
      <c r="B60" s="101">
        <v>0</v>
      </c>
      <c r="C60" s="101">
        <v>0</v>
      </c>
      <c r="D60" s="101">
        <v>0</v>
      </c>
      <c r="E60" s="97">
        <v>1</v>
      </c>
      <c r="F60" s="101">
        <v>0</v>
      </c>
      <c r="G60" s="101">
        <v>0</v>
      </c>
      <c r="H60" s="96" t="s">
        <v>344</v>
      </c>
      <c r="I60" s="101">
        <v>0</v>
      </c>
      <c r="J60" s="101">
        <v>0</v>
      </c>
      <c r="K60" s="101">
        <v>0</v>
      </c>
      <c r="L60" s="97">
        <v>1</v>
      </c>
      <c r="M60" s="101">
        <v>0</v>
      </c>
      <c r="N60" s="101">
        <v>0</v>
      </c>
      <c r="O60" s="96" t="s">
        <v>307</v>
      </c>
      <c r="P60" s="101">
        <v>0</v>
      </c>
      <c r="Q60" s="101">
        <v>0</v>
      </c>
      <c r="R60" s="101">
        <v>0</v>
      </c>
      <c r="S60" s="97">
        <v>1</v>
      </c>
      <c r="T60" s="101">
        <v>0</v>
      </c>
      <c r="U60" s="101">
        <v>0</v>
      </c>
      <c r="V60" s="96" t="s">
        <v>262</v>
      </c>
      <c r="W60" s="101">
        <v>0</v>
      </c>
      <c r="X60" s="101">
        <v>0</v>
      </c>
      <c r="Y60" s="101">
        <v>0</v>
      </c>
      <c r="Z60" s="97">
        <v>1</v>
      </c>
      <c r="AA60" s="101">
        <v>0</v>
      </c>
      <c r="AB60" s="101">
        <v>0</v>
      </c>
      <c r="AC60" s="96" t="s">
        <v>239</v>
      </c>
      <c r="AD60" s="101">
        <v>0</v>
      </c>
      <c r="AE60" s="101">
        <v>0</v>
      </c>
      <c r="AF60" s="101">
        <v>0</v>
      </c>
      <c r="AG60" s="97">
        <v>1</v>
      </c>
      <c r="AH60" s="101">
        <v>0</v>
      </c>
      <c r="AI60" s="101">
        <v>0</v>
      </c>
    </row>
    <row r="61" spans="1:35" ht="18" x14ac:dyDescent="0.4">
      <c r="A61" s="96" t="s">
        <v>290</v>
      </c>
      <c r="B61" s="101">
        <v>0</v>
      </c>
      <c r="C61" s="101">
        <v>0</v>
      </c>
      <c r="D61" s="101">
        <v>0</v>
      </c>
      <c r="E61" s="97">
        <v>1</v>
      </c>
      <c r="F61" s="101">
        <v>0</v>
      </c>
      <c r="G61" s="101">
        <v>0</v>
      </c>
      <c r="H61" s="96" t="s">
        <v>305</v>
      </c>
      <c r="I61" s="101">
        <v>0</v>
      </c>
      <c r="J61" s="101">
        <v>0</v>
      </c>
      <c r="K61" s="101">
        <v>0</v>
      </c>
      <c r="L61" s="97">
        <v>1</v>
      </c>
      <c r="M61" s="101">
        <v>0</v>
      </c>
      <c r="N61" s="101">
        <v>0</v>
      </c>
      <c r="O61" s="96" t="s">
        <v>312</v>
      </c>
      <c r="P61" s="101">
        <v>0</v>
      </c>
      <c r="Q61" s="101">
        <v>0</v>
      </c>
      <c r="R61" s="101">
        <v>0</v>
      </c>
      <c r="S61" s="97">
        <v>1</v>
      </c>
      <c r="T61" s="101">
        <v>0</v>
      </c>
      <c r="U61" s="101">
        <v>0</v>
      </c>
      <c r="V61" s="96" t="s">
        <v>347</v>
      </c>
      <c r="W61" s="101">
        <v>0</v>
      </c>
      <c r="X61" s="101">
        <v>0</v>
      </c>
      <c r="Y61" s="101">
        <v>0</v>
      </c>
      <c r="Z61" s="97">
        <v>1</v>
      </c>
      <c r="AA61" s="101">
        <v>0</v>
      </c>
      <c r="AB61" s="101">
        <v>0</v>
      </c>
      <c r="AC61" s="96" t="s">
        <v>281</v>
      </c>
      <c r="AD61" s="101">
        <v>0</v>
      </c>
      <c r="AE61" s="101">
        <v>0</v>
      </c>
      <c r="AF61" s="101">
        <v>0</v>
      </c>
      <c r="AG61" s="97">
        <v>1</v>
      </c>
      <c r="AH61" s="101">
        <v>0</v>
      </c>
      <c r="AI61" s="101">
        <v>0</v>
      </c>
    </row>
    <row r="62" spans="1:35" ht="18" x14ac:dyDescent="0.4">
      <c r="A62" s="96" t="s">
        <v>262</v>
      </c>
      <c r="B62" s="101">
        <v>0</v>
      </c>
      <c r="C62" s="101">
        <v>0</v>
      </c>
      <c r="D62" s="101">
        <v>0</v>
      </c>
      <c r="E62" s="97">
        <v>1</v>
      </c>
      <c r="F62" s="101">
        <v>0</v>
      </c>
      <c r="G62" s="101">
        <v>0</v>
      </c>
      <c r="H62" s="96" t="s">
        <v>290</v>
      </c>
      <c r="I62" s="101">
        <v>0</v>
      </c>
      <c r="J62" s="101">
        <v>0</v>
      </c>
      <c r="K62" s="101">
        <v>0</v>
      </c>
      <c r="L62" s="97">
        <v>1</v>
      </c>
      <c r="M62" s="101">
        <v>0</v>
      </c>
      <c r="N62" s="101">
        <v>0</v>
      </c>
      <c r="O62" s="96" t="s">
        <v>301</v>
      </c>
      <c r="P62" s="101">
        <v>0</v>
      </c>
      <c r="Q62" s="101">
        <v>0</v>
      </c>
      <c r="R62" s="101">
        <v>0</v>
      </c>
      <c r="S62" s="97">
        <v>1</v>
      </c>
      <c r="T62" s="101">
        <v>0</v>
      </c>
      <c r="U62" s="101">
        <v>0</v>
      </c>
      <c r="V62" s="96" t="s">
        <v>223</v>
      </c>
      <c r="W62" s="101">
        <v>0</v>
      </c>
      <c r="X62" s="101">
        <v>0</v>
      </c>
      <c r="Y62" s="101">
        <v>0</v>
      </c>
      <c r="Z62" s="97">
        <v>1</v>
      </c>
      <c r="AA62" s="101">
        <v>0</v>
      </c>
      <c r="AB62" s="101">
        <v>0</v>
      </c>
      <c r="AC62" s="96" t="s">
        <v>307</v>
      </c>
      <c r="AD62" s="101">
        <v>0</v>
      </c>
      <c r="AE62" s="101">
        <v>0</v>
      </c>
      <c r="AF62" s="101">
        <v>0</v>
      </c>
      <c r="AG62" s="97">
        <v>1</v>
      </c>
      <c r="AH62" s="101">
        <v>0</v>
      </c>
      <c r="AI62" s="101">
        <v>0</v>
      </c>
    </row>
    <row r="63" spans="1:35" ht="18" x14ac:dyDescent="0.4">
      <c r="A63" s="96" t="s">
        <v>347</v>
      </c>
      <c r="B63" s="101">
        <v>0</v>
      </c>
      <c r="C63" s="101">
        <v>0</v>
      </c>
      <c r="D63" s="101">
        <v>0</v>
      </c>
      <c r="E63" s="97">
        <v>1</v>
      </c>
      <c r="F63" s="101">
        <v>0</v>
      </c>
      <c r="G63" s="101">
        <v>0</v>
      </c>
      <c r="H63" s="96" t="s">
        <v>262</v>
      </c>
      <c r="I63" s="101">
        <v>0</v>
      </c>
      <c r="J63" s="101">
        <v>0</v>
      </c>
      <c r="K63" s="101">
        <v>0</v>
      </c>
      <c r="L63" s="97">
        <v>1</v>
      </c>
      <c r="M63" s="101">
        <v>0</v>
      </c>
      <c r="N63" s="101">
        <v>0</v>
      </c>
      <c r="O63" s="96" t="s">
        <v>343</v>
      </c>
      <c r="P63" s="101">
        <v>0</v>
      </c>
      <c r="Q63" s="101">
        <v>0</v>
      </c>
      <c r="R63" s="101">
        <v>0</v>
      </c>
      <c r="S63" s="97">
        <v>1</v>
      </c>
      <c r="T63" s="101">
        <v>0</v>
      </c>
      <c r="U63" s="101">
        <v>0</v>
      </c>
      <c r="V63" s="96" t="s">
        <v>270</v>
      </c>
      <c r="W63" s="101">
        <v>0</v>
      </c>
      <c r="X63" s="101">
        <v>0</v>
      </c>
      <c r="Y63" s="101">
        <v>0</v>
      </c>
      <c r="Z63" s="97">
        <v>1</v>
      </c>
      <c r="AA63" s="101">
        <v>0</v>
      </c>
      <c r="AB63" s="101">
        <v>0</v>
      </c>
      <c r="AC63" s="96" t="s">
        <v>343</v>
      </c>
      <c r="AD63" s="101">
        <v>0</v>
      </c>
      <c r="AE63" s="101">
        <v>0</v>
      </c>
      <c r="AF63" s="101">
        <v>0</v>
      </c>
      <c r="AG63" s="97">
        <v>1</v>
      </c>
      <c r="AH63" s="101">
        <v>0</v>
      </c>
      <c r="AI63" s="101">
        <v>0</v>
      </c>
    </row>
    <row r="64" spans="1:35" ht="18" x14ac:dyDescent="0.4">
      <c r="A64" s="96" t="s">
        <v>270</v>
      </c>
      <c r="B64" s="101">
        <v>0</v>
      </c>
      <c r="C64" s="101">
        <v>0</v>
      </c>
      <c r="D64" s="101">
        <v>0</v>
      </c>
      <c r="E64" s="97">
        <v>1</v>
      </c>
      <c r="F64" s="101">
        <v>0</v>
      </c>
      <c r="G64" s="101">
        <v>0</v>
      </c>
      <c r="H64" s="96" t="s">
        <v>347</v>
      </c>
      <c r="I64" s="101">
        <v>0</v>
      </c>
      <c r="J64" s="101">
        <v>0</v>
      </c>
      <c r="K64" s="101">
        <v>0</v>
      </c>
      <c r="L64" s="97">
        <v>1</v>
      </c>
      <c r="M64" s="101">
        <v>0</v>
      </c>
      <c r="N64" s="101">
        <v>0</v>
      </c>
      <c r="O64" s="96" t="s">
        <v>344</v>
      </c>
      <c r="P64" s="101">
        <v>0</v>
      </c>
      <c r="Q64" s="101">
        <v>0</v>
      </c>
      <c r="R64" s="101">
        <v>0</v>
      </c>
      <c r="S64" s="97">
        <v>1</v>
      </c>
      <c r="T64" s="101">
        <v>0</v>
      </c>
      <c r="U64" s="101">
        <v>0</v>
      </c>
      <c r="V64" s="96" t="s">
        <v>246</v>
      </c>
      <c r="W64" s="101">
        <v>0</v>
      </c>
      <c r="X64" s="101">
        <v>0</v>
      </c>
      <c r="Y64" s="101">
        <v>0</v>
      </c>
      <c r="Z64" s="97">
        <v>1</v>
      </c>
      <c r="AA64" s="101">
        <v>0</v>
      </c>
      <c r="AB64" s="101">
        <v>0</v>
      </c>
      <c r="AC64" s="96" t="s">
        <v>344</v>
      </c>
      <c r="AD64" s="101">
        <v>0</v>
      </c>
      <c r="AE64" s="101">
        <v>0</v>
      </c>
      <c r="AF64" s="101">
        <v>0</v>
      </c>
      <c r="AG64" s="97">
        <v>1</v>
      </c>
      <c r="AH64" s="101">
        <v>0</v>
      </c>
      <c r="AI64" s="101">
        <v>0</v>
      </c>
    </row>
    <row r="65" spans="1:35" ht="18" x14ac:dyDescent="0.4">
      <c r="A65" s="96" t="s">
        <v>246</v>
      </c>
      <c r="B65" s="101">
        <v>0</v>
      </c>
      <c r="C65" s="101">
        <v>0</v>
      </c>
      <c r="D65" s="101">
        <v>0</v>
      </c>
      <c r="E65" s="97">
        <v>1</v>
      </c>
      <c r="F65" s="101">
        <v>0</v>
      </c>
      <c r="G65" s="101">
        <v>0</v>
      </c>
      <c r="H65" s="96" t="s">
        <v>223</v>
      </c>
      <c r="I65" s="101">
        <v>0</v>
      </c>
      <c r="J65" s="101">
        <v>0</v>
      </c>
      <c r="K65" s="101">
        <v>0</v>
      </c>
      <c r="L65" s="97">
        <v>1</v>
      </c>
      <c r="M65" s="101">
        <v>0</v>
      </c>
      <c r="N65" s="101">
        <v>0</v>
      </c>
      <c r="O65" s="96" t="s">
        <v>305</v>
      </c>
      <c r="P65" s="101">
        <v>0</v>
      </c>
      <c r="Q65" s="101">
        <v>0</v>
      </c>
      <c r="R65" s="101">
        <v>0</v>
      </c>
      <c r="S65" s="97">
        <v>1</v>
      </c>
      <c r="T65" s="101">
        <v>0</v>
      </c>
      <c r="U65" s="101">
        <v>0</v>
      </c>
      <c r="V65" s="96" t="s">
        <v>252</v>
      </c>
      <c r="W65" s="101">
        <v>0</v>
      </c>
      <c r="X65" s="101">
        <v>0</v>
      </c>
      <c r="Y65" s="101">
        <v>0</v>
      </c>
      <c r="Z65" s="97">
        <v>1</v>
      </c>
      <c r="AA65" s="101">
        <v>0</v>
      </c>
      <c r="AB65" s="101">
        <v>0</v>
      </c>
      <c r="AC65" s="96" t="s">
        <v>290</v>
      </c>
      <c r="AD65" s="101">
        <v>0</v>
      </c>
      <c r="AE65" s="101">
        <v>0</v>
      </c>
      <c r="AF65" s="101">
        <v>0</v>
      </c>
      <c r="AG65" s="97">
        <v>1</v>
      </c>
      <c r="AH65" s="101">
        <v>0</v>
      </c>
      <c r="AI65" s="101">
        <v>0</v>
      </c>
    </row>
    <row r="66" spans="1:35" ht="18" x14ac:dyDescent="0.4">
      <c r="A66" s="96" t="s">
        <v>252</v>
      </c>
      <c r="B66" s="101">
        <v>0</v>
      </c>
      <c r="C66" s="101">
        <v>0</v>
      </c>
      <c r="D66" s="101">
        <v>0</v>
      </c>
      <c r="E66" s="97">
        <v>1</v>
      </c>
      <c r="F66" s="101">
        <v>0</v>
      </c>
      <c r="G66" s="101">
        <v>0</v>
      </c>
      <c r="H66" s="96" t="s">
        <v>218</v>
      </c>
      <c r="I66" s="101">
        <v>0</v>
      </c>
      <c r="J66" s="101">
        <v>0</v>
      </c>
      <c r="K66" s="101">
        <v>0</v>
      </c>
      <c r="L66" s="97">
        <v>1</v>
      </c>
      <c r="M66" s="101">
        <v>0</v>
      </c>
      <c r="N66" s="101">
        <v>0</v>
      </c>
      <c r="O66" s="96" t="s">
        <v>290</v>
      </c>
      <c r="P66" s="101">
        <v>0</v>
      </c>
      <c r="Q66" s="101">
        <v>0</v>
      </c>
      <c r="R66" s="101">
        <v>0</v>
      </c>
      <c r="S66" s="97">
        <v>1</v>
      </c>
      <c r="T66" s="101">
        <v>0</v>
      </c>
      <c r="U66" s="101">
        <v>0</v>
      </c>
      <c r="V66" s="96" t="s">
        <v>283</v>
      </c>
      <c r="W66" s="101">
        <v>0</v>
      </c>
      <c r="X66" s="101">
        <v>0</v>
      </c>
      <c r="Y66" s="101">
        <v>0</v>
      </c>
      <c r="Z66" s="97">
        <v>1</v>
      </c>
      <c r="AA66" s="101">
        <v>0</v>
      </c>
      <c r="AB66" s="101">
        <v>0</v>
      </c>
      <c r="AC66" s="96" t="s">
        <v>262</v>
      </c>
      <c r="AD66" s="101">
        <v>0</v>
      </c>
      <c r="AE66" s="101">
        <v>0</v>
      </c>
      <c r="AF66" s="101">
        <v>0</v>
      </c>
      <c r="AG66" s="97">
        <v>1</v>
      </c>
      <c r="AH66" s="101">
        <v>0</v>
      </c>
      <c r="AI66" s="101">
        <v>0</v>
      </c>
    </row>
    <row r="67" spans="1:35" ht="18" x14ac:dyDescent="0.4">
      <c r="A67" s="96" t="s">
        <v>283</v>
      </c>
      <c r="B67" s="101">
        <v>0</v>
      </c>
      <c r="C67" s="101">
        <v>0</v>
      </c>
      <c r="D67" s="101">
        <v>0</v>
      </c>
      <c r="E67" s="97">
        <v>1</v>
      </c>
      <c r="F67" s="101">
        <v>0</v>
      </c>
      <c r="G67" s="101">
        <v>0</v>
      </c>
      <c r="H67" s="96" t="s">
        <v>224</v>
      </c>
      <c r="I67" s="101">
        <v>0</v>
      </c>
      <c r="J67" s="101">
        <v>0</v>
      </c>
      <c r="K67" s="101">
        <v>0</v>
      </c>
      <c r="L67" s="97">
        <v>1</v>
      </c>
      <c r="M67" s="101">
        <v>0</v>
      </c>
      <c r="N67" s="101">
        <v>0</v>
      </c>
      <c r="O67" s="96" t="s">
        <v>262</v>
      </c>
      <c r="P67" s="101">
        <v>0</v>
      </c>
      <c r="Q67" s="101">
        <v>0</v>
      </c>
      <c r="R67" s="101">
        <v>0</v>
      </c>
      <c r="S67" s="97">
        <v>1</v>
      </c>
      <c r="T67" s="101">
        <v>0</v>
      </c>
      <c r="U67" s="101">
        <v>0</v>
      </c>
      <c r="V67" s="96" t="s">
        <v>231</v>
      </c>
      <c r="W67" s="101">
        <v>0</v>
      </c>
      <c r="X67" s="101">
        <v>0</v>
      </c>
      <c r="Y67" s="101">
        <v>0</v>
      </c>
      <c r="Z67" s="97">
        <v>1</v>
      </c>
      <c r="AA67" s="101">
        <v>0</v>
      </c>
      <c r="AB67" s="101">
        <v>0</v>
      </c>
      <c r="AC67" s="96" t="s">
        <v>347</v>
      </c>
      <c r="AD67" s="101">
        <v>0</v>
      </c>
      <c r="AE67" s="101">
        <v>0</v>
      </c>
      <c r="AF67" s="101">
        <v>0</v>
      </c>
      <c r="AG67" s="97">
        <v>1</v>
      </c>
      <c r="AH67" s="101">
        <v>0</v>
      </c>
      <c r="AI67" s="101">
        <v>0</v>
      </c>
    </row>
    <row r="68" spans="1:35" ht="18" x14ac:dyDescent="0.4">
      <c r="A68" s="96" t="s">
        <v>274</v>
      </c>
      <c r="B68" s="101">
        <v>0</v>
      </c>
      <c r="C68" s="101">
        <v>0</v>
      </c>
      <c r="D68" s="101">
        <v>0</v>
      </c>
      <c r="E68" s="97">
        <v>1</v>
      </c>
      <c r="F68" s="101">
        <v>0</v>
      </c>
      <c r="G68" s="101">
        <v>0</v>
      </c>
      <c r="H68" s="96" t="s">
        <v>234</v>
      </c>
      <c r="I68" s="101">
        <v>0</v>
      </c>
      <c r="J68" s="101">
        <v>0</v>
      </c>
      <c r="K68" s="101">
        <v>0</v>
      </c>
      <c r="L68" s="97">
        <v>1</v>
      </c>
      <c r="M68" s="101">
        <v>0</v>
      </c>
      <c r="N68" s="101">
        <v>0</v>
      </c>
      <c r="O68" s="96" t="s">
        <v>347</v>
      </c>
      <c r="P68" s="101">
        <v>0</v>
      </c>
      <c r="Q68" s="101">
        <v>0</v>
      </c>
      <c r="R68" s="101">
        <v>0</v>
      </c>
      <c r="S68" s="97">
        <v>1</v>
      </c>
      <c r="T68" s="101">
        <v>0</v>
      </c>
      <c r="U68" s="101">
        <v>0</v>
      </c>
      <c r="V68" s="96" t="s">
        <v>274</v>
      </c>
      <c r="W68" s="101">
        <v>0</v>
      </c>
      <c r="X68" s="101">
        <v>0</v>
      </c>
      <c r="Y68" s="101">
        <v>0</v>
      </c>
      <c r="Z68" s="97">
        <v>1</v>
      </c>
      <c r="AA68" s="101">
        <v>0</v>
      </c>
      <c r="AB68" s="101">
        <v>0</v>
      </c>
      <c r="AC68" s="96" t="s">
        <v>270</v>
      </c>
      <c r="AD68" s="101">
        <v>0</v>
      </c>
      <c r="AE68" s="101">
        <v>0</v>
      </c>
      <c r="AF68" s="101">
        <v>0</v>
      </c>
      <c r="AG68" s="97">
        <v>1</v>
      </c>
      <c r="AH68" s="101">
        <v>0</v>
      </c>
      <c r="AI68" s="101">
        <v>0</v>
      </c>
    </row>
    <row r="69" spans="1:35" ht="18" x14ac:dyDescent="0.4">
      <c r="A69" s="96" t="s">
        <v>219</v>
      </c>
      <c r="B69" s="101">
        <v>0</v>
      </c>
      <c r="C69" s="101">
        <v>0</v>
      </c>
      <c r="D69" s="101">
        <v>0</v>
      </c>
      <c r="E69" s="97">
        <v>1</v>
      </c>
      <c r="F69" s="101">
        <v>0</v>
      </c>
      <c r="G69" s="101">
        <v>0</v>
      </c>
      <c r="H69" s="96" t="s">
        <v>270</v>
      </c>
      <c r="I69" s="101">
        <v>0</v>
      </c>
      <c r="J69" s="101">
        <v>0</v>
      </c>
      <c r="K69" s="101">
        <v>0</v>
      </c>
      <c r="L69" s="97">
        <v>1</v>
      </c>
      <c r="M69" s="101">
        <v>0</v>
      </c>
      <c r="N69" s="101">
        <v>0</v>
      </c>
      <c r="O69" s="96" t="s">
        <v>223</v>
      </c>
      <c r="P69" s="101">
        <v>0</v>
      </c>
      <c r="Q69" s="101">
        <v>0</v>
      </c>
      <c r="R69" s="101">
        <v>0</v>
      </c>
      <c r="S69" s="97">
        <v>1</v>
      </c>
      <c r="T69" s="101">
        <v>0</v>
      </c>
      <c r="U69" s="101">
        <v>0</v>
      </c>
      <c r="V69" s="96" t="s">
        <v>219</v>
      </c>
      <c r="W69" s="101">
        <v>0</v>
      </c>
      <c r="X69" s="101">
        <v>0</v>
      </c>
      <c r="Y69" s="101">
        <v>0</v>
      </c>
      <c r="Z69" s="97">
        <v>1</v>
      </c>
      <c r="AA69" s="101">
        <v>0</v>
      </c>
      <c r="AB69" s="101">
        <v>0</v>
      </c>
      <c r="AC69" s="96" t="s">
        <v>283</v>
      </c>
      <c r="AD69" s="101">
        <v>0</v>
      </c>
      <c r="AE69" s="101">
        <v>0</v>
      </c>
      <c r="AF69" s="101">
        <v>0</v>
      </c>
      <c r="AG69" s="97">
        <v>1</v>
      </c>
      <c r="AH69" s="101">
        <v>0</v>
      </c>
      <c r="AI69" s="101">
        <v>0</v>
      </c>
    </row>
    <row r="70" spans="1:35" ht="36" x14ac:dyDescent="0.4">
      <c r="A70" s="96" t="s">
        <v>348</v>
      </c>
      <c r="B70" s="101">
        <v>0</v>
      </c>
      <c r="C70" s="101">
        <v>0</v>
      </c>
      <c r="D70" s="101">
        <v>0</v>
      </c>
      <c r="E70" s="97">
        <v>1</v>
      </c>
      <c r="F70" s="101">
        <v>0</v>
      </c>
      <c r="G70" s="101">
        <v>0</v>
      </c>
      <c r="H70" s="96" t="s">
        <v>283</v>
      </c>
      <c r="I70" s="101">
        <v>0</v>
      </c>
      <c r="J70" s="101">
        <v>0</v>
      </c>
      <c r="K70" s="101">
        <v>0</v>
      </c>
      <c r="L70" s="97">
        <v>1</v>
      </c>
      <c r="M70" s="101">
        <v>0</v>
      </c>
      <c r="N70" s="101">
        <v>0</v>
      </c>
      <c r="O70" s="96" t="s">
        <v>218</v>
      </c>
      <c r="P70" s="101">
        <v>0</v>
      </c>
      <c r="Q70" s="101">
        <v>0</v>
      </c>
      <c r="R70" s="101">
        <v>0</v>
      </c>
      <c r="S70" s="97">
        <v>1</v>
      </c>
      <c r="T70" s="101">
        <v>0</v>
      </c>
      <c r="U70" s="101">
        <v>0</v>
      </c>
      <c r="V70" s="96" t="s">
        <v>348</v>
      </c>
      <c r="W70" s="101">
        <v>0</v>
      </c>
      <c r="X70" s="101">
        <v>0</v>
      </c>
      <c r="Y70" s="101">
        <v>0</v>
      </c>
      <c r="Z70" s="97">
        <v>1</v>
      </c>
      <c r="AA70" s="101">
        <v>0</v>
      </c>
      <c r="AB70" s="101">
        <v>0</v>
      </c>
      <c r="AC70" s="96" t="s">
        <v>231</v>
      </c>
      <c r="AD70" s="101">
        <v>0</v>
      </c>
      <c r="AE70" s="101">
        <v>0</v>
      </c>
      <c r="AF70" s="101">
        <v>0</v>
      </c>
      <c r="AG70" s="97">
        <v>1</v>
      </c>
      <c r="AH70" s="101">
        <v>0</v>
      </c>
      <c r="AI70" s="101">
        <v>0</v>
      </c>
    </row>
    <row r="71" spans="1:35" ht="36" x14ac:dyDescent="0.4">
      <c r="A71" s="96" t="s">
        <v>349</v>
      </c>
      <c r="B71" s="101">
        <v>0</v>
      </c>
      <c r="C71" s="101">
        <v>0</v>
      </c>
      <c r="D71" s="101">
        <v>0</v>
      </c>
      <c r="E71" s="97">
        <v>1</v>
      </c>
      <c r="F71" s="101">
        <v>0</v>
      </c>
      <c r="G71" s="101">
        <v>0</v>
      </c>
      <c r="H71" s="96" t="s">
        <v>231</v>
      </c>
      <c r="I71" s="101">
        <v>0</v>
      </c>
      <c r="J71" s="101">
        <v>0</v>
      </c>
      <c r="K71" s="101">
        <v>0</v>
      </c>
      <c r="L71" s="97">
        <v>1</v>
      </c>
      <c r="M71" s="101">
        <v>0</v>
      </c>
      <c r="N71" s="101">
        <v>0</v>
      </c>
      <c r="O71" s="96" t="s">
        <v>224</v>
      </c>
      <c r="P71" s="101">
        <v>0</v>
      </c>
      <c r="Q71" s="101">
        <v>0</v>
      </c>
      <c r="R71" s="101">
        <v>0</v>
      </c>
      <c r="S71" s="97">
        <v>1</v>
      </c>
      <c r="T71" s="101">
        <v>0</v>
      </c>
      <c r="U71" s="101">
        <v>0</v>
      </c>
      <c r="V71" s="96" t="s">
        <v>349</v>
      </c>
      <c r="W71" s="101">
        <v>0</v>
      </c>
      <c r="X71" s="101">
        <v>0</v>
      </c>
      <c r="Y71" s="101">
        <v>0</v>
      </c>
      <c r="Z71" s="97">
        <v>1</v>
      </c>
      <c r="AA71" s="101">
        <v>0</v>
      </c>
      <c r="AB71" s="101">
        <v>0</v>
      </c>
      <c r="AC71" s="96" t="s">
        <v>348</v>
      </c>
      <c r="AD71" s="101">
        <v>0</v>
      </c>
      <c r="AE71" s="101">
        <v>0</v>
      </c>
      <c r="AF71" s="101">
        <v>0</v>
      </c>
      <c r="AG71" s="97">
        <v>1</v>
      </c>
      <c r="AH71" s="101">
        <v>0</v>
      </c>
      <c r="AI71" s="101">
        <v>0</v>
      </c>
    </row>
    <row r="72" spans="1:35" ht="18" x14ac:dyDescent="0.4">
      <c r="A72" s="96" t="s">
        <v>228</v>
      </c>
      <c r="B72" s="101">
        <v>0</v>
      </c>
      <c r="C72" s="101">
        <v>0</v>
      </c>
      <c r="D72" s="101">
        <v>0</v>
      </c>
      <c r="E72" s="97">
        <v>1</v>
      </c>
      <c r="F72" s="101">
        <v>0</v>
      </c>
      <c r="G72" s="101">
        <v>0</v>
      </c>
      <c r="H72" s="96" t="s">
        <v>274</v>
      </c>
      <c r="I72" s="101">
        <v>0</v>
      </c>
      <c r="J72" s="101">
        <v>0</v>
      </c>
      <c r="K72" s="101">
        <v>0</v>
      </c>
      <c r="L72" s="97">
        <v>1</v>
      </c>
      <c r="M72" s="101">
        <v>0</v>
      </c>
      <c r="N72" s="101">
        <v>0</v>
      </c>
      <c r="O72" s="96" t="s">
        <v>234</v>
      </c>
      <c r="P72" s="101">
        <v>0</v>
      </c>
      <c r="Q72" s="101">
        <v>0</v>
      </c>
      <c r="R72" s="101">
        <v>0</v>
      </c>
      <c r="S72" s="97">
        <v>1</v>
      </c>
      <c r="T72" s="101">
        <v>0</v>
      </c>
      <c r="U72" s="101">
        <v>0</v>
      </c>
      <c r="V72" s="96" t="s">
        <v>228</v>
      </c>
      <c r="W72" s="101">
        <v>0</v>
      </c>
      <c r="X72" s="101">
        <v>0</v>
      </c>
      <c r="Y72" s="101">
        <v>0</v>
      </c>
      <c r="Z72" s="97">
        <v>1</v>
      </c>
      <c r="AA72" s="101">
        <v>0</v>
      </c>
      <c r="AB72" s="101">
        <v>0</v>
      </c>
      <c r="AC72" s="96" t="s">
        <v>349</v>
      </c>
      <c r="AD72" s="101">
        <v>0</v>
      </c>
      <c r="AE72" s="101">
        <v>0</v>
      </c>
      <c r="AF72" s="101">
        <v>0</v>
      </c>
      <c r="AG72" s="97">
        <v>1</v>
      </c>
      <c r="AH72" s="101">
        <v>0</v>
      </c>
      <c r="AI72" s="101">
        <v>0</v>
      </c>
    </row>
    <row r="73" spans="1:35" ht="36" x14ac:dyDescent="0.4">
      <c r="A73" s="96" t="s">
        <v>350</v>
      </c>
      <c r="B73" s="101">
        <v>0</v>
      </c>
      <c r="C73" s="101">
        <v>0</v>
      </c>
      <c r="D73" s="101">
        <v>0</v>
      </c>
      <c r="E73" s="97">
        <v>1</v>
      </c>
      <c r="F73" s="101">
        <v>0</v>
      </c>
      <c r="G73" s="101">
        <v>0</v>
      </c>
      <c r="H73" s="96" t="s">
        <v>348</v>
      </c>
      <c r="I73" s="101">
        <v>0</v>
      </c>
      <c r="J73" s="101">
        <v>0</v>
      </c>
      <c r="K73" s="101">
        <v>0</v>
      </c>
      <c r="L73" s="97">
        <v>1</v>
      </c>
      <c r="M73" s="101">
        <v>0</v>
      </c>
      <c r="N73" s="101">
        <v>0</v>
      </c>
      <c r="O73" s="96" t="s">
        <v>270</v>
      </c>
      <c r="P73" s="101">
        <v>0</v>
      </c>
      <c r="Q73" s="101">
        <v>0</v>
      </c>
      <c r="R73" s="101">
        <v>0</v>
      </c>
      <c r="S73" s="97">
        <v>1</v>
      </c>
      <c r="T73" s="101">
        <v>0</v>
      </c>
      <c r="U73" s="101">
        <v>0</v>
      </c>
      <c r="V73" s="96" t="s">
        <v>350</v>
      </c>
      <c r="W73" s="101">
        <v>0</v>
      </c>
      <c r="X73" s="101">
        <v>0</v>
      </c>
      <c r="Y73" s="101">
        <v>0</v>
      </c>
      <c r="Z73" s="97">
        <v>1</v>
      </c>
      <c r="AA73" s="101">
        <v>0</v>
      </c>
      <c r="AB73" s="101">
        <v>0</v>
      </c>
      <c r="AC73" s="96" t="s">
        <v>228</v>
      </c>
      <c r="AD73" s="101">
        <v>0</v>
      </c>
      <c r="AE73" s="101">
        <v>0</v>
      </c>
      <c r="AF73" s="101">
        <v>0</v>
      </c>
      <c r="AG73" s="97">
        <v>1</v>
      </c>
      <c r="AH73" s="101">
        <v>0</v>
      </c>
      <c r="AI73" s="101">
        <v>0</v>
      </c>
    </row>
    <row r="74" spans="1:35" ht="18" x14ac:dyDescent="0.4">
      <c r="A74" s="96" t="s">
        <v>256</v>
      </c>
      <c r="B74" s="101">
        <v>0</v>
      </c>
      <c r="C74" s="101">
        <v>0</v>
      </c>
      <c r="D74" s="101">
        <v>0</v>
      </c>
      <c r="E74" s="97">
        <v>1</v>
      </c>
      <c r="F74" s="101">
        <v>0</v>
      </c>
      <c r="G74" s="101">
        <v>0</v>
      </c>
      <c r="H74" s="96" t="s">
        <v>349</v>
      </c>
      <c r="I74" s="101">
        <v>0</v>
      </c>
      <c r="J74" s="101">
        <v>0</v>
      </c>
      <c r="K74" s="101">
        <v>0</v>
      </c>
      <c r="L74" s="97">
        <v>1</v>
      </c>
      <c r="M74" s="101">
        <v>0</v>
      </c>
      <c r="N74" s="101">
        <v>0</v>
      </c>
      <c r="O74" s="96" t="s">
        <v>231</v>
      </c>
      <c r="P74" s="101">
        <v>0</v>
      </c>
      <c r="Q74" s="101">
        <v>0</v>
      </c>
      <c r="R74" s="101">
        <v>0</v>
      </c>
      <c r="S74" s="97">
        <v>1</v>
      </c>
      <c r="T74" s="101">
        <v>0</v>
      </c>
      <c r="U74" s="101">
        <v>0</v>
      </c>
      <c r="V74" s="96" t="s">
        <v>256</v>
      </c>
      <c r="W74" s="101">
        <v>0</v>
      </c>
      <c r="X74" s="101">
        <v>0</v>
      </c>
      <c r="Y74" s="101">
        <v>0</v>
      </c>
      <c r="Z74" s="97">
        <v>1</v>
      </c>
      <c r="AA74" s="101">
        <v>0</v>
      </c>
      <c r="AB74" s="101">
        <v>0</v>
      </c>
      <c r="AC74" s="96" t="s">
        <v>350</v>
      </c>
      <c r="AD74" s="101">
        <v>0</v>
      </c>
      <c r="AE74" s="101">
        <v>0</v>
      </c>
      <c r="AF74" s="101">
        <v>0</v>
      </c>
      <c r="AG74" s="97">
        <v>1</v>
      </c>
      <c r="AH74" s="101">
        <v>0</v>
      </c>
      <c r="AI74" s="101">
        <v>0</v>
      </c>
    </row>
    <row r="75" spans="1:35" ht="18" x14ac:dyDescent="0.4">
      <c r="A75" s="96" t="s">
        <v>315</v>
      </c>
      <c r="B75" s="101">
        <v>0</v>
      </c>
      <c r="C75" s="101">
        <v>0</v>
      </c>
      <c r="D75" s="101">
        <v>0</v>
      </c>
      <c r="E75" s="97">
        <v>1</v>
      </c>
      <c r="F75" s="101">
        <v>0</v>
      </c>
      <c r="G75" s="101">
        <v>0</v>
      </c>
      <c r="H75" s="96" t="s">
        <v>228</v>
      </c>
      <c r="I75" s="101">
        <v>0</v>
      </c>
      <c r="J75" s="101">
        <v>0</v>
      </c>
      <c r="K75" s="101">
        <v>0</v>
      </c>
      <c r="L75" s="97">
        <v>1</v>
      </c>
      <c r="M75" s="101">
        <v>0</v>
      </c>
      <c r="N75" s="101">
        <v>0</v>
      </c>
      <c r="O75" s="96" t="s">
        <v>274</v>
      </c>
      <c r="P75" s="101">
        <v>0</v>
      </c>
      <c r="Q75" s="101">
        <v>0</v>
      </c>
      <c r="R75" s="101">
        <v>0</v>
      </c>
      <c r="S75" s="97">
        <v>1</v>
      </c>
      <c r="T75" s="101">
        <v>0</v>
      </c>
      <c r="U75" s="101">
        <v>0</v>
      </c>
      <c r="V75" s="96" t="s">
        <v>315</v>
      </c>
      <c r="W75" s="101">
        <v>0</v>
      </c>
      <c r="X75" s="101">
        <v>0</v>
      </c>
      <c r="Y75" s="101">
        <v>0</v>
      </c>
      <c r="Z75" s="97">
        <v>1</v>
      </c>
      <c r="AA75" s="101">
        <v>0</v>
      </c>
      <c r="AB75" s="101">
        <v>0</v>
      </c>
      <c r="AC75" s="96" t="s">
        <v>256</v>
      </c>
      <c r="AD75" s="101">
        <v>0</v>
      </c>
      <c r="AE75" s="101">
        <v>0</v>
      </c>
      <c r="AF75" s="101">
        <v>0</v>
      </c>
      <c r="AG75" s="97">
        <v>1</v>
      </c>
      <c r="AH75" s="101">
        <v>0</v>
      </c>
      <c r="AI75" s="101">
        <v>0</v>
      </c>
    </row>
    <row r="76" spans="1:35" ht="36" x14ac:dyDescent="0.4">
      <c r="A76" s="96" t="s">
        <v>351</v>
      </c>
      <c r="B76" s="101">
        <v>0</v>
      </c>
      <c r="C76" s="101">
        <v>0</v>
      </c>
      <c r="D76" s="101">
        <v>0</v>
      </c>
      <c r="E76" s="97">
        <v>1</v>
      </c>
      <c r="F76" s="101">
        <v>0</v>
      </c>
      <c r="G76" s="101">
        <v>0</v>
      </c>
      <c r="H76" s="96" t="s">
        <v>350</v>
      </c>
      <c r="I76" s="101">
        <v>0</v>
      </c>
      <c r="J76" s="101">
        <v>0</v>
      </c>
      <c r="K76" s="101">
        <v>0</v>
      </c>
      <c r="L76" s="97">
        <v>1</v>
      </c>
      <c r="M76" s="101">
        <v>0</v>
      </c>
      <c r="N76" s="101">
        <v>0</v>
      </c>
      <c r="O76" s="96" t="s">
        <v>348</v>
      </c>
      <c r="P76" s="101">
        <v>0</v>
      </c>
      <c r="Q76" s="101">
        <v>0</v>
      </c>
      <c r="R76" s="101">
        <v>0</v>
      </c>
      <c r="S76" s="97">
        <v>1</v>
      </c>
      <c r="T76" s="101">
        <v>0</v>
      </c>
      <c r="U76" s="101">
        <v>0</v>
      </c>
      <c r="V76" s="96" t="s">
        <v>351</v>
      </c>
      <c r="W76" s="101">
        <v>0</v>
      </c>
      <c r="X76" s="101">
        <v>0</v>
      </c>
      <c r="Y76" s="101">
        <v>0</v>
      </c>
      <c r="Z76" s="97">
        <v>1</v>
      </c>
      <c r="AA76" s="101">
        <v>0</v>
      </c>
      <c r="AB76" s="101">
        <v>0</v>
      </c>
      <c r="AC76" s="96" t="s">
        <v>351</v>
      </c>
      <c r="AD76" s="101">
        <v>0</v>
      </c>
      <c r="AE76" s="101">
        <v>0</v>
      </c>
      <c r="AF76" s="101">
        <v>0</v>
      </c>
      <c r="AG76" s="97">
        <v>1</v>
      </c>
      <c r="AH76" s="101">
        <v>0</v>
      </c>
      <c r="AI76" s="101">
        <v>0</v>
      </c>
    </row>
    <row r="77" spans="1:35" ht="18" x14ac:dyDescent="0.4">
      <c r="A77" s="96" t="s">
        <v>240</v>
      </c>
      <c r="B77" s="101">
        <v>0</v>
      </c>
      <c r="C77" s="101">
        <v>0</v>
      </c>
      <c r="D77" s="101">
        <v>0</v>
      </c>
      <c r="E77" s="97">
        <v>1</v>
      </c>
      <c r="F77" s="101">
        <v>0</v>
      </c>
      <c r="G77" s="101">
        <v>0</v>
      </c>
      <c r="H77" s="96" t="s">
        <v>256</v>
      </c>
      <c r="I77" s="101">
        <v>0</v>
      </c>
      <c r="J77" s="101">
        <v>0</v>
      </c>
      <c r="K77" s="101">
        <v>0</v>
      </c>
      <c r="L77" s="97">
        <v>1</v>
      </c>
      <c r="M77" s="101">
        <v>0</v>
      </c>
      <c r="N77" s="101">
        <v>0</v>
      </c>
      <c r="O77" s="96" t="s">
        <v>349</v>
      </c>
      <c r="P77" s="101">
        <v>0</v>
      </c>
      <c r="Q77" s="101">
        <v>0</v>
      </c>
      <c r="R77" s="101">
        <v>0</v>
      </c>
      <c r="S77" s="97">
        <v>1</v>
      </c>
      <c r="T77" s="101">
        <v>0</v>
      </c>
      <c r="U77" s="101">
        <v>0</v>
      </c>
      <c r="V77" s="96" t="s">
        <v>240</v>
      </c>
      <c r="W77" s="101">
        <v>0</v>
      </c>
      <c r="X77" s="101">
        <v>0</v>
      </c>
      <c r="Y77" s="101">
        <v>0</v>
      </c>
      <c r="Z77" s="97">
        <v>1</v>
      </c>
      <c r="AA77" s="101">
        <v>0</v>
      </c>
      <c r="AB77" s="101">
        <v>0</v>
      </c>
      <c r="AC77" s="96" t="s">
        <v>240</v>
      </c>
      <c r="AD77" s="101">
        <v>0</v>
      </c>
      <c r="AE77" s="101">
        <v>0</v>
      </c>
      <c r="AF77" s="101">
        <v>0</v>
      </c>
      <c r="AG77" s="97">
        <v>1</v>
      </c>
      <c r="AH77" s="101">
        <v>0</v>
      </c>
      <c r="AI77" s="101">
        <v>0</v>
      </c>
    </row>
    <row r="78" spans="1:35" ht="18" x14ac:dyDescent="0.4">
      <c r="A78" s="96" t="s">
        <v>354</v>
      </c>
      <c r="B78" s="101">
        <v>0</v>
      </c>
      <c r="C78" s="101">
        <v>0</v>
      </c>
      <c r="D78" s="101">
        <v>0</v>
      </c>
      <c r="E78" s="97">
        <v>1</v>
      </c>
      <c r="F78" s="101">
        <v>0</v>
      </c>
      <c r="G78" s="101">
        <v>0</v>
      </c>
      <c r="H78" s="96" t="s">
        <v>315</v>
      </c>
      <c r="I78" s="101">
        <v>0</v>
      </c>
      <c r="J78" s="101">
        <v>0</v>
      </c>
      <c r="K78" s="101">
        <v>0</v>
      </c>
      <c r="L78" s="97">
        <v>1</v>
      </c>
      <c r="M78" s="101">
        <v>0</v>
      </c>
      <c r="N78" s="101">
        <v>0</v>
      </c>
      <c r="O78" s="96" t="s">
        <v>228</v>
      </c>
      <c r="P78" s="101">
        <v>0</v>
      </c>
      <c r="Q78" s="101">
        <v>0</v>
      </c>
      <c r="R78" s="101">
        <v>0</v>
      </c>
      <c r="S78" s="97">
        <v>1</v>
      </c>
      <c r="T78" s="101">
        <v>0</v>
      </c>
      <c r="U78" s="101">
        <v>0</v>
      </c>
      <c r="V78" s="96" t="s">
        <v>354</v>
      </c>
      <c r="W78" s="101">
        <v>0</v>
      </c>
      <c r="X78" s="101">
        <v>0</v>
      </c>
      <c r="Y78" s="101">
        <v>0</v>
      </c>
      <c r="Z78" s="97">
        <v>1</v>
      </c>
      <c r="AA78" s="101">
        <v>0</v>
      </c>
      <c r="AB78" s="101">
        <v>0</v>
      </c>
      <c r="AC78" s="96" t="s">
        <v>354</v>
      </c>
      <c r="AD78" s="101">
        <v>0</v>
      </c>
      <c r="AE78" s="101">
        <v>0</v>
      </c>
      <c r="AF78" s="101">
        <v>0</v>
      </c>
      <c r="AG78" s="97">
        <v>1</v>
      </c>
      <c r="AH78" s="101">
        <v>0</v>
      </c>
      <c r="AI78" s="101">
        <v>0</v>
      </c>
    </row>
    <row r="79" spans="1:35" ht="18" x14ac:dyDescent="0.4">
      <c r="A79" s="96" t="s">
        <v>216</v>
      </c>
      <c r="B79" s="101">
        <v>0</v>
      </c>
      <c r="C79" s="101">
        <v>0</v>
      </c>
      <c r="D79" s="101">
        <v>0</v>
      </c>
      <c r="E79" s="97">
        <v>1</v>
      </c>
      <c r="F79" s="101">
        <v>0</v>
      </c>
      <c r="G79" s="101">
        <v>0</v>
      </c>
      <c r="H79" s="96" t="s">
        <v>351</v>
      </c>
      <c r="I79" s="101">
        <v>0</v>
      </c>
      <c r="J79" s="101">
        <v>0</v>
      </c>
      <c r="K79" s="101">
        <v>0</v>
      </c>
      <c r="L79" s="97">
        <v>1</v>
      </c>
      <c r="M79" s="101">
        <v>0</v>
      </c>
      <c r="N79" s="101">
        <v>0</v>
      </c>
      <c r="O79" s="96" t="s">
        <v>350</v>
      </c>
      <c r="P79" s="101">
        <v>0</v>
      </c>
      <c r="Q79" s="101">
        <v>0</v>
      </c>
      <c r="R79" s="101">
        <v>0</v>
      </c>
      <c r="S79" s="97">
        <v>1</v>
      </c>
      <c r="T79" s="101">
        <v>0</v>
      </c>
      <c r="U79" s="101">
        <v>0</v>
      </c>
      <c r="V79" s="96" t="s">
        <v>216</v>
      </c>
      <c r="W79" s="101">
        <v>0</v>
      </c>
      <c r="X79" s="101">
        <v>0</v>
      </c>
      <c r="Y79" s="101">
        <v>0</v>
      </c>
      <c r="Z79" s="97">
        <v>1</v>
      </c>
      <c r="AA79" s="101">
        <v>0</v>
      </c>
      <c r="AB79" s="101">
        <v>0</v>
      </c>
      <c r="AC79" s="96" t="s">
        <v>216</v>
      </c>
      <c r="AD79" s="101">
        <v>0</v>
      </c>
      <c r="AE79" s="101">
        <v>0</v>
      </c>
      <c r="AF79" s="101">
        <v>0</v>
      </c>
      <c r="AG79" s="97">
        <v>1</v>
      </c>
      <c r="AH79" s="101">
        <v>0</v>
      </c>
      <c r="AI79" s="101">
        <v>0</v>
      </c>
    </row>
    <row r="80" spans="1:35" ht="18" x14ac:dyDescent="0.4">
      <c r="A80" s="96" t="s">
        <v>355</v>
      </c>
      <c r="B80" s="101">
        <v>0</v>
      </c>
      <c r="C80" s="101">
        <v>0</v>
      </c>
      <c r="D80" s="101">
        <v>0</v>
      </c>
      <c r="E80" s="97">
        <v>1</v>
      </c>
      <c r="F80" s="101">
        <v>0</v>
      </c>
      <c r="G80" s="101">
        <v>0</v>
      </c>
      <c r="H80" s="96" t="s">
        <v>354</v>
      </c>
      <c r="I80" s="101">
        <v>0</v>
      </c>
      <c r="J80" s="101">
        <v>0</v>
      </c>
      <c r="K80" s="101">
        <v>0</v>
      </c>
      <c r="L80" s="97">
        <v>1</v>
      </c>
      <c r="M80" s="101">
        <v>0</v>
      </c>
      <c r="N80" s="101">
        <v>0</v>
      </c>
      <c r="O80" s="96" t="s">
        <v>256</v>
      </c>
      <c r="P80" s="101">
        <v>0</v>
      </c>
      <c r="Q80" s="101">
        <v>0</v>
      </c>
      <c r="R80" s="101">
        <v>0</v>
      </c>
      <c r="S80" s="97">
        <v>1</v>
      </c>
      <c r="T80" s="101">
        <v>0</v>
      </c>
      <c r="U80" s="101">
        <v>0</v>
      </c>
      <c r="V80" s="96" t="s">
        <v>355</v>
      </c>
      <c r="W80" s="101">
        <v>0</v>
      </c>
      <c r="X80" s="101">
        <v>0</v>
      </c>
      <c r="Y80" s="101">
        <v>0</v>
      </c>
      <c r="Z80" s="97">
        <v>1</v>
      </c>
      <c r="AA80" s="101">
        <v>0</v>
      </c>
      <c r="AB80" s="101">
        <v>0</v>
      </c>
      <c r="AC80" s="96" t="s">
        <v>355</v>
      </c>
      <c r="AD80" s="101">
        <v>0</v>
      </c>
      <c r="AE80" s="101">
        <v>0</v>
      </c>
      <c r="AF80" s="101">
        <v>0</v>
      </c>
      <c r="AG80" s="97">
        <v>1</v>
      </c>
      <c r="AH80" s="101">
        <v>0</v>
      </c>
      <c r="AI80" s="101">
        <v>0</v>
      </c>
    </row>
    <row r="81" spans="1:35" ht="18" x14ac:dyDescent="0.4">
      <c r="A81" s="96" t="s">
        <v>263</v>
      </c>
      <c r="B81" s="101">
        <v>0</v>
      </c>
      <c r="C81" s="101">
        <v>0</v>
      </c>
      <c r="D81" s="101">
        <v>0</v>
      </c>
      <c r="E81" s="97">
        <v>1</v>
      </c>
      <c r="F81" s="101">
        <v>0</v>
      </c>
      <c r="G81" s="101">
        <v>0</v>
      </c>
      <c r="H81" s="96" t="s">
        <v>355</v>
      </c>
      <c r="I81" s="101">
        <v>0</v>
      </c>
      <c r="J81" s="101">
        <v>0</v>
      </c>
      <c r="K81" s="101">
        <v>0</v>
      </c>
      <c r="L81" s="97">
        <v>1</v>
      </c>
      <c r="M81" s="101">
        <v>0</v>
      </c>
      <c r="N81" s="101">
        <v>0</v>
      </c>
      <c r="O81" s="96" t="s">
        <v>315</v>
      </c>
      <c r="P81" s="101">
        <v>0</v>
      </c>
      <c r="Q81" s="101">
        <v>0</v>
      </c>
      <c r="R81" s="101">
        <v>0</v>
      </c>
      <c r="S81" s="97">
        <v>1</v>
      </c>
      <c r="T81" s="101">
        <v>0</v>
      </c>
      <c r="U81" s="101">
        <v>0</v>
      </c>
      <c r="V81" s="96" t="s">
        <v>263</v>
      </c>
      <c r="W81" s="101">
        <v>0</v>
      </c>
      <c r="X81" s="101">
        <v>0</v>
      </c>
      <c r="Y81" s="101">
        <v>0</v>
      </c>
      <c r="Z81" s="97">
        <v>1</v>
      </c>
      <c r="AA81" s="101">
        <v>0</v>
      </c>
      <c r="AB81" s="101">
        <v>0</v>
      </c>
      <c r="AC81" s="96" t="s">
        <v>263</v>
      </c>
      <c r="AD81" s="101">
        <v>0</v>
      </c>
      <c r="AE81" s="101">
        <v>0</v>
      </c>
      <c r="AF81" s="101">
        <v>0</v>
      </c>
      <c r="AG81" s="97">
        <v>1</v>
      </c>
      <c r="AH81" s="101">
        <v>0</v>
      </c>
      <c r="AI81" s="101">
        <v>0</v>
      </c>
    </row>
    <row r="82" spans="1:35" ht="18" x14ac:dyDescent="0.4">
      <c r="A82" s="96" t="s">
        <v>356</v>
      </c>
      <c r="B82" s="101">
        <v>0</v>
      </c>
      <c r="C82" s="101">
        <v>0</v>
      </c>
      <c r="D82" s="101">
        <v>0</v>
      </c>
      <c r="E82" s="97">
        <v>1</v>
      </c>
      <c r="F82" s="101">
        <v>0</v>
      </c>
      <c r="G82" s="101">
        <v>0</v>
      </c>
      <c r="H82" s="96" t="s">
        <v>356</v>
      </c>
      <c r="I82" s="101">
        <v>0</v>
      </c>
      <c r="J82" s="101">
        <v>0</v>
      </c>
      <c r="K82" s="101">
        <v>0</v>
      </c>
      <c r="L82" s="97">
        <v>1</v>
      </c>
      <c r="M82" s="101">
        <v>0</v>
      </c>
      <c r="N82" s="101">
        <v>0</v>
      </c>
      <c r="O82" s="96" t="s">
        <v>351</v>
      </c>
      <c r="P82" s="101">
        <v>0</v>
      </c>
      <c r="Q82" s="101">
        <v>0</v>
      </c>
      <c r="R82" s="101">
        <v>0</v>
      </c>
      <c r="S82" s="97">
        <v>1</v>
      </c>
      <c r="T82" s="101">
        <v>0</v>
      </c>
      <c r="U82" s="101">
        <v>0</v>
      </c>
      <c r="V82" s="96" t="s">
        <v>356</v>
      </c>
      <c r="W82" s="101">
        <v>0</v>
      </c>
      <c r="X82" s="101">
        <v>0</v>
      </c>
      <c r="Y82" s="101">
        <v>0</v>
      </c>
      <c r="Z82" s="97">
        <v>1</v>
      </c>
      <c r="AA82" s="101">
        <v>0</v>
      </c>
      <c r="AB82" s="101">
        <v>0</v>
      </c>
      <c r="AC82" s="96" t="s">
        <v>356</v>
      </c>
      <c r="AD82" s="101">
        <v>0</v>
      </c>
      <c r="AE82" s="101">
        <v>0</v>
      </c>
      <c r="AF82" s="101">
        <v>0</v>
      </c>
      <c r="AG82" s="97">
        <v>1</v>
      </c>
      <c r="AH82" s="101">
        <v>0</v>
      </c>
      <c r="AI82" s="101">
        <v>0</v>
      </c>
    </row>
    <row r="83" spans="1:35" ht="18" x14ac:dyDescent="0.4">
      <c r="A83" s="96" t="s">
        <v>314</v>
      </c>
      <c r="B83" s="101">
        <v>0</v>
      </c>
      <c r="C83" s="101">
        <v>0</v>
      </c>
      <c r="D83" s="101">
        <v>0</v>
      </c>
      <c r="E83" s="97">
        <v>1</v>
      </c>
      <c r="F83" s="101">
        <v>0</v>
      </c>
      <c r="G83" s="101">
        <v>0</v>
      </c>
      <c r="H83" s="96" t="s">
        <v>314</v>
      </c>
      <c r="I83" s="101">
        <v>0</v>
      </c>
      <c r="J83" s="101">
        <v>0</v>
      </c>
      <c r="K83" s="101">
        <v>0</v>
      </c>
      <c r="L83" s="97">
        <v>1</v>
      </c>
      <c r="M83" s="101">
        <v>0</v>
      </c>
      <c r="N83" s="101">
        <v>0</v>
      </c>
      <c r="O83" s="96" t="s">
        <v>240</v>
      </c>
      <c r="P83" s="101">
        <v>0</v>
      </c>
      <c r="Q83" s="101">
        <v>0</v>
      </c>
      <c r="R83" s="101">
        <v>0</v>
      </c>
      <c r="S83" s="97">
        <v>1</v>
      </c>
      <c r="T83" s="101">
        <v>0</v>
      </c>
      <c r="U83" s="101">
        <v>0</v>
      </c>
      <c r="V83" s="96" t="s">
        <v>314</v>
      </c>
      <c r="W83" s="101">
        <v>0</v>
      </c>
      <c r="X83" s="101">
        <v>0</v>
      </c>
      <c r="Y83" s="101">
        <v>0</v>
      </c>
      <c r="Z83" s="97">
        <v>1</v>
      </c>
      <c r="AA83" s="101">
        <v>0</v>
      </c>
      <c r="AB83" s="101">
        <v>0</v>
      </c>
      <c r="AC83" s="96" t="s">
        <v>314</v>
      </c>
      <c r="AD83" s="101">
        <v>0</v>
      </c>
      <c r="AE83" s="101">
        <v>0</v>
      </c>
      <c r="AF83" s="101">
        <v>0</v>
      </c>
      <c r="AG83" s="97">
        <v>1</v>
      </c>
      <c r="AH83" s="101">
        <v>0</v>
      </c>
      <c r="AI83" s="101">
        <v>0</v>
      </c>
    </row>
    <row r="84" spans="1:35" ht="18" x14ac:dyDescent="0.4">
      <c r="A84" s="96" t="s">
        <v>217</v>
      </c>
      <c r="B84" s="101">
        <v>0</v>
      </c>
      <c r="C84" s="101">
        <v>0</v>
      </c>
      <c r="D84" s="101">
        <v>0</v>
      </c>
      <c r="E84" s="97">
        <v>1</v>
      </c>
      <c r="F84" s="101">
        <v>0</v>
      </c>
      <c r="G84" s="101">
        <v>0</v>
      </c>
      <c r="H84" s="96" t="s">
        <v>217</v>
      </c>
      <c r="I84" s="101">
        <v>0</v>
      </c>
      <c r="J84" s="101">
        <v>0</v>
      </c>
      <c r="K84" s="101">
        <v>0</v>
      </c>
      <c r="L84" s="97">
        <v>1</v>
      </c>
      <c r="M84" s="101">
        <v>0</v>
      </c>
      <c r="N84" s="101">
        <v>0</v>
      </c>
      <c r="O84" s="96" t="s">
        <v>354</v>
      </c>
      <c r="P84" s="101">
        <v>0</v>
      </c>
      <c r="Q84" s="101">
        <v>0</v>
      </c>
      <c r="R84" s="101">
        <v>0</v>
      </c>
      <c r="S84" s="97">
        <v>1</v>
      </c>
      <c r="T84" s="101">
        <v>0</v>
      </c>
      <c r="U84" s="101">
        <v>0</v>
      </c>
      <c r="V84" s="96" t="s">
        <v>217</v>
      </c>
      <c r="W84" s="101">
        <v>0</v>
      </c>
      <c r="X84" s="101">
        <v>0</v>
      </c>
      <c r="Y84" s="101">
        <v>0</v>
      </c>
      <c r="Z84" s="97">
        <v>1</v>
      </c>
      <c r="AA84" s="101">
        <v>0</v>
      </c>
      <c r="AB84" s="101">
        <v>0</v>
      </c>
      <c r="AC84" s="96" t="s">
        <v>217</v>
      </c>
      <c r="AD84" s="101">
        <v>0</v>
      </c>
      <c r="AE84" s="101">
        <v>0</v>
      </c>
      <c r="AF84" s="101">
        <v>0</v>
      </c>
      <c r="AG84" s="97">
        <v>1</v>
      </c>
      <c r="AH84" s="101">
        <v>0</v>
      </c>
      <c r="AI84" s="101">
        <v>0</v>
      </c>
    </row>
    <row r="85" spans="1:35" ht="18" x14ac:dyDescent="0.4">
      <c r="A85" s="96" t="s">
        <v>250</v>
      </c>
      <c r="B85" s="101">
        <v>0</v>
      </c>
      <c r="C85" s="101">
        <v>0</v>
      </c>
      <c r="D85" s="101">
        <v>0</v>
      </c>
      <c r="E85" s="97">
        <v>1</v>
      </c>
      <c r="F85" s="101">
        <v>0</v>
      </c>
      <c r="G85" s="101">
        <v>0</v>
      </c>
      <c r="H85" s="96" t="s">
        <v>250</v>
      </c>
      <c r="I85" s="101">
        <v>0</v>
      </c>
      <c r="J85" s="101">
        <v>0</v>
      </c>
      <c r="K85" s="101">
        <v>0</v>
      </c>
      <c r="L85" s="97">
        <v>1</v>
      </c>
      <c r="M85" s="101">
        <v>0</v>
      </c>
      <c r="N85" s="101">
        <v>0</v>
      </c>
      <c r="O85" s="96" t="s">
        <v>216</v>
      </c>
      <c r="P85" s="101">
        <v>0</v>
      </c>
      <c r="Q85" s="101">
        <v>0</v>
      </c>
      <c r="R85" s="101">
        <v>0</v>
      </c>
      <c r="S85" s="97">
        <v>1</v>
      </c>
      <c r="T85" s="101">
        <v>0</v>
      </c>
      <c r="U85" s="101">
        <v>0</v>
      </c>
      <c r="V85" s="96" t="s">
        <v>250</v>
      </c>
      <c r="W85" s="101">
        <v>0</v>
      </c>
      <c r="X85" s="101">
        <v>0</v>
      </c>
      <c r="Y85" s="101">
        <v>0</v>
      </c>
      <c r="Z85" s="97">
        <v>1</v>
      </c>
      <c r="AA85" s="101">
        <v>0</v>
      </c>
      <c r="AB85" s="101">
        <v>0</v>
      </c>
      <c r="AC85" s="96" t="s">
        <v>250</v>
      </c>
      <c r="AD85" s="101">
        <v>0</v>
      </c>
      <c r="AE85" s="101">
        <v>0</v>
      </c>
      <c r="AF85" s="101">
        <v>0</v>
      </c>
      <c r="AG85" s="97">
        <v>1</v>
      </c>
      <c r="AH85" s="101">
        <v>0</v>
      </c>
      <c r="AI85" s="101">
        <v>0</v>
      </c>
    </row>
    <row r="86" spans="1:35" ht="18" x14ac:dyDescent="0.4">
      <c r="A86" s="96" t="s">
        <v>230</v>
      </c>
      <c r="B86" s="101">
        <v>0</v>
      </c>
      <c r="C86" s="101">
        <v>0</v>
      </c>
      <c r="D86" s="101">
        <v>0</v>
      </c>
      <c r="E86" s="97">
        <v>1</v>
      </c>
      <c r="F86" s="101">
        <v>0</v>
      </c>
      <c r="G86" s="101">
        <v>0</v>
      </c>
      <c r="H86" s="96" t="s">
        <v>230</v>
      </c>
      <c r="I86" s="101">
        <v>0</v>
      </c>
      <c r="J86" s="101">
        <v>0</v>
      </c>
      <c r="K86" s="101">
        <v>0</v>
      </c>
      <c r="L86" s="97">
        <v>1</v>
      </c>
      <c r="M86" s="101">
        <v>0</v>
      </c>
      <c r="N86" s="101">
        <v>0</v>
      </c>
      <c r="O86" s="96" t="s">
        <v>355</v>
      </c>
      <c r="P86" s="101">
        <v>0</v>
      </c>
      <c r="Q86" s="101">
        <v>0</v>
      </c>
      <c r="R86" s="101">
        <v>0</v>
      </c>
      <c r="S86" s="97">
        <v>1</v>
      </c>
      <c r="T86" s="101">
        <v>0</v>
      </c>
      <c r="U86" s="101">
        <v>0</v>
      </c>
      <c r="V86" s="96" t="s">
        <v>230</v>
      </c>
      <c r="W86" s="101">
        <v>0</v>
      </c>
      <c r="X86" s="101">
        <v>0</v>
      </c>
      <c r="Y86" s="101">
        <v>0</v>
      </c>
      <c r="Z86" s="97">
        <v>1</v>
      </c>
      <c r="AA86" s="101">
        <v>0</v>
      </c>
      <c r="AB86" s="101">
        <v>0</v>
      </c>
      <c r="AC86" s="96" t="s">
        <v>230</v>
      </c>
      <c r="AD86" s="101">
        <v>0</v>
      </c>
      <c r="AE86" s="101">
        <v>0</v>
      </c>
      <c r="AF86" s="101">
        <v>0</v>
      </c>
      <c r="AG86" s="97">
        <v>1</v>
      </c>
      <c r="AH86" s="101">
        <v>0</v>
      </c>
      <c r="AI86" s="101">
        <v>0</v>
      </c>
    </row>
    <row r="87" spans="1:35" ht="18" x14ac:dyDescent="0.4">
      <c r="A87" s="96" t="s">
        <v>291</v>
      </c>
      <c r="B87" s="101">
        <v>0</v>
      </c>
      <c r="C87" s="101">
        <v>0</v>
      </c>
      <c r="D87" s="101">
        <v>0</v>
      </c>
      <c r="E87" s="97">
        <v>1</v>
      </c>
      <c r="F87" s="101">
        <v>0</v>
      </c>
      <c r="G87" s="101">
        <v>0</v>
      </c>
      <c r="H87" s="96" t="s">
        <v>291</v>
      </c>
      <c r="I87" s="101">
        <v>0</v>
      </c>
      <c r="J87" s="101">
        <v>0</v>
      </c>
      <c r="K87" s="101">
        <v>0</v>
      </c>
      <c r="L87" s="97">
        <v>1</v>
      </c>
      <c r="M87" s="101">
        <v>0</v>
      </c>
      <c r="N87" s="101">
        <v>0</v>
      </c>
      <c r="O87" s="96" t="s">
        <v>263</v>
      </c>
      <c r="P87" s="101">
        <v>0</v>
      </c>
      <c r="Q87" s="101">
        <v>0</v>
      </c>
      <c r="R87" s="101">
        <v>0</v>
      </c>
      <c r="S87" s="97">
        <v>1</v>
      </c>
      <c r="T87" s="101">
        <v>0</v>
      </c>
      <c r="U87" s="101">
        <v>0</v>
      </c>
      <c r="V87" s="96" t="s">
        <v>291</v>
      </c>
      <c r="W87" s="101">
        <v>0</v>
      </c>
      <c r="X87" s="101">
        <v>0</v>
      </c>
      <c r="Y87" s="101">
        <v>0</v>
      </c>
      <c r="Z87" s="97">
        <v>1</v>
      </c>
      <c r="AA87" s="101">
        <v>0</v>
      </c>
      <c r="AB87" s="101">
        <v>0</v>
      </c>
      <c r="AC87" s="96" t="s">
        <v>291</v>
      </c>
      <c r="AD87" s="101">
        <v>0</v>
      </c>
      <c r="AE87" s="101">
        <v>0</v>
      </c>
      <c r="AF87" s="101">
        <v>0</v>
      </c>
      <c r="AG87" s="97">
        <v>1</v>
      </c>
      <c r="AH87" s="101">
        <v>0</v>
      </c>
      <c r="AI87" s="101">
        <v>0</v>
      </c>
    </row>
    <row r="88" spans="1:35" ht="18" x14ac:dyDescent="0.4">
      <c r="A88" s="96" t="s">
        <v>277</v>
      </c>
      <c r="B88" s="101">
        <v>0</v>
      </c>
      <c r="C88" s="101">
        <v>0</v>
      </c>
      <c r="D88" s="101">
        <v>0</v>
      </c>
      <c r="E88" s="97">
        <v>1</v>
      </c>
      <c r="F88" s="101">
        <v>0</v>
      </c>
      <c r="G88" s="101">
        <v>0</v>
      </c>
      <c r="H88" s="96" t="s">
        <v>277</v>
      </c>
      <c r="I88" s="101">
        <v>0</v>
      </c>
      <c r="J88" s="101">
        <v>0</v>
      </c>
      <c r="K88" s="101">
        <v>0</v>
      </c>
      <c r="L88" s="97">
        <v>1</v>
      </c>
      <c r="M88" s="101">
        <v>0</v>
      </c>
      <c r="N88" s="101">
        <v>0</v>
      </c>
      <c r="O88" s="96" t="s">
        <v>356</v>
      </c>
      <c r="P88" s="101">
        <v>0</v>
      </c>
      <c r="Q88" s="101">
        <v>0</v>
      </c>
      <c r="R88" s="101">
        <v>0</v>
      </c>
      <c r="S88" s="97">
        <v>1</v>
      </c>
      <c r="T88" s="101">
        <v>0</v>
      </c>
      <c r="U88" s="101">
        <v>0</v>
      </c>
      <c r="V88" s="96" t="s">
        <v>277</v>
      </c>
      <c r="W88" s="101">
        <v>0</v>
      </c>
      <c r="X88" s="101">
        <v>0</v>
      </c>
      <c r="Y88" s="101">
        <v>0</v>
      </c>
      <c r="Z88" s="97">
        <v>1</v>
      </c>
      <c r="AA88" s="101">
        <v>0</v>
      </c>
      <c r="AB88" s="101">
        <v>0</v>
      </c>
      <c r="AC88" s="96" t="s">
        <v>277</v>
      </c>
      <c r="AD88" s="101">
        <v>0</v>
      </c>
      <c r="AE88" s="101">
        <v>0</v>
      </c>
      <c r="AF88" s="101">
        <v>0</v>
      </c>
      <c r="AG88" s="97">
        <v>1</v>
      </c>
      <c r="AH88" s="101">
        <v>0</v>
      </c>
      <c r="AI88" s="101">
        <v>0</v>
      </c>
    </row>
    <row r="89" spans="1:35" ht="18" x14ac:dyDescent="0.4">
      <c r="A89" s="96" t="s">
        <v>686</v>
      </c>
      <c r="B89" s="101">
        <v>0</v>
      </c>
      <c r="C89" s="101">
        <v>0</v>
      </c>
      <c r="D89" s="101">
        <v>0</v>
      </c>
      <c r="E89" s="97">
        <v>1</v>
      </c>
      <c r="F89" s="101">
        <v>0</v>
      </c>
      <c r="G89" s="101">
        <v>0</v>
      </c>
      <c r="H89" s="96" t="s">
        <v>686</v>
      </c>
      <c r="I89" s="101">
        <v>0</v>
      </c>
      <c r="J89" s="101">
        <v>0</v>
      </c>
      <c r="K89" s="101">
        <v>0</v>
      </c>
      <c r="L89" s="97">
        <v>1</v>
      </c>
      <c r="M89" s="101">
        <v>0</v>
      </c>
      <c r="N89" s="101">
        <v>0</v>
      </c>
      <c r="O89" s="96" t="s">
        <v>314</v>
      </c>
      <c r="P89" s="101">
        <v>0</v>
      </c>
      <c r="Q89" s="101">
        <v>0</v>
      </c>
      <c r="R89" s="101">
        <v>0</v>
      </c>
      <c r="S89" s="97">
        <v>1</v>
      </c>
      <c r="T89" s="101">
        <v>0</v>
      </c>
      <c r="U89" s="101">
        <v>0</v>
      </c>
      <c r="V89" s="96" t="s">
        <v>686</v>
      </c>
      <c r="W89" s="101">
        <v>0</v>
      </c>
      <c r="X89" s="101">
        <v>0</v>
      </c>
      <c r="Y89" s="101">
        <v>0</v>
      </c>
      <c r="Z89" s="97">
        <v>1</v>
      </c>
      <c r="AA89" s="101">
        <v>0</v>
      </c>
      <c r="AB89" s="101">
        <v>0</v>
      </c>
      <c r="AC89" s="96" t="s">
        <v>686</v>
      </c>
      <c r="AD89" s="101">
        <v>0</v>
      </c>
      <c r="AE89" s="101">
        <v>0</v>
      </c>
      <c r="AF89" s="101">
        <v>0</v>
      </c>
      <c r="AG89" s="97">
        <v>1</v>
      </c>
      <c r="AH89" s="101">
        <v>0</v>
      </c>
      <c r="AI89" s="101">
        <v>0</v>
      </c>
    </row>
    <row r="90" spans="1:35" ht="18" x14ac:dyDescent="0.4">
      <c r="A90" s="96" t="s">
        <v>750</v>
      </c>
      <c r="B90" s="101">
        <v>0</v>
      </c>
      <c r="C90" s="101">
        <v>0</v>
      </c>
      <c r="D90" s="101">
        <v>0</v>
      </c>
      <c r="E90" s="97">
        <v>1</v>
      </c>
      <c r="F90" s="101">
        <v>0</v>
      </c>
      <c r="G90" s="101">
        <v>0</v>
      </c>
      <c r="H90" s="96" t="s">
        <v>750</v>
      </c>
      <c r="I90" s="101">
        <v>0</v>
      </c>
      <c r="J90" s="101">
        <v>0</v>
      </c>
      <c r="K90" s="101">
        <v>0</v>
      </c>
      <c r="L90" s="97">
        <v>1</v>
      </c>
      <c r="M90" s="101">
        <v>0</v>
      </c>
      <c r="N90" s="101">
        <v>0</v>
      </c>
      <c r="O90" s="96" t="s">
        <v>250</v>
      </c>
      <c r="P90" s="101">
        <v>0</v>
      </c>
      <c r="Q90" s="101">
        <v>0</v>
      </c>
      <c r="R90" s="101">
        <v>0</v>
      </c>
      <c r="S90" s="97">
        <v>1</v>
      </c>
      <c r="T90" s="101">
        <v>0</v>
      </c>
      <c r="U90" s="101">
        <v>0</v>
      </c>
      <c r="V90" s="96" t="s">
        <v>750</v>
      </c>
      <c r="W90" s="101">
        <v>0</v>
      </c>
      <c r="X90" s="101">
        <v>0</v>
      </c>
      <c r="Y90" s="101">
        <v>0</v>
      </c>
      <c r="Z90" s="97">
        <v>1</v>
      </c>
      <c r="AA90" s="101">
        <v>0</v>
      </c>
      <c r="AB90" s="101">
        <v>0</v>
      </c>
      <c r="AC90" s="96" t="s">
        <v>750</v>
      </c>
      <c r="AD90" s="101">
        <v>0</v>
      </c>
      <c r="AE90" s="101">
        <v>0</v>
      </c>
      <c r="AF90" s="101">
        <v>0</v>
      </c>
      <c r="AG90" s="97">
        <v>1</v>
      </c>
      <c r="AH90" s="101">
        <v>0</v>
      </c>
      <c r="AI90" s="101">
        <v>0</v>
      </c>
    </row>
    <row r="91" spans="1:35" ht="18" x14ac:dyDescent="0.4">
      <c r="A91" s="96" t="s">
        <v>751</v>
      </c>
      <c r="B91" s="101">
        <v>0</v>
      </c>
      <c r="C91" s="101">
        <v>0</v>
      </c>
      <c r="D91" s="101">
        <v>0</v>
      </c>
      <c r="E91" s="97">
        <v>1</v>
      </c>
      <c r="F91" s="101">
        <v>0</v>
      </c>
      <c r="G91" s="101">
        <v>0</v>
      </c>
      <c r="H91" s="96" t="s">
        <v>751</v>
      </c>
      <c r="I91" s="101">
        <v>0</v>
      </c>
      <c r="J91" s="101">
        <v>0</v>
      </c>
      <c r="K91" s="101">
        <v>0</v>
      </c>
      <c r="L91" s="97">
        <v>1</v>
      </c>
      <c r="M91" s="101">
        <v>0</v>
      </c>
      <c r="N91" s="101">
        <v>0</v>
      </c>
      <c r="O91" s="96" t="s">
        <v>230</v>
      </c>
      <c r="P91" s="101">
        <v>0</v>
      </c>
      <c r="Q91" s="101">
        <v>0</v>
      </c>
      <c r="R91" s="101">
        <v>0</v>
      </c>
      <c r="S91" s="97">
        <v>1</v>
      </c>
      <c r="T91" s="101">
        <v>0</v>
      </c>
      <c r="U91" s="101">
        <v>0</v>
      </c>
      <c r="V91" s="96" t="s">
        <v>751</v>
      </c>
      <c r="W91" s="101">
        <v>0</v>
      </c>
      <c r="X91" s="101">
        <v>0</v>
      </c>
      <c r="Y91" s="101">
        <v>0</v>
      </c>
      <c r="Z91" s="97">
        <v>1</v>
      </c>
      <c r="AA91" s="101">
        <v>0</v>
      </c>
      <c r="AB91" s="101">
        <v>0</v>
      </c>
      <c r="AC91" s="96" t="s">
        <v>751</v>
      </c>
      <c r="AD91" s="101">
        <v>0</v>
      </c>
      <c r="AE91" s="101">
        <v>0</v>
      </c>
      <c r="AF91" s="101">
        <v>0</v>
      </c>
      <c r="AG91" s="97">
        <v>1</v>
      </c>
      <c r="AH91" s="101">
        <v>0</v>
      </c>
      <c r="AI91" s="101">
        <v>0</v>
      </c>
    </row>
    <row r="92" spans="1:35" ht="18" x14ac:dyDescent="0.4">
      <c r="A92" s="96" t="s">
        <v>229</v>
      </c>
      <c r="B92" s="101">
        <v>0</v>
      </c>
      <c r="C92" s="101">
        <v>0</v>
      </c>
      <c r="D92" s="101">
        <v>0</v>
      </c>
      <c r="E92" s="97">
        <v>1</v>
      </c>
      <c r="F92" s="101">
        <v>0</v>
      </c>
      <c r="G92" s="101">
        <v>0</v>
      </c>
      <c r="H92" s="96" t="s">
        <v>229</v>
      </c>
      <c r="I92" s="101">
        <v>0</v>
      </c>
      <c r="J92" s="101">
        <v>0</v>
      </c>
      <c r="K92" s="101">
        <v>0</v>
      </c>
      <c r="L92" s="97">
        <v>1</v>
      </c>
      <c r="M92" s="101">
        <v>0</v>
      </c>
      <c r="N92" s="101">
        <v>0</v>
      </c>
      <c r="O92" s="96" t="s">
        <v>686</v>
      </c>
      <c r="P92" s="101">
        <v>0</v>
      </c>
      <c r="Q92" s="101">
        <v>0</v>
      </c>
      <c r="R92" s="101">
        <v>0</v>
      </c>
      <c r="S92" s="97">
        <v>1</v>
      </c>
      <c r="T92" s="101">
        <v>0</v>
      </c>
      <c r="U92" s="101">
        <v>0</v>
      </c>
      <c r="V92" s="96" t="s">
        <v>229</v>
      </c>
      <c r="W92" s="101">
        <v>0</v>
      </c>
      <c r="X92" s="101">
        <v>0</v>
      </c>
      <c r="Y92" s="101">
        <v>0</v>
      </c>
      <c r="Z92" s="97">
        <v>1</v>
      </c>
      <c r="AA92" s="101">
        <v>0</v>
      </c>
      <c r="AB92" s="101">
        <v>0</v>
      </c>
      <c r="AC92" s="96" t="s">
        <v>229</v>
      </c>
      <c r="AD92" s="101">
        <v>0</v>
      </c>
      <c r="AE92" s="101">
        <v>0</v>
      </c>
      <c r="AF92" s="101">
        <v>0</v>
      </c>
      <c r="AG92" s="97">
        <v>1</v>
      </c>
      <c r="AH92" s="101">
        <v>0</v>
      </c>
      <c r="AI92" s="101">
        <v>0</v>
      </c>
    </row>
    <row r="93" spans="1:35" ht="18" x14ac:dyDescent="0.4">
      <c r="A93" s="96" t="s">
        <v>238</v>
      </c>
      <c r="B93" s="101">
        <v>0</v>
      </c>
      <c r="C93" s="101">
        <v>0</v>
      </c>
      <c r="D93" s="101">
        <v>0</v>
      </c>
      <c r="E93" s="97">
        <v>1</v>
      </c>
      <c r="F93" s="101">
        <v>0</v>
      </c>
      <c r="G93" s="101">
        <v>0</v>
      </c>
      <c r="H93" s="96" t="s">
        <v>238</v>
      </c>
      <c r="I93" s="101">
        <v>0</v>
      </c>
      <c r="J93" s="101">
        <v>0</v>
      </c>
      <c r="K93" s="101">
        <v>0</v>
      </c>
      <c r="L93" s="97">
        <v>1</v>
      </c>
      <c r="M93" s="101">
        <v>0</v>
      </c>
      <c r="N93" s="101">
        <v>0</v>
      </c>
      <c r="O93" s="96" t="s">
        <v>750</v>
      </c>
      <c r="P93" s="101">
        <v>0</v>
      </c>
      <c r="Q93" s="101">
        <v>0</v>
      </c>
      <c r="R93" s="101">
        <v>0</v>
      </c>
      <c r="S93" s="97">
        <v>1</v>
      </c>
      <c r="T93" s="101">
        <v>0</v>
      </c>
      <c r="U93" s="101">
        <v>0</v>
      </c>
      <c r="V93" s="96" t="s">
        <v>238</v>
      </c>
      <c r="W93" s="101">
        <v>0</v>
      </c>
      <c r="X93" s="101">
        <v>0</v>
      </c>
      <c r="Y93" s="101">
        <v>0</v>
      </c>
      <c r="Z93" s="97">
        <v>1</v>
      </c>
      <c r="AA93" s="101">
        <v>0</v>
      </c>
      <c r="AB93" s="101">
        <v>0</v>
      </c>
      <c r="AC93" s="96" t="s">
        <v>238</v>
      </c>
      <c r="AD93" s="101">
        <v>0</v>
      </c>
      <c r="AE93" s="101">
        <v>0</v>
      </c>
      <c r="AF93" s="101">
        <v>0</v>
      </c>
      <c r="AG93" s="97">
        <v>1</v>
      </c>
      <c r="AH93" s="101">
        <v>0</v>
      </c>
      <c r="AI93" s="101">
        <v>0</v>
      </c>
    </row>
    <row r="94" spans="1:35" ht="18" x14ac:dyDescent="0.4">
      <c r="A94" s="96" t="s">
        <v>243</v>
      </c>
      <c r="B94" s="101">
        <v>0</v>
      </c>
      <c r="C94" s="101">
        <v>0</v>
      </c>
      <c r="D94" s="101">
        <v>0</v>
      </c>
      <c r="E94" s="97">
        <v>1</v>
      </c>
      <c r="F94" s="101">
        <v>0</v>
      </c>
      <c r="G94" s="101">
        <v>0</v>
      </c>
      <c r="H94" s="96" t="s">
        <v>243</v>
      </c>
      <c r="I94" s="101">
        <v>0</v>
      </c>
      <c r="J94" s="101">
        <v>0</v>
      </c>
      <c r="K94" s="101">
        <v>0</v>
      </c>
      <c r="L94" s="97">
        <v>1</v>
      </c>
      <c r="M94" s="101">
        <v>0</v>
      </c>
      <c r="N94" s="101">
        <v>0</v>
      </c>
      <c r="O94" s="96" t="s">
        <v>751</v>
      </c>
      <c r="P94" s="101">
        <v>0</v>
      </c>
      <c r="Q94" s="101">
        <v>0</v>
      </c>
      <c r="R94" s="101">
        <v>0</v>
      </c>
      <c r="S94" s="97">
        <v>1</v>
      </c>
      <c r="T94" s="101">
        <v>0</v>
      </c>
      <c r="U94" s="101">
        <v>0</v>
      </c>
      <c r="V94" s="96" t="s">
        <v>243</v>
      </c>
      <c r="W94" s="101">
        <v>0</v>
      </c>
      <c r="X94" s="101">
        <v>0</v>
      </c>
      <c r="Y94" s="101">
        <v>0</v>
      </c>
      <c r="Z94" s="97">
        <v>1</v>
      </c>
      <c r="AA94" s="101">
        <v>0</v>
      </c>
      <c r="AB94" s="101">
        <v>0</v>
      </c>
      <c r="AC94" s="96" t="s">
        <v>243</v>
      </c>
      <c r="AD94" s="101">
        <v>0</v>
      </c>
      <c r="AE94" s="101">
        <v>0</v>
      </c>
      <c r="AF94" s="101">
        <v>0</v>
      </c>
      <c r="AG94" s="97">
        <v>1</v>
      </c>
      <c r="AH94" s="101">
        <v>0</v>
      </c>
      <c r="AI94" s="101">
        <v>0</v>
      </c>
    </row>
    <row r="95" spans="1:35" ht="18" x14ac:dyDescent="0.4">
      <c r="A95" s="96" t="s">
        <v>288</v>
      </c>
      <c r="B95" s="101">
        <v>0</v>
      </c>
      <c r="C95" s="101">
        <v>0</v>
      </c>
      <c r="D95" s="101">
        <v>0</v>
      </c>
      <c r="E95" s="97">
        <v>1</v>
      </c>
      <c r="F95" s="101">
        <v>0</v>
      </c>
      <c r="G95" s="101">
        <v>0</v>
      </c>
      <c r="H95" s="96" t="s">
        <v>288</v>
      </c>
      <c r="I95" s="101">
        <v>0</v>
      </c>
      <c r="J95" s="101">
        <v>0</v>
      </c>
      <c r="K95" s="101">
        <v>0</v>
      </c>
      <c r="L95" s="97">
        <v>1</v>
      </c>
      <c r="M95" s="101">
        <v>0</v>
      </c>
      <c r="N95" s="101">
        <v>0</v>
      </c>
      <c r="O95" s="96" t="s">
        <v>229</v>
      </c>
      <c r="P95" s="101">
        <v>0</v>
      </c>
      <c r="Q95" s="101">
        <v>0</v>
      </c>
      <c r="R95" s="101">
        <v>0</v>
      </c>
      <c r="S95" s="97">
        <v>1</v>
      </c>
      <c r="T95" s="101">
        <v>0</v>
      </c>
      <c r="U95" s="101">
        <v>0</v>
      </c>
      <c r="V95" s="96" t="s">
        <v>288</v>
      </c>
      <c r="W95" s="101">
        <v>0</v>
      </c>
      <c r="X95" s="101">
        <v>0</v>
      </c>
      <c r="Y95" s="101">
        <v>0</v>
      </c>
      <c r="Z95" s="97">
        <v>1</v>
      </c>
      <c r="AA95" s="101">
        <v>0</v>
      </c>
      <c r="AB95" s="101">
        <v>0</v>
      </c>
      <c r="AC95" s="96" t="s">
        <v>288</v>
      </c>
      <c r="AD95" s="101">
        <v>0</v>
      </c>
      <c r="AE95" s="101">
        <v>0</v>
      </c>
      <c r="AF95" s="101">
        <v>0</v>
      </c>
      <c r="AG95" s="97">
        <v>1</v>
      </c>
      <c r="AH95" s="101">
        <v>0</v>
      </c>
      <c r="AI95" s="101">
        <v>0</v>
      </c>
    </row>
    <row r="96" spans="1:35" ht="18" x14ac:dyDescent="0.4">
      <c r="A96" s="96" t="s">
        <v>299</v>
      </c>
      <c r="B96" s="101">
        <v>0</v>
      </c>
      <c r="C96" s="101">
        <v>0</v>
      </c>
      <c r="D96" s="101">
        <v>0</v>
      </c>
      <c r="E96" s="97">
        <v>1</v>
      </c>
      <c r="F96" s="101">
        <v>0</v>
      </c>
      <c r="G96" s="101">
        <v>0</v>
      </c>
      <c r="H96" s="96" t="s">
        <v>299</v>
      </c>
      <c r="I96" s="101">
        <v>0</v>
      </c>
      <c r="J96" s="101">
        <v>0</v>
      </c>
      <c r="K96" s="101">
        <v>0</v>
      </c>
      <c r="L96" s="97">
        <v>1</v>
      </c>
      <c r="M96" s="101">
        <v>0</v>
      </c>
      <c r="N96" s="101">
        <v>0</v>
      </c>
      <c r="O96" s="96" t="s">
        <v>238</v>
      </c>
      <c r="P96" s="101">
        <v>0</v>
      </c>
      <c r="Q96" s="101">
        <v>0</v>
      </c>
      <c r="R96" s="101">
        <v>0</v>
      </c>
      <c r="S96" s="97">
        <v>1</v>
      </c>
      <c r="T96" s="101">
        <v>0</v>
      </c>
      <c r="U96" s="101">
        <v>0</v>
      </c>
      <c r="V96" s="96" t="s">
        <v>299</v>
      </c>
      <c r="W96" s="101">
        <v>0</v>
      </c>
      <c r="X96" s="101">
        <v>0</v>
      </c>
      <c r="Y96" s="101">
        <v>0</v>
      </c>
      <c r="Z96" s="97">
        <v>1</v>
      </c>
      <c r="AA96" s="101">
        <v>0</v>
      </c>
      <c r="AB96" s="101">
        <v>0</v>
      </c>
      <c r="AC96" s="96" t="s">
        <v>299</v>
      </c>
      <c r="AD96" s="101">
        <v>0</v>
      </c>
      <c r="AE96" s="101">
        <v>0</v>
      </c>
      <c r="AF96" s="101">
        <v>0</v>
      </c>
      <c r="AG96" s="97">
        <v>1</v>
      </c>
      <c r="AH96" s="101">
        <v>0</v>
      </c>
      <c r="AI96" s="101">
        <v>0</v>
      </c>
    </row>
    <row r="97" spans="1:35" ht="18" x14ac:dyDescent="0.4">
      <c r="A97" s="96" t="s">
        <v>298</v>
      </c>
      <c r="B97" s="101">
        <v>0</v>
      </c>
      <c r="C97" s="101">
        <v>0</v>
      </c>
      <c r="D97" s="101">
        <v>0</v>
      </c>
      <c r="E97" s="97">
        <v>1</v>
      </c>
      <c r="F97" s="101">
        <v>0</v>
      </c>
      <c r="G97" s="101">
        <v>0</v>
      </c>
      <c r="H97" s="96" t="s">
        <v>298</v>
      </c>
      <c r="I97" s="101">
        <v>0</v>
      </c>
      <c r="J97" s="101">
        <v>0</v>
      </c>
      <c r="K97" s="101">
        <v>0</v>
      </c>
      <c r="L97" s="97">
        <v>1</v>
      </c>
      <c r="M97" s="101">
        <v>0</v>
      </c>
      <c r="N97" s="101">
        <v>0</v>
      </c>
      <c r="O97" s="96" t="s">
        <v>243</v>
      </c>
      <c r="P97" s="101">
        <v>0</v>
      </c>
      <c r="Q97" s="101">
        <v>0</v>
      </c>
      <c r="R97" s="101">
        <v>0</v>
      </c>
      <c r="S97" s="97">
        <v>1</v>
      </c>
      <c r="T97" s="101">
        <v>0</v>
      </c>
      <c r="U97" s="101">
        <v>0</v>
      </c>
      <c r="V97" s="96" t="s">
        <v>298</v>
      </c>
      <c r="W97" s="101">
        <v>0</v>
      </c>
      <c r="X97" s="101">
        <v>0</v>
      </c>
      <c r="Y97" s="101">
        <v>0</v>
      </c>
      <c r="Z97" s="97">
        <v>1</v>
      </c>
      <c r="AA97" s="101">
        <v>0</v>
      </c>
      <c r="AB97" s="101">
        <v>0</v>
      </c>
      <c r="AC97" s="96" t="s">
        <v>298</v>
      </c>
      <c r="AD97" s="101">
        <v>0</v>
      </c>
      <c r="AE97" s="101">
        <v>0</v>
      </c>
      <c r="AF97" s="101">
        <v>0</v>
      </c>
      <c r="AG97" s="97">
        <v>1</v>
      </c>
      <c r="AH97" s="101">
        <v>0</v>
      </c>
      <c r="AI97" s="101">
        <v>0</v>
      </c>
    </row>
    <row r="98" spans="1:35" ht="18" x14ac:dyDescent="0.4">
      <c r="A98" s="96" t="s">
        <v>273</v>
      </c>
      <c r="B98" s="101">
        <v>0</v>
      </c>
      <c r="C98" s="101">
        <v>0</v>
      </c>
      <c r="D98" s="101">
        <v>0</v>
      </c>
      <c r="E98" s="97">
        <v>1</v>
      </c>
      <c r="F98" s="101">
        <v>0</v>
      </c>
      <c r="G98" s="101">
        <v>0</v>
      </c>
      <c r="H98" s="96" t="s">
        <v>273</v>
      </c>
      <c r="I98" s="101">
        <v>0</v>
      </c>
      <c r="J98" s="101">
        <v>0</v>
      </c>
      <c r="K98" s="101">
        <v>0</v>
      </c>
      <c r="L98" s="97">
        <v>1</v>
      </c>
      <c r="M98" s="101">
        <v>0</v>
      </c>
      <c r="N98" s="101">
        <v>0</v>
      </c>
      <c r="O98" s="96" t="s">
        <v>299</v>
      </c>
      <c r="P98" s="101">
        <v>0</v>
      </c>
      <c r="Q98" s="101">
        <v>0</v>
      </c>
      <c r="R98" s="101">
        <v>0</v>
      </c>
      <c r="S98" s="97">
        <v>1</v>
      </c>
      <c r="T98" s="101">
        <v>0</v>
      </c>
      <c r="U98" s="101">
        <v>0</v>
      </c>
      <c r="V98" s="96" t="s">
        <v>273</v>
      </c>
      <c r="W98" s="101">
        <v>0</v>
      </c>
      <c r="X98" s="101">
        <v>0</v>
      </c>
      <c r="Y98" s="101">
        <v>0</v>
      </c>
      <c r="Z98" s="97">
        <v>1</v>
      </c>
      <c r="AA98" s="101">
        <v>0</v>
      </c>
      <c r="AB98" s="101">
        <v>0</v>
      </c>
      <c r="AC98" s="96" t="s">
        <v>273</v>
      </c>
      <c r="AD98" s="101">
        <v>0</v>
      </c>
      <c r="AE98" s="101">
        <v>0</v>
      </c>
      <c r="AF98" s="101">
        <v>0</v>
      </c>
      <c r="AG98" s="97">
        <v>1</v>
      </c>
      <c r="AH98" s="101">
        <v>0</v>
      </c>
      <c r="AI98" s="101">
        <v>0</v>
      </c>
    </row>
    <row r="99" spans="1:35" ht="36" x14ac:dyDescent="0.4">
      <c r="A99" s="96" t="s">
        <v>462</v>
      </c>
      <c r="B99" s="101">
        <v>0</v>
      </c>
      <c r="C99" s="101">
        <v>0</v>
      </c>
      <c r="D99" s="101">
        <v>0</v>
      </c>
      <c r="E99" s="97">
        <v>1</v>
      </c>
      <c r="F99" s="101">
        <v>0</v>
      </c>
      <c r="G99" s="101">
        <v>0</v>
      </c>
      <c r="H99" s="96" t="s">
        <v>462</v>
      </c>
      <c r="I99" s="101">
        <v>0</v>
      </c>
      <c r="J99" s="101">
        <v>0</v>
      </c>
      <c r="K99" s="101">
        <v>0</v>
      </c>
      <c r="L99" s="97">
        <v>1</v>
      </c>
      <c r="M99" s="101">
        <v>0</v>
      </c>
      <c r="N99" s="101">
        <v>0</v>
      </c>
      <c r="O99" s="96" t="s">
        <v>298</v>
      </c>
      <c r="P99" s="101">
        <v>0</v>
      </c>
      <c r="Q99" s="101">
        <v>0</v>
      </c>
      <c r="R99" s="101">
        <v>0</v>
      </c>
      <c r="S99" s="97">
        <v>1</v>
      </c>
      <c r="T99" s="101">
        <v>0</v>
      </c>
      <c r="U99" s="101">
        <v>0</v>
      </c>
      <c r="V99" s="96" t="s">
        <v>462</v>
      </c>
      <c r="W99" s="101">
        <v>0</v>
      </c>
      <c r="X99" s="101">
        <v>0</v>
      </c>
      <c r="Y99" s="101">
        <v>0</v>
      </c>
      <c r="Z99" s="97">
        <v>1</v>
      </c>
      <c r="AA99" s="101">
        <v>0</v>
      </c>
      <c r="AB99" s="101">
        <v>0</v>
      </c>
      <c r="AC99" s="96" t="s">
        <v>462</v>
      </c>
      <c r="AD99" s="101">
        <v>0</v>
      </c>
      <c r="AE99" s="101">
        <v>0</v>
      </c>
      <c r="AF99" s="101">
        <v>0</v>
      </c>
      <c r="AG99" s="97">
        <v>1</v>
      </c>
      <c r="AH99" s="101">
        <v>0</v>
      </c>
      <c r="AI99" s="101">
        <v>0</v>
      </c>
    </row>
    <row r="100" spans="1:35" ht="36" x14ac:dyDescent="0.4">
      <c r="A100" s="96" t="s">
        <v>264</v>
      </c>
      <c r="B100" s="101">
        <v>0</v>
      </c>
      <c r="C100" s="101">
        <v>0</v>
      </c>
      <c r="D100" s="101">
        <v>0</v>
      </c>
      <c r="E100" s="97">
        <v>1</v>
      </c>
      <c r="F100" s="101">
        <v>0</v>
      </c>
      <c r="G100" s="101">
        <v>0</v>
      </c>
      <c r="H100" s="96" t="s">
        <v>264</v>
      </c>
      <c r="I100" s="101">
        <v>0</v>
      </c>
      <c r="J100" s="101">
        <v>0</v>
      </c>
      <c r="K100" s="101">
        <v>0</v>
      </c>
      <c r="L100" s="97">
        <v>1</v>
      </c>
      <c r="M100" s="101">
        <v>0</v>
      </c>
      <c r="N100" s="101">
        <v>0</v>
      </c>
      <c r="O100" s="96" t="s">
        <v>462</v>
      </c>
      <c r="P100" s="101">
        <v>0</v>
      </c>
      <c r="Q100" s="101">
        <v>0</v>
      </c>
      <c r="R100" s="101">
        <v>0</v>
      </c>
      <c r="S100" s="97">
        <v>1</v>
      </c>
      <c r="T100" s="101">
        <v>0</v>
      </c>
      <c r="U100" s="101">
        <v>0</v>
      </c>
      <c r="V100" s="96" t="s">
        <v>264</v>
      </c>
      <c r="W100" s="101">
        <v>0</v>
      </c>
      <c r="X100" s="101">
        <v>0</v>
      </c>
      <c r="Y100" s="101">
        <v>0</v>
      </c>
      <c r="Z100" s="97">
        <v>1</v>
      </c>
      <c r="AA100" s="101">
        <v>0</v>
      </c>
      <c r="AB100" s="101">
        <v>0</v>
      </c>
      <c r="AC100" s="96" t="s">
        <v>264</v>
      </c>
      <c r="AD100" s="101">
        <v>0</v>
      </c>
      <c r="AE100" s="101">
        <v>0</v>
      </c>
      <c r="AF100" s="101">
        <v>0</v>
      </c>
      <c r="AG100" s="97">
        <v>1</v>
      </c>
      <c r="AH100" s="101">
        <v>0</v>
      </c>
      <c r="AI100" s="101">
        <v>0</v>
      </c>
    </row>
    <row r="101" spans="1:35" ht="18" x14ac:dyDescent="0.4">
      <c r="A101" s="96" t="s">
        <v>752</v>
      </c>
      <c r="B101" s="101">
        <v>0</v>
      </c>
      <c r="C101" s="101">
        <v>0</v>
      </c>
      <c r="D101" s="101">
        <v>0</v>
      </c>
      <c r="E101" s="97">
        <v>1</v>
      </c>
      <c r="F101" s="101">
        <v>0</v>
      </c>
      <c r="G101" s="101">
        <v>0</v>
      </c>
      <c r="H101" s="96" t="s">
        <v>752</v>
      </c>
      <c r="I101" s="101">
        <v>0</v>
      </c>
      <c r="J101" s="101">
        <v>0</v>
      </c>
      <c r="K101" s="101">
        <v>0</v>
      </c>
      <c r="L101" s="97">
        <v>1</v>
      </c>
      <c r="M101" s="101">
        <v>0</v>
      </c>
      <c r="N101" s="101">
        <v>0</v>
      </c>
      <c r="O101" s="96" t="s">
        <v>752</v>
      </c>
      <c r="P101" s="101">
        <v>0</v>
      </c>
      <c r="Q101" s="101">
        <v>0</v>
      </c>
      <c r="R101" s="101">
        <v>0</v>
      </c>
      <c r="S101" s="97">
        <v>1</v>
      </c>
      <c r="T101" s="101">
        <v>0</v>
      </c>
      <c r="U101" s="101">
        <v>0</v>
      </c>
      <c r="V101" s="96" t="s">
        <v>752</v>
      </c>
      <c r="W101" s="101">
        <v>0</v>
      </c>
      <c r="X101" s="101">
        <v>0</v>
      </c>
      <c r="Y101" s="101">
        <v>0</v>
      </c>
      <c r="Z101" s="97">
        <v>1</v>
      </c>
      <c r="AA101" s="101">
        <v>0</v>
      </c>
      <c r="AB101" s="101">
        <v>0</v>
      </c>
      <c r="AC101" s="96" t="s">
        <v>752</v>
      </c>
      <c r="AD101" s="101">
        <v>0</v>
      </c>
      <c r="AE101" s="101">
        <v>0</v>
      </c>
      <c r="AF101" s="101">
        <v>0</v>
      </c>
      <c r="AG101" s="97">
        <v>1</v>
      </c>
      <c r="AH101" s="101">
        <v>0</v>
      </c>
      <c r="AI101" s="101">
        <v>0</v>
      </c>
    </row>
    <row r="102" spans="1:35" ht="18" x14ac:dyDescent="0.4">
      <c r="A102" s="96" t="s">
        <v>376</v>
      </c>
      <c r="B102" s="101">
        <v>0</v>
      </c>
      <c r="C102" s="101">
        <v>0</v>
      </c>
      <c r="D102" s="101">
        <v>0</v>
      </c>
      <c r="E102" s="97">
        <v>1</v>
      </c>
      <c r="F102" s="101">
        <v>0</v>
      </c>
      <c r="G102" s="101">
        <v>0</v>
      </c>
      <c r="H102" s="96" t="s">
        <v>376</v>
      </c>
      <c r="I102" s="101">
        <v>0</v>
      </c>
      <c r="J102" s="101">
        <v>0</v>
      </c>
      <c r="K102" s="101">
        <v>0</v>
      </c>
      <c r="L102" s="97">
        <v>1</v>
      </c>
      <c r="M102" s="101">
        <v>0</v>
      </c>
      <c r="N102" s="101">
        <v>0</v>
      </c>
      <c r="O102" s="96" t="s">
        <v>376</v>
      </c>
      <c r="P102" s="101">
        <v>0</v>
      </c>
      <c r="Q102" s="101">
        <v>0</v>
      </c>
      <c r="R102" s="101">
        <v>0</v>
      </c>
      <c r="S102" s="97">
        <v>1</v>
      </c>
      <c r="T102" s="101">
        <v>0</v>
      </c>
      <c r="U102" s="101">
        <v>0</v>
      </c>
      <c r="V102" s="96" t="s">
        <v>376</v>
      </c>
      <c r="W102" s="101">
        <v>0</v>
      </c>
      <c r="X102" s="101">
        <v>0</v>
      </c>
      <c r="Y102" s="101">
        <v>0</v>
      </c>
      <c r="Z102" s="97">
        <v>1</v>
      </c>
      <c r="AA102" s="101">
        <v>0</v>
      </c>
      <c r="AB102" s="101">
        <v>0</v>
      </c>
      <c r="AC102" s="96" t="s">
        <v>376</v>
      </c>
      <c r="AD102" s="101">
        <v>0</v>
      </c>
      <c r="AE102" s="101">
        <v>0</v>
      </c>
      <c r="AF102" s="101">
        <v>0</v>
      </c>
      <c r="AG102" s="97">
        <v>1</v>
      </c>
      <c r="AH102" s="101">
        <v>0</v>
      </c>
      <c r="AI102" s="101">
        <v>0</v>
      </c>
    </row>
    <row r="103" spans="1:35" ht="18" x14ac:dyDescent="0.4">
      <c r="A103" s="96" t="s">
        <v>260</v>
      </c>
      <c r="B103" s="101">
        <v>0</v>
      </c>
      <c r="C103" s="101">
        <v>0</v>
      </c>
      <c r="D103" s="101">
        <v>0</v>
      </c>
      <c r="E103" s="97">
        <v>1</v>
      </c>
      <c r="F103" s="101">
        <v>0</v>
      </c>
      <c r="G103" s="101">
        <v>0</v>
      </c>
      <c r="H103" s="96" t="s">
        <v>260</v>
      </c>
      <c r="I103" s="101">
        <v>0</v>
      </c>
      <c r="J103" s="101">
        <v>0</v>
      </c>
      <c r="K103" s="101">
        <v>0</v>
      </c>
      <c r="L103" s="97">
        <v>1</v>
      </c>
      <c r="M103" s="101">
        <v>0</v>
      </c>
      <c r="N103" s="101">
        <v>0</v>
      </c>
      <c r="O103" s="96" t="s">
        <v>260</v>
      </c>
      <c r="P103" s="101">
        <v>0</v>
      </c>
      <c r="Q103" s="101">
        <v>0</v>
      </c>
      <c r="R103" s="101">
        <v>0</v>
      </c>
      <c r="S103" s="97">
        <v>1</v>
      </c>
      <c r="T103" s="101">
        <v>0</v>
      </c>
      <c r="U103" s="101">
        <v>0</v>
      </c>
      <c r="V103" s="96" t="s">
        <v>260</v>
      </c>
      <c r="W103" s="101">
        <v>0</v>
      </c>
      <c r="X103" s="101">
        <v>0</v>
      </c>
      <c r="Y103" s="101">
        <v>0</v>
      </c>
      <c r="Z103" s="97">
        <v>1</v>
      </c>
      <c r="AA103" s="101">
        <v>0</v>
      </c>
      <c r="AB103" s="101">
        <v>0</v>
      </c>
      <c r="AC103" s="96" t="s">
        <v>260</v>
      </c>
      <c r="AD103" s="101">
        <v>0</v>
      </c>
      <c r="AE103" s="101">
        <v>0</v>
      </c>
      <c r="AF103" s="101">
        <v>0</v>
      </c>
      <c r="AG103" s="97">
        <v>1</v>
      </c>
      <c r="AH103" s="101">
        <v>0</v>
      </c>
      <c r="AI103" s="101">
        <v>0</v>
      </c>
    </row>
    <row r="104" spans="1:35" ht="18" x14ac:dyDescent="0.4">
      <c r="A104" s="96" t="s">
        <v>380</v>
      </c>
      <c r="B104" s="101">
        <v>0</v>
      </c>
      <c r="C104" s="101">
        <v>0</v>
      </c>
      <c r="D104" s="101">
        <v>0</v>
      </c>
      <c r="E104" s="97">
        <v>1</v>
      </c>
      <c r="F104" s="101">
        <v>0</v>
      </c>
      <c r="G104" s="101">
        <v>0</v>
      </c>
      <c r="H104" s="96" t="s">
        <v>380</v>
      </c>
      <c r="I104" s="101">
        <v>0</v>
      </c>
      <c r="J104" s="101">
        <v>0</v>
      </c>
      <c r="K104" s="101">
        <v>0</v>
      </c>
      <c r="L104" s="97">
        <v>1</v>
      </c>
      <c r="M104" s="101">
        <v>0</v>
      </c>
      <c r="N104" s="101">
        <v>0</v>
      </c>
      <c r="O104" s="96" t="s">
        <v>380</v>
      </c>
      <c r="P104" s="101">
        <v>0</v>
      </c>
      <c r="Q104" s="101">
        <v>0</v>
      </c>
      <c r="R104" s="101">
        <v>0</v>
      </c>
      <c r="S104" s="97">
        <v>1</v>
      </c>
      <c r="T104" s="101">
        <v>0</v>
      </c>
      <c r="U104" s="101">
        <v>0</v>
      </c>
      <c r="V104" s="96" t="s">
        <v>380</v>
      </c>
      <c r="W104" s="101">
        <v>0</v>
      </c>
      <c r="X104" s="101">
        <v>0</v>
      </c>
      <c r="Y104" s="101">
        <v>0</v>
      </c>
      <c r="Z104" s="97">
        <v>1</v>
      </c>
      <c r="AA104" s="101">
        <v>0</v>
      </c>
      <c r="AB104" s="101">
        <v>0</v>
      </c>
      <c r="AC104" s="96" t="s">
        <v>380</v>
      </c>
      <c r="AD104" s="101">
        <v>0</v>
      </c>
      <c r="AE104" s="101">
        <v>0</v>
      </c>
      <c r="AF104" s="101">
        <v>0</v>
      </c>
      <c r="AG104" s="97">
        <v>1</v>
      </c>
      <c r="AH104" s="101">
        <v>0</v>
      </c>
      <c r="AI104" s="101">
        <v>0</v>
      </c>
    </row>
    <row r="105" spans="1:35" ht="18" x14ac:dyDescent="0.4">
      <c r="A105" s="96" t="s">
        <v>236</v>
      </c>
      <c r="B105" s="101">
        <v>0</v>
      </c>
      <c r="C105" s="101">
        <v>0</v>
      </c>
      <c r="D105" s="101">
        <v>0</v>
      </c>
      <c r="E105" s="97">
        <v>1</v>
      </c>
      <c r="F105" s="101">
        <v>0</v>
      </c>
      <c r="G105" s="101">
        <v>0</v>
      </c>
      <c r="H105" s="96" t="s">
        <v>236</v>
      </c>
      <c r="I105" s="101">
        <v>0</v>
      </c>
      <c r="J105" s="101">
        <v>0</v>
      </c>
      <c r="K105" s="101">
        <v>0</v>
      </c>
      <c r="L105" s="97">
        <v>1</v>
      </c>
      <c r="M105" s="101">
        <v>0</v>
      </c>
      <c r="N105" s="101">
        <v>0</v>
      </c>
      <c r="O105" s="96" t="s">
        <v>236</v>
      </c>
      <c r="P105" s="101">
        <v>0</v>
      </c>
      <c r="Q105" s="101">
        <v>0</v>
      </c>
      <c r="R105" s="101">
        <v>0</v>
      </c>
      <c r="S105" s="97">
        <v>1</v>
      </c>
      <c r="T105" s="101">
        <v>0</v>
      </c>
      <c r="U105" s="101">
        <v>0</v>
      </c>
      <c r="V105" s="96" t="s">
        <v>236</v>
      </c>
      <c r="W105" s="101">
        <v>0</v>
      </c>
      <c r="X105" s="101">
        <v>0</v>
      </c>
      <c r="Y105" s="101">
        <v>0</v>
      </c>
      <c r="Z105" s="97">
        <v>1</v>
      </c>
      <c r="AA105" s="101">
        <v>0</v>
      </c>
      <c r="AB105" s="101">
        <v>0</v>
      </c>
      <c r="AC105" s="96" t="s">
        <v>236</v>
      </c>
      <c r="AD105" s="101">
        <v>0</v>
      </c>
      <c r="AE105" s="101">
        <v>0</v>
      </c>
      <c r="AF105" s="101">
        <v>0</v>
      </c>
      <c r="AG105" s="97">
        <v>1</v>
      </c>
      <c r="AH105" s="101">
        <v>0</v>
      </c>
      <c r="AI105" s="101">
        <v>0</v>
      </c>
    </row>
    <row r="106" spans="1:35" ht="18" x14ac:dyDescent="0.4">
      <c r="A106" s="96" t="s">
        <v>753</v>
      </c>
      <c r="B106" s="101">
        <v>0</v>
      </c>
      <c r="C106" s="101">
        <v>0</v>
      </c>
      <c r="D106" s="101">
        <v>0</v>
      </c>
      <c r="E106" s="97">
        <v>1</v>
      </c>
      <c r="F106" s="101">
        <v>0</v>
      </c>
      <c r="G106" s="101">
        <v>0</v>
      </c>
      <c r="H106" s="96" t="s">
        <v>753</v>
      </c>
      <c r="I106" s="101">
        <v>0</v>
      </c>
      <c r="J106" s="101">
        <v>0</v>
      </c>
      <c r="K106" s="101">
        <v>0</v>
      </c>
      <c r="L106" s="97">
        <v>1</v>
      </c>
      <c r="M106" s="101">
        <v>0</v>
      </c>
      <c r="N106" s="101">
        <v>0</v>
      </c>
      <c r="O106" s="96" t="s">
        <v>753</v>
      </c>
      <c r="P106" s="101">
        <v>0</v>
      </c>
      <c r="Q106" s="101">
        <v>0</v>
      </c>
      <c r="R106" s="101">
        <v>0</v>
      </c>
      <c r="S106" s="97">
        <v>1</v>
      </c>
      <c r="T106" s="101">
        <v>0</v>
      </c>
      <c r="U106" s="101">
        <v>0</v>
      </c>
      <c r="V106" s="96" t="s">
        <v>753</v>
      </c>
      <c r="W106" s="101">
        <v>0</v>
      </c>
      <c r="X106" s="101">
        <v>0</v>
      </c>
      <c r="Y106" s="101">
        <v>0</v>
      </c>
      <c r="Z106" s="97">
        <v>1</v>
      </c>
      <c r="AA106" s="101">
        <v>0</v>
      </c>
      <c r="AB106" s="101">
        <v>0</v>
      </c>
      <c r="AC106" s="96" t="s">
        <v>753</v>
      </c>
      <c r="AD106" s="101">
        <v>0</v>
      </c>
      <c r="AE106" s="101">
        <v>0</v>
      </c>
      <c r="AF106" s="101">
        <v>0</v>
      </c>
      <c r="AG106" s="97">
        <v>1</v>
      </c>
      <c r="AH106" s="101">
        <v>0</v>
      </c>
      <c r="AI106" s="101">
        <v>0</v>
      </c>
    </row>
    <row r="107" spans="1:35" ht="18" x14ac:dyDescent="0.4">
      <c r="A107" s="96" t="s">
        <v>387</v>
      </c>
      <c r="B107" s="101">
        <v>0</v>
      </c>
      <c r="C107" s="101">
        <v>0</v>
      </c>
      <c r="D107" s="101">
        <v>0</v>
      </c>
      <c r="E107" s="97">
        <v>1</v>
      </c>
      <c r="F107" s="101">
        <v>0</v>
      </c>
      <c r="G107" s="101">
        <v>0</v>
      </c>
      <c r="H107" s="96" t="s">
        <v>387</v>
      </c>
      <c r="I107" s="101">
        <v>0</v>
      </c>
      <c r="J107" s="101">
        <v>0</v>
      </c>
      <c r="K107" s="101">
        <v>0</v>
      </c>
      <c r="L107" s="97">
        <v>1</v>
      </c>
      <c r="M107" s="101">
        <v>0</v>
      </c>
      <c r="N107" s="101">
        <v>0</v>
      </c>
      <c r="O107" s="96" t="s">
        <v>387</v>
      </c>
      <c r="P107" s="101">
        <v>0</v>
      </c>
      <c r="Q107" s="101">
        <v>0</v>
      </c>
      <c r="R107" s="101">
        <v>0</v>
      </c>
      <c r="S107" s="97">
        <v>1</v>
      </c>
      <c r="T107" s="101">
        <v>0</v>
      </c>
      <c r="U107" s="101">
        <v>0</v>
      </c>
      <c r="V107" s="96" t="s">
        <v>387</v>
      </c>
      <c r="W107" s="101">
        <v>0</v>
      </c>
      <c r="X107" s="101">
        <v>0</v>
      </c>
      <c r="Y107" s="101">
        <v>0</v>
      </c>
      <c r="Z107" s="97">
        <v>1</v>
      </c>
      <c r="AA107" s="101">
        <v>0</v>
      </c>
      <c r="AB107" s="101">
        <v>0</v>
      </c>
      <c r="AC107" s="96" t="s">
        <v>387</v>
      </c>
      <c r="AD107" s="101">
        <v>0</v>
      </c>
      <c r="AE107" s="101">
        <v>0</v>
      </c>
      <c r="AF107" s="101">
        <v>0</v>
      </c>
      <c r="AG107" s="97">
        <v>1</v>
      </c>
      <c r="AH107" s="101">
        <v>0</v>
      </c>
      <c r="AI107" s="101">
        <v>0</v>
      </c>
    </row>
    <row r="108" spans="1:35" ht="18" x14ac:dyDescent="0.4">
      <c r="A108" s="96" t="s">
        <v>271</v>
      </c>
      <c r="B108" s="101">
        <v>0</v>
      </c>
      <c r="C108" s="101">
        <v>0</v>
      </c>
      <c r="D108" s="101">
        <v>0</v>
      </c>
      <c r="E108" s="97">
        <v>1</v>
      </c>
      <c r="F108" s="101">
        <v>0</v>
      </c>
      <c r="G108" s="101">
        <v>0</v>
      </c>
      <c r="H108" s="96" t="s">
        <v>271</v>
      </c>
      <c r="I108" s="101">
        <v>0</v>
      </c>
      <c r="J108" s="101">
        <v>0</v>
      </c>
      <c r="K108" s="101">
        <v>0</v>
      </c>
      <c r="L108" s="97">
        <v>1</v>
      </c>
      <c r="M108" s="101">
        <v>0</v>
      </c>
      <c r="N108" s="101">
        <v>0</v>
      </c>
      <c r="O108" s="96" t="s">
        <v>271</v>
      </c>
      <c r="P108" s="101">
        <v>0</v>
      </c>
      <c r="Q108" s="101">
        <v>0</v>
      </c>
      <c r="R108" s="101">
        <v>0</v>
      </c>
      <c r="S108" s="97">
        <v>1</v>
      </c>
      <c r="T108" s="101">
        <v>0</v>
      </c>
      <c r="U108" s="101">
        <v>0</v>
      </c>
      <c r="V108" s="96" t="s">
        <v>271</v>
      </c>
      <c r="W108" s="101">
        <v>0</v>
      </c>
      <c r="X108" s="101">
        <v>0</v>
      </c>
      <c r="Y108" s="101">
        <v>0</v>
      </c>
      <c r="Z108" s="97">
        <v>1</v>
      </c>
      <c r="AA108" s="101">
        <v>0</v>
      </c>
      <c r="AB108" s="101">
        <v>0</v>
      </c>
      <c r="AC108" s="96" t="s">
        <v>271</v>
      </c>
      <c r="AD108" s="101">
        <v>0</v>
      </c>
      <c r="AE108" s="101">
        <v>0</v>
      </c>
      <c r="AF108" s="101">
        <v>0</v>
      </c>
      <c r="AG108" s="97">
        <v>1</v>
      </c>
      <c r="AH108" s="101">
        <v>0</v>
      </c>
      <c r="AI108" s="101">
        <v>0</v>
      </c>
    </row>
    <row r="109" spans="1:35" ht="18" x14ac:dyDescent="0.4">
      <c r="A109" s="96" t="s">
        <v>222</v>
      </c>
      <c r="B109" s="101">
        <v>0</v>
      </c>
      <c r="C109" s="101">
        <v>0</v>
      </c>
      <c r="D109" s="101">
        <v>0</v>
      </c>
      <c r="E109" s="97">
        <v>1</v>
      </c>
      <c r="F109" s="101">
        <v>0</v>
      </c>
      <c r="G109" s="101">
        <v>0</v>
      </c>
      <c r="H109" s="96" t="s">
        <v>222</v>
      </c>
      <c r="I109" s="101">
        <v>0</v>
      </c>
      <c r="J109" s="101">
        <v>0</v>
      </c>
      <c r="K109" s="101">
        <v>0</v>
      </c>
      <c r="L109" s="97">
        <v>1</v>
      </c>
      <c r="M109" s="101">
        <v>0</v>
      </c>
      <c r="N109" s="101">
        <v>0</v>
      </c>
      <c r="O109" s="96" t="s">
        <v>222</v>
      </c>
      <c r="P109" s="101">
        <v>0</v>
      </c>
      <c r="Q109" s="101">
        <v>0</v>
      </c>
      <c r="R109" s="101">
        <v>0</v>
      </c>
      <c r="S109" s="97">
        <v>1</v>
      </c>
      <c r="T109" s="101">
        <v>0</v>
      </c>
      <c r="U109" s="101">
        <v>0</v>
      </c>
      <c r="V109" s="96" t="s">
        <v>222</v>
      </c>
      <c r="W109" s="101">
        <v>0</v>
      </c>
      <c r="X109" s="101">
        <v>0</v>
      </c>
      <c r="Y109" s="101">
        <v>0</v>
      </c>
      <c r="Z109" s="97">
        <v>1</v>
      </c>
      <c r="AA109" s="101">
        <v>0</v>
      </c>
      <c r="AB109" s="101">
        <v>0</v>
      </c>
      <c r="AC109" s="96" t="s">
        <v>222</v>
      </c>
      <c r="AD109" s="101">
        <v>0</v>
      </c>
      <c r="AE109" s="101">
        <v>0</v>
      </c>
      <c r="AF109" s="101">
        <v>0</v>
      </c>
      <c r="AG109" s="97">
        <v>1</v>
      </c>
      <c r="AH109" s="101">
        <v>0</v>
      </c>
      <c r="AI109" s="101">
        <v>0</v>
      </c>
    </row>
    <row r="110" spans="1:35" ht="18" x14ac:dyDescent="0.4">
      <c r="A110" s="96" t="s">
        <v>389</v>
      </c>
      <c r="B110" s="101">
        <v>0</v>
      </c>
      <c r="C110" s="101">
        <v>0</v>
      </c>
      <c r="D110" s="101">
        <v>0</v>
      </c>
      <c r="E110" s="97">
        <v>1</v>
      </c>
      <c r="F110" s="101">
        <v>0</v>
      </c>
      <c r="G110" s="101">
        <v>0</v>
      </c>
      <c r="H110" s="96" t="s">
        <v>389</v>
      </c>
      <c r="I110" s="101">
        <v>0</v>
      </c>
      <c r="J110" s="101">
        <v>0</v>
      </c>
      <c r="K110" s="101">
        <v>0</v>
      </c>
      <c r="L110" s="97">
        <v>1</v>
      </c>
      <c r="M110" s="101">
        <v>0</v>
      </c>
      <c r="N110" s="101">
        <v>0</v>
      </c>
      <c r="O110" s="96" t="s">
        <v>389</v>
      </c>
      <c r="P110" s="101">
        <v>0</v>
      </c>
      <c r="Q110" s="101">
        <v>0</v>
      </c>
      <c r="R110" s="101">
        <v>0</v>
      </c>
      <c r="S110" s="97">
        <v>1</v>
      </c>
      <c r="T110" s="101">
        <v>0</v>
      </c>
      <c r="U110" s="101">
        <v>0</v>
      </c>
      <c r="V110" s="96" t="s">
        <v>389</v>
      </c>
      <c r="W110" s="101">
        <v>0</v>
      </c>
      <c r="X110" s="101">
        <v>0</v>
      </c>
      <c r="Y110" s="101">
        <v>0</v>
      </c>
      <c r="Z110" s="97">
        <v>1</v>
      </c>
      <c r="AA110" s="101">
        <v>0</v>
      </c>
      <c r="AB110" s="101">
        <v>0</v>
      </c>
      <c r="AC110" s="96" t="s">
        <v>389</v>
      </c>
      <c r="AD110" s="101">
        <v>0</v>
      </c>
      <c r="AE110" s="101">
        <v>0</v>
      </c>
      <c r="AF110" s="101">
        <v>0</v>
      </c>
      <c r="AG110" s="97">
        <v>1</v>
      </c>
      <c r="AH110" s="101">
        <v>0</v>
      </c>
      <c r="AI110" s="101">
        <v>0</v>
      </c>
    </row>
    <row r="111" spans="1:35" ht="18" x14ac:dyDescent="0.4">
      <c r="A111" s="96" t="s">
        <v>669</v>
      </c>
      <c r="B111" s="101">
        <v>0</v>
      </c>
      <c r="C111" s="101">
        <v>0</v>
      </c>
      <c r="D111" s="101">
        <v>0</v>
      </c>
      <c r="E111" s="97">
        <v>1</v>
      </c>
      <c r="F111" s="101">
        <v>0</v>
      </c>
      <c r="G111" s="101">
        <v>0</v>
      </c>
      <c r="H111" s="96" t="s">
        <v>669</v>
      </c>
      <c r="I111" s="101">
        <v>0</v>
      </c>
      <c r="J111" s="101">
        <v>0</v>
      </c>
      <c r="K111" s="101">
        <v>0</v>
      </c>
      <c r="L111" s="97">
        <v>1</v>
      </c>
      <c r="M111" s="101">
        <v>0</v>
      </c>
      <c r="N111" s="101">
        <v>0</v>
      </c>
      <c r="O111" s="96" t="s">
        <v>669</v>
      </c>
      <c r="P111" s="101">
        <v>0</v>
      </c>
      <c r="Q111" s="101">
        <v>0</v>
      </c>
      <c r="R111" s="101">
        <v>0</v>
      </c>
      <c r="S111" s="97">
        <v>1</v>
      </c>
      <c r="T111" s="101">
        <v>0</v>
      </c>
      <c r="U111" s="101">
        <v>0</v>
      </c>
      <c r="V111" s="96" t="s">
        <v>669</v>
      </c>
      <c r="W111" s="101">
        <v>0</v>
      </c>
      <c r="X111" s="101">
        <v>0</v>
      </c>
      <c r="Y111" s="101">
        <v>0</v>
      </c>
      <c r="Z111" s="97">
        <v>1</v>
      </c>
      <c r="AA111" s="101">
        <v>0</v>
      </c>
      <c r="AB111" s="101">
        <v>0</v>
      </c>
      <c r="AC111" s="96" t="s">
        <v>669</v>
      </c>
      <c r="AD111" s="101">
        <v>0</v>
      </c>
      <c r="AE111" s="101">
        <v>0</v>
      </c>
      <c r="AF111" s="101">
        <v>0</v>
      </c>
      <c r="AG111" s="97">
        <v>1</v>
      </c>
      <c r="AH111" s="101">
        <v>0</v>
      </c>
      <c r="AI111" s="101">
        <v>0</v>
      </c>
    </row>
    <row r="112" spans="1:35" ht="18" x14ac:dyDescent="0.4">
      <c r="A112" s="96" t="s">
        <v>393</v>
      </c>
      <c r="B112" s="101">
        <v>0</v>
      </c>
      <c r="C112" s="101">
        <v>0</v>
      </c>
      <c r="D112" s="101">
        <v>0</v>
      </c>
      <c r="E112" s="97">
        <v>1</v>
      </c>
      <c r="F112" s="101">
        <v>0</v>
      </c>
      <c r="G112" s="101">
        <v>0</v>
      </c>
      <c r="H112" s="96" t="s">
        <v>393</v>
      </c>
      <c r="I112" s="101">
        <v>0</v>
      </c>
      <c r="J112" s="101">
        <v>0</v>
      </c>
      <c r="K112" s="101">
        <v>0</v>
      </c>
      <c r="L112" s="97">
        <v>1</v>
      </c>
      <c r="M112" s="101">
        <v>0</v>
      </c>
      <c r="N112" s="101">
        <v>0</v>
      </c>
      <c r="O112" s="96" t="s">
        <v>393</v>
      </c>
      <c r="P112" s="101">
        <v>0</v>
      </c>
      <c r="Q112" s="101">
        <v>0</v>
      </c>
      <c r="R112" s="101">
        <v>0</v>
      </c>
      <c r="S112" s="97">
        <v>1</v>
      </c>
      <c r="T112" s="101">
        <v>0</v>
      </c>
      <c r="U112" s="101">
        <v>0</v>
      </c>
      <c r="V112" s="96" t="s">
        <v>393</v>
      </c>
      <c r="W112" s="101">
        <v>0</v>
      </c>
      <c r="X112" s="101">
        <v>0</v>
      </c>
      <c r="Y112" s="101">
        <v>0</v>
      </c>
      <c r="Z112" s="97">
        <v>1</v>
      </c>
      <c r="AA112" s="101">
        <v>0</v>
      </c>
      <c r="AB112" s="101">
        <v>0</v>
      </c>
      <c r="AC112" s="96" t="s">
        <v>393</v>
      </c>
      <c r="AD112" s="101">
        <v>0</v>
      </c>
      <c r="AE112" s="101">
        <v>0</v>
      </c>
      <c r="AF112" s="101">
        <v>0</v>
      </c>
      <c r="AG112" s="97">
        <v>1</v>
      </c>
      <c r="AH112" s="101">
        <v>0</v>
      </c>
      <c r="AI112" s="101">
        <v>0</v>
      </c>
    </row>
    <row r="113" spans="1:35" ht="18" x14ac:dyDescent="0.4">
      <c r="A113" s="96" t="s">
        <v>395</v>
      </c>
      <c r="B113" s="101">
        <v>0</v>
      </c>
      <c r="C113" s="101">
        <v>0</v>
      </c>
      <c r="D113" s="101">
        <v>0</v>
      </c>
      <c r="E113" s="97">
        <v>1</v>
      </c>
      <c r="F113" s="101">
        <v>0</v>
      </c>
      <c r="G113" s="101">
        <v>0</v>
      </c>
      <c r="H113" s="96" t="s">
        <v>395</v>
      </c>
      <c r="I113" s="101">
        <v>0</v>
      </c>
      <c r="J113" s="101">
        <v>0</v>
      </c>
      <c r="K113" s="101">
        <v>0</v>
      </c>
      <c r="L113" s="97">
        <v>1</v>
      </c>
      <c r="M113" s="101">
        <v>0</v>
      </c>
      <c r="N113" s="101">
        <v>0</v>
      </c>
      <c r="O113" s="96" t="s">
        <v>395</v>
      </c>
      <c r="P113" s="101">
        <v>0</v>
      </c>
      <c r="Q113" s="101">
        <v>0</v>
      </c>
      <c r="R113" s="101">
        <v>0</v>
      </c>
      <c r="S113" s="97">
        <v>1</v>
      </c>
      <c r="T113" s="101">
        <v>0</v>
      </c>
      <c r="U113" s="101">
        <v>0</v>
      </c>
      <c r="V113" s="96" t="s">
        <v>395</v>
      </c>
      <c r="W113" s="101">
        <v>0</v>
      </c>
      <c r="X113" s="101">
        <v>0</v>
      </c>
      <c r="Y113" s="101">
        <v>0</v>
      </c>
      <c r="Z113" s="97">
        <v>1</v>
      </c>
      <c r="AA113" s="101">
        <v>0</v>
      </c>
      <c r="AB113" s="101">
        <v>0</v>
      </c>
      <c r="AC113" s="96" t="s">
        <v>395</v>
      </c>
      <c r="AD113" s="101">
        <v>0</v>
      </c>
      <c r="AE113" s="101">
        <v>0</v>
      </c>
      <c r="AF113" s="101">
        <v>0</v>
      </c>
      <c r="AG113" s="97">
        <v>1</v>
      </c>
      <c r="AH113" s="101">
        <v>0</v>
      </c>
      <c r="AI113" s="101">
        <v>0</v>
      </c>
    </row>
    <row r="114" spans="1:35" ht="18" x14ac:dyDescent="0.4">
      <c r="A114" s="96" t="s">
        <v>244</v>
      </c>
      <c r="B114" s="101">
        <v>0</v>
      </c>
      <c r="C114" s="101">
        <v>0</v>
      </c>
      <c r="D114" s="101">
        <v>0</v>
      </c>
      <c r="E114" s="97">
        <v>1</v>
      </c>
      <c r="F114" s="101">
        <v>0</v>
      </c>
      <c r="G114" s="101">
        <v>0</v>
      </c>
      <c r="H114" s="96" t="s">
        <v>244</v>
      </c>
      <c r="I114" s="101">
        <v>0</v>
      </c>
      <c r="J114" s="101">
        <v>0</v>
      </c>
      <c r="K114" s="101">
        <v>0</v>
      </c>
      <c r="L114" s="97">
        <v>1</v>
      </c>
      <c r="M114" s="101">
        <v>0</v>
      </c>
      <c r="N114" s="101">
        <v>0</v>
      </c>
      <c r="O114" s="96" t="s">
        <v>244</v>
      </c>
      <c r="P114" s="101">
        <v>0</v>
      </c>
      <c r="Q114" s="101">
        <v>0</v>
      </c>
      <c r="R114" s="101">
        <v>0</v>
      </c>
      <c r="S114" s="97">
        <v>1</v>
      </c>
      <c r="T114" s="101">
        <v>0</v>
      </c>
      <c r="U114" s="101">
        <v>0</v>
      </c>
      <c r="V114" s="96" t="s">
        <v>244</v>
      </c>
      <c r="W114" s="101">
        <v>0</v>
      </c>
      <c r="X114" s="101">
        <v>0</v>
      </c>
      <c r="Y114" s="101">
        <v>0</v>
      </c>
      <c r="Z114" s="97">
        <v>1</v>
      </c>
      <c r="AA114" s="101">
        <v>0</v>
      </c>
      <c r="AB114" s="101">
        <v>0</v>
      </c>
      <c r="AC114" s="96" t="s">
        <v>244</v>
      </c>
      <c r="AD114" s="101">
        <v>0</v>
      </c>
      <c r="AE114" s="101">
        <v>0</v>
      </c>
      <c r="AF114" s="101">
        <v>0</v>
      </c>
      <c r="AG114" s="97">
        <v>1</v>
      </c>
      <c r="AH114" s="101">
        <v>0</v>
      </c>
      <c r="AI114" s="101">
        <v>0</v>
      </c>
    </row>
    <row r="115" spans="1:35" ht="18" x14ac:dyDescent="0.4">
      <c r="A115" s="96" t="s">
        <v>257</v>
      </c>
      <c r="B115" s="101">
        <v>0</v>
      </c>
      <c r="C115" s="101">
        <v>0</v>
      </c>
      <c r="D115" s="101">
        <v>0</v>
      </c>
      <c r="E115" s="97">
        <v>1</v>
      </c>
      <c r="F115" s="101">
        <v>0</v>
      </c>
      <c r="G115" s="101">
        <v>0</v>
      </c>
      <c r="H115" s="96" t="s">
        <v>257</v>
      </c>
      <c r="I115" s="101">
        <v>0</v>
      </c>
      <c r="J115" s="101">
        <v>0</v>
      </c>
      <c r="K115" s="101">
        <v>0</v>
      </c>
      <c r="L115" s="97">
        <v>1</v>
      </c>
      <c r="M115" s="101">
        <v>0</v>
      </c>
      <c r="N115" s="101">
        <v>0</v>
      </c>
      <c r="O115" s="96" t="s">
        <v>257</v>
      </c>
      <c r="P115" s="101">
        <v>0</v>
      </c>
      <c r="Q115" s="101">
        <v>0</v>
      </c>
      <c r="R115" s="101">
        <v>0</v>
      </c>
      <c r="S115" s="97">
        <v>1</v>
      </c>
      <c r="T115" s="101">
        <v>0</v>
      </c>
      <c r="U115" s="101">
        <v>0</v>
      </c>
      <c r="V115" s="96" t="s">
        <v>257</v>
      </c>
      <c r="W115" s="101">
        <v>0</v>
      </c>
      <c r="X115" s="101">
        <v>0</v>
      </c>
      <c r="Y115" s="101">
        <v>0</v>
      </c>
      <c r="Z115" s="97">
        <v>1</v>
      </c>
      <c r="AA115" s="101">
        <v>0</v>
      </c>
      <c r="AB115" s="101">
        <v>0</v>
      </c>
      <c r="AC115" s="96" t="s">
        <v>257</v>
      </c>
      <c r="AD115" s="101">
        <v>0</v>
      </c>
      <c r="AE115" s="101">
        <v>0</v>
      </c>
      <c r="AF115" s="101">
        <v>0</v>
      </c>
      <c r="AG115" s="97">
        <v>1</v>
      </c>
      <c r="AH115" s="101">
        <v>0</v>
      </c>
      <c r="AI115" s="101">
        <v>0</v>
      </c>
    </row>
    <row r="116" spans="1:35" ht="18" x14ac:dyDescent="0.4">
      <c r="A116" s="96" t="s">
        <v>406</v>
      </c>
      <c r="B116" s="101">
        <v>0</v>
      </c>
      <c r="C116" s="101">
        <v>0</v>
      </c>
      <c r="D116" s="101">
        <v>0</v>
      </c>
      <c r="E116" s="97">
        <v>1</v>
      </c>
      <c r="F116" s="101">
        <v>0</v>
      </c>
      <c r="G116" s="101">
        <v>0</v>
      </c>
      <c r="H116" s="96" t="s">
        <v>406</v>
      </c>
      <c r="I116" s="101">
        <v>0</v>
      </c>
      <c r="J116" s="101">
        <v>0</v>
      </c>
      <c r="K116" s="101">
        <v>0</v>
      </c>
      <c r="L116" s="97">
        <v>1</v>
      </c>
      <c r="M116" s="101">
        <v>0</v>
      </c>
      <c r="N116" s="101">
        <v>0</v>
      </c>
      <c r="O116" s="96" t="s">
        <v>406</v>
      </c>
      <c r="P116" s="101">
        <v>0</v>
      </c>
      <c r="Q116" s="101">
        <v>0</v>
      </c>
      <c r="R116" s="101">
        <v>0</v>
      </c>
      <c r="S116" s="97">
        <v>1</v>
      </c>
      <c r="T116" s="101">
        <v>0</v>
      </c>
      <c r="U116" s="101">
        <v>0</v>
      </c>
      <c r="V116" s="96" t="s">
        <v>406</v>
      </c>
      <c r="W116" s="101">
        <v>0</v>
      </c>
      <c r="X116" s="101">
        <v>0</v>
      </c>
      <c r="Y116" s="101">
        <v>0</v>
      </c>
      <c r="Z116" s="97">
        <v>1</v>
      </c>
      <c r="AA116" s="101">
        <v>0</v>
      </c>
      <c r="AB116" s="101">
        <v>0</v>
      </c>
      <c r="AC116" s="96" t="s">
        <v>406</v>
      </c>
      <c r="AD116" s="101">
        <v>0</v>
      </c>
      <c r="AE116" s="101">
        <v>0</v>
      </c>
      <c r="AF116" s="101">
        <v>0</v>
      </c>
      <c r="AG116" s="97">
        <v>1</v>
      </c>
      <c r="AH116" s="101">
        <v>0</v>
      </c>
      <c r="AI116" s="101">
        <v>0</v>
      </c>
    </row>
    <row r="117" spans="1:35" ht="18" x14ac:dyDescent="0.4">
      <c r="A117" s="96" t="s">
        <v>267</v>
      </c>
      <c r="B117" s="101">
        <v>0</v>
      </c>
      <c r="C117" s="101">
        <v>0</v>
      </c>
      <c r="D117" s="101">
        <v>0</v>
      </c>
      <c r="E117" s="97">
        <v>1</v>
      </c>
      <c r="F117" s="101">
        <v>0</v>
      </c>
      <c r="G117" s="101">
        <v>0</v>
      </c>
      <c r="H117" s="96" t="s">
        <v>267</v>
      </c>
      <c r="I117" s="101">
        <v>0</v>
      </c>
      <c r="J117" s="101">
        <v>0</v>
      </c>
      <c r="K117" s="101">
        <v>0</v>
      </c>
      <c r="L117" s="97">
        <v>1</v>
      </c>
      <c r="M117" s="101">
        <v>0</v>
      </c>
      <c r="N117" s="101">
        <v>0</v>
      </c>
      <c r="O117" s="96" t="s">
        <v>267</v>
      </c>
      <c r="P117" s="101">
        <v>0</v>
      </c>
      <c r="Q117" s="101">
        <v>0</v>
      </c>
      <c r="R117" s="101">
        <v>0</v>
      </c>
      <c r="S117" s="97">
        <v>1</v>
      </c>
      <c r="T117" s="101">
        <v>0</v>
      </c>
      <c r="U117" s="101">
        <v>0</v>
      </c>
      <c r="V117" s="96" t="s">
        <v>267</v>
      </c>
      <c r="W117" s="101">
        <v>0</v>
      </c>
      <c r="X117" s="101">
        <v>0</v>
      </c>
      <c r="Y117" s="101">
        <v>0</v>
      </c>
      <c r="Z117" s="97">
        <v>1</v>
      </c>
      <c r="AA117" s="101">
        <v>0</v>
      </c>
      <c r="AB117" s="101">
        <v>0</v>
      </c>
      <c r="AC117" s="96" t="s">
        <v>267</v>
      </c>
      <c r="AD117" s="101">
        <v>0</v>
      </c>
      <c r="AE117" s="101">
        <v>0</v>
      </c>
      <c r="AF117" s="101">
        <v>0</v>
      </c>
      <c r="AG117" s="97">
        <v>1</v>
      </c>
      <c r="AH117" s="101">
        <v>0</v>
      </c>
      <c r="AI117" s="101">
        <v>0</v>
      </c>
    </row>
    <row r="118" spans="1:35" ht="18" x14ac:dyDescent="0.4">
      <c r="A118" s="96" t="s">
        <v>226</v>
      </c>
      <c r="B118" s="101">
        <v>0</v>
      </c>
      <c r="C118" s="101">
        <v>0</v>
      </c>
      <c r="D118" s="101">
        <v>0</v>
      </c>
      <c r="E118" s="97">
        <v>1</v>
      </c>
      <c r="F118" s="101">
        <v>0</v>
      </c>
      <c r="G118" s="101">
        <v>0</v>
      </c>
      <c r="H118" s="96" t="s">
        <v>226</v>
      </c>
      <c r="I118" s="101">
        <v>0</v>
      </c>
      <c r="J118" s="101">
        <v>0</v>
      </c>
      <c r="K118" s="101">
        <v>0</v>
      </c>
      <c r="L118" s="97">
        <v>1</v>
      </c>
      <c r="M118" s="101">
        <v>0</v>
      </c>
      <c r="N118" s="101">
        <v>0</v>
      </c>
      <c r="O118" s="96" t="s">
        <v>226</v>
      </c>
      <c r="P118" s="101">
        <v>0</v>
      </c>
      <c r="Q118" s="101">
        <v>0</v>
      </c>
      <c r="R118" s="101">
        <v>0</v>
      </c>
      <c r="S118" s="97">
        <v>1</v>
      </c>
      <c r="T118" s="101">
        <v>0</v>
      </c>
      <c r="U118" s="101">
        <v>0</v>
      </c>
      <c r="V118" s="96" t="s">
        <v>226</v>
      </c>
      <c r="W118" s="101">
        <v>0</v>
      </c>
      <c r="X118" s="101">
        <v>0</v>
      </c>
      <c r="Y118" s="101">
        <v>0</v>
      </c>
      <c r="Z118" s="97">
        <v>1</v>
      </c>
      <c r="AA118" s="101">
        <v>0</v>
      </c>
      <c r="AB118" s="101">
        <v>0</v>
      </c>
      <c r="AC118" s="96" t="s">
        <v>226</v>
      </c>
      <c r="AD118" s="101">
        <v>0</v>
      </c>
      <c r="AE118" s="101">
        <v>0</v>
      </c>
      <c r="AF118" s="101">
        <v>0</v>
      </c>
      <c r="AG118" s="97">
        <v>1</v>
      </c>
      <c r="AH118" s="101">
        <v>0</v>
      </c>
      <c r="AI118" s="101">
        <v>0</v>
      </c>
    </row>
    <row r="119" spans="1:35" ht="36" x14ac:dyDescent="0.4">
      <c r="A119" s="96" t="s">
        <v>410</v>
      </c>
      <c r="B119" s="101">
        <v>0</v>
      </c>
      <c r="C119" s="101">
        <v>0</v>
      </c>
      <c r="D119" s="101">
        <v>0</v>
      </c>
      <c r="E119" s="97">
        <v>1</v>
      </c>
      <c r="F119" s="101">
        <v>0</v>
      </c>
      <c r="G119" s="101">
        <v>0</v>
      </c>
      <c r="H119" s="96" t="s">
        <v>410</v>
      </c>
      <c r="I119" s="101">
        <v>0</v>
      </c>
      <c r="J119" s="101">
        <v>0</v>
      </c>
      <c r="K119" s="101">
        <v>0</v>
      </c>
      <c r="L119" s="97">
        <v>1</v>
      </c>
      <c r="M119" s="101">
        <v>0</v>
      </c>
      <c r="N119" s="101">
        <v>0</v>
      </c>
      <c r="O119" s="96" t="s">
        <v>410</v>
      </c>
      <c r="P119" s="101">
        <v>0</v>
      </c>
      <c r="Q119" s="101">
        <v>0</v>
      </c>
      <c r="R119" s="101">
        <v>0</v>
      </c>
      <c r="S119" s="97">
        <v>1</v>
      </c>
      <c r="T119" s="101">
        <v>0</v>
      </c>
      <c r="U119" s="101">
        <v>0</v>
      </c>
      <c r="V119" s="96" t="s">
        <v>410</v>
      </c>
      <c r="W119" s="101">
        <v>0</v>
      </c>
      <c r="X119" s="101">
        <v>0</v>
      </c>
      <c r="Y119" s="101">
        <v>0</v>
      </c>
      <c r="Z119" s="97">
        <v>1</v>
      </c>
      <c r="AA119" s="101">
        <v>0</v>
      </c>
      <c r="AB119" s="101">
        <v>0</v>
      </c>
      <c r="AC119" s="96" t="s">
        <v>410</v>
      </c>
      <c r="AD119" s="101">
        <v>0</v>
      </c>
      <c r="AE119" s="101">
        <v>0</v>
      </c>
      <c r="AF119" s="101">
        <v>0</v>
      </c>
      <c r="AG119" s="97">
        <v>1</v>
      </c>
      <c r="AH119" s="101">
        <v>0</v>
      </c>
      <c r="AI119" s="101">
        <v>0</v>
      </c>
    </row>
    <row r="120" spans="1:35" ht="18" x14ac:dyDescent="0.4">
      <c r="A120" s="101">
        <v>0</v>
      </c>
      <c r="B120" s="101">
        <v>0</v>
      </c>
      <c r="C120" s="101">
        <v>0</v>
      </c>
      <c r="D120" s="101">
        <v>0</v>
      </c>
      <c r="E120" s="97">
        <v>1</v>
      </c>
      <c r="F120" s="101">
        <v>0</v>
      </c>
      <c r="G120" s="101">
        <v>0</v>
      </c>
      <c r="H120" s="101">
        <v>0</v>
      </c>
      <c r="I120" s="101">
        <v>0</v>
      </c>
      <c r="J120" s="101">
        <v>0</v>
      </c>
      <c r="K120" s="101">
        <v>0</v>
      </c>
      <c r="L120" s="97">
        <v>1</v>
      </c>
      <c r="M120" s="101">
        <v>0</v>
      </c>
      <c r="N120" s="101">
        <v>0</v>
      </c>
      <c r="O120" s="101">
        <v>0</v>
      </c>
      <c r="P120" s="101">
        <v>0</v>
      </c>
      <c r="Q120" s="101">
        <v>0</v>
      </c>
      <c r="R120" s="101">
        <v>0</v>
      </c>
      <c r="S120" s="97">
        <v>1</v>
      </c>
      <c r="T120" s="101">
        <v>0</v>
      </c>
      <c r="U120" s="101">
        <v>0</v>
      </c>
      <c r="V120" s="101">
        <v>0</v>
      </c>
      <c r="W120" s="101">
        <v>0</v>
      </c>
      <c r="X120" s="101">
        <v>0</v>
      </c>
      <c r="Y120" s="101">
        <v>0</v>
      </c>
      <c r="Z120" s="97">
        <v>1</v>
      </c>
      <c r="AA120" s="101">
        <v>0</v>
      </c>
      <c r="AB120" s="101">
        <v>0</v>
      </c>
      <c r="AC120" s="101">
        <v>0</v>
      </c>
      <c r="AD120" s="101">
        <v>0</v>
      </c>
      <c r="AE120" s="101">
        <v>0</v>
      </c>
      <c r="AF120" s="101">
        <v>0</v>
      </c>
      <c r="AG120" s="97">
        <v>1</v>
      </c>
      <c r="AH120" s="101">
        <v>0</v>
      </c>
      <c r="AI120" s="101">
        <v>0</v>
      </c>
    </row>
    <row r="121" spans="1:35" ht="18" x14ac:dyDescent="0.4">
      <c r="A121" s="101">
        <v>0</v>
      </c>
      <c r="B121" s="101">
        <v>0</v>
      </c>
      <c r="C121" s="101">
        <v>0</v>
      </c>
      <c r="D121" s="101">
        <v>0</v>
      </c>
      <c r="E121" s="97">
        <v>1</v>
      </c>
      <c r="F121" s="101">
        <v>0</v>
      </c>
      <c r="G121" s="101">
        <v>0</v>
      </c>
      <c r="H121" s="101">
        <v>0</v>
      </c>
      <c r="I121" s="101">
        <v>0</v>
      </c>
      <c r="J121" s="101">
        <v>0</v>
      </c>
      <c r="K121" s="101">
        <v>0</v>
      </c>
      <c r="L121" s="97">
        <v>1</v>
      </c>
      <c r="M121" s="101">
        <v>0</v>
      </c>
      <c r="N121" s="101">
        <v>0</v>
      </c>
      <c r="O121" s="101">
        <v>0</v>
      </c>
      <c r="P121" s="101">
        <v>0</v>
      </c>
      <c r="Q121" s="101">
        <v>0</v>
      </c>
      <c r="R121" s="101">
        <v>0</v>
      </c>
      <c r="S121" s="97">
        <v>1</v>
      </c>
      <c r="T121" s="101">
        <v>0</v>
      </c>
      <c r="U121" s="101">
        <v>0</v>
      </c>
      <c r="V121" s="101">
        <v>0</v>
      </c>
      <c r="W121" s="101">
        <v>0</v>
      </c>
      <c r="X121" s="101">
        <v>0</v>
      </c>
      <c r="Y121" s="101">
        <v>0</v>
      </c>
      <c r="Z121" s="97">
        <v>1</v>
      </c>
      <c r="AA121" s="101">
        <v>0</v>
      </c>
      <c r="AB121" s="101">
        <v>0</v>
      </c>
      <c r="AC121" s="101">
        <v>0</v>
      </c>
      <c r="AD121" s="101">
        <v>0</v>
      </c>
      <c r="AE121" s="101">
        <v>0</v>
      </c>
      <c r="AF121" s="101">
        <v>0</v>
      </c>
      <c r="AG121" s="97">
        <v>1</v>
      </c>
      <c r="AH121" s="101">
        <v>0</v>
      </c>
      <c r="AI121" s="101">
        <v>0</v>
      </c>
    </row>
    <row r="122" spans="1:35" ht="18" x14ac:dyDescent="0.4">
      <c r="A122" s="101">
        <v>0</v>
      </c>
      <c r="B122" s="101">
        <v>0</v>
      </c>
      <c r="C122" s="101">
        <v>0</v>
      </c>
      <c r="D122" s="101">
        <v>0</v>
      </c>
      <c r="E122" s="97">
        <v>1</v>
      </c>
      <c r="F122" s="101">
        <v>0</v>
      </c>
      <c r="G122" s="101">
        <v>0</v>
      </c>
      <c r="H122" s="101">
        <v>0</v>
      </c>
      <c r="I122" s="101">
        <v>0</v>
      </c>
      <c r="J122" s="101">
        <v>0</v>
      </c>
      <c r="K122" s="101">
        <v>0</v>
      </c>
      <c r="L122" s="97">
        <v>1</v>
      </c>
      <c r="M122" s="101">
        <v>0</v>
      </c>
      <c r="N122" s="101">
        <v>0</v>
      </c>
      <c r="O122" s="101">
        <v>0</v>
      </c>
      <c r="P122" s="101">
        <v>0</v>
      </c>
      <c r="Q122" s="101">
        <v>0</v>
      </c>
      <c r="R122" s="101">
        <v>0</v>
      </c>
      <c r="S122" s="97">
        <v>1</v>
      </c>
      <c r="T122" s="101">
        <v>0</v>
      </c>
      <c r="U122" s="101">
        <v>0</v>
      </c>
      <c r="V122" s="101">
        <v>0</v>
      </c>
      <c r="W122" s="101">
        <v>0</v>
      </c>
      <c r="X122" s="101">
        <v>0</v>
      </c>
      <c r="Y122" s="101">
        <v>0</v>
      </c>
      <c r="Z122" s="97">
        <v>1</v>
      </c>
      <c r="AA122" s="101">
        <v>0</v>
      </c>
      <c r="AB122" s="101">
        <v>0</v>
      </c>
      <c r="AC122" s="101">
        <v>0</v>
      </c>
      <c r="AD122" s="101">
        <v>0</v>
      </c>
      <c r="AE122" s="101">
        <v>0</v>
      </c>
      <c r="AF122" s="101">
        <v>0</v>
      </c>
      <c r="AG122" s="97">
        <v>1</v>
      </c>
      <c r="AH122" s="101">
        <v>0</v>
      </c>
      <c r="AI122" s="101">
        <v>0</v>
      </c>
    </row>
    <row r="123" spans="1:35" ht="18" x14ac:dyDescent="0.4">
      <c r="A123" s="101">
        <v>0</v>
      </c>
      <c r="B123" s="101">
        <v>0</v>
      </c>
      <c r="C123" s="101">
        <v>0</v>
      </c>
      <c r="D123" s="101">
        <v>0</v>
      </c>
      <c r="E123" s="97">
        <v>1</v>
      </c>
      <c r="F123" s="101">
        <v>0</v>
      </c>
      <c r="G123" s="101">
        <v>0</v>
      </c>
      <c r="H123" s="101">
        <v>0</v>
      </c>
      <c r="I123" s="101">
        <v>0</v>
      </c>
      <c r="J123" s="101">
        <v>0</v>
      </c>
      <c r="K123" s="101">
        <v>0</v>
      </c>
      <c r="L123" s="97">
        <v>1</v>
      </c>
      <c r="M123" s="101">
        <v>0</v>
      </c>
      <c r="N123" s="101">
        <v>0</v>
      </c>
      <c r="O123" s="101">
        <v>0</v>
      </c>
      <c r="P123" s="101">
        <v>0</v>
      </c>
      <c r="Q123" s="101">
        <v>0</v>
      </c>
      <c r="R123" s="101">
        <v>0</v>
      </c>
      <c r="S123" s="97">
        <v>1</v>
      </c>
      <c r="T123" s="101">
        <v>0</v>
      </c>
      <c r="U123" s="101">
        <v>0</v>
      </c>
      <c r="V123" s="101">
        <v>0</v>
      </c>
      <c r="W123" s="101">
        <v>0</v>
      </c>
      <c r="X123" s="101">
        <v>0</v>
      </c>
      <c r="Y123" s="101">
        <v>0</v>
      </c>
      <c r="Z123" s="97">
        <v>1</v>
      </c>
      <c r="AA123" s="101">
        <v>0</v>
      </c>
      <c r="AB123" s="101">
        <v>0</v>
      </c>
      <c r="AC123" s="101">
        <v>0</v>
      </c>
      <c r="AD123" s="101">
        <v>0</v>
      </c>
      <c r="AE123" s="101">
        <v>0</v>
      </c>
      <c r="AF123" s="101">
        <v>0</v>
      </c>
      <c r="AG123" s="97">
        <v>1</v>
      </c>
      <c r="AH123" s="101">
        <v>0</v>
      </c>
      <c r="AI123" s="101">
        <v>0</v>
      </c>
    </row>
    <row r="124" spans="1:35" ht="18" x14ac:dyDescent="0.4">
      <c r="A124" s="101">
        <v>0</v>
      </c>
      <c r="B124" s="101">
        <v>0</v>
      </c>
      <c r="C124" s="101">
        <v>0</v>
      </c>
      <c r="D124" s="101">
        <v>0</v>
      </c>
      <c r="E124" s="97">
        <v>1</v>
      </c>
      <c r="F124" s="101">
        <v>0</v>
      </c>
      <c r="G124" s="101">
        <v>0</v>
      </c>
      <c r="H124" s="101">
        <v>0</v>
      </c>
      <c r="I124" s="101">
        <v>0</v>
      </c>
      <c r="J124" s="101">
        <v>0</v>
      </c>
      <c r="K124" s="101">
        <v>0</v>
      </c>
      <c r="L124" s="97">
        <v>1</v>
      </c>
      <c r="M124" s="101">
        <v>0</v>
      </c>
      <c r="N124" s="101">
        <v>0</v>
      </c>
      <c r="O124" s="101">
        <v>0</v>
      </c>
      <c r="P124" s="101">
        <v>0</v>
      </c>
      <c r="Q124" s="101">
        <v>0</v>
      </c>
      <c r="R124" s="101">
        <v>0</v>
      </c>
      <c r="S124" s="97">
        <v>1</v>
      </c>
      <c r="T124" s="101">
        <v>0</v>
      </c>
      <c r="U124" s="101">
        <v>0</v>
      </c>
      <c r="V124" s="101">
        <v>0</v>
      </c>
      <c r="W124" s="101">
        <v>0</v>
      </c>
      <c r="X124" s="101">
        <v>0</v>
      </c>
      <c r="Y124" s="101">
        <v>0</v>
      </c>
      <c r="Z124" s="97">
        <v>1</v>
      </c>
      <c r="AA124" s="101">
        <v>0</v>
      </c>
      <c r="AB124" s="101">
        <v>0</v>
      </c>
      <c r="AC124" s="101">
        <v>0</v>
      </c>
      <c r="AD124" s="101">
        <v>0</v>
      </c>
      <c r="AE124" s="101">
        <v>0</v>
      </c>
      <c r="AF124" s="101">
        <v>0</v>
      </c>
      <c r="AG124" s="97">
        <v>1</v>
      </c>
      <c r="AH124" s="101">
        <v>0</v>
      </c>
      <c r="AI124" s="101">
        <v>0</v>
      </c>
    </row>
    <row r="125" spans="1:35" ht="18" x14ac:dyDescent="0.4">
      <c r="A125" s="101">
        <v>0</v>
      </c>
      <c r="B125" s="101">
        <v>0</v>
      </c>
      <c r="C125" s="101">
        <v>0</v>
      </c>
      <c r="D125" s="101">
        <v>0</v>
      </c>
      <c r="E125" s="97">
        <v>1</v>
      </c>
      <c r="F125" s="101">
        <v>0</v>
      </c>
      <c r="G125" s="101">
        <v>0</v>
      </c>
      <c r="H125" s="101">
        <v>0</v>
      </c>
      <c r="I125" s="101">
        <v>0</v>
      </c>
      <c r="J125" s="101">
        <v>0</v>
      </c>
      <c r="K125" s="101">
        <v>0</v>
      </c>
      <c r="L125" s="97">
        <v>1</v>
      </c>
      <c r="M125" s="101">
        <v>0</v>
      </c>
      <c r="N125" s="101">
        <v>0</v>
      </c>
      <c r="O125" s="101">
        <v>0</v>
      </c>
      <c r="P125" s="101">
        <v>0</v>
      </c>
      <c r="Q125" s="101">
        <v>0</v>
      </c>
      <c r="R125" s="101">
        <v>0</v>
      </c>
      <c r="S125" s="97">
        <v>1</v>
      </c>
      <c r="T125" s="101">
        <v>0</v>
      </c>
      <c r="U125" s="101">
        <v>0</v>
      </c>
      <c r="V125" s="101">
        <v>0</v>
      </c>
      <c r="W125" s="101">
        <v>0</v>
      </c>
      <c r="X125" s="101">
        <v>0</v>
      </c>
      <c r="Y125" s="101">
        <v>0</v>
      </c>
      <c r="Z125" s="97">
        <v>1</v>
      </c>
      <c r="AA125" s="101">
        <v>0</v>
      </c>
      <c r="AB125" s="101">
        <v>0</v>
      </c>
      <c r="AC125" s="101">
        <v>0</v>
      </c>
      <c r="AD125" s="101">
        <v>0</v>
      </c>
      <c r="AE125" s="101">
        <v>0</v>
      </c>
      <c r="AF125" s="101">
        <v>0</v>
      </c>
      <c r="AG125" s="97">
        <v>1</v>
      </c>
      <c r="AH125" s="101">
        <v>0</v>
      </c>
      <c r="AI125" s="101">
        <v>0</v>
      </c>
    </row>
    <row r="126" spans="1:35" ht="18" x14ac:dyDescent="0.4">
      <c r="A126" s="96" t="s">
        <v>411</v>
      </c>
      <c r="B126" s="101">
        <v>0</v>
      </c>
      <c r="C126" s="101">
        <v>0</v>
      </c>
      <c r="D126" s="101">
        <v>0</v>
      </c>
      <c r="E126" s="97">
        <v>1</v>
      </c>
      <c r="F126" s="101">
        <v>0</v>
      </c>
      <c r="G126" s="101">
        <v>0</v>
      </c>
      <c r="H126" s="96" t="s">
        <v>411</v>
      </c>
      <c r="I126" s="101">
        <v>0</v>
      </c>
      <c r="J126" s="101">
        <v>0</v>
      </c>
      <c r="K126" s="101">
        <v>0</v>
      </c>
      <c r="L126" s="97">
        <v>1</v>
      </c>
      <c r="M126" s="101">
        <v>0</v>
      </c>
      <c r="N126" s="101">
        <v>0</v>
      </c>
      <c r="O126" s="96" t="s">
        <v>411</v>
      </c>
      <c r="P126" s="101">
        <v>0</v>
      </c>
      <c r="Q126" s="101">
        <v>0</v>
      </c>
      <c r="R126" s="101">
        <v>0</v>
      </c>
      <c r="S126" s="97">
        <v>1</v>
      </c>
      <c r="T126" s="101">
        <v>0</v>
      </c>
      <c r="U126" s="101">
        <v>0</v>
      </c>
      <c r="V126" s="96" t="s">
        <v>411</v>
      </c>
      <c r="W126" s="101">
        <v>0</v>
      </c>
      <c r="X126" s="101">
        <v>0</v>
      </c>
      <c r="Y126" s="101">
        <v>0</v>
      </c>
      <c r="Z126" s="97">
        <v>1</v>
      </c>
      <c r="AA126" s="101">
        <v>0</v>
      </c>
      <c r="AB126" s="101">
        <v>0</v>
      </c>
      <c r="AC126" s="96" t="s">
        <v>411</v>
      </c>
      <c r="AD126" s="101">
        <v>0</v>
      </c>
      <c r="AE126" s="101">
        <v>0</v>
      </c>
      <c r="AF126" s="101">
        <v>0</v>
      </c>
      <c r="AG126" s="97">
        <v>1</v>
      </c>
      <c r="AH126" s="101">
        <v>0</v>
      </c>
      <c r="AI126" s="101">
        <v>0</v>
      </c>
    </row>
    <row r="127" spans="1:35" ht="18" x14ac:dyDescent="0.4">
      <c r="A127" s="96" t="s">
        <v>412</v>
      </c>
      <c r="B127" s="101">
        <v>0</v>
      </c>
      <c r="C127" s="101">
        <v>0</v>
      </c>
      <c r="D127" s="101">
        <v>0</v>
      </c>
      <c r="E127" s="97">
        <v>1</v>
      </c>
      <c r="F127" s="101">
        <v>0</v>
      </c>
      <c r="G127" s="101">
        <v>0</v>
      </c>
      <c r="H127" s="96" t="s">
        <v>412</v>
      </c>
      <c r="I127" s="101">
        <v>0</v>
      </c>
      <c r="J127" s="101">
        <v>0</v>
      </c>
      <c r="K127" s="101">
        <v>0</v>
      </c>
      <c r="L127" s="97">
        <v>1</v>
      </c>
      <c r="M127" s="101">
        <v>0</v>
      </c>
      <c r="N127" s="101">
        <v>0</v>
      </c>
      <c r="O127" s="96" t="s">
        <v>412</v>
      </c>
      <c r="P127" s="101">
        <v>0</v>
      </c>
      <c r="Q127" s="101">
        <v>0</v>
      </c>
      <c r="R127" s="101">
        <v>0</v>
      </c>
      <c r="S127" s="97">
        <v>1</v>
      </c>
      <c r="T127" s="101">
        <v>0</v>
      </c>
      <c r="U127" s="101">
        <v>0</v>
      </c>
      <c r="V127" s="96" t="s">
        <v>412</v>
      </c>
      <c r="W127" s="101">
        <v>0</v>
      </c>
      <c r="X127" s="101">
        <v>0</v>
      </c>
      <c r="Y127" s="101">
        <v>0</v>
      </c>
      <c r="Z127" s="97">
        <v>1</v>
      </c>
      <c r="AA127" s="101">
        <v>0</v>
      </c>
      <c r="AB127" s="101">
        <v>0</v>
      </c>
      <c r="AC127" s="96" t="s">
        <v>412</v>
      </c>
      <c r="AD127" s="101">
        <v>0</v>
      </c>
      <c r="AE127" s="101">
        <v>0</v>
      </c>
      <c r="AF127" s="101">
        <v>0</v>
      </c>
      <c r="AG127" s="97">
        <v>1</v>
      </c>
      <c r="AH127" s="101">
        <v>0</v>
      </c>
      <c r="AI127" s="101">
        <v>0</v>
      </c>
    </row>
    <row r="128" spans="1:35" ht="18" x14ac:dyDescent="0.4">
      <c r="A128" s="101">
        <v>0</v>
      </c>
      <c r="B128" s="101">
        <v>0</v>
      </c>
      <c r="C128" s="101">
        <v>0</v>
      </c>
      <c r="D128" s="101">
        <v>0</v>
      </c>
      <c r="E128" s="97">
        <v>1</v>
      </c>
      <c r="F128" s="101">
        <v>0</v>
      </c>
      <c r="G128" s="101">
        <v>0</v>
      </c>
      <c r="H128" s="101">
        <v>0</v>
      </c>
      <c r="I128" s="101">
        <v>0</v>
      </c>
      <c r="J128" s="101">
        <v>0</v>
      </c>
      <c r="K128" s="101">
        <v>0</v>
      </c>
      <c r="L128" s="97">
        <v>1</v>
      </c>
      <c r="M128" s="101">
        <v>0</v>
      </c>
      <c r="N128" s="101">
        <v>0</v>
      </c>
      <c r="O128" s="101">
        <v>0</v>
      </c>
      <c r="P128" s="101">
        <v>0</v>
      </c>
      <c r="Q128" s="101">
        <v>0</v>
      </c>
      <c r="R128" s="101">
        <v>0</v>
      </c>
      <c r="S128" s="97">
        <v>1</v>
      </c>
      <c r="T128" s="101">
        <v>0</v>
      </c>
      <c r="U128" s="101">
        <v>0</v>
      </c>
      <c r="V128" s="101">
        <v>0</v>
      </c>
      <c r="W128" s="101">
        <v>0</v>
      </c>
      <c r="X128" s="101">
        <v>0</v>
      </c>
      <c r="Y128" s="101">
        <v>0</v>
      </c>
      <c r="Z128" s="97">
        <v>1</v>
      </c>
      <c r="AA128" s="101">
        <v>0</v>
      </c>
      <c r="AB128" s="101">
        <v>0</v>
      </c>
      <c r="AC128" s="101">
        <v>0</v>
      </c>
      <c r="AD128" s="101">
        <v>0</v>
      </c>
      <c r="AE128" s="101">
        <v>0</v>
      </c>
      <c r="AF128" s="101">
        <v>0</v>
      </c>
      <c r="AG128" s="97">
        <v>1</v>
      </c>
      <c r="AH128" s="101">
        <v>0</v>
      </c>
      <c r="AI128" s="101">
        <v>0</v>
      </c>
    </row>
    <row r="129" spans="1:35" ht="18" x14ac:dyDescent="0.4">
      <c r="A129" s="101">
        <v>0</v>
      </c>
      <c r="B129" s="101">
        <v>0</v>
      </c>
      <c r="C129" s="101">
        <v>0</v>
      </c>
      <c r="D129" s="101">
        <v>0</v>
      </c>
      <c r="E129" s="97">
        <v>1</v>
      </c>
      <c r="F129" s="101">
        <v>0</v>
      </c>
      <c r="G129" s="101">
        <v>0</v>
      </c>
      <c r="H129" s="101">
        <v>0</v>
      </c>
      <c r="I129" s="101">
        <v>0</v>
      </c>
      <c r="J129" s="101">
        <v>0</v>
      </c>
      <c r="K129" s="101">
        <v>0</v>
      </c>
      <c r="L129" s="97">
        <v>1</v>
      </c>
      <c r="M129" s="101">
        <v>0</v>
      </c>
      <c r="N129" s="101">
        <v>0</v>
      </c>
      <c r="O129" s="101">
        <v>0</v>
      </c>
      <c r="P129" s="101">
        <v>0</v>
      </c>
      <c r="Q129" s="101">
        <v>0</v>
      </c>
      <c r="R129" s="101">
        <v>0</v>
      </c>
      <c r="S129" s="97">
        <v>1</v>
      </c>
      <c r="T129" s="101">
        <v>0</v>
      </c>
      <c r="U129" s="101">
        <v>0</v>
      </c>
      <c r="V129" s="101">
        <v>0</v>
      </c>
      <c r="W129" s="101">
        <v>0</v>
      </c>
      <c r="X129" s="101">
        <v>0</v>
      </c>
      <c r="Y129" s="101">
        <v>0</v>
      </c>
      <c r="Z129" s="97">
        <v>1</v>
      </c>
      <c r="AA129" s="101">
        <v>0</v>
      </c>
      <c r="AB129" s="101">
        <v>0</v>
      </c>
      <c r="AC129" s="101">
        <v>0</v>
      </c>
      <c r="AD129" s="101">
        <v>0</v>
      </c>
      <c r="AE129" s="101">
        <v>0</v>
      </c>
      <c r="AF129" s="101">
        <v>0</v>
      </c>
      <c r="AG129" s="97">
        <v>1</v>
      </c>
      <c r="AH129" s="101">
        <v>0</v>
      </c>
      <c r="AI129" s="101">
        <v>0</v>
      </c>
    </row>
    <row r="130" spans="1:35" ht="18" x14ac:dyDescent="0.4">
      <c r="A130" s="96" t="s">
        <v>413</v>
      </c>
      <c r="B130" s="101">
        <v>0</v>
      </c>
      <c r="C130" s="101">
        <v>0</v>
      </c>
      <c r="D130" s="101">
        <v>0</v>
      </c>
      <c r="E130" s="97">
        <v>1</v>
      </c>
      <c r="F130" s="101">
        <v>0</v>
      </c>
      <c r="G130" s="101">
        <v>0</v>
      </c>
      <c r="H130" s="96" t="s">
        <v>413</v>
      </c>
      <c r="I130" s="101">
        <v>0</v>
      </c>
      <c r="J130" s="101">
        <v>0</v>
      </c>
      <c r="K130" s="101">
        <v>0</v>
      </c>
      <c r="L130" s="97">
        <v>1</v>
      </c>
      <c r="M130" s="101">
        <v>0</v>
      </c>
      <c r="N130" s="101">
        <v>0</v>
      </c>
      <c r="O130" s="96" t="s">
        <v>413</v>
      </c>
      <c r="P130" s="101">
        <v>0</v>
      </c>
      <c r="Q130" s="101">
        <v>0</v>
      </c>
      <c r="R130" s="101">
        <v>0</v>
      </c>
      <c r="S130" s="97">
        <v>1</v>
      </c>
      <c r="T130" s="101">
        <v>0</v>
      </c>
      <c r="U130" s="101">
        <v>0</v>
      </c>
      <c r="V130" s="96" t="s">
        <v>413</v>
      </c>
      <c r="W130" s="101">
        <v>0</v>
      </c>
      <c r="X130" s="101">
        <v>0</v>
      </c>
      <c r="Y130" s="101">
        <v>0</v>
      </c>
      <c r="Z130" s="97">
        <v>1</v>
      </c>
      <c r="AA130" s="101">
        <v>0</v>
      </c>
      <c r="AB130" s="101">
        <v>0</v>
      </c>
      <c r="AC130" s="96" t="s">
        <v>413</v>
      </c>
      <c r="AD130" s="101">
        <v>0</v>
      </c>
      <c r="AE130" s="101">
        <v>0</v>
      </c>
      <c r="AF130" s="101">
        <v>0</v>
      </c>
      <c r="AG130" s="97">
        <v>1</v>
      </c>
      <c r="AH130" s="101">
        <v>0</v>
      </c>
      <c r="AI130" s="101">
        <v>0</v>
      </c>
    </row>
    <row r="131" spans="1:35" ht="36" x14ac:dyDescent="0.4">
      <c r="A131" s="96" t="s">
        <v>414</v>
      </c>
      <c r="B131" s="101">
        <v>0</v>
      </c>
      <c r="C131" s="101">
        <v>0</v>
      </c>
      <c r="D131" s="101">
        <v>0</v>
      </c>
      <c r="E131" s="97">
        <v>1</v>
      </c>
      <c r="F131" s="101">
        <v>0</v>
      </c>
      <c r="G131" s="101">
        <v>0</v>
      </c>
      <c r="H131" s="96" t="s">
        <v>414</v>
      </c>
      <c r="I131" s="101">
        <v>0</v>
      </c>
      <c r="J131" s="101">
        <v>0</v>
      </c>
      <c r="K131" s="101">
        <v>0</v>
      </c>
      <c r="L131" s="97">
        <v>1</v>
      </c>
      <c r="M131" s="101">
        <v>0</v>
      </c>
      <c r="N131" s="101">
        <v>0</v>
      </c>
      <c r="O131" s="96" t="s">
        <v>414</v>
      </c>
      <c r="P131" s="101">
        <v>0</v>
      </c>
      <c r="Q131" s="101">
        <v>0</v>
      </c>
      <c r="R131" s="101">
        <v>0</v>
      </c>
      <c r="S131" s="97">
        <v>1</v>
      </c>
      <c r="T131" s="101">
        <v>0</v>
      </c>
      <c r="U131" s="101">
        <v>0</v>
      </c>
      <c r="V131" s="96" t="s">
        <v>414</v>
      </c>
      <c r="W131" s="101">
        <v>0</v>
      </c>
      <c r="X131" s="101">
        <v>0</v>
      </c>
      <c r="Y131" s="101">
        <v>0</v>
      </c>
      <c r="Z131" s="97">
        <v>1</v>
      </c>
      <c r="AA131" s="101">
        <v>0</v>
      </c>
      <c r="AB131" s="101">
        <v>0</v>
      </c>
      <c r="AC131" s="96" t="s">
        <v>414</v>
      </c>
      <c r="AD131" s="101">
        <v>0</v>
      </c>
      <c r="AE131" s="101">
        <v>0</v>
      </c>
      <c r="AF131" s="101">
        <v>0</v>
      </c>
      <c r="AG131" s="97">
        <v>1</v>
      </c>
      <c r="AH131" s="101">
        <v>0</v>
      </c>
      <c r="AI131" s="101">
        <v>0</v>
      </c>
    </row>
    <row r="132" spans="1:35" ht="18" x14ac:dyDescent="0.4">
      <c r="A132" s="101">
        <v>0</v>
      </c>
      <c r="B132" s="101">
        <v>0</v>
      </c>
      <c r="C132" s="101">
        <v>0</v>
      </c>
      <c r="D132" s="101">
        <v>0</v>
      </c>
      <c r="E132" s="97">
        <v>1</v>
      </c>
      <c r="F132" s="101">
        <v>0</v>
      </c>
      <c r="G132" s="101">
        <v>0</v>
      </c>
      <c r="H132" s="101">
        <v>0</v>
      </c>
      <c r="I132" s="101">
        <v>0</v>
      </c>
      <c r="J132" s="101">
        <v>0</v>
      </c>
      <c r="K132" s="101">
        <v>0</v>
      </c>
      <c r="L132" s="97">
        <v>1</v>
      </c>
      <c r="M132" s="101">
        <v>0</v>
      </c>
      <c r="N132" s="101">
        <v>0</v>
      </c>
      <c r="O132" s="101">
        <v>0</v>
      </c>
      <c r="P132" s="101">
        <v>0</v>
      </c>
      <c r="Q132" s="101">
        <v>0</v>
      </c>
      <c r="R132" s="101">
        <v>0</v>
      </c>
      <c r="S132" s="97">
        <v>1</v>
      </c>
      <c r="T132" s="101">
        <v>0</v>
      </c>
      <c r="U132" s="101">
        <v>0</v>
      </c>
      <c r="V132" s="101">
        <v>0</v>
      </c>
      <c r="W132" s="101">
        <v>0</v>
      </c>
      <c r="X132" s="101">
        <v>0</v>
      </c>
      <c r="Y132" s="101">
        <v>0</v>
      </c>
      <c r="Z132" s="97">
        <v>1</v>
      </c>
      <c r="AA132" s="101">
        <v>0</v>
      </c>
      <c r="AB132" s="101">
        <v>0</v>
      </c>
      <c r="AC132" s="101">
        <v>0</v>
      </c>
      <c r="AD132" s="101">
        <v>0</v>
      </c>
      <c r="AE132" s="101">
        <v>0</v>
      </c>
      <c r="AF132" s="101">
        <v>0</v>
      </c>
      <c r="AG132" s="97">
        <v>1</v>
      </c>
      <c r="AH132" s="101">
        <v>0</v>
      </c>
      <c r="AI132" s="101">
        <v>0</v>
      </c>
    </row>
    <row r="133" spans="1:35" ht="18" x14ac:dyDescent="0.4">
      <c r="A133" s="101">
        <v>0</v>
      </c>
      <c r="B133" s="101">
        <v>0</v>
      </c>
      <c r="C133" s="101">
        <v>0</v>
      </c>
      <c r="D133" s="101">
        <v>0</v>
      </c>
      <c r="E133" s="97">
        <v>1</v>
      </c>
      <c r="F133" s="101">
        <v>0</v>
      </c>
      <c r="G133" s="101">
        <v>0</v>
      </c>
      <c r="H133" s="101">
        <v>0</v>
      </c>
      <c r="I133" s="101">
        <v>0</v>
      </c>
      <c r="J133" s="101">
        <v>0</v>
      </c>
      <c r="K133" s="101">
        <v>0</v>
      </c>
      <c r="L133" s="97">
        <v>1</v>
      </c>
      <c r="M133" s="101">
        <v>0</v>
      </c>
      <c r="N133" s="101">
        <v>0</v>
      </c>
      <c r="O133" s="101">
        <v>0</v>
      </c>
      <c r="P133" s="101">
        <v>0</v>
      </c>
      <c r="Q133" s="101">
        <v>0</v>
      </c>
      <c r="R133" s="101">
        <v>0</v>
      </c>
      <c r="S133" s="97">
        <v>1</v>
      </c>
      <c r="T133" s="101">
        <v>0</v>
      </c>
      <c r="U133" s="101">
        <v>0</v>
      </c>
      <c r="V133" s="101">
        <v>0</v>
      </c>
      <c r="W133" s="101">
        <v>0</v>
      </c>
      <c r="X133" s="101">
        <v>0</v>
      </c>
      <c r="Y133" s="101">
        <v>0</v>
      </c>
      <c r="Z133" s="97">
        <v>1</v>
      </c>
      <c r="AA133" s="101">
        <v>0</v>
      </c>
      <c r="AB133" s="101">
        <v>0</v>
      </c>
      <c r="AC133" s="101">
        <v>0</v>
      </c>
      <c r="AD133" s="101">
        <v>0</v>
      </c>
      <c r="AE133" s="101">
        <v>0</v>
      </c>
      <c r="AF133" s="101">
        <v>0</v>
      </c>
      <c r="AG133" s="97">
        <v>1</v>
      </c>
      <c r="AH133" s="101">
        <v>0</v>
      </c>
      <c r="AI133" s="101">
        <v>0</v>
      </c>
    </row>
    <row r="134" spans="1:35" ht="18" x14ac:dyDescent="0.4">
      <c r="A134" s="96" t="s">
        <v>415</v>
      </c>
      <c r="B134" s="101">
        <v>0</v>
      </c>
      <c r="C134" s="101">
        <v>0</v>
      </c>
      <c r="D134" s="101">
        <v>0</v>
      </c>
      <c r="E134" s="97">
        <v>1</v>
      </c>
      <c r="F134" s="101">
        <v>0</v>
      </c>
      <c r="G134" s="101">
        <v>0</v>
      </c>
      <c r="H134" s="96" t="s">
        <v>415</v>
      </c>
      <c r="I134" s="101">
        <v>0</v>
      </c>
      <c r="J134" s="101">
        <v>0</v>
      </c>
      <c r="K134" s="101">
        <v>0</v>
      </c>
      <c r="L134" s="97">
        <v>1</v>
      </c>
      <c r="M134" s="101">
        <v>0</v>
      </c>
      <c r="N134" s="101">
        <v>0</v>
      </c>
      <c r="O134" s="96" t="s">
        <v>415</v>
      </c>
      <c r="P134" s="101">
        <v>0</v>
      </c>
      <c r="Q134" s="101">
        <v>0</v>
      </c>
      <c r="R134" s="101">
        <v>0</v>
      </c>
      <c r="S134" s="97">
        <v>1</v>
      </c>
      <c r="T134" s="101">
        <v>0</v>
      </c>
      <c r="U134" s="101">
        <v>0</v>
      </c>
      <c r="V134" s="96" t="s">
        <v>415</v>
      </c>
      <c r="W134" s="101">
        <v>0</v>
      </c>
      <c r="X134" s="101">
        <v>0</v>
      </c>
      <c r="Y134" s="101">
        <v>0</v>
      </c>
      <c r="Z134" s="97">
        <v>1</v>
      </c>
      <c r="AA134" s="101">
        <v>0</v>
      </c>
      <c r="AB134" s="101">
        <v>0</v>
      </c>
      <c r="AC134" s="96" t="s">
        <v>415</v>
      </c>
      <c r="AD134" s="101">
        <v>0</v>
      </c>
      <c r="AE134" s="101">
        <v>0</v>
      </c>
      <c r="AF134" s="101">
        <v>0</v>
      </c>
      <c r="AG134" s="97">
        <v>1</v>
      </c>
      <c r="AH134" s="101">
        <v>0</v>
      </c>
      <c r="AI134" s="101">
        <v>0</v>
      </c>
    </row>
    <row r="135" spans="1:35" ht="36" x14ac:dyDescent="0.4">
      <c r="A135" s="96" t="s">
        <v>416</v>
      </c>
      <c r="B135" s="101">
        <v>0</v>
      </c>
      <c r="C135" s="101">
        <v>0</v>
      </c>
      <c r="D135" s="101">
        <v>0</v>
      </c>
      <c r="E135" s="97">
        <v>1</v>
      </c>
      <c r="F135" s="101">
        <v>0</v>
      </c>
      <c r="G135" s="101">
        <v>0</v>
      </c>
      <c r="H135" s="96" t="s">
        <v>416</v>
      </c>
      <c r="I135" s="101">
        <v>0</v>
      </c>
      <c r="J135" s="101">
        <v>0</v>
      </c>
      <c r="K135" s="101">
        <v>0</v>
      </c>
      <c r="L135" s="97">
        <v>1</v>
      </c>
      <c r="M135" s="101">
        <v>0</v>
      </c>
      <c r="N135" s="101">
        <v>0</v>
      </c>
      <c r="O135" s="96" t="s">
        <v>416</v>
      </c>
      <c r="P135" s="101">
        <v>0</v>
      </c>
      <c r="Q135" s="101">
        <v>0</v>
      </c>
      <c r="R135" s="101">
        <v>0</v>
      </c>
      <c r="S135" s="97">
        <v>1</v>
      </c>
      <c r="T135" s="101">
        <v>0</v>
      </c>
      <c r="U135" s="101">
        <v>0</v>
      </c>
      <c r="V135" s="96" t="s">
        <v>416</v>
      </c>
      <c r="W135" s="101">
        <v>0</v>
      </c>
      <c r="X135" s="101">
        <v>0</v>
      </c>
      <c r="Y135" s="101">
        <v>0</v>
      </c>
      <c r="Z135" s="97">
        <v>1</v>
      </c>
      <c r="AA135" s="101">
        <v>0</v>
      </c>
      <c r="AB135" s="101">
        <v>0</v>
      </c>
      <c r="AC135" s="96" t="s">
        <v>416</v>
      </c>
      <c r="AD135" s="101">
        <v>0</v>
      </c>
      <c r="AE135" s="101">
        <v>0</v>
      </c>
      <c r="AF135" s="101">
        <v>0</v>
      </c>
      <c r="AG135" s="97">
        <v>1</v>
      </c>
      <c r="AH135" s="101">
        <v>0</v>
      </c>
      <c r="AI135" s="101">
        <v>0</v>
      </c>
    </row>
  </sheetData>
  <mergeCells count="2">
    <mergeCell ref="B2:F2"/>
    <mergeCell ref="B3:F3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8F0AE-4511-46AF-A729-C927341C2FE2}">
  <sheetPr codeName="Sheet458"/>
  <dimension ref="A1:O111"/>
  <sheetViews>
    <sheetView workbookViewId="0">
      <selection activeCell="A4" sqref="A4:O112"/>
    </sheetView>
  </sheetViews>
  <sheetFormatPr defaultRowHeight="12.5" x14ac:dyDescent="0.25"/>
  <cols>
    <col min="1" max="1" width="19.81640625" style="32" bestFit="1" customWidth="1"/>
    <col min="2" max="2" width="12.54296875" style="32" bestFit="1" customWidth="1"/>
    <col min="3" max="3" width="15.6328125" style="32" bestFit="1" customWidth="1"/>
    <col min="4" max="4" width="12.90625" style="32" bestFit="1" customWidth="1"/>
    <col min="5" max="5" width="14.6328125" style="32" bestFit="1" customWidth="1"/>
    <col min="6" max="6" width="17.453125" style="32" bestFit="1" customWidth="1"/>
    <col min="7" max="7" width="12.7265625" style="32" bestFit="1" customWidth="1"/>
    <col min="8" max="8" width="18.453125" style="32" bestFit="1" customWidth="1"/>
    <col min="9" max="11" width="17.81640625" style="32" bestFit="1" customWidth="1"/>
    <col min="12" max="12" width="17.453125" style="32" bestFit="1" customWidth="1"/>
    <col min="13" max="14" width="11.26953125" style="32" bestFit="1" customWidth="1"/>
    <col min="15" max="16384" width="8.7265625" style="32"/>
  </cols>
  <sheetData>
    <row r="1" spans="1:15" ht="35" customHeight="1" x14ac:dyDescent="0.35">
      <c r="A1" s="263" t="s">
        <v>766</v>
      </c>
      <c r="B1" s="264"/>
      <c r="C1" s="264"/>
      <c r="D1" s="265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5" ht="36" thickBot="1" x14ac:dyDescent="0.45">
      <c r="A2" s="33" t="s">
        <v>126</v>
      </c>
      <c r="B2" s="34" t="s">
        <v>127</v>
      </c>
      <c r="C2" s="33" t="s">
        <v>128</v>
      </c>
      <c r="D2" s="35" t="s">
        <v>129</v>
      </c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5" ht="18.5" thickBot="1" x14ac:dyDescent="0.45">
      <c r="A3" s="36" t="s">
        <v>130</v>
      </c>
      <c r="B3" s="36" t="s">
        <v>131</v>
      </c>
      <c r="C3" s="36" t="s">
        <v>132</v>
      </c>
      <c r="D3" s="36" t="s">
        <v>133</v>
      </c>
      <c r="E3" s="36" t="s">
        <v>134</v>
      </c>
      <c r="F3" s="37" t="s">
        <v>135</v>
      </c>
      <c r="G3" s="37" t="s">
        <v>136</v>
      </c>
      <c r="H3" s="37" t="s">
        <v>137</v>
      </c>
      <c r="I3" s="37" t="s">
        <v>138</v>
      </c>
      <c r="J3" s="37" t="s">
        <v>139</v>
      </c>
      <c r="K3" s="37" t="s">
        <v>140</v>
      </c>
      <c r="L3" s="37" t="s">
        <v>541</v>
      </c>
      <c r="M3" s="37" t="s">
        <v>542</v>
      </c>
      <c r="N3" s="38" t="s">
        <v>543</v>
      </c>
      <c r="O3" s="39"/>
    </row>
    <row r="4" spans="1:15" ht="36" x14ac:dyDescent="0.4">
      <c r="A4" s="40" t="s">
        <v>715</v>
      </c>
      <c r="B4" s="40" t="s">
        <v>767</v>
      </c>
      <c r="C4" s="41" t="s">
        <v>598</v>
      </c>
      <c r="D4" s="40" t="s">
        <v>168</v>
      </c>
      <c r="E4" s="42" t="s">
        <v>169</v>
      </c>
      <c r="F4" s="43"/>
      <c r="G4" s="43"/>
      <c r="H4" s="43"/>
      <c r="I4" s="43"/>
      <c r="J4" s="43"/>
      <c r="K4" s="43"/>
      <c r="L4" s="43"/>
      <c r="M4" s="43"/>
      <c r="N4" s="43"/>
    </row>
    <row r="5" spans="1:15" ht="18.5" thickBot="1" x14ac:dyDescent="0.45">
      <c r="A5" s="44">
        <v>1000</v>
      </c>
      <c r="B5" s="54">
        <v>114.81100000000001</v>
      </c>
      <c r="C5" s="55">
        <v>148.10618614196778</v>
      </c>
      <c r="D5" s="54">
        <v>177.65337000274658</v>
      </c>
      <c r="E5" s="63">
        <v>191.02178188705443</v>
      </c>
      <c r="F5" s="43"/>
      <c r="G5" s="43"/>
      <c r="H5" s="43"/>
      <c r="I5" s="43"/>
      <c r="J5" s="43"/>
      <c r="K5" s="43"/>
      <c r="L5" s="43"/>
      <c r="M5" s="43"/>
      <c r="N5" s="43"/>
    </row>
    <row r="6" spans="1:15" ht="36" x14ac:dyDescent="0.4">
      <c r="A6" s="49"/>
      <c r="B6" s="49"/>
      <c r="C6" s="49"/>
      <c r="D6" s="41" t="s">
        <v>143</v>
      </c>
      <c r="E6" s="41" t="s">
        <v>144</v>
      </c>
      <c r="F6" s="42" t="s">
        <v>145</v>
      </c>
      <c r="G6" s="43"/>
      <c r="H6" s="43"/>
      <c r="I6" s="43"/>
      <c r="J6" s="43"/>
      <c r="K6" s="43"/>
      <c r="L6" s="43"/>
      <c r="M6" s="43"/>
      <c r="N6" s="43"/>
    </row>
    <row r="7" spans="1:15" ht="18.5" thickBot="1" x14ac:dyDescent="0.45">
      <c r="A7" s="49"/>
      <c r="B7" s="49"/>
      <c r="C7" s="49"/>
      <c r="D7" s="62">
        <v>33.249838737487792</v>
      </c>
      <c r="E7" s="46">
        <v>6.8515169864197727</v>
      </c>
      <c r="F7" s="53">
        <v>2.2170475099435554</v>
      </c>
      <c r="G7" s="43"/>
      <c r="H7" s="43"/>
      <c r="I7" s="43"/>
      <c r="J7" s="43"/>
      <c r="K7" s="43"/>
      <c r="L7" s="43"/>
      <c r="M7" s="43"/>
      <c r="N7" s="43"/>
    </row>
    <row r="8" spans="1:15" ht="36" x14ac:dyDescent="0.4">
      <c r="A8" s="49"/>
      <c r="B8" s="49"/>
      <c r="C8" s="49"/>
      <c r="D8" s="49"/>
      <c r="E8" s="49"/>
      <c r="F8" s="42" t="s">
        <v>146</v>
      </c>
      <c r="G8" s="43"/>
      <c r="H8" s="43"/>
      <c r="I8" s="43"/>
      <c r="J8" s="43"/>
      <c r="K8" s="43"/>
      <c r="L8" s="43"/>
      <c r="M8" s="43"/>
      <c r="N8" s="43"/>
    </row>
    <row r="9" spans="1:15" ht="18.5" thickBot="1" x14ac:dyDescent="0.45">
      <c r="A9" s="49"/>
      <c r="B9" s="49"/>
      <c r="C9" s="49"/>
      <c r="D9" s="49"/>
      <c r="E9" s="49"/>
      <c r="F9" s="53">
        <v>6.9885474278454005</v>
      </c>
      <c r="G9" s="43"/>
      <c r="H9" s="43"/>
      <c r="I9" s="43"/>
      <c r="J9" s="43"/>
      <c r="K9" s="43"/>
      <c r="L9" s="43"/>
      <c r="M9" s="43"/>
      <c r="N9" s="43"/>
    </row>
    <row r="10" spans="1:15" ht="36" x14ac:dyDescent="0.4">
      <c r="A10" s="49"/>
      <c r="B10" s="49"/>
      <c r="C10" s="49"/>
      <c r="D10" s="49"/>
      <c r="E10" s="41" t="s">
        <v>147</v>
      </c>
      <c r="F10" s="42" t="s">
        <v>148</v>
      </c>
      <c r="G10" s="43"/>
      <c r="H10" s="43"/>
      <c r="I10" s="43"/>
      <c r="J10" s="43"/>
      <c r="K10" s="43"/>
      <c r="L10" s="43"/>
      <c r="M10" s="43"/>
      <c r="N10" s="43"/>
    </row>
    <row r="11" spans="1:15" ht="18.5" thickBot="1" x14ac:dyDescent="0.45">
      <c r="A11" s="49"/>
      <c r="B11" s="49"/>
      <c r="C11" s="49"/>
      <c r="D11" s="49"/>
      <c r="E11" s="62">
        <v>12.787919468443796</v>
      </c>
      <c r="F11" s="58">
        <v>12.787938591229317</v>
      </c>
      <c r="G11" s="43"/>
      <c r="H11" s="43"/>
      <c r="I11" s="43"/>
      <c r="J11" s="43"/>
      <c r="K11" s="43"/>
      <c r="L11" s="43"/>
      <c r="M11" s="43"/>
      <c r="N11" s="43"/>
    </row>
    <row r="12" spans="1:15" ht="36" x14ac:dyDescent="0.4">
      <c r="A12" s="49"/>
      <c r="B12" s="49"/>
      <c r="C12" s="49"/>
      <c r="D12" s="49"/>
      <c r="E12" s="41" t="s">
        <v>149</v>
      </c>
      <c r="F12" s="42" t="s">
        <v>148</v>
      </c>
      <c r="G12" s="43"/>
      <c r="H12" s="43"/>
      <c r="I12" s="43"/>
      <c r="J12" s="43"/>
      <c r="K12" s="43"/>
      <c r="L12" s="43"/>
      <c r="M12" s="43"/>
      <c r="N12" s="43"/>
    </row>
    <row r="13" spans="1:15" ht="18.5" thickBot="1" x14ac:dyDescent="0.45">
      <c r="A13" s="49"/>
      <c r="B13" s="49"/>
      <c r="C13" s="49"/>
      <c r="D13" s="49"/>
      <c r="E13" s="46">
        <v>5.6767375205979622</v>
      </c>
      <c r="F13" s="53">
        <v>5.6767459855729285</v>
      </c>
      <c r="G13" s="43"/>
      <c r="H13" s="43"/>
      <c r="I13" s="43"/>
      <c r="J13" s="43"/>
      <c r="K13" s="43"/>
      <c r="L13" s="43"/>
      <c r="M13" s="43"/>
      <c r="N13" s="43"/>
    </row>
    <row r="14" spans="1:15" ht="18" x14ac:dyDescent="0.4">
      <c r="A14" s="49"/>
      <c r="B14" s="49"/>
      <c r="C14" s="49"/>
      <c r="D14" s="49"/>
      <c r="E14" s="40" t="s">
        <v>150</v>
      </c>
      <c r="F14" s="42" t="s">
        <v>151</v>
      </c>
      <c r="G14" s="43"/>
      <c r="H14" s="43"/>
      <c r="I14" s="43"/>
      <c r="J14" s="43"/>
      <c r="K14" s="43"/>
      <c r="L14" s="43"/>
      <c r="M14" s="43"/>
      <c r="N14" s="43"/>
    </row>
    <row r="15" spans="1:15" ht="18.5" thickBot="1" x14ac:dyDescent="0.45">
      <c r="A15" s="49"/>
      <c r="B15" s="49"/>
      <c r="C15" s="49"/>
      <c r="D15" s="49"/>
      <c r="E15" s="45">
        <v>8.8660873641597213</v>
      </c>
      <c r="F15" s="59">
        <v>8.8660869598388672</v>
      </c>
      <c r="G15" s="43"/>
      <c r="H15" s="43"/>
      <c r="I15" s="43"/>
      <c r="J15" s="43"/>
      <c r="K15" s="43"/>
      <c r="L15" s="43"/>
      <c r="M15" s="43"/>
      <c r="N15" s="43"/>
    </row>
    <row r="16" spans="1:15" ht="36" x14ac:dyDescent="0.4">
      <c r="A16" s="49"/>
      <c r="B16" s="49"/>
      <c r="C16" s="49"/>
      <c r="D16" s="40" t="s">
        <v>150</v>
      </c>
      <c r="E16" s="42" t="s">
        <v>151</v>
      </c>
      <c r="F16" s="43"/>
      <c r="G16" s="43"/>
      <c r="H16" s="43"/>
      <c r="I16" s="43"/>
      <c r="J16" s="43"/>
      <c r="K16" s="43"/>
      <c r="L16" s="43"/>
      <c r="M16" s="43"/>
      <c r="N16" s="43"/>
    </row>
    <row r="17" spans="1:14" ht="18.5" thickBot="1" x14ac:dyDescent="0.45">
      <c r="A17" s="49"/>
      <c r="B17" s="49"/>
      <c r="C17" s="49"/>
      <c r="D17" s="73">
        <v>31.694723785400392</v>
      </c>
      <c r="E17" s="72">
        <v>31.694723129272461</v>
      </c>
      <c r="F17" s="43"/>
      <c r="G17" s="43"/>
      <c r="H17" s="43"/>
      <c r="I17" s="43"/>
      <c r="J17" s="43"/>
      <c r="K17" s="43"/>
      <c r="L17" s="43"/>
      <c r="M17" s="43"/>
      <c r="N17" s="43"/>
    </row>
    <row r="18" spans="1:14" ht="36" x14ac:dyDescent="0.4">
      <c r="A18" s="49"/>
      <c r="B18" s="49"/>
      <c r="C18" s="42" t="s">
        <v>768</v>
      </c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</row>
    <row r="19" spans="1:14" ht="18.5" thickBot="1" x14ac:dyDescent="0.45">
      <c r="A19" s="49"/>
      <c r="B19" s="49"/>
      <c r="C19" s="58">
        <v>47.511890459358213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</row>
    <row r="20" spans="1:14" ht="18" x14ac:dyDescent="0.4">
      <c r="A20" s="49"/>
      <c r="B20" s="49"/>
      <c r="C20" s="42" t="s">
        <v>769</v>
      </c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</row>
    <row r="21" spans="1:14" ht="18.5" thickBot="1" x14ac:dyDescent="0.45">
      <c r="A21" s="49"/>
      <c r="B21" s="49"/>
      <c r="C21" s="53">
        <v>7.5550458093978881</v>
      </c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4" ht="36" x14ac:dyDescent="0.4">
      <c r="A22" s="49"/>
      <c r="B22" s="49"/>
      <c r="C22" s="40" t="s">
        <v>161</v>
      </c>
      <c r="D22" s="41" t="s">
        <v>162</v>
      </c>
      <c r="E22" s="41" t="s">
        <v>149</v>
      </c>
      <c r="F22" s="42" t="s">
        <v>148</v>
      </c>
      <c r="G22" s="43"/>
      <c r="H22" s="43"/>
      <c r="I22" s="43"/>
      <c r="J22" s="43"/>
      <c r="K22" s="43"/>
      <c r="L22" s="43"/>
      <c r="M22" s="43"/>
      <c r="N22" s="43"/>
    </row>
    <row r="23" spans="1:14" ht="18.5" thickBot="1" x14ac:dyDescent="0.45">
      <c r="A23" s="49"/>
      <c r="B23" s="49"/>
      <c r="C23" s="45">
        <v>8.8197807902526861</v>
      </c>
      <c r="D23" s="46">
        <v>7.1600740835189827</v>
      </c>
      <c r="E23" s="46">
        <v>4.4469820860963152</v>
      </c>
      <c r="F23" s="53">
        <v>4.4469887042419627</v>
      </c>
      <c r="G23" s="43"/>
      <c r="H23" s="43"/>
      <c r="I23" s="43"/>
      <c r="J23" s="43"/>
      <c r="K23" s="43"/>
      <c r="L23" s="43"/>
      <c r="M23" s="43"/>
      <c r="N23" s="43"/>
    </row>
    <row r="24" spans="1:14" ht="18" x14ac:dyDescent="0.4">
      <c r="A24" s="49"/>
      <c r="B24" s="49"/>
      <c r="C24" s="49"/>
      <c r="D24" s="49"/>
      <c r="E24" s="40" t="s">
        <v>163</v>
      </c>
      <c r="F24" s="42" t="s">
        <v>164</v>
      </c>
      <c r="G24" s="43"/>
      <c r="H24" s="43"/>
      <c r="I24" s="43"/>
      <c r="J24" s="43"/>
      <c r="K24" s="43"/>
      <c r="L24" s="43"/>
      <c r="M24" s="43"/>
      <c r="N24" s="43"/>
    </row>
    <row r="25" spans="1:14" ht="18.5" thickBot="1" x14ac:dyDescent="0.45">
      <c r="A25" s="49"/>
      <c r="B25" s="49"/>
      <c r="C25" s="49"/>
      <c r="D25" s="49"/>
      <c r="E25" s="45">
        <v>3.0876301912398159</v>
      </c>
      <c r="F25" s="53">
        <v>3.1802591800689699</v>
      </c>
      <c r="G25" s="43"/>
      <c r="H25" s="43"/>
      <c r="I25" s="43"/>
      <c r="J25" s="43"/>
      <c r="K25" s="43"/>
      <c r="L25" s="43"/>
      <c r="M25" s="43"/>
      <c r="N25" s="43"/>
    </row>
    <row r="26" spans="1:14" ht="18" x14ac:dyDescent="0.4">
      <c r="A26" s="49"/>
      <c r="B26" s="49"/>
      <c r="C26" s="49"/>
      <c r="D26" s="49"/>
      <c r="E26" s="40" t="s">
        <v>150</v>
      </c>
      <c r="F26" s="42" t="s">
        <v>151</v>
      </c>
      <c r="G26" s="43"/>
      <c r="H26" s="43"/>
      <c r="I26" s="43"/>
      <c r="J26" s="43"/>
      <c r="K26" s="43"/>
      <c r="L26" s="43"/>
      <c r="M26" s="43"/>
      <c r="N26" s="43"/>
    </row>
    <row r="27" spans="1:14" ht="18.5" thickBot="1" x14ac:dyDescent="0.45">
      <c r="A27" s="49"/>
      <c r="B27" s="49"/>
      <c r="C27" s="49"/>
      <c r="D27" s="49"/>
      <c r="E27" s="51">
        <v>0.26960006265421188</v>
      </c>
      <c r="F27" s="52">
        <v>0.26960006356239319</v>
      </c>
      <c r="G27" s="43"/>
      <c r="H27" s="43"/>
      <c r="I27" s="43"/>
      <c r="J27" s="43"/>
      <c r="K27" s="43"/>
      <c r="L27" s="43"/>
      <c r="M27" s="43"/>
      <c r="N27" s="43"/>
    </row>
    <row r="28" spans="1:14" ht="36" x14ac:dyDescent="0.4">
      <c r="A28" s="49"/>
      <c r="B28" s="49"/>
      <c r="C28" s="49"/>
      <c r="D28" s="40" t="s">
        <v>150</v>
      </c>
      <c r="E28" s="42" t="s">
        <v>151</v>
      </c>
      <c r="F28" s="43"/>
      <c r="G28" s="43"/>
      <c r="H28" s="43"/>
      <c r="I28" s="43"/>
      <c r="J28" s="43"/>
      <c r="K28" s="43"/>
      <c r="L28" s="43"/>
      <c r="M28" s="43"/>
      <c r="N28" s="43"/>
    </row>
    <row r="29" spans="1:14" ht="18.5" thickBot="1" x14ac:dyDescent="0.45">
      <c r="A29" s="49"/>
      <c r="B29" s="49"/>
      <c r="C29" s="49"/>
      <c r="D29" s="45">
        <v>1.790821120891571</v>
      </c>
      <c r="E29" s="53">
        <v>1.7908210754394531</v>
      </c>
      <c r="F29" s="43"/>
      <c r="G29" s="43"/>
      <c r="H29" s="43"/>
      <c r="I29" s="43"/>
      <c r="J29" s="43"/>
      <c r="K29" s="43"/>
      <c r="L29" s="43"/>
      <c r="M29" s="43"/>
      <c r="N29" s="43"/>
    </row>
    <row r="30" spans="1:14" ht="36" x14ac:dyDescent="0.4">
      <c r="A30" s="49"/>
      <c r="B30" s="41" t="s">
        <v>770</v>
      </c>
      <c r="C30" s="41" t="s">
        <v>587</v>
      </c>
      <c r="D30" s="41" t="s">
        <v>588</v>
      </c>
      <c r="E30" s="41" t="s">
        <v>589</v>
      </c>
      <c r="F30" s="40" t="s">
        <v>590</v>
      </c>
      <c r="G30" s="42" t="s">
        <v>145</v>
      </c>
      <c r="H30" s="43"/>
      <c r="I30" s="43"/>
      <c r="J30" s="43"/>
      <c r="K30" s="43"/>
      <c r="L30" s="43"/>
      <c r="M30" s="43"/>
      <c r="N30" s="43"/>
    </row>
    <row r="31" spans="1:14" ht="18.5" thickBot="1" x14ac:dyDescent="0.45">
      <c r="A31" s="49"/>
      <c r="B31" s="55">
        <v>942.83799999999997</v>
      </c>
      <c r="C31" s="55">
        <v>960.07639897211288</v>
      </c>
      <c r="D31" s="55">
        <v>902.83265536728436</v>
      </c>
      <c r="E31" s="55">
        <v>907.15618764523629</v>
      </c>
      <c r="F31" s="44">
        <v>3426.2546122494896</v>
      </c>
      <c r="G31" s="57">
        <v>2589.8681925710448</v>
      </c>
      <c r="H31" s="43"/>
      <c r="I31" s="43"/>
      <c r="J31" s="43"/>
      <c r="K31" s="43"/>
      <c r="L31" s="43"/>
      <c r="M31" s="43"/>
      <c r="N31" s="43"/>
    </row>
    <row r="32" spans="1:14" ht="36" x14ac:dyDescent="0.4">
      <c r="A32" s="49"/>
      <c r="B32" s="49"/>
      <c r="C32" s="49"/>
      <c r="D32" s="49"/>
      <c r="E32" s="49"/>
      <c r="F32" s="49"/>
      <c r="G32" s="40" t="s">
        <v>591</v>
      </c>
      <c r="H32" s="40" t="s">
        <v>592</v>
      </c>
      <c r="I32" s="42" t="s">
        <v>593</v>
      </c>
      <c r="J32" s="43"/>
      <c r="K32" s="43"/>
      <c r="L32" s="43"/>
      <c r="M32" s="43"/>
      <c r="N32" s="43"/>
    </row>
    <row r="33" spans="1:14" ht="18.5" thickBot="1" x14ac:dyDescent="0.45">
      <c r="A33" s="49"/>
      <c r="B33" s="49"/>
      <c r="C33" s="49"/>
      <c r="D33" s="49"/>
      <c r="E33" s="49"/>
      <c r="F33" s="49"/>
      <c r="G33" s="61">
        <v>10.093746165527344</v>
      </c>
      <c r="H33" s="61">
        <v>20.334255440139767</v>
      </c>
      <c r="I33" s="58">
        <v>21.864814608802792</v>
      </c>
      <c r="J33" s="43"/>
      <c r="K33" s="43"/>
      <c r="L33" s="43"/>
      <c r="M33" s="43"/>
      <c r="N33" s="43"/>
    </row>
    <row r="34" spans="1:14" ht="36" x14ac:dyDescent="0.4">
      <c r="A34" s="49"/>
      <c r="B34" s="49"/>
      <c r="C34" s="49"/>
      <c r="D34" s="49"/>
      <c r="E34" s="49"/>
      <c r="F34" s="49"/>
      <c r="G34" s="113" t="s">
        <v>188</v>
      </c>
      <c r="H34" s="40" t="s">
        <v>189</v>
      </c>
      <c r="I34" s="40" t="s">
        <v>190</v>
      </c>
      <c r="J34" s="42" t="s">
        <v>191</v>
      </c>
      <c r="K34" s="43"/>
      <c r="L34" s="43"/>
      <c r="M34" s="43"/>
      <c r="N34" s="43"/>
    </row>
    <row r="35" spans="1:14" ht="18.5" thickBot="1" x14ac:dyDescent="0.45">
      <c r="A35" s="49"/>
      <c r="B35" s="49"/>
      <c r="C35" s="49"/>
      <c r="D35" s="49"/>
      <c r="E35" s="49"/>
      <c r="F35" s="49"/>
      <c r="G35" s="61">
        <v>14.041990698400879</v>
      </c>
      <c r="H35" s="61">
        <v>28.196737742252349</v>
      </c>
      <c r="I35" s="61">
        <v>82.680446851673125</v>
      </c>
      <c r="J35" s="58">
        <v>82.680450439453125</v>
      </c>
      <c r="K35" s="43"/>
      <c r="L35" s="43"/>
      <c r="M35" s="43"/>
      <c r="N35" s="43"/>
    </row>
    <row r="36" spans="1:14" ht="18" x14ac:dyDescent="0.4">
      <c r="A36" s="49"/>
      <c r="B36" s="49"/>
      <c r="C36" s="49"/>
      <c r="D36" s="49"/>
      <c r="E36" s="49"/>
      <c r="F36" s="49"/>
      <c r="G36" s="113" t="s">
        <v>192</v>
      </c>
      <c r="H36" s="41" t="s">
        <v>157</v>
      </c>
      <c r="I36" s="41" t="s">
        <v>144</v>
      </c>
      <c r="J36" s="42" t="s">
        <v>145</v>
      </c>
      <c r="K36" s="43"/>
      <c r="L36" s="43"/>
      <c r="M36" s="43"/>
      <c r="N36" s="43"/>
    </row>
    <row r="37" spans="1:14" ht="18.5" thickBot="1" x14ac:dyDescent="0.45">
      <c r="A37" s="49"/>
      <c r="B37" s="49"/>
      <c r="C37" s="49"/>
      <c r="D37" s="49"/>
      <c r="E37" s="49"/>
      <c r="F37" s="49"/>
      <c r="G37" s="61">
        <v>33.652673061035152</v>
      </c>
      <c r="H37" s="62">
        <v>21.87423667907715</v>
      </c>
      <c r="I37" s="46">
        <v>4.5074414723412195</v>
      </c>
      <c r="J37" s="53">
        <v>1.4585400149004253</v>
      </c>
      <c r="K37" s="43"/>
      <c r="L37" s="43"/>
      <c r="M37" s="43"/>
      <c r="N37" s="43"/>
    </row>
    <row r="38" spans="1:14" ht="36" x14ac:dyDescent="0.4">
      <c r="A38" s="49"/>
      <c r="B38" s="49"/>
      <c r="C38" s="49"/>
      <c r="D38" s="49"/>
      <c r="E38" s="49"/>
      <c r="F38" s="49"/>
      <c r="G38" s="49"/>
      <c r="H38" s="49"/>
      <c r="I38" s="49"/>
      <c r="J38" s="42" t="s">
        <v>146</v>
      </c>
      <c r="K38" s="43"/>
      <c r="L38" s="43"/>
      <c r="M38" s="43"/>
      <c r="N38" s="43"/>
    </row>
    <row r="39" spans="1:14" ht="18.5" thickBot="1" x14ac:dyDescent="0.45">
      <c r="A39" s="49"/>
      <c r="B39" s="49"/>
      <c r="C39" s="49"/>
      <c r="D39" s="49"/>
      <c r="E39" s="49"/>
      <c r="F39" s="49"/>
      <c r="G39" s="49"/>
      <c r="H39" s="49"/>
      <c r="I39" s="49"/>
      <c r="J39" s="53">
        <v>4.5975902743741699</v>
      </c>
      <c r="K39" s="43"/>
      <c r="L39" s="43"/>
      <c r="M39" s="43"/>
      <c r="N39" s="43"/>
    </row>
    <row r="40" spans="1:14" ht="18" x14ac:dyDescent="0.4">
      <c r="A40" s="49"/>
      <c r="B40" s="49"/>
      <c r="C40" s="49"/>
      <c r="D40" s="49"/>
      <c r="E40" s="49"/>
      <c r="F40" s="49"/>
      <c r="G40" s="49"/>
      <c r="H40" s="49"/>
      <c r="I40" s="41" t="s">
        <v>147</v>
      </c>
      <c r="J40" s="42" t="s">
        <v>148</v>
      </c>
      <c r="K40" s="43"/>
      <c r="L40" s="43"/>
      <c r="M40" s="43"/>
      <c r="N40" s="43"/>
    </row>
    <row r="41" spans="1:14" ht="18.5" thickBot="1" x14ac:dyDescent="0.45">
      <c r="A41" s="49"/>
      <c r="B41" s="49"/>
      <c r="C41" s="49"/>
      <c r="D41" s="49"/>
      <c r="E41" s="49"/>
      <c r="F41" s="49"/>
      <c r="G41" s="49"/>
      <c r="H41" s="49"/>
      <c r="I41" s="46">
        <v>8.4128520255108015</v>
      </c>
      <c r="J41" s="53">
        <v>8.4128651466006321</v>
      </c>
      <c r="K41" s="43"/>
      <c r="L41" s="43"/>
      <c r="M41" s="43"/>
      <c r="N41" s="43"/>
    </row>
    <row r="42" spans="1:14" ht="18" x14ac:dyDescent="0.4">
      <c r="A42" s="49"/>
      <c r="B42" s="49"/>
      <c r="C42" s="49"/>
      <c r="D42" s="49"/>
      <c r="E42" s="49"/>
      <c r="F42" s="49"/>
      <c r="G42" s="49"/>
      <c r="H42" s="49"/>
      <c r="I42" s="41" t="s">
        <v>149</v>
      </c>
      <c r="J42" s="42" t="s">
        <v>148</v>
      </c>
      <c r="K42" s="43"/>
      <c r="L42" s="43"/>
      <c r="M42" s="43"/>
      <c r="N42" s="43"/>
    </row>
    <row r="43" spans="1:14" ht="18.5" thickBot="1" x14ac:dyDescent="0.45">
      <c r="A43" s="49"/>
      <c r="B43" s="49"/>
      <c r="C43" s="49"/>
      <c r="D43" s="49"/>
      <c r="E43" s="49"/>
      <c r="F43" s="49"/>
      <c r="G43" s="49"/>
      <c r="H43" s="49"/>
      <c r="I43" s="46">
        <v>3.7345834767183987</v>
      </c>
      <c r="J43" s="53">
        <v>3.7345890862657685</v>
      </c>
      <c r="K43" s="43"/>
      <c r="L43" s="43"/>
      <c r="M43" s="43"/>
      <c r="N43" s="43"/>
    </row>
    <row r="44" spans="1:14" ht="18" x14ac:dyDescent="0.4">
      <c r="A44" s="49"/>
      <c r="B44" s="49"/>
      <c r="C44" s="49"/>
      <c r="D44" s="49"/>
      <c r="E44" s="49"/>
      <c r="F44" s="49"/>
      <c r="G44" s="49"/>
      <c r="H44" s="49"/>
      <c r="I44" s="40" t="s">
        <v>150</v>
      </c>
      <c r="J44" s="42" t="s">
        <v>151</v>
      </c>
      <c r="K44" s="43"/>
      <c r="L44" s="43"/>
      <c r="M44" s="43"/>
      <c r="N44" s="43"/>
    </row>
    <row r="45" spans="1:14" ht="18.5" thickBot="1" x14ac:dyDescent="0.45">
      <c r="A45" s="49"/>
      <c r="B45" s="49"/>
      <c r="C45" s="49"/>
      <c r="D45" s="49"/>
      <c r="E45" s="49"/>
      <c r="F45" s="49"/>
      <c r="G45" s="49"/>
      <c r="H45" s="49"/>
      <c r="I45" s="45">
        <v>5.832776881648897</v>
      </c>
      <c r="J45" s="53">
        <v>5.8327770233154297</v>
      </c>
      <c r="K45" s="43"/>
      <c r="L45" s="43"/>
      <c r="M45" s="43"/>
      <c r="N45" s="43"/>
    </row>
    <row r="46" spans="1:14" ht="36" x14ac:dyDescent="0.4">
      <c r="A46" s="49"/>
      <c r="B46" s="49"/>
      <c r="C46" s="49"/>
      <c r="D46" s="49"/>
      <c r="E46" s="49"/>
      <c r="F46" s="49"/>
      <c r="G46" s="49"/>
      <c r="H46" s="112" t="s">
        <v>155</v>
      </c>
      <c r="I46" s="40" t="s">
        <v>156</v>
      </c>
      <c r="J46" s="41" t="s">
        <v>157</v>
      </c>
      <c r="K46" s="41" t="s">
        <v>144</v>
      </c>
      <c r="L46" s="42" t="s">
        <v>145</v>
      </c>
      <c r="M46" s="43"/>
      <c r="N46" s="43"/>
    </row>
    <row r="47" spans="1:14" ht="18.5" thickBot="1" x14ac:dyDescent="0.45">
      <c r="A47" s="49"/>
      <c r="B47" s="49"/>
      <c r="C47" s="49"/>
      <c r="D47" s="49"/>
      <c r="E47" s="49"/>
      <c r="F47" s="49"/>
      <c r="G47" s="49"/>
      <c r="H47" s="46">
        <v>3.3316145095825194</v>
      </c>
      <c r="I47" s="45">
        <v>7.5375777839351485</v>
      </c>
      <c r="J47" s="46">
        <v>1.9356499351501466</v>
      </c>
      <c r="K47" s="47">
        <v>0.39886323904144516</v>
      </c>
      <c r="L47" s="50">
        <v>0.12906611725930761</v>
      </c>
      <c r="M47" s="43"/>
      <c r="N47" s="43"/>
    </row>
    <row r="48" spans="1:14" ht="36" x14ac:dyDescent="0.4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2" t="s">
        <v>146</v>
      </c>
      <c r="M48" s="43"/>
      <c r="N48" s="43"/>
    </row>
    <row r="49" spans="1:14" ht="18.5" thickBot="1" x14ac:dyDescent="0.45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50">
        <v>0.40684048390893124</v>
      </c>
      <c r="M49" s="43"/>
      <c r="N49" s="43"/>
    </row>
    <row r="50" spans="1:14" ht="18" x14ac:dyDescent="0.4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1" t="s">
        <v>147</v>
      </c>
      <c r="L50" s="42" t="s">
        <v>148</v>
      </c>
      <c r="M50" s="43"/>
      <c r="N50" s="43"/>
    </row>
    <row r="51" spans="1:14" ht="18.5" thickBot="1" x14ac:dyDescent="0.45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7">
        <v>0.7444527963507187</v>
      </c>
      <c r="L51" s="50">
        <v>0.74445391244406567</v>
      </c>
      <c r="M51" s="43"/>
      <c r="N51" s="43"/>
    </row>
    <row r="52" spans="1:14" ht="18" x14ac:dyDescent="0.4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1" t="s">
        <v>149</v>
      </c>
      <c r="L52" s="42" t="s">
        <v>148</v>
      </c>
      <c r="M52" s="43"/>
      <c r="N52" s="43"/>
    </row>
    <row r="53" spans="1:14" ht="18.5" thickBot="1" x14ac:dyDescent="0.45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7">
        <v>0.33047307904829037</v>
      </c>
      <c r="L53" s="50">
        <v>0.33047357051471027</v>
      </c>
      <c r="M53" s="43"/>
      <c r="N53" s="43"/>
    </row>
    <row r="54" spans="1:14" ht="18" x14ac:dyDescent="0.4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0" t="s">
        <v>150</v>
      </c>
      <c r="L54" s="42" t="s">
        <v>151</v>
      </c>
      <c r="M54" s="43"/>
      <c r="N54" s="43"/>
    </row>
    <row r="55" spans="1:14" ht="18.5" thickBot="1" x14ac:dyDescent="0.45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51">
        <v>0.51614209388993748</v>
      </c>
      <c r="L55" s="50">
        <v>0.51614207029342651</v>
      </c>
      <c r="M55" s="43"/>
      <c r="N55" s="43"/>
    </row>
    <row r="56" spans="1:14" ht="36" x14ac:dyDescent="0.4">
      <c r="A56" s="49"/>
      <c r="B56" s="49"/>
      <c r="C56" s="49"/>
      <c r="D56" s="49"/>
      <c r="E56" s="49"/>
      <c r="F56" s="49"/>
      <c r="G56" s="49"/>
      <c r="H56" s="49"/>
      <c r="I56" s="49"/>
      <c r="J56" s="41" t="s">
        <v>158</v>
      </c>
      <c r="K56" s="41" t="s">
        <v>159</v>
      </c>
      <c r="L56" s="42" t="s">
        <v>160</v>
      </c>
      <c r="M56" s="43"/>
      <c r="N56" s="43"/>
    </row>
    <row r="57" spans="1:14" ht="18.5" thickBot="1" x14ac:dyDescent="0.45">
      <c r="A57" s="49"/>
      <c r="B57" s="49"/>
      <c r="C57" s="49"/>
      <c r="D57" s="49"/>
      <c r="E57" s="49"/>
      <c r="F57" s="49"/>
      <c r="G57" s="49"/>
      <c r="H57" s="49"/>
      <c r="I57" s="49"/>
      <c r="J57" s="46">
        <v>5.5680085946083073</v>
      </c>
      <c r="K57" s="62">
        <v>12.072347199641627</v>
      </c>
      <c r="L57" s="58">
        <v>42.098036010060341</v>
      </c>
      <c r="M57" s="43"/>
      <c r="N57" s="43"/>
    </row>
    <row r="58" spans="1:14" ht="36" x14ac:dyDescent="0.4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0" t="s">
        <v>161</v>
      </c>
      <c r="L58" s="41" t="s">
        <v>162</v>
      </c>
      <c r="M58" s="41" t="s">
        <v>149</v>
      </c>
      <c r="N58" s="42" t="s">
        <v>148</v>
      </c>
    </row>
    <row r="59" spans="1:14" ht="18.5" thickBot="1" x14ac:dyDescent="0.45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61">
        <v>10.347726171121394</v>
      </c>
      <c r="L59" s="46">
        <v>8.4004908143425006</v>
      </c>
      <c r="M59" s="46">
        <v>5.2173805336085408</v>
      </c>
      <c r="N59" s="53">
        <v>5.2173884986111423</v>
      </c>
    </row>
    <row r="60" spans="1:14" ht="36" x14ac:dyDescent="0.4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0" t="s">
        <v>163</v>
      </c>
      <c r="N60" s="42" t="s">
        <v>164</v>
      </c>
    </row>
    <row r="61" spans="1:14" ht="18.5" thickBot="1" x14ac:dyDescent="0.45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5">
        <v>3.6225335166343919</v>
      </c>
      <c r="N61" s="53">
        <v>3.7312095665931704</v>
      </c>
    </row>
    <row r="62" spans="1:14" ht="36" x14ac:dyDescent="0.4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0" t="s">
        <v>150</v>
      </c>
      <c r="N62" s="42" t="s">
        <v>151</v>
      </c>
    </row>
    <row r="63" spans="1:14" ht="18.5" thickBot="1" x14ac:dyDescent="0.45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51">
        <v>0.31630577580906916</v>
      </c>
      <c r="N63" s="52">
        <v>0.31630578637123108</v>
      </c>
    </row>
    <row r="64" spans="1:14" ht="36" x14ac:dyDescent="0.4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0" t="s">
        <v>150</v>
      </c>
      <c r="M64" s="42" t="s">
        <v>151</v>
      </c>
      <c r="N64" s="43"/>
    </row>
    <row r="65" spans="1:14" ht="18.5" thickBot="1" x14ac:dyDescent="0.45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5">
        <v>2.101064346639633</v>
      </c>
      <c r="M65" s="59">
        <v>2.1010644435882568</v>
      </c>
      <c r="N65" s="43"/>
    </row>
    <row r="66" spans="1:14" ht="18" x14ac:dyDescent="0.4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0" t="s">
        <v>150</v>
      </c>
      <c r="L66" s="42" t="s">
        <v>151</v>
      </c>
      <c r="M66" s="43"/>
      <c r="N66" s="43"/>
    </row>
    <row r="67" spans="1:14" ht="18.5" thickBot="1" x14ac:dyDescent="0.45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5">
        <v>3.2669220203894196</v>
      </c>
      <c r="L67" s="59">
        <v>3.2669219970703125</v>
      </c>
      <c r="M67" s="43"/>
      <c r="N67" s="43"/>
    </row>
    <row r="68" spans="1:14" ht="18" x14ac:dyDescent="0.4">
      <c r="A68" s="49"/>
      <c r="B68" s="49"/>
      <c r="C68" s="49"/>
      <c r="D68" s="49"/>
      <c r="E68" s="49"/>
      <c r="F68" s="49"/>
      <c r="G68" s="49"/>
      <c r="H68" s="40" t="s">
        <v>166</v>
      </c>
      <c r="I68" s="41" t="s">
        <v>157</v>
      </c>
      <c r="J68" s="41" t="s">
        <v>144</v>
      </c>
      <c r="K68" s="42" t="s">
        <v>145</v>
      </c>
      <c r="L68" s="43"/>
      <c r="M68" s="43"/>
      <c r="N68" s="43"/>
    </row>
    <row r="69" spans="1:14" ht="18.5" thickBot="1" x14ac:dyDescent="0.45">
      <c r="A69" s="49"/>
      <c r="B69" s="49"/>
      <c r="C69" s="49"/>
      <c r="D69" s="49"/>
      <c r="E69" s="49"/>
      <c r="F69" s="49"/>
      <c r="G69" s="49"/>
      <c r="H69" s="61">
        <v>26.854832107543945</v>
      </c>
      <c r="I69" s="62">
        <v>15.205205706024172</v>
      </c>
      <c r="J69" s="46">
        <v>3.1332098832833934</v>
      </c>
      <c r="K69" s="53">
        <v>1.0138594271488075</v>
      </c>
      <c r="L69" s="43"/>
      <c r="M69" s="43"/>
      <c r="N69" s="43"/>
    </row>
    <row r="70" spans="1:14" ht="36" x14ac:dyDescent="0.4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2" t="s">
        <v>146</v>
      </c>
      <c r="L70" s="43"/>
      <c r="M70" s="43"/>
      <c r="N70" s="43"/>
    </row>
    <row r="71" spans="1:14" ht="18.5" thickBot="1" x14ac:dyDescent="0.45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53">
        <v>3.1958740893098856</v>
      </c>
      <c r="L71" s="43"/>
      <c r="M71" s="43"/>
      <c r="N71" s="43"/>
    </row>
    <row r="72" spans="1:14" ht="18" x14ac:dyDescent="0.4">
      <c r="A72" s="49"/>
      <c r="B72" s="49"/>
      <c r="C72" s="49"/>
      <c r="D72" s="49"/>
      <c r="E72" s="49"/>
      <c r="F72" s="49"/>
      <c r="G72" s="49"/>
      <c r="H72" s="49"/>
      <c r="I72" s="49"/>
      <c r="J72" s="41" t="s">
        <v>147</v>
      </c>
      <c r="K72" s="42" t="s">
        <v>148</v>
      </c>
      <c r="L72" s="43"/>
      <c r="M72" s="43"/>
      <c r="N72" s="43"/>
    </row>
    <row r="73" spans="1:14" ht="18.5" thickBot="1" x14ac:dyDescent="0.45">
      <c r="A73" s="49"/>
      <c r="B73" s="49"/>
      <c r="C73" s="49"/>
      <c r="D73" s="49"/>
      <c r="E73" s="49"/>
      <c r="F73" s="49"/>
      <c r="G73" s="49"/>
      <c r="H73" s="49"/>
      <c r="I73" s="49"/>
      <c r="J73" s="46">
        <v>5.8479364124144375</v>
      </c>
      <c r="K73" s="53">
        <v>5.8479455690032793</v>
      </c>
      <c r="L73" s="43"/>
      <c r="M73" s="43"/>
      <c r="N73" s="43"/>
    </row>
    <row r="74" spans="1:14" ht="18" x14ac:dyDescent="0.4">
      <c r="A74" s="49"/>
      <c r="B74" s="49"/>
      <c r="C74" s="49"/>
      <c r="D74" s="49"/>
      <c r="E74" s="49"/>
      <c r="F74" s="49"/>
      <c r="G74" s="49"/>
      <c r="H74" s="49"/>
      <c r="I74" s="49"/>
      <c r="J74" s="41" t="s">
        <v>149</v>
      </c>
      <c r="K74" s="42" t="s">
        <v>148</v>
      </c>
      <c r="L74" s="43"/>
      <c r="M74" s="43"/>
      <c r="N74" s="43"/>
    </row>
    <row r="75" spans="1:14" ht="18.5" thickBot="1" x14ac:dyDescent="0.45">
      <c r="A75" s="49"/>
      <c r="B75" s="49"/>
      <c r="C75" s="49"/>
      <c r="D75" s="49"/>
      <c r="E75" s="49"/>
      <c r="F75" s="49"/>
      <c r="G75" s="49"/>
      <c r="H75" s="49"/>
      <c r="I75" s="49"/>
      <c r="J75" s="46">
        <v>2.5959813191147623</v>
      </c>
      <c r="K75" s="53">
        <v>2.5959853275206073</v>
      </c>
      <c r="L75" s="43"/>
      <c r="M75" s="43"/>
      <c r="N75" s="43"/>
    </row>
    <row r="76" spans="1:14" ht="18" x14ac:dyDescent="0.4">
      <c r="A76" s="49"/>
      <c r="B76" s="49"/>
      <c r="C76" s="49"/>
      <c r="D76" s="49"/>
      <c r="E76" s="49"/>
      <c r="F76" s="49"/>
      <c r="G76" s="49"/>
      <c r="H76" s="49"/>
      <c r="I76" s="49"/>
      <c r="J76" s="40" t="s">
        <v>150</v>
      </c>
      <c r="K76" s="42" t="s">
        <v>151</v>
      </c>
      <c r="L76" s="43"/>
      <c r="M76" s="43"/>
      <c r="N76" s="43"/>
    </row>
    <row r="77" spans="1:14" ht="18.5" thickBot="1" x14ac:dyDescent="0.45">
      <c r="A77" s="49"/>
      <c r="B77" s="49"/>
      <c r="C77" s="49"/>
      <c r="D77" s="49"/>
      <c r="E77" s="49"/>
      <c r="F77" s="49"/>
      <c r="G77" s="49"/>
      <c r="H77" s="49"/>
      <c r="I77" s="49"/>
      <c r="J77" s="45">
        <v>4.0544762000152605</v>
      </c>
      <c r="K77" s="53">
        <v>4.054476261138916</v>
      </c>
      <c r="L77" s="43"/>
      <c r="M77" s="43"/>
      <c r="N77" s="43"/>
    </row>
    <row r="78" spans="1:14" ht="18" x14ac:dyDescent="0.4">
      <c r="A78" s="49"/>
      <c r="B78" s="49"/>
      <c r="C78" s="49"/>
      <c r="D78" s="49"/>
      <c r="E78" s="49"/>
      <c r="F78" s="49"/>
      <c r="G78" s="49"/>
      <c r="H78" s="49"/>
      <c r="I78" s="41" t="s">
        <v>143</v>
      </c>
      <c r="J78" s="41" t="s">
        <v>144</v>
      </c>
      <c r="K78" s="42" t="s">
        <v>145</v>
      </c>
      <c r="L78" s="43"/>
      <c r="M78" s="43"/>
      <c r="N78" s="43"/>
    </row>
    <row r="79" spans="1:14" ht="18.5" thickBot="1" x14ac:dyDescent="0.45">
      <c r="A79" s="49"/>
      <c r="B79" s="49"/>
      <c r="C79" s="49"/>
      <c r="D79" s="49"/>
      <c r="E79" s="49"/>
      <c r="F79" s="49"/>
      <c r="G79" s="49"/>
      <c r="H79" s="49"/>
      <c r="I79" s="62">
        <v>19.646994868469239</v>
      </c>
      <c r="J79" s="46">
        <v>4.0484924013011083</v>
      </c>
      <c r="K79" s="53">
        <v>1.3100310196956817</v>
      </c>
      <c r="L79" s="43"/>
      <c r="M79" s="43"/>
      <c r="N79" s="43"/>
    </row>
    <row r="80" spans="1:14" ht="36" x14ac:dyDescent="0.4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2" t="s">
        <v>146</v>
      </c>
      <c r="L80" s="43"/>
      <c r="M80" s="43"/>
      <c r="N80" s="43"/>
    </row>
    <row r="81" spans="1:14" ht="18.5" thickBot="1" x14ac:dyDescent="0.45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53">
        <v>4.1294622113556008</v>
      </c>
      <c r="L81" s="43"/>
      <c r="M81" s="43"/>
      <c r="N81" s="43"/>
    </row>
    <row r="82" spans="1:14" ht="18" x14ac:dyDescent="0.4">
      <c r="A82" s="49"/>
      <c r="B82" s="49"/>
      <c r="C82" s="49"/>
      <c r="D82" s="49"/>
      <c r="E82" s="49"/>
      <c r="F82" s="49"/>
      <c r="G82" s="49"/>
      <c r="H82" s="49"/>
      <c r="I82" s="49"/>
      <c r="J82" s="41" t="s">
        <v>147</v>
      </c>
      <c r="K82" s="42" t="s">
        <v>148</v>
      </c>
      <c r="L82" s="43"/>
      <c r="M82" s="43"/>
      <c r="N82" s="43"/>
    </row>
    <row r="83" spans="1:14" ht="18.5" thickBot="1" x14ac:dyDescent="0.45">
      <c r="A83" s="49"/>
      <c r="B83" s="49"/>
      <c r="C83" s="49"/>
      <c r="D83" s="49"/>
      <c r="E83" s="49"/>
      <c r="F83" s="49"/>
      <c r="G83" s="49"/>
      <c r="H83" s="49"/>
      <c r="I83" s="49"/>
      <c r="J83" s="46">
        <v>7.5562528559822386</v>
      </c>
      <c r="K83" s="53">
        <v>7.556264506359633</v>
      </c>
      <c r="L83" s="43"/>
      <c r="M83" s="43"/>
      <c r="N83" s="43"/>
    </row>
    <row r="84" spans="1:14" ht="18" x14ac:dyDescent="0.4">
      <c r="A84" s="49"/>
      <c r="B84" s="49"/>
      <c r="C84" s="49"/>
      <c r="D84" s="49"/>
      <c r="E84" s="49"/>
      <c r="F84" s="49"/>
      <c r="G84" s="49"/>
      <c r="H84" s="49"/>
      <c r="I84" s="49"/>
      <c r="J84" s="41" t="s">
        <v>149</v>
      </c>
      <c r="K84" s="42" t="s">
        <v>148</v>
      </c>
      <c r="L84" s="43"/>
      <c r="M84" s="43"/>
      <c r="N84" s="43"/>
    </row>
    <row r="85" spans="1:14" ht="18.5" thickBot="1" x14ac:dyDescent="0.45">
      <c r="A85" s="49"/>
      <c r="B85" s="49"/>
      <c r="C85" s="49"/>
      <c r="D85" s="49"/>
      <c r="E85" s="49"/>
      <c r="F85" s="49"/>
      <c r="G85" s="49"/>
      <c r="H85" s="49"/>
      <c r="I85" s="49"/>
      <c r="J85" s="46">
        <v>3.3543270434670558</v>
      </c>
      <c r="K85" s="53">
        <v>3.3543320906184801</v>
      </c>
      <c r="L85" s="43"/>
      <c r="M85" s="43"/>
      <c r="N85" s="43"/>
    </row>
    <row r="86" spans="1:14" ht="18" x14ac:dyDescent="0.4">
      <c r="A86" s="49"/>
      <c r="B86" s="49"/>
      <c r="C86" s="49"/>
      <c r="D86" s="49"/>
      <c r="E86" s="49"/>
      <c r="F86" s="49"/>
      <c r="G86" s="49"/>
      <c r="H86" s="49"/>
      <c r="I86" s="49"/>
      <c r="J86" s="40" t="s">
        <v>150</v>
      </c>
      <c r="K86" s="42" t="s">
        <v>151</v>
      </c>
      <c r="L86" s="43"/>
      <c r="M86" s="43"/>
      <c r="N86" s="43"/>
    </row>
    <row r="87" spans="1:14" ht="18.5" thickBot="1" x14ac:dyDescent="0.45">
      <c r="A87" s="49"/>
      <c r="B87" s="49"/>
      <c r="C87" s="49"/>
      <c r="D87" s="49"/>
      <c r="E87" s="49"/>
      <c r="F87" s="49"/>
      <c r="G87" s="49"/>
      <c r="H87" s="49"/>
      <c r="I87" s="49"/>
      <c r="J87" s="45">
        <v>5.2388817533719338</v>
      </c>
      <c r="K87" s="53">
        <v>5.2388815879821777</v>
      </c>
      <c r="L87" s="43"/>
      <c r="M87" s="43"/>
      <c r="N87" s="43"/>
    </row>
    <row r="88" spans="1:14" ht="36" x14ac:dyDescent="0.4">
      <c r="A88" s="49"/>
      <c r="B88" s="49"/>
      <c r="C88" s="49"/>
      <c r="D88" s="49"/>
      <c r="E88" s="49"/>
      <c r="F88" s="49"/>
      <c r="G88" s="40" t="s">
        <v>193</v>
      </c>
      <c r="H88" s="112" t="s">
        <v>165</v>
      </c>
      <c r="I88" s="40" t="s">
        <v>156</v>
      </c>
      <c r="J88" s="41" t="s">
        <v>157</v>
      </c>
      <c r="K88" s="41" t="s">
        <v>144</v>
      </c>
      <c r="L88" s="42" t="s">
        <v>145</v>
      </c>
      <c r="M88" s="43"/>
      <c r="N88" s="43"/>
    </row>
    <row r="89" spans="1:14" ht="18.5" thickBot="1" x14ac:dyDescent="0.45">
      <c r="A89" s="49"/>
      <c r="B89" s="49"/>
      <c r="C89" s="49"/>
      <c r="D89" s="49"/>
      <c r="E89" s="49"/>
      <c r="F89" s="49"/>
      <c r="G89" s="61">
        <v>15.457033864172365</v>
      </c>
      <c r="H89" s="62">
        <v>15.457034111022949</v>
      </c>
      <c r="I89" s="61">
        <v>34.970611731722556</v>
      </c>
      <c r="J89" s="46">
        <v>8.9804530517578129</v>
      </c>
      <c r="K89" s="46">
        <v>1.8505271015703102</v>
      </c>
      <c r="L89" s="50">
        <v>0.59880261029136539</v>
      </c>
      <c r="M89" s="43"/>
      <c r="N89" s="43"/>
    </row>
    <row r="90" spans="1:14" ht="36" x14ac:dyDescent="0.4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2" t="s">
        <v>146</v>
      </c>
      <c r="M90" s="43"/>
      <c r="N90" s="43"/>
    </row>
    <row r="91" spans="1:14" ht="18.5" thickBot="1" x14ac:dyDescent="0.45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53">
        <v>1.8875375575714992</v>
      </c>
      <c r="M91" s="43"/>
      <c r="N91" s="43"/>
    </row>
    <row r="92" spans="1:14" ht="18" x14ac:dyDescent="0.4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1" t="s">
        <v>147</v>
      </c>
      <c r="L92" s="42" t="s">
        <v>148</v>
      </c>
      <c r="M92" s="43"/>
      <c r="N92" s="43"/>
    </row>
    <row r="93" spans="1:14" ht="18.5" thickBot="1" x14ac:dyDescent="0.45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6">
        <v>3.4538908092847849</v>
      </c>
      <c r="L93" s="53">
        <v>3.4538960798563143</v>
      </c>
      <c r="M93" s="43"/>
      <c r="N93" s="43"/>
    </row>
    <row r="94" spans="1:14" ht="18" x14ac:dyDescent="0.4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1" t="s">
        <v>149</v>
      </c>
      <c r="L94" s="42" t="s">
        <v>148</v>
      </c>
      <c r="M94" s="43"/>
      <c r="N94" s="43"/>
    </row>
    <row r="95" spans="1:14" ht="18.5" thickBot="1" x14ac:dyDescent="0.45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6">
        <v>1.5332307649808354</v>
      </c>
      <c r="L95" s="53">
        <v>1.5332331251464355</v>
      </c>
      <c r="M95" s="43"/>
      <c r="N95" s="43"/>
    </row>
    <row r="96" spans="1:14" ht="18" x14ac:dyDescent="0.4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0" t="s">
        <v>150</v>
      </c>
      <c r="L96" s="42" t="s">
        <v>151</v>
      </c>
      <c r="M96" s="43"/>
      <c r="N96" s="43"/>
    </row>
    <row r="97" spans="1:14" ht="18.5" thickBot="1" x14ac:dyDescent="0.45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5">
        <v>2.3946426732630788</v>
      </c>
      <c r="L97" s="53">
        <v>2.3946425914764404</v>
      </c>
      <c r="M97" s="43"/>
      <c r="N97" s="43"/>
    </row>
    <row r="98" spans="1:14" ht="36" x14ac:dyDescent="0.4">
      <c r="A98" s="49"/>
      <c r="B98" s="49"/>
      <c r="C98" s="49"/>
      <c r="D98" s="49"/>
      <c r="E98" s="49"/>
      <c r="F98" s="49"/>
      <c r="G98" s="49"/>
      <c r="H98" s="49"/>
      <c r="I98" s="49"/>
      <c r="J98" s="41" t="s">
        <v>158</v>
      </c>
      <c r="K98" s="41" t="s">
        <v>159</v>
      </c>
      <c r="L98" s="42" t="s">
        <v>160</v>
      </c>
      <c r="M98" s="43"/>
      <c r="N98" s="43"/>
    </row>
    <row r="99" spans="1:14" ht="18.5" thickBot="1" x14ac:dyDescent="0.45">
      <c r="A99" s="49"/>
      <c r="B99" s="49"/>
      <c r="C99" s="49"/>
      <c r="D99" s="49"/>
      <c r="E99" s="49"/>
      <c r="F99" s="49"/>
      <c r="G99" s="49"/>
      <c r="H99" s="49"/>
      <c r="I99" s="49"/>
      <c r="J99" s="62">
        <v>25.83279076843262</v>
      </c>
      <c r="K99" s="62">
        <v>56.00968799898078</v>
      </c>
      <c r="L99" s="63">
        <v>195.31395122891237</v>
      </c>
      <c r="M99" s="43"/>
      <c r="N99" s="43"/>
    </row>
    <row r="100" spans="1:14" ht="36" x14ac:dyDescent="0.4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0" t="s">
        <v>161</v>
      </c>
      <c r="L100" s="41" t="s">
        <v>162</v>
      </c>
      <c r="M100" s="41" t="s">
        <v>149</v>
      </c>
      <c r="N100" s="42" t="s">
        <v>148</v>
      </c>
    </row>
    <row r="101" spans="1:14" ht="18.5" thickBot="1" x14ac:dyDescent="0.45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61">
        <v>48.008303999126376</v>
      </c>
      <c r="L101" s="62">
        <v>38.974101837081918</v>
      </c>
      <c r="M101" s="62">
        <v>24.206052596854963</v>
      </c>
      <c r="N101" s="58">
        <v>24.206089779861006</v>
      </c>
    </row>
    <row r="102" spans="1:14" ht="36" x14ac:dyDescent="0.4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0" t="s">
        <v>163</v>
      </c>
      <c r="N102" s="42" t="s">
        <v>164</v>
      </c>
    </row>
    <row r="103" spans="1:14" ht="18.5" thickBot="1" x14ac:dyDescent="0.45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61">
        <v>16.806755089584048</v>
      </c>
      <c r="N103" s="58">
        <v>17.310957717895509</v>
      </c>
    </row>
    <row r="104" spans="1:14" ht="36" x14ac:dyDescent="0.4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0" t="s">
        <v>150</v>
      </c>
      <c r="N104" s="42" t="s">
        <v>151</v>
      </c>
    </row>
    <row r="105" spans="1:14" ht="18.5" thickBot="1" x14ac:dyDescent="0.45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5">
        <v>1.4675015933000777</v>
      </c>
      <c r="N105" s="59">
        <v>1.4675016403198242</v>
      </c>
    </row>
    <row r="106" spans="1:14" ht="36" x14ac:dyDescent="0.4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0" t="s">
        <v>150</v>
      </c>
      <c r="M106" s="42" t="s">
        <v>151</v>
      </c>
      <c r="N106" s="43"/>
    </row>
    <row r="107" spans="1:14" ht="18.5" thickBot="1" x14ac:dyDescent="0.45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5">
        <v>9.7478942149887082</v>
      </c>
      <c r="M107" s="59">
        <v>9.747894287109375</v>
      </c>
      <c r="N107" s="43"/>
    </row>
    <row r="108" spans="1:14" ht="18" x14ac:dyDescent="0.4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0" t="s">
        <v>150</v>
      </c>
      <c r="L108" s="42" t="s">
        <v>151</v>
      </c>
      <c r="M108" s="43"/>
      <c r="N108" s="43"/>
    </row>
    <row r="109" spans="1:14" ht="18.5" thickBot="1" x14ac:dyDescent="0.45">
      <c r="A109" s="49"/>
      <c r="B109" s="49"/>
      <c r="C109" s="49"/>
      <c r="D109" s="49"/>
      <c r="E109" s="49"/>
      <c r="F109" s="70"/>
      <c r="G109" s="70"/>
      <c r="H109" s="70"/>
      <c r="I109" s="70"/>
      <c r="J109" s="70"/>
      <c r="K109" s="73">
        <v>15.156893688780187</v>
      </c>
      <c r="L109" s="72">
        <v>15.156893730163574</v>
      </c>
      <c r="M109" s="43"/>
      <c r="N109" s="43"/>
    </row>
    <row r="110" spans="1:14" ht="36" x14ac:dyDescent="0.4">
      <c r="A110" s="49"/>
      <c r="B110" s="49"/>
      <c r="C110" s="49"/>
      <c r="D110" s="40" t="s">
        <v>150</v>
      </c>
      <c r="E110" s="42" t="s">
        <v>151</v>
      </c>
      <c r="F110" s="43"/>
      <c r="G110" s="43"/>
      <c r="H110" s="43"/>
      <c r="I110" s="43"/>
      <c r="J110" s="43"/>
      <c r="K110" s="43"/>
      <c r="L110" s="43"/>
      <c r="M110" s="43"/>
      <c r="N110" s="43"/>
    </row>
    <row r="111" spans="1:14" ht="18.5" thickBot="1" x14ac:dyDescent="0.45">
      <c r="A111" s="70"/>
      <c r="B111" s="70"/>
      <c r="C111" s="70"/>
      <c r="D111" s="73">
        <v>57.402960068876098</v>
      </c>
      <c r="E111" s="72">
        <v>57.402961730957031</v>
      </c>
      <c r="F111" s="43"/>
      <c r="G111" s="43"/>
      <c r="H111" s="43"/>
      <c r="I111" s="43"/>
      <c r="J111" s="43"/>
      <c r="K111" s="43"/>
      <c r="L111" s="43"/>
      <c r="M111" s="43"/>
      <c r="N111" s="43"/>
    </row>
  </sheetData>
  <mergeCells count="1">
    <mergeCell ref="A1:D1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B4258-4586-4455-9E74-8DE83D567A1B}">
  <sheetPr codeName="Sheet32"/>
  <dimension ref="A2:AI172"/>
  <sheetViews>
    <sheetView workbookViewId="0">
      <selection activeCell="B6" sqref="B6"/>
    </sheetView>
  </sheetViews>
  <sheetFormatPr defaultRowHeight="14.5" x14ac:dyDescent="0.35"/>
  <cols>
    <col min="1" max="1" width="25.6328125" customWidth="1"/>
    <col min="2" max="5" width="9.6328125" customWidth="1"/>
    <col min="6" max="7" width="8.6328125" customWidth="1"/>
    <col min="8" max="8" width="25.6328125" customWidth="1"/>
    <col min="9" max="12" width="9.6328125" customWidth="1"/>
    <col min="13" max="14" width="8.6328125" customWidth="1"/>
    <col min="15" max="15" width="25.6328125" customWidth="1"/>
    <col min="16" max="19" width="9.6328125" customWidth="1"/>
    <col min="20" max="21" width="8.6328125" customWidth="1"/>
    <col min="22" max="22" width="25.6328125" customWidth="1"/>
    <col min="23" max="26" width="9.6328125" customWidth="1"/>
    <col min="27" max="28" width="8.6328125" customWidth="1"/>
    <col min="29" max="29" width="25.6328125" customWidth="1"/>
    <col min="30" max="33" width="9.6328125" customWidth="1"/>
    <col min="34" max="35" width="8.6328125" customWidth="1"/>
  </cols>
  <sheetData>
    <row r="2" spans="1:35" ht="18" x14ac:dyDescent="0.4">
      <c r="A2" s="76" t="s">
        <v>203</v>
      </c>
      <c r="B2" s="266" t="s">
        <v>715</v>
      </c>
      <c r="C2" s="267"/>
      <c r="D2" s="267"/>
      <c r="E2" s="267"/>
      <c r="F2" s="26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 ht="18" x14ac:dyDescent="0.4">
      <c r="A3" s="76" t="s">
        <v>204</v>
      </c>
      <c r="B3" s="268" t="s">
        <v>747</v>
      </c>
      <c r="C3" s="269"/>
      <c r="D3" s="269"/>
      <c r="E3" s="269"/>
      <c r="F3" s="270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36" x14ac:dyDescent="0.4">
      <c r="A4" s="78" t="s">
        <v>1</v>
      </c>
      <c r="B4" s="77"/>
      <c r="C4" s="77"/>
      <c r="D4" s="77">
        <f>D6/B6*100</f>
        <v>622.28913438553911</v>
      </c>
      <c r="E4" s="77"/>
      <c r="F4" s="77"/>
      <c r="G4" s="77"/>
      <c r="H4" s="78" t="s">
        <v>2</v>
      </c>
      <c r="I4" s="77"/>
      <c r="J4" s="77"/>
      <c r="K4" s="77">
        <f>K6/I6*100</f>
        <v>69.894712311628496</v>
      </c>
      <c r="L4" s="77"/>
      <c r="M4" s="77"/>
      <c r="N4" s="77"/>
      <c r="O4" s="78" t="s">
        <v>3</v>
      </c>
      <c r="P4" s="77"/>
      <c r="Q4" s="77"/>
      <c r="R4" s="77">
        <f>R6/P6*100</f>
        <v>98.795381866659127</v>
      </c>
      <c r="S4" s="77"/>
      <c r="T4" s="77"/>
      <c r="U4" s="77"/>
      <c r="V4" s="78" t="s">
        <v>206</v>
      </c>
      <c r="W4" s="77"/>
      <c r="X4" s="77"/>
      <c r="Y4" s="77">
        <f>Y6/W6*100</f>
        <v>0</v>
      </c>
      <c r="Z4" s="77"/>
      <c r="AA4" s="77"/>
      <c r="AB4" s="77"/>
      <c r="AC4" s="78" t="s">
        <v>5</v>
      </c>
      <c r="AD4" s="77"/>
      <c r="AE4" s="77"/>
      <c r="AF4" s="77">
        <f>AF6/AD6*100</f>
        <v>22.697574180564665</v>
      </c>
      <c r="AG4" s="77"/>
      <c r="AH4" s="77"/>
      <c r="AI4" s="77"/>
    </row>
    <row r="5" spans="1:35" ht="90" x14ac:dyDescent="0.4">
      <c r="A5" s="76" t="s">
        <v>207</v>
      </c>
      <c r="B5" s="76" t="s">
        <v>208</v>
      </c>
      <c r="C5" s="76" t="s">
        <v>209</v>
      </c>
      <c r="D5" s="76" t="s">
        <v>210</v>
      </c>
      <c r="E5" s="76" t="s">
        <v>211</v>
      </c>
      <c r="F5" s="76" t="s">
        <v>212</v>
      </c>
      <c r="G5" s="76" t="s">
        <v>213</v>
      </c>
      <c r="H5" s="76" t="s">
        <v>207</v>
      </c>
      <c r="I5" s="76" t="s">
        <v>208</v>
      </c>
      <c r="J5" s="76" t="s">
        <v>209</v>
      </c>
      <c r="K5" s="76" t="s">
        <v>210</v>
      </c>
      <c r="L5" s="76" t="s">
        <v>211</v>
      </c>
      <c r="M5" s="76" t="s">
        <v>212</v>
      </c>
      <c r="N5" s="76" t="s">
        <v>213</v>
      </c>
      <c r="O5" s="76" t="s">
        <v>207</v>
      </c>
      <c r="P5" s="76" t="s">
        <v>208</v>
      </c>
      <c r="Q5" s="76" t="s">
        <v>209</v>
      </c>
      <c r="R5" s="76" t="s">
        <v>210</v>
      </c>
      <c r="S5" s="76" t="s">
        <v>211</v>
      </c>
      <c r="T5" s="76" t="s">
        <v>212</v>
      </c>
      <c r="U5" s="76" t="s">
        <v>213</v>
      </c>
      <c r="V5" s="76" t="s">
        <v>207</v>
      </c>
      <c r="W5" s="76" t="s">
        <v>208</v>
      </c>
      <c r="X5" s="76" t="s">
        <v>209</v>
      </c>
      <c r="Y5" s="76" t="s">
        <v>210</v>
      </c>
      <c r="Z5" s="76" t="s">
        <v>211</v>
      </c>
      <c r="AA5" s="76" t="s">
        <v>212</v>
      </c>
      <c r="AB5" s="76" t="s">
        <v>213</v>
      </c>
      <c r="AC5" s="76" t="s">
        <v>207</v>
      </c>
      <c r="AD5" s="76" t="s">
        <v>208</v>
      </c>
      <c r="AE5" s="76" t="s">
        <v>209</v>
      </c>
      <c r="AF5" s="76" t="s">
        <v>210</v>
      </c>
      <c r="AG5" s="76" t="s">
        <v>211</v>
      </c>
      <c r="AH5" s="76" t="s">
        <v>212</v>
      </c>
      <c r="AI5" s="76" t="s">
        <v>213</v>
      </c>
    </row>
    <row r="6" spans="1:35" ht="18" x14ac:dyDescent="0.4">
      <c r="A6" s="78" t="s">
        <v>214</v>
      </c>
      <c r="B6" s="79">
        <f>-2449.38499401144+2274.60083688731</f>
        <v>-174.78415712413016</v>
      </c>
      <c r="C6" s="80">
        <v>912.87866128667827</v>
      </c>
      <c r="D6" s="79">
        <f>-2449.38499401144+1361.72217560063</f>
        <v>-1087.6628184108101</v>
      </c>
      <c r="E6" s="81"/>
      <c r="F6" s="81"/>
      <c r="G6" s="85">
        <v>0.59866423748620778</v>
      </c>
      <c r="H6" s="78" t="s">
        <v>214</v>
      </c>
      <c r="I6" s="83">
        <v>16.877912458011988</v>
      </c>
      <c r="J6" s="84">
        <v>5.0811441012760037</v>
      </c>
      <c r="K6" s="83">
        <v>11.796768356735985</v>
      </c>
      <c r="L6" s="81"/>
      <c r="M6" s="81"/>
      <c r="N6" s="85">
        <v>0.69894712311628504</v>
      </c>
      <c r="O6" s="78" t="s">
        <v>214</v>
      </c>
      <c r="P6" s="83">
        <v>13.731834798217106</v>
      </c>
      <c r="Q6" s="85">
        <v>0.16541617201973471</v>
      </c>
      <c r="R6" s="83">
        <v>13.56641862619737</v>
      </c>
      <c r="S6" s="81"/>
      <c r="T6" s="81"/>
      <c r="U6" s="85">
        <v>0.98795381866659138</v>
      </c>
      <c r="V6" s="78" t="s">
        <v>214</v>
      </c>
      <c r="W6" s="86">
        <v>2.855227537604962E-6</v>
      </c>
      <c r="X6" s="86">
        <v>2.855227537604962E-6</v>
      </c>
      <c r="Y6" s="87">
        <v>0</v>
      </c>
      <c r="Z6" s="81"/>
      <c r="AA6" s="81"/>
      <c r="AB6" s="87">
        <v>0</v>
      </c>
      <c r="AC6" s="78" t="s">
        <v>214</v>
      </c>
      <c r="AD6" s="80">
        <v>119.09026126085175</v>
      </c>
      <c r="AE6" s="94">
        <v>92.059660869341641</v>
      </c>
      <c r="AF6" s="94">
        <v>27.030600391510088</v>
      </c>
      <c r="AG6" s="77"/>
      <c r="AH6" s="77"/>
      <c r="AI6" s="89">
        <v>0.22697574180564667</v>
      </c>
    </row>
    <row r="7" spans="1:35" ht="18" x14ac:dyDescent="0.4">
      <c r="A7" s="76" t="s">
        <v>223</v>
      </c>
      <c r="B7" s="91">
        <v>1284.022969901376</v>
      </c>
      <c r="C7" s="94">
        <v>54.601078505389943</v>
      </c>
      <c r="D7" s="91">
        <f>-2449.38499401144+1229.42189139599</f>
        <v>-1219.96310261545</v>
      </c>
      <c r="E7" s="89">
        <v>0.56450474697727826</v>
      </c>
      <c r="F7" s="89">
        <v>0.95747655627252226</v>
      </c>
      <c r="G7" s="89">
        <v>0.54050006113529592</v>
      </c>
      <c r="H7" s="76" t="s">
        <v>232</v>
      </c>
      <c r="I7" s="92">
        <v>9.5578068035071109</v>
      </c>
      <c r="J7" s="90">
        <v>9.8590270986163957E-3</v>
      </c>
      <c r="K7" s="92">
        <v>9.5479477764084937</v>
      </c>
      <c r="L7" s="89">
        <v>0.56629081512802826</v>
      </c>
      <c r="M7" s="89">
        <v>0.99896848437080776</v>
      </c>
      <c r="N7" s="89">
        <v>0.56570667730155566</v>
      </c>
      <c r="O7" s="76" t="s">
        <v>622</v>
      </c>
      <c r="P7" s="94">
        <v>10.909902873442205</v>
      </c>
      <c r="Q7" s="95">
        <v>0</v>
      </c>
      <c r="R7" s="94">
        <v>10.909902873442205</v>
      </c>
      <c r="S7" s="89">
        <v>0.79449709625538967</v>
      </c>
      <c r="T7" s="92">
        <v>1</v>
      </c>
      <c r="U7" s="89">
        <v>0.79449709625538967</v>
      </c>
      <c r="V7" s="76" t="s">
        <v>218</v>
      </c>
      <c r="W7" s="90">
        <v>2.0867312761584039E-6</v>
      </c>
      <c r="X7" s="90">
        <v>2.0867312761584039E-6</v>
      </c>
      <c r="Y7" s="95">
        <v>0</v>
      </c>
      <c r="Z7" s="89">
        <v>0.73084587784159838</v>
      </c>
      <c r="AA7" s="95">
        <v>0</v>
      </c>
      <c r="AB7" s="95">
        <v>0</v>
      </c>
      <c r="AC7" s="76" t="s">
        <v>219</v>
      </c>
      <c r="AD7" s="94">
        <v>99.105430121077887</v>
      </c>
      <c r="AE7" s="94">
        <v>87.579369636040909</v>
      </c>
      <c r="AF7" s="94">
        <v>11.526060485036965</v>
      </c>
      <c r="AG7" s="89">
        <v>0.83218752794571771</v>
      </c>
      <c r="AH7" s="89">
        <v>0.11630099855230421</v>
      </c>
      <c r="AI7" s="93">
        <v>9.6784240482860523E-2</v>
      </c>
    </row>
    <row r="8" spans="1:35" ht="18" x14ac:dyDescent="0.4">
      <c r="A8" s="76" t="s">
        <v>215</v>
      </c>
      <c r="B8" s="88">
        <v>990.24366198230325</v>
      </c>
      <c r="C8" s="88">
        <v>857.94337777765793</v>
      </c>
      <c r="D8" s="88">
        <v>132.30028420464527</v>
      </c>
      <c r="E8" s="89">
        <v>0.99985307092206666</v>
      </c>
      <c r="F8" s="89">
        <v>0.1336037677229886</v>
      </c>
      <c r="G8" s="93">
        <v>5.8164176350911902E-2</v>
      </c>
      <c r="H8" s="76" t="s">
        <v>219</v>
      </c>
      <c r="I8" s="92">
        <v>2.7980539245105032</v>
      </c>
      <c r="J8" s="92">
        <v>2.4726374590867377</v>
      </c>
      <c r="K8" s="89">
        <v>0.32541646542376512</v>
      </c>
      <c r="L8" s="89">
        <v>0.73207280573091582</v>
      </c>
      <c r="M8" s="89">
        <v>0.11630099855230421</v>
      </c>
      <c r="N8" s="93">
        <v>1.9280611049104543E-2</v>
      </c>
      <c r="O8" s="76" t="s">
        <v>627</v>
      </c>
      <c r="P8" s="92">
        <v>1.8052123931193207</v>
      </c>
      <c r="Q8" s="95">
        <v>0</v>
      </c>
      <c r="R8" s="92">
        <v>1.8052123931193207</v>
      </c>
      <c r="S8" s="89">
        <v>0.92595894528329259</v>
      </c>
      <c r="T8" s="92">
        <v>1</v>
      </c>
      <c r="U8" s="89">
        <v>0.13146184902790289</v>
      </c>
      <c r="V8" s="76" t="s">
        <v>224</v>
      </c>
      <c r="W8" s="90">
        <v>2.8120274519753084E-7</v>
      </c>
      <c r="X8" s="90">
        <v>2.8120274519753084E-7</v>
      </c>
      <c r="Y8" s="95">
        <v>0</v>
      </c>
      <c r="Z8" s="89">
        <v>0.82933286057552469</v>
      </c>
      <c r="AA8" s="95">
        <v>0</v>
      </c>
      <c r="AB8" s="95">
        <v>0</v>
      </c>
      <c r="AC8" s="76" t="s">
        <v>252</v>
      </c>
      <c r="AD8" s="94">
        <v>10.0697625660511</v>
      </c>
      <c r="AE8" s="93">
        <v>9.3208793960616654E-2</v>
      </c>
      <c r="AF8" s="92">
        <v>9.9765537720904831</v>
      </c>
      <c r="AG8" s="89">
        <v>0.91674324609965296</v>
      </c>
      <c r="AH8" s="89">
        <v>0.990743694963091</v>
      </c>
      <c r="AI8" s="93">
        <v>8.3773044634087565E-2</v>
      </c>
    </row>
    <row r="9" spans="1:35" ht="18" x14ac:dyDescent="0.4">
      <c r="A9" s="96" t="s">
        <v>231</v>
      </c>
      <c r="B9" s="98">
        <v>0.32784582046712812</v>
      </c>
      <c r="C9" s="98">
        <v>0.32784582046712812</v>
      </c>
      <c r="D9" s="101">
        <v>0</v>
      </c>
      <c r="E9" s="98">
        <v>0.99999720426412408</v>
      </c>
      <c r="F9" s="101">
        <v>0</v>
      </c>
      <c r="G9" s="101">
        <v>0</v>
      </c>
      <c r="H9" s="76" t="s">
        <v>216</v>
      </c>
      <c r="I9" s="92">
        <v>2.5410119945323304</v>
      </c>
      <c r="J9" s="92">
        <v>2.5410119945323304</v>
      </c>
      <c r="K9" s="95">
        <v>0</v>
      </c>
      <c r="L9" s="89">
        <v>0.88262531042328995</v>
      </c>
      <c r="M9" s="95">
        <v>0</v>
      </c>
      <c r="N9" s="95">
        <v>0</v>
      </c>
      <c r="O9" s="76" t="s">
        <v>232</v>
      </c>
      <c r="P9" s="89">
        <v>0.60295525898720392</v>
      </c>
      <c r="Q9" s="90">
        <v>6.2195777334888539E-4</v>
      </c>
      <c r="R9" s="89">
        <v>0.60233330121385498</v>
      </c>
      <c r="S9" s="89">
        <v>0.96986824566793528</v>
      </c>
      <c r="T9" s="89">
        <v>0.99896848437080776</v>
      </c>
      <c r="U9" s="93">
        <v>4.3864007255029015E-2</v>
      </c>
      <c r="V9" s="76" t="s">
        <v>234</v>
      </c>
      <c r="W9" s="90">
        <v>1.4483956562126174E-7</v>
      </c>
      <c r="X9" s="90">
        <v>1.4483956562126174E-7</v>
      </c>
      <c r="Y9" s="95">
        <v>0</v>
      </c>
      <c r="Z9" s="89">
        <v>0.88006071456041468</v>
      </c>
      <c r="AA9" s="95">
        <v>0</v>
      </c>
      <c r="AB9" s="95">
        <v>0</v>
      </c>
      <c r="AC9" s="76" t="s">
        <v>246</v>
      </c>
      <c r="AD9" s="92">
        <v>5.2087495422394685</v>
      </c>
      <c r="AE9" s="92">
        <v>1.1675828776774153</v>
      </c>
      <c r="AF9" s="92">
        <v>4.041166664562053</v>
      </c>
      <c r="AG9" s="89">
        <v>0.96048107560050855</v>
      </c>
      <c r="AH9" s="89">
        <v>0.77584200042465068</v>
      </c>
      <c r="AI9" s="93">
        <v>3.3933645134176023E-2</v>
      </c>
    </row>
    <row r="10" spans="1:35" ht="36" x14ac:dyDescent="0.4">
      <c r="A10" s="96" t="s">
        <v>239</v>
      </c>
      <c r="B10" s="99">
        <v>5.1843038081429843E-3</v>
      </c>
      <c r="C10" s="99">
        <v>5.1843038081429843E-3</v>
      </c>
      <c r="D10" s="101">
        <v>0</v>
      </c>
      <c r="E10" s="98">
        <v>0.99999948347888745</v>
      </c>
      <c r="F10" s="101">
        <v>0</v>
      </c>
      <c r="G10" s="101">
        <v>0</v>
      </c>
      <c r="H10" s="76" t="s">
        <v>240</v>
      </c>
      <c r="I10" s="92">
        <v>1.0766195072187774</v>
      </c>
      <c r="J10" s="90">
        <v>3.3737965122669234E-3</v>
      </c>
      <c r="K10" s="92">
        <v>1.0732457107065105</v>
      </c>
      <c r="L10" s="89">
        <v>0.94641397563275453</v>
      </c>
      <c r="M10" s="89">
        <v>0.99686630560783507</v>
      </c>
      <c r="N10" s="93">
        <v>6.3588771027013949E-2</v>
      </c>
      <c r="O10" s="76" t="s">
        <v>219</v>
      </c>
      <c r="P10" s="89">
        <v>0.17703686902367172</v>
      </c>
      <c r="Q10" s="89">
        <v>0.15644730437564519</v>
      </c>
      <c r="R10" s="93">
        <v>2.0589564648026512E-2</v>
      </c>
      <c r="S10" s="89">
        <v>0.98276068659991167</v>
      </c>
      <c r="T10" s="89">
        <v>0.11630099855230419</v>
      </c>
      <c r="U10" s="90">
        <v>1.4994037541654513E-3</v>
      </c>
      <c r="V10" s="76" t="s">
        <v>239</v>
      </c>
      <c r="W10" s="90">
        <v>1.4321281237964046E-7</v>
      </c>
      <c r="X10" s="90">
        <v>1.4321281237964046E-7</v>
      </c>
      <c r="Y10" s="95">
        <v>0</v>
      </c>
      <c r="Z10" s="89">
        <v>0.93021882297504954</v>
      </c>
      <c r="AA10" s="95">
        <v>0</v>
      </c>
      <c r="AB10" s="95">
        <v>0</v>
      </c>
      <c r="AC10" s="76" t="s">
        <v>274</v>
      </c>
      <c r="AD10" s="92">
        <v>3.6111951782198743</v>
      </c>
      <c r="AE10" s="92">
        <v>2.8508424173082858</v>
      </c>
      <c r="AF10" s="89">
        <v>0.76035276091158843</v>
      </c>
      <c r="AG10" s="89">
        <v>0.9908042534992455</v>
      </c>
      <c r="AH10" s="89">
        <v>0.21055432436814495</v>
      </c>
      <c r="AI10" s="90">
        <v>6.3846762351636331E-3</v>
      </c>
    </row>
    <row r="11" spans="1:35" ht="18" x14ac:dyDescent="0.4">
      <c r="A11" s="96" t="s">
        <v>245</v>
      </c>
      <c r="B11" s="99">
        <v>3.1543107542943643E-4</v>
      </c>
      <c r="C11" s="99">
        <v>3.1543107542943643E-4</v>
      </c>
      <c r="D11" s="101">
        <v>0</v>
      </c>
      <c r="E11" s="98">
        <v>0.99999962215424099</v>
      </c>
      <c r="F11" s="101">
        <v>0</v>
      </c>
      <c r="G11" s="101">
        <v>0</v>
      </c>
      <c r="H11" s="76" t="s">
        <v>252</v>
      </c>
      <c r="I11" s="89">
        <v>0.41844430482640793</v>
      </c>
      <c r="J11" s="90">
        <v>3.8732481264305714E-3</v>
      </c>
      <c r="K11" s="89">
        <v>0.41457105669997735</v>
      </c>
      <c r="L11" s="89">
        <v>0.9712063962515598</v>
      </c>
      <c r="M11" s="89">
        <v>0.990743694963091</v>
      </c>
      <c r="N11" s="93">
        <v>2.4562934410954324E-2</v>
      </c>
      <c r="O11" s="76" t="s">
        <v>288</v>
      </c>
      <c r="P11" s="89">
        <v>0.14317702215194658</v>
      </c>
      <c r="Q11" s="95">
        <v>0</v>
      </c>
      <c r="R11" s="89">
        <v>0.14317702215194658</v>
      </c>
      <c r="S11" s="89">
        <v>0.99318733564250972</v>
      </c>
      <c r="T11" s="92">
        <v>1</v>
      </c>
      <c r="U11" s="93">
        <v>1.0426649042598168E-2</v>
      </c>
      <c r="V11" s="76" t="s">
        <v>247</v>
      </c>
      <c r="W11" s="90">
        <v>1.1196052489171798E-7</v>
      </c>
      <c r="X11" s="90">
        <v>1.1196052489171798E-7</v>
      </c>
      <c r="Y11" s="95">
        <v>0</v>
      </c>
      <c r="Z11" s="89">
        <v>0.96943129323079436</v>
      </c>
      <c r="AA11" s="95">
        <v>0</v>
      </c>
      <c r="AB11" s="95">
        <v>0</v>
      </c>
      <c r="AC11" s="96" t="s">
        <v>223</v>
      </c>
      <c r="AD11" s="98">
        <v>0.73854367335455651</v>
      </c>
      <c r="AE11" s="100">
        <v>3.1405420334177155E-2</v>
      </c>
      <c r="AF11" s="98">
        <v>0.70713825302037936</v>
      </c>
      <c r="AG11" s="98">
        <v>0.99700579899537023</v>
      </c>
      <c r="AH11" s="98">
        <v>0.95747655627252226</v>
      </c>
      <c r="AI11" s="99">
        <v>5.9378344251969093E-3</v>
      </c>
    </row>
    <row r="12" spans="1:35" ht="18" x14ac:dyDescent="0.4">
      <c r="A12" s="96" t="s">
        <v>247</v>
      </c>
      <c r="B12" s="99">
        <v>2.1471881486082901E-4</v>
      </c>
      <c r="C12" s="99">
        <v>2.1471881486082901E-4</v>
      </c>
      <c r="D12" s="101">
        <v>0</v>
      </c>
      <c r="E12" s="98">
        <v>0.99999971655270037</v>
      </c>
      <c r="F12" s="101">
        <v>0</v>
      </c>
      <c r="G12" s="101">
        <v>0</v>
      </c>
      <c r="H12" s="76" t="s">
        <v>263</v>
      </c>
      <c r="I12" s="89">
        <v>0.26117955266191989</v>
      </c>
      <c r="J12" s="95">
        <v>0</v>
      </c>
      <c r="K12" s="89">
        <v>0.26117955266191989</v>
      </c>
      <c r="L12" s="89">
        <v>0.98668103230691717</v>
      </c>
      <c r="M12" s="92">
        <v>1</v>
      </c>
      <c r="N12" s="93">
        <v>1.5474636055357503E-2</v>
      </c>
      <c r="O12" s="96" t="s">
        <v>291</v>
      </c>
      <c r="P12" s="100">
        <v>4.7559744688842429E-2</v>
      </c>
      <c r="Q12" s="99">
        <v>1.1398039855957033E-6</v>
      </c>
      <c r="R12" s="100">
        <v>4.7558604884856831E-2</v>
      </c>
      <c r="S12" s="98">
        <v>0.99665080176977605</v>
      </c>
      <c r="T12" s="98">
        <v>0.99997603427030457</v>
      </c>
      <c r="U12" s="99">
        <v>3.463383122773344E-3</v>
      </c>
      <c r="V12" s="76" t="s">
        <v>245</v>
      </c>
      <c r="W12" s="90">
        <v>5.1456945420788976E-8</v>
      </c>
      <c r="X12" s="90">
        <v>5.1456945420788976E-8</v>
      </c>
      <c r="Y12" s="95">
        <v>0</v>
      </c>
      <c r="Z12" s="89">
        <v>0.9874533053972756</v>
      </c>
      <c r="AA12" s="95">
        <v>0</v>
      </c>
      <c r="AB12" s="95">
        <v>0</v>
      </c>
      <c r="AC12" s="96" t="s">
        <v>249</v>
      </c>
      <c r="AD12" s="98">
        <v>0.17363245375233061</v>
      </c>
      <c r="AE12" s="98">
        <v>0.17363245375233061</v>
      </c>
      <c r="AF12" s="101">
        <v>0</v>
      </c>
      <c r="AG12" s="98">
        <v>0.99846378936262636</v>
      </c>
      <c r="AH12" s="101">
        <v>0</v>
      </c>
      <c r="AI12" s="101">
        <v>0</v>
      </c>
    </row>
    <row r="13" spans="1:35" ht="18" x14ac:dyDescent="0.4">
      <c r="A13" s="96" t="s">
        <v>224</v>
      </c>
      <c r="B13" s="99">
        <v>1.8278178437839502E-4</v>
      </c>
      <c r="C13" s="99">
        <v>1.8278178437839502E-4</v>
      </c>
      <c r="D13" s="101">
        <v>0</v>
      </c>
      <c r="E13" s="98">
        <v>0.99999979691044116</v>
      </c>
      <c r="F13" s="101">
        <v>0</v>
      </c>
      <c r="G13" s="101">
        <v>0</v>
      </c>
      <c r="H13" s="76" t="s">
        <v>246</v>
      </c>
      <c r="I13" s="89">
        <v>0.22479044252303987</v>
      </c>
      <c r="J13" s="93">
        <v>5.038857591962214E-2</v>
      </c>
      <c r="K13" s="89">
        <v>0.17440186660341772</v>
      </c>
      <c r="L13" s="89">
        <v>0.99999964875798975</v>
      </c>
      <c r="M13" s="89">
        <v>0.77584200042465068</v>
      </c>
      <c r="N13" s="93">
        <v>1.0333142030288747E-2</v>
      </c>
      <c r="O13" s="96" t="s">
        <v>252</v>
      </c>
      <c r="P13" s="100">
        <v>2.6475568943945156E-2</v>
      </c>
      <c r="Q13" s="99">
        <v>2.4506594217087147E-4</v>
      </c>
      <c r="R13" s="100">
        <v>2.6230503001774284E-2</v>
      </c>
      <c r="S13" s="98">
        <v>0.99857884484144066</v>
      </c>
      <c r="T13" s="98">
        <v>0.990743694963091</v>
      </c>
      <c r="U13" s="99">
        <v>1.9101965168689594E-3</v>
      </c>
      <c r="V13" s="96" t="s">
        <v>259</v>
      </c>
      <c r="W13" s="99">
        <v>1.8115359319878984E-8</v>
      </c>
      <c r="X13" s="99">
        <v>1.8115359319878984E-8</v>
      </c>
      <c r="Y13" s="101">
        <v>0</v>
      </c>
      <c r="Z13" s="98">
        <v>0.99379793435636532</v>
      </c>
      <c r="AA13" s="101">
        <v>0</v>
      </c>
      <c r="AB13" s="101">
        <v>0</v>
      </c>
      <c r="AC13" s="96" t="s">
        <v>269</v>
      </c>
      <c r="AD13" s="98">
        <v>0.10760222330638619</v>
      </c>
      <c r="AE13" s="100">
        <v>9.9695043265490807E-2</v>
      </c>
      <c r="AF13" s="99">
        <v>7.9071800408953858E-3</v>
      </c>
      <c r="AG13" s="98">
        <v>0.99936732439703779</v>
      </c>
      <c r="AH13" s="100">
        <v>7.3485284949740395E-2</v>
      </c>
      <c r="AI13" s="99">
        <v>6.6396529465795147E-5</v>
      </c>
    </row>
    <row r="14" spans="1:35" ht="18" x14ac:dyDescent="0.4">
      <c r="A14" s="96" t="s">
        <v>259</v>
      </c>
      <c r="B14" s="99">
        <v>1.8115359319878984E-4</v>
      </c>
      <c r="C14" s="99">
        <v>1.8115359319878984E-4</v>
      </c>
      <c r="D14" s="101">
        <v>0</v>
      </c>
      <c r="E14" s="98">
        <v>0.99999987655236788</v>
      </c>
      <c r="F14" s="101">
        <v>0</v>
      </c>
      <c r="G14" s="101">
        <v>0</v>
      </c>
      <c r="H14" s="96" t="s">
        <v>272</v>
      </c>
      <c r="I14" s="99">
        <v>5.9282319002043801E-6</v>
      </c>
      <c r="J14" s="101">
        <v>0</v>
      </c>
      <c r="K14" s="99">
        <v>5.9282319002043801E-6</v>
      </c>
      <c r="L14" s="97">
        <v>1</v>
      </c>
      <c r="M14" s="97">
        <v>1</v>
      </c>
      <c r="N14" s="99">
        <v>3.5124201022800263E-7</v>
      </c>
      <c r="O14" s="96" t="s">
        <v>246</v>
      </c>
      <c r="P14" s="100">
        <v>1.4407596774046799E-2</v>
      </c>
      <c r="Q14" s="99">
        <v>3.2295780715585853E-3</v>
      </c>
      <c r="R14" s="100">
        <v>1.1178018702488211E-2</v>
      </c>
      <c r="S14" s="98">
        <v>0.99962805618033024</v>
      </c>
      <c r="T14" s="98">
        <v>0.77584200042465057</v>
      </c>
      <c r="U14" s="99">
        <v>8.1402222403225582E-4</v>
      </c>
      <c r="V14" s="96" t="s">
        <v>265</v>
      </c>
      <c r="W14" s="99">
        <v>1.7708308615739567E-8</v>
      </c>
      <c r="X14" s="99">
        <v>1.7708308615739567E-8</v>
      </c>
      <c r="Y14" s="101">
        <v>0</v>
      </c>
      <c r="Z14" s="97">
        <v>1</v>
      </c>
      <c r="AA14" s="101">
        <v>0</v>
      </c>
      <c r="AB14" s="101">
        <v>0</v>
      </c>
      <c r="AC14" s="96" t="s">
        <v>305</v>
      </c>
      <c r="AD14" s="100">
        <v>6.0113327895979771E-2</v>
      </c>
      <c r="AE14" s="100">
        <v>6.0113327895979771E-2</v>
      </c>
      <c r="AF14" s="101">
        <v>0</v>
      </c>
      <c r="AG14" s="98">
        <v>0.99987209554506895</v>
      </c>
      <c r="AH14" s="101">
        <v>0</v>
      </c>
      <c r="AI14" s="101">
        <v>0</v>
      </c>
    </row>
    <row r="15" spans="1:35" ht="36" x14ac:dyDescent="0.4">
      <c r="A15" s="96" t="s">
        <v>234</v>
      </c>
      <c r="B15" s="99">
        <v>1.7622147150586848E-4</v>
      </c>
      <c r="C15" s="99">
        <v>1.7622147150586848E-4</v>
      </c>
      <c r="D15" s="101">
        <v>0</v>
      </c>
      <c r="E15" s="98">
        <v>0.99999995402594866</v>
      </c>
      <c r="F15" s="101">
        <v>0</v>
      </c>
      <c r="G15" s="101">
        <v>0</v>
      </c>
      <c r="H15" s="96" t="s">
        <v>242</v>
      </c>
      <c r="I15" s="101">
        <v>0</v>
      </c>
      <c r="J15" s="101">
        <v>0</v>
      </c>
      <c r="K15" s="101">
        <v>0</v>
      </c>
      <c r="L15" s="97">
        <v>1</v>
      </c>
      <c r="M15" s="101">
        <v>0</v>
      </c>
      <c r="N15" s="101">
        <v>0</v>
      </c>
      <c r="O15" s="96" t="s">
        <v>264</v>
      </c>
      <c r="P15" s="99">
        <v>1.9466970997376481E-3</v>
      </c>
      <c r="Q15" s="99">
        <v>1.9466970997376481E-3</v>
      </c>
      <c r="R15" s="101">
        <v>0</v>
      </c>
      <c r="S15" s="98">
        <v>0.99976982143809401</v>
      </c>
      <c r="T15" s="101">
        <v>0</v>
      </c>
      <c r="U15" s="101">
        <v>0</v>
      </c>
      <c r="V15" s="96" t="s">
        <v>242</v>
      </c>
      <c r="W15" s="101">
        <v>0</v>
      </c>
      <c r="X15" s="101">
        <v>0</v>
      </c>
      <c r="Y15" s="101">
        <v>0</v>
      </c>
      <c r="Z15" s="97">
        <v>1</v>
      </c>
      <c r="AA15" s="101">
        <v>0</v>
      </c>
      <c r="AB15" s="101">
        <v>0</v>
      </c>
      <c r="AC15" s="96" t="s">
        <v>312</v>
      </c>
      <c r="AD15" s="99">
        <v>6.7098448818980862E-3</v>
      </c>
      <c r="AE15" s="101">
        <v>0</v>
      </c>
      <c r="AF15" s="99">
        <v>6.7098448818980862E-3</v>
      </c>
      <c r="AG15" s="98">
        <v>0.99992843806049259</v>
      </c>
      <c r="AH15" s="97">
        <v>1</v>
      </c>
      <c r="AI15" s="99">
        <v>5.6342515423667116E-5</v>
      </c>
    </row>
    <row r="16" spans="1:35" ht="36" x14ac:dyDescent="0.4">
      <c r="A16" s="96" t="s">
        <v>265</v>
      </c>
      <c r="B16" s="99">
        <v>8.4114465924762952E-5</v>
      </c>
      <c r="C16" s="99">
        <v>8.4114465924762952E-5</v>
      </c>
      <c r="D16" s="101">
        <v>0</v>
      </c>
      <c r="E16" s="98">
        <v>0.99999999100582859</v>
      </c>
      <c r="F16" s="101">
        <v>0</v>
      </c>
      <c r="G16" s="101">
        <v>0</v>
      </c>
      <c r="H16" s="96" t="s">
        <v>248</v>
      </c>
      <c r="I16" s="101">
        <v>0</v>
      </c>
      <c r="J16" s="101">
        <v>0</v>
      </c>
      <c r="K16" s="101">
        <v>0</v>
      </c>
      <c r="L16" s="97">
        <v>1</v>
      </c>
      <c r="M16" s="101">
        <v>0</v>
      </c>
      <c r="N16" s="101">
        <v>0</v>
      </c>
      <c r="O16" s="96" t="s">
        <v>273</v>
      </c>
      <c r="P16" s="99">
        <v>1.6101495816787826E-3</v>
      </c>
      <c r="Q16" s="99">
        <v>1.6101495816787826E-3</v>
      </c>
      <c r="R16" s="101">
        <v>0</v>
      </c>
      <c r="S16" s="98">
        <v>0.99988707813432853</v>
      </c>
      <c r="T16" s="101">
        <v>0</v>
      </c>
      <c r="U16" s="101">
        <v>0</v>
      </c>
      <c r="V16" s="96" t="s">
        <v>248</v>
      </c>
      <c r="W16" s="101">
        <v>0</v>
      </c>
      <c r="X16" s="101">
        <v>0</v>
      </c>
      <c r="Y16" s="101">
        <v>0</v>
      </c>
      <c r="Z16" s="97">
        <v>1</v>
      </c>
      <c r="AA16" s="101">
        <v>0</v>
      </c>
      <c r="AB16" s="101">
        <v>0</v>
      </c>
      <c r="AC16" s="96" t="s">
        <v>315</v>
      </c>
      <c r="AD16" s="99">
        <v>4.7114309658303835E-3</v>
      </c>
      <c r="AE16" s="101">
        <v>0</v>
      </c>
      <c r="AF16" s="99">
        <v>4.7114309658303835E-3</v>
      </c>
      <c r="AG16" s="98">
        <v>0.99996799990976515</v>
      </c>
      <c r="AH16" s="97">
        <v>1</v>
      </c>
      <c r="AI16" s="99">
        <v>3.9561849272549715E-5</v>
      </c>
    </row>
    <row r="17" spans="1:35" ht="18" x14ac:dyDescent="0.4">
      <c r="A17" s="96" t="s">
        <v>218</v>
      </c>
      <c r="B17" s="99">
        <v>2.0458149766258863E-5</v>
      </c>
      <c r="C17" s="99">
        <v>2.0458149766258863E-5</v>
      </c>
      <c r="D17" s="101">
        <v>0</v>
      </c>
      <c r="E17" s="97">
        <v>1</v>
      </c>
      <c r="F17" s="101">
        <v>0</v>
      </c>
      <c r="G17" s="101">
        <v>0</v>
      </c>
      <c r="H17" s="96" t="s">
        <v>255</v>
      </c>
      <c r="I17" s="101">
        <v>0</v>
      </c>
      <c r="J17" s="101">
        <v>0</v>
      </c>
      <c r="K17" s="101">
        <v>0</v>
      </c>
      <c r="L17" s="97">
        <v>1</v>
      </c>
      <c r="M17" s="101">
        <v>0</v>
      </c>
      <c r="N17" s="101">
        <v>0</v>
      </c>
      <c r="O17" s="96" t="s">
        <v>283</v>
      </c>
      <c r="P17" s="99">
        <v>1.0648883303956871E-3</v>
      </c>
      <c r="Q17" s="99">
        <v>1.0648883303956871E-3</v>
      </c>
      <c r="R17" s="101">
        <v>0</v>
      </c>
      <c r="S17" s="98">
        <v>0.99996462700860822</v>
      </c>
      <c r="T17" s="101">
        <v>0</v>
      </c>
      <c r="U17" s="101">
        <v>0</v>
      </c>
      <c r="V17" s="96" t="s">
        <v>255</v>
      </c>
      <c r="W17" s="101">
        <v>0</v>
      </c>
      <c r="X17" s="101">
        <v>0</v>
      </c>
      <c r="Y17" s="101">
        <v>0</v>
      </c>
      <c r="Z17" s="97">
        <v>1</v>
      </c>
      <c r="AA17" s="101">
        <v>0</v>
      </c>
      <c r="AB17" s="101">
        <v>0</v>
      </c>
      <c r="AC17" s="96" t="s">
        <v>301</v>
      </c>
      <c r="AD17" s="99">
        <v>3.8102778438549316E-3</v>
      </c>
      <c r="AE17" s="99">
        <v>3.8102778438549316E-3</v>
      </c>
      <c r="AF17" s="101">
        <v>0</v>
      </c>
      <c r="AG17" s="98">
        <v>0.99999999478326285</v>
      </c>
      <c r="AH17" s="101">
        <v>0</v>
      </c>
      <c r="AI17" s="101">
        <v>0</v>
      </c>
    </row>
    <row r="18" spans="1:35" ht="36" x14ac:dyDescent="0.4">
      <c r="A18" s="96" t="s">
        <v>242</v>
      </c>
      <c r="B18" s="101">
        <v>0</v>
      </c>
      <c r="C18" s="101">
        <v>0</v>
      </c>
      <c r="D18" s="101">
        <v>0</v>
      </c>
      <c r="E18" s="97">
        <v>1</v>
      </c>
      <c r="F18" s="101">
        <v>0</v>
      </c>
      <c r="G18" s="101">
        <v>0</v>
      </c>
      <c r="H18" s="96" t="s">
        <v>237</v>
      </c>
      <c r="I18" s="101">
        <v>0</v>
      </c>
      <c r="J18" s="101">
        <v>0</v>
      </c>
      <c r="K18" s="101">
        <v>0</v>
      </c>
      <c r="L18" s="97">
        <v>1</v>
      </c>
      <c r="M18" s="101">
        <v>0</v>
      </c>
      <c r="N18" s="101">
        <v>0</v>
      </c>
      <c r="O18" s="96" t="s">
        <v>217</v>
      </c>
      <c r="P18" s="99">
        <v>2.4939104121347318E-4</v>
      </c>
      <c r="Q18" s="99">
        <v>2.4939104121347318E-4</v>
      </c>
      <c r="R18" s="101">
        <v>0</v>
      </c>
      <c r="S18" s="98">
        <v>0.99998278853216849</v>
      </c>
      <c r="T18" s="101">
        <v>0</v>
      </c>
      <c r="U18" s="101">
        <v>0</v>
      </c>
      <c r="V18" s="96" t="s">
        <v>237</v>
      </c>
      <c r="W18" s="101">
        <v>0</v>
      </c>
      <c r="X18" s="101">
        <v>0</v>
      </c>
      <c r="Y18" s="101">
        <v>0</v>
      </c>
      <c r="Z18" s="97">
        <v>1</v>
      </c>
      <c r="AA18" s="101">
        <v>0</v>
      </c>
      <c r="AB18" s="101">
        <v>0</v>
      </c>
      <c r="AC18" s="96" t="s">
        <v>224</v>
      </c>
      <c r="AD18" s="99">
        <v>5.3879527528866856E-7</v>
      </c>
      <c r="AE18" s="99">
        <v>5.3879527528866856E-7</v>
      </c>
      <c r="AF18" s="101">
        <v>0</v>
      </c>
      <c r="AG18" s="98">
        <v>0.99999999930752259</v>
      </c>
      <c r="AH18" s="101">
        <v>0</v>
      </c>
      <c r="AI18" s="101">
        <v>0</v>
      </c>
    </row>
    <row r="19" spans="1:35" ht="36" x14ac:dyDescent="0.4">
      <c r="A19" s="96" t="s">
        <v>248</v>
      </c>
      <c r="B19" s="101">
        <v>0</v>
      </c>
      <c r="C19" s="101">
        <v>0</v>
      </c>
      <c r="D19" s="101">
        <v>0</v>
      </c>
      <c r="E19" s="97">
        <v>1</v>
      </c>
      <c r="F19" s="101">
        <v>0</v>
      </c>
      <c r="G19" s="101">
        <v>0</v>
      </c>
      <c r="H19" s="96" t="s">
        <v>626</v>
      </c>
      <c r="I19" s="101">
        <v>0</v>
      </c>
      <c r="J19" s="101">
        <v>0</v>
      </c>
      <c r="K19" s="101">
        <v>0</v>
      </c>
      <c r="L19" s="97">
        <v>1</v>
      </c>
      <c r="M19" s="101">
        <v>0</v>
      </c>
      <c r="N19" s="101">
        <v>0</v>
      </c>
      <c r="O19" s="96" t="s">
        <v>277</v>
      </c>
      <c r="P19" s="99">
        <v>2.3634503289718864E-4</v>
      </c>
      <c r="Q19" s="101">
        <v>0</v>
      </c>
      <c r="R19" s="99">
        <v>2.3634503289718864E-4</v>
      </c>
      <c r="S19" s="97">
        <v>1</v>
      </c>
      <c r="T19" s="97">
        <v>1</v>
      </c>
      <c r="U19" s="99">
        <v>1.7211467831514757E-5</v>
      </c>
      <c r="V19" s="96" t="s">
        <v>626</v>
      </c>
      <c r="W19" s="101">
        <v>0</v>
      </c>
      <c r="X19" s="101">
        <v>0</v>
      </c>
      <c r="Y19" s="101">
        <v>0</v>
      </c>
      <c r="Z19" s="97">
        <v>1</v>
      </c>
      <c r="AA19" s="101">
        <v>0</v>
      </c>
      <c r="AB19" s="101">
        <v>0</v>
      </c>
      <c r="AC19" s="96" t="s">
        <v>218</v>
      </c>
      <c r="AD19" s="99">
        <v>7.6577477414820444E-8</v>
      </c>
      <c r="AE19" s="99">
        <v>7.6577477414820444E-8</v>
      </c>
      <c r="AF19" s="101">
        <v>0</v>
      </c>
      <c r="AG19" s="98">
        <v>0.99999999995054312</v>
      </c>
      <c r="AH19" s="101">
        <v>0</v>
      </c>
      <c r="AI19" s="101">
        <v>0</v>
      </c>
    </row>
    <row r="20" spans="1:35" ht="36" x14ac:dyDescent="0.4">
      <c r="A20" s="96" t="s">
        <v>255</v>
      </c>
      <c r="B20" s="101">
        <v>0</v>
      </c>
      <c r="C20" s="101">
        <v>0</v>
      </c>
      <c r="D20" s="101">
        <v>0</v>
      </c>
      <c r="E20" s="97">
        <v>1</v>
      </c>
      <c r="F20" s="101">
        <v>0</v>
      </c>
      <c r="G20" s="101">
        <v>0</v>
      </c>
      <c r="H20" s="96" t="s">
        <v>268</v>
      </c>
      <c r="I20" s="101">
        <v>0</v>
      </c>
      <c r="J20" s="101">
        <v>0</v>
      </c>
      <c r="K20" s="101">
        <v>0</v>
      </c>
      <c r="L20" s="97">
        <v>1</v>
      </c>
      <c r="M20" s="101">
        <v>0</v>
      </c>
      <c r="N20" s="101">
        <v>0</v>
      </c>
      <c r="O20" s="96" t="s">
        <v>242</v>
      </c>
      <c r="P20" s="101">
        <v>0</v>
      </c>
      <c r="Q20" s="101">
        <v>0</v>
      </c>
      <c r="R20" s="101">
        <v>0</v>
      </c>
      <c r="S20" s="97">
        <v>1</v>
      </c>
      <c r="T20" s="101">
        <v>0</v>
      </c>
      <c r="U20" s="101">
        <v>0</v>
      </c>
      <c r="V20" s="96" t="s">
        <v>268</v>
      </c>
      <c r="W20" s="101">
        <v>0</v>
      </c>
      <c r="X20" s="101">
        <v>0</v>
      </c>
      <c r="Y20" s="101">
        <v>0</v>
      </c>
      <c r="Z20" s="97">
        <v>1</v>
      </c>
      <c r="AA20" s="101">
        <v>0</v>
      </c>
      <c r="AB20" s="101">
        <v>0</v>
      </c>
      <c r="AC20" s="96" t="s">
        <v>234</v>
      </c>
      <c r="AD20" s="99">
        <v>5.8898328490133172E-9</v>
      </c>
      <c r="AE20" s="99">
        <v>5.8898328490133172E-9</v>
      </c>
      <c r="AF20" s="101">
        <v>0</v>
      </c>
      <c r="AG20" s="97">
        <v>1</v>
      </c>
      <c r="AH20" s="101">
        <v>0</v>
      </c>
      <c r="AI20" s="101">
        <v>0</v>
      </c>
    </row>
    <row r="21" spans="1:35" ht="36" x14ac:dyDescent="0.4">
      <c r="A21" s="96" t="s">
        <v>237</v>
      </c>
      <c r="B21" s="101">
        <v>0</v>
      </c>
      <c r="C21" s="101">
        <v>0</v>
      </c>
      <c r="D21" s="101">
        <v>0</v>
      </c>
      <c r="E21" s="97">
        <v>1</v>
      </c>
      <c r="F21" s="101">
        <v>0</v>
      </c>
      <c r="G21" s="101">
        <v>0</v>
      </c>
      <c r="H21" s="96" t="s">
        <v>759</v>
      </c>
      <c r="I21" s="101">
        <v>0</v>
      </c>
      <c r="J21" s="101">
        <v>0</v>
      </c>
      <c r="K21" s="101">
        <v>0</v>
      </c>
      <c r="L21" s="97">
        <v>1</v>
      </c>
      <c r="M21" s="101">
        <v>0</v>
      </c>
      <c r="N21" s="101">
        <v>0</v>
      </c>
      <c r="O21" s="96" t="s">
        <v>248</v>
      </c>
      <c r="P21" s="101">
        <v>0</v>
      </c>
      <c r="Q21" s="101">
        <v>0</v>
      </c>
      <c r="R21" s="101">
        <v>0</v>
      </c>
      <c r="S21" s="97">
        <v>1</v>
      </c>
      <c r="T21" s="101">
        <v>0</v>
      </c>
      <c r="U21" s="101">
        <v>0</v>
      </c>
      <c r="V21" s="96" t="s">
        <v>759</v>
      </c>
      <c r="W21" s="101">
        <v>0</v>
      </c>
      <c r="X21" s="101">
        <v>0</v>
      </c>
      <c r="Y21" s="101">
        <v>0</v>
      </c>
      <c r="Z21" s="97">
        <v>1</v>
      </c>
      <c r="AA21" s="101">
        <v>0</v>
      </c>
      <c r="AB21" s="101">
        <v>0</v>
      </c>
      <c r="AC21" s="96" t="s">
        <v>242</v>
      </c>
      <c r="AD21" s="101">
        <v>0</v>
      </c>
      <c r="AE21" s="101">
        <v>0</v>
      </c>
      <c r="AF21" s="101">
        <v>0</v>
      </c>
      <c r="AG21" s="97">
        <v>1</v>
      </c>
      <c r="AH21" s="101">
        <v>0</v>
      </c>
      <c r="AI21" s="101">
        <v>0</v>
      </c>
    </row>
    <row r="22" spans="1:35" ht="36" x14ac:dyDescent="0.4">
      <c r="A22" s="96" t="s">
        <v>626</v>
      </c>
      <c r="B22" s="101">
        <v>0</v>
      </c>
      <c r="C22" s="101">
        <v>0</v>
      </c>
      <c r="D22" s="101">
        <v>0</v>
      </c>
      <c r="E22" s="97">
        <v>1</v>
      </c>
      <c r="F22" s="101">
        <v>0</v>
      </c>
      <c r="G22" s="101">
        <v>0</v>
      </c>
      <c r="H22" s="96" t="s">
        <v>760</v>
      </c>
      <c r="I22" s="101">
        <v>0</v>
      </c>
      <c r="J22" s="101">
        <v>0</v>
      </c>
      <c r="K22" s="101">
        <v>0</v>
      </c>
      <c r="L22" s="97">
        <v>1</v>
      </c>
      <c r="M22" s="101">
        <v>0</v>
      </c>
      <c r="N22" s="101">
        <v>0</v>
      </c>
      <c r="O22" s="96" t="s">
        <v>255</v>
      </c>
      <c r="P22" s="101">
        <v>0</v>
      </c>
      <c r="Q22" s="101">
        <v>0</v>
      </c>
      <c r="R22" s="101">
        <v>0</v>
      </c>
      <c r="S22" s="97">
        <v>1</v>
      </c>
      <c r="T22" s="101">
        <v>0</v>
      </c>
      <c r="U22" s="101">
        <v>0</v>
      </c>
      <c r="V22" s="96" t="s">
        <v>760</v>
      </c>
      <c r="W22" s="101">
        <v>0</v>
      </c>
      <c r="X22" s="101">
        <v>0</v>
      </c>
      <c r="Y22" s="101">
        <v>0</v>
      </c>
      <c r="Z22" s="97">
        <v>1</v>
      </c>
      <c r="AA22" s="101">
        <v>0</v>
      </c>
      <c r="AB22" s="101">
        <v>0</v>
      </c>
      <c r="AC22" s="96" t="s">
        <v>248</v>
      </c>
      <c r="AD22" s="101">
        <v>0</v>
      </c>
      <c r="AE22" s="101">
        <v>0</v>
      </c>
      <c r="AF22" s="101">
        <v>0</v>
      </c>
      <c r="AG22" s="97">
        <v>1</v>
      </c>
      <c r="AH22" s="101">
        <v>0</v>
      </c>
      <c r="AI22" s="101">
        <v>0</v>
      </c>
    </row>
    <row r="23" spans="1:35" ht="54" x14ac:dyDescent="0.4">
      <c r="A23" s="96" t="s">
        <v>268</v>
      </c>
      <c r="B23" s="101">
        <v>0</v>
      </c>
      <c r="C23" s="101">
        <v>0</v>
      </c>
      <c r="D23" s="101">
        <v>0</v>
      </c>
      <c r="E23" s="97">
        <v>1</v>
      </c>
      <c r="F23" s="101">
        <v>0</v>
      </c>
      <c r="G23" s="101">
        <v>0</v>
      </c>
      <c r="H23" s="96" t="s">
        <v>221</v>
      </c>
      <c r="I23" s="101">
        <v>0</v>
      </c>
      <c r="J23" s="101">
        <v>0</v>
      </c>
      <c r="K23" s="101">
        <v>0</v>
      </c>
      <c r="L23" s="97">
        <v>1</v>
      </c>
      <c r="M23" s="101">
        <v>0</v>
      </c>
      <c r="N23" s="101">
        <v>0</v>
      </c>
      <c r="O23" s="96" t="s">
        <v>237</v>
      </c>
      <c r="P23" s="101">
        <v>0</v>
      </c>
      <c r="Q23" s="101">
        <v>0</v>
      </c>
      <c r="R23" s="101">
        <v>0</v>
      </c>
      <c r="S23" s="97">
        <v>1</v>
      </c>
      <c r="T23" s="101">
        <v>0</v>
      </c>
      <c r="U23" s="101">
        <v>0</v>
      </c>
      <c r="V23" s="96" t="s">
        <v>221</v>
      </c>
      <c r="W23" s="101">
        <v>0</v>
      </c>
      <c r="X23" s="101">
        <v>0</v>
      </c>
      <c r="Y23" s="101">
        <v>0</v>
      </c>
      <c r="Z23" s="97">
        <v>1</v>
      </c>
      <c r="AA23" s="101">
        <v>0</v>
      </c>
      <c r="AB23" s="101">
        <v>0</v>
      </c>
      <c r="AC23" s="96" t="s">
        <v>255</v>
      </c>
      <c r="AD23" s="101">
        <v>0</v>
      </c>
      <c r="AE23" s="101">
        <v>0</v>
      </c>
      <c r="AF23" s="101">
        <v>0</v>
      </c>
      <c r="AG23" s="97">
        <v>1</v>
      </c>
      <c r="AH23" s="101">
        <v>0</v>
      </c>
      <c r="AI23" s="101">
        <v>0</v>
      </c>
    </row>
    <row r="24" spans="1:35" ht="36" x14ac:dyDescent="0.4">
      <c r="A24" s="96" t="s">
        <v>759</v>
      </c>
      <c r="B24" s="101">
        <v>0</v>
      </c>
      <c r="C24" s="101">
        <v>0</v>
      </c>
      <c r="D24" s="101">
        <v>0</v>
      </c>
      <c r="E24" s="97">
        <v>1</v>
      </c>
      <c r="F24" s="101">
        <v>0</v>
      </c>
      <c r="G24" s="101">
        <v>0</v>
      </c>
      <c r="H24" s="96" t="s">
        <v>227</v>
      </c>
      <c r="I24" s="101">
        <v>0</v>
      </c>
      <c r="J24" s="101">
        <v>0</v>
      </c>
      <c r="K24" s="101">
        <v>0</v>
      </c>
      <c r="L24" s="97">
        <v>1</v>
      </c>
      <c r="M24" s="101">
        <v>0</v>
      </c>
      <c r="N24" s="101">
        <v>0</v>
      </c>
      <c r="O24" s="96" t="s">
        <v>626</v>
      </c>
      <c r="P24" s="101">
        <v>0</v>
      </c>
      <c r="Q24" s="101">
        <v>0</v>
      </c>
      <c r="R24" s="101">
        <v>0</v>
      </c>
      <c r="S24" s="97">
        <v>1</v>
      </c>
      <c r="T24" s="101">
        <v>0</v>
      </c>
      <c r="U24" s="101">
        <v>0</v>
      </c>
      <c r="V24" s="96" t="s">
        <v>227</v>
      </c>
      <c r="W24" s="101">
        <v>0</v>
      </c>
      <c r="X24" s="101">
        <v>0</v>
      </c>
      <c r="Y24" s="101">
        <v>0</v>
      </c>
      <c r="Z24" s="97">
        <v>1</v>
      </c>
      <c r="AA24" s="101">
        <v>0</v>
      </c>
      <c r="AB24" s="101">
        <v>0</v>
      </c>
      <c r="AC24" s="96" t="s">
        <v>237</v>
      </c>
      <c r="AD24" s="101">
        <v>0</v>
      </c>
      <c r="AE24" s="101">
        <v>0</v>
      </c>
      <c r="AF24" s="101">
        <v>0</v>
      </c>
      <c r="AG24" s="97">
        <v>1</v>
      </c>
      <c r="AH24" s="101">
        <v>0</v>
      </c>
      <c r="AI24" s="101">
        <v>0</v>
      </c>
    </row>
    <row r="25" spans="1:35" ht="36" x14ac:dyDescent="0.4">
      <c r="A25" s="96" t="s">
        <v>760</v>
      </c>
      <c r="B25" s="101">
        <v>0</v>
      </c>
      <c r="C25" s="101">
        <v>0</v>
      </c>
      <c r="D25" s="101">
        <v>0</v>
      </c>
      <c r="E25" s="97">
        <v>1</v>
      </c>
      <c r="F25" s="101">
        <v>0</v>
      </c>
      <c r="G25" s="101">
        <v>0</v>
      </c>
      <c r="H25" s="96" t="s">
        <v>276</v>
      </c>
      <c r="I25" s="101">
        <v>0</v>
      </c>
      <c r="J25" s="101">
        <v>0</v>
      </c>
      <c r="K25" s="101">
        <v>0</v>
      </c>
      <c r="L25" s="97">
        <v>1</v>
      </c>
      <c r="M25" s="101">
        <v>0</v>
      </c>
      <c r="N25" s="101">
        <v>0</v>
      </c>
      <c r="O25" s="96" t="s">
        <v>268</v>
      </c>
      <c r="P25" s="101">
        <v>0</v>
      </c>
      <c r="Q25" s="101">
        <v>0</v>
      </c>
      <c r="R25" s="101">
        <v>0</v>
      </c>
      <c r="S25" s="97">
        <v>1</v>
      </c>
      <c r="T25" s="101">
        <v>0</v>
      </c>
      <c r="U25" s="101">
        <v>0</v>
      </c>
      <c r="V25" s="96" t="s">
        <v>276</v>
      </c>
      <c r="W25" s="101">
        <v>0</v>
      </c>
      <c r="X25" s="101">
        <v>0</v>
      </c>
      <c r="Y25" s="101">
        <v>0</v>
      </c>
      <c r="Z25" s="97">
        <v>1</v>
      </c>
      <c r="AA25" s="101">
        <v>0</v>
      </c>
      <c r="AB25" s="101">
        <v>0</v>
      </c>
      <c r="AC25" s="96" t="s">
        <v>626</v>
      </c>
      <c r="AD25" s="101">
        <v>0</v>
      </c>
      <c r="AE25" s="101">
        <v>0</v>
      </c>
      <c r="AF25" s="101">
        <v>0</v>
      </c>
      <c r="AG25" s="97">
        <v>1</v>
      </c>
      <c r="AH25" s="101">
        <v>0</v>
      </c>
      <c r="AI25" s="101">
        <v>0</v>
      </c>
    </row>
    <row r="26" spans="1:35" ht="54" x14ac:dyDescent="0.4">
      <c r="A26" s="96" t="s">
        <v>221</v>
      </c>
      <c r="B26" s="101">
        <v>0</v>
      </c>
      <c r="C26" s="101">
        <v>0</v>
      </c>
      <c r="D26" s="101">
        <v>0</v>
      </c>
      <c r="E26" s="97">
        <v>1</v>
      </c>
      <c r="F26" s="101">
        <v>0</v>
      </c>
      <c r="G26" s="101">
        <v>0</v>
      </c>
      <c r="H26" s="96" t="s">
        <v>280</v>
      </c>
      <c r="I26" s="101">
        <v>0</v>
      </c>
      <c r="J26" s="101">
        <v>0</v>
      </c>
      <c r="K26" s="101">
        <v>0</v>
      </c>
      <c r="L26" s="97">
        <v>1</v>
      </c>
      <c r="M26" s="101">
        <v>0</v>
      </c>
      <c r="N26" s="101">
        <v>0</v>
      </c>
      <c r="O26" s="96" t="s">
        <v>759</v>
      </c>
      <c r="P26" s="101">
        <v>0</v>
      </c>
      <c r="Q26" s="101">
        <v>0</v>
      </c>
      <c r="R26" s="101">
        <v>0</v>
      </c>
      <c r="S26" s="97">
        <v>1</v>
      </c>
      <c r="T26" s="101">
        <v>0</v>
      </c>
      <c r="U26" s="101">
        <v>0</v>
      </c>
      <c r="V26" s="96" t="s">
        <v>280</v>
      </c>
      <c r="W26" s="101">
        <v>0</v>
      </c>
      <c r="X26" s="101">
        <v>0</v>
      </c>
      <c r="Y26" s="101">
        <v>0</v>
      </c>
      <c r="Z26" s="97">
        <v>1</v>
      </c>
      <c r="AA26" s="101">
        <v>0</v>
      </c>
      <c r="AB26" s="101">
        <v>0</v>
      </c>
      <c r="AC26" s="96" t="s">
        <v>268</v>
      </c>
      <c r="AD26" s="101">
        <v>0</v>
      </c>
      <c r="AE26" s="101">
        <v>0</v>
      </c>
      <c r="AF26" s="101">
        <v>0</v>
      </c>
      <c r="AG26" s="97">
        <v>1</v>
      </c>
      <c r="AH26" s="101">
        <v>0</v>
      </c>
      <c r="AI26" s="101">
        <v>0</v>
      </c>
    </row>
    <row r="27" spans="1:35" ht="36" x14ac:dyDescent="0.4">
      <c r="A27" s="96" t="s">
        <v>227</v>
      </c>
      <c r="B27" s="101">
        <v>0</v>
      </c>
      <c r="C27" s="101">
        <v>0</v>
      </c>
      <c r="D27" s="101">
        <v>0</v>
      </c>
      <c r="E27" s="97">
        <v>1</v>
      </c>
      <c r="F27" s="101">
        <v>0</v>
      </c>
      <c r="G27" s="101">
        <v>0</v>
      </c>
      <c r="H27" s="96" t="s">
        <v>285</v>
      </c>
      <c r="I27" s="101">
        <v>0</v>
      </c>
      <c r="J27" s="101">
        <v>0</v>
      </c>
      <c r="K27" s="101">
        <v>0</v>
      </c>
      <c r="L27" s="97">
        <v>1</v>
      </c>
      <c r="M27" s="101">
        <v>0</v>
      </c>
      <c r="N27" s="101">
        <v>0</v>
      </c>
      <c r="O27" s="96" t="s">
        <v>760</v>
      </c>
      <c r="P27" s="101">
        <v>0</v>
      </c>
      <c r="Q27" s="101">
        <v>0</v>
      </c>
      <c r="R27" s="101">
        <v>0</v>
      </c>
      <c r="S27" s="97">
        <v>1</v>
      </c>
      <c r="T27" s="101">
        <v>0</v>
      </c>
      <c r="U27" s="101">
        <v>0</v>
      </c>
      <c r="V27" s="96" t="s">
        <v>285</v>
      </c>
      <c r="W27" s="101">
        <v>0</v>
      </c>
      <c r="X27" s="101">
        <v>0</v>
      </c>
      <c r="Y27" s="101">
        <v>0</v>
      </c>
      <c r="Z27" s="97">
        <v>1</v>
      </c>
      <c r="AA27" s="101">
        <v>0</v>
      </c>
      <c r="AB27" s="101">
        <v>0</v>
      </c>
      <c r="AC27" s="96" t="s">
        <v>759</v>
      </c>
      <c r="AD27" s="101">
        <v>0</v>
      </c>
      <c r="AE27" s="101">
        <v>0</v>
      </c>
      <c r="AF27" s="101">
        <v>0</v>
      </c>
      <c r="AG27" s="97">
        <v>1</v>
      </c>
      <c r="AH27" s="101">
        <v>0</v>
      </c>
      <c r="AI27" s="101">
        <v>0</v>
      </c>
    </row>
    <row r="28" spans="1:35" ht="54" x14ac:dyDescent="0.4">
      <c r="A28" s="96" t="s">
        <v>276</v>
      </c>
      <c r="B28" s="101">
        <v>0</v>
      </c>
      <c r="C28" s="101">
        <v>0</v>
      </c>
      <c r="D28" s="101">
        <v>0</v>
      </c>
      <c r="E28" s="97">
        <v>1</v>
      </c>
      <c r="F28" s="101">
        <v>0</v>
      </c>
      <c r="G28" s="101">
        <v>0</v>
      </c>
      <c r="H28" s="96" t="s">
        <v>289</v>
      </c>
      <c r="I28" s="101">
        <v>0</v>
      </c>
      <c r="J28" s="101">
        <v>0</v>
      </c>
      <c r="K28" s="101">
        <v>0</v>
      </c>
      <c r="L28" s="97">
        <v>1</v>
      </c>
      <c r="M28" s="101">
        <v>0</v>
      </c>
      <c r="N28" s="101">
        <v>0</v>
      </c>
      <c r="O28" s="96" t="s">
        <v>221</v>
      </c>
      <c r="P28" s="101">
        <v>0</v>
      </c>
      <c r="Q28" s="101">
        <v>0</v>
      </c>
      <c r="R28" s="101">
        <v>0</v>
      </c>
      <c r="S28" s="97">
        <v>1</v>
      </c>
      <c r="T28" s="101">
        <v>0</v>
      </c>
      <c r="U28" s="101">
        <v>0</v>
      </c>
      <c r="V28" s="96" t="s">
        <v>289</v>
      </c>
      <c r="W28" s="101">
        <v>0</v>
      </c>
      <c r="X28" s="101">
        <v>0</v>
      </c>
      <c r="Y28" s="101">
        <v>0</v>
      </c>
      <c r="Z28" s="97">
        <v>1</v>
      </c>
      <c r="AA28" s="101">
        <v>0</v>
      </c>
      <c r="AB28" s="101">
        <v>0</v>
      </c>
      <c r="AC28" s="96" t="s">
        <v>760</v>
      </c>
      <c r="AD28" s="101">
        <v>0</v>
      </c>
      <c r="AE28" s="101">
        <v>0</v>
      </c>
      <c r="AF28" s="101">
        <v>0</v>
      </c>
      <c r="AG28" s="97">
        <v>1</v>
      </c>
      <c r="AH28" s="101">
        <v>0</v>
      </c>
      <c r="AI28" s="101">
        <v>0</v>
      </c>
    </row>
    <row r="29" spans="1:35" ht="54" x14ac:dyDescent="0.4">
      <c r="A29" s="96" t="s">
        <v>280</v>
      </c>
      <c r="B29" s="101">
        <v>0</v>
      </c>
      <c r="C29" s="101">
        <v>0</v>
      </c>
      <c r="D29" s="101">
        <v>0</v>
      </c>
      <c r="E29" s="97">
        <v>1</v>
      </c>
      <c r="F29" s="101">
        <v>0</v>
      </c>
      <c r="G29" s="101">
        <v>0</v>
      </c>
      <c r="H29" s="96" t="s">
        <v>294</v>
      </c>
      <c r="I29" s="101">
        <v>0</v>
      </c>
      <c r="J29" s="101">
        <v>0</v>
      </c>
      <c r="K29" s="101">
        <v>0</v>
      </c>
      <c r="L29" s="97">
        <v>1</v>
      </c>
      <c r="M29" s="101">
        <v>0</v>
      </c>
      <c r="N29" s="101">
        <v>0</v>
      </c>
      <c r="O29" s="96" t="s">
        <v>227</v>
      </c>
      <c r="P29" s="101">
        <v>0</v>
      </c>
      <c r="Q29" s="101">
        <v>0</v>
      </c>
      <c r="R29" s="101">
        <v>0</v>
      </c>
      <c r="S29" s="97">
        <v>1</v>
      </c>
      <c r="T29" s="101">
        <v>0</v>
      </c>
      <c r="U29" s="101">
        <v>0</v>
      </c>
      <c r="V29" s="96" t="s">
        <v>294</v>
      </c>
      <c r="W29" s="101">
        <v>0</v>
      </c>
      <c r="X29" s="101">
        <v>0</v>
      </c>
      <c r="Y29" s="101">
        <v>0</v>
      </c>
      <c r="Z29" s="97">
        <v>1</v>
      </c>
      <c r="AA29" s="101">
        <v>0</v>
      </c>
      <c r="AB29" s="101">
        <v>0</v>
      </c>
      <c r="AC29" s="96" t="s">
        <v>221</v>
      </c>
      <c r="AD29" s="101">
        <v>0</v>
      </c>
      <c r="AE29" s="101">
        <v>0</v>
      </c>
      <c r="AF29" s="101">
        <v>0</v>
      </c>
      <c r="AG29" s="97">
        <v>1</v>
      </c>
      <c r="AH29" s="101">
        <v>0</v>
      </c>
      <c r="AI29" s="101">
        <v>0</v>
      </c>
    </row>
    <row r="30" spans="1:35" ht="36" x14ac:dyDescent="0.4">
      <c r="A30" s="96" t="s">
        <v>285</v>
      </c>
      <c r="B30" s="101">
        <v>0</v>
      </c>
      <c r="C30" s="101">
        <v>0</v>
      </c>
      <c r="D30" s="101">
        <v>0</v>
      </c>
      <c r="E30" s="97">
        <v>1</v>
      </c>
      <c r="F30" s="101">
        <v>0</v>
      </c>
      <c r="G30" s="101">
        <v>0</v>
      </c>
      <c r="H30" s="96" t="s">
        <v>297</v>
      </c>
      <c r="I30" s="101">
        <v>0</v>
      </c>
      <c r="J30" s="101">
        <v>0</v>
      </c>
      <c r="K30" s="101">
        <v>0</v>
      </c>
      <c r="L30" s="97">
        <v>1</v>
      </c>
      <c r="M30" s="101">
        <v>0</v>
      </c>
      <c r="N30" s="101">
        <v>0</v>
      </c>
      <c r="O30" s="96" t="s">
        <v>276</v>
      </c>
      <c r="P30" s="101">
        <v>0</v>
      </c>
      <c r="Q30" s="101">
        <v>0</v>
      </c>
      <c r="R30" s="101">
        <v>0</v>
      </c>
      <c r="S30" s="97">
        <v>1</v>
      </c>
      <c r="T30" s="101">
        <v>0</v>
      </c>
      <c r="U30" s="101">
        <v>0</v>
      </c>
      <c r="V30" s="96" t="s">
        <v>297</v>
      </c>
      <c r="W30" s="101">
        <v>0</v>
      </c>
      <c r="X30" s="101">
        <v>0</v>
      </c>
      <c r="Y30" s="101">
        <v>0</v>
      </c>
      <c r="Z30" s="97">
        <v>1</v>
      </c>
      <c r="AA30" s="101">
        <v>0</v>
      </c>
      <c r="AB30" s="101">
        <v>0</v>
      </c>
      <c r="AC30" s="96" t="s">
        <v>227</v>
      </c>
      <c r="AD30" s="101">
        <v>0</v>
      </c>
      <c r="AE30" s="101">
        <v>0</v>
      </c>
      <c r="AF30" s="101">
        <v>0</v>
      </c>
      <c r="AG30" s="97">
        <v>1</v>
      </c>
      <c r="AH30" s="101">
        <v>0</v>
      </c>
      <c r="AI30" s="101">
        <v>0</v>
      </c>
    </row>
    <row r="31" spans="1:35" ht="36" x14ac:dyDescent="0.4">
      <c r="A31" s="96" t="s">
        <v>289</v>
      </c>
      <c r="B31" s="101">
        <v>0</v>
      </c>
      <c r="C31" s="101">
        <v>0</v>
      </c>
      <c r="D31" s="101">
        <v>0</v>
      </c>
      <c r="E31" s="97">
        <v>1</v>
      </c>
      <c r="F31" s="101">
        <v>0</v>
      </c>
      <c r="G31" s="101">
        <v>0</v>
      </c>
      <c r="H31" s="101">
        <v>0</v>
      </c>
      <c r="I31" s="101">
        <v>0</v>
      </c>
      <c r="J31" s="101">
        <v>0</v>
      </c>
      <c r="K31" s="101">
        <v>0</v>
      </c>
      <c r="L31" s="97">
        <v>1</v>
      </c>
      <c r="M31" s="101">
        <v>0</v>
      </c>
      <c r="N31" s="101">
        <v>0</v>
      </c>
      <c r="O31" s="96" t="s">
        <v>280</v>
      </c>
      <c r="P31" s="101">
        <v>0</v>
      </c>
      <c r="Q31" s="101">
        <v>0</v>
      </c>
      <c r="R31" s="101">
        <v>0</v>
      </c>
      <c r="S31" s="97">
        <v>1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97">
        <v>1</v>
      </c>
      <c r="AA31" s="101">
        <v>0</v>
      </c>
      <c r="AB31" s="101">
        <v>0</v>
      </c>
      <c r="AC31" s="96" t="s">
        <v>276</v>
      </c>
      <c r="AD31" s="101">
        <v>0</v>
      </c>
      <c r="AE31" s="101">
        <v>0</v>
      </c>
      <c r="AF31" s="101">
        <v>0</v>
      </c>
      <c r="AG31" s="97">
        <v>1</v>
      </c>
      <c r="AH31" s="101">
        <v>0</v>
      </c>
      <c r="AI31" s="101">
        <v>0</v>
      </c>
    </row>
    <row r="32" spans="1:35" ht="36" x14ac:dyDescent="0.4">
      <c r="A32" s="96" t="s">
        <v>294</v>
      </c>
      <c r="B32" s="101">
        <v>0</v>
      </c>
      <c r="C32" s="101">
        <v>0</v>
      </c>
      <c r="D32" s="101">
        <v>0</v>
      </c>
      <c r="E32" s="97">
        <v>1</v>
      </c>
      <c r="F32" s="101">
        <v>0</v>
      </c>
      <c r="G32" s="101">
        <v>0</v>
      </c>
      <c r="H32" s="101">
        <v>0</v>
      </c>
      <c r="I32" s="101">
        <v>0</v>
      </c>
      <c r="J32" s="101">
        <v>0</v>
      </c>
      <c r="K32" s="101">
        <v>0</v>
      </c>
      <c r="L32" s="97">
        <v>1</v>
      </c>
      <c r="M32" s="101">
        <v>0</v>
      </c>
      <c r="N32" s="101">
        <v>0</v>
      </c>
      <c r="O32" s="96" t="s">
        <v>285</v>
      </c>
      <c r="P32" s="101">
        <v>0</v>
      </c>
      <c r="Q32" s="101">
        <v>0</v>
      </c>
      <c r="R32" s="101">
        <v>0</v>
      </c>
      <c r="S32" s="97">
        <v>1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97">
        <v>1</v>
      </c>
      <c r="AA32" s="101">
        <v>0</v>
      </c>
      <c r="AB32" s="101">
        <v>0</v>
      </c>
      <c r="AC32" s="96" t="s">
        <v>280</v>
      </c>
      <c r="AD32" s="101">
        <v>0</v>
      </c>
      <c r="AE32" s="101">
        <v>0</v>
      </c>
      <c r="AF32" s="101">
        <v>0</v>
      </c>
      <c r="AG32" s="97">
        <v>1</v>
      </c>
      <c r="AH32" s="101">
        <v>0</v>
      </c>
      <c r="AI32" s="101">
        <v>0</v>
      </c>
    </row>
    <row r="33" spans="1:35" ht="36" x14ac:dyDescent="0.4">
      <c r="A33" s="96" t="s">
        <v>297</v>
      </c>
      <c r="B33" s="101">
        <v>0</v>
      </c>
      <c r="C33" s="101">
        <v>0</v>
      </c>
      <c r="D33" s="101">
        <v>0</v>
      </c>
      <c r="E33" s="97">
        <v>1</v>
      </c>
      <c r="F33" s="101">
        <v>0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97">
        <v>1</v>
      </c>
      <c r="M33" s="101">
        <v>0</v>
      </c>
      <c r="N33" s="101">
        <v>0</v>
      </c>
      <c r="O33" s="96" t="s">
        <v>289</v>
      </c>
      <c r="P33" s="101">
        <v>0</v>
      </c>
      <c r="Q33" s="101">
        <v>0</v>
      </c>
      <c r="R33" s="101">
        <v>0</v>
      </c>
      <c r="S33" s="97">
        <v>1</v>
      </c>
      <c r="T33" s="101">
        <v>0</v>
      </c>
      <c r="U33" s="101">
        <v>0</v>
      </c>
      <c r="V33" s="101">
        <v>0</v>
      </c>
      <c r="W33" s="101">
        <v>0</v>
      </c>
      <c r="X33" s="101">
        <v>0</v>
      </c>
      <c r="Y33" s="101">
        <v>0</v>
      </c>
      <c r="Z33" s="97">
        <v>1</v>
      </c>
      <c r="AA33" s="101">
        <v>0</v>
      </c>
      <c r="AB33" s="101">
        <v>0</v>
      </c>
      <c r="AC33" s="96" t="s">
        <v>285</v>
      </c>
      <c r="AD33" s="101">
        <v>0</v>
      </c>
      <c r="AE33" s="101">
        <v>0</v>
      </c>
      <c r="AF33" s="101">
        <v>0</v>
      </c>
      <c r="AG33" s="97">
        <v>1</v>
      </c>
      <c r="AH33" s="101">
        <v>0</v>
      </c>
      <c r="AI33" s="101">
        <v>0</v>
      </c>
    </row>
    <row r="34" spans="1:35" ht="36" x14ac:dyDescent="0.4">
      <c r="A34" s="101">
        <v>0</v>
      </c>
      <c r="B34" s="101">
        <v>0</v>
      </c>
      <c r="C34" s="101">
        <v>0</v>
      </c>
      <c r="D34" s="101">
        <v>0</v>
      </c>
      <c r="E34" s="97">
        <v>1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97">
        <v>1</v>
      </c>
      <c r="M34" s="101">
        <v>0</v>
      </c>
      <c r="N34" s="101">
        <v>0</v>
      </c>
      <c r="O34" s="96" t="s">
        <v>294</v>
      </c>
      <c r="P34" s="101">
        <v>0</v>
      </c>
      <c r="Q34" s="101">
        <v>0</v>
      </c>
      <c r="R34" s="101">
        <v>0</v>
      </c>
      <c r="S34" s="97">
        <v>1</v>
      </c>
      <c r="T34" s="101">
        <v>0</v>
      </c>
      <c r="U34" s="101">
        <v>0</v>
      </c>
      <c r="V34" s="101">
        <v>0</v>
      </c>
      <c r="W34" s="101">
        <v>0</v>
      </c>
      <c r="X34" s="101">
        <v>0</v>
      </c>
      <c r="Y34" s="101">
        <v>0</v>
      </c>
      <c r="Z34" s="97">
        <v>1</v>
      </c>
      <c r="AA34" s="101">
        <v>0</v>
      </c>
      <c r="AB34" s="101">
        <v>0</v>
      </c>
      <c r="AC34" s="96" t="s">
        <v>289</v>
      </c>
      <c r="AD34" s="101">
        <v>0</v>
      </c>
      <c r="AE34" s="101">
        <v>0</v>
      </c>
      <c r="AF34" s="101">
        <v>0</v>
      </c>
      <c r="AG34" s="97">
        <v>1</v>
      </c>
      <c r="AH34" s="101">
        <v>0</v>
      </c>
      <c r="AI34" s="101">
        <v>0</v>
      </c>
    </row>
    <row r="35" spans="1:35" ht="36" x14ac:dyDescent="0.4">
      <c r="A35" s="101">
        <v>0</v>
      </c>
      <c r="B35" s="101">
        <v>0</v>
      </c>
      <c r="C35" s="101">
        <v>0</v>
      </c>
      <c r="D35" s="101">
        <v>0</v>
      </c>
      <c r="E35" s="97">
        <v>1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97">
        <v>1</v>
      </c>
      <c r="M35" s="101">
        <v>0</v>
      </c>
      <c r="N35" s="101">
        <v>0</v>
      </c>
      <c r="O35" s="96" t="s">
        <v>297</v>
      </c>
      <c r="P35" s="101">
        <v>0</v>
      </c>
      <c r="Q35" s="101">
        <v>0</v>
      </c>
      <c r="R35" s="101">
        <v>0</v>
      </c>
      <c r="S35" s="97">
        <v>1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0</v>
      </c>
      <c r="Z35" s="97">
        <v>1</v>
      </c>
      <c r="AA35" s="101">
        <v>0</v>
      </c>
      <c r="AB35" s="101">
        <v>0</v>
      </c>
      <c r="AC35" s="96" t="s">
        <v>294</v>
      </c>
      <c r="AD35" s="101">
        <v>0</v>
      </c>
      <c r="AE35" s="101">
        <v>0</v>
      </c>
      <c r="AF35" s="101">
        <v>0</v>
      </c>
      <c r="AG35" s="97">
        <v>1</v>
      </c>
      <c r="AH35" s="101">
        <v>0</v>
      </c>
      <c r="AI35" s="101">
        <v>0</v>
      </c>
    </row>
    <row r="36" spans="1:35" ht="36" x14ac:dyDescent="0.4">
      <c r="A36" s="101">
        <v>0</v>
      </c>
      <c r="B36" s="101">
        <v>0</v>
      </c>
      <c r="C36" s="101">
        <v>0</v>
      </c>
      <c r="D36" s="101">
        <v>0</v>
      </c>
      <c r="E36" s="97">
        <v>1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97">
        <v>1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97">
        <v>1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0</v>
      </c>
      <c r="Z36" s="97">
        <v>1</v>
      </c>
      <c r="AA36" s="101">
        <v>0</v>
      </c>
      <c r="AB36" s="101">
        <v>0</v>
      </c>
      <c r="AC36" s="96" t="s">
        <v>297</v>
      </c>
      <c r="AD36" s="101">
        <v>0</v>
      </c>
      <c r="AE36" s="101">
        <v>0</v>
      </c>
      <c r="AF36" s="101">
        <v>0</v>
      </c>
      <c r="AG36" s="97">
        <v>1</v>
      </c>
      <c r="AH36" s="101">
        <v>0</v>
      </c>
      <c r="AI36" s="101">
        <v>0</v>
      </c>
    </row>
    <row r="37" spans="1:35" ht="18" x14ac:dyDescent="0.4">
      <c r="A37" s="101">
        <v>0</v>
      </c>
      <c r="B37" s="101">
        <v>0</v>
      </c>
      <c r="C37" s="101">
        <v>0</v>
      </c>
      <c r="D37" s="101">
        <v>0</v>
      </c>
      <c r="E37" s="97">
        <v>1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97">
        <v>1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97">
        <v>1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0</v>
      </c>
      <c r="Z37" s="97">
        <v>1</v>
      </c>
      <c r="AA37" s="101">
        <v>0</v>
      </c>
      <c r="AB37" s="101">
        <v>0</v>
      </c>
      <c r="AC37" s="101">
        <v>0</v>
      </c>
      <c r="AD37" s="101">
        <v>0</v>
      </c>
      <c r="AE37" s="101">
        <v>0</v>
      </c>
      <c r="AF37" s="101">
        <v>0</v>
      </c>
      <c r="AG37" s="97">
        <v>1</v>
      </c>
      <c r="AH37" s="101">
        <v>0</v>
      </c>
      <c r="AI37" s="101">
        <v>0</v>
      </c>
    </row>
    <row r="38" spans="1:35" ht="18" x14ac:dyDescent="0.4">
      <c r="A38" s="101">
        <v>0</v>
      </c>
      <c r="B38" s="101">
        <v>0</v>
      </c>
      <c r="C38" s="101">
        <v>0</v>
      </c>
      <c r="D38" s="101">
        <v>0</v>
      </c>
      <c r="E38" s="97">
        <v>1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97">
        <v>1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97">
        <v>1</v>
      </c>
      <c r="T38" s="101">
        <v>0</v>
      </c>
      <c r="U38" s="101">
        <v>0</v>
      </c>
      <c r="V38" s="101">
        <v>0</v>
      </c>
      <c r="W38" s="101">
        <v>0</v>
      </c>
      <c r="X38" s="101">
        <v>0</v>
      </c>
      <c r="Y38" s="101">
        <v>0</v>
      </c>
      <c r="Z38" s="97">
        <v>1</v>
      </c>
      <c r="AA38" s="101">
        <v>0</v>
      </c>
      <c r="AB38" s="101">
        <v>0</v>
      </c>
      <c r="AC38" s="101">
        <v>0</v>
      </c>
      <c r="AD38" s="101">
        <v>0</v>
      </c>
      <c r="AE38" s="101">
        <v>0</v>
      </c>
      <c r="AF38" s="101">
        <v>0</v>
      </c>
      <c r="AG38" s="97">
        <v>1</v>
      </c>
      <c r="AH38" s="101">
        <v>0</v>
      </c>
      <c r="AI38" s="101">
        <v>0</v>
      </c>
    </row>
    <row r="39" spans="1:35" ht="18" x14ac:dyDescent="0.4">
      <c r="A39" s="101">
        <v>0</v>
      </c>
      <c r="B39" s="101">
        <v>0</v>
      </c>
      <c r="C39" s="101">
        <v>0</v>
      </c>
      <c r="D39" s="101">
        <v>0</v>
      </c>
      <c r="E39" s="97">
        <v>1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97">
        <v>1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97">
        <v>1</v>
      </c>
      <c r="T39" s="101">
        <v>0</v>
      </c>
      <c r="U39" s="101">
        <v>0</v>
      </c>
      <c r="V39" s="101">
        <v>0</v>
      </c>
      <c r="W39" s="101">
        <v>0</v>
      </c>
      <c r="X39" s="101">
        <v>0</v>
      </c>
      <c r="Y39" s="101">
        <v>0</v>
      </c>
      <c r="Z39" s="97">
        <v>1</v>
      </c>
      <c r="AA39" s="101">
        <v>0</v>
      </c>
      <c r="AB39" s="101">
        <v>0</v>
      </c>
      <c r="AC39" s="101">
        <v>0</v>
      </c>
      <c r="AD39" s="101">
        <v>0</v>
      </c>
      <c r="AE39" s="101">
        <v>0</v>
      </c>
      <c r="AF39" s="101">
        <v>0</v>
      </c>
      <c r="AG39" s="97">
        <v>1</v>
      </c>
      <c r="AH39" s="101">
        <v>0</v>
      </c>
      <c r="AI39" s="101">
        <v>0</v>
      </c>
    </row>
    <row r="40" spans="1:35" ht="18" x14ac:dyDescent="0.4">
      <c r="A40" s="101">
        <v>0</v>
      </c>
      <c r="B40" s="101">
        <v>0</v>
      </c>
      <c r="C40" s="101">
        <v>0</v>
      </c>
      <c r="D40" s="101">
        <v>0</v>
      </c>
      <c r="E40" s="97">
        <v>1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97">
        <v>1</v>
      </c>
      <c r="M40" s="101">
        <v>0</v>
      </c>
      <c r="N40" s="101">
        <v>0</v>
      </c>
      <c r="O40" s="101">
        <v>0</v>
      </c>
      <c r="P40" s="101">
        <v>0</v>
      </c>
      <c r="Q40" s="101">
        <v>0</v>
      </c>
      <c r="R40" s="101">
        <v>0</v>
      </c>
      <c r="S40" s="97">
        <v>1</v>
      </c>
      <c r="T40" s="101">
        <v>0</v>
      </c>
      <c r="U40" s="101">
        <v>0</v>
      </c>
      <c r="V40" s="101">
        <v>0</v>
      </c>
      <c r="W40" s="101">
        <v>0</v>
      </c>
      <c r="X40" s="101">
        <v>0</v>
      </c>
      <c r="Y40" s="101">
        <v>0</v>
      </c>
      <c r="Z40" s="97">
        <v>1</v>
      </c>
      <c r="AA40" s="101">
        <v>0</v>
      </c>
      <c r="AB40" s="101">
        <v>0</v>
      </c>
      <c r="AC40" s="101">
        <v>0</v>
      </c>
      <c r="AD40" s="101">
        <v>0</v>
      </c>
      <c r="AE40" s="101">
        <v>0</v>
      </c>
      <c r="AF40" s="101">
        <v>0</v>
      </c>
      <c r="AG40" s="97">
        <v>1</v>
      </c>
      <c r="AH40" s="101">
        <v>0</v>
      </c>
      <c r="AI40" s="101">
        <v>0</v>
      </c>
    </row>
    <row r="41" spans="1:35" ht="18" x14ac:dyDescent="0.4">
      <c r="A41" s="101">
        <v>0</v>
      </c>
      <c r="B41" s="101">
        <v>0</v>
      </c>
      <c r="C41" s="101">
        <v>0</v>
      </c>
      <c r="D41" s="101">
        <v>0</v>
      </c>
      <c r="E41" s="97">
        <v>1</v>
      </c>
      <c r="F41" s="101">
        <v>0</v>
      </c>
      <c r="G41" s="101">
        <v>0</v>
      </c>
      <c r="H41" s="101">
        <v>0</v>
      </c>
      <c r="I41" s="101">
        <v>0</v>
      </c>
      <c r="J41" s="101">
        <v>0</v>
      </c>
      <c r="K41" s="101">
        <v>0</v>
      </c>
      <c r="L41" s="97">
        <v>1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97">
        <v>1</v>
      </c>
      <c r="T41" s="101">
        <v>0</v>
      </c>
      <c r="U41" s="101">
        <v>0</v>
      </c>
      <c r="V41" s="101">
        <v>0</v>
      </c>
      <c r="W41" s="101">
        <v>0</v>
      </c>
      <c r="X41" s="101">
        <v>0</v>
      </c>
      <c r="Y41" s="101">
        <v>0</v>
      </c>
      <c r="Z41" s="97">
        <v>1</v>
      </c>
      <c r="AA41" s="101">
        <v>0</v>
      </c>
      <c r="AB41" s="101">
        <v>0</v>
      </c>
      <c r="AC41" s="101">
        <v>0</v>
      </c>
      <c r="AD41" s="101">
        <v>0</v>
      </c>
      <c r="AE41" s="101">
        <v>0</v>
      </c>
      <c r="AF41" s="101">
        <v>0</v>
      </c>
      <c r="AG41" s="97">
        <v>1</v>
      </c>
      <c r="AH41" s="101">
        <v>0</v>
      </c>
      <c r="AI41" s="101">
        <v>0</v>
      </c>
    </row>
    <row r="42" spans="1:35" ht="18" x14ac:dyDescent="0.4">
      <c r="A42" s="101">
        <v>0</v>
      </c>
      <c r="B42" s="101">
        <v>0</v>
      </c>
      <c r="C42" s="101">
        <v>0</v>
      </c>
      <c r="D42" s="101">
        <v>0</v>
      </c>
      <c r="E42" s="97">
        <v>1</v>
      </c>
      <c r="F42" s="101">
        <v>0</v>
      </c>
      <c r="G42" s="101">
        <v>0</v>
      </c>
      <c r="H42" s="101">
        <v>0</v>
      </c>
      <c r="I42" s="101">
        <v>0</v>
      </c>
      <c r="J42" s="101">
        <v>0</v>
      </c>
      <c r="K42" s="101">
        <v>0</v>
      </c>
      <c r="L42" s="97">
        <v>1</v>
      </c>
      <c r="M42" s="101">
        <v>0</v>
      </c>
      <c r="N42" s="101">
        <v>0</v>
      </c>
      <c r="O42" s="101">
        <v>0</v>
      </c>
      <c r="P42" s="101">
        <v>0</v>
      </c>
      <c r="Q42" s="101">
        <v>0</v>
      </c>
      <c r="R42" s="101">
        <v>0</v>
      </c>
      <c r="S42" s="97">
        <v>1</v>
      </c>
      <c r="T42" s="101">
        <v>0</v>
      </c>
      <c r="U42" s="101">
        <v>0</v>
      </c>
      <c r="V42" s="101">
        <v>0</v>
      </c>
      <c r="W42" s="101">
        <v>0</v>
      </c>
      <c r="X42" s="101">
        <v>0</v>
      </c>
      <c r="Y42" s="101">
        <v>0</v>
      </c>
      <c r="Z42" s="97">
        <v>1</v>
      </c>
      <c r="AA42" s="101">
        <v>0</v>
      </c>
      <c r="AB42" s="101">
        <v>0</v>
      </c>
      <c r="AC42" s="101">
        <v>0</v>
      </c>
      <c r="AD42" s="101">
        <v>0</v>
      </c>
      <c r="AE42" s="101">
        <v>0</v>
      </c>
      <c r="AF42" s="101">
        <v>0</v>
      </c>
      <c r="AG42" s="97">
        <v>1</v>
      </c>
      <c r="AH42" s="101">
        <v>0</v>
      </c>
      <c r="AI42" s="101">
        <v>0</v>
      </c>
    </row>
    <row r="43" spans="1:35" ht="18" x14ac:dyDescent="0.4">
      <c r="A43" s="101">
        <v>0</v>
      </c>
      <c r="B43" s="101">
        <v>0</v>
      </c>
      <c r="C43" s="101">
        <v>0</v>
      </c>
      <c r="D43" s="101">
        <v>0</v>
      </c>
      <c r="E43" s="97">
        <v>1</v>
      </c>
      <c r="F43" s="101">
        <v>0</v>
      </c>
      <c r="G43" s="101">
        <v>0</v>
      </c>
      <c r="H43" s="101">
        <v>0</v>
      </c>
      <c r="I43" s="101">
        <v>0</v>
      </c>
      <c r="J43" s="101">
        <v>0</v>
      </c>
      <c r="K43" s="101">
        <v>0</v>
      </c>
      <c r="L43" s="97">
        <v>1</v>
      </c>
      <c r="M43" s="101">
        <v>0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97">
        <v>1</v>
      </c>
      <c r="T43" s="101">
        <v>0</v>
      </c>
      <c r="U43" s="101">
        <v>0</v>
      </c>
      <c r="V43" s="101">
        <v>0</v>
      </c>
      <c r="W43" s="101">
        <v>0</v>
      </c>
      <c r="X43" s="101">
        <v>0</v>
      </c>
      <c r="Y43" s="101">
        <v>0</v>
      </c>
      <c r="Z43" s="97">
        <v>1</v>
      </c>
      <c r="AA43" s="101">
        <v>0</v>
      </c>
      <c r="AB43" s="101">
        <v>0</v>
      </c>
      <c r="AC43" s="101">
        <v>0</v>
      </c>
      <c r="AD43" s="101">
        <v>0</v>
      </c>
      <c r="AE43" s="101">
        <v>0</v>
      </c>
      <c r="AF43" s="101">
        <v>0</v>
      </c>
      <c r="AG43" s="97">
        <v>1</v>
      </c>
      <c r="AH43" s="101">
        <v>0</v>
      </c>
      <c r="AI43" s="101">
        <v>0</v>
      </c>
    </row>
    <row r="44" spans="1:35" ht="18" x14ac:dyDescent="0.4">
      <c r="A44" s="101">
        <v>0</v>
      </c>
      <c r="B44" s="101">
        <v>0</v>
      </c>
      <c r="C44" s="101">
        <v>0</v>
      </c>
      <c r="D44" s="101">
        <v>0</v>
      </c>
      <c r="E44" s="97">
        <v>1</v>
      </c>
      <c r="F44" s="101">
        <v>0</v>
      </c>
      <c r="G44" s="101">
        <v>0</v>
      </c>
      <c r="H44" s="101">
        <v>0</v>
      </c>
      <c r="I44" s="101">
        <v>0</v>
      </c>
      <c r="J44" s="101">
        <v>0</v>
      </c>
      <c r="K44" s="101">
        <v>0</v>
      </c>
      <c r="L44" s="97">
        <v>1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97">
        <v>1</v>
      </c>
      <c r="T44" s="101">
        <v>0</v>
      </c>
      <c r="U44" s="101">
        <v>0</v>
      </c>
      <c r="V44" s="101">
        <v>0</v>
      </c>
      <c r="W44" s="101">
        <v>0</v>
      </c>
      <c r="X44" s="101">
        <v>0</v>
      </c>
      <c r="Y44" s="101">
        <v>0</v>
      </c>
      <c r="Z44" s="97">
        <v>1</v>
      </c>
      <c r="AA44" s="101">
        <v>0</v>
      </c>
      <c r="AB44" s="101">
        <v>0</v>
      </c>
      <c r="AC44" s="101">
        <v>0</v>
      </c>
      <c r="AD44" s="101">
        <v>0</v>
      </c>
      <c r="AE44" s="101">
        <v>0</v>
      </c>
      <c r="AF44" s="101">
        <v>0</v>
      </c>
      <c r="AG44" s="97">
        <v>1</v>
      </c>
      <c r="AH44" s="101">
        <v>0</v>
      </c>
      <c r="AI44" s="101">
        <v>0</v>
      </c>
    </row>
    <row r="45" spans="1:35" ht="18" x14ac:dyDescent="0.4">
      <c r="A45" s="101">
        <v>0</v>
      </c>
      <c r="B45" s="101">
        <v>0</v>
      </c>
      <c r="C45" s="101">
        <v>0</v>
      </c>
      <c r="D45" s="101">
        <v>0</v>
      </c>
      <c r="E45" s="97">
        <v>1</v>
      </c>
      <c r="F45" s="101">
        <v>0</v>
      </c>
      <c r="G45" s="101">
        <v>0</v>
      </c>
      <c r="H45" s="101">
        <v>0</v>
      </c>
      <c r="I45" s="101">
        <v>0</v>
      </c>
      <c r="J45" s="101">
        <v>0</v>
      </c>
      <c r="K45" s="101">
        <v>0</v>
      </c>
      <c r="L45" s="97">
        <v>1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97">
        <v>1</v>
      </c>
      <c r="T45" s="101">
        <v>0</v>
      </c>
      <c r="U45" s="101">
        <v>0</v>
      </c>
      <c r="V45" s="101">
        <v>0</v>
      </c>
      <c r="W45" s="101">
        <v>0</v>
      </c>
      <c r="X45" s="101">
        <v>0</v>
      </c>
      <c r="Y45" s="101">
        <v>0</v>
      </c>
      <c r="Z45" s="97">
        <v>1</v>
      </c>
      <c r="AA45" s="101">
        <v>0</v>
      </c>
      <c r="AB45" s="101">
        <v>0</v>
      </c>
      <c r="AC45" s="101">
        <v>0</v>
      </c>
      <c r="AD45" s="101">
        <v>0</v>
      </c>
      <c r="AE45" s="101">
        <v>0</v>
      </c>
      <c r="AF45" s="101">
        <v>0</v>
      </c>
      <c r="AG45" s="97">
        <v>1</v>
      </c>
      <c r="AH45" s="101">
        <v>0</v>
      </c>
      <c r="AI45" s="101">
        <v>0</v>
      </c>
    </row>
    <row r="46" spans="1:35" ht="18" x14ac:dyDescent="0.4">
      <c r="A46" s="101">
        <v>0</v>
      </c>
      <c r="B46" s="101">
        <v>0</v>
      </c>
      <c r="C46" s="101">
        <v>0</v>
      </c>
      <c r="D46" s="101">
        <v>0</v>
      </c>
      <c r="E46" s="97">
        <v>1</v>
      </c>
      <c r="F46" s="101">
        <v>0</v>
      </c>
      <c r="G46" s="101">
        <v>0</v>
      </c>
      <c r="H46" s="101">
        <v>0</v>
      </c>
      <c r="I46" s="101">
        <v>0</v>
      </c>
      <c r="J46" s="101">
        <v>0</v>
      </c>
      <c r="K46" s="101">
        <v>0</v>
      </c>
      <c r="L46" s="97">
        <v>1</v>
      </c>
      <c r="M46" s="101">
        <v>0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97">
        <v>1</v>
      </c>
      <c r="T46" s="101">
        <v>0</v>
      </c>
      <c r="U46" s="101">
        <v>0</v>
      </c>
      <c r="V46" s="101">
        <v>0</v>
      </c>
      <c r="W46" s="101">
        <v>0</v>
      </c>
      <c r="X46" s="101">
        <v>0</v>
      </c>
      <c r="Y46" s="101">
        <v>0</v>
      </c>
      <c r="Z46" s="97">
        <v>1</v>
      </c>
      <c r="AA46" s="101">
        <v>0</v>
      </c>
      <c r="AB46" s="101">
        <v>0</v>
      </c>
      <c r="AC46" s="101">
        <v>0</v>
      </c>
      <c r="AD46" s="101">
        <v>0</v>
      </c>
      <c r="AE46" s="101">
        <v>0</v>
      </c>
      <c r="AF46" s="101">
        <v>0</v>
      </c>
      <c r="AG46" s="97">
        <v>1</v>
      </c>
      <c r="AH46" s="101">
        <v>0</v>
      </c>
      <c r="AI46" s="101">
        <v>0</v>
      </c>
    </row>
    <row r="47" spans="1:35" ht="18" x14ac:dyDescent="0.4">
      <c r="A47" s="101">
        <v>0</v>
      </c>
      <c r="B47" s="101">
        <v>0</v>
      </c>
      <c r="C47" s="101">
        <v>0</v>
      </c>
      <c r="D47" s="101">
        <v>0</v>
      </c>
      <c r="E47" s="97">
        <v>1</v>
      </c>
      <c r="F47" s="101">
        <v>0</v>
      </c>
      <c r="G47" s="101">
        <v>0</v>
      </c>
      <c r="H47" s="101">
        <v>0</v>
      </c>
      <c r="I47" s="101">
        <v>0</v>
      </c>
      <c r="J47" s="101">
        <v>0</v>
      </c>
      <c r="K47" s="101">
        <v>0</v>
      </c>
      <c r="L47" s="97">
        <v>1</v>
      </c>
      <c r="M47" s="101">
        <v>0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97">
        <v>1</v>
      </c>
      <c r="T47" s="101">
        <v>0</v>
      </c>
      <c r="U47" s="101">
        <v>0</v>
      </c>
      <c r="V47" s="101">
        <v>0</v>
      </c>
      <c r="W47" s="101">
        <v>0</v>
      </c>
      <c r="X47" s="101">
        <v>0</v>
      </c>
      <c r="Y47" s="101">
        <v>0</v>
      </c>
      <c r="Z47" s="97">
        <v>1</v>
      </c>
      <c r="AA47" s="101">
        <v>0</v>
      </c>
      <c r="AB47" s="101">
        <v>0</v>
      </c>
      <c r="AC47" s="101">
        <v>0</v>
      </c>
      <c r="AD47" s="101">
        <v>0</v>
      </c>
      <c r="AE47" s="101">
        <v>0</v>
      </c>
      <c r="AF47" s="101">
        <v>0</v>
      </c>
      <c r="AG47" s="97">
        <v>1</v>
      </c>
      <c r="AH47" s="101">
        <v>0</v>
      </c>
      <c r="AI47" s="101">
        <v>0</v>
      </c>
    </row>
    <row r="48" spans="1:35" ht="18" x14ac:dyDescent="0.4">
      <c r="A48" s="101">
        <v>0</v>
      </c>
      <c r="B48" s="101">
        <v>0</v>
      </c>
      <c r="C48" s="101">
        <v>0</v>
      </c>
      <c r="D48" s="101">
        <v>0</v>
      </c>
      <c r="E48" s="97">
        <v>1</v>
      </c>
      <c r="F48" s="101">
        <v>0</v>
      </c>
      <c r="G48" s="101">
        <v>0</v>
      </c>
      <c r="H48" s="96" t="s">
        <v>335</v>
      </c>
      <c r="I48" s="101">
        <v>0</v>
      </c>
      <c r="J48" s="101">
        <v>0</v>
      </c>
      <c r="K48" s="101">
        <v>0</v>
      </c>
      <c r="L48" s="97">
        <v>1</v>
      </c>
      <c r="M48" s="101">
        <v>0</v>
      </c>
      <c r="N48" s="101">
        <v>0</v>
      </c>
      <c r="O48" s="101">
        <v>0</v>
      </c>
      <c r="P48" s="101">
        <v>0</v>
      </c>
      <c r="Q48" s="101">
        <v>0</v>
      </c>
      <c r="R48" s="101">
        <v>0</v>
      </c>
      <c r="S48" s="97">
        <v>1</v>
      </c>
      <c r="T48" s="101">
        <v>0</v>
      </c>
      <c r="U48" s="101">
        <v>0</v>
      </c>
      <c r="V48" s="96" t="s">
        <v>232</v>
      </c>
      <c r="W48" s="101">
        <v>0</v>
      </c>
      <c r="X48" s="101">
        <v>0</v>
      </c>
      <c r="Y48" s="101">
        <v>0</v>
      </c>
      <c r="Z48" s="97">
        <v>1</v>
      </c>
      <c r="AA48" s="101">
        <v>0</v>
      </c>
      <c r="AB48" s="101">
        <v>0</v>
      </c>
      <c r="AC48" s="101">
        <v>0</v>
      </c>
      <c r="AD48" s="101">
        <v>0</v>
      </c>
      <c r="AE48" s="101">
        <v>0</v>
      </c>
      <c r="AF48" s="101">
        <v>0</v>
      </c>
      <c r="AG48" s="97">
        <v>1</v>
      </c>
      <c r="AH48" s="101">
        <v>0</v>
      </c>
      <c r="AI48" s="101">
        <v>0</v>
      </c>
    </row>
    <row r="49" spans="1:35" ht="18" x14ac:dyDescent="0.4">
      <c r="A49" s="101">
        <v>0</v>
      </c>
      <c r="B49" s="101">
        <v>0</v>
      </c>
      <c r="C49" s="101">
        <v>0</v>
      </c>
      <c r="D49" s="101">
        <v>0</v>
      </c>
      <c r="E49" s="97">
        <v>1</v>
      </c>
      <c r="F49" s="101">
        <v>0</v>
      </c>
      <c r="G49" s="101">
        <v>0</v>
      </c>
      <c r="H49" s="96" t="s">
        <v>287</v>
      </c>
      <c r="I49" s="101">
        <v>0</v>
      </c>
      <c r="J49" s="101">
        <v>0</v>
      </c>
      <c r="K49" s="101">
        <v>0</v>
      </c>
      <c r="L49" s="97">
        <v>1</v>
      </c>
      <c r="M49" s="101">
        <v>0</v>
      </c>
      <c r="N49" s="101">
        <v>0</v>
      </c>
      <c r="O49" s="101">
        <v>0</v>
      </c>
      <c r="P49" s="101">
        <v>0</v>
      </c>
      <c r="Q49" s="101">
        <v>0</v>
      </c>
      <c r="R49" s="101">
        <v>0</v>
      </c>
      <c r="S49" s="97">
        <v>1</v>
      </c>
      <c r="T49" s="101">
        <v>0</v>
      </c>
      <c r="U49" s="101">
        <v>0</v>
      </c>
      <c r="V49" s="96" t="s">
        <v>335</v>
      </c>
      <c r="W49" s="101">
        <v>0</v>
      </c>
      <c r="X49" s="101">
        <v>0</v>
      </c>
      <c r="Y49" s="101">
        <v>0</v>
      </c>
      <c r="Z49" s="97">
        <v>1</v>
      </c>
      <c r="AA49" s="101">
        <v>0</v>
      </c>
      <c r="AB49" s="101">
        <v>0</v>
      </c>
      <c r="AC49" s="101">
        <v>0</v>
      </c>
      <c r="AD49" s="101">
        <v>0</v>
      </c>
      <c r="AE49" s="101">
        <v>0</v>
      </c>
      <c r="AF49" s="101">
        <v>0</v>
      </c>
      <c r="AG49" s="97">
        <v>1</v>
      </c>
      <c r="AH49" s="101">
        <v>0</v>
      </c>
      <c r="AI49" s="101">
        <v>0</v>
      </c>
    </row>
    <row r="50" spans="1:35" ht="18" x14ac:dyDescent="0.4">
      <c r="A50" s="101">
        <v>0</v>
      </c>
      <c r="B50" s="101">
        <v>0</v>
      </c>
      <c r="C50" s="101">
        <v>0</v>
      </c>
      <c r="D50" s="101">
        <v>0</v>
      </c>
      <c r="E50" s="97">
        <v>1</v>
      </c>
      <c r="F50" s="101">
        <v>0</v>
      </c>
      <c r="G50" s="101">
        <v>0</v>
      </c>
      <c r="H50" s="96" t="s">
        <v>249</v>
      </c>
      <c r="I50" s="101">
        <v>0</v>
      </c>
      <c r="J50" s="101">
        <v>0</v>
      </c>
      <c r="K50" s="101">
        <v>0</v>
      </c>
      <c r="L50" s="97">
        <v>1</v>
      </c>
      <c r="M50" s="101">
        <v>0</v>
      </c>
      <c r="N50" s="101">
        <v>0</v>
      </c>
      <c r="O50" s="101">
        <v>0</v>
      </c>
      <c r="P50" s="101">
        <v>0</v>
      </c>
      <c r="Q50" s="101">
        <v>0</v>
      </c>
      <c r="R50" s="101">
        <v>0</v>
      </c>
      <c r="S50" s="97">
        <v>1</v>
      </c>
      <c r="T50" s="101">
        <v>0</v>
      </c>
      <c r="U50" s="101">
        <v>0</v>
      </c>
      <c r="V50" s="96" t="s">
        <v>287</v>
      </c>
      <c r="W50" s="101">
        <v>0</v>
      </c>
      <c r="X50" s="101">
        <v>0</v>
      </c>
      <c r="Y50" s="101">
        <v>0</v>
      </c>
      <c r="Z50" s="97">
        <v>1</v>
      </c>
      <c r="AA50" s="101">
        <v>0</v>
      </c>
      <c r="AB50" s="101">
        <v>0</v>
      </c>
      <c r="AC50" s="101">
        <v>0</v>
      </c>
      <c r="AD50" s="101">
        <v>0</v>
      </c>
      <c r="AE50" s="101">
        <v>0</v>
      </c>
      <c r="AF50" s="101">
        <v>0</v>
      </c>
      <c r="AG50" s="97">
        <v>1</v>
      </c>
      <c r="AH50" s="101">
        <v>0</v>
      </c>
      <c r="AI50" s="101">
        <v>0</v>
      </c>
    </row>
    <row r="51" spans="1:35" ht="18" x14ac:dyDescent="0.4">
      <c r="A51" s="96" t="s">
        <v>232</v>
      </c>
      <c r="B51" s="101">
        <v>0</v>
      </c>
      <c r="C51" s="101">
        <v>0</v>
      </c>
      <c r="D51" s="101">
        <v>0</v>
      </c>
      <c r="E51" s="97">
        <v>1</v>
      </c>
      <c r="F51" s="101">
        <v>0</v>
      </c>
      <c r="G51" s="101">
        <v>0</v>
      </c>
      <c r="H51" s="96" t="s">
        <v>302</v>
      </c>
      <c r="I51" s="101">
        <v>0</v>
      </c>
      <c r="J51" s="101">
        <v>0</v>
      </c>
      <c r="K51" s="101">
        <v>0</v>
      </c>
      <c r="L51" s="97">
        <v>1</v>
      </c>
      <c r="M51" s="101">
        <v>0</v>
      </c>
      <c r="N51" s="101">
        <v>0</v>
      </c>
      <c r="O51" s="101">
        <v>0</v>
      </c>
      <c r="P51" s="101">
        <v>0</v>
      </c>
      <c r="Q51" s="101">
        <v>0</v>
      </c>
      <c r="R51" s="101">
        <v>0</v>
      </c>
      <c r="S51" s="97">
        <v>1</v>
      </c>
      <c r="T51" s="101">
        <v>0</v>
      </c>
      <c r="U51" s="101">
        <v>0</v>
      </c>
      <c r="V51" s="96" t="s">
        <v>249</v>
      </c>
      <c r="W51" s="101">
        <v>0</v>
      </c>
      <c r="X51" s="101">
        <v>0</v>
      </c>
      <c r="Y51" s="101">
        <v>0</v>
      </c>
      <c r="Z51" s="97">
        <v>1</v>
      </c>
      <c r="AA51" s="101">
        <v>0</v>
      </c>
      <c r="AB51" s="101">
        <v>0</v>
      </c>
      <c r="AC51" s="101">
        <v>0</v>
      </c>
      <c r="AD51" s="101">
        <v>0</v>
      </c>
      <c r="AE51" s="101">
        <v>0</v>
      </c>
      <c r="AF51" s="101">
        <v>0</v>
      </c>
      <c r="AG51" s="97">
        <v>1</v>
      </c>
      <c r="AH51" s="101">
        <v>0</v>
      </c>
      <c r="AI51" s="101">
        <v>0</v>
      </c>
    </row>
    <row r="52" spans="1:35" ht="18" x14ac:dyDescent="0.4">
      <c r="A52" s="96" t="s">
        <v>335</v>
      </c>
      <c r="B52" s="101">
        <v>0</v>
      </c>
      <c r="C52" s="101">
        <v>0</v>
      </c>
      <c r="D52" s="101">
        <v>0</v>
      </c>
      <c r="E52" s="97">
        <v>1</v>
      </c>
      <c r="F52" s="101">
        <v>0</v>
      </c>
      <c r="G52" s="101">
        <v>0</v>
      </c>
      <c r="H52" s="96" t="s">
        <v>282</v>
      </c>
      <c r="I52" s="101">
        <v>0</v>
      </c>
      <c r="J52" s="101">
        <v>0</v>
      </c>
      <c r="K52" s="101">
        <v>0</v>
      </c>
      <c r="L52" s="97">
        <v>1</v>
      </c>
      <c r="M52" s="101">
        <v>0</v>
      </c>
      <c r="N52" s="101">
        <v>0</v>
      </c>
      <c r="O52" s="101">
        <v>0</v>
      </c>
      <c r="P52" s="101">
        <v>0</v>
      </c>
      <c r="Q52" s="101">
        <v>0</v>
      </c>
      <c r="R52" s="101">
        <v>0</v>
      </c>
      <c r="S52" s="97">
        <v>1</v>
      </c>
      <c r="T52" s="101">
        <v>0</v>
      </c>
      <c r="U52" s="101">
        <v>0</v>
      </c>
      <c r="V52" s="96" t="s">
        <v>302</v>
      </c>
      <c r="W52" s="101">
        <v>0</v>
      </c>
      <c r="X52" s="101">
        <v>0</v>
      </c>
      <c r="Y52" s="101">
        <v>0</v>
      </c>
      <c r="Z52" s="97">
        <v>1</v>
      </c>
      <c r="AA52" s="101">
        <v>0</v>
      </c>
      <c r="AB52" s="101">
        <v>0</v>
      </c>
      <c r="AC52" s="101">
        <v>0</v>
      </c>
      <c r="AD52" s="101">
        <v>0</v>
      </c>
      <c r="AE52" s="101">
        <v>0</v>
      </c>
      <c r="AF52" s="101">
        <v>0</v>
      </c>
      <c r="AG52" s="97">
        <v>1</v>
      </c>
      <c r="AH52" s="101">
        <v>0</v>
      </c>
      <c r="AI52" s="101">
        <v>0</v>
      </c>
    </row>
    <row r="53" spans="1:35" ht="18" x14ac:dyDescent="0.4">
      <c r="A53" s="96" t="s">
        <v>287</v>
      </c>
      <c r="B53" s="101">
        <v>0</v>
      </c>
      <c r="C53" s="101">
        <v>0</v>
      </c>
      <c r="D53" s="101">
        <v>0</v>
      </c>
      <c r="E53" s="97">
        <v>1</v>
      </c>
      <c r="F53" s="101">
        <v>0</v>
      </c>
      <c r="G53" s="101">
        <v>0</v>
      </c>
      <c r="H53" s="96" t="s">
        <v>215</v>
      </c>
      <c r="I53" s="101">
        <v>0</v>
      </c>
      <c r="J53" s="101">
        <v>0</v>
      </c>
      <c r="K53" s="101">
        <v>0</v>
      </c>
      <c r="L53" s="97">
        <v>1</v>
      </c>
      <c r="M53" s="101">
        <v>0</v>
      </c>
      <c r="N53" s="101">
        <v>0</v>
      </c>
      <c r="O53" s="96" t="s">
        <v>335</v>
      </c>
      <c r="P53" s="101">
        <v>0</v>
      </c>
      <c r="Q53" s="101">
        <v>0</v>
      </c>
      <c r="R53" s="101">
        <v>0</v>
      </c>
      <c r="S53" s="97">
        <v>1</v>
      </c>
      <c r="T53" s="101">
        <v>0</v>
      </c>
      <c r="U53" s="101">
        <v>0</v>
      </c>
      <c r="V53" s="96" t="s">
        <v>282</v>
      </c>
      <c r="W53" s="101">
        <v>0</v>
      </c>
      <c r="X53" s="101">
        <v>0</v>
      </c>
      <c r="Y53" s="101">
        <v>0</v>
      </c>
      <c r="Z53" s="97">
        <v>1</v>
      </c>
      <c r="AA53" s="101">
        <v>0</v>
      </c>
      <c r="AB53" s="101">
        <v>0</v>
      </c>
      <c r="AC53" s="101">
        <v>0</v>
      </c>
      <c r="AD53" s="101">
        <v>0</v>
      </c>
      <c r="AE53" s="101">
        <v>0</v>
      </c>
      <c r="AF53" s="101">
        <v>0</v>
      </c>
      <c r="AG53" s="97">
        <v>1</v>
      </c>
      <c r="AH53" s="101">
        <v>0</v>
      </c>
      <c r="AI53" s="101">
        <v>0</v>
      </c>
    </row>
    <row r="54" spans="1:35" ht="36" x14ac:dyDescent="0.4">
      <c r="A54" s="96" t="s">
        <v>249</v>
      </c>
      <c r="B54" s="101">
        <v>0</v>
      </c>
      <c r="C54" s="101">
        <v>0</v>
      </c>
      <c r="D54" s="101">
        <v>0</v>
      </c>
      <c r="E54" s="97">
        <v>1</v>
      </c>
      <c r="F54" s="101">
        <v>0</v>
      </c>
      <c r="G54" s="101">
        <v>0</v>
      </c>
      <c r="H54" s="96" t="s">
        <v>339</v>
      </c>
      <c r="I54" s="101">
        <v>0</v>
      </c>
      <c r="J54" s="101">
        <v>0</v>
      </c>
      <c r="K54" s="101">
        <v>0</v>
      </c>
      <c r="L54" s="97">
        <v>1</v>
      </c>
      <c r="M54" s="101">
        <v>0</v>
      </c>
      <c r="N54" s="101">
        <v>0</v>
      </c>
      <c r="O54" s="96" t="s">
        <v>287</v>
      </c>
      <c r="P54" s="101">
        <v>0</v>
      </c>
      <c r="Q54" s="101">
        <v>0</v>
      </c>
      <c r="R54" s="101">
        <v>0</v>
      </c>
      <c r="S54" s="97">
        <v>1</v>
      </c>
      <c r="T54" s="101">
        <v>0</v>
      </c>
      <c r="U54" s="101">
        <v>0</v>
      </c>
      <c r="V54" s="96" t="s">
        <v>215</v>
      </c>
      <c r="W54" s="101">
        <v>0</v>
      </c>
      <c r="X54" s="101">
        <v>0</v>
      </c>
      <c r="Y54" s="101">
        <v>0</v>
      </c>
      <c r="Z54" s="97">
        <v>1</v>
      </c>
      <c r="AA54" s="101">
        <v>0</v>
      </c>
      <c r="AB54" s="101">
        <v>0</v>
      </c>
      <c r="AC54" s="96" t="s">
        <v>232</v>
      </c>
      <c r="AD54" s="101">
        <v>0</v>
      </c>
      <c r="AE54" s="101">
        <v>0</v>
      </c>
      <c r="AF54" s="101">
        <v>0</v>
      </c>
      <c r="AG54" s="97">
        <v>1</v>
      </c>
      <c r="AH54" s="101">
        <v>0</v>
      </c>
      <c r="AI54" s="101">
        <v>0</v>
      </c>
    </row>
    <row r="55" spans="1:35" ht="36" x14ac:dyDescent="0.4">
      <c r="A55" s="96" t="s">
        <v>302</v>
      </c>
      <c r="B55" s="101">
        <v>0</v>
      </c>
      <c r="C55" s="101">
        <v>0</v>
      </c>
      <c r="D55" s="101">
        <v>0</v>
      </c>
      <c r="E55" s="97">
        <v>1</v>
      </c>
      <c r="F55" s="101">
        <v>0</v>
      </c>
      <c r="G55" s="101">
        <v>0</v>
      </c>
      <c r="H55" s="96" t="s">
        <v>269</v>
      </c>
      <c r="I55" s="101">
        <v>0</v>
      </c>
      <c r="J55" s="101">
        <v>0</v>
      </c>
      <c r="K55" s="101">
        <v>0</v>
      </c>
      <c r="L55" s="97">
        <v>1</v>
      </c>
      <c r="M55" s="101">
        <v>0</v>
      </c>
      <c r="N55" s="101">
        <v>0</v>
      </c>
      <c r="O55" s="96" t="s">
        <v>249</v>
      </c>
      <c r="P55" s="101">
        <v>0</v>
      </c>
      <c r="Q55" s="101">
        <v>0</v>
      </c>
      <c r="R55" s="101">
        <v>0</v>
      </c>
      <c r="S55" s="97">
        <v>1</v>
      </c>
      <c r="T55" s="101">
        <v>0</v>
      </c>
      <c r="U55" s="101">
        <v>0</v>
      </c>
      <c r="V55" s="96" t="s">
        <v>339</v>
      </c>
      <c r="W55" s="101">
        <v>0</v>
      </c>
      <c r="X55" s="101">
        <v>0</v>
      </c>
      <c r="Y55" s="101">
        <v>0</v>
      </c>
      <c r="Z55" s="97">
        <v>1</v>
      </c>
      <c r="AA55" s="101">
        <v>0</v>
      </c>
      <c r="AB55" s="101">
        <v>0</v>
      </c>
      <c r="AC55" s="96" t="s">
        <v>335</v>
      </c>
      <c r="AD55" s="101">
        <v>0</v>
      </c>
      <c r="AE55" s="101">
        <v>0</v>
      </c>
      <c r="AF55" s="101">
        <v>0</v>
      </c>
      <c r="AG55" s="97">
        <v>1</v>
      </c>
      <c r="AH55" s="101">
        <v>0</v>
      </c>
      <c r="AI55" s="101">
        <v>0</v>
      </c>
    </row>
    <row r="56" spans="1:35" ht="18" x14ac:dyDescent="0.4">
      <c r="A56" s="96" t="s">
        <v>282</v>
      </c>
      <c r="B56" s="101">
        <v>0</v>
      </c>
      <c r="C56" s="101">
        <v>0</v>
      </c>
      <c r="D56" s="101">
        <v>0</v>
      </c>
      <c r="E56" s="97">
        <v>1</v>
      </c>
      <c r="F56" s="101">
        <v>0</v>
      </c>
      <c r="G56" s="101">
        <v>0</v>
      </c>
      <c r="H56" s="96" t="s">
        <v>247</v>
      </c>
      <c r="I56" s="101">
        <v>0</v>
      </c>
      <c r="J56" s="101">
        <v>0</v>
      </c>
      <c r="K56" s="101">
        <v>0</v>
      </c>
      <c r="L56" s="97">
        <v>1</v>
      </c>
      <c r="M56" s="101">
        <v>0</v>
      </c>
      <c r="N56" s="101">
        <v>0</v>
      </c>
      <c r="O56" s="96" t="s">
        <v>302</v>
      </c>
      <c r="P56" s="101">
        <v>0</v>
      </c>
      <c r="Q56" s="101">
        <v>0</v>
      </c>
      <c r="R56" s="101">
        <v>0</v>
      </c>
      <c r="S56" s="97">
        <v>1</v>
      </c>
      <c r="T56" s="101">
        <v>0</v>
      </c>
      <c r="U56" s="101">
        <v>0</v>
      </c>
      <c r="V56" s="96" t="s">
        <v>269</v>
      </c>
      <c r="W56" s="101">
        <v>0</v>
      </c>
      <c r="X56" s="101">
        <v>0</v>
      </c>
      <c r="Y56" s="101">
        <v>0</v>
      </c>
      <c r="Z56" s="97">
        <v>1</v>
      </c>
      <c r="AA56" s="101">
        <v>0</v>
      </c>
      <c r="AB56" s="101">
        <v>0</v>
      </c>
      <c r="AC56" s="96" t="s">
        <v>287</v>
      </c>
      <c r="AD56" s="101">
        <v>0</v>
      </c>
      <c r="AE56" s="101">
        <v>0</v>
      </c>
      <c r="AF56" s="101">
        <v>0</v>
      </c>
      <c r="AG56" s="97">
        <v>1</v>
      </c>
      <c r="AH56" s="101">
        <v>0</v>
      </c>
      <c r="AI56" s="101">
        <v>0</v>
      </c>
    </row>
    <row r="57" spans="1:35" ht="36" x14ac:dyDescent="0.4">
      <c r="A57" s="96" t="s">
        <v>339</v>
      </c>
      <c r="B57" s="101">
        <v>0</v>
      </c>
      <c r="C57" s="101">
        <v>0</v>
      </c>
      <c r="D57" s="101">
        <v>0</v>
      </c>
      <c r="E57" s="97">
        <v>1</v>
      </c>
      <c r="F57" s="101">
        <v>0</v>
      </c>
      <c r="G57" s="101">
        <v>0</v>
      </c>
      <c r="H57" s="96" t="s">
        <v>340</v>
      </c>
      <c r="I57" s="101">
        <v>0</v>
      </c>
      <c r="J57" s="101">
        <v>0</v>
      </c>
      <c r="K57" s="101">
        <v>0</v>
      </c>
      <c r="L57" s="97">
        <v>1</v>
      </c>
      <c r="M57" s="101">
        <v>0</v>
      </c>
      <c r="N57" s="101">
        <v>0</v>
      </c>
      <c r="O57" s="96" t="s">
        <v>282</v>
      </c>
      <c r="P57" s="101">
        <v>0</v>
      </c>
      <c r="Q57" s="101">
        <v>0</v>
      </c>
      <c r="R57" s="101">
        <v>0</v>
      </c>
      <c r="S57" s="97">
        <v>1</v>
      </c>
      <c r="T57" s="101">
        <v>0</v>
      </c>
      <c r="U57" s="101">
        <v>0</v>
      </c>
      <c r="V57" s="96" t="s">
        <v>340</v>
      </c>
      <c r="W57" s="101">
        <v>0</v>
      </c>
      <c r="X57" s="101">
        <v>0</v>
      </c>
      <c r="Y57" s="101">
        <v>0</v>
      </c>
      <c r="Z57" s="97">
        <v>1</v>
      </c>
      <c r="AA57" s="101">
        <v>0</v>
      </c>
      <c r="AB57" s="101">
        <v>0</v>
      </c>
      <c r="AC57" s="96" t="s">
        <v>302</v>
      </c>
      <c r="AD57" s="101">
        <v>0</v>
      </c>
      <c r="AE57" s="101">
        <v>0</v>
      </c>
      <c r="AF57" s="101">
        <v>0</v>
      </c>
      <c r="AG57" s="97">
        <v>1</v>
      </c>
      <c r="AH57" s="101">
        <v>0</v>
      </c>
      <c r="AI57" s="101">
        <v>0</v>
      </c>
    </row>
    <row r="58" spans="1:35" ht="18" x14ac:dyDescent="0.4">
      <c r="A58" s="96" t="s">
        <v>269</v>
      </c>
      <c r="B58" s="101">
        <v>0</v>
      </c>
      <c r="C58" s="101">
        <v>0</v>
      </c>
      <c r="D58" s="101">
        <v>0</v>
      </c>
      <c r="E58" s="97">
        <v>1</v>
      </c>
      <c r="F58" s="101">
        <v>0</v>
      </c>
      <c r="G58" s="101">
        <v>0</v>
      </c>
      <c r="H58" s="96" t="s">
        <v>265</v>
      </c>
      <c r="I58" s="101">
        <v>0</v>
      </c>
      <c r="J58" s="101">
        <v>0</v>
      </c>
      <c r="K58" s="101">
        <v>0</v>
      </c>
      <c r="L58" s="97">
        <v>1</v>
      </c>
      <c r="M58" s="101">
        <v>0</v>
      </c>
      <c r="N58" s="101">
        <v>0</v>
      </c>
      <c r="O58" s="96" t="s">
        <v>215</v>
      </c>
      <c r="P58" s="101">
        <v>0</v>
      </c>
      <c r="Q58" s="101">
        <v>0</v>
      </c>
      <c r="R58" s="101">
        <v>0</v>
      </c>
      <c r="S58" s="97">
        <v>1</v>
      </c>
      <c r="T58" s="101">
        <v>0</v>
      </c>
      <c r="U58" s="101">
        <v>0</v>
      </c>
      <c r="V58" s="96" t="s">
        <v>281</v>
      </c>
      <c r="W58" s="101">
        <v>0</v>
      </c>
      <c r="X58" s="101">
        <v>0</v>
      </c>
      <c r="Y58" s="101">
        <v>0</v>
      </c>
      <c r="Z58" s="97">
        <v>1</v>
      </c>
      <c r="AA58" s="101">
        <v>0</v>
      </c>
      <c r="AB58" s="101">
        <v>0</v>
      </c>
      <c r="AC58" s="96" t="s">
        <v>282</v>
      </c>
      <c r="AD58" s="101">
        <v>0</v>
      </c>
      <c r="AE58" s="101">
        <v>0</v>
      </c>
      <c r="AF58" s="101">
        <v>0</v>
      </c>
      <c r="AG58" s="97">
        <v>1</v>
      </c>
      <c r="AH58" s="101">
        <v>0</v>
      </c>
      <c r="AI58" s="101">
        <v>0</v>
      </c>
    </row>
    <row r="59" spans="1:35" ht="36" x14ac:dyDescent="0.4">
      <c r="A59" s="96" t="s">
        <v>340</v>
      </c>
      <c r="B59" s="101">
        <v>0</v>
      </c>
      <c r="C59" s="101">
        <v>0</v>
      </c>
      <c r="D59" s="101">
        <v>0</v>
      </c>
      <c r="E59" s="97">
        <v>1</v>
      </c>
      <c r="F59" s="101">
        <v>0</v>
      </c>
      <c r="G59" s="101">
        <v>0</v>
      </c>
      <c r="H59" s="96" t="s">
        <v>245</v>
      </c>
      <c r="I59" s="101">
        <v>0</v>
      </c>
      <c r="J59" s="101">
        <v>0</v>
      </c>
      <c r="K59" s="101">
        <v>0</v>
      </c>
      <c r="L59" s="97">
        <v>1</v>
      </c>
      <c r="M59" s="101">
        <v>0</v>
      </c>
      <c r="N59" s="101">
        <v>0</v>
      </c>
      <c r="O59" s="96" t="s">
        <v>339</v>
      </c>
      <c r="P59" s="101">
        <v>0</v>
      </c>
      <c r="Q59" s="101">
        <v>0</v>
      </c>
      <c r="R59" s="101">
        <v>0</v>
      </c>
      <c r="S59" s="97">
        <v>1</v>
      </c>
      <c r="T59" s="101">
        <v>0</v>
      </c>
      <c r="U59" s="101">
        <v>0</v>
      </c>
      <c r="V59" s="96" t="s">
        <v>307</v>
      </c>
      <c r="W59" s="101">
        <v>0</v>
      </c>
      <c r="X59" s="101">
        <v>0</v>
      </c>
      <c r="Y59" s="101">
        <v>0</v>
      </c>
      <c r="Z59" s="97">
        <v>1</v>
      </c>
      <c r="AA59" s="101">
        <v>0</v>
      </c>
      <c r="AB59" s="101">
        <v>0</v>
      </c>
      <c r="AC59" s="96" t="s">
        <v>215</v>
      </c>
      <c r="AD59" s="101">
        <v>0</v>
      </c>
      <c r="AE59" s="101">
        <v>0</v>
      </c>
      <c r="AF59" s="101">
        <v>0</v>
      </c>
      <c r="AG59" s="97">
        <v>1</v>
      </c>
      <c r="AH59" s="101">
        <v>0</v>
      </c>
      <c r="AI59" s="101">
        <v>0</v>
      </c>
    </row>
    <row r="60" spans="1:35" ht="36" x14ac:dyDescent="0.4">
      <c r="A60" s="96" t="s">
        <v>281</v>
      </c>
      <c r="B60" s="101">
        <v>0</v>
      </c>
      <c r="C60" s="101">
        <v>0</v>
      </c>
      <c r="D60" s="101">
        <v>0</v>
      </c>
      <c r="E60" s="97">
        <v>1</v>
      </c>
      <c r="F60" s="101">
        <v>0</v>
      </c>
      <c r="G60" s="101">
        <v>0</v>
      </c>
      <c r="H60" s="96" t="s">
        <v>259</v>
      </c>
      <c r="I60" s="101">
        <v>0</v>
      </c>
      <c r="J60" s="101">
        <v>0</v>
      </c>
      <c r="K60" s="101">
        <v>0</v>
      </c>
      <c r="L60" s="97">
        <v>1</v>
      </c>
      <c r="M60" s="101">
        <v>0</v>
      </c>
      <c r="N60" s="101">
        <v>0</v>
      </c>
      <c r="O60" s="96" t="s">
        <v>269</v>
      </c>
      <c r="P60" s="101">
        <v>0</v>
      </c>
      <c r="Q60" s="101">
        <v>0</v>
      </c>
      <c r="R60" s="101">
        <v>0</v>
      </c>
      <c r="S60" s="97">
        <v>1</v>
      </c>
      <c r="T60" s="101">
        <v>0</v>
      </c>
      <c r="U60" s="101">
        <v>0</v>
      </c>
      <c r="V60" s="96" t="s">
        <v>312</v>
      </c>
      <c r="W60" s="101">
        <v>0</v>
      </c>
      <c r="X60" s="101">
        <v>0</v>
      </c>
      <c r="Y60" s="101">
        <v>0</v>
      </c>
      <c r="Z60" s="97">
        <v>1</v>
      </c>
      <c r="AA60" s="101">
        <v>0</v>
      </c>
      <c r="AB60" s="101">
        <v>0</v>
      </c>
      <c r="AC60" s="96" t="s">
        <v>339</v>
      </c>
      <c r="AD60" s="101">
        <v>0</v>
      </c>
      <c r="AE60" s="101">
        <v>0</v>
      </c>
      <c r="AF60" s="101">
        <v>0</v>
      </c>
      <c r="AG60" s="97">
        <v>1</v>
      </c>
      <c r="AH60" s="101">
        <v>0</v>
      </c>
      <c r="AI60" s="101">
        <v>0</v>
      </c>
    </row>
    <row r="61" spans="1:35" ht="36" x14ac:dyDescent="0.4">
      <c r="A61" s="96" t="s">
        <v>307</v>
      </c>
      <c r="B61" s="101">
        <v>0</v>
      </c>
      <c r="C61" s="101">
        <v>0</v>
      </c>
      <c r="D61" s="101">
        <v>0</v>
      </c>
      <c r="E61" s="97">
        <v>1</v>
      </c>
      <c r="F61" s="101">
        <v>0</v>
      </c>
      <c r="G61" s="101">
        <v>0</v>
      </c>
      <c r="H61" s="96" t="s">
        <v>239</v>
      </c>
      <c r="I61" s="101">
        <v>0</v>
      </c>
      <c r="J61" s="101">
        <v>0</v>
      </c>
      <c r="K61" s="101">
        <v>0</v>
      </c>
      <c r="L61" s="97">
        <v>1</v>
      </c>
      <c r="M61" s="101">
        <v>0</v>
      </c>
      <c r="N61" s="101">
        <v>0</v>
      </c>
      <c r="O61" s="96" t="s">
        <v>247</v>
      </c>
      <c r="P61" s="101">
        <v>0</v>
      </c>
      <c r="Q61" s="101">
        <v>0</v>
      </c>
      <c r="R61" s="101">
        <v>0</v>
      </c>
      <c r="S61" s="97">
        <v>1</v>
      </c>
      <c r="T61" s="101">
        <v>0</v>
      </c>
      <c r="U61" s="101">
        <v>0</v>
      </c>
      <c r="V61" s="96" t="s">
        <v>301</v>
      </c>
      <c r="W61" s="101">
        <v>0</v>
      </c>
      <c r="X61" s="101">
        <v>0</v>
      </c>
      <c r="Y61" s="101">
        <v>0</v>
      </c>
      <c r="Z61" s="97">
        <v>1</v>
      </c>
      <c r="AA61" s="101">
        <v>0</v>
      </c>
      <c r="AB61" s="101">
        <v>0</v>
      </c>
      <c r="AC61" s="96" t="s">
        <v>247</v>
      </c>
      <c r="AD61" s="101">
        <v>0</v>
      </c>
      <c r="AE61" s="101">
        <v>0</v>
      </c>
      <c r="AF61" s="101">
        <v>0</v>
      </c>
      <c r="AG61" s="97">
        <v>1</v>
      </c>
      <c r="AH61" s="101">
        <v>0</v>
      </c>
      <c r="AI61" s="101">
        <v>0</v>
      </c>
    </row>
    <row r="62" spans="1:35" ht="18" x14ac:dyDescent="0.4">
      <c r="A62" s="96" t="s">
        <v>312</v>
      </c>
      <c r="B62" s="101">
        <v>0</v>
      </c>
      <c r="C62" s="101">
        <v>0</v>
      </c>
      <c r="D62" s="101">
        <v>0</v>
      </c>
      <c r="E62" s="97">
        <v>1</v>
      </c>
      <c r="F62" s="101">
        <v>0</v>
      </c>
      <c r="G62" s="101">
        <v>0</v>
      </c>
      <c r="H62" s="96" t="s">
        <v>281</v>
      </c>
      <c r="I62" s="101">
        <v>0</v>
      </c>
      <c r="J62" s="101">
        <v>0</v>
      </c>
      <c r="K62" s="101">
        <v>0</v>
      </c>
      <c r="L62" s="97">
        <v>1</v>
      </c>
      <c r="M62" s="101">
        <v>0</v>
      </c>
      <c r="N62" s="101">
        <v>0</v>
      </c>
      <c r="O62" s="96" t="s">
        <v>340</v>
      </c>
      <c r="P62" s="101">
        <v>0</v>
      </c>
      <c r="Q62" s="101">
        <v>0</v>
      </c>
      <c r="R62" s="101">
        <v>0</v>
      </c>
      <c r="S62" s="97">
        <v>1</v>
      </c>
      <c r="T62" s="101">
        <v>0</v>
      </c>
      <c r="U62" s="101">
        <v>0</v>
      </c>
      <c r="V62" s="96" t="s">
        <v>343</v>
      </c>
      <c r="W62" s="101">
        <v>0</v>
      </c>
      <c r="X62" s="101">
        <v>0</v>
      </c>
      <c r="Y62" s="101">
        <v>0</v>
      </c>
      <c r="Z62" s="97">
        <v>1</v>
      </c>
      <c r="AA62" s="101">
        <v>0</v>
      </c>
      <c r="AB62" s="101">
        <v>0</v>
      </c>
      <c r="AC62" s="96" t="s">
        <v>340</v>
      </c>
      <c r="AD62" s="101">
        <v>0</v>
      </c>
      <c r="AE62" s="101">
        <v>0</v>
      </c>
      <c r="AF62" s="101">
        <v>0</v>
      </c>
      <c r="AG62" s="97">
        <v>1</v>
      </c>
      <c r="AH62" s="101">
        <v>0</v>
      </c>
      <c r="AI62" s="101">
        <v>0</v>
      </c>
    </row>
    <row r="63" spans="1:35" ht="18" x14ac:dyDescent="0.4">
      <c r="A63" s="96" t="s">
        <v>301</v>
      </c>
      <c r="B63" s="101">
        <v>0</v>
      </c>
      <c r="C63" s="101">
        <v>0</v>
      </c>
      <c r="D63" s="101">
        <v>0</v>
      </c>
      <c r="E63" s="97">
        <v>1</v>
      </c>
      <c r="F63" s="101">
        <v>0</v>
      </c>
      <c r="G63" s="101">
        <v>0</v>
      </c>
      <c r="H63" s="96" t="s">
        <v>307</v>
      </c>
      <c r="I63" s="101">
        <v>0</v>
      </c>
      <c r="J63" s="101">
        <v>0</v>
      </c>
      <c r="K63" s="101">
        <v>0</v>
      </c>
      <c r="L63" s="97">
        <v>1</v>
      </c>
      <c r="M63" s="101">
        <v>0</v>
      </c>
      <c r="N63" s="101">
        <v>0</v>
      </c>
      <c r="O63" s="96" t="s">
        <v>265</v>
      </c>
      <c r="P63" s="101">
        <v>0</v>
      </c>
      <c r="Q63" s="101">
        <v>0</v>
      </c>
      <c r="R63" s="101">
        <v>0</v>
      </c>
      <c r="S63" s="97">
        <v>1</v>
      </c>
      <c r="T63" s="101">
        <v>0</v>
      </c>
      <c r="U63" s="101">
        <v>0</v>
      </c>
      <c r="V63" s="96" t="s">
        <v>344</v>
      </c>
      <c r="W63" s="101">
        <v>0</v>
      </c>
      <c r="X63" s="101">
        <v>0</v>
      </c>
      <c r="Y63" s="101">
        <v>0</v>
      </c>
      <c r="Z63" s="97">
        <v>1</v>
      </c>
      <c r="AA63" s="101">
        <v>0</v>
      </c>
      <c r="AB63" s="101">
        <v>0</v>
      </c>
      <c r="AC63" s="96" t="s">
        <v>265</v>
      </c>
      <c r="AD63" s="101">
        <v>0</v>
      </c>
      <c r="AE63" s="101">
        <v>0</v>
      </c>
      <c r="AF63" s="101">
        <v>0</v>
      </c>
      <c r="AG63" s="97">
        <v>1</v>
      </c>
      <c r="AH63" s="101">
        <v>0</v>
      </c>
      <c r="AI63" s="101">
        <v>0</v>
      </c>
    </row>
    <row r="64" spans="1:35" ht="18" x14ac:dyDescent="0.4">
      <c r="A64" s="96" t="s">
        <v>343</v>
      </c>
      <c r="B64" s="101">
        <v>0</v>
      </c>
      <c r="C64" s="101">
        <v>0</v>
      </c>
      <c r="D64" s="101">
        <v>0</v>
      </c>
      <c r="E64" s="97">
        <v>1</v>
      </c>
      <c r="F64" s="101">
        <v>0</v>
      </c>
      <c r="G64" s="101">
        <v>0</v>
      </c>
      <c r="H64" s="96" t="s">
        <v>312</v>
      </c>
      <c r="I64" s="101">
        <v>0</v>
      </c>
      <c r="J64" s="101">
        <v>0</v>
      </c>
      <c r="K64" s="101">
        <v>0</v>
      </c>
      <c r="L64" s="97">
        <v>1</v>
      </c>
      <c r="M64" s="101">
        <v>0</v>
      </c>
      <c r="N64" s="101">
        <v>0</v>
      </c>
      <c r="O64" s="96" t="s">
        <v>245</v>
      </c>
      <c r="P64" s="101">
        <v>0</v>
      </c>
      <c r="Q64" s="101">
        <v>0</v>
      </c>
      <c r="R64" s="101">
        <v>0</v>
      </c>
      <c r="S64" s="97">
        <v>1</v>
      </c>
      <c r="T64" s="101">
        <v>0</v>
      </c>
      <c r="U64" s="101">
        <v>0</v>
      </c>
      <c r="V64" s="96" t="s">
        <v>272</v>
      </c>
      <c r="W64" s="101">
        <v>0</v>
      </c>
      <c r="X64" s="101">
        <v>0</v>
      </c>
      <c r="Y64" s="101">
        <v>0</v>
      </c>
      <c r="Z64" s="97">
        <v>1</v>
      </c>
      <c r="AA64" s="101">
        <v>0</v>
      </c>
      <c r="AB64" s="101">
        <v>0</v>
      </c>
      <c r="AC64" s="96" t="s">
        <v>245</v>
      </c>
      <c r="AD64" s="101">
        <v>0</v>
      </c>
      <c r="AE64" s="101">
        <v>0</v>
      </c>
      <c r="AF64" s="101">
        <v>0</v>
      </c>
      <c r="AG64" s="97">
        <v>1</v>
      </c>
      <c r="AH64" s="101">
        <v>0</v>
      </c>
      <c r="AI64" s="101">
        <v>0</v>
      </c>
    </row>
    <row r="65" spans="1:35" ht="18" x14ac:dyDescent="0.4">
      <c r="A65" s="96" t="s">
        <v>344</v>
      </c>
      <c r="B65" s="101">
        <v>0</v>
      </c>
      <c r="C65" s="101">
        <v>0</v>
      </c>
      <c r="D65" s="101">
        <v>0</v>
      </c>
      <c r="E65" s="97">
        <v>1</v>
      </c>
      <c r="F65" s="101">
        <v>0</v>
      </c>
      <c r="G65" s="101">
        <v>0</v>
      </c>
      <c r="H65" s="96" t="s">
        <v>301</v>
      </c>
      <c r="I65" s="101">
        <v>0</v>
      </c>
      <c r="J65" s="101">
        <v>0</v>
      </c>
      <c r="K65" s="101">
        <v>0</v>
      </c>
      <c r="L65" s="97">
        <v>1</v>
      </c>
      <c r="M65" s="101">
        <v>0</v>
      </c>
      <c r="N65" s="101">
        <v>0</v>
      </c>
      <c r="O65" s="96" t="s">
        <v>259</v>
      </c>
      <c r="P65" s="101">
        <v>0</v>
      </c>
      <c r="Q65" s="101">
        <v>0</v>
      </c>
      <c r="R65" s="101">
        <v>0</v>
      </c>
      <c r="S65" s="97">
        <v>1</v>
      </c>
      <c r="T65" s="101">
        <v>0</v>
      </c>
      <c r="U65" s="101">
        <v>0</v>
      </c>
      <c r="V65" s="96" t="s">
        <v>345</v>
      </c>
      <c r="W65" s="101">
        <v>0</v>
      </c>
      <c r="X65" s="101">
        <v>0</v>
      </c>
      <c r="Y65" s="101">
        <v>0</v>
      </c>
      <c r="Z65" s="97">
        <v>1</v>
      </c>
      <c r="AA65" s="101">
        <v>0</v>
      </c>
      <c r="AB65" s="101">
        <v>0</v>
      </c>
      <c r="AC65" s="96" t="s">
        <v>259</v>
      </c>
      <c r="AD65" s="101">
        <v>0</v>
      </c>
      <c r="AE65" s="101">
        <v>0</v>
      </c>
      <c r="AF65" s="101">
        <v>0</v>
      </c>
      <c r="AG65" s="97">
        <v>1</v>
      </c>
      <c r="AH65" s="101">
        <v>0</v>
      </c>
      <c r="AI65" s="101">
        <v>0</v>
      </c>
    </row>
    <row r="66" spans="1:35" ht="36" x14ac:dyDescent="0.4">
      <c r="A66" s="96" t="s">
        <v>272</v>
      </c>
      <c r="B66" s="101">
        <v>0</v>
      </c>
      <c r="C66" s="101">
        <v>0</v>
      </c>
      <c r="D66" s="101">
        <v>0</v>
      </c>
      <c r="E66" s="97">
        <v>1</v>
      </c>
      <c r="F66" s="101">
        <v>0</v>
      </c>
      <c r="G66" s="101">
        <v>0</v>
      </c>
      <c r="H66" s="96" t="s">
        <v>343</v>
      </c>
      <c r="I66" s="101">
        <v>0</v>
      </c>
      <c r="J66" s="101">
        <v>0</v>
      </c>
      <c r="K66" s="101">
        <v>0</v>
      </c>
      <c r="L66" s="97">
        <v>1</v>
      </c>
      <c r="M66" s="101">
        <v>0</v>
      </c>
      <c r="N66" s="101">
        <v>0</v>
      </c>
      <c r="O66" s="96" t="s">
        <v>239</v>
      </c>
      <c r="P66" s="101">
        <v>0</v>
      </c>
      <c r="Q66" s="101">
        <v>0</v>
      </c>
      <c r="R66" s="101">
        <v>0</v>
      </c>
      <c r="S66" s="97">
        <v>1</v>
      </c>
      <c r="T66" s="101">
        <v>0</v>
      </c>
      <c r="U66" s="101">
        <v>0</v>
      </c>
      <c r="V66" s="96" t="s">
        <v>305</v>
      </c>
      <c r="W66" s="101">
        <v>0</v>
      </c>
      <c r="X66" s="101">
        <v>0</v>
      </c>
      <c r="Y66" s="101">
        <v>0</v>
      </c>
      <c r="Z66" s="97">
        <v>1</v>
      </c>
      <c r="AA66" s="101">
        <v>0</v>
      </c>
      <c r="AB66" s="101">
        <v>0</v>
      </c>
      <c r="AC66" s="96" t="s">
        <v>239</v>
      </c>
      <c r="AD66" s="101">
        <v>0</v>
      </c>
      <c r="AE66" s="101">
        <v>0</v>
      </c>
      <c r="AF66" s="101">
        <v>0</v>
      </c>
      <c r="AG66" s="97">
        <v>1</v>
      </c>
      <c r="AH66" s="101">
        <v>0</v>
      </c>
      <c r="AI66" s="101">
        <v>0</v>
      </c>
    </row>
    <row r="67" spans="1:35" ht="18" x14ac:dyDescent="0.4">
      <c r="A67" s="96" t="s">
        <v>345</v>
      </c>
      <c r="B67" s="101">
        <v>0</v>
      </c>
      <c r="C67" s="101">
        <v>0</v>
      </c>
      <c r="D67" s="101">
        <v>0</v>
      </c>
      <c r="E67" s="97">
        <v>1</v>
      </c>
      <c r="F67" s="101">
        <v>0</v>
      </c>
      <c r="G67" s="101">
        <v>0</v>
      </c>
      <c r="H67" s="96" t="s">
        <v>344</v>
      </c>
      <c r="I67" s="101">
        <v>0</v>
      </c>
      <c r="J67" s="101">
        <v>0</v>
      </c>
      <c r="K67" s="101">
        <v>0</v>
      </c>
      <c r="L67" s="97">
        <v>1</v>
      </c>
      <c r="M67" s="101">
        <v>0</v>
      </c>
      <c r="N67" s="101">
        <v>0</v>
      </c>
      <c r="O67" s="96" t="s">
        <v>281</v>
      </c>
      <c r="P67" s="101">
        <v>0</v>
      </c>
      <c r="Q67" s="101">
        <v>0</v>
      </c>
      <c r="R67" s="101">
        <v>0</v>
      </c>
      <c r="S67" s="97">
        <v>1</v>
      </c>
      <c r="T67" s="101">
        <v>0</v>
      </c>
      <c r="U67" s="101">
        <v>0</v>
      </c>
      <c r="V67" s="96" t="s">
        <v>290</v>
      </c>
      <c r="W67" s="101">
        <v>0</v>
      </c>
      <c r="X67" s="101">
        <v>0</v>
      </c>
      <c r="Y67" s="101">
        <v>0</v>
      </c>
      <c r="Z67" s="97">
        <v>1</v>
      </c>
      <c r="AA67" s="101">
        <v>0</v>
      </c>
      <c r="AB67" s="101">
        <v>0</v>
      </c>
      <c r="AC67" s="96" t="s">
        <v>281</v>
      </c>
      <c r="AD67" s="101">
        <v>0</v>
      </c>
      <c r="AE67" s="101">
        <v>0</v>
      </c>
      <c r="AF67" s="101">
        <v>0</v>
      </c>
      <c r="AG67" s="97">
        <v>1</v>
      </c>
      <c r="AH67" s="101">
        <v>0</v>
      </c>
      <c r="AI67" s="101">
        <v>0</v>
      </c>
    </row>
    <row r="68" spans="1:35" ht="18" x14ac:dyDescent="0.4">
      <c r="A68" s="96" t="s">
        <v>305</v>
      </c>
      <c r="B68" s="101">
        <v>0</v>
      </c>
      <c r="C68" s="101">
        <v>0</v>
      </c>
      <c r="D68" s="101">
        <v>0</v>
      </c>
      <c r="E68" s="97">
        <v>1</v>
      </c>
      <c r="F68" s="101">
        <v>0</v>
      </c>
      <c r="G68" s="101">
        <v>0</v>
      </c>
      <c r="H68" s="96" t="s">
        <v>345</v>
      </c>
      <c r="I68" s="101">
        <v>0</v>
      </c>
      <c r="J68" s="101">
        <v>0</v>
      </c>
      <c r="K68" s="101">
        <v>0</v>
      </c>
      <c r="L68" s="97">
        <v>1</v>
      </c>
      <c r="M68" s="101">
        <v>0</v>
      </c>
      <c r="N68" s="101">
        <v>0</v>
      </c>
      <c r="O68" s="96" t="s">
        <v>307</v>
      </c>
      <c r="P68" s="101">
        <v>0</v>
      </c>
      <c r="Q68" s="101">
        <v>0</v>
      </c>
      <c r="R68" s="101">
        <v>0</v>
      </c>
      <c r="S68" s="97">
        <v>1</v>
      </c>
      <c r="T68" s="101">
        <v>0</v>
      </c>
      <c r="U68" s="101">
        <v>0</v>
      </c>
      <c r="V68" s="96" t="s">
        <v>262</v>
      </c>
      <c r="W68" s="101">
        <v>0</v>
      </c>
      <c r="X68" s="101">
        <v>0</v>
      </c>
      <c r="Y68" s="101">
        <v>0</v>
      </c>
      <c r="Z68" s="97">
        <v>1</v>
      </c>
      <c r="AA68" s="101">
        <v>0</v>
      </c>
      <c r="AB68" s="101">
        <v>0</v>
      </c>
      <c r="AC68" s="96" t="s">
        <v>307</v>
      </c>
      <c r="AD68" s="101">
        <v>0</v>
      </c>
      <c r="AE68" s="101">
        <v>0</v>
      </c>
      <c r="AF68" s="101">
        <v>0</v>
      </c>
      <c r="AG68" s="97">
        <v>1</v>
      </c>
      <c r="AH68" s="101">
        <v>0</v>
      </c>
      <c r="AI68" s="101">
        <v>0</v>
      </c>
    </row>
    <row r="69" spans="1:35" ht="18" x14ac:dyDescent="0.4">
      <c r="A69" s="96" t="s">
        <v>290</v>
      </c>
      <c r="B69" s="101">
        <v>0</v>
      </c>
      <c r="C69" s="101">
        <v>0</v>
      </c>
      <c r="D69" s="101">
        <v>0</v>
      </c>
      <c r="E69" s="97">
        <v>1</v>
      </c>
      <c r="F69" s="101">
        <v>0</v>
      </c>
      <c r="G69" s="101">
        <v>0</v>
      </c>
      <c r="H69" s="96" t="s">
        <v>305</v>
      </c>
      <c r="I69" s="101">
        <v>0</v>
      </c>
      <c r="J69" s="101">
        <v>0</v>
      </c>
      <c r="K69" s="101">
        <v>0</v>
      </c>
      <c r="L69" s="97">
        <v>1</v>
      </c>
      <c r="M69" s="101">
        <v>0</v>
      </c>
      <c r="N69" s="101">
        <v>0</v>
      </c>
      <c r="O69" s="96" t="s">
        <v>312</v>
      </c>
      <c r="P69" s="101">
        <v>0</v>
      </c>
      <c r="Q69" s="101">
        <v>0</v>
      </c>
      <c r="R69" s="101">
        <v>0</v>
      </c>
      <c r="S69" s="97">
        <v>1</v>
      </c>
      <c r="T69" s="101">
        <v>0</v>
      </c>
      <c r="U69" s="101">
        <v>0</v>
      </c>
      <c r="V69" s="96" t="s">
        <v>347</v>
      </c>
      <c r="W69" s="101">
        <v>0</v>
      </c>
      <c r="X69" s="101">
        <v>0</v>
      </c>
      <c r="Y69" s="101">
        <v>0</v>
      </c>
      <c r="Z69" s="97">
        <v>1</v>
      </c>
      <c r="AA69" s="101">
        <v>0</v>
      </c>
      <c r="AB69" s="101">
        <v>0</v>
      </c>
      <c r="AC69" s="96" t="s">
        <v>343</v>
      </c>
      <c r="AD69" s="101">
        <v>0</v>
      </c>
      <c r="AE69" s="101">
        <v>0</v>
      </c>
      <c r="AF69" s="101">
        <v>0</v>
      </c>
      <c r="AG69" s="97">
        <v>1</v>
      </c>
      <c r="AH69" s="101">
        <v>0</v>
      </c>
      <c r="AI69" s="101">
        <v>0</v>
      </c>
    </row>
    <row r="70" spans="1:35" ht="18" x14ac:dyDescent="0.4">
      <c r="A70" s="96" t="s">
        <v>262</v>
      </c>
      <c r="B70" s="101">
        <v>0</v>
      </c>
      <c r="C70" s="101">
        <v>0</v>
      </c>
      <c r="D70" s="101">
        <v>0</v>
      </c>
      <c r="E70" s="97">
        <v>1</v>
      </c>
      <c r="F70" s="101">
        <v>0</v>
      </c>
      <c r="G70" s="101">
        <v>0</v>
      </c>
      <c r="H70" s="96" t="s">
        <v>290</v>
      </c>
      <c r="I70" s="101">
        <v>0</v>
      </c>
      <c r="J70" s="101">
        <v>0</v>
      </c>
      <c r="K70" s="101">
        <v>0</v>
      </c>
      <c r="L70" s="97">
        <v>1</v>
      </c>
      <c r="M70" s="101">
        <v>0</v>
      </c>
      <c r="N70" s="101">
        <v>0</v>
      </c>
      <c r="O70" s="96" t="s">
        <v>301</v>
      </c>
      <c r="P70" s="101">
        <v>0</v>
      </c>
      <c r="Q70" s="101">
        <v>0</v>
      </c>
      <c r="R70" s="101">
        <v>0</v>
      </c>
      <c r="S70" s="97">
        <v>1</v>
      </c>
      <c r="T70" s="101">
        <v>0</v>
      </c>
      <c r="U70" s="101">
        <v>0</v>
      </c>
      <c r="V70" s="96" t="s">
        <v>223</v>
      </c>
      <c r="W70" s="101">
        <v>0</v>
      </c>
      <c r="X70" s="101">
        <v>0</v>
      </c>
      <c r="Y70" s="101">
        <v>0</v>
      </c>
      <c r="Z70" s="97">
        <v>1</v>
      </c>
      <c r="AA70" s="101">
        <v>0</v>
      </c>
      <c r="AB70" s="101">
        <v>0</v>
      </c>
      <c r="AC70" s="96" t="s">
        <v>344</v>
      </c>
      <c r="AD70" s="101">
        <v>0</v>
      </c>
      <c r="AE70" s="101">
        <v>0</v>
      </c>
      <c r="AF70" s="101">
        <v>0</v>
      </c>
      <c r="AG70" s="97">
        <v>1</v>
      </c>
      <c r="AH70" s="101">
        <v>0</v>
      </c>
      <c r="AI70" s="101">
        <v>0</v>
      </c>
    </row>
    <row r="71" spans="1:35" ht="18" x14ac:dyDescent="0.4">
      <c r="A71" s="96" t="s">
        <v>347</v>
      </c>
      <c r="B71" s="101">
        <v>0</v>
      </c>
      <c r="C71" s="101">
        <v>0</v>
      </c>
      <c r="D71" s="101">
        <v>0</v>
      </c>
      <c r="E71" s="97">
        <v>1</v>
      </c>
      <c r="F71" s="101">
        <v>0</v>
      </c>
      <c r="G71" s="101">
        <v>0</v>
      </c>
      <c r="H71" s="96" t="s">
        <v>262</v>
      </c>
      <c r="I71" s="101">
        <v>0</v>
      </c>
      <c r="J71" s="101">
        <v>0</v>
      </c>
      <c r="K71" s="101">
        <v>0</v>
      </c>
      <c r="L71" s="97">
        <v>1</v>
      </c>
      <c r="M71" s="101">
        <v>0</v>
      </c>
      <c r="N71" s="101">
        <v>0</v>
      </c>
      <c r="O71" s="96" t="s">
        <v>343</v>
      </c>
      <c r="P71" s="101">
        <v>0</v>
      </c>
      <c r="Q71" s="101">
        <v>0</v>
      </c>
      <c r="R71" s="101">
        <v>0</v>
      </c>
      <c r="S71" s="97">
        <v>1</v>
      </c>
      <c r="T71" s="101">
        <v>0</v>
      </c>
      <c r="U71" s="101">
        <v>0</v>
      </c>
      <c r="V71" s="96" t="s">
        <v>270</v>
      </c>
      <c r="W71" s="101">
        <v>0</v>
      </c>
      <c r="X71" s="101">
        <v>0</v>
      </c>
      <c r="Y71" s="101">
        <v>0</v>
      </c>
      <c r="Z71" s="97">
        <v>1</v>
      </c>
      <c r="AA71" s="101">
        <v>0</v>
      </c>
      <c r="AB71" s="101">
        <v>0</v>
      </c>
      <c r="AC71" s="96" t="s">
        <v>272</v>
      </c>
      <c r="AD71" s="101">
        <v>0</v>
      </c>
      <c r="AE71" s="101">
        <v>0</v>
      </c>
      <c r="AF71" s="101">
        <v>0</v>
      </c>
      <c r="AG71" s="97">
        <v>1</v>
      </c>
      <c r="AH71" s="101">
        <v>0</v>
      </c>
      <c r="AI71" s="101">
        <v>0</v>
      </c>
    </row>
    <row r="72" spans="1:35" ht="18" x14ac:dyDescent="0.4">
      <c r="A72" s="96" t="s">
        <v>270</v>
      </c>
      <c r="B72" s="101">
        <v>0</v>
      </c>
      <c r="C72" s="101">
        <v>0</v>
      </c>
      <c r="D72" s="101">
        <v>0</v>
      </c>
      <c r="E72" s="97">
        <v>1</v>
      </c>
      <c r="F72" s="101">
        <v>0</v>
      </c>
      <c r="G72" s="101">
        <v>0</v>
      </c>
      <c r="H72" s="96" t="s">
        <v>347</v>
      </c>
      <c r="I72" s="101">
        <v>0</v>
      </c>
      <c r="J72" s="101">
        <v>0</v>
      </c>
      <c r="K72" s="101">
        <v>0</v>
      </c>
      <c r="L72" s="97">
        <v>1</v>
      </c>
      <c r="M72" s="101">
        <v>0</v>
      </c>
      <c r="N72" s="101">
        <v>0</v>
      </c>
      <c r="O72" s="96" t="s">
        <v>344</v>
      </c>
      <c r="P72" s="101">
        <v>0</v>
      </c>
      <c r="Q72" s="101">
        <v>0</v>
      </c>
      <c r="R72" s="101">
        <v>0</v>
      </c>
      <c r="S72" s="97">
        <v>1</v>
      </c>
      <c r="T72" s="101">
        <v>0</v>
      </c>
      <c r="U72" s="101">
        <v>0</v>
      </c>
      <c r="V72" s="96" t="s">
        <v>246</v>
      </c>
      <c r="W72" s="101">
        <v>0</v>
      </c>
      <c r="X72" s="101">
        <v>0</v>
      </c>
      <c r="Y72" s="101">
        <v>0</v>
      </c>
      <c r="Z72" s="97">
        <v>1</v>
      </c>
      <c r="AA72" s="101">
        <v>0</v>
      </c>
      <c r="AB72" s="101">
        <v>0</v>
      </c>
      <c r="AC72" s="96" t="s">
        <v>345</v>
      </c>
      <c r="AD72" s="101">
        <v>0</v>
      </c>
      <c r="AE72" s="101">
        <v>0</v>
      </c>
      <c r="AF72" s="101">
        <v>0</v>
      </c>
      <c r="AG72" s="97">
        <v>1</v>
      </c>
      <c r="AH72" s="101">
        <v>0</v>
      </c>
      <c r="AI72" s="101">
        <v>0</v>
      </c>
    </row>
    <row r="73" spans="1:35" ht="18" x14ac:dyDescent="0.4">
      <c r="A73" s="96" t="s">
        <v>246</v>
      </c>
      <c r="B73" s="101">
        <v>0</v>
      </c>
      <c r="C73" s="101">
        <v>0</v>
      </c>
      <c r="D73" s="101">
        <v>0</v>
      </c>
      <c r="E73" s="97">
        <v>1</v>
      </c>
      <c r="F73" s="101">
        <v>0</v>
      </c>
      <c r="G73" s="101">
        <v>0</v>
      </c>
      <c r="H73" s="96" t="s">
        <v>223</v>
      </c>
      <c r="I73" s="101">
        <v>0</v>
      </c>
      <c r="J73" s="101">
        <v>0</v>
      </c>
      <c r="K73" s="101">
        <v>0</v>
      </c>
      <c r="L73" s="97">
        <v>1</v>
      </c>
      <c r="M73" s="101">
        <v>0</v>
      </c>
      <c r="N73" s="101">
        <v>0</v>
      </c>
      <c r="O73" s="96" t="s">
        <v>272</v>
      </c>
      <c r="P73" s="101">
        <v>0</v>
      </c>
      <c r="Q73" s="101">
        <v>0</v>
      </c>
      <c r="R73" s="101">
        <v>0</v>
      </c>
      <c r="S73" s="97">
        <v>1</v>
      </c>
      <c r="T73" s="101">
        <v>0</v>
      </c>
      <c r="U73" s="101">
        <v>0</v>
      </c>
      <c r="V73" s="96" t="s">
        <v>252</v>
      </c>
      <c r="W73" s="101">
        <v>0</v>
      </c>
      <c r="X73" s="101">
        <v>0</v>
      </c>
      <c r="Y73" s="101">
        <v>0</v>
      </c>
      <c r="Z73" s="97">
        <v>1</v>
      </c>
      <c r="AA73" s="101">
        <v>0</v>
      </c>
      <c r="AB73" s="101">
        <v>0</v>
      </c>
      <c r="AC73" s="96" t="s">
        <v>290</v>
      </c>
      <c r="AD73" s="101">
        <v>0</v>
      </c>
      <c r="AE73" s="101">
        <v>0</v>
      </c>
      <c r="AF73" s="101">
        <v>0</v>
      </c>
      <c r="AG73" s="97">
        <v>1</v>
      </c>
      <c r="AH73" s="101">
        <v>0</v>
      </c>
      <c r="AI73" s="101">
        <v>0</v>
      </c>
    </row>
    <row r="74" spans="1:35" ht="18" x14ac:dyDescent="0.4">
      <c r="A74" s="96" t="s">
        <v>252</v>
      </c>
      <c r="B74" s="101">
        <v>0</v>
      </c>
      <c r="C74" s="101">
        <v>0</v>
      </c>
      <c r="D74" s="101">
        <v>0</v>
      </c>
      <c r="E74" s="97">
        <v>1</v>
      </c>
      <c r="F74" s="101">
        <v>0</v>
      </c>
      <c r="G74" s="101">
        <v>0</v>
      </c>
      <c r="H74" s="96" t="s">
        <v>218</v>
      </c>
      <c r="I74" s="101">
        <v>0</v>
      </c>
      <c r="J74" s="101">
        <v>0</v>
      </c>
      <c r="K74" s="101">
        <v>0</v>
      </c>
      <c r="L74" s="97">
        <v>1</v>
      </c>
      <c r="M74" s="101">
        <v>0</v>
      </c>
      <c r="N74" s="101">
        <v>0</v>
      </c>
      <c r="O74" s="96" t="s">
        <v>345</v>
      </c>
      <c r="P74" s="101">
        <v>0</v>
      </c>
      <c r="Q74" s="101">
        <v>0</v>
      </c>
      <c r="R74" s="101">
        <v>0</v>
      </c>
      <c r="S74" s="97">
        <v>1</v>
      </c>
      <c r="T74" s="101">
        <v>0</v>
      </c>
      <c r="U74" s="101">
        <v>0</v>
      </c>
      <c r="V74" s="96" t="s">
        <v>283</v>
      </c>
      <c r="W74" s="101">
        <v>0</v>
      </c>
      <c r="X74" s="101">
        <v>0</v>
      </c>
      <c r="Y74" s="101">
        <v>0</v>
      </c>
      <c r="Z74" s="97">
        <v>1</v>
      </c>
      <c r="AA74" s="101">
        <v>0</v>
      </c>
      <c r="AB74" s="101">
        <v>0</v>
      </c>
      <c r="AC74" s="96" t="s">
        <v>262</v>
      </c>
      <c r="AD74" s="101">
        <v>0</v>
      </c>
      <c r="AE74" s="101">
        <v>0</v>
      </c>
      <c r="AF74" s="101">
        <v>0</v>
      </c>
      <c r="AG74" s="97">
        <v>1</v>
      </c>
      <c r="AH74" s="101">
        <v>0</v>
      </c>
      <c r="AI74" s="101">
        <v>0</v>
      </c>
    </row>
    <row r="75" spans="1:35" ht="18" x14ac:dyDescent="0.4">
      <c r="A75" s="96" t="s">
        <v>283</v>
      </c>
      <c r="B75" s="101">
        <v>0</v>
      </c>
      <c r="C75" s="101">
        <v>0</v>
      </c>
      <c r="D75" s="101">
        <v>0</v>
      </c>
      <c r="E75" s="97">
        <v>1</v>
      </c>
      <c r="F75" s="101">
        <v>0</v>
      </c>
      <c r="G75" s="101">
        <v>0</v>
      </c>
      <c r="H75" s="96" t="s">
        <v>224</v>
      </c>
      <c r="I75" s="101">
        <v>0</v>
      </c>
      <c r="J75" s="101">
        <v>0</v>
      </c>
      <c r="K75" s="101">
        <v>0</v>
      </c>
      <c r="L75" s="97">
        <v>1</v>
      </c>
      <c r="M75" s="101">
        <v>0</v>
      </c>
      <c r="N75" s="101">
        <v>0</v>
      </c>
      <c r="O75" s="96" t="s">
        <v>305</v>
      </c>
      <c r="P75" s="101">
        <v>0</v>
      </c>
      <c r="Q75" s="101">
        <v>0</v>
      </c>
      <c r="R75" s="101">
        <v>0</v>
      </c>
      <c r="S75" s="97">
        <v>1</v>
      </c>
      <c r="T75" s="101">
        <v>0</v>
      </c>
      <c r="U75" s="101">
        <v>0</v>
      </c>
      <c r="V75" s="96" t="s">
        <v>231</v>
      </c>
      <c r="W75" s="101">
        <v>0</v>
      </c>
      <c r="X75" s="101">
        <v>0</v>
      </c>
      <c r="Y75" s="101">
        <v>0</v>
      </c>
      <c r="Z75" s="97">
        <v>1</v>
      </c>
      <c r="AA75" s="101">
        <v>0</v>
      </c>
      <c r="AB75" s="101">
        <v>0</v>
      </c>
      <c r="AC75" s="96" t="s">
        <v>347</v>
      </c>
      <c r="AD75" s="101">
        <v>0</v>
      </c>
      <c r="AE75" s="101">
        <v>0</v>
      </c>
      <c r="AF75" s="101">
        <v>0</v>
      </c>
      <c r="AG75" s="97">
        <v>1</v>
      </c>
      <c r="AH75" s="101">
        <v>0</v>
      </c>
      <c r="AI75" s="101">
        <v>0</v>
      </c>
    </row>
    <row r="76" spans="1:35" ht="18" x14ac:dyDescent="0.4">
      <c r="A76" s="96" t="s">
        <v>274</v>
      </c>
      <c r="B76" s="101">
        <v>0</v>
      </c>
      <c r="C76" s="101">
        <v>0</v>
      </c>
      <c r="D76" s="101">
        <v>0</v>
      </c>
      <c r="E76" s="97">
        <v>1</v>
      </c>
      <c r="F76" s="101">
        <v>0</v>
      </c>
      <c r="G76" s="101">
        <v>0</v>
      </c>
      <c r="H76" s="96" t="s">
        <v>234</v>
      </c>
      <c r="I76" s="101">
        <v>0</v>
      </c>
      <c r="J76" s="101">
        <v>0</v>
      </c>
      <c r="K76" s="101">
        <v>0</v>
      </c>
      <c r="L76" s="97">
        <v>1</v>
      </c>
      <c r="M76" s="101">
        <v>0</v>
      </c>
      <c r="N76" s="101">
        <v>0</v>
      </c>
      <c r="O76" s="96" t="s">
        <v>290</v>
      </c>
      <c r="P76" s="101">
        <v>0</v>
      </c>
      <c r="Q76" s="101">
        <v>0</v>
      </c>
      <c r="R76" s="101">
        <v>0</v>
      </c>
      <c r="S76" s="97">
        <v>1</v>
      </c>
      <c r="T76" s="101">
        <v>0</v>
      </c>
      <c r="U76" s="101">
        <v>0</v>
      </c>
      <c r="V76" s="96" t="s">
        <v>274</v>
      </c>
      <c r="W76" s="101">
        <v>0</v>
      </c>
      <c r="X76" s="101">
        <v>0</v>
      </c>
      <c r="Y76" s="101">
        <v>0</v>
      </c>
      <c r="Z76" s="97">
        <v>1</v>
      </c>
      <c r="AA76" s="101">
        <v>0</v>
      </c>
      <c r="AB76" s="101">
        <v>0</v>
      </c>
      <c r="AC76" s="96" t="s">
        <v>270</v>
      </c>
      <c r="AD76" s="101">
        <v>0</v>
      </c>
      <c r="AE76" s="101">
        <v>0</v>
      </c>
      <c r="AF76" s="101">
        <v>0</v>
      </c>
      <c r="AG76" s="97">
        <v>1</v>
      </c>
      <c r="AH76" s="101">
        <v>0</v>
      </c>
      <c r="AI76" s="101">
        <v>0</v>
      </c>
    </row>
    <row r="77" spans="1:35" ht="18" x14ac:dyDescent="0.4">
      <c r="A77" s="96" t="s">
        <v>219</v>
      </c>
      <c r="B77" s="101">
        <v>0</v>
      </c>
      <c r="C77" s="101">
        <v>0</v>
      </c>
      <c r="D77" s="101">
        <v>0</v>
      </c>
      <c r="E77" s="97">
        <v>1</v>
      </c>
      <c r="F77" s="101">
        <v>0</v>
      </c>
      <c r="G77" s="101">
        <v>0</v>
      </c>
      <c r="H77" s="96" t="s">
        <v>270</v>
      </c>
      <c r="I77" s="101">
        <v>0</v>
      </c>
      <c r="J77" s="101">
        <v>0</v>
      </c>
      <c r="K77" s="101">
        <v>0</v>
      </c>
      <c r="L77" s="97">
        <v>1</v>
      </c>
      <c r="M77" s="101">
        <v>0</v>
      </c>
      <c r="N77" s="101">
        <v>0</v>
      </c>
      <c r="O77" s="96" t="s">
        <v>262</v>
      </c>
      <c r="P77" s="101">
        <v>0</v>
      </c>
      <c r="Q77" s="101">
        <v>0</v>
      </c>
      <c r="R77" s="101">
        <v>0</v>
      </c>
      <c r="S77" s="97">
        <v>1</v>
      </c>
      <c r="T77" s="101">
        <v>0</v>
      </c>
      <c r="U77" s="101">
        <v>0</v>
      </c>
      <c r="V77" s="96" t="s">
        <v>219</v>
      </c>
      <c r="W77" s="101">
        <v>0</v>
      </c>
      <c r="X77" s="101">
        <v>0</v>
      </c>
      <c r="Y77" s="101">
        <v>0</v>
      </c>
      <c r="Z77" s="97">
        <v>1</v>
      </c>
      <c r="AA77" s="101">
        <v>0</v>
      </c>
      <c r="AB77" s="101">
        <v>0</v>
      </c>
      <c r="AC77" s="96" t="s">
        <v>283</v>
      </c>
      <c r="AD77" s="101">
        <v>0</v>
      </c>
      <c r="AE77" s="101">
        <v>0</v>
      </c>
      <c r="AF77" s="101">
        <v>0</v>
      </c>
      <c r="AG77" s="97">
        <v>1</v>
      </c>
      <c r="AH77" s="101">
        <v>0</v>
      </c>
      <c r="AI77" s="101">
        <v>0</v>
      </c>
    </row>
    <row r="78" spans="1:35" ht="36" x14ac:dyDescent="0.4">
      <c r="A78" s="96" t="s">
        <v>348</v>
      </c>
      <c r="B78" s="101">
        <v>0</v>
      </c>
      <c r="C78" s="101">
        <v>0</v>
      </c>
      <c r="D78" s="101">
        <v>0</v>
      </c>
      <c r="E78" s="97">
        <v>1</v>
      </c>
      <c r="F78" s="101">
        <v>0</v>
      </c>
      <c r="G78" s="101">
        <v>0</v>
      </c>
      <c r="H78" s="96" t="s">
        <v>283</v>
      </c>
      <c r="I78" s="101">
        <v>0</v>
      </c>
      <c r="J78" s="101">
        <v>0</v>
      </c>
      <c r="K78" s="101">
        <v>0</v>
      </c>
      <c r="L78" s="97">
        <v>1</v>
      </c>
      <c r="M78" s="101">
        <v>0</v>
      </c>
      <c r="N78" s="101">
        <v>0</v>
      </c>
      <c r="O78" s="96" t="s">
        <v>347</v>
      </c>
      <c r="P78" s="101">
        <v>0</v>
      </c>
      <c r="Q78" s="101">
        <v>0</v>
      </c>
      <c r="R78" s="101">
        <v>0</v>
      </c>
      <c r="S78" s="97">
        <v>1</v>
      </c>
      <c r="T78" s="101">
        <v>0</v>
      </c>
      <c r="U78" s="101">
        <v>0</v>
      </c>
      <c r="V78" s="96" t="s">
        <v>348</v>
      </c>
      <c r="W78" s="101">
        <v>0</v>
      </c>
      <c r="X78" s="101">
        <v>0</v>
      </c>
      <c r="Y78" s="101">
        <v>0</v>
      </c>
      <c r="Z78" s="97">
        <v>1</v>
      </c>
      <c r="AA78" s="101">
        <v>0</v>
      </c>
      <c r="AB78" s="101">
        <v>0</v>
      </c>
      <c r="AC78" s="96" t="s">
        <v>231</v>
      </c>
      <c r="AD78" s="101">
        <v>0</v>
      </c>
      <c r="AE78" s="101">
        <v>0</v>
      </c>
      <c r="AF78" s="101">
        <v>0</v>
      </c>
      <c r="AG78" s="97">
        <v>1</v>
      </c>
      <c r="AH78" s="101">
        <v>0</v>
      </c>
      <c r="AI78" s="101">
        <v>0</v>
      </c>
    </row>
    <row r="79" spans="1:35" ht="36" x14ac:dyDescent="0.4">
      <c r="A79" s="96" t="s">
        <v>349</v>
      </c>
      <c r="B79" s="101">
        <v>0</v>
      </c>
      <c r="C79" s="101">
        <v>0</v>
      </c>
      <c r="D79" s="101">
        <v>0</v>
      </c>
      <c r="E79" s="97">
        <v>1</v>
      </c>
      <c r="F79" s="101">
        <v>0</v>
      </c>
      <c r="G79" s="101">
        <v>0</v>
      </c>
      <c r="H79" s="96" t="s">
        <v>231</v>
      </c>
      <c r="I79" s="101">
        <v>0</v>
      </c>
      <c r="J79" s="101">
        <v>0</v>
      </c>
      <c r="K79" s="101">
        <v>0</v>
      </c>
      <c r="L79" s="97">
        <v>1</v>
      </c>
      <c r="M79" s="101">
        <v>0</v>
      </c>
      <c r="N79" s="101">
        <v>0</v>
      </c>
      <c r="O79" s="96" t="s">
        <v>223</v>
      </c>
      <c r="P79" s="101">
        <v>0</v>
      </c>
      <c r="Q79" s="101">
        <v>0</v>
      </c>
      <c r="R79" s="101">
        <v>0</v>
      </c>
      <c r="S79" s="97">
        <v>1</v>
      </c>
      <c r="T79" s="101">
        <v>0</v>
      </c>
      <c r="U79" s="101">
        <v>0</v>
      </c>
      <c r="V79" s="96" t="s">
        <v>349</v>
      </c>
      <c r="W79" s="101">
        <v>0</v>
      </c>
      <c r="X79" s="101">
        <v>0</v>
      </c>
      <c r="Y79" s="101">
        <v>0</v>
      </c>
      <c r="Z79" s="97">
        <v>1</v>
      </c>
      <c r="AA79" s="101">
        <v>0</v>
      </c>
      <c r="AB79" s="101">
        <v>0</v>
      </c>
      <c r="AC79" s="96" t="s">
        <v>348</v>
      </c>
      <c r="AD79" s="101">
        <v>0</v>
      </c>
      <c r="AE79" s="101">
        <v>0</v>
      </c>
      <c r="AF79" s="101">
        <v>0</v>
      </c>
      <c r="AG79" s="97">
        <v>1</v>
      </c>
      <c r="AH79" s="101">
        <v>0</v>
      </c>
      <c r="AI79" s="101">
        <v>0</v>
      </c>
    </row>
    <row r="80" spans="1:35" ht="18" x14ac:dyDescent="0.4">
      <c r="A80" s="96" t="s">
        <v>228</v>
      </c>
      <c r="B80" s="101">
        <v>0</v>
      </c>
      <c r="C80" s="101">
        <v>0</v>
      </c>
      <c r="D80" s="101">
        <v>0</v>
      </c>
      <c r="E80" s="97">
        <v>1</v>
      </c>
      <c r="F80" s="101">
        <v>0</v>
      </c>
      <c r="G80" s="101">
        <v>0</v>
      </c>
      <c r="H80" s="96" t="s">
        <v>274</v>
      </c>
      <c r="I80" s="101">
        <v>0</v>
      </c>
      <c r="J80" s="101">
        <v>0</v>
      </c>
      <c r="K80" s="101">
        <v>0</v>
      </c>
      <c r="L80" s="97">
        <v>1</v>
      </c>
      <c r="M80" s="101">
        <v>0</v>
      </c>
      <c r="N80" s="101">
        <v>0</v>
      </c>
      <c r="O80" s="96" t="s">
        <v>218</v>
      </c>
      <c r="P80" s="101">
        <v>0</v>
      </c>
      <c r="Q80" s="101">
        <v>0</v>
      </c>
      <c r="R80" s="101">
        <v>0</v>
      </c>
      <c r="S80" s="97">
        <v>1</v>
      </c>
      <c r="T80" s="101">
        <v>0</v>
      </c>
      <c r="U80" s="101">
        <v>0</v>
      </c>
      <c r="V80" s="96" t="s">
        <v>228</v>
      </c>
      <c r="W80" s="101">
        <v>0</v>
      </c>
      <c r="X80" s="101">
        <v>0</v>
      </c>
      <c r="Y80" s="101">
        <v>0</v>
      </c>
      <c r="Z80" s="97">
        <v>1</v>
      </c>
      <c r="AA80" s="101">
        <v>0</v>
      </c>
      <c r="AB80" s="101">
        <v>0</v>
      </c>
      <c r="AC80" s="96" t="s">
        <v>349</v>
      </c>
      <c r="AD80" s="101">
        <v>0</v>
      </c>
      <c r="AE80" s="101">
        <v>0</v>
      </c>
      <c r="AF80" s="101">
        <v>0</v>
      </c>
      <c r="AG80" s="97">
        <v>1</v>
      </c>
      <c r="AH80" s="101">
        <v>0</v>
      </c>
      <c r="AI80" s="101">
        <v>0</v>
      </c>
    </row>
    <row r="81" spans="1:35" ht="36" x14ac:dyDescent="0.4">
      <c r="A81" s="96" t="s">
        <v>350</v>
      </c>
      <c r="B81" s="101">
        <v>0</v>
      </c>
      <c r="C81" s="101">
        <v>0</v>
      </c>
      <c r="D81" s="101">
        <v>0</v>
      </c>
      <c r="E81" s="97">
        <v>1</v>
      </c>
      <c r="F81" s="101">
        <v>0</v>
      </c>
      <c r="G81" s="101">
        <v>0</v>
      </c>
      <c r="H81" s="96" t="s">
        <v>348</v>
      </c>
      <c r="I81" s="101">
        <v>0</v>
      </c>
      <c r="J81" s="101">
        <v>0</v>
      </c>
      <c r="K81" s="101">
        <v>0</v>
      </c>
      <c r="L81" s="97">
        <v>1</v>
      </c>
      <c r="M81" s="101">
        <v>0</v>
      </c>
      <c r="N81" s="101">
        <v>0</v>
      </c>
      <c r="O81" s="96" t="s">
        <v>224</v>
      </c>
      <c r="P81" s="101">
        <v>0</v>
      </c>
      <c r="Q81" s="101">
        <v>0</v>
      </c>
      <c r="R81" s="101">
        <v>0</v>
      </c>
      <c r="S81" s="97">
        <v>1</v>
      </c>
      <c r="T81" s="101">
        <v>0</v>
      </c>
      <c r="U81" s="101">
        <v>0</v>
      </c>
      <c r="V81" s="96" t="s">
        <v>350</v>
      </c>
      <c r="W81" s="101">
        <v>0</v>
      </c>
      <c r="X81" s="101">
        <v>0</v>
      </c>
      <c r="Y81" s="101">
        <v>0</v>
      </c>
      <c r="Z81" s="97">
        <v>1</v>
      </c>
      <c r="AA81" s="101">
        <v>0</v>
      </c>
      <c r="AB81" s="101">
        <v>0</v>
      </c>
      <c r="AC81" s="96" t="s">
        <v>228</v>
      </c>
      <c r="AD81" s="101">
        <v>0</v>
      </c>
      <c r="AE81" s="101">
        <v>0</v>
      </c>
      <c r="AF81" s="101">
        <v>0</v>
      </c>
      <c r="AG81" s="97">
        <v>1</v>
      </c>
      <c r="AH81" s="101">
        <v>0</v>
      </c>
      <c r="AI81" s="101">
        <v>0</v>
      </c>
    </row>
    <row r="82" spans="1:35" ht="18" x14ac:dyDescent="0.4">
      <c r="A82" s="96" t="s">
        <v>256</v>
      </c>
      <c r="B82" s="101">
        <v>0</v>
      </c>
      <c r="C82" s="101">
        <v>0</v>
      </c>
      <c r="D82" s="101">
        <v>0</v>
      </c>
      <c r="E82" s="97">
        <v>1</v>
      </c>
      <c r="F82" s="101">
        <v>0</v>
      </c>
      <c r="G82" s="101">
        <v>0</v>
      </c>
      <c r="H82" s="96" t="s">
        <v>349</v>
      </c>
      <c r="I82" s="101">
        <v>0</v>
      </c>
      <c r="J82" s="101">
        <v>0</v>
      </c>
      <c r="K82" s="101">
        <v>0</v>
      </c>
      <c r="L82" s="97">
        <v>1</v>
      </c>
      <c r="M82" s="101">
        <v>0</v>
      </c>
      <c r="N82" s="101">
        <v>0</v>
      </c>
      <c r="O82" s="96" t="s">
        <v>234</v>
      </c>
      <c r="P82" s="101">
        <v>0</v>
      </c>
      <c r="Q82" s="101">
        <v>0</v>
      </c>
      <c r="R82" s="101">
        <v>0</v>
      </c>
      <c r="S82" s="97">
        <v>1</v>
      </c>
      <c r="T82" s="101">
        <v>0</v>
      </c>
      <c r="U82" s="101">
        <v>0</v>
      </c>
      <c r="V82" s="96" t="s">
        <v>256</v>
      </c>
      <c r="W82" s="101">
        <v>0</v>
      </c>
      <c r="X82" s="101">
        <v>0</v>
      </c>
      <c r="Y82" s="101">
        <v>0</v>
      </c>
      <c r="Z82" s="97">
        <v>1</v>
      </c>
      <c r="AA82" s="101">
        <v>0</v>
      </c>
      <c r="AB82" s="101">
        <v>0</v>
      </c>
      <c r="AC82" s="96" t="s">
        <v>350</v>
      </c>
      <c r="AD82" s="101">
        <v>0</v>
      </c>
      <c r="AE82" s="101">
        <v>0</v>
      </c>
      <c r="AF82" s="101">
        <v>0</v>
      </c>
      <c r="AG82" s="97">
        <v>1</v>
      </c>
      <c r="AH82" s="101">
        <v>0</v>
      </c>
      <c r="AI82" s="101">
        <v>0</v>
      </c>
    </row>
    <row r="83" spans="1:35" ht="18" x14ac:dyDescent="0.4">
      <c r="A83" s="96" t="s">
        <v>315</v>
      </c>
      <c r="B83" s="101">
        <v>0</v>
      </c>
      <c r="C83" s="101">
        <v>0</v>
      </c>
      <c r="D83" s="101">
        <v>0</v>
      </c>
      <c r="E83" s="97">
        <v>1</v>
      </c>
      <c r="F83" s="101">
        <v>0</v>
      </c>
      <c r="G83" s="101">
        <v>0</v>
      </c>
      <c r="H83" s="96" t="s">
        <v>228</v>
      </c>
      <c r="I83" s="101">
        <v>0</v>
      </c>
      <c r="J83" s="101">
        <v>0</v>
      </c>
      <c r="K83" s="101">
        <v>0</v>
      </c>
      <c r="L83" s="97">
        <v>1</v>
      </c>
      <c r="M83" s="101">
        <v>0</v>
      </c>
      <c r="N83" s="101">
        <v>0</v>
      </c>
      <c r="O83" s="96" t="s">
        <v>270</v>
      </c>
      <c r="P83" s="101">
        <v>0</v>
      </c>
      <c r="Q83" s="101">
        <v>0</v>
      </c>
      <c r="R83" s="101">
        <v>0</v>
      </c>
      <c r="S83" s="97">
        <v>1</v>
      </c>
      <c r="T83" s="101">
        <v>0</v>
      </c>
      <c r="U83" s="101">
        <v>0</v>
      </c>
      <c r="V83" s="96" t="s">
        <v>315</v>
      </c>
      <c r="W83" s="101">
        <v>0</v>
      </c>
      <c r="X83" s="101">
        <v>0</v>
      </c>
      <c r="Y83" s="101">
        <v>0</v>
      </c>
      <c r="Z83" s="97">
        <v>1</v>
      </c>
      <c r="AA83" s="101">
        <v>0</v>
      </c>
      <c r="AB83" s="101">
        <v>0</v>
      </c>
      <c r="AC83" s="96" t="s">
        <v>256</v>
      </c>
      <c r="AD83" s="101">
        <v>0</v>
      </c>
      <c r="AE83" s="101">
        <v>0</v>
      </c>
      <c r="AF83" s="101">
        <v>0</v>
      </c>
      <c r="AG83" s="97">
        <v>1</v>
      </c>
      <c r="AH83" s="101">
        <v>0</v>
      </c>
      <c r="AI83" s="101">
        <v>0</v>
      </c>
    </row>
    <row r="84" spans="1:35" ht="18" x14ac:dyDescent="0.4">
      <c r="A84" s="96" t="s">
        <v>351</v>
      </c>
      <c r="B84" s="101">
        <v>0</v>
      </c>
      <c r="C84" s="101">
        <v>0</v>
      </c>
      <c r="D84" s="101">
        <v>0</v>
      </c>
      <c r="E84" s="97">
        <v>1</v>
      </c>
      <c r="F84" s="101">
        <v>0</v>
      </c>
      <c r="G84" s="101">
        <v>0</v>
      </c>
      <c r="H84" s="96" t="s">
        <v>350</v>
      </c>
      <c r="I84" s="101">
        <v>0</v>
      </c>
      <c r="J84" s="101">
        <v>0</v>
      </c>
      <c r="K84" s="101">
        <v>0</v>
      </c>
      <c r="L84" s="97">
        <v>1</v>
      </c>
      <c r="M84" s="101">
        <v>0</v>
      </c>
      <c r="N84" s="101">
        <v>0</v>
      </c>
      <c r="O84" s="96" t="s">
        <v>231</v>
      </c>
      <c r="P84" s="101">
        <v>0</v>
      </c>
      <c r="Q84" s="101">
        <v>0</v>
      </c>
      <c r="R84" s="101">
        <v>0</v>
      </c>
      <c r="S84" s="97">
        <v>1</v>
      </c>
      <c r="T84" s="101">
        <v>0</v>
      </c>
      <c r="U84" s="101">
        <v>0</v>
      </c>
      <c r="V84" s="96" t="s">
        <v>351</v>
      </c>
      <c r="W84" s="101">
        <v>0</v>
      </c>
      <c r="X84" s="101">
        <v>0</v>
      </c>
      <c r="Y84" s="101">
        <v>0</v>
      </c>
      <c r="Z84" s="97">
        <v>1</v>
      </c>
      <c r="AA84" s="101">
        <v>0</v>
      </c>
      <c r="AB84" s="101">
        <v>0</v>
      </c>
      <c r="AC84" s="96" t="s">
        <v>351</v>
      </c>
      <c r="AD84" s="101">
        <v>0</v>
      </c>
      <c r="AE84" s="101">
        <v>0</v>
      </c>
      <c r="AF84" s="101">
        <v>0</v>
      </c>
      <c r="AG84" s="97">
        <v>1</v>
      </c>
      <c r="AH84" s="101">
        <v>0</v>
      </c>
      <c r="AI84" s="101">
        <v>0</v>
      </c>
    </row>
    <row r="85" spans="1:35" ht="18" x14ac:dyDescent="0.4">
      <c r="A85" s="96" t="s">
        <v>240</v>
      </c>
      <c r="B85" s="101">
        <v>0</v>
      </c>
      <c r="C85" s="101">
        <v>0</v>
      </c>
      <c r="D85" s="101">
        <v>0</v>
      </c>
      <c r="E85" s="97">
        <v>1</v>
      </c>
      <c r="F85" s="101">
        <v>0</v>
      </c>
      <c r="G85" s="101">
        <v>0</v>
      </c>
      <c r="H85" s="96" t="s">
        <v>256</v>
      </c>
      <c r="I85" s="101">
        <v>0</v>
      </c>
      <c r="J85" s="101">
        <v>0</v>
      </c>
      <c r="K85" s="101">
        <v>0</v>
      </c>
      <c r="L85" s="97">
        <v>1</v>
      </c>
      <c r="M85" s="101">
        <v>0</v>
      </c>
      <c r="N85" s="101">
        <v>0</v>
      </c>
      <c r="O85" s="96" t="s">
        <v>274</v>
      </c>
      <c r="P85" s="101">
        <v>0</v>
      </c>
      <c r="Q85" s="101">
        <v>0</v>
      </c>
      <c r="R85" s="101">
        <v>0</v>
      </c>
      <c r="S85" s="97">
        <v>1</v>
      </c>
      <c r="T85" s="101">
        <v>0</v>
      </c>
      <c r="U85" s="101">
        <v>0</v>
      </c>
      <c r="V85" s="96" t="s">
        <v>240</v>
      </c>
      <c r="W85" s="101">
        <v>0</v>
      </c>
      <c r="X85" s="101">
        <v>0</v>
      </c>
      <c r="Y85" s="101">
        <v>0</v>
      </c>
      <c r="Z85" s="97">
        <v>1</v>
      </c>
      <c r="AA85" s="101">
        <v>0</v>
      </c>
      <c r="AB85" s="101">
        <v>0</v>
      </c>
      <c r="AC85" s="96" t="s">
        <v>240</v>
      </c>
      <c r="AD85" s="101">
        <v>0</v>
      </c>
      <c r="AE85" s="101">
        <v>0</v>
      </c>
      <c r="AF85" s="101">
        <v>0</v>
      </c>
      <c r="AG85" s="97">
        <v>1</v>
      </c>
      <c r="AH85" s="101">
        <v>0</v>
      </c>
      <c r="AI85" s="101">
        <v>0</v>
      </c>
    </row>
    <row r="86" spans="1:35" ht="36" x14ac:dyDescent="0.4">
      <c r="A86" s="96" t="s">
        <v>354</v>
      </c>
      <c r="B86" s="101">
        <v>0</v>
      </c>
      <c r="C86" s="101">
        <v>0</v>
      </c>
      <c r="D86" s="101">
        <v>0</v>
      </c>
      <c r="E86" s="97">
        <v>1</v>
      </c>
      <c r="F86" s="101">
        <v>0</v>
      </c>
      <c r="G86" s="101">
        <v>0</v>
      </c>
      <c r="H86" s="96" t="s">
        <v>315</v>
      </c>
      <c r="I86" s="101">
        <v>0</v>
      </c>
      <c r="J86" s="101">
        <v>0</v>
      </c>
      <c r="K86" s="101">
        <v>0</v>
      </c>
      <c r="L86" s="97">
        <v>1</v>
      </c>
      <c r="M86" s="101">
        <v>0</v>
      </c>
      <c r="N86" s="101">
        <v>0</v>
      </c>
      <c r="O86" s="96" t="s">
        <v>348</v>
      </c>
      <c r="P86" s="101">
        <v>0</v>
      </c>
      <c r="Q86" s="101">
        <v>0</v>
      </c>
      <c r="R86" s="101">
        <v>0</v>
      </c>
      <c r="S86" s="97">
        <v>1</v>
      </c>
      <c r="T86" s="101">
        <v>0</v>
      </c>
      <c r="U86" s="101">
        <v>0</v>
      </c>
      <c r="V86" s="96" t="s">
        <v>354</v>
      </c>
      <c r="W86" s="101">
        <v>0</v>
      </c>
      <c r="X86" s="101">
        <v>0</v>
      </c>
      <c r="Y86" s="101">
        <v>0</v>
      </c>
      <c r="Z86" s="97">
        <v>1</v>
      </c>
      <c r="AA86" s="101">
        <v>0</v>
      </c>
      <c r="AB86" s="101">
        <v>0</v>
      </c>
      <c r="AC86" s="96" t="s">
        <v>354</v>
      </c>
      <c r="AD86" s="101">
        <v>0</v>
      </c>
      <c r="AE86" s="101">
        <v>0</v>
      </c>
      <c r="AF86" s="101">
        <v>0</v>
      </c>
      <c r="AG86" s="97">
        <v>1</v>
      </c>
      <c r="AH86" s="101">
        <v>0</v>
      </c>
      <c r="AI86" s="101">
        <v>0</v>
      </c>
    </row>
    <row r="87" spans="1:35" ht="18" x14ac:dyDescent="0.4">
      <c r="A87" s="96" t="s">
        <v>216</v>
      </c>
      <c r="B87" s="101">
        <v>0</v>
      </c>
      <c r="C87" s="101">
        <v>0</v>
      </c>
      <c r="D87" s="101">
        <v>0</v>
      </c>
      <c r="E87" s="97">
        <v>1</v>
      </c>
      <c r="F87" s="101">
        <v>0</v>
      </c>
      <c r="G87" s="101">
        <v>0</v>
      </c>
      <c r="H87" s="96" t="s">
        <v>351</v>
      </c>
      <c r="I87" s="101">
        <v>0</v>
      </c>
      <c r="J87" s="101">
        <v>0</v>
      </c>
      <c r="K87" s="101">
        <v>0</v>
      </c>
      <c r="L87" s="97">
        <v>1</v>
      </c>
      <c r="M87" s="101">
        <v>0</v>
      </c>
      <c r="N87" s="101">
        <v>0</v>
      </c>
      <c r="O87" s="96" t="s">
        <v>349</v>
      </c>
      <c r="P87" s="101">
        <v>0</v>
      </c>
      <c r="Q87" s="101">
        <v>0</v>
      </c>
      <c r="R87" s="101">
        <v>0</v>
      </c>
      <c r="S87" s="97">
        <v>1</v>
      </c>
      <c r="T87" s="101">
        <v>0</v>
      </c>
      <c r="U87" s="101">
        <v>0</v>
      </c>
      <c r="V87" s="96" t="s">
        <v>216</v>
      </c>
      <c r="W87" s="101">
        <v>0</v>
      </c>
      <c r="X87" s="101">
        <v>0</v>
      </c>
      <c r="Y87" s="101">
        <v>0</v>
      </c>
      <c r="Z87" s="97">
        <v>1</v>
      </c>
      <c r="AA87" s="101">
        <v>0</v>
      </c>
      <c r="AB87" s="101">
        <v>0</v>
      </c>
      <c r="AC87" s="96" t="s">
        <v>216</v>
      </c>
      <c r="AD87" s="101">
        <v>0</v>
      </c>
      <c r="AE87" s="101">
        <v>0</v>
      </c>
      <c r="AF87" s="101">
        <v>0</v>
      </c>
      <c r="AG87" s="97">
        <v>1</v>
      </c>
      <c r="AH87" s="101">
        <v>0</v>
      </c>
      <c r="AI87" s="101">
        <v>0</v>
      </c>
    </row>
    <row r="88" spans="1:35" ht="18" x14ac:dyDescent="0.4">
      <c r="A88" s="96" t="s">
        <v>355</v>
      </c>
      <c r="B88" s="101">
        <v>0</v>
      </c>
      <c r="C88" s="101">
        <v>0</v>
      </c>
      <c r="D88" s="101">
        <v>0</v>
      </c>
      <c r="E88" s="97">
        <v>1</v>
      </c>
      <c r="F88" s="101">
        <v>0</v>
      </c>
      <c r="G88" s="101">
        <v>0</v>
      </c>
      <c r="H88" s="96" t="s">
        <v>354</v>
      </c>
      <c r="I88" s="101">
        <v>0</v>
      </c>
      <c r="J88" s="101">
        <v>0</v>
      </c>
      <c r="K88" s="101">
        <v>0</v>
      </c>
      <c r="L88" s="97">
        <v>1</v>
      </c>
      <c r="M88" s="101">
        <v>0</v>
      </c>
      <c r="N88" s="101">
        <v>0</v>
      </c>
      <c r="O88" s="96" t="s">
        <v>228</v>
      </c>
      <c r="P88" s="101">
        <v>0</v>
      </c>
      <c r="Q88" s="101">
        <v>0</v>
      </c>
      <c r="R88" s="101">
        <v>0</v>
      </c>
      <c r="S88" s="97">
        <v>1</v>
      </c>
      <c r="T88" s="101">
        <v>0</v>
      </c>
      <c r="U88" s="101">
        <v>0</v>
      </c>
      <c r="V88" s="96" t="s">
        <v>355</v>
      </c>
      <c r="W88" s="101">
        <v>0</v>
      </c>
      <c r="X88" s="101">
        <v>0</v>
      </c>
      <c r="Y88" s="101">
        <v>0</v>
      </c>
      <c r="Z88" s="97">
        <v>1</v>
      </c>
      <c r="AA88" s="101">
        <v>0</v>
      </c>
      <c r="AB88" s="101">
        <v>0</v>
      </c>
      <c r="AC88" s="96" t="s">
        <v>355</v>
      </c>
      <c r="AD88" s="101">
        <v>0</v>
      </c>
      <c r="AE88" s="101">
        <v>0</v>
      </c>
      <c r="AF88" s="101">
        <v>0</v>
      </c>
      <c r="AG88" s="97">
        <v>1</v>
      </c>
      <c r="AH88" s="101">
        <v>0</v>
      </c>
      <c r="AI88" s="101">
        <v>0</v>
      </c>
    </row>
    <row r="89" spans="1:35" ht="18" x14ac:dyDescent="0.4">
      <c r="A89" s="96" t="s">
        <v>263</v>
      </c>
      <c r="B89" s="101">
        <v>0</v>
      </c>
      <c r="C89" s="101">
        <v>0</v>
      </c>
      <c r="D89" s="101">
        <v>0</v>
      </c>
      <c r="E89" s="97">
        <v>1</v>
      </c>
      <c r="F89" s="101">
        <v>0</v>
      </c>
      <c r="G89" s="101">
        <v>0</v>
      </c>
      <c r="H89" s="96" t="s">
        <v>355</v>
      </c>
      <c r="I89" s="101">
        <v>0</v>
      </c>
      <c r="J89" s="101">
        <v>0</v>
      </c>
      <c r="K89" s="101">
        <v>0</v>
      </c>
      <c r="L89" s="97">
        <v>1</v>
      </c>
      <c r="M89" s="101">
        <v>0</v>
      </c>
      <c r="N89" s="101">
        <v>0</v>
      </c>
      <c r="O89" s="96" t="s">
        <v>350</v>
      </c>
      <c r="P89" s="101">
        <v>0</v>
      </c>
      <c r="Q89" s="101">
        <v>0</v>
      </c>
      <c r="R89" s="101">
        <v>0</v>
      </c>
      <c r="S89" s="97">
        <v>1</v>
      </c>
      <c r="T89" s="101">
        <v>0</v>
      </c>
      <c r="U89" s="101">
        <v>0</v>
      </c>
      <c r="V89" s="96" t="s">
        <v>263</v>
      </c>
      <c r="W89" s="101">
        <v>0</v>
      </c>
      <c r="X89" s="101">
        <v>0</v>
      </c>
      <c r="Y89" s="101">
        <v>0</v>
      </c>
      <c r="Z89" s="97">
        <v>1</v>
      </c>
      <c r="AA89" s="101">
        <v>0</v>
      </c>
      <c r="AB89" s="101">
        <v>0</v>
      </c>
      <c r="AC89" s="96" t="s">
        <v>263</v>
      </c>
      <c r="AD89" s="101">
        <v>0</v>
      </c>
      <c r="AE89" s="101">
        <v>0</v>
      </c>
      <c r="AF89" s="101">
        <v>0</v>
      </c>
      <c r="AG89" s="97">
        <v>1</v>
      </c>
      <c r="AH89" s="101">
        <v>0</v>
      </c>
      <c r="AI89" s="101">
        <v>0</v>
      </c>
    </row>
    <row r="90" spans="1:35" ht="18" x14ac:dyDescent="0.4">
      <c r="A90" s="96" t="s">
        <v>337</v>
      </c>
      <c r="B90" s="101">
        <v>0</v>
      </c>
      <c r="C90" s="101">
        <v>0</v>
      </c>
      <c r="D90" s="101">
        <v>0</v>
      </c>
      <c r="E90" s="97">
        <v>1</v>
      </c>
      <c r="F90" s="101">
        <v>0</v>
      </c>
      <c r="G90" s="101">
        <v>0</v>
      </c>
      <c r="H90" s="96" t="s">
        <v>337</v>
      </c>
      <c r="I90" s="101">
        <v>0</v>
      </c>
      <c r="J90" s="101">
        <v>0</v>
      </c>
      <c r="K90" s="101">
        <v>0</v>
      </c>
      <c r="L90" s="97">
        <v>1</v>
      </c>
      <c r="M90" s="101">
        <v>0</v>
      </c>
      <c r="N90" s="101">
        <v>0</v>
      </c>
      <c r="O90" s="96" t="s">
        <v>256</v>
      </c>
      <c r="P90" s="101">
        <v>0</v>
      </c>
      <c r="Q90" s="101">
        <v>0</v>
      </c>
      <c r="R90" s="101">
        <v>0</v>
      </c>
      <c r="S90" s="97">
        <v>1</v>
      </c>
      <c r="T90" s="101">
        <v>0</v>
      </c>
      <c r="U90" s="101">
        <v>0</v>
      </c>
      <c r="V90" s="96" t="s">
        <v>337</v>
      </c>
      <c r="W90" s="101">
        <v>0</v>
      </c>
      <c r="X90" s="101">
        <v>0</v>
      </c>
      <c r="Y90" s="101">
        <v>0</v>
      </c>
      <c r="Z90" s="97">
        <v>1</v>
      </c>
      <c r="AA90" s="101">
        <v>0</v>
      </c>
      <c r="AB90" s="101">
        <v>0</v>
      </c>
      <c r="AC90" s="96" t="s">
        <v>337</v>
      </c>
      <c r="AD90" s="101">
        <v>0</v>
      </c>
      <c r="AE90" s="101">
        <v>0</v>
      </c>
      <c r="AF90" s="101">
        <v>0</v>
      </c>
      <c r="AG90" s="97">
        <v>1</v>
      </c>
      <c r="AH90" s="101">
        <v>0</v>
      </c>
      <c r="AI90" s="101">
        <v>0</v>
      </c>
    </row>
    <row r="91" spans="1:35" ht="18" x14ac:dyDescent="0.4">
      <c r="A91" s="96" t="s">
        <v>356</v>
      </c>
      <c r="B91" s="101">
        <v>0</v>
      </c>
      <c r="C91" s="101">
        <v>0</v>
      </c>
      <c r="D91" s="101">
        <v>0</v>
      </c>
      <c r="E91" s="97">
        <v>1</v>
      </c>
      <c r="F91" s="101">
        <v>0</v>
      </c>
      <c r="G91" s="101">
        <v>0</v>
      </c>
      <c r="H91" s="96" t="s">
        <v>356</v>
      </c>
      <c r="I91" s="101">
        <v>0</v>
      </c>
      <c r="J91" s="101">
        <v>0</v>
      </c>
      <c r="K91" s="101">
        <v>0</v>
      </c>
      <c r="L91" s="97">
        <v>1</v>
      </c>
      <c r="M91" s="101">
        <v>0</v>
      </c>
      <c r="N91" s="101">
        <v>0</v>
      </c>
      <c r="O91" s="96" t="s">
        <v>315</v>
      </c>
      <c r="P91" s="101">
        <v>0</v>
      </c>
      <c r="Q91" s="101">
        <v>0</v>
      </c>
      <c r="R91" s="101">
        <v>0</v>
      </c>
      <c r="S91" s="97">
        <v>1</v>
      </c>
      <c r="T91" s="101">
        <v>0</v>
      </c>
      <c r="U91" s="101">
        <v>0</v>
      </c>
      <c r="V91" s="96" t="s">
        <v>356</v>
      </c>
      <c r="W91" s="101">
        <v>0</v>
      </c>
      <c r="X91" s="101">
        <v>0</v>
      </c>
      <c r="Y91" s="101">
        <v>0</v>
      </c>
      <c r="Z91" s="97">
        <v>1</v>
      </c>
      <c r="AA91" s="101">
        <v>0</v>
      </c>
      <c r="AB91" s="101">
        <v>0</v>
      </c>
      <c r="AC91" s="96" t="s">
        <v>356</v>
      </c>
      <c r="AD91" s="101">
        <v>0</v>
      </c>
      <c r="AE91" s="101">
        <v>0</v>
      </c>
      <c r="AF91" s="101">
        <v>0</v>
      </c>
      <c r="AG91" s="97">
        <v>1</v>
      </c>
      <c r="AH91" s="101">
        <v>0</v>
      </c>
      <c r="AI91" s="101">
        <v>0</v>
      </c>
    </row>
    <row r="92" spans="1:35" ht="18" x14ac:dyDescent="0.4">
      <c r="A92" s="96" t="s">
        <v>314</v>
      </c>
      <c r="B92" s="101">
        <v>0</v>
      </c>
      <c r="C92" s="101">
        <v>0</v>
      </c>
      <c r="D92" s="101">
        <v>0</v>
      </c>
      <c r="E92" s="97">
        <v>1</v>
      </c>
      <c r="F92" s="101">
        <v>0</v>
      </c>
      <c r="G92" s="101">
        <v>0</v>
      </c>
      <c r="H92" s="96" t="s">
        <v>314</v>
      </c>
      <c r="I92" s="101">
        <v>0</v>
      </c>
      <c r="J92" s="101">
        <v>0</v>
      </c>
      <c r="K92" s="101">
        <v>0</v>
      </c>
      <c r="L92" s="97">
        <v>1</v>
      </c>
      <c r="M92" s="101">
        <v>0</v>
      </c>
      <c r="N92" s="101">
        <v>0</v>
      </c>
      <c r="O92" s="96" t="s">
        <v>351</v>
      </c>
      <c r="P92" s="101">
        <v>0</v>
      </c>
      <c r="Q92" s="101">
        <v>0</v>
      </c>
      <c r="R92" s="101">
        <v>0</v>
      </c>
      <c r="S92" s="97">
        <v>1</v>
      </c>
      <c r="T92" s="101">
        <v>0</v>
      </c>
      <c r="U92" s="101">
        <v>0</v>
      </c>
      <c r="V92" s="96" t="s">
        <v>314</v>
      </c>
      <c r="W92" s="101">
        <v>0</v>
      </c>
      <c r="X92" s="101">
        <v>0</v>
      </c>
      <c r="Y92" s="101">
        <v>0</v>
      </c>
      <c r="Z92" s="97">
        <v>1</v>
      </c>
      <c r="AA92" s="101">
        <v>0</v>
      </c>
      <c r="AB92" s="101">
        <v>0</v>
      </c>
      <c r="AC92" s="96" t="s">
        <v>314</v>
      </c>
      <c r="AD92" s="101">
        <v>0</v>
      </c>
      <c r="AE92" s="101">
        <v>0</v>
      </c>
      <c r="AF92" s="101">
        <v>0</v>
      </c>
      <c r="AG92" s="97">
        <v>1</v>
      </c>
      <c r="AH92" s="101">
        <v>0</v>
      </c>
      <c r="AI92" s="101">
        <v>0</v>
      </c>
    </row>
    <row r="93" spans="1:35" ht="18" x14ac:dyDescent="0.4">
      <c r="A93" s="96" t="s">
        <v>217</v>
      </c>
      <c r="B93" s="101">
        <v>0</v>
      </c>
      <c r="C93" s="101">
        <v>0</v>
      </c>
      <c r="D93" s="101">
        <v>0</v>
      </c>
      <c r="E93" s="97">
        <v>1</v>
      </c>
      <c r="F93" s="101">
        <v>0</v>
      </c>
      <c r="G93" s="101">
        <v>0</v>
      </c>
      <c r="H93" s="96" t="s">
        <v>217</v>
      </c>
      <c r="I93" s="101">
        <v>0</v>
      </c>
      <c r="J93" s="101">
        <v>0</v>
      </c>
      <c r="K93" s="101">
        <v>0</v>
      </c>
      <c r="L93" s="97">
        <v>1</v>
      </c>
      <c r="M93" s="101">
        <v>0</v>
      </c>
      <c r="N93" s="101">
        <v>0</v>
      </c>
      <c r="O93" s="96" t="s">
        <v>240</v>
      </c>
      <c r="P93" s="101">
        <v>0</v>
      </c>
      <c r="Q93" s="101">
        <v>0</v>
      </c>
      <c r="R93" s="101">
        <v>0</v>
      </c>
      <c r="S93" s="97">
        <v>1</v>
      </c>
      <c r="T93" s="101">
        <v>0</v>
      </c>
      <c r="U93" s="101">
        <v>0</v>
      </c>
      <c r="V93" s="96" t="s">
        <v>217</v>
      </c>
      <c r="W93" s="101">
        <v>0</v>
      </c>
      <c r="X93" s="101">
        <v>0</v>
      </c>
      <c r="Y93" s="101">
        <v>0</v>
      </c>
      <c r="Z93" s="97">
        <v>1</v>
      </c>
      <c r="AA93" s="101">
        <v>0</v>
      </c>
      <c r="AB93" s="101">
        <v>0</v>
      </c>
      <c r="AC93" s="96" t="s">
        <v>217</v>
      </c>
      <c r="AD93" s="101">
        <v>0</v>
      </c>
      <c r="AE93" s="101">
        <v>0</v>
      </c>
      <c r="AF93" s="101">
        <v>0</v>
      </c>
      <c r="AG93" s="97">
        <v>1</v>
      </c>
      <c r="AH93" s="101">
        <v>0</v>
      </c>
      <c r="AI93" s="101">
        <v>0</v>
      </c>
    </row>
    <row r="94" spans="1:35" ht="18" x14ac:dyDescent="0.4">
      <c r="A94" s="96" t="s">
        <v>250</v>
      </c>
      <c r="B94" s="101">
        <v>0</v>
      </c>
      <c r="C94" s="101">
        <v>0</v>
      </c>
      <c r="D94" s="101">
        <v>0</v>
      </c>
      <c r="E94" s="97">
        <v>1</v>
      </c>
      <c r="F94" s="101">
        <v>0</v>
      </c>
      <c r="G94" s="101">
        <v>0</v>
      </c>
      <c r="H94" s="96" t="s">
        <v>250</v>
      </c>
      <c r="I94" s="101">
        <v>0</v>
      </c>
      <c r="J94" s="101">
        <v>0</v>
      </c>
      <c r="K94" s="101">
        <v>0</v>
      </c>
      <c r="L94" s="97">
        <v>1</v>
      </c>
      <c r="M94" s="101">
        <v>0</v>
      </c>
      <c r="N94" s="101">
        <v>0</v>
      </c>
      <c r="O94" s="96" t="s">
        <v>354</v>
      </c>
      <c r="P94" s="101">
        <v>0</v>
      </c>
      <c r="Q94" s="101">
        <v>0</v>
      </c>
      <c r="R94" s="101">
        <v>0</v>
      </c>
      <c r="S94" s="97">
        <v>1</v>
      </c>
      <c r="T94" s="101">
        <v>0</v>
      </c>
      <c r="U94" s="101">
        <v>0</v>
      </c>
      <c r="V94" s="96" t="s">
        <v>250</v>
      </c>
      <c r="W94" s="101">
        <v>0</v>
      </c>
      <c r="X94" s="101">
        <v>0</v>
      </c>
      <c r="Y94" s="101">
        <v>0</v>
      </c>
      <c r="Z94" s="97">
        <v>1</v>
      </c>
      <c r="AA94" s="101">
        <v>0</v>
      </c>
      <c r="AB94" s="101">
        <v>0</v>
      </c>
      <c r="AC94" s="96" t="s">
        <v>250</v>
      </c>
      <c r="AD94" s="101">
        <v>0</v>
      </c>
      <c r="AE94" s="101">
        <v>0</v>
      </c>
      <c r="AF94" s="101">
        <v>0</v>
      </c>
      <c r="AG94" s="97">
        <v>1</v>
      </c>
      <c r="AH94" s="101">
        <v>0</v>
      </c>
      <c r="AI94" s="101">
        <v>0</v>
      </c>
    </row>
    <row r="95" spans="1:35" ht="18" x14ac:dyDescent="0.4">
      <c r="A95" s="96" t="s">
        <v>230</v>
      </c>
      <c r="B95" s="101">
        <v>0</v>
      </c>
      <c r="C95" s="101">
        <v>0</v>
      </c>
      <c r="D95" s="101">
        <v>0</v>
      </c>
      <c r="E95" s="97">
        <v>1</v>
      </c>
      <c r="F95" s="101">
        <v>0</v>
      </c>
      <c r="G95" s="101">
        <v>0</v>
      </c>
      <c r="H95" s="96" t="s">
        <v>230</v>
      </c>
      <c r="I95" s="101">
        <v>0</v>
      </c>
      <c r="J95" s="101">
        <v>0</v>
      </c>
      <c r="K95" s="101">
        <v>0</v>
      </c>
      <c r="L95" s="97">
        <v>1</v>
      </c>
      <c r="M95" s="101">
        <v>0</v>
      </c>
      <c r="N95" s="101">
        <v>0</v>
      </c>
      <c r="O95" s="96" t="s">
        <v>216</v>
      </c>
      <c r="P95" s="101">
        <v>0</v>
      </c>
      <c r="Q95" s="101">
        <v>0</v>
      </c>
      <c r="R95" s="101">
        <v>0</v>
      </c>
      <c r="S95" s="97">
        <v>1</v>
      </c>
      <c r="T95" s="101">
        <v>0</v>
      </c>
      <c r="U95" s="101">
        <v>0</v>
      </c>
      <c r="V95" s="96" t="s">
        <v>230</v>
      </c>
      <c r="W95" s="101">
        <v>0</v>
      </c>
      <c r="X95" s="101">
        <v>0</v>
      </c>
      <c r="Y95" s="101">
        <v>0</v>
      </c>
      <c r="Z95" s="97">
        <v>1</v>
      </c>
      <c r="AA95" s="101">
        <v>0</v>
      </c>
      <c r="AB95" s="101">
        <v>0</v>
      </c>
      <c r="AC95" s="96" t="s">
        <v>230</v>
      </c>
      <c r="AD95" s="101">
        <v>0</v>
      </c>
      <c r="AE95" s="101">
        <v>0</v>
      </c>
      <c r="AF95" s="101">
        <v>0</v>
      </c>
      <c r="AG95" s="97">
        <v>1</v>
      </c>
      <c r="AH95" s="101">
        <v>0</v>
      </c>
      <c r="AI95" s="101">
        <v>0</v>
      </c>
    </row>
    <row r="96" spans="1:35" ht="18" x14ac:dyDescent="0.4">
      <c r="A96" s="96" t="s">
        <v>291</v>
      </c>
      <c r="B96" s="101">
        <v>0</v>
      </c>
      <c r="C96" s="101">
        <v>0</v>
      </c>
      <c r="D96" s="101">
        <v>0</v>
      </c>
      <c r="E96" s="97">
        <v>1</v>
      </c>
      <c r="F96" s="101">
        <v>0</v>
      </c>
      <c r="G96" s="101">
        <v>0</v>
      </c>
      <c r="H96" s="96" t="s">
        <v>291</v>
      </c>
      <c r="I96" s="101">
        <v>0</v>
      </c>
      <c r="J96" s="101">
        <v>0</v>
      </c>
      <c r="K96" s="101">
        <v>0</v>
      </c>
      <c r="L96" s="97">
        <v>1</v>
      </c>
      <c r="M96" s="101">
        <v>0</v>
      </c>
      <c r="N96" s="101">
        <v>0</v>
      </c>
      <c r="O96" s="96" t="s">
        <v>355</v>
      </c>
      <c r="P96" s="101">
        <v>0</v>
      </c>
      <c r="Q96" s="101">
        <v>0</v>
      </c>
      <c r="R96" s="101">
        <v>0</v>
      </c>
      <c r="S96" s="97">
        <v>1</v>
      </c>
      <c r="T96" s="101">
        <v>0</v>
      </c>
      <c r="U96" s="101">
        <v>0</v>
      </c>
      <c r="V96" s="96" t="s">
        <v>291</v>
      </c>
      <c r="W96" s="101">
        <v>0</v>
      </c>
      <c r="X96" s="101">
        <v>0</v>
      </c>
      <c r="Y96" s="101">
        <v>0</v>
      </c>
      <c r="Z96" s="97">
        <v>1</v>
      </c>
      <c r="AA96" s="101">
        <v>0</v>
      </c>
      <c r="AB96" s="101">
        <v>0</v>
      </c>
      <c r="AC96" s="96" t="s">
        <v>291</v>
      </c>
      <c r="AD96" s="101">
        <v>0</v>
      </c>
      <c r="AE96" s="101">
        <v>0</v>
      </c>
      <c r="AF96" s="101">
        <v>0</v>
      </c>
      <c r="AG96" s="97">
        <v>1</v>
      </c>
      <c r="AH96" s="101">
        <v>0</v>
      </c>
      <c r="AI96" s="101">
        <v>0</v>
      </c>
    </row>
    <row r="97" spans="1:35" ht="18" x14ac:dyDescent="0.4">
      <c r="A97" s="96" t="s">
        <v>277</v>
      </c>
      <c r="B97" s="101">
        <v>0</v>
      </c>
      <c r="C97" s="101">
        <v>0</v>
      </c>
      <c r="D97" s="101">
        <v>0</v>
      </c>
      <c r="E97" s="97">
        <v>1</v>
      </c>
      <c r="F97" s="101">
        <v>0</v>
      </c>
      <c r="G97" s="101">
        <v>0</v>
      </c>
      <c r="H97" s="96" t="s">
        <v>277</v>
      </c>
      <c r="I97" s="101">
        <v>0</v>
      </c>
      <c r="J97" s="101">
        <v>0</v>
      </c>
      <c r="K97" s="101">
        <v>0</v>
      </c>
      <c r="L97" s="97">
        <v>1</v>
      </c>
      <c r="M97" s="101">
        <v>0</v>
      </c>
      <c r="N97" s="101">
        <v>0</v>
      </c>
      <c r="O97" s="96" t="s">
        <v>263</v>
      </c>
      <c r="P97" s="101">
        <v>0</v>
      </c>
      <c r="Q97" s="101">
        <v>0</v>
      </c>
      <c r="R97" s="101">
        <v>0</v>
      </c>
      <c r="S97" s="97">
        <v>1</v>
      </c>
      <c r="T97" s="101">
        <v>0</v>
      </c>
      <c r="U97" s="101">
        <v>0</v>
      </c>
      <c r="V97" s="96" t="s">
        <v>277</v>
      </c>
      <c r="W97" s="101">
        <v>0</v>
      </c>
      <c r="X97" s="101">
        <v>0</v>
      </c>
      <c r="Y97" s="101">
        <v>0</v>
      </c>
      <c r="Z97" s="97">
        <v>1</v>
      </c>
      <c r="AA97" s="101">
        <v>0</v>
      </c>
      <c r="AB97" s="101">
        <v>0</v>
      </c>
      <c r="AC97" s="96" t="s">
        <v>277</v>
      </c>
      <c r="AD97" s="101">
        <v>0</v>
      </c>
      <c r="AE97" s="101">
        <v>0</v>
      </c>
      <c r="AF97" s="101">
        <v>0</v>
      </c>
      <c r="AG97" s="97">
        <v>1</v>
      </c>
      <c r="AH97" s="101">
        <v>0</v>
      </c>
      <c r="AI97" s="101">
        <v>0</v>
      </c>
    </row>
    <row r="98" spans="1:35" ht="18" x14ac:dyDescent="0.4">
      <c r="A98" s="96" t="s">
        <v>750</v>
      </c>
      <c r="B98" s="101">
        <v>0</v>
      </c>
      <c r="C98" s="101">
        <v>0</v>
      </c>
      <c r="D98" s="101">
        <v>0</v>
      </c>
      <c r="E98" s="97">
        <v>1</v>
      </c>
      <c r="F98" s="101">
        <v>0</v>
      </c>
      <c r="G98" s="101">
        <v>0</v>
      </c>
      <c r="H98" s="96" t="s">
        <v>750</v>
      </c>
      <c r="I98" s="101">
        <v>0</v>
      </c>
      <c r="J98" s="101">
        <v>0</v>
      </c>
      <c r="K98" s="101">
        <v>0</v>
      </c>
      <c r="L98" s="97">
        <v>1</v>
      </c>
      <c r="M98" s="101">
        <v>0</v>
      </c>
      <c r="N98" s="101">
        <v>0</v>
      </c>
      <c r="O98" s="96" t="s">
        <v>337</v>
      </c>
      <c r="P98" s="101">
        <v>0</v>
      </c>
      <c r="Q98" s="101">
        <v>0</v>
      </c>
      <c r="R98" s="101">
        <v>0</v>
      </c>
      <c r="S98" s="97">
        <v>1</v>
      </c>
      <c r="T98" s="101">
        <v>0</v>
      </c>
      <c r="U98" s="101">
        <v>0</v>
      </c>
      <c r="V98" s="96" t="s">
        <v>750</v>
      </c>
      <c r="W98" s="101">
        <v>0</v>
      </c>
      <c r="X98" s="101">
        <v>0</v>
      </c>
      <c r="Y98" s="101">
        <v>0</v>
      </c>
      <c r="Z98" s="97">
        <v>1</v>
      </c>
      <c r="AA98" s="101">
        <v>0</v>
      </c>
      <c r="AB98" s="101">
        <v>0</v>
      </c>
      <c r="AC98" s="96" t="s">
        <v>750</v>
      </c>
      <c r="AD98" s="101">
        <v>0</v>
      </c>
      <c r="AE98" s="101">
        <v>0</v>
      </c>
      <c r="AF98" s="101">
        <v>0</v>
      </c>
      <c r="AG98" s="97">
        <v>1</v>
      </c>
      <c r="AH98" s="101">
        <v>0</v>
      </c>
      <c r="AI98" s="101">
        <v>0</v>
      </c>
    </row>
    <row r="99" spans="1:35" ht="18" x14ac:dyDescent="0.4">
      <c r="A99" s="96" t="s">
        <v>761</v>
      </c>
      <c r="B99" s="101">
        <v>0</v>
      </c>
      <c r="C99" s="101">
        <v>0</v>
      </c>
      <c r="D99" s="101">
        <v>0</v>
      </c>
      <c r="E99" s="97">
        <v>1</v>
      </c>
      <c r="F99" s="101">
        <v>0</v>
      </c>
      <c r="G99" s="101">
        <v>0</v>
      </c>
      <c r="H99" s="96" t="s">
        <v>761</v>
      </c>
      <c r="I99" s="101">
        <v>0</v>
      </c>
      <c r="J99" s="101">
        <v>0</v>
      </c>
      <c r="K99" s="101">
        <v>0</v>
      </c>
      <c r="L99" s="97">
        <v>1</v>
      </c>
      <c r="M99" s="101">
        <v>0</v>
      </c>
      <c r="N99" s="101">
        <v>0</v>
      </c>
      <c r="O99" s="96" t="s">
        <v>356</v>
      </c>
      <c r="P99" s="101">
        <v>0</v>
      </c>
      <c r="Q99" s="101">
        <v>0</v>
      </c>
      <c r="R99" s="101">
        <v>0</v>
      </c>
      <c r="S99" s="97">
        <v>1</v>
      </c>
      <c r="T99" s="101">
        <v>0</v>
      </c>
      <c r="U99" s="101">
        <v>0</v>
      </c>
      <c r="V99" s="96" t="s">
        <v>761</v>
      </c>
      <c r="W99" s="101">
        <v>0</v>
      </c>
      <c r="X99" s="101">
        <v>0</v>
      </c>
      <c r="Y99" s="101">
        <v>0</v>
      </c>
      <c r="Z99" s="97">
        <v>1</v>
      </c>
      <c r="AA99" s="101">
        <v>0</v>
      </c>
      <c r="AB99" s="101">
        <v>0</v>
      </c>
      <c r="AC99" s="96" t="s">
        <v>761</v>
      </c>
      <c r="AD99" s="101">
        <v>0</v>
      </c>
      <c r="AE99" s="101">
        <v>0</v>
      </c>
      <c r="AF99" s="101">
        <v>0</v>
      </c>
      <c r="AG99" s="97">
        <v>1</v>
      </c>
      <c r="AH99" s="101">
        <v>0</v>
      </c>
      <c r="AI99" s="101">
        <v>0</v>
      </c>
    </row>
    <row r="100" spans="1:35" ht="18" x14ac:dyDescent="0.4">
      <c r="A100" s="96" t="s">
        <v>229</v>
      </c>
      <c r="B100" s="101">
        <v>0</v>
      </c>
      <c r="C100" s="101">
        <v>0</v>
      </c>
      <c r="D100" s="101">
        <v>0</v>
      </c>
      <c r="E100" s="97">
        <v>1</v>
      </c>
      <c r="F100" s="101">
        <v>0</v>
      </c>
      <c r="G100" s="101">
        <v>0</v>
      </c>
      <c r="H100" s="96" t="s">
        <v>229</v>
      </c>
      <c r="I100" s="101">
        <v>0</v>
      </c>
      <c r="J100" s="101">
        <v>0</v>
      </c>
      <c r="K100" s="101">
        <v>0</v>
      </c>
      <c r="L100" s="97">
        <v>1</v>
      </c>
      <c r="M100" s="101">
        <v>0</v>
      </c>
      <c r="N100" s="101">
        <v>0</v>
      </c>
      <c r="O100" s="96" t="s">
        <v>314</v>
      </c>
      <c r="P100" s="101">
        <v>0</v>
      </c>
      <c r="Q100" s="101">
        <v>0</v>
      </c>
      <c r="R100" s="101">
        <v>0</v>
      </c>
      <c r="S100" s="97">
        <v>1</v>
      </c>
      <c r="T100" s="101">
        <v>0</v>
      </c>
      <c r="U100" s="101">
        <v>0</v>
      </c>
      <c r="V100" s="96" t="s">
        <v>229</v>
      </c>
      <c r="W100" s="101">
        <v>0</v>
      </c>
      <c r="X100" s="101">
        <v>0</v>
      </c>
      <c r="Y100" s="101">
        <v>0</v>
      </c>
      <c r="Z100" s="97">
        <v>1</v>
      </c>
      <c r="AA100" s="101">
        <v>0</v>
      </c>
      <c r="AB100" s="101">
        <v>0</v>
      </c>
      <c r="AC100" s="96" t="s">
        <v>229</v>
      </c>
      <c r="AD100" s="101">
        <v>0</v>
      </c>
      <c r="AE100" s="101">
        <v>0</v>
      </c>
      <c r="AF100" s="101">
        <v>0</v>
      </c>
      <c r="AG100" s="97">
        <v>1</v>
      </c>
      <c r="AH100" s="101">
        <v>0</v>
      </c>
      <c r="AI100" s="101">
        <v>0</v>
      </c>
    </row>
    <row r="101" spans="1:35" ht="18" x14ac:dyDescent="0.4">
      <c r="A101" s="96" t="s">
        <v>238</v>
      </c>
      <c r="B101" s="101">
        <v>0</v>
      </c>
      <c r="C101" s="101">
        <v>0</v>
      </c>
      <c r="D101" s="101">
        <v>0</v>
      </c>
      <c r="E101" s="97">
        <v>1</v>
      </c>
      <c r="F101" s="101">
        <v>0</v>
      </c>
      <c r="G101" s="101">
        <v>0</v>
      </c>
      <c r="H101" s="96" t="s">
        <v>238</v>
      </c>
      <c r="I101" s="101">
        <v>0</v>
      </c>
      <c r="J101" s="101">
        <v>0</v>
      </c>
      <c r="K101" s="101">
        <v>0</v>
      </c>
      <c r="L101" s="97">
        <v>1</v>
      </c>
      <c r="M101" s="101">
        <v>0</v>
      </c>
      <c r="N101" s="101">
        <v>0</v>
      </c>
      <c r="O101" s="96" t="s">
        <v>250</v>
      </c>
      <c r="P101" s="101">
        <v>0</v>
      </c>
      <c r="Q101" s="101">
        <v>0</v>
      </c>
      <c r="R101" s="101">
        <v>0</v>
      </c>
      <c r="S101" s="97">
        <v>1</v>
      </c>
      <c r="T101" s="101">
        <v>0</v>
      </c>
      <c r="U101" s="101">
        <v>0</v>
      </c>
      <c r="V101" s="96" t="s">
        <v>238</v>
      </c>
      <c r="W101" s="101">
        <v>0</v>
      </c>
      <c r="X101" s="101">
        <v>0</v>
      </c>
      <c r="Y101" s="101">
        <v>0</v>
      </c>
      <c r="Z101" s="97">
        <v>1</v>
      </c>
      <c r="AA101" s="101">
        <v>0</v>
      </c>
      <c r="AB101" s="101">
        <v>0</v>
      </c>
      <c r="AC101" s="96" t="s">
        <v>238</v>
      </c>
      <c r="AD101" s="101">
        <v>0</v>
      </c>
      <c r="AE101" s="101">
        <v>0</v>
      </c>
      <c r="AF101" s="101">
        <v>0</v>
      </c>
      <c r="AG101" s="97">
        <v>1</v>
      </c>
      <c r="AH101" s="101">
        <v>0</v>
      </c>
      <c r="AI101" s="101">
        <v>0</v>
      </c>
    </row>
    <row r="102" spans="1:35" ht="18" x14ac:dyDescent="0.4">
      <c r="A102" s="96" t="s">
        <v>243</v>
      </c>
      <c r="B102" s="101">
        <v>0</v>
      </c>
      <c r="C102" s="101">
        <v>0</v>
      </c>
      <c r="D102" s="101">
        <v>0</v>
      </c>
      <c r="E102" s="97">
        <v>1</v>
      </c>
      <c r="F102" s="101">
        <v>0</v>
      </c>
      <c r="G102" s="101">
        <v>0</v>
      </c>
      <c r="H102" s="96" t="s">
        <v>243</v>
      </c>
      <c r="I102" s="101">
        <v>0</v>
      </c>
      <c r="J102" s="101">
        <v>0</v>
      </c>
      <c r="K102" s="101">
        <v>0</v>
      </c>
      <c r="L102" s="97">
        <v>1</v>
      </c>
      <c r="M102" s="101">
        <v>0</v>
      </c>
      <c r="N102" s="101">
        <v>0</v>
      </c>
      <c r="O102" s="96" t="s">
        <v>230</v>
      </c>
      <c r="P102" s="101">
        <v>0</v>
      </c>
      <c r="Q102" s="101">
        <v>0</v>
      </c>
      <c r="R102" s="101">
        <v>0</v>
      </c>
      <c r="S102" s="97">
        <v>1</v>
      </c>
      <c r="T102" s="101">
        <v>0</v>
      </c>
      <c r="U102" s="101">
        <v>0</v>
      </c>
      <c r="V102" s="96" t="s">
        <v>243</v>
      </c>
      <c r="W102" s="101">
        <v>0</v>
      </c>
      <c r="X102" s="101">
        <v>0</v>
      </c>
      <c r="Y102" s="101">
        <v>0</v>
      </c>
      <c r="Z102" s="97">
        <v>1</v>
      </c>
      <c r="AA102" s="101">
        <v>0</v>
      </c>
      <c r="AB102" s="101">
        <v>0</v>
      </c>
      <c r="AC102" s="96" t="s">
        <v>243</v>
      </c>
      <c r="AD102" s="101">
        <v>0</v>
      </c>
      <c r="AE102" s="101">
        <v>0</v>
      </c>
      <c r="AF102" s="101">
        <v>0</v>
      </c>
      <c r="AG102" s="97">
        <v>1</v>
      </c>
      <c r="AH102" s="101">
        <v>0</v>
      </c>
      <c r="AI102" s="101">
        <v>0</v>
      </c>
    </row>
    <row r="103" spans="1:35" ht="18" x14ac:dyDescent="0.4">
      <c r="A103" s="96" t="s">
        <v>288</v>
      </c>
      <c r="B103" s="101">
        <v>0</v>
      </c>
      <c r="C103" s="101">
        <v>0</v>
      </c>
      <c r="D103" s="101">
        <v>0</v>
      </c>
      <c r="E103" s="97">
        <v>1</v>
      </c>
      <c r="F103" s="101">
        <v>0</v>
      </c>
      <c r="G103" s="101">
        <v>0</v>
      </c>
      <c r="H103" s="96" t="s">
        <v>288</v>
      </c>
      <c r="I103" s="101">
        <v>0</v>
      </c>
      <c r="J103" s="101">
        <v>0</v>
      </c>
      <c r="K103" s="101">
        <v>0</v>
      </c>
      <c r="L103" s="97">
        <v>1</v>
      </c>
      <c r="M103" s="101">
        <v>0</v>
      </c>
      <c r="N103" s="101">
        <v>0</v>
      </c>
      <c r="O103" s="96" t="s">
        <v>750</v>
      </c>
      <c r="P103" s="101">
        <v>0</v>
      </c>
      <c r="Q103" s="101">
        <v>0</v>
      </c>
      <c r="R103" s="101">
        <v>0</v>
      </c>
      <c r="S103" s="97">
        <v>1</v>
      </c>
      <c r="T103" s="101">
        <v>0</v>
      </c>
      <c r="U103" s="101">
        <v>0</v>
      </c>
      <c r="V103" s="96" t="s">
        <v>288</v>
      </c>
      <c r="W103" s="101">
        <v>0</v>
      </c>
      <c r="X103" s="101">
        <v>0</v>
      </c>
      <c r="Y103" s="101">
        <v>0</v>
      </c>
      <c r="Z103" s="97">
        <v>1</v>
      </c>
      <c r="AA103" s="101">
        <v>0</v>
      </c>
      <c r="AB103" s="101">
        <v>0</v>
      </c>
      <c r="AC103" s="96" t="s">
        <v>288</v>
      </c>
      <c r="AD103" s="101">
        <v>0</v>
      </c>
      <c r="AE103" s="101">
        <v>0</v>
      </c>
      <c r="AF103" s="101">
        <v>0</v>
      </c>
      <c r="AG103" s="97">
        <v>1</v>
      </c>
      <c r="AH103" s="101">
        <v>0</v>
      </c>
      <c r="AI103" s="101">
        <v>0</v>
      </c>
    </row>
    <row r="104" spans="1:35" ht="36" x14ac:dyDescent="0.4">
      <c r="A104" s="96" t="s">
        <v>364</v>
      </c>
      <c r="B104" s="101">
        <v>0</v>
      </c>
      <c r="C104" s="101">
        <v>0</v>
      </c>
      <c r="D104" s="101">
        <v>0</v>
      </c>
      <c r="E104" s="97">
        <v>1</v>
      </c>
      <c r="F104" s="101">
        <v>0</v>
      </c>
      <c r="G104" s="101">
        <v>0</v>
      </c>
      <c r="H104" s="96" t="s">
        <v>364</v>
      </c>
      <c r="I104" s="101">
        <v>0</v>
      </c>
      <c r="J104" s="101">
        <v>0</v>
      </c>
      <c r="K104" s="101">
        <v>0</v>
      </c>
      <c r="L104" s="97">
        <v>1</v>
      </c>
      <c r="M104" s="101">
        <v>0</v>
      </c>
      <c r="N104" s="101">
        <v>0</v>
      </c>
      <c r="O104" s="96" t="s">
        <v>761</v>
      </c>
      <c r="P104" s="101">
        <v>0</v>
      </c>
      <c r="Q104" s="101">
        <v>0</v>
      </c>
      <c r="R104" s="101">
        <v>0</v>
      </c>
      <c r="S104" s="97">
        <v>1</v>
      </c>
      <c r="T104" s="101">
        <v>0</v>
      </c>
      <c r="U104" s="101">
        <v>0</v>
      </c>
      <c r="V104" s="96" t="s">
        <v>364</v>
      </c>
      <c r="W104" s="101">
        <v>0</v>
      </c>
      <c r="X104" s="101">
        <v>0</v>
      </c>
      <c r="Y104" s="101">
        <v>0</v>
      </c>
      <c r="Z104" s="97">
        <v>1</v>
      </c>
      <c r="AA104" s="101">
        <v>0</v>
      </c>
      <c r="AB104" s="101">
        <v>0</v>
      </c>
      <c r="AC104" s="96" t="s">
        <v>364</v>
      </c>
      <c r="AD104" s="101">
        <v>0</v>
      </c>
      <c r="AE104" s="101">
        <v>0</v>
      </c>
      <c r="AF104" s="101">
        <v>0</v>
      </c>
      <c r="AG104" s="97">
        <v>1</v>
      </c>
      <c r="AH104" s="101">
        <v>0</v>
      </c>
      <c r="AI104" s="101">
        <v>0</v>
      </c>
    </row>
    <row r="105" spans="1:35" ht="18" x14ac:dyDescent="0.4">
      <c r="A105" s="96" t="s">
        <v>650</v>
      </c>
      <c r="B105" s="101">
        <v>0</v>
      </c>
      <c r="C105" s="101">
        <v>0</v>
      </c>
      <c r="D105" s="101">
        <v>0</v>
      </c>
      <c r="E105" s="97">
        <v>1</v>
      </c>
      <c r="F105" s="101">
        <v>0</v>
      </c>
      <c r="G105" s="101">
        <v>0</v>
      </c>
      <c r="H105" s="96" t="s">
        <v>650</v>
      </c>
      <c r="I105" s="101">
        <v>0</v>
      </c>
      <c r="J105" s="101">
        <v>0</v>
      </c>
      <c r="K105" s="101">
        <v>0</v>
      </c>
      <c r="L105" s="97">
        <v>1</v>
      </c>
      <c r="M105" s="101">
        <v>0</v>
      </c>
      <c r="N105" s="101">
        <v>0</v>
      </c>
      <c r="O105" s="96" t="s">
        <v>229</v>
      </c>
      <c r="P105" s="101">
        <v>0</v>
      </c>
      <c r="Q105" s="101">
        <v>0</v>
      </c>
      <c r="R105" s="101">
        <v>0</v>
      </c>
      <c r="S105" s="97">
        <v>1</v>
      </c>
      <c r="T105" s="101">
        <v>0</v>
      </c>
      <c r="U105" s="101">
        <v>0</v>
      </c>
      <c r="V105" s="96" t="s">
        <v>650</v>
      </c>
      <c r="W105" s="101">
        <v>0</v>
      </c>
      <c r="X105" s="101">
        <v>0</v>
      </c>
      <c r="Y105" s="101">
        <v>0</v>
      </c>
      <c r="Z105" s="97">
        <v>1</v>
      </c>
      <c r="AA105" s="101">
        <v>0</v>
      </c>
      <c r="AB105" s="101">
        <v>0</v>
      </c>
      <c r="AC105" s="96" t="s">
        <v>650</v>
      </c>
      <c r="AD105" s="101">
        <v>0</v>
      </c>
      <c r="AE105" s="101">
        <v>0</v>
      </c>
      <c r="AF105" s="101">
        <v>0</v>
      </c>
      <c r="AG105" s="97">
        <v>1</v>
      </c>
      <c r="AH105" s="101">
        <v>0</v>
      </c>
      <c r="AI105" s="101">
        <v>0</v>
      </c>
    </row>
    <row r="106" spans="1:35" ht="18" x14ac:dyDescent="0.4">
      <c r="A106" s="96" t="s">
        <v>299</v>
      </c>
      <c r="B106" s="101">
        <v>0</v>
      </c>
      <c r="C106" s="101">
        <v>0</v>
      </c>
      <c r="D106" s="101">
        <v>0</v>
      </c>
      <c r="E106" s="97">
        <v>1</v>
      </c>
      <c r="F106" s="101">
        <v>0</v>
      </c>
      <c r="G106" s="101">
        <v>0</v>
      </c>
      <c r="H106" s="96" t="s">
        <v>299</v>
      </c>
      <c r="I106" s="101">
        <v>0</v>
      </c>
      <c r="J106" s="101">
        <v>0</v>
      </c>
      <c r="K106" s="101">
        <v>0</v>
      </c>
      <c r="L106" s="97">
        <v>1</v>
      </c>
      <c r="M106" s="101">
        <v>0</v>
      </c>
      <c r="N106" s="101">
        <v>0</v>
      </c>
      <c r="O106" s="96" t="s">
        <v>238</v>
      </c>
      <c r="P106" s="101">
        <v>0</v>
      </c>
      <c r="Q106" s="101">
        <v>0</v>
      </c>
      <c r="R106" s="101">
        <v>0</v>
      </c>
      <c r="S106" s="97">
        <v>1</v>
      </c>
      <c r="T106" s="101">
        <v>0</v>
      </c>
      <c r="U106" s="101">
        <v>0</v>
      </c>
      <c r="V106" s="96" t="s">
        <v>299</v>
      </c>
      <c r="W106" s="101">
        <v>0</v>
      </c>
      <c r="X106" s="101">
        <v>0</v>
      </c>
      <c r="Y106" s="101">
        <v>0</v>
      </c>
      <c r="Z106" s="97">
        <v>1</v>
      </c>
      <c r="AA106" s="101">
        <v>0</v>
      </c>
      <c r="AB106" s="101">
        <v>0</v>
      </c>
      <c r="AC106" s="96" t="s">
        <v>299</v>
      </c>
      <c r="AD106" s="101">
        <v>0</v>
      </c>
      <c r="AE106" s="101">
        <v>0</v>
      </c>
      <c r="AF106" s="101">
        <v>0</v>
      </c>
      <c r="AG106" s="97">
        <v>1</v>
      </c>
      <c r="AH106" s="101">
        <v>0</v>
      </c>
      <c r="AI106" s="101">
        <v>0</v>
      </c>
    </row>
    <row r="107" spans="1:35" ht="18" x14ac:dyDescent="0.4">
      <c r="A107" s="96" t="s">
        <v>652</v>
      </c>
      <c r="B107" s="101">
        <v>0</v>
      </c>
      <c r="C107" s="101">
        <v>0</v>
      </c>
      <c r="D107" s="101">
        <v>0</v>
      </c>
      <c r="E107" s="97">
        <v>1</v>
      </c>
      <c r="F107" s="101">
        <v>0</v>
      </c>
      <c r="G107" s="101">
        <v>0</v>
      </c>
      <c r="H107" s="96" t="s">
        <v>652</v>
      </c>
      <c r="I107" s="101">
        <v>0</v>
      </c>
      <c r="J107" s="101">
        <v>0</v>
      </c>
      <c r="K107" s="101">
        <v>0</v>
      </c>
      <c r="L107" s="97">
        <v>1</v>
      </c>
      <c r="M107" s="101">
        <v>0</v>
      </c>
      <c r="N107" s="101">
        <v>0</v>
      </c>
      <c r="O107" s="96" t="s">
        <v>243</v>
      </c>
      <c r="P107" s="101">
        <v>0</v>
      </c>
      <c r="Q107" s="101">
        <v>0</v>
      </c>
      <c r="R107" s="101">
        <v>0</v>
      </c>
      <c r="S107" s="97">
        <v>1</v>
      </c>
      <c r="T107" s="101">
        <v>0</v>
      </c>
      <c r="U107" s="101">
        <v>0</v>
      </c>
      <c r="V107" s="96" t="s">
        <v>652</v>
      </c>
      <c r="W107" s="101">
        <v>0</v>
      </c>
      <c r="X107" s="101">
        <v>0</v>
      </c>
      <c r="Y107" s="101">
        <v>0</v>
      </c>
      <c r="Z107" s="97">
        <v>1</v>
      </c>
      <c r="AA107" s="101">
        <v>0</v>
      </c>
      <c r="AB107" s="101">
        <v>0</v>
      </c>
      <c r="AC107" s="96" t="s">
        <v>652</v>
      </c>
      <c r="AD107" s="101">
        <v>0</v>
      </c>
      <c r="AE107" s="101">
        <v>0</v>
      </c>
      <c r="AF107" s="101">
        <v>0</v>
      </c>
      <c r="AG107" s="97">
        <v>1</v>
      </c>
      <c r="AH107" s="101">
        <v>0</v>
      </c>
      <c r="AI107" s="101">
        <v>0</v>
      </c>
    </row>
    <row r="108" spans="1:35" ht="36" x14ac:dyDescent="0.4">
      <c r="A108" s="96" t="s">
        <v>653</v>
      </c>
      <c r="B108" s="101">
        <v>0</v>
      </c>
      <c r="C108" s="101">
        <v>0</v>
      </c>
      <c r="D108" s="101">
        <v>0</v>
      </c>
      <c r="E108" s="97">
        <v>1</v>
      </c>
      <c r="F108" s="101">
        <v>0</v>
      </c>
      <c r="G108" s="101">
        <v>0</v>
      </c>
      <c r="H108" s="96" t="s">
        <v>653</v>
      </c>
      <c r="I108" s="101">
        <v>0</v>
      </c>
      <c r="J108" s="101">
        <v>0</v>
      </c>
      <c r="K108" s="101">
        <v>0</v>
      </c>
      <c r="L108" s="97">
        <v>1</v>
      </c>
      <c r="M108" s="101">
        <v>0</v>
      </c>
      <c r="N108" s="101">
        <v>0</v>
      </c>
      <c r="O108" s="96" t="s">
        <v>364</v>
      </c>
      <c r="P108" s="101">
        <v>0</v>
      </c>
      <c r="Q108" s="101">
        <v>0</v>
      </c>
      <c r="R108" s="101">
        <v>0</v>
      </c>
      <c r="S108" s="97">
        <v>1</v>
      </c>
      <c r="T108" s="101">
        <v>0</v>
      </c>
      <c r="U108" s="101">
        <v>0</v>
      </c>
      <c r="V108" s="96" t="s">
        <v>653</v>
      </c>
      <c r="W108" s="101">
        <v>0</v>
      </c>
      <c r="X108" s="101">
        <v>0</v>
      </c>
      <c r="Y108" s="101">
        <v>0</v>
      </c>
      <c r="Z108" s="97">
        <v>1</v>
      </c>
      <c r="AA108" s="101">
        <v>0</v>
      </c>
      <c r="AB108" s="101">
        <v>0</v>
      </c>
      <c r="AC108" s="96" t="s">
        <v>653</v>
      </c>
      <c r="AD108" s="101">
        <v>0</v>
      </c>
      <c r="AE108" s="101">
        <v>0</v>
      </c>
      <c r="AF108" s="101">
        <v>0</v>
      </c>
      <c r="AG108" s="97">
        <v>1</v>
      </c>
      <c r="AH108" s="101">
        <v>0</v>
      </c>
      <c r="AI108" s="101">
        <v>0</v>
      </c>
    </row>
    <row r="109" spans="1:35" ht="36" x14ac:dyDescent="0.4">
      <c r="A109" s="96" t="s">
        <v>762</v>
      </c>
      <c r="B109" s="101">
        <v>0</v>
      </c>
      <c r="C109" s="101">
        <v>0</v>
      </c>
      <c r="D109" s="101">
        <v>0</v>
      </c>
      <c r="E109" s="97">
        <v>1</v>
      </c>
      <c r="F109" s="101">
        <v>0</v>
      </c>
      <c r="G109" s="101">
        <v>0</v>
      </c>
      <c r="H109" s="96" t="s">
        <v>762</v>
      </c>
      <c r="I109" s="101">
        <v>0</v>
      </c>
      <c r="J109" s="101">
        <v>0</v>
      </c>
      <c r="K109" s="101">
        <v>0</v>
      </c>
      <c r="L109" s="97">
        <v>1</v>
      </c>
      <c r="M109" s="101">
        <v>0</v>
      </c>
      <c r="N109" s="101">
        <v>0</v>
      </c>
      <c r="O109" s="96" t="s">
        <v>650</v>
      </c>
      <c r="P109" s="101">
        <v>0</v>
      </c>
      <c r="Q109" s="101">
        <v>0</v>
      </c>
      <c r="R109" s="101">
        <v>0</v>
      </c>
      <c r="S109" s="97">
        <v>1</v>
      </c>
      <c r="T109" s="101">
        <v>0</v>
      </c>
      <c r="U109" s="101">
        <v>0</v>
      </c>
      <c r="V109" s="96" t="s">
        <v>762</v>
      </c>
      <c r="W109" s="101">
        <v>0</v>
      </c>
      <c r="X109" s="101">
        <v>0</v>
      </c>
      <c r="Y109" s="101">
        <v>0</v>
      </c>
      <c r="Z109" s="97">
        <v>1</v>
      </c>
      <c r="AA109" s="101">
        <v>0</v>
      </c>
      <c r="AB109" s="101">
        <v>0</v>
      </c>
      <c r="AC109" s="96" t="s">
        <v>762</v>
      </c>
      <c r="AD109" s="101">
        <v>0</v>
      </c>
      <c r="AE109" s="101">
        <v>0</v>
      </c>
      <c r="AF109" s="101">
        <v>0</v>
      </c>
      <c r="AG109" s="97">
        <v>1</v>
      </c>
      <c r="AH109" s="101">
        <v>0</v>
      </c>
      <c r="AI109" s="101">
        <v>0</v>
      </c>
    </row>
    <row r="110" spans="1:35" ht="18" x14ac:dyDescent="0.4">
      <c r="A110" s="96" t="s">
        <v>763</v>
      </c>
      <c r="B110" s="101">
        <v>0</v>
      </c>
      <c r="C110" s="101">
        <v>0</v>
      </c>
      <c r="D110" s="101">
        <v>0</v>
      </c>
      <c r="E110" s="97">
        <v>1</v>
      </c>
      <c r="F110" s="101">
        <v>0</v>
      </c>
      <c r="G110" s="101">
        <v>0</v>
      </c>
      <c r="H110" s="96" t="s">
        <v>763</v>
      </c>
      <c r="I110" s="101">
        <v>0</v>
      </c>
      <c r="J110" s="101">
        <v>0</v>
      </c>
      <c r="K110" s="101">
        <v>0</v>
      </c>
      <c r="L110" s="97">
        <v>1</v>
      </c>
      <c r="M110" s="101">
        <v>0</v>
      </c>
      <c r="N110" s="101">
        <v>0</v>
      </c>
      <c r="O110" s="96" t="s">
        <v>299</v>
      </c>
      <c r="P110" s="101">
        <v>0</v>
      </c>
      <c r="Q110" s="101">
        <v>0</v>
      </c>
      <c r="R110" s="101">
        <v>0</v>
      </c>
      <c r="S110" s="97">
        <v>1</v>
      </c>
      <c r="T110" s="101">
        <v>0</v>
      </c>
      <c r="U110" s="101">
        <v>0</v>
      </c>
      <c r="V110" s="96" t="s">
        <v>763</v>
      </c>
      <c r="W110" s="101">
        <v>0</v>
      </c>
      <c r="X110" s="101">
        <v>0</v>
      </c>
      <c r="Y110" s="101">
        <v>0</v>
      </c>
      <c r="Z110" s="97">
        <v>1</v>
      </c>
      <c r="AA110" s="101">
        <v>0</v>
      </c>
      <c r="AB110" s="101">
        <v>0</v>
      </c>
      <c r="AC110" s="96" t="s">
        <v>763</v>
      </c>
      <c r="AD110" s="101">
        <v>0</v>
      </c>
      <c r="AE110" s="101">
        <v>0</v>
      </c>
      <c r="AF110" s="101">
        <v>0</v>
      </c>
      <c r="AG110" s="97">
        <v>1</v>
      </c>
      <c r="AH110" s="101">
        <v>0</v>
      </c>
      <c r="AI110" s="101">
        <v>0</v>
      </c>
    </row>
    <row r="111" spans="1:35" ht="36" x14ac:dyDescent="0.4">
      <c r="A111" s="96" t="s">
        <v>764</v>
      </c>
      <c r="B111" s="101">
        <v>0</v>
      </c>
      <c r="C111" s="101">
        <v>0</v>
      </c>
      <c r="D111" s="101">
        <v>0</v>
      </c>
      <c r="E111" s="97">
        <v>1</v>
      </c>
      <c r="F111" s="101">
        <v>0</v>
      </c>
      <c r="G111" s="101">
        <v>0</v>
      </c>
      <c r="H111" s="96" t="s">
        <v>764</v>
      </c>
      <c r="I111" s="101">
        <v>0</v>
      </c>
      <c r="J111" s="101">
        <v>0</v>
      </c>
      <c r="K111" s="101">
        <v>0</v>
      </c>
      <c r="L111" s="97">
        <v>1</v>
      </c>
      <c r="M111" s="101">
        <v>0</v>
      </c>
      <c r="N111" s="101">
        <v>0</v>
      </c>
      <c r="O111" s="96" t="s">
        <v>652</v>
      </c>
      <c r="P111" s="101">
        <v>0</v>
      </c>
      <c r="Q111" s="101">
        <v>0</v>
      </c>
      <c r="R111" s="101">
        <v>0</v>
      </c>
      <c r="S111" s="97">
        <v>1</v>
      </c>
      <c r="T111" s="101">
        <v>0</v>
      </c>
      <c r="U111" s="101">
        <v>0</v>
      </c>
      <c r="V111" s="96" t="s">
        <v>764</v>
      </c>
      <c r="W111" s="101">
        <v>0</v>
      </c>
      <c r="X111" s="101">
        <v>0</v>
      </c>
      <c r="Y111" s="101">
        <v>0</v>
      </c>
      <c r="Z111" s="97">
        <v>1</v>
      </c>
      <c r="AA111" s="101">
        <v>0</v>
      </c>
      <c r="AB111" s="101">
        <v>0</v>
      </c>
      <c r="AC111" s="96" t="s">
        <v>764</v>
      </c>
      <c r="AD111" s="101">
        <v>0</v>
      </c>
      <c r="AE111" s="101">
        <v>0</v>
      </c>
      <c r="AF111" s="101">
        <v>0</v>
      </c>
      <c r="AG111" s="97">
        <v>1</v>
      </c>
      <c r="AH111" s="101">
        <v>0</v>
      </c>
      <c r="AI111" s="101">
        <v>0</v>
      </c>
    </row>
    <row r="112" spans="1:35" ht="18" x14ac:dyDescent="0.4">
      <c r="A112" s="96" t="s">
        <v>298</v>
      </c>
      <c r="B112" s="101">
        <v>0</v>
      </c>
      <c r="C112" s="101">
        <v>0</v>
      </c>
      <c r="D112" s="101">
        <v>0</v>
      </c>
      <c r="E112" s="97">
        <v>1</v>
      </c>
      <c r="F112" s="101">
        <v>0</v>
      </c>
      <c r="G112" s="101">
        <v>0</v>
      </c>
      <c r="H112" s="96" t="s">
        <v>298</v>
      </c>
      <c r="I112" s="101">
        <v>0</v>
      </c>
      <c r="J112" s="101">
        <v>0</v>
      </c>
      <c r="K112" s="101">
        <v>0</v>
      </c>
      <c r="L112" s="97">
        <v>1</v>
      </c>
      <c r="M112" s="101">
        <v>0</v>
      </c>
      <c r="N112" s="101">
        <v>0</v>
      </c>
      <c r="O112" s="96" t="s">
        <v>653</v>
      </c>
      <c r="P112" s="101">
        <v>0</v>
      </c>
      <c r="Q112" s="101">
        <v>0</v>
      </c>
      <c r="R112" s="101">
        <v>0</v>
      </c>
      <c r="S112" s="97">
        <v>1</v>
      </c>
      <c r="T112" s="101">
        <v>0</v>
      </c>
      <c r="U112" s="101">
        <v>0</v>
      </c>
      <c r="V112" s="96" t="s">
        <v>298</v>
      </c>
      <c r="W112" s="101">
        <v>0</v>
      </c>
      <c r="X112" s="101">
        <v>0</v>
      </c>
      <c r="Y112" s="101">
        <v>0</v>
      </c>
      <c r="Z112" s="97">
        <v>1</v>
      </c>
      <c r="AA112" s="101">
        <v>0</v>
      </c>
      <c r="AB112" s="101">
        <v>0</v>
      </c>
      <c r="AC112" s="96" t="s">
        <v>298</v>
      </c>
      <c r="AD112" s="101">
        <v>0</v>
      </c>
      <c r="AE112" s="101">
        <v>0</v>
      </c>
      <c r="AF112" s="101">
        <v>0</v>
      </c>
      <c r="AG112" s="97">
        <v>1</v>
      </c>
      <c r="AH112" s="101">
        <v>0</v>
      </c>
      <c r="AI112" s="101">
        <v>0</v>
      </c>
    </row>
    <row r="113" spans="1:35" ht="36" x14ac:dyDescent="0.4">
      <c r="A113" s="96" t="s">
        <v>622</v>
      </c>
      <c r="B113" s="101">
        <v>0</v>
      </c>
      <c r="C113" s="101">
        <v>0</v>
      </c>
      <c r="D113" s="101">
        <v>0</v>
      </c>
      <c r="E113" s="97">
        <v>1</v>
      </c>
      <c r="F113" s="101">
        <v>0</v>
      </c>
      <c r="G113" s="101">
        <v>0</v>
      </c>
      <c r="H113" s="96" t="s">
        <v>622</v>
      </c>
      <c r="I113" s="101">
        <v>0</v>
      </c>
      <c r="J113" s="101">
        <v>0</v>
      </c>
      <c r="K113" s="101">
        <v>0</v>
      </c>
      <c r="L113" s="97">
        <v>1</v>
      </c>
      <c r="M113" s="101">
        <v>0</v>
      </c>
      <c r="N113" s="101">
        <v>0</v>
      </c>
      <c r="O113" s="96" t="s">
        <v>762</v>
      </c>
      <c r="P113" s="101">
        <v>0</v>
      </c>
      <c r="Q113" s="101">
        <v>0</v>
      </c>
      <c r="R113" s="101">
        <v>0</v>
      </c>
      <c r="S113" s="97">
        <v>1</v>
      </c>
      <c r="T113" s="101">
        <v>0</v>
      </c>
      <c r="U113" s="101">
        <v>0</v>
      </c>
      <c r="V113" s="96" t="s">
        <v>622</v>
      </c>
      <c r="W113" s="101">
        <v>0</v>
      </c>
      <c r="X113" s="101">
        <v>0</v>
      </c>
      <c r="Y113" s="101">
        <v>0</v>
      </c>
      <c r="Z113" s="97">
        <v>1</v>
      </c>
      <c r="AA113" s="101">
        <v>0</v>
      </c>
      <c r="AB113" s="101">
        <v>0</v>
      </c>
      <c r="AC113" s="96" t="s">
        <v>622</v>
      </c>
      <c r="AD113" s="101">
        <v>0</v>
      </c>
      <c r="AE113" s="101">
        <v>0</v>
      </c>
      <c r="AF113" s="101">
        <v>0</v>
      </c>
      <c r="AG113" s="97">
        <v>1</v>
      </c>
      <c r="AH113" s="101">
        <v>0</v>
      </c>
      <c r="AI113" s="101">
        <v>0</v>
      </c>
    </row>
    <row r="114" spans="1:35" ht="18" x14ac:dyDescent="0.4">
      <c r="A114" s="96" t="s">
        <v>273</v>
      </c>
      <c r="B114" s="101">
        <v>0</v>
      </c>
      <c r="C114" s="101">
        <v>0</v>
      </c>
      <c r="D114" s="101">
        <v>0</v>
      </c>
      <c r="E114" s="97">
        <v>1</v>
      </c>
      <c r="F114" s="101">
        <v>0</v>
      </c>
      <c r="G114" s="101">
        <v>0</v>
      </c>
      <c r="H114" s="96" t="s">
        <v>273</v>
      </c>
      <c r="I114" s="101">
        <v>0</v>
      </c>
      <c r="J114" s="101">
        <v>0</v>
      </c>
      <c r="K114" s="101">
        <v>0</v>
      </c>
      <c r="L114" s="97">
        <v>1</v>
      </c>
      <c r="M114" s="101">
        <v>0</v>
      </c>
      <c r="N114" s="101">
        <v>0</v>
      </c>
      <c r="O114" s="96" t="s">
        <v>763</v>
      </c>
      <c r="P114" s="101">
        <v>0</v>
      </c>
      <c r="Q114" s="101">
        <v>0</v>
      </c>
      <c r="R114" s="101">
        <v>0</v>
      </c>
      <c r="S114" s="97">
        <v>1</v>
      </c>
      <c r="T114" s="101">
        <v>0</v>
      </c>
      <c r="U114" s="101">
        <v>0</v>
      </c>
      <c r="V114" s="96" t="s">
        <v>273</v>
      </c>
      <c r="W114" s="101">
        <v>0</v>
      </c>
      <c r="X114" s="101">
        <v>0</v>
      </c>
      <c r="Y114" s="101">
        <v>0</v>
      </c>
      <c r="Z114" s="97">
        <v>1</v>
      </c>
      <c r="AA114" s="101">
        <v>0</v>
      </c>
      <c r="AB114" s="101">
        <v>0</v>
      </c>
      <c r="AC114" s="96" t="s">
        <v>273</v>
      </c>
      <c r="AD114" s="101">
        <v>0</v>
      </c>
      <c r="AE114" s="101">
        <v>0</v>
      </c>
      <c r="AF114" s="101">
        <v>0</v>
      </c>
      <c r="AG114" s="97">
        <v>1</v>
      </c>
      <c r="AH114" s="101">
        <v>0</v>
      </c>
      <c r="AI114" s="101">
        <v>0</v>
      </c>
    </row>
    <row r="115" spans="1:35" ht="36" x14ac:dyDescent="0.4">
      <c r="A115" s="96" t="s">
        <v>635</v>
      </c>
      <c r="B115" s="101">
        <v>0</v>
      </c>
      <c r="C115" s="101">
        <v>0</v>
      </c>
      <c r="D115" s="101">
        <v>0</v>
      </c>
      <c r="E115" s="97">
        <v>1</v>
      </c>
      <c r="F115" s="101">
        <v>0</v>
      </c>
      <c r="G115" s="101">
        <v>0</v>
      </c>
      <c r="H115" s="96" t="s">
        <v>635</v>
      </c>
      <c r="I115" s="101">
        <v>0</v>
      </c>
      <c r="J115" s="101">
        <v>0</v>
      </c>
      <c r="K115" s="101">
        <v>0</v>
      </c>
      <c r="L115" s="97">
        <v>1</v>
      </c>
      <c r="M115" s="101">
        <v>0</v>
      </c>
      <c r="N115" s="101">
        <v>0</v>
      </c>
      <c r="O115" s="96" t="s">
        <v>764</v>
      </c>
      <c r="P115" s="101">
        <v>0</v>
      </c>
      <c r="Q115" s="101">
        <v>0</v>
      </c>
      <c r="R115" s="101">
        <v>0</v>
      </c>
      <c r="S115" s="97">
        <v>1</v>
      </c>
      <c r="T115" s="101">
        <v>0</v>
      </c>
      <c r="U115" s="101">
        <v>0</v>
      </c>
      <c r="V115" s="96" t="s">
        <v>635</v>
      </c>
      <c r="W115" s="101">
        <v>0</v>
      </c>
      <c r="X115" s="101">
        <v>0</v>
      </c>
      <c r="Y115" s="101">
        <v>0</v>
      </c>
      <c r="Z115" s="97">
        <v>1</v>
      </c>
      <c r="AA115" s="101">
        <v>0</v>
      </c>
      <c r="AB115" s="101">
        <v>0</v>
      </c>
      <c r="AC115" s="96" t="s">
        <v>635</v>
      </c>
      <c r="AD115" s="101">
        <v>0</v>
      </c>
      <c r="AE115" s="101">
        <v>0</v>
      </c>
      <c r="AF115" s="101">
        <v>0</v>
      </c>
      <c r="AG115" s="97">
        <v>1</v>
      </c>
      <c r="AH115" s="101">
        <v>0</v>
      </c>
      <c r="AI115" s="101">
        <v>0</v>
      </c>
    </row>
    <row r="116" spans="1:35" ht="18" x14ac:dyDescent="0.4">
      <c r="A116" s="96" t="s">
        <v>656</v>
      </c>
      <c r="B116" s="101">
        <v>0</v>
      </c>
      <c r="C116" s="101">
        <v>0</v>
      </c>
      <c r="D116" s="101">
        <v>0</v>
      </c>
      <c r="E116" s="97">
        <v>1</v>
      </c>
      <c r="F116" s="101">
        <v>0</v>
      </c>
      <c r="G116" s="101">
        <v>0</v>
      </c>
      <c r="H116" s="96" t="s">
        <v>656</v>
      </c>
      <c r="I116" s="101">
        <v>0</v>
      </c>
      <c r="J116" s="101">
        <v>0</v>
      </c>
      <c r="K116" s="101">
        <v>0</v>
      </c>
      <c r="L116" s="97">
        <v>1</v>
      </c>
      <c r="M116" s="101">
        <v>0</v>
      </c>
      <c r="N116" s="101">
        <v>0</v>
      </c>
      <c r="O116" s="96" t="s">
        <v>298</v>
      </c>
      <c r="P116" s="101">
        <v>0</v>
      </c>
      <c r="Q116" s="101">
        <v>0</v>
      </c>
      <c r="R116" s="101">
        <v>0</v>
      </c>
      <c r="S116" s="97">
        <v>1</v>
      </c>
      <c r="T116" s="101">
        <v>0</v>
      </c>
      <c r="U116" s="101">
        <v>0</v>
      </c>
      <c r="V116" s="96" t="s">
        <v>656</v>
      </c>
      <c r="W116" s="101">
        <v>0</v>
      </c>
      <c r="X116" s="101">
        <v>0</v>
      </c>
      <c r="Y116" s="101">
        <v>0</v>
      </c>
      <c r="Z116" s="97">
        <v>1</v>
      </c>
      <c r="AA116" s="101">
        <v>0</v>
      </c>
      <c r="AB116" s="101">
        <v>0</v>
      </c>
      <c r="AC116" s="96" t="s">
        <v>656</v>
      </c>
      <c r="AD116" s="101">
        <v>0</v>
      </c>
      <c r="AE116" s="101">
        <v>0</v>
      </c>
      <c r="AF116" s="101">
        <v>0</v>
      </c>
      <c r="AG116" s="97">
        <v>1</v>
      </c>
      <c r="AH116" s="101">
        <v>0</v>
      </c>
      <c r="AI116" s="101">
        <v>0</v>
      </c>
    </row>
    <row r="117" spans="1:35" ht="18" x14ac:dyDescent="0.4">
      <c r="A117" s="96" t="s">
        <v>627</v>
      </c>
      <c r="B117" s="101">
        <v>0</v>
      </c>
      <c r="C117" s="101">
        <v>0</v>
      </c>
      <c r="D117" s="101">
        <v>0</v>
      </c>
      <c r="E117" s="97">
        <v>1</v>
      </c>
      <c r="F117" s="101">
        <v>0</v>
      </c>
      <c r="G117" s="101">
        <v>0</v>
      </c>
      <c r="H117" s="96" t="s">
        <v>627</v>
      </c>
      <c r="I117" s="101">
        <v>0</v>
      </c>
      <c r="J117" s="101">
        <v>0</v>
      </c>
      <c r="K117" s="101">
        <v>0</v>
      </c>
      <c r="L117" s="97">
        <v>1</v>
      </c>
      <c r="M117" s="101">
        <v>0</v>
      </c>
      <c r="N117" s="101">
        <v>0</v>
      </c>
      <c r="O117" s="96" t="s">
        <v>635</v>
      </c>
      <c r="P117" s="101">
        <v>0</v>
      </c>
      <c r="Q117" s="101">
        <v>0</v>
      </c>
      <c r="R117" s="101">
        <v>0</v>
      </c>
      <c r="S117" s="97">
        <v>1</v>
      </c>
      <c r="T117" s="101">
        <v>0</v>
      </c>
      <c r="U117" s="101">
        <v>0</v>
      </c>
      <c r="V117" s="96" t="s">
        <v>627</v>
      </c>
      <c r="W117" s="101">
        <v>0</v>
      </c>
      <c r="X117" s="101">
        <v>0</v>
      </c>
      <c r="Y117" s="101">
        <v>0</v>
      </c>
      <c r="Z117" s="97">
        <v>1</v>
      </c>
      <c r="AA117" s="101">
        <v>0</v>
      </c>
      <c r="AB117" s="101">
        <v>0</v>
      </c>
      <c r="AC117" s="96" t="s">
        <v>627</v>
      </c>
      <c r="AD117" s="101">
        <v>0</v>
      </c>
      <c r="AE117" s="101">
        <v>0</v>
      </c>
      <c r="AF117" s="101">
        <v>0</v>
      </c>
      <c r="AG117" s="97">
        <v>1</v>
      </c>
      <c r="AH117" s="101">
        <v>0</v>
      </c>
      <c r="AI117" s="101">
        <v>0</v>
      </c>
    </row>
    <row r="118" spans="1:35" ht="36" x14ac:dyDescent="0.4">
      <c r="A118" s="96" t="s">
        <v>264</v>
      </c>
      <c r="B118" s="101">
        <v>0</v>
      </c>
      <c r="C118" s="101">
        <v>0</v>
      </c>
      <c r="D118" s="101">
        <v>0</v>
      </c>
      <c r="E118" s="97">
        <v>1</v>
      </c>
      <c r="F118" s="101">
        <v>0</v>
      </c>
      <c r="G118" s="101">
        <v>0</v>
      </c>
      <c r="H118" s="96" t="s">
        <v>264</v>
      </c>
      <c r="I118" s="101">
        <v>0</v>
      </c>
      <c r="J118" s="101">
        <v>0</v>
      </c>
      <c r="K118" s="101">
        <v>0</v>
      </c>
      <c r="L118" s="97">
        <v>1</v>
      </c>
      <c r="M118" s="101">
        <v>0</v>
      </c>
      <c r="N118" s="101">
        <v>0</v>
      </c>
      <c r="O118" s="96" t="s">
        <v>656</v>
      </c>
      <c r="P118" s="101">
        <v>0</v>
      </c>
      <c r="Q118" s="101">
        <v>0</v>
      </c>
      <c r="R118" s="101">
        <v>0</v>
      </c>
      <c r="S118" s="97">
        <v>1</v>
      </c>
      <c r="T118" s="101">
        <v>0</v>
      </c>
      <c r="U118" s="101">
        <v>0</v>
      </c>
      <c r="V118" s="96" t="s">
        <v>264</v>
      </c>
      <c r="W118" s="101">
        <v>0</v>
      </c>
      <c r="X118" s="101">
        <v>0</v>
      </c>
      <c r="Y118" s="101">
        <v>0</v>
      </c>
      <c r="Z118" s="97">
        <v>1</v>
      </c>
      <c r="AA118" s="101">
        <v>0</v>
      </c>
      <c r="AB118" s="101">
        <v>0</v>
      </c>
      <c r="AC118" s="96" t="s">
        <v>264</v>
      </c>
      <c r="AD118" s="101">
        <v>0</v>
      </c>
      <c r="AE118" s="101">
        <v>0</v>
      </c>
      <c r="AF118" s="101">
        <v>0</v>
      </c>
      <c r="AG118" s="97">
        <v>1</v>
      </c>
      <c r="AH118" s="101">
        <v>0</v>
      </c>
      <c r="AI118" s="101">
        <v>0</v>
      </c>
    </row>
    <row r="119" spans="1:35" ht="18" x14ac:dyDescent="0.4">
      <c r="A119" s="96" t="s">
        <v>659</v>
      </c>
      <c r="B119" s="101">
        <v>0</v>
      </c>
      <c r="C119" s="101">
        <v>0</v>
      </c>
      <c r="D119" s="101">
        <v>0</v>
      </c>
      <c r="E119" s="97">
        <v>1</v>
      </c>
      <c r="F119" s="101">
        <v>0</v>
      </c>
      <c r="G119" s="101">
        <v>0</v>
      </c>
      <c r="H119" s="96" t="s">
        <v>659</v>
      </c>
      <c r="I119" s="101">
        <v>0</v>
      </c>
      <c r="J119" s="101">
        <v>0</v>
      </c>
      <c r="K119" s="101">
        <v>0</v>
      </c>
      <c r="L119" s="97">
        <v>1</v>
      </c>
      <c r="M119" s="101">
        <v>0</v>
      </c>
      <c r="N119" s="101">
        <v>0</v>
      </c>
      <c r="O119" s="96" t="s">
        <v>659</v>
      </c>
      <c r="P119" s="101">
        <v>0</v>
      </c>
      <c r="Q119" s="101">
        <v>0</v>
      </c>
      <c r="R119" s="101">
        <v>0</v>
      </c>
      <c r="S119" s="97">
        <v>1</v>
      </c>
      <c r="T119" s="101">
        <v>0</v>
      </c>
      <c r="U119" s="101">
        <v>0</v>
      </c>
      <c r="V119" s="96" t="s">
        <v>659</v>
      </c>
      <c r="W119" s="101">
        <v>0</v>
      </c>
      <c r="X119" s="101">
        <v>0</v>
      </c>
      <c r="Y119" s="101">
        <v>0</v>
      </c>
      <c r="Z119" s="97">
        <v>1</v>
      </c>
      <c r="AA119" s="101">
        <v>0</v>
      </c>
      <c r="AB119" s="101">
        <v>0</v>
      </c>
      <c r="AC119" s="96" t="s">
        <v>659</v>
      </c>
      <c r="AD119" s="101">
        <v>0</v>
      </c>
      <c r="AE119" s="101">
        <v>0</v>
      </c>
      <c r="AF119" s="101">
        <v>0</v>
      </c>
      <c r="AG119" s="97">
        <v>1</v>
      </c>
      <c r="AH119" s="101">
        <v>0</v>
      </c>
      <c r="AI119" s="101">
        <v>0</v>
      </c>
    </row>
    <row r="120" spans="1:35" ht="18" x14ac:dyDescent="0.4">
      <c r="A120" s="96" t="s">
        <v>376</v>
      </c>
      <c r="B120" s="101">
        <v>0</v>
      </c>
      <c r="C120" s="101">
        <v>0</v>
      </c>
      <c r="D120" s="101">
        <v>0</v>
      </c>
      <c r="E120" s="97">
        <v>1</v>
      </c>
      <c r="F120" s="101">
        <v>0</v>
      </c>
      <c r="G120" s="101">
        <v>0</v>
      </c>
      <c r="H120" s="96" t="s">
        <v>376</v>
      </c>
      <c r="I120" s="101">
        <v>0</v>
      </c>
      <c r="J120" s="101">
        <v>0</v>
      </c>
      <c r="K120" s="101">
        <v>0</v>
      </c>
      <c r="L120" s="97">
        <v>1</v>
      </c>
      <c r="M120" s="101">
        <v>0</v>
      </c>
      <c r="N120" s="101">
        <v>0</v>
      </c>
      <c r="O120" s="96" t="s">
        <v>376</v>
      </c>
      <c r="P120" s="101">
        <v>0</v>
      </c>
      <c r="Q120" s="101">
        <v>0</v>
      </c>
      <c r="R120" s="101">
        <v>0</v>
      </c>
      <c r="S120" s="97">
        <v>1</v>
      </c>
      <c r="T120" s="101">
        <v>0</v>
      </c>
      <c r="U120" s="101">
        <v>0</v>
      </c>
      <c r="V120" s="96" t="s">
        <v>376</v>
      </c>
      <c r="W120" s="101">
        <v>0</v>
      </c>
      <c r="X120" s="101">
        <v>0</v>
      </c>
      <c r="Y120" s="101">
        <v>0</v>
      </c>
      <c r="Z120" s="97">
        <v>1</v>
      </c>
      <c r="AA120" s="101">
        <v>0</v>
      </c>
      <c r="AB120" s="101">
        <v>0</v>
      </c>
      <c r="AC120" s="96" t="s">
        <v>376</v>
      </c>
      <c r="AD120" s="101">
        <v>0</v>
      </c>
      <c r="AE120" s="101">
        <v>0</v>
      </c>
      <c r="AF120" s="101">
        <v>0</v>
      </c>
      <c r="AG120" s="97">
        <v>1</v>
      </c>
      <c r="AH120" s="101">
        <v>0</v>
      </c>
      <c r="AI120" s="101">
        <v>0</v>
      </c>
    </row>
    <row r="121" spans="1:35" ht="18" x14ac:dyDescent="0.4">
      <c r="A121" s="96" t="s">
        <v>260</v>
      </c>
      <c r="B121" s="101">
        <v>0</v>
      </c>
      <c r="C121" s="101">
        <v>0</v>
      </c>
      <c r="D121" s="101">
        <v>0</v>
      </c>
      <c r="E121" s="97">
        <v>1</v>
      </c>
      <c r="F121" s="101">
        <v>0</v>
      </c>
      <c r="G121" s="101">
        <v>0</v>
      </c>
      <c r="H121" s="96" t="s">
        <v>260</v>
      </c>
      <c r="I121" s="101">
        <v>0</v>
      </c>
      <c r="J121" s="101">
        <v>0</v>
      </c>
      <c r="K121" s="101">
        <v>0</v>
      </c>
      <c r="L121" s="97">
        <v>1</v>
      </c>
      <c r="M121" s="101">
        <v>0</v>
      </c>
      <c r="N121" s="101">
        <v>0</v>
      </c>
      <c r="O121" s="96" t="s">
        <v>260</v>
      </c>
      <c r="P121" s="101">
        <v>0</v>
      </c>
      <c r="Q121" s="101">
        <v>0</v>
      </c>
      <c r="R121" s="101">
        <v>0</v>
      </c>
      <c r="S121" s="97">
        <v>1</v>
      </c>
      <c r="T121" s="101">
        <v>0</v>
      </c>
      <c r="U121" s="101">
        <v>0</v>
      </c>
      <c r="V121" s="96" t="s">
        <v>260</v>
      </c>
      <c r="W121" s="101">
        <v>0</v>
      </c>
      <c r="X121" s="101">
        <v>0</v>
      </c>
      <c r="Y121" s="101">
        <v>0</v>
      </c>
      <c r="Z121" s="97">
        <v>1</v>
      </c>
      <c r="AA121" s="101">
        <v>0</v>
      </c>
      <c r="AB121" s="101">
        <v>0</v>
      </c>
      <c r="AC121" s="96" t="s">
        <v>260</v>
      </c>
      <c r="AD121" s="101">
        <v>0</v>
      </c>
      <c r="AE121" s="101">
        <v>0</v>
      </c>
      <c r="AF121" s="101">
        <v>0</v>
      </c>
      <c r="AG121" s="97">
        <v>1</v>
      </c>
      <c r="AH121" s="101">
        <v>0</v>
      </c>
      <c r="AI121" s="101">
        <v>0</v>
      </c>
    </row>
    <row r="122" spans="1:35" ht="18" x14ac:dyDescent="0.4">
      <c r="A122" s="96" t="s">
        <v>380</v>
      </c>
      <c r="B122" s="101">
        <v>0</v>
      </c>
      <c r="C122" s="101">
        <v>0</v>
      </c>
      <c r="D122" s="101">
        <v>0</v>
      </c>
      <c r="E122" s="97">
        <v>1</v>
      </c>
      <c r="F122" s="101">
        <v>0</v>
      </c>
      <c r="G122" s="101">
        <v>0</v>
      </c>
      <c r="H122" s="96" t="s">
        <v>380</v>
      </c>
      <c r="I122" s="101">
        <v>0</v>
      </c>
      <c r="J122" s="101">
        <v>0</v>
      </c>
      <c r="K122" s="101">
        <v>0</v>
      </c>
      <c r="L122" s="97">
        <v>1</v>
      </c>
      <c r="M122" s="101">
        <v>0</v>
      </c>
      <c r="N122" s="101">
        <v>0</v>
      </c>
      <c r="O122" s="96" t="s">
        <v>380</v>
      </c>
      <c r="P122" s="101">
        <v>0</v>
      </c>
      <c r="Q122" s="101">
        <v>0</v>
      </c>
      <c r="R122" s="101">
        <v>0</v>
      </c>
      <c r="S122" s="97">
        <v>1</v>
      </c>
      <c r="T122" s="101">
        <v>0</v>
      </c>
      <c r="U122" s="101">
        <v>0</v>
      </c>
      <c r="V122" s="96" t="s">
        <v>380</v>
      </c>
      <c r="W122" s="101">
        <v>0</v>
      </c>
      <c r="X122" s="101">
        <v>0</v>
      </c>
      <c r="Y122" s="101">
        <v>0</v>
      </c>
      <c r="Z122" s="97">
        <v>1</v>
      </c>
      <c r="AA122" s="101">
        <v>0</v>
      </c>
      <c r="AB122" s="101">
        <v>0</v>
      </c>
      <c r="AC122" s="96" t="s">
        <v>380</v>
      </c>
      <c r="AD122" s="101">
        <v>0</v>
      </c>
      <c r="AE122" s="101">
        <v>0</v>
      </c>
      <c r="AF122" s="101">
        <v>0</v>
      </c>
      <c r="AG122" s="97">
        <v>1</v>
      </c>
      <c r="AH122" s="101">
        <v>0</v>
      </c>
      <c r="AI122" s="101">
        <v>0</v>
      </c>
    </row>
    <row r="123" spans="1:35" ht="18" x14ac:dyDescent="0.4">
      <c r="A123" s="96" t="s">
        <v>663</v>
      </c>
      <c r="B123" s="101">
        <v>0</v>
      </c>
      <c r="C123" s="101">
        <v>0</v>
      </c>
      <c r="D123" s="101">
        <v>0</v>
      </c>
      <c r="E123" s="97">
        <v>1</v>
      </c>
      <c r="F123" s="101">
        <v>0</v>
      </c>
      <c r="G123" s="101">
        <v>0</v>
      </c>
      <c r="H123" s="96" t="s">
        <v>663</v>
      </c>
      <c r="I123" s="101">
        <v>0</v>
      </c>
      <c r="J123" s="101">
        <v>0</v>
      </c>
      <c r="K123" s="101">
        <v>0</v>
      </c>
      <c r="L123" s="97">
        <v>1</v>
      </c>
      <c r="M123" s="101">
        <v>0</v>
      </c>
      <c r="N123" s="101">
        <v>0</v>
      </c>
      <c r="O123" s="96" t="s">
        <v>663</v>
      </c>
      <c r="P123" s="101">
        <v>0</v>
      </c>
      <c r="Q123" s="101">
        <v>0</v>
      </c>
      <c r="R123" s="101">
        <v>0</v>
      </c>
      <c r="S123" s="97">
        <v>1</v>
      </c>
      <c r="T123" s="101">
        <v>0</v>
      </c>
      <c r="U123" s="101">
        <v>0</v>
      </c>
      <c r="V123" s="96" t="s">
        <v>663</v>
      </c>
      <c r="W123" s="101">
        <v>0</v>
      </c>
      <c r="X123" s="101">
        <v>0</v>
      </c>
      <c r="Y123" s="101">
        <v>0</v>
      </c>
      <c r="Z123" s="97">
        <v>1</v>
      </c>
      <c r="AA123" s="101">
        <v>0</v>
      </c>
      <c r="AB123" s="101">
        <v>0</v>
      </c>
      <c r="AC123" s="96" t="s">
        <v>663</v>
      </c>
      <c r="AD123" s="101">
        <v>0</v>
      </c>
      <c r="AE123" s="101">
        <v>0</v>
      </c>
      <c r="AF123" s="101">
        <v>0</v>
      </c>
      <c r="AG123" s="97">
        <v>1</v>
      </c>
      <c r="AH123" s="101">
        <v>0</v>
      </c>
      <c r="AI123" s="101">
        <v>0</v>
      </c>
    </row>
    <row r="124" spans="1:35" ht="18" x14ac:dyDescent="0.4">
      <c r="A124" s="96" t="s">
        <v>387</v>
      </c>
      <c r="B124" s="101">
        <v>0</v>
      </c>
      <c r="C124" s="101">
        <v>0</v>
      </c>
      <c r="D124" s="101">
        <v>0</v>
      </c>
      <c r="E124" s="97">
        <v>1</v>
      </c>
      <c r="F124" s="101">
        <v>0</v>
      </c>
      <c r="G124" s="101">
        <v>0</v>
      </c>
      <c r="H124" s="96" t="s">
        <v>387</v>
      </c>
      <c r="I124" s="101">
        <v>0</v>
      </c>
      <c r="J124" s="101">
        <v>0</v>
      </c>
      <c r="K124" s="101">
        <v>0</v>
      </c>
      <c r="L124" s="97">
        <v>1</v>
      </c>
      <c r="M124" s="101">
        <v>0</v>
      </c>
      <c r="N124" s="101">
        <v>0</v>
      </c>
      <c r="O124" s="96" t="s">
        <v>387</v>
      </c>
      <c r="P124" s="101">
        <v>0</v>
      </c>
      <c r="Q124" s="101">
        <v>0</v>
      </c>
      <c r="R124" s="101">
        <v>0</v>
      </c>
      <c r="S124" s="97">
        <v>1</v>
      </c>
      <c r="T124" s="101">
        <v>0</v>
      </c>
      <c r="U124" s="101">
        <v>0</v>
      </c>
      <c r="V124" s="96" t="s">
        <v>387</v>
      </c>
      <c r="W124" s="101">
        <v>0</v>
      </c>
      <c r="X124" s="101">
        <v>0</v>
      </c>
      <c r="Y124" s="101">
        <v>0</v>
      </c>
      <c r="Z124" s="97">
        <v>1</v>
      </c>
      <c r="AA124" s="101">
        <v>0</v>
      </c>
      <c r="AB124" s="101">
        <v>0</v>
      </c>
      <c r="AC124" s="96" t="s">
        <v>387</v>
      </c>
      <c r="AD124" s="101">
        <v>0</v>
      </c>
      <c r="AE124" s="101">
        <v>0</v>
      </c>
      <c r="AF124" s="101">
        <v>0</v>
      </c>
      <c r="AG124" s="97">
        <v>1</v>
      </c>
      <c r="AH124" s="101">
        <v>0</v>
      </c>
      <c r="AI124" s="101">
        <v>0</v>
      </c>
    </row>
    <row r="125" spans="1:35" ht="18" x14ac:dyDescent="0.4">
      <c r="A125" s="96" t="s">
        <v>271</v>
      </c>
      <c r="B125" s="101">
        <v>0</v>
      </c>
      <c r="C125" s="101">
        <v>0</v>
      </c>
      <c r="D125" s="101">
        <v>0</v>
      </c>
      <c r="E125" s="97">
        <v>1</v>
      </c>
      <c r="F125" s="101">
        <v>0</v>
      </c>
      <c r="G125" s="101">
        <v>0</v>
      </c>
      <c r="H125" s="96" t="s">
        <v>271</v>
      </c>
      <c r="I125" s="101">
        <v>0</v>
      </c>
      <c r="J125" s="101">
        <v>0</v>
      </c>
      <c r="K125" s="101">
        <v>0</v>
      </c>
      <c r="L125" s="97">
        <v>1</v>
      </c>
      <c r="M125" s="101">
        <v>0</v>
      </c>
      <c r="N125" s="101">
        <v>0</v>
      </c>
      <c r="O125" s="96" t="s">
        <v>271</v>
      </c>
      <c r="P125" s="101">
        <v>0</v>
      </c>
      <c r="Q125" s="101">
        <v>0</v>
      </c>
      <c r="R125" s="101">
        <v>0</v>
      </c>
      <c r="S125" s="97">
        <v>1</v>
      </c>
      <c r="T125" s="101">
        <v>0</v>
      </c>
      <c r="U125" s="101">
        <v>0</v>
      </c>
      <c r="V125" s="96" t="s">
        <v>271</v>
      </c>
      <c r="W125" s="101">
        <v>0</v>
      </c>
      <c r="X125" s="101">
        <v>0</v>
      </c>
      <c r="Y125" s="101">
        <v>0</v>
      </c>
      <c r="Z125" s="97">
        <v>1</v>
      </c>
      <c r="AA125" s="101">
        <v>0</v>
      </c>
      <c r="AB125" s="101">
        <v>0</v>
      </c>
      <c r="AC125" s="96" t="s">
        <v>271</v>
      </c>
      <c r="AD125" s="101">
        <v>0</v>
      </c>
      <c r="AE125" s="101">
        <v>0</v>
      </c>
      <c r="AF125" s="101">
        <v>0</v>
      </c>
      <c r="AG125" s="97">
        <v>1</v>
      </c>
      <c r="AH125" s="101">
        <v>0</v>
      </c>
      <c r="AI125" s="101">
        <v>0</v>
      </c>
    </row>
    <row r="126" spans="1:35" ht="18" x14ac:dyDescent="0.4">
      <c r="A126" s="96" t="s">
        <v>222</v>
      </c>
      <c r="B126" s="101">
        <v>0</v>
      </c>
      <c r="C126" s="101">
        <v>0</v>
      </c>
      <c r="D126" s="101">
        <v>0</v>
      </c>
      <c r="E126" s="97">
        <v>1</v>
      </c>
      <c r="F126" s="101">
        <v>0</v>
      </c>
      <c r="G126" s="101">
        <v>0</v>
      </c>
      <c r="H126" s="96" t="s">
        <v>222</v>
      </c>
      <c r="I126" s="101">
        <v>0</v>
      </c>
      <c r="J126" s="101">
        <v>0</v>
      </c>
      <c r="K126" s="101">
        <v>0</v>
      </c>
      <c r="L126" s="97">
        <v>1</v>
      </c>
      <c r="M126" s="101">
        <v>0</v>
      </c>
      <c r="N126" s="101">
        <v>0</v>
      </c>
      <c r="O126" s="96" t="s">
        <v>222</v>
      </c>
      <c r="P126" s="101">
        <v>0</v>
      </c>
      <c r="Q126" s="101">
        <v>0</v>
      </c>
      <c r="R126" s="101">
        <v>0</v>
      </c>
      <c r="S126" s="97">
        <v>1</v>
      </c>
      <c r="T126" s="101">
        <v>0</v>
      </c>
      <c r="U126" s="101">
        <v>0</v>
      </c>
      <c r="V126" s="96" t="s">
        <v>222</v>
      </c>
      <c r="W126" s="101">
        <v>0</v>
      </c>
      <c r="X126" s="101">
        <v>0</v>
      </c>
      <c r="Y126" s="101">
        <v>0</v>
      </c>
      <c r="Z126" s="97">
        <v>1</v>
      </c>
      <c r="AA126" s="101">
        <v>0</v>
      </c>
      <c r="AB126" s="101">
        <v>0</v>
      </c>
      <c r="AC126" s="96" t="s">
        <v>222</v>
      </c>
      <c r="AD126" s="101">
        <v>0</v>
      </c>
      <c r="AE126" s="101">
        <v>0</v>
      </c>
      <c r="AF126" s="101">
        <v>0</v>
      </c>
      <c r="AG126" s="97">
        <v>1</v>
      </c>
      <c r="AH126" s="101">
        <v>0</v>
      </c>
      <c r="AI126" s="101">
        <v>0</v>
      </c>
    </row>
    <row r="127" spans="1:35" ht="36" x14ac:dyDescent="0.4">
      <c r="A127" s="96" t="s">
        <v>668</v>
      </c>
      <c r="B127" s="101">
        <v>0</v>
      </c>
      <c r="C127" s="101">
        <v>0</v>
      </c>
      <c r="D127" s="101">
        <v>0</v>
      </c>
      <c r="E127" s="97">
        <v>1</v>
      </c>
      <c r="F127" s="101">
        <v>0</v>
      </c>
      <c r="G127" s="101">
        <v>0</v>
      </c>
      <c r="H127" s="96" t="s">
        <v>668</v>
      </c>
      <c r="I127" s="101">
        <v>0</v>
      </c>
      <c r="J127" s="101">
        <v>0</v>
      </c>
      <c r="K127" s="101">
        <v>0</v>
      </c>
      <c r="L127" s="97">
        <v>1</v>
      </c>
      <c r="M127" s="101">
        <v>0</v>
      </c>
      <c r="N127" s="101">
        <v>0</v>
      </c>
      <c r="O127" s="96" t="s">
        <v>668</v>
      </c>
      <c r="P127" s="101">
        <v>0</v>
      </c>
      <c r="Q127" s="101">
        <v>0</v>
      </c>
      <c r="R127" s="101">
        <v>0</v>
      </c>
      <c r="S127" s="97">
        <v>1</v>
      </c>
      <c r="T127" s="101">
        <v>0</v>
      </c>
      <c r="U127" s="101">
        <v>0</v>
      </c>
      <c r="V127" s="96" t="s">
        <v>668</v>
      </c>
      <c r="W127" s="101">
        <v>0</v>
      </c>
      <c r="X127" s="101">
        <v>0</v>
      </c>
      <c r="Y127" s="101">
        <v>0</v>
      </c>
      <c r="Z127" s="97">
        <v>1</v>
      </c>
      <c r="AA127" s="101">
        <v>0</v>
      </c>
      <c r="AB127" s="101">
        <v>0</v>
      </c>
      <c r="AC127" s="96" t="s">
        <v>668</v>
      </c>
      <c r="AD127" s="101">
        <v>0</v>
      </c>
      <c r="AE127" s="101">
        <v>0</v>
      </c>
      <c r="AF127" s="101">
        <v>0</v>
      </c>
      <c r="AG127" s="97">
        <v>1</v>
      </c>
      <c r="AH127" s="101">
        <v>0</v>
      </c>
      <c r="AI127" s="101">
        <v>0</v>
      </c>
    </row>
    <row r="128" spans="1:35" ht="18" x14ac:dyDescent="0.4">
      <c r="A128" s="96" t="s">
        <v>389</v>
      </c>
      <c r="B128" s="101">
        <v>0</v>
      </c>
      <c r="C128" s="101">
        <v>0</v>
      </c>
      <c r="D128" s="101">
        <v>0</v>
      </c>
      <c r="E128" s="97">
        <v>1</v>
      </c>
      <c r="F128" s="101">
        <v>0</v>
      </c>
      <c r="G128" s="101">
        <v>0</v>
      </c>
      <c r="H128" s="96" t="s">
        <v>389</v>
      </c>
      <c r="I128" s="101">
        <v>0</v>
      </c>
      <c r="J128" s="101">
        <v>0</v>
      </c>
      <c r="K128" s="101">
        <v>0</v>
      </c>
      <c r="L128" s="97">
        <v>1</v>
      </c>
      <c r="M128" s="101">
        <v>0</v>
      </c>
      <c r="N128" s="101">
        <v>0</v>
      </c>
      <c r="O128" s="96" t="s">
        <v>389</v>
      </c>
      <c r="P128" s="101">
        <v>0</v>
      </c>
      <c r="Q128" s="101">
        <v>0</v>
      </c>
      <c r="R128" s="101">
        <v>0</v>
      </c>
      <c r="S128" s="97">
        <v>1</v>
      </c>
      <c r="T128" s="101">
        <v>0</v>
      </c>
      <c r="U128" s="101">
        <v>0</v>
      </c>
      <c r="V128" s="96" t="s">
        <v>389</v>
      </c>
      <c r="W128" s="101">
        <v>0</v>
      </c>
      <c r="X128" s="101">
        <v>0</v>
      </c>
      <c r="Y128" s="101">
        <v>0</v>
      </c>
      <c r="Z128" s="97">
        <v>1</v>
      </c>
      <c r="AA128" s="101">
        <v>0</v>
      </c>
      <c r="AB128" s="101">
        <v>0</v>
      </c>
      <c r="AC128" s="96" t="s">
        <v>389</v>
      </c>
      <c r="AD128" s="101">
        <v>0</v>
      </c>
      <c r="AE128" s="101">
        <v>0</v>
      </c>
      <c r="AF128" s="101">
        <v>0</v>
      </c>
      <c r="AG128" s="97">
        <v>1</v>
      </c>
      <c r="AH128" s="101">
        <v>0</v>
      </c>
      <c r="AI128" s="101">
        <v>0</v>
      </c>
    </row>
    <row r="129" spans="1:35" ht="18" x14ac:dyDescent="0.4">
      <c r="A129" s="96" t="s">
        <v>669</v>
      </c>
      <c r="B129" s="101">
        <v>0</v>
      </c>
      <c r="C129" s="101">
        <v>0</v>
      </c>
      <c r="D129" s="101">
        <v>0</v>
      </c>
      <c r="E129" s="97">
        <v>1</v>
      </c>
      <c r="F129" s="101">
        <v>0</v>
      </c>
      <c r="G129" s="101">
        <v>0</v>
      </c>
      <c r="H129" s="96" t="s">
        <v>669</v>
      </c>
      <c r="I129" s="101">
        <v>0</v>
      </c>
      <c r="J129" s="101">
        <v>0</v>
      </c>
      <c r="K129" s="101">
        <v>0</v>
      </c>
      <c r="L129" s="97">
        <v>1</v>
      </c>
      <c r="M129" s="101">
        <v>0</v>
      </c>
      <c r="N129" s="101">
        <v>0</v>
      </c>
      <c r="O129" s="96" t="s">
        <v>669</v>
      </c>
      <c r="P129" s="101">
        <v>0</v>
      </c>
      <c r="Q129" s="101">
        <v>0</v>
      </c>
      <c r="R129" s="101">
        <v>0</v>
      </c>
      <c r="S129" s="97">
        <v>1</v>
      </c>
      <c r="T129" s="101">
        <v>0</v>
      </c>
      <c r="U129" s="101">
        <v>0</v>
      </c>
      <c r="V129" s="96" t="s">
        <v>669</v>
      </c>
      <c r="W129" s="101">
        <v>0</v>
      </c>
      <c r="X129" s="101">
        <v>0</v>
      </c>
      <c r="Y129" s="101">
        <v>0</v>
      </c>
      <c r="Z129" s="97">
        <v>1</v>
      </c>
      <c r="AA129" s="101">
        <v>0</v>
      </c>
      <c r="AB129" s="101">
        <v>0</v>
      </c>
      <c r="AC129" s="96" t="s">
        <v>669</v>
      </c>
      <c r="AD129" s="101">
        <v>0</v>
      </c>
      <c r="AE129" s="101">
        <v>0</v>
      </c>
      <c r="AF129" s="101">
        <v>0</v>
      </c>
      <c r="AG129" s="97">
        <v>1</v>
      </c>
      <c r="AH129" s="101">
        <v>0</v>
      </c>
      <c r="AI129" s="101">
        <v>0</v>
      </c>
    </row>
    <row r="130" spans="1:35" ht="18" x14ac:dyDescent="0.4">
      <c r="A130" s="96" t="s">
        <v>390</v>
      </c>
      <c r="B130" s="101">
        <v>0</v>
      </c>
      <c r="C130" s="101">
        <v>0</v>
      </c>
      <c r="D130" s="101">
        <v>0</v>
      </c>
      <c r="E130" s="97">
        <v>1</v>
      </c>
      <c r="F130" s="101">
        <v>0</v>
      </c>
      <c r="G130" s="101">
        <v>0</v>
      </c>
      <c r="H130" s="96" t="s">
        <v>390</v>
      </c>
      <c r="I130" s="101">
        <v>0</v>
      </c>
      <c r="J130" s="101">
        <v>0</v>
      </c>
      <c r="K130" s="101">
        <v>0</v>
      </c>
      <c r="L130" s="97">
        <v>1</v>
      </c>
      <c r="M130" s="101">
        <v>0</v>
      </c>
      <c r="N130" s="101">
        <v>0</v>
      </c>
      <c r="O130" s="96" t="s">
        <v>390</v>
      </c>
      <c r="P130" s="101">
        <v>0</v>
      </c>
      <c r="Q130" s="101">
        <v>0</v>
      </c>
      <c r="R130" s="101">
        <v>0</v>
      </c>
      <c r="S130" s="97">
        <v>1</v>
      </c>
      <c r="T130" s="101">
        <v>0</v>
      </c>
      <c r="U130" s="101">
        <v>0</v>
      </c>
      <c r="V130" s="96" t="s">
        <v>390</v>
      </c>
      <c r="W130" s="101">
        <v>0</v>
      </c>
      <c r="X130" s="101">
        <v>0</v>
      </c>
      <c r="Y130" s="101">
        <v>0</v>
      </c>
      <c r="Z130" s="97">
        <v>1</v>
      </c>
      <c r="AA130" s="101">
        <v>0</v>
      </c>
      <c r="AB130" s="101">
        <v>0</v>
      </c>
      <c r="AC130" s="96" t="s">
        <v>390</v>
      </c>
      <c r="AD130" s="101">
        <v>0</v>
      </c>
      <c r="AE130" s="101">
        <v>0</v>
      </c>
      <c r="AF130" s="101">
        <v>0</v>
      </c>
      <c r="AG130" s="97">
        <v>1</v>
      </c>
      <c r="AH130" s="101">
        <v>0</v>
      </c>
      <c r="AI130" s="101">
        <v>0</v>
      </c>
    </row>
    <row r="131" spans="1:35" ht="18" x14ac:dyDescent="0.4">
      <c r="A131" s="96" t="s">
        <v>392</v>
      </c>
      <c r="B131" s="101">
        <v>0</v>
      </c>
      <c r="C131" s="101">
        <v>0</v>
      </c>
      <c r="D131" s="101">
        <v>0</v>
      </c>
      <c r="E131" s="97">
        <v>1</v>
      </c>
      <c r="F131" s="101">
        <v>0</v>
      </c>
      <c r="G131" s="101">
        <v>0</v>
      </c>
      <c r="H131" s="96" t="s">
        <v>392</v>
      </c>
      <c r="I131" s="101">
        <v>0</v>
      </c>
      <c r="J131" s="101">
        <v>0</v>
      </c>
      <c r="K131" s="101">
        <v>0</v>
      </c>
      <c r="L131" s="97">
        <v>1</v>
      </c>
      <c r="M131" s="101">
        <v>0</v>
      </c>
      <c r="N131" s="101">
        <v>0</v>
      </c>
      <c r="O131" s="96" t="s">
        <v>392</v>
      </c>
      <c r="P131" s="101">
        <v>0</v>
      </c>
      <c r="Q131" s="101">
        <v>0</v>
      </c>
      <c r="R131" s="101">
        <v>0</v>
      </c>
      <c r="S131" s="97">
        <v>1</v>
      </c>
      <c r="T131" s="101">
        <v>0</v>
      </c>
      <c r="U131" s="101">
        <v>0</v>
      </c>
      <c r="V131" s="96" t="s">
        <v>392</v>
      </c>
      <c r="W131" s="101">
        <v>0</v>
      </c>
      <c r="X131" s="101">
        <v>0</v>
      </c>
      <c r="Y131" s="101">
        <v>0</v>
      </c>
      <c r="Z131" s="97">
        <v>1</v>
      </c>
      <c r="AA131" s="101">
        <v>0</v>
      </c>
      <c r="AB131" s="101">
        <v>0</v>
      </c>
      <c r="AC131" s="96" t="s">
        <v>392</v>
      </c>
      <c r="AD131" s="101">
        <v>0</v>
      </c>
      <c r="AE131" s="101">
        <v>0</v>
      </c>
      <c r="AF131" s="101">
        <v>0</v>
      </c>
      <c r="AG131" s="97">
        <v>1</v>
      </c>
      <c r="AH131" s="101">
        <v>0</v>
      </c>
      <c r="AI131" s="101">
        <v>0</v>
      </c>
    </row>
    <row r="132" spans="1:35" ht="18" x14ac:dyDescent="0.4">
      <c r="A132" s="96" t="s">
        <v>671</v>
      </c>
      <c r="B132" s="101">
        <v>0</v>
      </c>
      <c r="C132" s="101">
        <v>0</v>
      </c>
      <c r="D132" s="101">
        <v>0</v>
      </c>
      <c r="E132" s="97">
        <v>1</v>
      </c>
      <c r="F132" s="101">
        <v>0</v>
      </c>
      <c r="G132" s="101">
        <v>0</v>
      </c>
      <c r="H132" s="96" t="s">
        <v>671</v>
      </c>
      <c r="I132" s="101">
        <v>0</v>
      </c>
      <c r="J132" s="101">
        <v>0</v>
      </c>
      <c r="K132" s="101">
        <v>0</v>
      </c>
      <c r="L132" s="97">
        <v>1</v>
      </c>
      <c r="M132" s="101">
        <v>0</v>
      </c>
      <c r="N132" s="101">
        <v>0</v>
      </c>
      <c r="O132" s="96" t="s">
        <v>671</v>
      </c>
      <c r="P132" s="101">
        <v>0</v>
      </c>
      <c r="Q132" s="101">
        <v>0</v>
      </c>
      <c r="R132" s="101">
        <v>0</v>
      </c>
      <c r="S132" s="97">
        <v>1</v>
      </c>
      <c r="T132" s="101">
        <v>0</v>
      </c>
      <c r="U132" s="101">
        <v>0</v>
      </c>
      <c r="V132" s="96" t="s">
        <v>671</v>
      </c>
      <c r="W132" s="101">
        <v>0</v>
      </c>
      <c r="X132" s="101">
        <v>0</v>
      </c>
      <c r="Y132" s="101">
        <v>0</v>
      </c>
      <c r="Z132" s="97">
        <v>1</v>
      </c>
      <c r="AA132" s="101">
        <v>0</v>
      </c>
      <c r="AB132" s="101">
        <v>0</v>
      </c>
      <c r="AC132" s="96" t="s">
        <v>671</v>
      </c>
      <c r="AD132" s="101">
        <v>0</v>
      </c>
      <c r="AE132" s="101">
        <v>0</v>
      </c>
      <c r="AF132" s="101">
        <v>0</v>
      </c>
      <c r="AG132" s="97">
        <v>1</v>
      </c>
      <c r="AH132" s="101">
        <v>0</v>
      </c>
      <c r="AI132" s="101">
        <v>0</v>
      </c>
    </row>
    <row r="133" spans="1:35" ht="18" x14ac:dyDescent="0.4">
      <c r="A133" s="96" t="s">
        <v>672</v>
      </c>
      <c r="B133" s="101">
        <v>0</v>
      </c>
      <c r="C133" s="101">
        <v>0</v>
      </c>
      <c r="D133" s="101">
        <v>0</v>
      </c>
      <c r="E133" s="97">
        <v>1</v>
      </c>
      <c r="F133" s="101">
        <v>0</v>
      </c>
      <c r="G133" s="101">
        <v>0</v>
      </c>
      <c r="H133" s="96" t="s">
        <v>672</v>
      </c>
      <c r="I133" s="101">
        <v>0</v>
      </c>
      <c r="J133" s="101">
        <v>0</v>
      </c>
      <c r="K133" s="101">
        <v>0</v>
      </c>
      <c r="L133" s="97">
        <v>1</v>
      </c>
      <c r="M133" s="101">
        <v>0</v>
      </c>
      <c r="N133" s="101">
        <v>0</v>
      </c>
      <c r="O133" s="96" t="s">
        <v>672</v>
      </c>
      <c r="P133" s="101">
        <v>0</v>
      </c>
      <c r="Q133" s="101">
        <v>0</v>
      </c>
      <c r="R133" s="101">
        <v>0</v>
      </c>
      <c r="S133" s="97">
        <v>1</v>
      </c>
      <c r="T133" s="101">
        <v>0</v>
      </c>
      <c r="U133" s="101">
        <v>0</v>
      </c>
      <c r="V133" s="96" t="s">
        <v>672</v>
      </c>
      <c r="W133" s="101">
        <v>0</v>
      </c>
      <c r="X133" s="101">
        <v>0</v>
      </c>
      <c r="Y133" s="101">
        <v>0</v>
      </c>
      <c r="Z133" s="97">
        <v>1</v>
      </c>
      <c r="AA133" s="101">
        <v>0</v>
      </c>
      <c r="AB133" s="101">
        <v>0</v>
      </c>
      <c r="AC133" s="96" t="s">
        <v>672</v>
      </c>
      <c r="AD133" s="101">
        <v>0</v>
      </c>
      <c r="AE133" s="101">
        <v>0</v>
      </c>
      <c r="AF133" s="101">
        <v>0</v>
      </c>
      <c r="AG133" s="97">
        <v>1</v>
      </c>
      <c r="AH133" s="101">
        <v>0</v>
      </c>
      <c r="AI133" s="101">
        <v>0</v>
      </c>
    </row>
    <row r="134" spans="1:35" ht="36" x14ac:dyDescent="0.4">
      <c r="A134" s="96" t="s">
        <v>673</v>
      </c>
      <c r="B134" s="101">
        <v>0</v>
      </c>
      <c r="C134" s="101">
        <v>0</v>
      </c>
      <c r="D134" s="101">
        <v>0</v>
      </c>
      <c r="E134" s="97">
        <v>1</v>
      </c>
      <c r="F134" s="101">
        <v>0</v>
      </c>
      <c r="G134" s="101">
        <v>0</v>
      </c>
      <c r="H134" s="96" t="s">
        <v>673</v>
      </c>
      <c r="I134" s="101">
        <v>0</v>
      </c>
      <c r="J134" s="101">
        <v>0</v>
      </c>
      <c r="K134" s="101">
        <v>0</v>
      </c>
      <c r="L134" s="97">
        <v>1</v>
      </c>
      <c r="M134" s="101">
        <v>0</v>
      </c>
      <c r="N134" s="101">
        <v>0</v>
      </c>
      <c r="O134" s="96" t="s">
        <v>673</v>
      </c>
      <c r="P134" s="101">
        <v>0</v>
      </c>
      <c r="Q134" s="101">
        <v>0</v>
      </c>
      <c r="R134" s="101">
        <v>0</v>
      </c>
      <c r="S134" s="97">
        <v>1</v>
      </c>
      <c r="T134" s="101">
        <v>0</v>
      </c>
      <c r="U134" s="101">
        <v>0</v>
      </c>
      <c r="V134" s="96" t="s">
        <v>673</v>
      </c>
      <c r="W134" s="101">
        <v>0</v>
      </c>
      <c r="X134" s="101">
        <v>0</v>
      </c>
      <c r="Y134" s="101">
        <v>0</v>
      </c>
      <c r="Z134" s="97">
        <v>1</v>
      </c>
      <c r="AA134" s="101">
        <v>0</v>
      </c>
      <c r="AB134" s="101">
        <v>0</v>
      </c>
      <c r="AC134" s="96" t="s">
        <v>673</v>
      </c>
      <c r="AD134" s="101">
        <v>0</v>
      </c>
      <c r="AE134" s="101">
        <v>0</v>
      </c>
      <c r="AF134" s="101">
        <v>0</v>
      </c>
      <c r="AG134" s="97">
        <v>1</v>
      </c>
      <c r="AH134" s="101">
        <v>0</v>
      </c>
      <c r="AI134" s="101">
        <v>0</v>
      </c>
    </row>
    <row r="135" spans="1:35" ht="36" x14ac:dyDescent="0.4">
      <c r="A135" s="96" t="s">
        <v>674</v>
      </c>
      <c r="B135" s="101">
        <v>0</v>
      </c>
      <c r="C135" s="101">
        <v>0</v>
      </c>
      <c r="D135" s="101">
        <v>0</v>
      </c>
      <c r="E135" s="97">
        <v>1</v>
      </c>
      <c r="F135" s="101">
        <v>0</v>
      </c>
      <c r="G135" s="101">
        <v>0</v>
      </c>
      <c r="H135" s="96" t="s">
        <v>674</v>
      </c>
      <c r="I135" s="101">
        <v>0</v>
      </c>
      <c r="J135" s="101">
        <v>0</v>
      </c>
      <c r="K135" s="101">
        <v>0</v>
      </c>
      <c r="L135" s="97">
        <v>1</v>
      </c>
      <c r="M135" s="101">
        <v>0</v>
      </c>
      <c r="N135" s="101">
        <v>0</v>
      </c>
      <c r="O135" s="96" t="s">
        <v>674</v>
      </c>
      <c r="P135" s="101">
        <v>0</v>
      </c>
      <c r="Q135" s="101">
        <v>0</v>
      </c>
      <c r="R135" s="101">
        <v>0</v>
      </c>
      <c r="S135" s="97">
        <v>1</v>
      </c>
      <c r="T135" s="101">
        <v>0</v>
      </c>
      <c r="U135" s="101">
        <v>0</v>
      </c>
      <c r="V135" s="96" t="s">
        <v>674</v>
      </c>
      <c r="W135" s="101">
        <v>0</v>
      </c>
      <c r="X135" s="101">
        <v>0</v>
      </c>
      <c r="Y135" s="101">
        <v>0</v>
      </c>
      <c r="Z135" s="97">
        <v>1</v>
      </c>
      <c r="AA135" s="101">
        <v>0</v>
      </c>
      <c r="AB135" s="101">
        <v>0</v>
      </c>
      <c r="AC135" s="96" t="s">
        <v>674</v>
      </c>
      <c r="AD135" s="101">
        <v>0</v>
      </c>
      <c r="AE135" s="101">
        <v>0</v>
      </c>
      <c r="AF135" s="101">
        <v>0</v>
      </c>
      <c r="AG135" s="97">
        <v>1</v>
      </c>
      <c r="AH135" s="101">
        <v>0</v>
      </c>
      <c r="AI135" s="101">
        <v>0</v>
      </c>
    </row>
    <row r="136" spans="1:35" ht="18" x14ac:dyDescent="0.4">
      <c r="A136" s="96" t="s">
        <v>393</v>
      </c>
      <c r="B136" s="101">
        <v>0</v>
      </c>
      <c r="C136" s="101">
        <v>0</v>
      </c>
      <c r="D136" s="101">
        <v>0</v>
      </c>
      <c r="E136" s="97">
        <v>1</v>
      </c>
      <c r="F136" s="101">
        <v>0</v>
      </c>
      <c r="G136" s="101">
        <v>0</v>
      </c>
      <c r="H136" s="96" t="s">
        <v>393</v>
      </c>
      <c r="I136" s="101">
        <v>0</v>
      </c>
      <c r="J136" s="101">
        <v>0</v>
      </c>
      <c r="K136" s="101">
        <v>0</v>
      </c>
      <c r="L136" s="97">
        <v>1</v>
      </c>
      <c r="M136" s="101">
        <v>0</v>
      </c>
      <c r="N136" s="101">
        <v>0</v>
      </c>
      <c r="O136" s="96" t="s">
        <v>393</v>
      </c>
      <c r="P136" s="101">
        <v>0</v>
      </c>
      <c r="Q136" s="101">
        <v>0</v>
      </c>
      <c r="R136" s="101">
        <v>0</v>
      </c>
      <c r="S136" s="97">
        <v>1</v>
      </c>
      <c r="T136" s="101">
        <v>0</v>
      </c>
      <c r="U136" s="101">
        <v>0</v>
      </c>
      <c r="V136" s="96" t="s">
        <v>393</v>
      </c>
      <c r="W136" s="101">
        <v>0</v>
      </c>
      <c r="X136" s="101">
        <v>0</v>
      </c>
      <c r="Y136" s="101">
        <v>0</v>
      </c>
      <c r="Z136" s="97">
        <v>1</v>
      </c>
      <c r="AA136" s="101">
        <v>0</v>
      </c>
      <c r="AB136" s="101">
        <v>0</v>
      </c>
      <c r="AC136" s="96" t="s">
        <v>393</v>
      </c>
      <c r="AD136" s="101">
        <v>0</v>
      </c>
      <c r="AE136" s="101">
        <v>0</v>
      </c>
      <c r="AF136" s="101">
        <v>0</v>
      </c>
      <c r="AG136" s="97">
        <v>1</v>
      </c>
      <c r="AH136" s="101">
        <v>0</v>
      </c>
      <c r="AI136" s="101">
        <v>0</v>
      </c>
    </row>
    <row r="137" spans="1:35" ht="18" x14ac:dyDescent="0.4">
      <c r="A137" s="96" t="s">
        <v>394</v>
      </c>
      <c r="B137" s="101">
        <v>0</v>
      </c>
      <c r="C137" s="101">
        <v>0</v>
      </c>
      <c r="D137" s="101">
        <v>0</v>
      </c>
      <c r="E137" s="97">
        <v>1</v>
      </c>
      <c r="F137" s="101">
        <v>0</v>
      </c>
      <c r="G137" s="101">
        <v>0</v>
      </c>
      <c r="H137" s="96" t="s">
        <v>394</v>
      </c>
      <c r="I137" s="101">
        <v>0</v>
      </c>
      <c r="J137" s="101">
        <v>0</v>
      </c>
      <c r="K137" s="101">
        <v>0</v>
      </c>
      <c r="L137" s="97">
        <v>1</v>
      </c>
      <c r="M137" s="101">
        <v>0</v>
      </c>
      <c r="N137" s="101">
        <v>0</v>
      </c>
      <c r="O137" s="96" t="s">
        <v>394</v>
      </c>
      <c r="P137" s="101">
        <v>0</v>
      </c>
      <c r="Q137" s="101">
        <v>0</v>
      </c>
      <c r="R137" s="101">
        <v>0</v>
      </c>
      <c r="S137" s="97">
        <v>1</v>
      </c>
      <c r="T137" s="101">
        <v>0</v>
      </c>
      <c r="U137" s="101">
        <v>0</v>
      </c>
      <c r="V137" s="96" t="s">
        <v>394</v>
      </c>
      <c r="W137" s="101">
        <v>0</v>
      </c>
      <c r="X137" s="101">
        <v>0</v>
      </c>
      <c r="Y137" s="101">
        <v>0</v>
      </c>
      <c r="Z137" s="97">
        <v>1</v>
      </c>
      <c r="AA137" s="101">
        <v>0</v>
      </c>
      <c r="AB137" s="101">
        <v>0</v>
      </c>
      <c r="AC137" s="96" t="s">
        <v>394</v>
      </c>
      <c r="AD137" s="101">
        <v>0</v>
      </c>
      <c r="AE137" s="101">
        <v>0</v>
      </c>
      <c r="AF137" s="101">
        <v>0</v>
      </c>
      <c r="AG137" s="97">
        <v>1</v>
      </c>
      <c r="AH137" s="101">
        <v>0</v>
      </c>
      <c r="AI137" s="101">
        <v>0</v>
      </c>
    </row>
    <row r="138" spans="1:35" ht="18" x14ac:dyDescent="0.4">
      <c r="A138" s="96" t="s">
        <v>395</v>
      </c>
      <c r="B138" s="101">
        <v>0</v>
      </c>
      <c r="C138" s="101">
        <v>0</v>
      </c>
      <c r="D138" s="101">
        <v>0</v>
      </c>
      <c r="E138" s="97">
        <v>1</v>
      </c>
      <c r="F138" s="101">
        <v>0</v>
      </c>
      <c r="G138" s="101">
        <v>0</v>
      </c>
      <c r="H138" s="96" t="s">
        <v>395</v>
      </c>
      <c r="I138" s="101">
        <v>0</v>
      </c>
      <c r="J138" s="101">
        <v>0</v>
      </c>
      <c r="K138" s="101">
        <v>0</v>
      </c>
      <c r="L138" s="97">
        <v>1</v>
      </c>
      <c r="M138" s="101">
        <v>0</v>
      </c>
      <c r="N138" s="101">
        <v>0</v>
      </c>
      <c r="O138" s="96" t="s">
        <v>395</v>
      </c>
      <c r="P138" s="101">
        <v>0</v>
      </c>
      <c r="Q138" s="101">
        <v>0</v>
      </c>
      <c r="R138" s="101">
        <v>0</v>
      </c>
      <c r="S138" s="97">
        <v>1</v>
      </c>
      <c r="T138" s="101">
        <v>0</v>
      </c>
      <c r="U138" s="101">
        <v>0</v>
      </c>
      <c r="V138" s="96" t="s">
        <v>395</v>
      </c>
      <c r="W138" s="101">
        <v>0</v>
      </c>
      <c r="X138" s="101">
        <v>0</v>
      </c>
      <c r="Y138" s="101">
        <v>0</v>
      </c>
      <c r="Z138" s="97">
        <v>1</v>
      </c>
      <c r="AA138" s="101">
        <v>0</v>
      </c>
      <c r="AB138" s="101">
        <v>0</v>
      </c>
      <c r="AC138" s="96" t="s">
        <v>395</v>
      </c>
      <c r="AD138" s="101">
        <v>0</v>
      </c>
      <c r="AE138" s="101">
        <v>0</v>
      </c>
      <c r="AF138" s="101">
        <v>0</v>
      </c>
      <c r="AG138" s="97">
        <v>1</v>
      </c>
      <c r="AH138" s="101">
        <v>0</v>
      </c>
      <c r="AI138" s="101">
        <v>0</v>
      </c>
    </row>
    <row r="139" spans="1:35" ht="18" x14ac:dyDescent="0.4">
      <c r="A139" s="96" t="s">
        <v>244</v>
      </c>
      <c r="B139" s="101">
        <v>0</v>
      </c>
      <c r="C139" s="101">
        <v>0</v>
      </c>
      <c r="D139" s="101">
        <v>0</v>
      </c>
      <c r="E139" s="97">
        <v>1</v>
      </c>
      <c r="F139" s="101">
        <v>0</v>
      </c>
      <c r="G139" s="101">
        <v>0</v>
      </c>
      <c r="H139" s="96" t="s">
        <v>244</v>
      </c>
      <c r="I139" s="101">
        <v>0</v>
      </c>
      <c r="J139" s="101">
        <v>0</v>
      </c>
      <c r="K139" s="101">
        <v>0</v>
      </c>
      <c r="L139" s="97">
        <v>1</v>
      </c>
      <c r="M139" s="101">
        <v>0</v>
      </c>
      <c r="N139" s="101">
        <v>0</v>
      </c>
      <c r="O139" s="96" t="s">
        <v>244</v>
      </c>
      <c r="P139" s="101">
        <v>0</v>
      </c>
      <c r="Q139" s="101">
        <v>0</v>
      </c>
      <c r="R139" s="101">
        <v>0</v>
      </c>
      <c r="S139" s="97">
        <v>1</v>
      </c>
      <c r="T139" s="101">
        <v>0</v>
      </c>
      <c r="U139" s="101">
        <v>0</v>
      </c>
      <c r="V139" s="96" t="s">
        <v>244</v>
      </c>
      <c r="W139" s="101">
        <v>0</v>
      </c>
      <c r="X139" s="101">
        <v>0</v>
      </c>
      <c r="Y139" s="101">
        <v>0</v>
      </c>
      <c r="Z139" s="97">
        <v>1</v>
      </c>
      <c r="AA139" s="101">
        <v>0</v>
      </c>
      <c r="AB139" s="101">
        <v>0</v>
      </c>
      <c r="AC139" s="96" t="s">
        <v>244</v>
      </c>
      <c r="AD139" s="101">
        <v>0</v>
      </c>
      <c r="AE139" s="101">
        <v>0</v>
      </c>
      <c r="AF139" s="101">
        <v>0</v>
      </c>
      <c r="AG139" s="97">
        <v>1</v>
      </c>
      <c r="AH139" s="101">
        <v>0</v>
      </c>
      <c r="AI139" s="101">
        <v>0</v>
      </c>
    </row>
    <row r="140" spans="1:35" ht="18" x14ac:dyDescent="0.4">
      <c r="A140" s="96" t="s">
        <v>257</v>
      </c>
      <c r="B140" s="101">
        <v>0</v>
      </c>
      <c r="C140" s="101">
        <v>0</v>
      </c>
      <c r="D140" s="101">
        <v>0</v>
      </c>
      <c r="E140" s="97">
        <v>1</v>
      </c>
      <c r="F140" s="101">
        <v>0</v>
      </c>
      <c r="G140" s="101">
        <v>0</v>
      </c>
      <c r="H140" s="96" t="s">
        <v>257</v>
      </c>
      <c r="I140" s="101">
        <v>0</v>
      </c>
      <c r="J140" s="101">
        <v>0</v>
      </c>
      <c r="K140" s="101">
        <v>0</v>
      </c>
      <c r="L140" s="97">
        <v>1</v>
      </c>
      <c r="M140" s="101">
        <v>0</v>
      </c>
      <c r="N140" s="101">
        <v>0</v>
      </c>
      <c r="O140" s="96" t="s">
        <v>257</v>
      </c>
      <c r="P140" s="101">
        <v>0</v>
      </c>
      <c r="Q140" s="101">
        <v>0</v>
      </c>
      <c r="R140" s="101">
        <v>0</v>
      </c>
      <c r="S140" s="97">
        <v>1</v>
      </c>
      <c r="T140" s="101">
        <v>0</v>
      </c>
      <c r="U140" s="101">
        <v>0</v>
      </c>
      <c r="V140" s="96" t="s">
        <v>257</v>
      </c>
      <c r="W140" s="101">
        <v>0</v>
      </c>
      <c r="X140" s="101">
        <v>0</v>
      </c>
      <c r="Y140" s="101">
        <v>0</v>
      </c>
      <c r="Z140" s="97">
        <v>1</v>
      </c>
      <c r="AA140" s="101">
        <v>0</v>
      </c>
      <c r="AB140" s="101">
        <v>0</v>
      </c>
      <c r="AC140" s="96" t="s">
        <v>257</v>
      </c>
      <c r="AD140" s="101">
        <v>0</v>
      </c>
      <c r="AE140" s="101">
        <v>0</v>
      </c>
      <c r="AF140" s="101">
        <v>0</v>
      </c>
      <c r="AG140" s="97">
        <v>1</v>
      </c>
      <c r="AH140" s="101">
        <v>0</v>
      </c>
      <c r="AI140" s="101">
        <v>0</v>
      </c>
    </row>
    <row r="141" spans="1:35" ht="18" x14ac:dyDescent="0.4">
      <c r="A141" s="96" t="s">
        <v>676</v>
      </c>
      <c r="B141" s="101">
        <v>0</v>
      </c>
      <c r="C141" s="101">
        <v>0</v>
      </c>
      <c r="D141" s="101">
        <v>0</v>
      </c>
      <c r="E141" s="97">
        <v>1</v>
      </c>
      <c r="F141" s="101">
        <v>0</v>
      </c>
      <c r="G141" s="101">
        <v>0</v>
      </c>
      <c r="H141" s="96" t="s">
        <v>676</v>
      </c>
      <c r="I141" s="101">
        <v>0</v>
      </c>
      <c r="J141" s="101">
        <v>0</v>
      </c>
      <c r="K141" s="101">
        <v>0</v>
      </c>
      <c r="L141" s="97">
        <v>1</v>
      </c>
      <c r="M141" s="101">
        <v>0</v>
      </c>
      <c r="N141" s="101">
        <v>0</v>
      </c>
      <c r="O141" s="96" t="s">
        <v>676</v>
      </c>
      <c r="P141" s="101">
        <v>0</v>
      </c>
      <c r="Q141" s="101">
        <v>0</v>
      </c>
      <c r="R141" s="101">
        <v>0</v>
      </c>
      <c r="S141" s="97">
        <v>1</v>
      </c>
      <c r="T141" s="101">
        <v>0</v>
      </c>
      <c r="U141" s="101">
        <v>0</v>
      </c>
      <c r="V141" s="96" t="s">
        <v>676</v>
      </c>
      <c r="W141" s="101">
        <v>0</v>
      </c>
      <c r="X141" s="101">
        <v>0</v>
      </c>
      <c r="Y141" s="101">
        <v>0</v>
      </c>
      <c r="Z141" s="97">
        <v>1</v>
      </c>
      <c r="AA141" s="101">
        <v>0</v>
      </c>
      <c r="AB141" s="101">
        <v>0</v>
      </c>
      <c r="AC141" s="96" t="s">
        <v>676</v>
      </c>
      <c r="AD141" s="101">
        <v>0</v>
      </c>
      <c r="AE141" s="101">
        <v>0</v>
      </c>
      <c r="AF141" s="101">
        <v>0</v>
      </c>
      <c r="AG141" s="97">
        <v>1</v>
      </c>
      <c r="AH141" s="101">
        <v>0</v>
      </c>
      <c r="AI141" s="101">
        <v>0</v>
      </c>
    </row>
    <row r="142" spans="1:35" ht="18" x14ac:dyDescent="0.4">
      <c r="A142" s="96" t="s">
        <v>677</v>
      </c>
      <c r="B142" s="101">
        <v>0</v>
      </c>
      <c r="C142" s="101">
        <v>0</v>
      </c>
      <c r="D142" s="101">
        <v>0</v>
      </c>
      <c r="E142" s="97">
        <v>1</v>
      </c>
      <c r="F142" s="101">
        <v>0</v>
      </c>
      <c r="G142" s="101">
        <v>0</v>
      </c>
      <c r="H142" s="96" t="s">
        <v>677</v>
      </c>
      <c r="I142" s="101">
        <v>0</v>
      </c>
      <c r="J142" s="101">
        <v>0</v>
      </c>
      <c r="K142" s="101">
        <v>0</v>
      </c>
      <c r="L142" s="97">
        <v>1</v>
      </c>
      <c r="M142" s="101">
        <v>0</v>
      </c>
      <c r="N142" s="101">
        <v>0</v>
      </c>
      <c r="O142" s="96" t="s">
        <v>677</v>
      </c>
      <c r="P142" s="101">
        <v>0</v>
      </c>
      <c r="Q142" s="101">
        <v>0</v>
      </c>
      <c r="R142" s="101">
        <v>0</v>
      </c>
      <c r="S142" s="97">
        <v>1</v>
      </c>
      <c r="T142" s="101">
        <v>0</v>
      </c>
      <c r="U142" s="101">
        <v>0</v>
      </c>
      <c r="V142" s="96" t="s">
        <v>677</v>
      </c>
      <c r="W142" s="101">
        <v>0</v>
      </c>
      <c r="X142" s="101">
        <v>0</v>
      </c>
      <c r="Y142" s="101">
        <v>0</v>
      </c>
      <c r="Z142" s="97">
        <v>1</v>
      </c>
      <c r="AA142" s="101">
        <v>0</v>
      </c>
      <c r="AB142" s="101">
        <v>0</v>
      </c>
      <c r="AC142" s="96" t="s">
        <v>677</v>
      </c>
      <c r="AD142" s="101">
        <v>0</v>
      </c>
      <c r="AE142" s="101">
        <v>0</v>
      </c>
      <c r="AF142" s="101">
        <v>0</v>
      </c>
      <c r="AG142" s="97">
        <v>1</v>
      </c>
      <c r="AH142" s="101">
        <v>0</v>
      </c>
      <c r="AI142" s="101">
        <v>0</v>
      </c>
    </row>
    <row r="143" spans="1:35" ht="36" x14ac:dyDescent="0.4">
      <c r="A143" s="96" t="s">
        <v>399</v>
      </c>
      <c r="B143" s="101">
        <v>0</v>
      </c>
      <c r="C143" s="101">
        <v>0</v>
      </c>
      <c r="D143" s="101">
        <v>0</v>
      </c>
      <c r="E143" s="97">
        <v>1</v>
      </c>
      <c r="F143" s="101">
        <v>0</v>
      </c>
      <c r="G143" s="101">
        <v>0</v>
      </c>
      <c r="H143" s="96" t="s">
        <v>399</v>
      </c>
      <c r="I143" s="101">
        <v>0</v>
      </c>
      <c r="J143" s="101">
        <v>0</v>
      </c>
      <c r="K143" s="101">
        <v>0</v>
      </c>
      <c r="L143" s="97">
        <v>1</v>
      </c>
      <c r="M143" s="101">
        <v>0</v>
      </c>
      <c r="N143" s="101">
        <v>0</v>
      </c>
      <c r="O143" s="96" t="s">
        <v>399</v>
      </c>
      <c r="P143" s="101">
        <v>0</v>
      </c>
      <c r="Q143" s="101">
        <v>0</v>
      </c>
      <c r="R143" s="101">
        <v>0</v>
      </c>
      <c r="S143" s="97">
        <v>1</v>
      </c>
      <c r="T143" s="101">
        <v>0</v>
      </c>
      <c r="U143" s="101">
        <v>0</v>
      </c>
      <c r="V143" s="96" t="s">
        <v>399</v>
      </c>
      <c r="W143" s="101">
        <v>0</v>
      </c>
      <c r="X143" s="101">
        <v>0</v>
      </c>
      <c r="Y143" s="101">
        <v>0</v>
      </c>
      <c r="Z143" s="97">
        <v>1</v>
      </c>
      <c r="AA143" s="101">
        <v>0</v>
      </c>
      <c r="AB143" s="101">
        <v>0</v>
      </c>
      <c r="AC143" s="96" t="s">
        <v>399</v>
      </c>
      <c r="AD143" s="101">
        <v>0</v>
      </c>
      <c r="AE143" s="101">
        <v>0</v>
      </c>
      <c r="AF143" s="101">
        <v>0</v>
      </c>
      <c r="AG143" s="97">
        <v>1</v>
      </c>
      <c r="AH143" s="101">
        <v>0</v>
      </c>
      <c r="AI143" s="101">
        <v>0</v>
      </c>
    </row>
    <row r="144" spans="1:35" ht="36" x14ac:dyDescent="0.4">
      <c r="A144" s="96" t="s">
        <v>400</v>
      </c>
      <c r="B144" s="101">
        <v>0</v>
      </c>
      <c r="C144" s="101">
        <v>0</v>
      </c>
      <c r="D144" s="101">
        <v>0</v>
      </c>
      <c r="E144" s="97">
        <v>1</v>
      </c>
      <c r="F144" s="101">
        <v>0</v>
      </c>
      <c r="G144" s="101">
        <v>0</v>
      </c>
      <c r="H144" s="96" t="s">
        <v>400</v>
      </c>
      <c r="I144" s="101">
        <v>0</v>
      </c>
      <c r="J144" s="101">
        <v>0</v>
      </c>
      <c r="K144" s="101">
        <v>0</v>
      </c>
      <c r="L144" s="97">
        <v>1</v>
      </c>
      <c r="M144" s="101">
        <v>0</v>
      </c>
      <c r="N144" s="101">
        <v>0</v>
      </c>
      <c r="O144" s="96" t="s">
        <v>400</v>
      </c>
      <c r="P144" s="101">
        <v>0</v>
      </c>
      <c r="Q144" s="101">
        <v>0</v>
      </c>
      <c r="R144" s="101">
        <v>0</v>
      </c>
      <c r="S144" s="97">
        <v>1</v>
      </c>
      <c r="T144" s="101">
        <v>0</v>
      </c>
      <c r="U144" s="101">
        <v>0</v>
      </c>
      <c r="V144" s="96" t="s">
        <v>400</v>
      </c>
      <c r="W144" s="101">
        <v>0</v>
      </c>
      <c r="X144" s="101">
        <v>0</v>
      </c>
      <c r="Y144" s="101">
        <v>0</v>
      </c>
      <c r="Z144" s="97">
        <v>1</v>
      </c>
      <c r="AA144" s="101">
        <v>0</v>
      </c>
      <c r="AB144" s="101">
        <v>0</v>
      </c>
      <c r="AC144" s="96" t="s">
        <v>400</v>
      </c>
      <c r="AD144" s="101">
        <v>0</v>
      </c>
      <c r="AE144" s="101">
        <v>0</v>
      </c>
      <c r="AF144" s="101">
        <v>0</v>
      </c>
      <c r="AG144" s="97">
        <v>1</v>
      </c>
      <c r="AH144" s="101">
        <v>0</v>
      </c>
      <c r="AI144" s="101">
        <v>0</v>
      </c>
    </row>
    <row r="145" spans="1:35" ht="18" x14ac:dyDescent="0.4">
      <c r="A145" s="96" t="s">
        <v>401</v>
      </c>
      <c r="B145" s="101">
        <v>0</v>
      </c>
      <c r="C145" s="101">
        <v>0</v>
      </c>
      <c r="D145" s="101">
        <v>0</v>
      </c>
      <c r="E145" s="97">
        <v>1</v>
      </c>
      <c r="F145" s="101">
        <v>0</v>
      </c>
      <c r="G145" s="101">
        <v>0</v>
      </c>
      <c r="H145" s="96" t="s">
        <v>401</v>
      </c>
      <c r="I145" s="101">
        <v>0</v>
      </c>
      <c r="J145" s="101">
        <v>0</v>
      </c>
      <c r="K145" s="101">
        <v>0</v>
      </c>
      <c r="L145" s="97">
        <v>1</v>
      </c>
      <c r="M145" s="101">
        <v>0</v>
      </c>
      <c r="N145" s="101">
        <v>0</v>
      </c>
      <c r="O145" s="96" t="s">
        <v>401</v>
      </c>
      <c r="P145" s="101">
        <v>0</v>
      </c>
      <c r="Q145" s="101">
        <v>0</v>
      </c>
      <c r="R145" s="101">
        <v>0</v>
      </c>
      <c r="S145" s="97">
        <v>1</v>
      </c>
      <c r="T145" s="101">
        <v>0</v>
      </c>
      <c r="U145" s="101">
        <v>0</v>
      </c>
      <c r="V145" s="96" t="s">
        <v>401</v>
      </c>
      <c r="W145" s="101">
        <v>0</v>
      </c>
      <c r="X145" s="101">
        <v>0</v>
      </c>
      <c r="Y145" s="101">
        <v>0</v>
      </c>
      <c r="Z145" s="97">
        <v>1</v>
      </c>
      <c r="AA145" s="101">
        <v>0</v>
      </c>
      <c r="AB145" s="101">
        <v>0</v>
      </c>
      <c r="AC145" s="96" t="s">
        <v>401</v>
      </c>
      <c r="AD145" s="101">
        <v>0</v>
      </c>
      <c r="AE145" s="101">
        <v>0</v>
      </c>
      <c r="AF145" s="101">
        <v>0</v>
      </c>
      <c r="AG145" s="97">
        <v>1</v>
      </c>
      <c r="AH145" s="101">
        <v>0</v>
      </c>
      <c r="AI145" s="101">
        <v>0</v>
      </c>
    </row>
    <row r="146" spans="1:35" ht="18" x14ac:dyDescent="0.4">
      <c r="A146" s="96" t="s">
        <v>402</v>
      </c>
      <c r="B146" s="101">
        <v>0</v>
      </c>
      <c r="C146" s="101">
        <v>0</v>
      </c>
      <c r="D146" s="101">
        <v>0</v>
      </c>
      <c r="E146" s="97">
        <v>1</v>
      </c>
      <c r="F146" s="101">
        <v>0</v>
      </c>
      <c r="G146" s="101">
        <v>0</v>
      </c>
      <c r="H146" s="96" t="s">
        <v>402</v>
      </c>
      <c r="I146" s="101">
        <v>0</v>
      </c>
      <c r="J146" s="101">
        <v>0</v>
      </c>
      <c r="K146" s="101">
        <v>0</v>
      </c>
      <c r="L146" s="97">
        <v>1</v>
      </c>
      <c r="M146" s="101">
        <v>0</v>
      </c>
      <c r="N146" s="101">
        <v>0</v>
      </c>
      <c r="O146" s="96" t="s">
        <v>402</v>
      </c>
      <c r="P146" s="101">
        <v>0</v>
      </c>
      <c r="Q146" s="101">
        <v>0</v>
      </c>
      <c r="R146" s="101">
        <v>0</v>
      </c>
      <c r="S146" s="97">
        <v>1</v>
      </c>
      <c r="T146" s="101">
        <v>0</v>
      </c>
      <c r="U146" s="101">
        <v>0</v>
      </c>
      <c r="V146" s="96" t="s">
        <v>402</v>
      </c>
      <c r="W146" s="101">
        <v>0</v>
      </c>
      <c r="X146" s="101">
        <v>0</v>
      </c>
      <c r="Y146" s="101">
        <v>0</v>
      </c>
      <c r="Z146" s="97">
        <v>1</v>
      </c>
      <c r="AA146" s="101">
        <v>0</v>
      </c>
      <c r="AB146" s="101">
        <v>0</v>
      </c>
      <c r="AC146" s="96" t="s">
        <v>402</v>
      </c>
      <c r="AD146" s="101">
        <v>0</v>
      </c>
      <c r="AE146" s="101">
        <v>0</v>
      </c>
      <c r="AF146" s="101">
        <v>0</v>
      </c>
      <c r="AG146" s="97">
        <v>1</v>
      </c>
      <c r="AH146" s="101">
        <v>0</v>
      </c>
      <c r="AI146" s="101">
        <v>0</v>
      </c>
    </row>
    <row r="147" spans="1:35" ht="18" x14ac:dyDescent="0.4">
      <c r="A147" s="96" t="s">
        <v>403</v>
      </c>
      <c r="B147" s="101">
        <v>0</v>
      </c>
      <c r="C147" s="101">
        <v>0</v>
      </c>
      <c r="D147" s="101">
        <v>0</v>
      </c>
      <c r="E147" s="97">
        <v>1</v>
      </c>
      <c r="F147" s="101">
        <v>0</v>
      </c>
      <c r="G147" s="101">
        <v>0</v>
      </c>
      <c r="H147" s="96" t="s">
        <v>403</v>
      </c>
      <c r="I147" s="101">
        <v>0</v>
      </c>
      <c r="J147" s="101">
        <v>0</v>
      </c>
      <c r="K147" s="101">
        <v>0</v>
      </c>
      <c r="L147" s="97">
        <v>1</v>
      </c>
      <c r="M147" s="101">
        <v>0</v>
      </c>
      <c r="N147" s="101">
        <v>0</v>
      </c>
      <c r="O147" s="96" t="s">
        <v>403</v>
      </c>
      <c r="P147" s="101">
        <v>0</v>
      </c>
      <c r="Q147" s="101">
        <v>0</v>
      </c>
      <c r="R147" s="101">
        <v>0</v>
      </c>
      <c r="S147" s="97">
        <v>1</v>
      </c>
      <c r="T147" s="101">
        <v>0</v>
      </c>
      <c r="U147" s="101">
        <v>0</v>
      </c>
      <c r="V147" s="96" t="s">
        <v>403</v>
      </c>
      <c r="W147" s="101">
        <v>0</v>
      </c>
      <c r="X147" s="101">
        <v>0</v>
      </c>
      <c r="Y147" s="101">
        <v>0</v>
      </c>
      <c r="Z147" s="97">
        <v>1</v>
      </c>
      <c r="AA147" s="101">
        <v>0</v>
      </c>
      <c r="AB147" s="101">
        <v>0</v>
      </c>
      <c r="AC147" s="96" t="s">
        <v>403</v>
      </c>
      <c r="AD147" s="101">
        <v>0</v>
      </c>
      <c r="AE147" s="101">
        <v>0</v>
      </c>
      <c r="AF147" s="101">
        <v>0</v>
      </c>
      <c r="AG147" s="97">
        <v>1</v>
      </c>
      <c r="AH147" s="101">
        <v>0</v>
      </c>
      <c r="AI147" s="101">
        <v>0</v>
      </c>
    </row>
    <row r="148" spans="1:35" ht="18" x14ac:dyDescent="0.4">
      <c r="A148" s="96" t="s">
        <v>404</v>
      </c>
      <c r="B148" s="101">
        <v>0</v>
      </c>
      <c r="C148" s="101">
        <v>0</v>
      </c>
      <c r="D148" s="101">
        <v>0</v>
      </c>
      <c r="E148" s="97">
        <v>1</v>
      </c>
      <c r="F148" s="101">
        <v>0</v>
      </c>
      <c r="G148" s="101">
        <v>0</v>
      </c>
      <c r="H148" s="96" t="s">
        <v>404</v>
      </c>
      <c r="I148" s="101">
        <v>0</v>
      </c>
      <c r="J148" s="101">
        <v>0</v>
      </c>
      <c r="K148" s="101">
        <v>0</v>
      </c>
      <c r="L148" s="97">
        <v>1</v>
      </c>
      <c r="M148" s="101">
        <v>0</v>
      </c>
      <c r="N148" s="101">
        <v>0</v>
      </c>
      <c r="O148" s="96" t="s">
        <v>404</v>
      </c>
      <c r="P148" s="101">
        <v>0</v>
      </c>
      <c r="Q148" s="101">
        <v>0</v>
      </c>
      <c r="R148" s="101">
        <v>0</v>
      </c>
      <c r="S148" s="97">
        <v>1</v>
      </c>
      <c r="T148" s="101">
        <v>0</v>
      </c>
      <c r="U148" s="101">
        <v>0</v>
      </c>
      <c r="V148" s="96" t="s">
        <v>404</v>
      </c>
      <c r="W148" s="101">
        <v>0</v>
      </c>
      <c r="X148" s="101">
        <v>0</v>
      </c>
      <c r="Y148" s="101">
        <v>0</v>
      </c>
      <c r="Z148" s="97">
        <v>1</v>
      </c>
      <c r="AA148" s="101">
        <v>0</v>
      </c>
      <c r="AB148" s="101">
        <v>0</v>
      </c>
      <c r="AC148" s="96" t="s">
        <v>404</v>
      </c>
      <c r="AD148" s="101">
        <v>0</v>
      </c>
      <c r="AE148" s="101">
        <v>0</v>
      </c>
      <c r="AF148" s="101">
        <v>0</v>
      </c>
      <c r="AG148" s="97">
        <v>1</v>
      </c>
      <c r="AH148" s="101">
        <v>0</v>
      </c>
      <c r="AI148" s="101">
        <v>0</v>
      </c>
    </row>
    <row r="149" spans="1:35" ht="18" x14ac:dyDescent="0.4">
      <c r="A149" s="96" t="s">
        <v>765</v>
      </c>
      <c r="B149" s="101">
        <v>0</v>
      </c>
      <c r="C149" s="101">
        <v>0</v>
      </c>
      <c r="D149" s="101">
        <v>0</v>
      </c>
      <c r="E149" s="97">
        <v>1</v>
      </c>
      <c r="F149" s="101">
        <v>0</v>
      </c>
      <c r="G149" s="101">
        <v>0</v>
      </c>
      <c r="H149" s="96" t="s">
        <v>765</v>
      </c>
      <c r="I149" s="101">
        <v>0</v>
      </c>
      <c r="J149" s="101">
        <v>0</v>
      </c>
      <c r="K149" s="101">
        <v>0</v>
      </c>
      <c r="L149" s="97">
        <v>1</v>
      </c>
      <c r="M149" s="101">
        <v>0</v>
      </c>
      <c r="N149" s="101">
        <v>0</v>
      </c>
      <c r="O149" s="96" t="s">
        <v>765</v>
      </c>
      <c r="P149" s="101">
        <v>0</v>
      </c>
      <c r="Q149" s="101">
        <v>0</v>
      </c>
      <c r="R149" s="101">
        <v>0</v>
      </c>
      <c r="S149" s="97">
        <v>1</v>
      </c>
      <c r="T149" s="101">
        <v>0</v>
      </c>
      <c r="U149" s="101">
        <v>0</v>
      </c>
      <c r="V149" s="96" t="s">
        <v>765</v>
      </c>
      <c r="W149" s="101">
        <v>0</v>
      </c>
      <c r="X149" s="101">
        <v>0</v>
      </c>
      <c r="Y149" s="101">
        <v>0</v>
      </c>
      <c r="Z149" s="97">
        <v>1</v>
      </c>
      <c r="AA149" s="101">
        <v>0</v>
      </c>
      <c r="AB149" s="101">
        <v>0</v>
      </c>
      <c r="AC149" s="96" t="s">
        <v>765</v>
      </c>
      <c r="AD149" s="101">
        <v>0</v>
      </c>
      <c r="AE149" s="101">
        <v>0</v>
      </c>
      <c r="AF149" s="101">
        <v>0</v>
      </c>
      <c r="AG149" s="97">
        <v>1</v>
      </c>
      <c r="AH149" s="101">
        <v>0</v>
      </c>
      <c r="AI149" s="101">
        <v>0</v>
      </c>
    </row>
    <row r="150" spans="1:35" ht="18" x14ac:dyDescent="0.4">
      <c r="A150" s="96" t="s">
        <v>405</v>
      </c>
      <c r="B150" s="101">
        <v>0</v>
      </c>
      <c r="C150" s="101">
        <v>0</v>
      </c>
      <c r="D150" s="101">
        <v>0</v>
      </c>
      <c r="E150" s="97">
        <v>1</v>
      </c>
      <c r="F150" s="101">
        <v>0</v>
      </c>
      <c r="G150" s="101">
        <v>0</v>
      </c>
      <c r="H150" s="96" t="s">
        <v>405</v>
      </c>
      <c r="I150" s="101">
        <v>0</v>
      </c>
      <c r="J150" s="101">
        <v>0</v>
      </c>
      <c r="K150" s="101">
        <v>0</v>
      </c>
      <c r="L150" s="97">
        <v>1</v>
      </c>
      <c r="M150" s="101">
        <v>0</v>
      </c>
      <c r="N150" s="101">
        <v>0</v>
      </c>
      <c r="O150" s="96" t="s">
        <v>405</v>
      </c>
      <c r="P150" s="101">
        <v>0</v>
      </c>
      <c r="Q150" s="101">
        <v>0</v>
      </c>
      <c r="R150" s="101">
        <v>0</v>
      </c>
      <c r="S150" s="97">
        <v>1</v>
      </c>
      <c r="T150" s="101">
        <v>0</v>
      </c>
      <c r="U150" s="101">
        <v>0</v>
      </c>
      <c r="V150" s="96" t="s">
        <v>405</v>
      </c>
      <c r="W150" s="101">
        <v>0</v>
      </c>
      <c r="X150" s="101">
        <v>0</v>
      </c>
      <c r="Y150" s="101">
        <v>0</v>
      </c>
      <c r="Z150" s="97">
        <v>1</v>
      </c>
      <c r="AA150" s="101">
        <v>0</v>
      </c>
      <c r="AB150" s="101">
        <v>0</v>
      </c>
      <c r="AC150" s="96" t="s">
        <v>405</v>
      </c>
      <c r="AD150" s="101">
        <v>0</v>
      </c>
      <c r="AE150" s="101">
        <v>0</v>
      </c>
      <c r="AF150" s="101">
        <v>0</v>
      </c>
      <c r="AG150" s="97">
        <v>1</v>
      </c>
      <c r="AH150" s="101">
        <v>0</v>
      </c>
      <c r="AI150" s="101">
        <v>0</v>
      </c>
    </row>
    <row r="151" spans="1:35" ht="18" x14ac:dyDescent="0.4">
      <c r="A151" s="96" t="s">
        <v>406</v>
      </c>
      <c r="B151" s="101">
        <v>0</v>
      </c>
      <c r="C151" s="101">
        <v>0</v>
      </c>
      <c r="D151" s="101">
        <v>0</v>
      </c>
      <c r="E151" s="97">
        <v>1</v>
      </c>
      <c r="F151" s="101">
        <v>0</v>
      </c>
      <c r="G151" s="101">
        <v>0</v>
      </c>
      <c r="H151" s="96" t="s">
        <v>406</v>
      </c>
      <c r="I151" s="101">
        <v>0</v>
      </c>
      <c r="J151" s="101">
        <v>0</v>
      </c>
      <c r="K151" s="101">
        <v>0</v>
      </c>
      <c r="L151" s="97">
        <v>1</v>
      </c>
      <c r="M151" s="101">
        <v>0</v>
      </c>
      <c r="N151" s="101">
        <v>0</v>
      </c>
      <c r="O151" s="96" t="s">
        <v>406</v>
      </c>
      <c r="P151" s="101">
        <v>0</v>
      </c>
      <c r="Q151" s="101">
        <v>0</v>
      </c>
      <c r="R151" s="101">
        <v>0</v>
      </c>
      <c r="S151" s="97">
        <v>1</v>
      </c>
      <c r="T151" s="101">
        <v>0</v>
      </c>
      <c r="U151" s="101">
        <v>0</v>
      </c>
      <c r="V151" s="96" t="s">
        <v>406</v>
      </c>
      <c r="W151" s="101">
        <v>0</v>
      </c>
      <c r="X151" s="101">
        <v>0</v>
      </c>
      <c r="Y151" s="101">
        <v>0</v>
      </c>
      <c r="Z151" s="97">
        <v>1</v>
      </c>
      <c r="AA151" s="101">
        <v>0</v>
      </c>
      <c r="AB151" s="101">
        <v>0</v>
      </c>
      <c r="AC151" s="96" t="s">
        <v>406</v>
      </c>
      <c r="AD151" s="101">
        <v>0</v>
      </c>
      <c r="AE151" s="101">
        <v>0</v>
      </c>
      <c r="AF151" s="101">
        <v>0</v>
      </c>
      <c r="AG151" s="97">
        <v>1</v>
      </c>
      <c r="AH151" s="101">
        <v>0</v>
      </c>
      <c r="AI151" s="101">
        <v>0</v>
      </c>
    </row>
    <row r="152" spans="1:35" ht="18" x14ac:dyDescent="0.4">
      <c r="A152" s="96" t="s">
        <v>407</v>
      </c>
      <c r="B152" s="101">
        <v>0</v>
      </c>
      <c r="C152" s="101">
        <v>0</v>
      </c>
      <c r="D152" s="101">
        <v>0</v>
      </c>
      <c r="E152" s="97">
        <v>1</v>
      </c>
      <c r="F152" s="101">
        <v>0</v>
      </c>
      <c r="G152" s="101">
        <v>0</v>
      </c>
      <c r="H152" s="96" t="s">
        <v>407</v>
      </c>
      <c r="I152" s="101">
        <v>0</v>
      </c>
      <c r="J152" s="101">
        <v>0</v>
      </c>
      <c r="K152" s="101">
        <v>0</v>
      </c>
      <c r="L152" s="97">
        <v>1</v>
      </c>
      <c r="M152" s="101">
        <v>0</v>
      </c>
      <c r="N152" s="101">
        <v>0</v>
      </c>
      <c r="O152" s="96" t="s">
        <v>407</v>
      </c>
      <c r="P152" s="101">
        <v>0</v>
      </c>
      <c r="Q152" s="101">
        <v>0</v>
      </c>
      <c r="R152" s="101">
        <v>0</v>
      </c>
      <c r="S152" s="97">
        <v>1</v>
      </c>
      <c r="T152" s="101">
        <v>0</v>
      </c>
      <c r="U152" s="101">
        <v>0</v>
      </c>
      <c r="V152" s="96" t="s">
        <v>407</v>
      </c>
      <c r="W152" s="101">
        <v>0</v>
      </c>
      <c r="X152" s="101">
        <v>0</v>
      </c>
      <c r="Y152" s="101">
        <v>0</v>
      </c>
      <c r="Z152" s="97">
        <v>1</v>
      </c>
      <c r="AA152" s="101">
        <v>0</v>
      </c>
      <c r="AB152" s="101">
        <v>0</v>
      </c>
      <c r="AC152" s="96" t="s">
        <v>407</v>
      </c>
      <c r="AD152" s="101">
        <v>0</v>
      </c>
      <c r="AE152" s="101">
        <v>0</v>
      </c>
      <c r="AF152" s="101">
        <v>0</v>
      </c>
      <c r="AG152" s="97">
        <v>1</v>
      </c>
      <c r="AH152" s="101">
        <v>0</v>
      </c>
      <c r="AI152" s="101">
        <v>0</v>
      </c>
    </row>
    <row r="153" spans="1:35" ht="18" x14ac:dyDescent="0.4">
      <c r="A153" s="96" t="s">
        <v>311</v>
      </c>
      <c r="B153" s="101">
        <v>0</v>
      </c>
      <c r="C153" s="101">
        <v>0</v>
      </c>
      <c r="D153" s="101">
        <v>0</v>
      </c>
      <c r="E153" s="97">
        <v>1</v>
      </c>
      <c r="F153" s="101">
        <v>0</v>
      </c>
      <c r="G153" s="101">
        <v>0</v>
      </c>
      <c r="H153" s="96" t="s">
        <v>311</v>
      </c>
      <c r="I153" s="101">
        <v>0</v>
      </c>
      <c r="J153" s="101">
        <v>0</v>
      </c>
      <c r="K153" s="101">
        <v>0</v>
      </c>
      <c r="L153" s="97">
        <v>1</v>
      </c>
      <c r="M153" s="101">
        <v>0</v>
      </c>
      <c r="N153" s="101">
        <v>0</v>
      </c>
      <c r="O153" s="96" t="s">
        <v>311</v>
      </c>
      <c r="P153" s="101">
        <v>0</v>
      </c>
      <c r="Q153" s="101">
        <v>0</v>
      </c>
      <c r="R153" s="101">
        <v>0</v>
      </c>
      <c r="S153" s="97">
        <v>1</v>
      </c>
      <c r="T153" s="101">
        <v>0</v>
      </c>
      <c r="U153" s="101">
        <v>0</v>
      </c>
      <c r="V153" s="96" t="s">
        <v>311</v>
      </c>
      <c r="W153" s="101">
        <v>0</v>
      </c>
      <c r="X153" s="101">
        <v>0</v>
      </c>
      <c r="Y153" s="101">
        <v>0</v>
      </c>
      <c r="Z153" s="97">
        <v>1</v>
      </c>
      <c r="AA153" s="101">
        <v>0</v>
      </c>
      <c r="AB153" s="101">
        <v>0</v>
      </c>
      <c r="AC153" s="96" t="s">
        <v>311</v>
      </c>
      <c r="AD153" s="101">
        <v>0</v>
      </c>
      <c r="AE153" s="101">
        <v>0</v>
      </c>
      <c r="AF153" s="101">
        <v>0</v>
      </c>
      <c r="AG153" s="97">
        <v>1</v>
      </c>
      <c r="AH153" s="101">
        <v>0</v>
      </c>
      <c r="AI153" s="101">
        <v>0</v>
      </c>
    </row>
    <row r="154" spans="1:35" ht="18" x14ac:dyDescent="0.4">
      <c r="A154" s="96" t="s">
        <v>267</v>
      </c>
      <c r="B154" s="101">
        <v>0</v>
      </c>
      <c r="C154" s="101">
        <v>0</v>
      </c>
      <c r="D154" s="101">
        <v>0</v>
      </c>
      <c r="E154" s="97">
        <v>1</v>
      </c>
      <c r="F154" s="101">
        <v>0</v>
      </c>
      <c r="G154" s="101">
        <v>0</v>
      </c>
      <c r="H154" s="96" t="s">
        <v>267</v>
      </c>
      <c r="I154" s="101">
        <v>0</v>
      </c>
      <c r="J154" s="101">
        <v>0</v>
      </c>
      <c r="K154" s="101">
        <v>0</v>
      </c>
      <c r="L154" s="97">
        <v>1</v>
      </c>
      <c r="M154" s="101">
        <v>0</v>
      </c>
      <c r="N154" s="101">
        <v>0</v>
      </c>
      <c r="O154" s="96" t="s">
        <v>267</v>
      </c>
      <c r="P154" s="101">
        <v>0</v>
      </c>
      <c r="Q154" s="101">
        <v>0</v>
      </c>
      <c r="R154" s="101">
        <v>0</v>
      </c>
      <c r="S154" s="97">
        <v>1</v>
      </c>
      <c r="T154" s="101">
        <v>0</v>
      </c>
      <c r="U154" s="101">
        <v>0</v>
      </c>
      <c r="V154" s="96" t="s">
        <v>267</v>
      </c>
      <c r="W154" s="101">
        <v>0</v>
      </c>
      <c r="X154" s="101">
        <v>0</v>
      </c>
      <c r="Y154" s="101">
        <v>0</v>
      </c>
      <c r="Z154" s="97">
        <v>1</v>
      </c>
      <c r="AA154" s="101">
        <v>0</v>
      </c>
      <c r="AB154" s="101">
        <v>0</v>
      </c>
      <c r="AC154" s="96" t="s">
        <v>267</v>
      </c>
      <c r="AD154" s="101">
        <v>0</v>
      </c>
      <c r="AE154" s="101">
        <v>0</v>
      </c>
      <c r="AF154" s="101">
        <v>0</v>
      </c>
      <c r="AG154" s="97">
        <v>1</v>
      </c>
      <c r="AH154" s="101">
        <v>0</v>
      </c>
      <c r="AI154" s="101">
        <v>0</v>
      </c>
    </row>
    <row r="155" spans="1:35" ht="18" x14ac:dyDescent="0.4">
      <c r="A155" s="96" t="s">
        <v>226</v>
      </c>
      <c r="B155" s="101">
        <v>0</v>
      </c>
      <c r="C155" s="101">
        <v>0</v>
      </c>
      <c r="D155" s="101">
        <v>0</v>
      </c>
      <c r="E155" s="97">
        <v>1</v>
      </c>
      <c r="F155" s="101">
        <v>0</v>
      </c>
      <c r="G155" s="101">
        <v>0</v>
      </c>
      <c r="H155" s="96" t="s">
        <v>226</v>
      </c>
      <c r="I155" s="101">
        <v>0</v>
      </c>
      <c r="J155" s="101">
        <v>0</v>
      </c>
      <c r="K155" s="101">
        <v>0</v>
      </c>
      <c r="L155" s="97">
        <v>1</v>
      </c>
      <c r="M155" s="101">
        <v>0</v>
      </c>
      <c r="N155" s="101">
        <v>0</v>
      </c>
      <c r="O155" s="96" t="s">
        <v>226</v>
      </c>
      <c r="P155" s="101">
        <v>0</v>
      </c>
      <c r="Q155" s="101">
        <v>0</v>
      </c>
      <c r="R155" s="101">
        <v>0</v>
      </c>
      <c r="S155" s="97">
        <v>1</v>
      </c>
      <c r="T155" s="101">
        <v>0</v>
      </c>
      <c r="U155" s="101">
        <v>0</v>
      </c>
      <c r="V155" s="96" t="s">
        <v>226</v>
      </c>
      <c r="W155" s="101">
        <v>0</v>
      </c>
      <c r="X155" s="101">
        <v>0</v>
      </c>
      <c r="Y155" s="101">
        <v>0</v>
      </c>
      <c r="Z155" s="97">
        <v>1</v>
      </c>
      <c r="AA155" s="101">
        <v>0</v>
      </c>
      <c r="AB155" s="101">
        <v>0</v>
      </c>
      <c r="AC155" s="96" t="s">
        <v>226</v>
      </c>
      <c r="AD155" s="101">
        <v>0</v>
      </c>
      <c r="AE155" s="101">
        <v>0</v>
      </c>
      <c r="AF155" s="101">
        <v>0</v>
      </c>
      <c r="AG155" s="97">
        <v>1</v>
      </c>
      <c r="AH155" s="101">
        <v>0</v>
      </c>
      <c r="AI155" s="101">
        <v>0</v>
      </c>
    </row>
    <row r="156" spans="1:35" ht="36" x14ac:dyDescent="0.4">
      <c r="A156" s="96" t="s">
        <v>410</v>
      </c>
      <c r="B156" s="101">
        <v>0</v>
      </c>
      <c r="C156" s="101">
        <v>0</v>
      </c>
      <c r="D156" s="101">
        <v>0</v>
      </c>
      <c r="E156" s="97">
        <v>1</v>
      </c>
      <c r="F156" s="101">
        <v>0</v>
      </c>
      <c r="G156" s="101">
        <v>0</v>
      </c>
      <c r="H156" s="96" t="s">
        <v>410</v>
      </c>
      <c r="I156" s="101">
        <v>0</v>
      </c>
      <c r="J156" s="101">
        <v>0</v>
      </c>
      <c r="K156" s="101">
        <v>0</v>
      </c>
      <c r="L156" s="97">
        <v>1</v>
      </c>
      <c r="M156" s="101">
        <v>0</v>
      </c>
      <c r="N156" s="101">
        <v>0</v>
      </c>
      <c r="O156" s="96" t="s">
        <v>410</v>
      </c>
      <c r="P156" s="101">
        <v>0</v>
      </c>
      <c r="Q156" s="101">
        <v>0</v>
      </c>
      <c r="R156" s="101">
        <v>0</v>
      </c>
      <c r="S156" s="97">
        <v>1</v>
      </c>
      <c r="T156" s="101">
        <v>0</v>
      </c>
      <c r="U156" s="101">
        <v>0</v>
      </c>
      <c r="V156" s="96" t="s">
        <v>410</v>
      </c>
      <c r="W156" s="101">
        <v>0</v>
      </c>
      <c r="X156" s="101">
        <v>0</v>
      </c>
      <c r="Y156" s="101">
        <v>0</v>
      </c>
      <c r="Z156" s="97">
        <v>1</v>
      </c>
      <c r="AA156" s="101">
        <v>0</v>
      </c>
      <c r="AB156" s="101">
        <v>0</v>
      </c>
      <c r="AC156" s="96" t="s">
        <v>410</v>
      </c>
      <c r="AD156" s="101">
        <v>0</v>
      </c>
      <c r="AE156" s="101">
        <v>0</v>
      </c>
      <c r="AF156" s="101">
        <v>0</v>
      </c>
      <c r="AG156" s="97">
        <v>1</v>
      </c>
      <c r="AH156" s="101">
        <v>0</v>
      </c>
      <c r="AI156" s="101">
        <v>0</v>
      </c>
    </row>
    <row r="157" spans="1:35" ht="18" x14ac:dyDescent="0.4">
      <c r="A157" s="101">
        <v>0</v>
      </c>
      <c r="B157" s="101">
        <v>0</v>
      </c>
      <c r="C157" s="101">
        <v>0</v>
      </c>
      <c r="D157" s="101">
        <v>0</v>
      </c>
      <c r="E157" s="97">
        <v>1</v>
      </c>
      <c r="F157" s="101">
        <v>0</v>
      </c>
      <c r="G157" s="101">
        <v>0</v>
      </c>
      <c r="H157" s="101">
        <v>0</v>
      </c>
      <c r="I157" s="101">
        <v>0</v>
      </c>
      <c r="J157" s="101">
        <v>0</v>
      </c>
      <c r="K157" s="101">
        <v>0</v>
      </c>
      <c r="L157" s="97">
        <v>1</v>
      </c>
      <c r="M157" s="101">
        <v>0</v>
      </c>
      <c r="N157" s="101">
        <v>0</v>
      </c>
      <c r="O157" s="101">
        <v>0</v>
      </c>
      <c r="P157" s="101">
        <v>0</v>
      </c>
      <c r="Q157" s="101">
        <v>0</v>
      </c>
      <c r="R157" s="101">
        <v>0</v>
      </c>
      <c r="S157" s="97">
        <v>1</v>
      </c>
      <c r="T157" s="101">
        <v>0</v>
      </c>
      <c r="U157" s="101">
        <v>0</v>
      </c>
      <c r="V157" s="101">
        <v>0</v>
      </c>
      <c r="W157" s="101">
        <v>0</v>
      </c>
      <c r="X157" s="101">
        <v>0</v>
      </c>
      <c r="Y157" s="101">
        <v>0</v>
      </c>
      <c r="Z157" s="97">
        <v>1</v>
      </c>
      <c r="AA157" s="101">
        <v>0</v>
      </c>
      <c r="AB157" s="101">
        <v>0</v>
      </c>
      <c r="AC157" s="101">
        <v>0</v>
      </c>
      <c r="AD157" s="101">
        <v>0</v>
      </c>
      <c r="AE157" s="101">
        <v>0</v>
      </c>
      <c r="AF157" s="101">
        <v>0</v>
      </c>
      <c r="AG157" s="97">
        <v>1</v>
      </c>
      <c r="AH157" s="101">
        <v>0</v>
      </c>
      <c r="AI157" s="101">
        <v>0</v>
      </c>
    </row>
    <row r="158" spans="1:35" ht="18" x14ac:dyDescent="0.4">
      <c r="A158" s="101">
        <v>0</v>
      </c>
      <c r="B158" s="101">
        <v>0</v>
      </c>
      <c r="C158" s="101">
        <v>0</v>
      </c>
      <c r="D158" s="101">
        <v>0</v>
      </c>
      <c r="E158" s="97">
        <v>1</v>
      </c>
      <c r="F158" s="101">
        <v>0</v>
      </c>
      <c r="G158" s="101">
        <v>0</v>
      </c>
      <c r="H158" s="101">
        <v>0</v>
      </c>
      <c r="I158" s="101">
        <v>0</v>
      </c>
      <c r="J158" s="101">
        <v>0</v>
      </c>
      <c r="K158" s="101">
        <v>0</v>
      </c>
      <c r="L158" s="97">
        <v>1</v>
      </c>
      <c r="M158" s="101">
        <v>0</v>
      </c>
      <c r="N158" s="101">
        <v>0</v>
      </c>
      <c r="O158" s="101">
        <v>0</v>
      </c>
      <c r="P158" s="101">
        <v>0</v>
      </c>
      <c r="Q158" s="101">
        <v>0</v>
      </c>
      <c r="R158" s="101">
        <v>0</v>
      </c>
      <c r="S158" s="97">
        <v>1</v>
      </c>
      <c r="T158" s="101">
        <v>0</v>
      </c>
      <c r="U158" s="101">
        <v>0</v>
      </c>
      <c r="V158" s="101">
        <v>0</v>
      </c>
      <c r="W158" s="101">
        <v>0</v>
      </c>
      <c r="X158" s="101">
        <v>0</v>
      </c>
      <c r="Y158" s="101">
        <v>0</v>
      </c>
      <c r="Z158" s="97">
        <v>1</v>
      </c>
      <c r="AA158" s="101">
        <v>0</v>
      </c>
      <c r="AB158" s="101">
        <v>0</v>
      </c>
      <c r="AC158" s="101">
        <v>0</v>
      </c>
      <c r="AD158" s="101">
        <v>0</v>
      </c>
      <c r="AE158" s="101">
        <v>0</v>
      </c>
      <c r="AF158" s="101">
        <v>0</v>
      </c>
      <c r="AG158" s="97">
        <v>1</v>
      </c>
      <c r="AH158" s="101">
        <v>0</v>
      </c>
      <c r="AI158" s="101">
        <v>0</v>
      </c>
    </row>
    <row r="159" spans="1:35" ht="18" x14ac:dyDescent="0.4">
      <c r="A159" s="101">
        <v>0</v>
      </c>
      <c r="B159" s="101">
        <v>0</v>
      </c>
      <c r="C159" s="101">
        <v>0</v>
      </c>
      <c r="D159" s="101">
        <v>0</v>
      </c>
      <c r="E159" s="97">
        <v>1</v>
      </c>
      <c r="F159" s="101">
        <v>0</v>
      </c>
      <c r="G159" s="101">
        <v>0</v>
      </c>
      <c r="H159" s="101">
        <v>0</v>
      </c>
      <c r="I159" s="101">
        <v>0</v>
      </c>
      <c r="J159" s="101">
        <v>0</v>
      </c>
      <c r="K159" s="101">
        <v>0</v>
      </c>
      <c r="L159" s="97">
        <v>1</v>
      </c>
      <c r="M159" s="101">
        <v>0</v>
      </c>
      <c r="N159" s="101">
        <v>0</v>
      </c>
      <c r="O159" s="101">
        <v>0</v>
      </c>
      <c r="P159" s="101">
        <v>0</v>
      </c>
      <c r="Q159" s="101">
        <v>0</v>
      </c>
      <c r="R159" s="101">
        <v>0</v>
      </c>
      <c r="S159" s="97">
        <v>1</v>
      </c>
      <c r="T159" s="101">
        <v>0</v>
      </c>
      <c r="U159" s="101">
        <v>0</v>
      </c>
      <c r="V159" s="101">
        <v>0</v>
      </c>
      <c r="W159" s="101">
        <v>0</v>
      </c>
      <c r="X159" s="101">
        <v>0</v>
      </c>
      <c r="Y159" s="101">
        <v>0</v>
      </c>
      <c r="Z159" s="97">
        <v>1</v>
      </c>
      <c r="AA159" s="101">
        <v>0</v>
      </c>
      <c r="AB159" s="101">
        <v>0</v>
      </c>
      <c r="AC159" s="101">
        <v>0</v>
      </c>
      <c r="AD159" s="101">
        <v>0</v>
      </c>
      <c r="AE159" s="101">
        <v>0</v>
      </c>
      <c r="AF159" s="101">
        <v>0</v>
      </c>
      <c r="AG159" s="97">
        <v>1</v>
      </c>
      <c r="AH159" s="101">
        <v>0</v>
      </c>
      <c r="AI159" s="101">
        <v>0</v>
      </c>
    </row>
    <row r="160" spans="1:35" ht="18" x14ac:dyDescent="0.4">
      <c r="A160" s="101">
        <v>0</v>
      </c>
      <c r="B160" s="101">
        <v>0</v>
      </c>
      <c r="C160" s="101">
        <v>0</v>
      </c>
      <c r="D160" s="101">
        <v>0</v>
      </c>
      <c r="E160" s="97">
        <v>1</v>
      </c>
      <c r="F160" s="101">
        <v>0</v>
      </c>
      <c r="G160" s="101">
        <v>0</v>
      </c>
      <c r="H160" s="101">
        <v>0</v>
      </c>
      <c r="I160" s="101">
        <v>0</v>
      </c>
      <c r="J160" s="101">
        <v>0</v>
      </c>
      <c r="K160" s="101">
        <v>0</v>
      </c>
      <c r="L160" s="97">
        <v>1</v>
      </c>
      <c r="M160" s="101">
        <v>0</v>
      </c>
      <c r="N160" s="101">
        <v>0</v>
      </c>
      <c r="O160" s="101">
        <v>0</v>
      </c>
      <c r="P160" s="101">
        <v>0</v>
      </c>
      <c r="Q160" s="101">
        <v>0</v>
      </c>
      <c r="R160" s="101">
        <v>0</v>
      </c>
      <c r="S160" s="97">
        <v>1</v>
      </c>
      <c r="T160" s="101">
        <v>0</v>
      </c>
      <c r="U160" s="101">
        <v>0</v>
      </c>
      <c r="V160" s="101">
        <v>0</v>
      </c>
      <c r="W160" s="101">
        <v>0</v>
      </c>
      <c r="X160" s="101">
        <v>0</v>
      </c>
      <c r="Y160" s="101">
        <v>0</v>
      </c>
      <c r="Z160" s="97">
        <v>1</v>
      </c>
      <c r="AA160" s="101">
        <v>0</v>
      </c>
      <c r="AB160" s="101">
        <v>0</v>
      </c>
      <c r="AC160" s="101">
        <v>0</v>
      </c>
      <c r="AD160" s="101">
        <v>0</v>
      </c>
      <c r="AE160" s="101">
        <v>0</v>
      </c>
      <c r="AF160" s="101">
        <v>0</v>
      </c>
      <c r="AG160" s="97">
        <v>1</v>
      </c>
      <c r="AH160" s="101">
        <v>0</v>
      </c>
      <c r="AI160" s="101">
        <v>0</v>
      </c>
    </row>
    <row r="161" spans="1:35" ht="18" x14ac:dyDescent="0.4">
      <c r="A161" s="101">
        <v>0</v>
      </c>
      <c r="B161" s="101">
        <v>0</v>
      </c>
      <c r="C161" s="101">
        <v>0</v>
      </c>
      <c r="D161" s="101">
        <v>0</v>
      </c>
      <c r="E161" s="97">
        <v>1</v>
      </c>
      <c r="F161" s="101">
        <v>0</v>
      </c>
      <c r="G161" s="101">
        <v>0</v>
      </c>
      <c r="H161" s="101">
        <v>0</v>
      </c>
      <c r="I161" s="101">
        <v>0</v>
      </c>
      <c r="J161" s="101">
        <v>0</v>
      </c>
      <c r="K161" s="101">
        <v>0</v>
      </c>
      <c r="L161" s="97">
        <v>1</v>
      </c>
      <c r="M161" s="101">
        <v>0</v>
      </c>
      <c r="N161" s="101">
        <v>0</v>
      </c>
      <c r="O161" s="101">
        <v>0</v>
      </c>
      <c r="P161" s="101">
        <v>0</v>
      </c>
      <c r="Q161" s="101">
        <v>0</v>
      </c>
      <c r="R161" s="101">
        <v>0</v>
      </c>
      <c r="S161" s="97">
        <v>1</v>
      </c>
      <c r="T161" s="101">
        <v>0</v>
      </c>
      <c r="U161" s="101">
        <v>0</v>
      </c>
      <c r="V161" s="101">
        <v>0</v>
      </c>
      <c r="W161" s="101">
        <v>0</v>
      </c>
      <c r="X161" s="101">
        <v>0</v>
      </c>
      <c r="Y161" s="101">
        <v>0</v>
      </c>
      <c r="Z161" s="97">
        <v>1</v>
      </c>
      <c r="AA161" s="101">
        <v>0</v>
      </c>
      <c r="AB161" s="101">
        <v>0</v>
      </c>
      <c r="AC161" s="101">
        <v>0</v>
      </c>
      <c r="AD161" s="101">
        <v>0</v>
      </c>
      <c r="AE161" s="101">
        <v>0</v>
      </c>
      <c r="AF161" s="101">
        <v>0</v>
      </c>
      <c r="AG161" s="97">
        <v>1</v>
      </c>
      <c r="AH161" s="101">
        <v>0</v>
      </c>
      <c r="AI161" s="101">
        <v>0</v>
      </c>
    </row>
    <row r="162" spans="1:35" ht="18" x14ac:dyDescent="0.4">
      <c r="A162" s="101">
        <v>0</v>
      </c>
      <c r="B162" s="101">
        <v>0</v>
      </c>
      <c r="C162" s="101">
        <v>0</v>
      </c>
      <c r="D162" s="101">
        <v>0</v>
      </c>
      <c r="E162" s="97">
        <v>1</v>
      </c>
      <c r="F162" s="101">
        <v>0</v>
      </c>
      <c r="G162" s="101">
        <v>0</v>
      </c>
      <c r="H162" s="101">
        <v>0</v>
      </c>
      <c r="I162" s="101">
        <v>0</v>
      </c>
      <c r="J162" s="101">
        <v>0</v>
      </c>
      <c r="K162" s="101">
        <v>0</v>
      </c>
      <c r="L162" s="97">
        <v>1</v>
      </c>
      <c r="M162" s="101">
        <v>0</v>
      </c>
      <c r="N162" s="101">
        <v>0</v>
      </c>
      <c r="O162" s="101">
        <v>0</v>
      </c>
      <c r="P162" s="101">
        <v>0</v>
      </c>
      <c r="Q162" s="101">
        <v>0</v>
      </c>
      <c r="R162" s="101">
        <v>0</v>
      </c>
      <c r="S162" s="97">
        <v>1</v>
      </c>
      <c r="T162" s="101">
        <v>0</v>
      </c>
      <c r="U162" s="101">
        <v>0</v>
      </c>
      <c r="V162" s="101">
        <v>0</v>
      </c>
      <c r="W162" s="101">
        <v>0</v>
      </c>
      <c r="X162" s="101">
        <v>0</v>
      </c>
      <c r="Y162" s="101">
        <v>0</v>
      </c>
      <c r="Z162" s="97">
        <v>1</v>
      </c>
      <c r="AA162" s="101">
        <v>0</v>
      </c>
      <c r="AB162" s="101">
        <v>0</v>
      </c>
      <c r="AC162" s="101">
        <v>0</v>
      </c>
      <c r="AD162" s="101">
        <v>0</v>
      </c>
      <c r="AE162" s="101">
        <v>0</v>
      </c>
      <c r="AF162" s="101">
        <v>0</v>
      </c>
      <c r="AG162" s="97">
        <v>1</v>
      </c>
      <c r="AH162" s="101">
        <v>0</v>
      </c>
      <c r="AI162" s="101">
        <v>0</v>
      </c>
    </row>
    <row r="163" spans="1:35" ht="18" x14ac:dyDescent="0.4">
      <c r="A163" s="96" t="s">
        <v>411</v>
      </c>
      <c r="B163" s="101">
        <v>0</v>
      </c>
      <c r="C163" s="101">
        <v>0</v>
      </c>
      <c r="D163" s="101">
        <v>0</v>
      </c>
      <c r="E163" s="97">
        <v>1</v>
      </c>
      <c r="F163" s="101">
        <v>0</v>
      </c>
      <c r="G163" s="101">
        <v>0</v>
      </c>
      <c r="H163" s="96" t="s">
        <v>411</v>
      </c>
      <c r="I163" s="101">
        <v>0</v>
      </c>
      <c r="J163" s="101">
        <v>0</v>
      </c>
      <c r="K163" s="101">
        <v>0</v>
      </c>
      <c r="L163" s="97">
        <v>1</v>
      </c>
      <c r="M163" s="101">
        <v>0</v>
      </c>
      <c r="N163" s="101">
        <v>0</v>
      </c>
      <c r="O163" s="96" t="s">
        <v>411</v>
      </c>
      <c r="P163" s="101">
        <v>0</v>
      </c>
      <c r="Q163" s="101">
        <v>0</v>
      </c>
      <c r="R163" s="101">
        <v>0</v>
      </c>
      <c r="S163" s="97">
        <v>1</v>
      </c>
      <c r="T163" s="101">
        <v>0</v>
      </c>
      <c r="U163" s="101">
        <v>0</v>
      </c>
      <c r="V163" s="96" t="s">
        <v>411</v>
      </c>
      <c r="W163" s="101">
        <v>0</v>
      </c>
      <c r="X163" s="101">
        <v>0</v>
      </c>
      <c r="Y163" s="101">
        <v>0</v>
      </c>
      <c r="Z163" s="97">
        <v>1</v>
      </c>
      <c r="AA163" s="101">
        <v>0</v>
      </c>
      <c r="AB163" s="101">
        <v>0</v>
      </c>
      <c r="AC163" s="96" t="s">
        <v>411</v>
      </c>
      <c r="AD163" s="101">
        <v>0</v>
      </c>
      <c r="AE163" s="101">
        <v>0</v>
      </c>
      <c r="AF163" s="101">
        <v>0</v>
      </c>
      <c r="AG163" s="97">
        <v>1</v>
      </c>
      <c r="AH163" s="101">
        <v>0</v>
      </c>
      <c r="AI163" s="101">
        <v>0</v>
      </c>
    </row>
    <row r="164" spans="1:35" ht="18" x14ac:dyDescent="0.4">
      <c r="A164" s="96" t="s">
        <v>412</v>
      </c>
      <c r="B164" s="101">
        <v>0</v>
      </c>
      <c r="C164" s="101">
        <v>0</v>
      </c>
      <c r="D164" s="101">
        <v>0</v>
      </c>
      <c r="E164" s="97">
        <v>1</v>
      </c>
      <c r="F164" s="101">
        <v>0</v>
      </c>
      <c r="G164" s="101">
        <v>0</v>
      </c>
      <c r="H164" s="96" t="s">
        <v>412</v>
      </c>
      <c r="I164" s="101">
        <v>0</v>
      </c>
      <c r="J164" s="101">
        <v>0</v>
      </c>
      <c r="K164" s="101">
        <v>0</v>
      </c>
      <c r="L164" s="97">
        <v>1</v>
      </c>
      <c r="M164" s="101">
        <v>0</v>
      </c>
      <c r="N164" s="101">
        <v>0</v>
      </c>
      <c r="O164" s="96" t="s">
        <v>412</v>
      </c>
      <c r="P164" s="101">
        <v>0</v>
      </c>
      <c r="Q164" s="101">
        <v>0</v>
      </c>
      <c r="R164" s="101">
        <v>0</v>
      </c>
      <c r="S164" s="97">
        <v>1</v>
      </c>
      <c r="T164" s="101">
        <v>0</v>
      </c>
      <c r="U164" s="101">
        <v>0</v>
      </c>
      <c r="V164" s="96" t="s">
        <v>412</v>
      </c>
      <c r="W164" s="101">
        <v>0</v>
      </c>
      <c r="X164" s="101">
        <v>0</v>
      </c>
      <c r="Y164" s="101">
        <v>0</v>
      </c>
      <c r="Z164" s="97">
        <v>1</v>
      </c>
      <c r="AA164" s="101">
        <v>0</v>
      </c>
      <c r="AB164" s="101">
        <v>0</v>
      </c>
      <c r="AC164" s="96" t="s">
        <v>412</v>
      </c>
      <c r="AD164" s="101">
        <v>0</v>
      </c>
      <c r="AE164" s="101">
        <v>0</v>
      </c>
      <c r="AF164" s="101">
        <v>0</v>
      </c>
      <c r="AG164" s="97">
        <v>1</v>
      </c>
      <c r="AH164" s="101">
        <v>0</v>
      </c>
      <c r="AI164" s="101">
        <v>0</v>
      </c>
    </row>
    <row r="165" spans="1:35" ht="18" x14ac:dyDescent="0.4">
      <c r="A165" s="101">
        <v>0</v>
      </c>
      <c r="B165" s="101">
        <v>0</v>
      </c>
      <c r="C165" s="101">
        <v>0</v>
      </c>
      <c r="D165" s="101">
        <v>0</v>
      </c>
      <c r="E165" s="97">
        <v>1</v>
      </c>
      <c r="F165" s="101">
        <v>0</v>
      </c>
      <c r="G165" s="101">
        <v>0</v>
      </c>
      <c r="H165" s="101">
        <v>0</v>
      </c>
      <c r="I165" s="101">
        <v>0</v>
      </c>
      <c r="J165" s="101">
        <v>0</v>
      </c>
      <c r="K165" s="101">
        <v>0</v>
      </c>
      <c r="L165" s="97">
        <v>1</v>
      </c>
      <c r="M165" s="101">
        <v>0</v>
      </c>
      <c r="N165" s="101">
        <v>0</v>
      </c>
      <c r="O165" s="101">
        <v>0</v>
      </c>
      <c r="P165" s="101">
        <v>0</v>
      </c>
      <c r="Q165" s="101">
        <v>0</v>
      </c>
      <c r="R165" s="101">
        <v>0</v>
      </c>
      <c r="S165" s="97">
        <v>1</v>
      </c>
      <c r="T165" s="101">
        <v>0</v>
      </c>
      <c r="U165" s="101">
        <v>0</v>
      </c>
      <c r="V165" s="101">
        <v>0</v>
      </c>
      <c r="W165" s="101">
        <v>0</v>
      </c>
      <c r="X165" s="101">
        <v>0</v>
      </c>
      <c r="Y165" s="101">
        <v>0</v>
      </c>
      <c r="Z165" s="97">
        <v>1</v>
      </c>
      <c r="AA165" s="101">
        <v>0</v>
      </c>
      <c r="AB165" s="101">
        <v>0</v>
      </c>
      <c r="AC165" s="101">
        <v>0</v>
      </c>
      <c r="AD165" s="101">
        <v>0</v>
      </c>
      <c r="AE165" s="101">
        <v>0</v>
      </c>
      <c r="AF165" s="101">
        <v>0</v>
      </c>
      <c r="AG165" s="97">
        <v>1</v>
      </c>
      <c r="AH165" s="101">
        <v>0</v>
      </c>
      <c r="AI165" s="101">
        <v>0</v>
      </c>
    </row>
    <row r="166" spans="1:35" ht="18" x14ac:dyDescent="0.4">
      <c r="A166" s="101">
        <v>0</v>
      </c>
      <c r="B166" s="101">
        <v>0</v>
      </c>
      <c r="C166" s="101">
        <v>0</v>
      </c>
      <c r="D166" s="101">
        <v>0</v>
      </c>
      <c r="E166" s="97">
        <v>1</v>
      </c>
      <c r="F166" s="101">
        <v>0</v>
      </c>
      <c r="G166" s="101">
        <v>0</v>
      </c>
      <c r="H166" s="101">
        <v>0</v>
      </c>
      <c r="I166" s="101">
        <v>0</v>
      </c>
      <c r="J166" s="101">
        <v>0</v>
      </c>
      <c r="K166" s="101">
        <v>0</v>
      </c>
      <c r="L166" s="97">
        <v>1</v>
      </c>
      <c r="M166" s="101">
        <v>0</v>
      </c>
      <c r="N166" s="101">
        <v>0</v>
      </c>
      <c r="O166" s="101">
        <v>0</v>
      </c>
      <c r="P166" s="101">
        <v>0</v>
      </c>
      <c r="Q166" s="101">
        <v>0</v>
      </c>
      <c r="R166" s="101">
        <v>0</v>
      </c>
      <c r="S166" s="97">
        <v>1</v>
      </c>
      <c r="T166" s="101">
        <v>0</v>
      </c>
      <c r="U166" s="101">
        <v>0</v>
      </c>
      <c r="V166" s="101">
        <v>0</v>
      </c>
      <c r="W166" s="101">
        <v>0</v>
      </c>
      <c r="X166" s="101">
        <v>0</v>
      </c>
      <c r="Y166" s="101">
        <v>0</v>
      </c>
      <c r="Z166" s="97">
        <v>1</v>
      </c>
      <c r="AA166" s="101">
        <v>0</v>
      </c>
      <c r="AB166" s="101">
        <v>0</v>
      </c>
      <c r="AC166" s="101">
        <v>0</v>
      </c>
      <c r="AD166" s="101">
        <v>0</v>
      </c>
      <c r="AE166" s="101">
        <v>0</v>
      </c>
      <c r="AF166" s="101">
        <v>0</v>
      </c>
      <c r="AG166" s="97">
        <v>1</v>
      </c>
      <c r="AH166" s="101">
        <v>0</v>
      </c>
      <c r="AI166" s="101">
        <v>0</v>
      </c>
    </row>
    <row r="167" spans="1:35" ht="18" x14ac:dyDescent="0.4">
      <c r="A167" s="96" t="s">
        <v>413</v>
      </c>
      <c r="B167" s="101">
        <v>0</v>
      </c>
      <c r="C167" s="101">
        <v>0</v>
      </c>
      <c r="D167" s="101">
        <v>0</v>
      </c>
      <c r="E167" s="97">
        <v>1</v>
      </c>
      <c r="F167" s="101">
        <v>0</v>
      </c>
      <c r="G167" s="101">
        <v>0</v>
      </c>
      <c r="H167" s="96" t="s">
        <v>413</v>
      </c>
      <c r="I167" s="101">
        <v>0</v>
      </c>
      <c r="J167" s="101">
        <v>0</v>
      </c>
      <c r="K167" s="101">
        <v>0</v>
      </c>
      <c r="L167" s="97">
        <v>1</v>
      </c>
      <c r="M167" s="101">
        <v>0</v>
      </c>
      <c r="N167" s="101">
        <v>0</v>
      </c>
      <c r="O167" s="96" t="s">
        <v>413</v>
      </c>
      <c r="P167" s="101">
        <v>0</v>
      </c>
      <c r="Q167" s="101">
        <v>0</v>
      </c>
      <c r="R167" s="101">
        <v>0</v>
      </c>
      <c r="S167" s="97">
        <v>1</v>
      </c>
      <c r="T167" s="101">
        <v>0</v>
      </c>
      <c r="U167" s="101">
        <v>0</v>
      </c>
      <c r="V167" s="96" t="s">
        <v>413</v>
      </c>
      <c r="W167" s="101">
        <v>0</v>
      </c>
      <c r="X167" s="101">
        <v>0</v>
      </c>
      <c r="Y167" s="101">
        <v>0</v>
      </c>
      <c r="Z167" s="97">
        <v>1</v>
      </c>
      <c r="AA167" s="101">
        <v>0</v>
      </c>
      <c r="AB167" s="101">
        <v>0</v>
      </c>
      <c r="AC167" s="96" t="s">
        <v>413</v>
      </c>
      <c r="AD167" s="101">
        <v>0</v>
      </c>
      <c r="AE167" s="101">
        <v>0</v>
      </c>
      <c r="AF167" s="101">
        <v>0</v>
      </c>
      <c r="AG167" s="97">
        <v>1</v>
      </c>
      <c r="AH167" s="101">
        <v>0</v>
      </c>
      <c r="AI167" s="101">
        <v>0</v>
      </c>
    </row>
    <row r="168" spans="1:35" ht="36" x14ac:dyDescent="0.4">
      <c r="A168" s="96" t="s">
        <v>414</v>
      </c>
      <c r="B168" s="101">
        <v>0</v>
      </c>
      <c r="C168" s="101">
        <v>0</v>
      </c>
      <c r="D168" s="101">
        <v>0</v>
      </c>
      <c r="E168" s="97">
        <v>1</v>
      </c>
      <c r="F168" s="101">
        <v>0</v>
      </c>
      <c r="G168" s="101">
        <v>0</v>
      </c>
      <c r="H168" s="96" t="s">
        <v>414</v>
      </c>
      <c r="I168" s="101">
        <v>0</v>
      </c>
      <c r="J168" s="101">
        <v>0</v>
      </c>
      <c r="K168" s="101">
        <v>0</v>
      </c>
      <c r="L168" s="97">
        <v>1</v>
      </c>
      <c r="M168" s="101">
        <v>0</v>
      </c>
      <c r="N168" s="101">
        <v>0</v>
      </c>
      <c r="O168" s="96" t="s">
        <v>414</v>
      </c>
      <c r="P168" s="101">
        <v>0</v>
      </c>
      <c r="Q168" s="101">
        <v>0</v>
      </c>
      <c r="R168" s="101">
        <v>0</v>
      </c>
      <c r="S168" s="97">
        <v>1</v>
      </c>
      <c r="T168" s="101">
        <v>0</v>
      </c>
      <c r="U168" s="101">
        <v>0</v>
      </c>
      <c r="V168" s="96" t="s">
        <v>414</v>
      </c>
      <c r="W168" s="101">
        <v>0</v>
      </c>
      <c r="X168" s="101">
        <v>0</v>
      </c>
      <c r="Y168" s="101">
        <v>0</v>
      </c>
      <c r="Z168" s="97">
        <v>1</v>
      </c>
      <c r="AA168" s="101">
        <v>0</v>
      </c>
      <c r="AB168" s="101">
        <v>0</v>
      </c>
      <c r="AC168" s="96" t="s">
        <v>414</v>
      </c>
      <c r="AD168" s="101">
        <v>0</v>
      </c>
      <c r="AE168" s="101">
        <v>0</v>
      </c>
      <c r="AF168" s="101">
        <v>0</v>
      </c>
      <c r="AG168" s="97">
        <v>1</v>
      </c>
      <c r="AH168" s="101">
        <v>0</v>
      </c>
      <c r="AI168" s="101">
        <v>0</v>
      </c>
    </row>
    <row r="169" spans="1:35" ht="18" x14ac:dyDescent="0.4">
      <c r="A169" s="101">
        <v>0</v>
      </c>
      <c r="B169" s="101">
        <v>0</v>
      </c>
      <c r="C169" s="101">
        <v>0</v>
      </c>
      <c r="D169" s="101">
        <v>0</v>
      </c>
      <c r="E169" s="97">
        <v>1</v>
      </c>
      <c r="F169" s="101">
        <v>0</v>
      </c>
      <c r="G169" s="101">
        <v>0</v>
      </c>
      <c r="H169" s="101">
        <v>0</v>
      </c>
      <c r="I169" s="101">
        <v>0</v>
      </c>
      <c r="J169" s="101">
        <v>0</v>
      </c>
      <c r="K169" s="101">
        <v>0</v>
      </c>
      <c r="L169" s="97">
        <v>1</v>
      </c>
      <c r="M169" s="101">
        <v>0</v>
      </c>
      <c r="N169" s="101">
        <v>0</v>
      </c>
      <c r="O169" s="101">
        <v>0</v>
      </c>
      <c r="P169" s="101">
        <v>0</v>
      </c>
      <c r="Q169" s="101">
        <v>0</v>
      </c>
      <c r="R169" s="101">
        <v>0</v>
      </c>
      <c r="S169" s="97">
        <v>1</v>
      </c>
      <c r="T169" s="101">
        <v>0</v>
      </c>
      <c r="U169" s="101">
        <v>0</v>
      </c>
      <c r="V169" s="101">
        <v>0</v>
      </c>
      <c r="W169" s="101">
        <v>0</v>
      </c>
      <c r="X169" s="101">
        <v>0</v>
      </c>
      <c r="Y169" s="101">
        <v>0</v>
      </c>
      <c r="Z169" s="97">
        <v>1</v>
      </c>
      <c r="AA169" s="101">
        <v>0</v>
      </c>
      <c r="AB169" s="101">
        <v>0</v>
      </c>
      <c r="AC169" s="101">
        <v>0</v>
      </c>
      <c r="AD169" s="101">
        <v>0</v>
      </c>
      <c r="AE169" s="101">
        <v>0</v>
      </c>
      <c r="AF169" s="101">
        <v>0</v>
      </c>
      <c r="AG169" s="97">
        <v>1</v>
      </c>
      <c r="AH169" s="101">
        <v>0</v>
      </c>
      <c r="AI169" s="101">
        <v>0</v>
      </c>
    </row>
    <row r="170" spans="1:35" ht="18" x14ac:dyDescent="0.4">
      <c r="A170" s="101">
        <v>0</v>
      </c>
      <c r="B170" s="101">
        <v>0</v>
      </c>
      <c r="C170" s="101">
        <v>0</v>
      </c>
      <c r="D170" s="101">
        <v>0</v>
      </c>
      <c r="E170" s="97">
        <v>1</v>
      </c>
      <c r="F170" s="101">
        <v>0</v>
      </c>
      <c r="G170" s="101">
        <v>0</v>
      </c>
      <c r="H170" s="101">
        <v>0</v>
      </c>
      <c r="I170" s="101">
        <v>0</v>
      </c>
      <c r="J170" s="101">
        <v>0</v>
      </c>
      <c r="K170" s="101">
        <v>0</v>
      </c>
      <c r="L170" s="97">
        <v>1</v>
      </c>
      <c r="M170" s="101">
        <v>0</v>
      </c>
      <c r="N170" s="101">
        <v>0</v>
      </c>
      <c r="O170" s="101">
        <v>0</v>
      </c>
      <c r="P170" s="101">
        <v>0</v>
      </c>
      <c r="Q170" s="101">
        <v>0</v>
      </c>
      <c r="R170" s="101">
        <v>0</v>
      </c>
      <c r="S170" s="97">
        <v>1</v>
      </c>
      <c r="T170" s="101">
        <v>0</v>
      </c>
      <c r="U170" s="101">
        <v>0</v>
      </c>
      <c r="V170" s="101">
        <v>0</v>
      </c>
      <c r="W170" s="101">
        <v>0</v>
      </c>
      <c r="X170" s="101">
        <v>0</v>
      </c>
      <c r="Y170" s="101">
        <v>0</v>
      </c>
      <c r="Z170" s="97">
        <v>1</v>
      </c>
      <c r="AA170" s="101">
        <v>0</v>
      </c>
      <c r="AB170" s="101">
        <v>0</v>
      </c>
      <c r="AC170" s="101">
        <v>0</v>
      </c>
      <c r="AD170" s="101">
        <v>0</v>
      </c>
      <c r="AE170" s="101">
        <v>0</v>
      </c>
      <c r="AF170" s="101">
        <v>0</v>
      </c>
      <c r="AG170" s="97">
        <v>1</v>
      </c>
      <c r="AH170" s="101">
        <v>0</v>
      </c>
      <c r="AI170" s="101">
        <v>0</v>
      </c>
    </row>
    <row r="171" spans="1:35" ht="18" x14ac:dyDescent="0.4">
      <c r="A171" s="96" t="s">
        <v>415</v>
      </c>
      <c r="B171" s="101">
        <v>0</v>
      </c>
      <c r="C171" s="101">
        <v>0</v>
      </c>
      <c r="D171" s="101">
        <v>0</v>
      </c>
      <c r="E171" s="97">
        <v>1</v>
      </c>
      <c r="F171" s="101">
        <v>0</v>
      </c>
      <c r="G171" s="101">
        <v>0</v>
      </c>
      <c r="H171" s="96" t="s">
        <v>415</v>
      </c>
      <c r="I171" s="101">
        <v>0</v>
      </c>
      <c r="J171" s="101">
        <v>0</v>
      </c>
      <c r="K171" s="101">
        <v>0</v>
      </c>
      <c r="L171" s="97">
        <v>1</v>
      </c>
      <c r="M171" s="101">
        <v>0</v>
      </c>
      <c r="N171" s="101">
        <v>0</v>
      </c>
      <c r="O171" s="96" t="s">
        <v>415</v>
      </c>
      <c r="P171" s="101">
        <v>0</v>
      </c>
      <c r="Q171" s="101">
        <v>0</v>
      </c>
      <c r="R171" s="101">
        <v>0</v>
      </c>
      <c r="S171" s="97">
        <v>1</v>
      </c>
      <c r="T171" s="101">
        <v>0</v>
      </c>
      <c r="U171" s="101">
        <v>0</v>
      </c>
      <c r="V171" s="96" t="s">
        <v>415</v>
      </c>
      <c r="W171" s="101">
        <v>0</v>
      </c>
      <c r="X171" s="101">
        <v>0</v>
      </c>
      <c r="Y171" s="101">
        <v>0</v>
      </c>
      <c r="Z171" s="97">
        <v>1</v>
      </c>
      <c r="AA171" s="101">
        <v>0</v>
      </c>
      <c r="AB171" s="101">
        <v>0</v>
      </c>
      <c r="AC171" s="96" t="s">
        <v>415</v>
      </c>
      <c r="AD171" s="101">
        <v>0</v>
      </c>
      <c r="AE171" s="101">
        <v>0</v>
      </c>
      <c r="AF171" s="101">
        <v>0</v>
      </c>
      <c r="AG171" s="97">
        <v>1</v>
      </c>
      <c r="AH171" s="101">
        <v>0</v>
      </c>
      <c r="AI171" s="101">
        <v>0</v>
      </c>
    </row>
    <row r="172" spans="1:35" ht="36" x14ac:dyDescent="0.4">
      <c r="A172" s="96" t="s">
        <v>416</v>
      </c>
      <c r="B172" s="101">
        <v>0</v>
      </c>
      <c r="C172" s="101">
        <v>0</v>
      </c>
      <c r="D172" s="101">
        <v>0</v>
      </c>
      <c r="E172" s="97">
        <v>1</v>
      </c>
      <c r="F172" s="101">
        <v>0</v>
      </c>
      <c r="G172" s="101">
        <v>0</v>
      </c>
      <c r="H172" s="96" t="s">
        <v>416</v>
      </c>
      <c r="I172" s="101">
        <v>0</v>
      </c>
      <c r="J172" s="101">
        <v>0</v>
      </c>
      <c r="K172" s="101">
        <v>0</v>
      </c>
      <c r="L172" s="97">
        <v>1</v>
      </c>
      <c r="M172" s="101">
        <v>0</v>
      </c>
      <c r="N172" s="101">
        <v>0</v>
      </c>
      <c r="O172" s="96" t="s">
        <v>416</v>
      </c>
      <c r="P172" s="101">
        <v>0</v>
      </c>
      <c r="Q172" s="101">
        <v>0</v>
      </c>
      <c r="R172" s="101">
        <v>0</v>
      </c>
      <c r="S172" s="97">
        <v>1</v>
      </c>
      <c r="T172" s="101">
        <v>0</v>
      </c>
      <c r="U172" s="101">
        <v>0</v>
      </c>
      <c r="V172" s="96" t="s">
        <v>416</v>
      </c>
      <c r="W172" s="101">
        <v>0</v>
      </c>
      <c r="X172" s="101">
        <v>0</v>
      </c>
      <c r="Y172" s="101">
        <v>0</v>
      </c>
      <c r="Z172" s="97">
        <v>1</v>
      </c>
      <c r="AA172" s="101">
        <v>0</v>
      </c>
      <c r="AB172" s="101">
        <v>0</v>
      </c>
      <c r="AC172" s="96" t="s">
        <v>416</v>
      </c>
      <c r="AD172" s="101">
        <v>0</v>
      </c>
      <c r="AE172" s="101">
        <v>0</v>
      </c>
      <c r="AF172" s="101">
        <v>0</v>
      </c>
      <c r="AG172" s="97">
        <v>1</v>
      </c>
      <c r="AH172" s="101">
        <v>0</v>
      </c>
      <c r="AI172" s="101">
        <v>0</v>
      </c>
    </row>
  </sheetData>
  <mergeCells count="2">
    <mergeCell ref="B2:F2"/>
    <mergeCell ref="B3:F3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B1324-D518-4D5E-BE75-D3C7F7CD8CCC}">
  <sheetPr codeName="Sheet266"/>
  <dimension ref="A1:O103"/>
  <sheetViews>
    <sheetView workbookViewId="0">
      <selection activeCell="A4" sqref="A4:O104"/>
    </sheetView>
  </sheetViews>
  <sheetFormatPr defaultRowHeight="12.5" x14ac:dyDescent="0.25"/>
  <cols>
    <col min="1" max="1" width="17.453125" style="32" bestFit="1" customWidth="1"/>
    <col min="2" max="2" width="11.54296875" style="32" bestFit="1" customWidth="1"/>
    <col min="3" max="3" width="27.26953125" style="32" bestFit="1" customWidth="1"/>
    <col min="4" max="4" width="19.90625" style="32" bestFit="1" customWidth="1"/>
    <col min="5" max="5" width="13.6328125" style="32" bestFit="1" customWidth="1"/>
    <col min="6" max="6" width="12.90625" style="32" bestFit="1" customWidth="1"/>
    <col min="7" max="7" width="17.81640625" style="32" bestFit="1" customWidth="1"/>
    <col min="8" max="8" width="17.453125" style="32" bestFit="1" customWidth="1"/>
    <col min="9" max="11" width="17.81640625" style="32" bestFit="1" customWidth="1"/>
    <col min="12" max="12" width="17.453125" style="32" bestFit="1" customWidth="1"/>
    <col min="13" max="14" width="11.26953125" style="32" bestFit="1" customWidth="1"/>
    <col min="15" max="16384" width="8.7265625" style="32"/>
  </cols>
  <sheetData>
    <row r="1" spans="1:15" ht="35" customHeight="1" x14ac:dyDescent="0.35">
      <c r="A1" s="263" t="s">
        <v>773</v>
      </c>
      <c r="B1" s="264"/>
      <c r="C1" s="264"/>
      <c r="D1" s="265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5" ht="53.5" thickBot="1" x14ac:dyDescent="0.45">
      <c r="A2" s="33" t="s">
        <v>126</v>
      </c>
      <c r="B2" s="34" t="s">
        <v>127</v>
      </c>
      <c r="C2" s="33" t="s">
        <v>128</v>
      </c>
      <c r="D2" s="35" t="s">
        <v>129</v>
      </c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5" ht="18.5" thickBot="1" x14ac:dyDescent="0.45">
      <c r="A3" s="36" t="s">
        <v>130</v>
      </c>
      <c r="B3" s="36" t="s">
        <v>131</v>
      </c>
      <c r="C3" s="36" t="s">
        <v>132</v>
      </c>
      <c r="D3" s="36" t="s">
        <v>133</v>
      </c>
      <c r="E3" s="36" t="s">
        <v>134</v>
      </c>
      <c r="F3" s="36" t="s">
        <v>135</v>
      </c>
      <c r="G3" s="36" t="s">
        <v>136</v>
      </c>
      <c r="H3" s="37" t="s">
        <v>137</v>
      </c>
      <c r="I3" s="37" t="s">
        <v>138</v>
      </c>
      <c r="J3" s="37" t="s">
        <v>139</v>
      </c>
      <c r="K3" s="37" t="s">
        <v>140</v>
      </c>
      <c r="L3" s="37" t="s">
        <v>541</v>
      </c>
      <c r="M3" s="37" t="s">
        <v>542</v>
      </c>
      <c r="N3" s="38" t="s">
        <v>543</v>
      </c>
      <c r="O3" s="39"/>
    </row>
    <row r="4" spans="1:15" ht="36" x14ac:dyDescent="0.4">
      <c r="A4" s="40" t="s">
        <v>772</v>
      </c>
      <c r="B4" s="41" t="s">
        <v>774</v>
      </c>
      <c r="C4" s="40" t="s">
        <v>596</v>
      </c>
      <c r="D4" s="40" t="s">
        <v>597</v>
      </c>
      <c r="E4" s="41" t="s">
        <v>598</v>
      </c>
      <c r="F4" s="40" t="s">
        <v>168</v>
      </c>
      <c r="G4" s="42" t="s">
        <v>169</v>
      </c>
      <c r="H4" s="43"/>
      <c r="I4" s="43"/>
      <c r="J4" s="43"/>
      <c r="K4" s="43"/>
      <c r="L4" s="43"/>
      <c r="M4" s="43"/>
      <c r="N4" s="43"/>
    </row>
    <row r="5" spans="1:15" ht="18.5" thickBot="1" x14ac:dyDescent="0.45">
      <c r="A5" s="44">
        <v>1000</v>
      </c>
      <c r="B5" s="56">
        <v>1027.27</v>
      </c>
      <c r="C5" s="44">
        <v>1011.9705333233418</v>
      </c>
      <c r="D5" s="44">
        <v>1015.0064315795898</v>
      </c>
      <c r="E5" s="47">
        <v>0.21734332229309081</v>
      </c>
      <c r="F5" s="51">
        <v>0.26070330692082644</v>
      </c>
      <c r="G5" s="50">
        <v>0.28032121845334768</v>
      </c>
      <c r="H5" s="43"/>
      <c r="I5" s="43"/>
      <c r="J5" s="43"/>
      <c r="K5" s="43"/>
      <c r="L5" s="43"/>
      <c r="M5" s="43"/>
      <c r="N5" s="43"/>
    </row>
    <row r="6" spans="1:15" ht="36" x14ac:dyDescent="0.4">
      <c r="A6" s="49"/>
      <c r="B6" s="49"/>
      <c r="C6" s="49"/>
      <c r="D6" s="49"/>
      <c r="E6" s="49"/>
      <c r="F6" s="41" t="s">
        <v>143</v>
      </c>
      <c r="G6" s="41" t="s">
        <v>144</v>
      </c>
      <c r="H6" s="42" t="s">
        <v>145</v>
      </c>
      <c r="I6" s="43"/>
      <c r="J6" s="43"/>
      <c r="K6" s="43"/>
      <c r="L6" s="43"/>
      <c r="M6" s="43"/>
      <c r="N6" s="43"/>
    </row>
    <row r="7" spans="1:15" ht="18.5" thickBot="1" x14ac:dyDescent="0.45">
      <c r="A7" s="49"/>
      <c r="B7" s="49"/>
      <c r="C7" s="49"/>
      <c r="D7" s="49"/>
      <c r="E7" s="49"/>
      <c r="F7" s="64">
        <v>4.8793574325740337E-2</v>
      </c>
      <c r="G7" s="64">
        <v>1.0054484351193903E-2</v>
      </c>
      <c r="H7" s="65">
        <v>3.2534792054580829E-3</v>
      </c>
      <c r="I7" s="43"/>
      <c r="J7" s="43"/>
      <c r="K7" s="43"/>
      <c r="L7" s="43"/>
      <c r="M7" s="43"/>
      <c r="N7" s="43"/>
    </row>
    <row r="8" spans="1:15" ht="36" x14ac:dyDescent="0.4">
      <c r="A8" s="49"/>
      <c r="B8" s="49"/>
      <c r="C8" s="49"/>
      <c r="D8" s="49"/>
      <c r="E8" s="49"/>
      <c r="F8" s="49"/>
      <c r="G8" s="49"/>
      <c r="H8" s="42" t="s">
        <v>146</v>
      </c>
      <c r="I8" s="43"/>
      <c r="J8" s="43"/>
      <c r="K8" s="43"/>
      <c r="L8" s="43"/>
      <c r="M8" s="43"/>
      <c r="N8" s="43"/>
    </row>
    <row r="9" spans="1:15" ht="18.5" thickBot="1" x14ac:dyDescent="0.45">
      <c r="A9" s="49"/>
      <c r="B9" s="49"/>
      <c r="C9" s="49"/>
      <c r="D9" s="49"/>
      <c r="E9" s="49"/>
      <c r="F9" s="49"/>
      <c r="G9" s="49"/>
      <c r="H9" s="48">
        <v>1.0255573518779242E-2</v>
      </c>
      <c r="I9" s="43"/>
      <c r="J9" s="43"/>
      <c r="K9" s="43"/>
      <c r="L9" s="43"/>
      <c r="M9" s="43"/>
      <c r="N9" s="43"/>
    </row>
    <row r="10" spans="1:15" ht="18" x14ac:dyDescent="0.4">
      <c r="A10" s="49"/>
      <c r="B10" s="49"/>
      <c r="C10" s="49"/>
      <c r="D10" s="49"/>
      <c r="E10" s="49"/>
      <c r="F10" s="49"/>
      <c r="G10" s="41" t="s">
        <v>147</v>
      </c>
      <c r="H10" s="42" t="s">
        <v>148</v>
      </c>
      <c r="I10" s="43"/>
      <c r="J10" s="43"/>
      <c r="K10" s="43"/>
      <c r="L10" s="43"/>
      <c r="M10" s="43"/>
      <c r="N10" s="43"/>
    </row>
    <row r="11" spans="1:15" ht="18.5" thickBot="1" x14ac:dyDescent="0.45">
      <c r="A11" s="49"/>
      <c r="B11" s="49"/>
      <c r="C11" s="49"/>
      <c r="D11" s="49"/>
      <c r="E11" s="49"/>
      <c r="F11" s="49"/>
      <c r="G11" s="64">
        <v>1.8766053770959523E-2</v>
      </c>
      <c r="H11" s="48">
        <v>1.8766081705453797E-2</v>
      </c>
      <c r="I11" s="43"/>
      <c r="J11" s="43"/>
      <c r="K11" s="43"/>
      <c r="L11" s="43"/>
      <c r="M11" s="43"/>
      <c r="N11" s="43"/>
    </row>
    <row r="12" spans="1:15" ht="18" x14ac:dyDescent="0.4">
      <c r="A12" s="49"/>
      <c r="B12" s="49"/>
      <c r="C12" s="49"/>
      <c r="D12" s="49"/>
      <c r="E12" s="49"/>
      <c r="F12" s="49"/>
      <c r="G12" s="41" t="s">
        <v>149</v>
      </c>
      <c r="H12" s="42" t="s">
        <v>148</v>
      </c>
      <c r="I12" s="43"/>
      <c r="J12" s="43"/>
      <c r="K12" s="43"/>
      <c r="L12" s="43"/>
      <c r="M12" s="43"/>
      <c r="N12" s="43"/>
    </row>
    <row r="13" spans="1:15" ht="18.5" thickBot="1" x14ac:dyDescent="0.45">
      <c r="A13" s="49"/>
      <c r="B13" s="49"/>
      <c r="C13" s="49"/>
      <c r="D13" s="49"/>
      <c r="E13" s="49"/>
      <c r="F13" s="49"/>
      <c r="G13" s="105">
        <v>8.330515516464132E-3</v>
      </c>
      <c r="H13" s="65">
        <v>8.3305283192936733E-3</v>
      </c>
      <c r="I13" s="43"/>
      <c r="J13" s="43"/>
      <c r="K13" s="43"/>
      <c r="L13" s="43"/>
      <c r="M13" s="43"/>
      <c r="N13" s="43"/>
    </row>
    <row r="14" spans="1:15" ht="18" x14ac:dyDescent="0.4">
      <c r="A14" s="49"/>
      <c r="B14" s="49"/>
      <c r="C14" s="49"/>
      <c r="D14" s="49"/>
      <c r="E14" s="49"/>
      <c r="F14" s="49"/>
      <c r="G14" s="40" t="s">
        <v>150</v>
      </c>
      <c r="H14" s="42" t="s">
        <v>151</v>
      </c>
      <c r="I14" s="43"/>
      <c r="J14" s="43"/>
      <c r="K14" s="43"/>
      <c r="L14" s="43"/>
      <c r="M14" s="43"/>
      <c r="N14" s="43"/>
    </row>
    <row r="15" spans="1:15" ht="18.5" thickBot="1" x14ac:dyDescent="0.45">
      <c r="A15" s="49"/>
      <c r="B15" s="49"/>
      <c r="C15" s="49"/>
      <c r="D15" s="49"/>
      <c r="E15" s="49"/>
      <c r="F15" s="49"/>
      <c r="G15" s="66">
        <v>1.30108320297464E-2</v>
      </c>
      <c r="H15" s="69">
        <v>1.3010832481086254E-2</v>
      </c>
      <c r="I15" s="43"/>
      <c r="J15" s="43"/>
      <c r="K15" s="43"/>
      <c r="L15" s="43"/>
      <c r="M15" s="43"/>
      <c r="N15" s="43"/>
    </row>
    <row r="16" spans="1:15" ht="18" x14ac:dyDescent="0.4">
      <c r="A16" s="49"/>
      <c r="B16" s="49"/>
      <c r="C16" s="49"/>
      <c r="D16" s="49"/>
      <c r="E16" s="49"/>
      <c r="F16" s="40" t="s">
        <v>150</v>
      </c>
      <c r="G16" s="42" t="s">
        <v>151</v>
      </c>
      <c r="H16" s="43"/>
      <c r="I16" s="43"/>
      <c r="J16" s="43"/>
      <c r="K16" s="43"/>
      <c r="L16" s="43"/>
      <c r="M16" s="43"/>
      <c r="N16" s="43"/>
    </row>
    <row r="17" spans="1:14" ht="18.5" thickBot="1" x14ac:dyDescent="0.45">
      <c r="A17" s="49"/>
      <c r="B17" s="49"/>
      <c r="C17" s="49"/>
      <c r="D17" s="49"/>
      <c r="E17" s="49"/>
      <c r="F17" s="66">
        <v>4.6511469513177875E-2</v>
      </c>
      <c r="G17" s="48">
        <v>4.6511471271514893E-2</v>
      </c>
      <c r="H17" s="43"/>
      <c r="I17" s="43"/>
      <c r="J17" s="43"/>
      <c r="K17" s="43"/>
      <c r="L17" s="43"/>
      <c r="M17" s="43"/>
      <c r="N17" s="43"/>
    </row>
    <row r="18" spans="1:14" ht="36" x14ac:dyDescent="0.4">
      <c r="A18" s="49"/>
      <c r="B18" s="49"/>
      <c r="C18" s="49"/>
      <c r="D18" s="49"/>
      <c r="E18" s="41" t="s">
        <v>599</v>
      </c>
      <c r="F18" s="40" t="s">
        <v>187</v>
      </c>
      <c r="G18" s="113" t="s">
        <v>188</v>
      </c>
      <c r="H18" s="40" t="s">
        <v>189</v>
      </c>
      <c r="I18" s="40" t="s">
        <v>190</v>
      </c>
      <c r="J18" s="42" t="s">
        <v>191</v>
      </c>
      <c r="K18" s="43"/>
      <c r="L18" s="43"/>
      <c r="M18" s="43"/>
      <c r="N18" s="43"/>
    </row>
    <row r="19" spans="1:14" ht="18.5" thickBot="1" x14ac:dyDescent="0.45">
      <c r="A19" s="49"/>
      <c r="B19" s="49"/>
      <c r="C19" s="49"/>
      <c r="D19" s="49"/>
      <c r="E19" s="55">
        <v>912.41057590728769</v>
      </c>
      <c r="F19" s="44">
        <v>1076.683463644926</v>
      </c>
      <c r="G19" s="45">
        <v>6.1722602707592777</v>
      </c>
      <c r="H19" s="61">
        <v>12.394083818931581</v>
      </c>
      <c r="I19" s="61">
        <v>36.342800622491836</v>
      </c>
      <c r="J19" s="58">
        <v>36.342800140380859</v>
      </c>
      <c r="K19" s="43"/>
      <c r="L19" s="43"/>
      <c r="M19" s="43"/>
      <c r="N19" s="43"/>
    </row>
    <row r="20" spans="1:14" ht="18" x14ac:dyDescent="0.4">
      <c r="A20" s="49"/>
      <c r="B20" s="49"/>
      <c r="C20" s="49"/>
      <c r="D20" s="49"/>
      <c r="E20" s="49"/>
      <c r="F20" s="49"/>
      <c r="G20" s="113" t="s">
        <v>192</v>
      </c>
      <c r="H20" s="41" t="s">
        <v>157</v>
      </c>
      <c r="I20" s="41" t="s">
        <v>144</v>
      </c>
      <c r="J20" s="42" t="s">
        <v>145</v>
      </c>
      <c r="K20" s="43"/>
      <c r="L20" s="43"/>
      <c r="M20" s="43"/>
      <c r="N20" s="43"/>
    </row>
    <row r="21" spans="1:14" ht="18.5" thickBot="1" x14ac:dyDescent="0.45">
      <c r="A21" s="49"/>
      <c r="B21" s="49"/>
      <c r="C21" s="49"/>
      <c r="D21" s="49"/>
      <c r="E21" s="49"/>
      <c r="F21" s="49"/>
      <c r="G21" s="61">
        <v>19.918644226074218</v>
      </c>
      <c r="H21" s="62">
        <v>12.947118568420411</v>
      </c>
      <c r="I21" s="46">
        <v>2.6679047082104015</v>
      </c>
      <c r="J21" s="50">
        <v>0.86329364887804583</v>
      </c>
      <c r="K21" s="43"/>
      <c r="L21" s="43"/>
      <c r="M21" s="43"/>
      <c r="N21" s="43"/>
    </row>
    <row r="22" spans="1:14" ht="36" x14ac:dyDescent="0.4">
      <c r="A22" s="49"/>
      <c r="B22" s="49"/>
      <c r="C22" s="49"/>
      <c r="D22" s="49"/>
      <c r="E22" s="49"/>
      <c r="F22" s="49"/>
      <c r="G22" s="49"/>
      <c r="H22" s="49"/>
      <c r="I22" s="49"/>
      <c r="J22" s="42" t="s">
        <v>146</v>
      </c>
      <c r="K22" s="43"/>
      <c r="L22" s="43"/>
      <c r="M22" s="43"/>
      <c r="N22" s="43"/>
    </row>
    <row r="23" spans="1:14" ht="18.5" thickBot="1" x14ac:dyDescent="0.45">
      <c r="A23" s="49"/>
      <c r="B23" s="49"/>
      <c r="C23" s="49"/>
      <c r="D23" s="49"/>
      <c r="E23" s="49"/>
      <c r="F23" s="49"/>
      <c r="G23" s="49"/>
      <c r="H23" s="49"/>
      <c r="I23" s="49"/>
      <c r="J23" s="53">
        <v>2.7212626622942953</v>
      </c>
      <c r="K23" s="43"/>
      <c r="L23" s="43"/>
      <c r="M23" s="43"/>
      <c r="N23" s="43"/>
    </row>
    <row r="24" spans="1:14" ht="18" x14ac:dyDescent="0.4">
      <c r="A24" s="49"/>
      <c r="B24" s="49"/>
      <c r="C24" s="49"/>
      <c r="D24" s="49"/>
      <c r="E24" s="49"/>
      <c r="F24" s="49"/>
      <c r="G24" s="49"/>
      <c r="H24" s="49"/>
      <c r="I24" s="41" t="s">
        <v>147</v>
      </c>
      <c r="J24" s="42" t="s">
        <v>148</v>
      </c>
      <c r="K24" s="43"/>
      <c r="L24" s="43"/>
      <c r="M24" s="43"/>
      <c r="N24" s="43"/>
    </row>
    <row r="25" spans="1:14" ht="18.5" thickBot="1" x14ac:dyDescent="0.45">
      <c r="A25" s="49"/>
      <c r="B25" s="49"/>
      <c r="C25" s="49"/>
      <c r="D25" s="49"/>
      <c r="E25" s="49"/>
      <c r="F25" s="49"/>
      <c r="G25" s="49"/>
      <c r="H25" s="49"/>
      <c r="I25" s="46">
        <v>4.9794739800979917</v>
      </c>
      <c r="J25" s="53">
        <v>4.9794816789700223</v>
      </c>
      <c r="K25" s="43"/>
      <c r="L25" s="43"/>
      <c r="M25" s="43"/>
      <c r="N25" s="43"/>
    </row>
    <row r="26" spans="1:14" ht="18" x14ac:dyDescent="0.4">
      <c r="A26" s="49"/>
      <c r="B26" s="49"/>
      <c r="C26" s="49"/>
      <c r="D26" s="49"/>
      <c r="E26" s="49"/>
      <c r="F26" s="49"/>
      <c r="G26" s="49"/>
      <c r="H26" s="49"/>
      <c r="I26" s="41" t="s">
        <v>149</v>
      </c>
      <c r="J26" s="42" t="s">
        <v>148</v>
      </c>
      <c r="K26" s="43"/>
      <c r="L26" s="43"/>
      <c r="M26" s="43"/>
      <c r="N26" s="43"/>
    </row>
    <row r="27" spans="1:14" ht="18.5" thickBot="1" x14ac:dyDescent="0.45">
      <c r="A27" s="49"/>
      <c r="B27" s="49"/>
      <c r="C27" s="49"/>
      <c r="D27" s="49"/>
      <c r="E27" s="49"/>
      <c r="F27" s="49"/>
      <c r="G27" s="49"/>
      <c r="H27" s="49"/>
      <c r="I27" s="46">
        <v>2.2104586164635474</v>
      </c>
      <c r="J27" s="53">
        <v>2.2104618958296443</v>
      </c>
      <c r="K27" s="43"/>
      <c r="L27" s="43"/>
      <c r="M27" s="43"/>
      <c r="N27" s="43"/>
    </row>
    <row r="28" spans="1:14" ht="18" x14ac:dyDescent="0.4">
      <c r="A28" s="49"/>
      <c r="B28" s="49"/>
      <c r="C28" s="49"/>
      <c r="D28" s="49"/>
      <c r="E28" s="49"/>
      <c r="F28" s="49"/>
      <c r="G28" s="49"/>
      <c r="H28" s="49"/>
      <c r="I28" s="40" t="s">
        <v>150</v>
      </c>
      <c r="J28" s="42" t="s">
        <v>151</v>
      </c>
      <c r="K28" s="43"/>
      <c r="L28" s="43"/>
      <c r="M28" s="43"/>
      <c r="N28" s="43"/>
    </row>
    <row r="29" spans="1:14" ht="18.5" thickBot="1" x14ac:dyDescent="0.45">
      <c r="A29" s="49"/>
      <c r="B29" s="49"/>
      <c r="C29" s="49"/>
      <c r="D29" s="49"/>
      <c r="E29" s="49"/>
      <c r="F29" s="49"/>
      <c r="G29" s="49"/>
      <c r="H29" s="49"/>
      <c r="I29" s="45">
        <v>3.4523560649605405</v>
      </c>
      <c r="J29" s="53">
        <v>3.4523561000823975</v>
      </c>
      <c r="K29" s="43"/>
      <c r="L29" s="43"/>
      <c r="M29" s="43"/>
      <c r="N29" s="43"/>
    </row>
    <row r="30" spans="1:14" ht="36" x14ac:dyDescent="0.4">
      <c r="A30" s="49"/>
      <c r="B30" s="49"/>
      <c r="C30" s="49"/>
      <c r="D30" s="49"/>
      <c r="E30" s="49"/>
      <c r="F30" s="49"/>
      <c r="G30" s="49"/>
      <c r="H30" s="112" t="s">
        <v>155</v>
      </c>
      <c r="I30" s="40" t="s">
        <v>156</v>
      </c>
      <c r="J30" s="41" t="s">
        <v>157</v>
      </c>
      <c r="K30" s="41" t="s">
        <v>144</v>
      </c>
      <c r="L30" s="42" t="s">
        <v>145</v>
      </c>
      <c r="M30" s="43"/>
      <c r="N30" s="43"/>
    </row>
    <row r="31" spans="1:14" ht="18.5" thickBot="1" x14ac:dyDescent="0.45">
      <c r="A31" s="49"/>
      <c r="B31" s="49"/>
      <c r="C31" s="49"/>
      <c r="D31" s="49"/>
      <c r="E31" s="49"/>
      <c r="F31" s="49"/>
      <c r="G31" s="49"/>
      <c r="H31" s="46">
        <v>1.9719457511901854</v>
      </c>
      <c r="I31" s="45">
        <v>4.4614089045660421</v>
      </c>
      <c r="J31" s="46">
        <v>1.1456898548126222</v>
      </c>
      <c r="K31" s="47">
        <v>0.23608274464077958</v>
      </c>
      <c r="L31" s="48">
        <v>7.6392812328328105E-2</v>
      </c>
      <c r="M31" s="43"/>
      <c r="N31" s="43"/>
    </row>
    <row r="32" spans="1:14" ht="36" x14ac:dyDescent="0.4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2" t="s">
        <v>146</v>
      </c>
      <c r="M32" s="43"/>
      <c r="N32" s="43"/>
    </row>
    <row r="33" spans="1:14" ht="18.5" thickBot="1" x14ac:dyDescent="0.45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0">
        <v>0.24080439851133631</v>
      </c>
      <c r="M33" s="43"/>
      <c r="N33" s="43"/>
    </row>
    <row r="34" spans="1:14" ht="18" x14ac:dyDescent="0.4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1" t="s">
        <v>147</v>
      </c>
      <c r="L34" s="42" t="s">
        <v>148</v>
      </c>
      <c r="M34" s="43"/>
      <c r="N34" s="43"/>
    </row>
    <row r="35" spans="1:14" ht="18.5" thickBot="1" x14ac:dyDescent="0.45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7">
        <v>0.44063338561947263</v>
      </c>
      <c r="L35" s="50">
        <v>0.44063405989544852</v>
      </c>
      <c r="M35" s="43"/>
      <c r="N35" s="43"/>
    </row>
    <row r="36" spans="1:14" ht="18" x14ac:dyDescent="0.4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1" t="s">
        <v>149</v>
      </c>
      <c r="L36" s="42" t="s">
        <v>148</v>
      </c>
      <c r="M36" s="43"/>
      <c r="N36" s="43"/>
    </row>
    <row r="37" spans="1:14" ht="18.5" thickBot="1" x14ac:dyDescent="0.45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7">
        <v>0.1956033644993363</v>
      </c>
      <c r="L37" s="50">
        <v>0.19560366965238088</v>
      </c>
      <c r="M37" s="43"/>
      <c r="N37" s="43"/>
    </row>
    <row r="38" spans="1:14" ht="18" x14ac:dyDescent="0.4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0" t="s">
        <v>150</v>
      </c>
      <c r="L38" s="42" t="s">
        <v>151</v>
      </c>
      <c r="M38" s="43"/>
      <c r="N38" s="43"/>
    </row>
    <row r="39" spans="1:14" ht="18.5" thickBot="1" x14ac:dyDescent="0.45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51">
        <v>0.30549880315622147</v>
      </c>
      <c r="L39" s="50">
        <v>0.30549880862236023</v>
      </c>
      <c r="M39" s="43"/>
      <c r="N39" s="43"/>
    </row>
    <row r="40" spans="1:14" ht="36" x14ac:dyDescent="0.4">
      <c r="A40" s="49"/>
      <c r="B40" s="49"/>
      <c r="C40" s="49"/>
      <c r="D40" s="49"/>
      <c r="E40" s="49"/>
      <c r="F40" s="49"/>
      <c r="G40" s="49"/>
      <c r="H40" s="49"/>
      <c r="I40" s="49"/>
      <c r="J40" s="41" t="s">
        <v>158</v>
      </c>
      <c r="K40" s="41" t="s">
        <v>159</v>
      </c>
      <c r="L40" s="42" t="s">
        <v>160</v>
      </c>
      <c r="M40" s="43"/>
      <c r="N40" s="43"/>
    </row>
    <row r="41" spans="1:14" ht="18.5" thickBot="1" x14ac:dyDescent="0.45">
      <c r="A41" s="49"/>
      <c r="B41" s="49"/>
      <c r="C41" s="49"/>
      <c r="D41" s="49"/>
      <c r="E41" s="49"/>
      <c r="F41" s="49"/>
      <c r="G41" s="49"/>
      <c r="H41" s="49"/>
      <c r="I41" s="49"/>
      <c r="J41" s="46">
        <v>3.2956428962230686</v>
      </c>
      <c r="K41" s="46">
        <v>7.1454893282004832</v>
      </c>
      <c r="L41" s="58">
        <v>24.917362493521409</v>
      </c>
      <c r="M41" s="43"/>
      <c r="N41" s="43"/>
    </row>
    <row r="42" spans="1:14" ht="36" x14ac:dyDescent="0.4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0" t="s">
        <v>161</v>
      </c>
      <c r="L42" s="41" t="s">
        <v>162</v>
      </c>
      <c r="M42" s="41" t="s">
        <v>149</v>
      </c>
      <c r="N42" s="42" t="s">
        <v>148</v>
      </c>
    </row>
    <row r="43" spans="1:14" ht="18.5" thickBot="1" x14ac:dyDescent="0.45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5">
        <v>6.124705138457557</v>
      </c>
      <c r="L43" s="46">
        <v>4.9721582685279841</v>
      </c>
      <c r="M43" s="46">
        <v>3.0881103678149384</v>
      </c>
      <c r="N43" s="53">
        <v>3.0881151672034477</v>
      </c>
    </row>
    <row r="44" spans="1:14" ht="36" x14ac:dyDescent="0.4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0" t="s">
        <v>163</v>
      </c>
      <c r="N44" s="42" t="s">
        <v>164</v>
      </c>
    </row>
    <row r="45" spans="1:14" ht="18.5" thickBot="1" x14ac:dyDescent="0.4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5">
        <v>2.1441378941816547</v>
      </c>
      <c r="N45" s="53">
        <v>2.208461995124817</v>
      </c>
    </row>
    <row r="46" spans="1:14" ht="36" x14ac:dyDescent="0.4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0" t="s">
        <v>150</v>
      </c>
      <c r="N46" s="42" t="s">
        <v>151</v>
      </c>
    </row>
    <row r="47" spans="1:14" ht="18.5" thickBot="1" x14ac:dyDescent="0.45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51">
        <v>0.18721792274564081</v>
      </c>
      <c r="N47" s="52">
        <v>0.18721792101860046</v>
      </c>
    </row>
    <row r="48" spans="1:14" ht="36" x14ac:dyDescent="0.4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0" t="s">
        <v>150</v>
      </c>
      <c r="M48" s="42" t="s">
        <v>151</v>
      </c>
      <c r="N48" s="43"/>
    </row>
    <row r="49" spans="1:14" ht="18.5" thickBot="1" x14ac:dyDescent="0.45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5">
        <v>1.2435969153156279</v>
      </c>
      <c r="M49" s="59">
        <v>1.2435969114303589</v>
      </c>
      <c r="N49" s="43"/>
    </row>
    <row r="50" spans="1:14" ht="18" x14ac:dyDescent="0.4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0" t="s">
        <v>150</v>
      </c>
      <c r="L50" s="42" t="s">
        <v>151</v>
      </c>
      <c r="M50" s="43"/>
      <c r="N50" s="43"/>
    </row>
    <row r="51" spans="1:14" ht="18.5" thickBot="1" x14ac:dyDescent="0.45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5">
        <v>1.933655158082989</v>
      </c>
      <c r="L51" s="59">
        <v>1.9336551427841187</v>
      </c>
      <c r="M51" s="43"/>
      <c r="N51" s="43"/>
    </row>
    <row r="52" spans="1:14" ht="18" x14ac:dyDescent="0.4">
      <c r="A52" s="49"/>
      <c r="B52" s="49"/>
      <c r="C52" s="49"/>
      <c r="D52" s="49"/>
      <c r="E52" s="49"/>
      <c r="F52" s="49"/>
      <c r="G52" s="49"/>
      <c r="H52" s="40" t="s">
        <v>166</v>
      </c>
      <c r="I52" s="41" t="s">
        <v>157</v>
      </c>
      <c r="J52" s="41" t="s">
        <v>144</v>
      </c>
      <c r="K52" s="42" t="s">
        <v>145</v>
      </c>
      <c r="L52" s="43"/>
      <c r="M52" s="43"/>
      <c r="N52" s="43"/>
    </row>
    <row r="53" spans="1:14" ht="18.5" thickBot="1" x14ac:dyDescent="0.45">
      <c r="A53" s="49"/>
      <c r="B53" s="49"/>
      <c r="C53" s="49"/>
      <c r="D53" s="49"/>
      <c r="E53" s="49"/>
      <c r="F53" s="49"/>
      <c r="G53" s="49"/>
      <c r="H53" s="61">
        <v>15.895077873229981</v>
      </c>
      <c r="I53" s="46">
        <v>8.9997929967880257</v>
      </c>
      <c r="J53" s="46">
        <v>1.8545122435961205</v>
      </c>
      <c r="K53" s="50">
        <v>0.60009215001186378</v>
      </c>
      <c r="L53" s="43"/>
      <c r="M53" s="43"/>
      <c r="N53" s="43"/>
    </row>
    <row r="54" spans="1:14" ht="36" x14ac:dyDescent="0.4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2" t="s">
        <v>146</v>
      </c>
      <c r="L54" s="43"/>
      <c r="M54" s="43"/>
      <c r="N54" s="43"/>
    </row>
    <row r="55" spans="1:14" ht="18.5" thickBot="1" x14ac:dyDescent="0.45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53">
        <v>1.8916024273843357</v>
      </c>
      <c r="L55" s="43"/>
      <c r="M55" s="43"/>
      <c r="N55" s="43"/>
    </row>
    <row r="56" spans="1:14" ht="18" x14ac:dyDescent="0.4">
      <c r="A56" s="49"/>
      <c r="B56" s="49"/>
      <c r="C56" s="49"/>
      <c r="D56" s="49"/>
      <c r="E56" s="49"/>
      <c r="F56" s="49"/>
      <c r="G56" s="49"/>
      <c r="H56" s="49"/>
      <c r="I56" s="49"/>
      <c r="J56" s="41" t="s">
        <v>147</v>
      </c>
      <c r="K56" s="42" t="s">
        <v>148</v>
      </c>
      <c r="L56" s="43"/>
      <c r="M56" s="43"/>
      <c r="N56" s="43"/>
    </row>
    <row r="57" spans="1:14" ht="18.5" thickBot="1" x14ac:dyDescent="0.45">
      <c r="A57" s="49"/>
      <c r="B57" s="49"/>
      <c r="C57" s="49"/>
      <c r="D57" s="49"/>
      <c r="E57" s="49"/>
      <c r="F57" s="49"/>
      <c r="G57" s="49"/>
      <c r="H57" s="49"/>
      <c r="I57" s="49"/>
      <c r="J57" s="46">
        <v>3.4613288227053727</v>
      </c>
      <c r="K57" s="53">
        <v>3.4613340356376767</v>
      </c>
      <c r="L57" s="43"/>
      <c r="M57" s="43"/>
      <c r="N57" s="43"/>
    </row>
    <row r="58" spans="1:14" ht="18" x14ac:dyDescent="0.4">
      <c r="A58" s="49"/>
      <c r="B58" s="49"/>
      <c r="C58" s="49"/>
      <c r="D58" s="49"/>
      <c r="E58" s="49"/>
      <c r="F58" s="49"/>
      <c r="G58" s="49"/>
      <c r="H58" s="49"/>
      <c r="I58" s="49"/>
      <c r="J58" s="41" t="s">
        <v>149</v>
      </c>
      <c r="K58" s="42" t="s">
        <v>148</v>
      </c>
      <c r="L58" s="43"/>
      <c r="M58" s="43"/>
      <c r="N58" s="43"/>
    </row>
    <row r="59" spans="1:14" ht="18.5" thickBot="1" x14ac:dyDescent="0.45">
      <c r="A59" s="49"/>
      <c r="B59" s="49"/>
      <c r="C59" s="49"/>
      <c r="D59" s="49"/>
      <c r="E59" s="49"/>
      <c r="F59" s="49"/>
      <c r="G59" s="49"/>
      <c r="H59" s="49"/>
      <c r="I59" s="49"/>
      <c r="J59" s="46">
        <v>1.5365326038739839</v>
      </c>
      <c r="K59" s="53">
        <v>1.5365349890954076</v>
      </c>
      <c r="L59" s="43"/>
      <c r="M59" s="43"/>
      <c r="N59" s="43"/>
    </row>
    <row r="60" spans="1:14" ht="18" x14ac:dyDescent="0.4">
      <c r="A60" s="49"/>
      <c r="B60" s="49"/>
      <c r="C60" s="49"/>
      <c r="D60" s="49"/>
      <c r="E60" s="49"/>
      <c r="F60" s="49"/>
      <c r="G60" s="49"/>
      <c r="H60" s="49"/>
      <c r="I60" s="49"/>
      <c r="J60" s="40" t="s">
        <v>150</v>
      </c>
      <c r="K60" s="42" t="s">
        <v>151</v>
      </c>
      <c r="L60" s="43"/>
      <c r="M60" s="43"/>
      <c r="N60" s="43"/>
    </row>
    <row r="61" spans="1:14" ht="18.5" thickBot="1" x14ac:dyDescent="0.45">
      <c r="A61" s="49"/>
      <c r="B61" s="49"/>
      <c r="C61" s="49"/>
      <c r="D61" s="49"/>
      <c r="E61" s="49"/>
      <c r="F61" s="49"/>
      <c r="G61" s="49"/>
      <c r="H61" s="49"/>
      <c r="I61" s="49"/>
      <c r="J61" s="45">
        <v>2.3997995775558731</v>
      </c>
      <c r="K61" s="53">
        <v>2.3997995853424072</v>
      </c>
      <c r="L61" s="43"/>
      <c r="M61" s="43"/>
      <c r="N61" s="43"/>
    </row>
    <row r="62" spans="1:14" ht="18" x14ac:dyDescent="0.4">
      <c r="A62" s="49"/>
      <c r="B62" s="49"/>
      <c r="C62" s="49"/>
      <c r="D62" s="49"/>
      <c r="E62" s="49"/>
      <c r="F62" s="49"/>
      <c r="G62" s="49"/>
      <c r="H62" s="49"/>
      <c r="I62" s="41" t="s">
        <v>143</v>
      </c>
      <c r="J62" s="41" t="s">
        <v>144</v>
      </c>
      <c r="K62" s="42" t="s">
        <v>145</v>
      </c>
      <c r="L62" s="43"/>
      <c r="M62" s="43"/>
      <c r="N62" s="43"/>
    </row>
    <row r="63" spans="1:14" ht="18.5" thickBot="1" x14ac:dyDescent="0.45">
      <c r="A63" s="49"/>
      <c r="B63" s="49"/>
      <c r="C63" s="49"/>
      <c r="D63" s="49"/>
      <c r="E63" s="49"/>
      <c r="F63" s="49"/>
      <c r="G63" s="49"/>
      <c r="H63" s="49"/>
      <c r="I63" s="62">
        <v>11.628838849258424</v>
      </c>
      <c r="J63" s="46">
        <v>2.3962577054147935</v>
      </c>
      <c r="K63" s="50">
        <v>0.77539278909077158</v>
      </c>
      <c r="L63" s="43"/>
      <c r="M63" s="43"/>
      <c r="N63" s="43"/>
    </row>
    <row r="64" spans="1:14" ht="36" x14ac:dyDescent="0.4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2" t="s">
        <v>146</v>
      </c>
      <c r="L64" s="43"/>
      <c r="M64" s="43"/>
      <c r="N64" s="43"/>
    </row>
    <row r="65" spans="1:14" ht="18.5" thickBot="1" x14ac:dyDescent="0.45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53">
        <v>2.4441827509181988</v>
      </c>
      <c r="L65" s="43"/>
      <c r="M65" s="43"/>
      <c r="N65" s="43"/>
    </row>
    <row r="66" spans="1:14" ht="18" x14ac:dyDescent="0.4">
      <c r="A66" s="49"/>
      <c r="B66" s="49"/>
      <c r="C66" s="49"/>
      <c r="D66" s="49"/>
      <c r="E66" s="49"/>
      <c r="F66" s="49"/>
      <c r="G66" s="49"/>
      <c r="H66" s="49"/>
      <c r="I66" s="49"/>
      <c r="J66" s="41" t="s">
        <v>147</v>
      </c>
      <c r="K66" s="42" t="s">
        <v>148</v>
      </c>
      <c r="L66" s="43"/>
      <c r="M66" s="43"/>
      <c r="N66" s="43"/>
    </row>
    <row r="67" spans="1:14" ht="18.5" thickBot="1" x14ac:dyDescent="0.45">
      <c r="A67" s="49"/>
      <c r="B67" s="49"/>
      <c r="C67" s="49"/>
      <c r="D67" s="49"/>
      <c r="E67" s="49"/>
      <c r="F67" s="49"/>
      <c r="G67" s="49"/>
      <c r="H67" s="49"/>
      <c r="I67" s="49"/>
      <c r="J67" s="46">
        <v>4.4724621749051128</v>
      </c>
      <c r="K67" s="53">
        <v>4.4724690135750951</v>
      </c>
      <c r="L67" s="43"/>
      <c r="M67" s="43"/>
      <c r="N67" s="43"/>
    </row>
    <row r="68" spans="1:14" ht="18" x14ac:dyDescent="0.4">
      <c r="A68" s="49"/>
      <c r="B68" s="49"/>
      <c r="C68" s="49"/>
      <c r="D68" s="49"/>
      <c r="E68" s="49"/>
      <c r="F68" s="49"/>
      <c r="G68" s="49"/>
      <c r="H68" s="49"/>
      <c r="I68" s="49"/>
      <c r="J68" s="41" t="s">
        <v>149</v>
      </c>
      <c r="K68" s="42" t="s">
        <v>148</v>
      </c>
      <c r="L68" s="43"/>
      <c r="M68" s="43"/>
      <c r="N68" s="43"/>
    </row>
    <row r="69" spans="1:14" ht="18.5" thickBot="1" x14ac:dyDescent="0.45">
      <c r="A69" s="49"/>
      <c r="B69" s="49"/>
      <c r="C69" s="49"/>
      <c r="D69" s="49"/>
      <c r="E69" s="49"/>
      <c r="F69" s="49"/>
      <c r="G69" s="49"/>
      <c r="H69" s="49"/>
      <c r="I69" s="49"/>
      <c r="J69" s="46">
        <v>1.9853889368313866</v>
      </c>
      <c r="K69" s="53">
        <v>1.9853920289461651</v>
      </c>
      <c r="L69" s="43"/>
      <c r="M69" s="43"/>
      <c r="N69" s="43"/>
    </row>
    <row r="70" spans="1:14" ht="18" x14ac:dyDescent="0.4">
      <c r="A70" s="49"/>
      <c r="B70" s="49"/>
      <c r="C70" s="49"/>
      <c r="D70" s="49"/>
      <c r="E70" s="49"/>
      <c r="F70" s="49"/>
      <c r="G70" s="49"/>
      <c r="H70" s="49"/>
      <c r="I70" s="49"/>
      <c r="J70" s="40" t="s">
        <v>150</v>
      </c>
      <c r="K70" s="42" t="s">
        <v>151</v>
      </c>
      <c r="L70" s="43"/>
      <c r="M70" s="43"/>
      <c r="N70" s="43"/>
    </row>
    <row r="71" spans="1:14" ht="18.5" thickBot="1" x14ac:dyDescent="0.45">
      <c r="A71" s="49"/>
      <c r="B71" s="49"/>
      <c r="C71" s="49"/>
      <c r="D71" s="49"/>
      <c r="E71" s="49"/>
      <c r="F71" s="49"/>
      <c r="G71" s="49"/>
      <c r="H71" s="49"/>
      <c r="I71" s="49"/>
      <c r="J71" s="45">
        <v>3.1008359470404185</v>
      </c>
      <c r="K71" s="53">
        <v>3.1008360385894775</v>
      </c>
      <c r="L71" s="43"/>
      <c r="M71" s="43"/>
      <c r="N71" s="43"/>
    </row>
    <row r="72" spans="1:14" ht="36" x14ac:dyDescent="0.4">
      <c r="A72" s="49"/>
      <c r="B72" s="49"/>
      <c r="C72" s="49"/>
      <c r="D72" s="49"/>
      <c r="E72" s="49"/>
      <c r="F72" s="49"/>
      <c r="G72" s="40" t="s">
        <v>193</v>
      </c>
      <c r="H72" s="112" t="s">
        <v>165</v>
      </c>
      <c r="I72" s="40" t="s">
        <v>156</v>
      </c>
      <c r="J72" s="41" t="s">
        <v>157</v>
      </c>
      <c r="K72" s="41" t="s">
        <v>144</v>
      </c>
      <c r="L72" s="42" t="s">
        <v>145</v>
      </c>
      <c r="M72" s="43"/>
      <c r="N72" s="43"/>
    </row>
    <row r="73" spans="1:14" ht="18.5" thickBot="1" x14ac:dyDescent="0.45">
      <c r="A73" s="49"/>
      <c r="B73" s="49"/>
      <c r="C73" s="49"/>
      <c r="D73" s="49"/>
      <c r="E73" s="49"/>
      <c r="F73" s="49"/>
      <c r="G73" s="45">
        <v>3.944063826118164</v>
      </c>
      <c r="H73" s="46">
        <v>3.9440639019012451</v>
      </c>
      <c r="I73" s="45">
        <v>8.9232078009151223</v>
      </c>
      <c r="J73" s="46">
        <v>2.2914798751831054</v>
      </c>
      <c r="K73" s="47">
        <v>0.47218612343081257</v>
      </c>
      <c r="L73" s="50">
        <v>0.15279229801506619</v>
      </c>
      <c r="M73" s="43"/>
      <c r="N73" s="43"/>
    </row>
    <row r="74" spans="1:14" ht="36" x14ac:dyDescent="0.4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2" t="s">
        <v>146</v>
      </c>
      <c r="M74" s="43"/>
      <c r="N74" s="43"/>
    </row>
    <row r="75" spans="1:14" ht="18.5" thickBot="1" x14ac:dyDescent="0.45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50">
        <v>0.48162983269355569</v>
      </c>
      <c r="M75" s="43"/>
      <c r="N75" s="43"/>
    </row>
    <row r="76" spans="1:14" ht="18" x14ac:dyDescent="0.4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1" t="s">
        <v>147</v>
      </c>
      <c r="L76" s="42" t="s">
        <v>148</v>
      </c>
      <c r="M76" s="43"/>
      <c r="N76" s="43"/>
    </row>
    <row r="77" spans="1:14" ht="18.5" thickBot="1" x14ac:dyDescent="0.45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7">
        <v>0.88130528356248983</v>
      </c>
      <c r="L77" s="50">
        <v>0.88130662445027741</v>
      </c>
      <c r="M77" s="43"/>
      <c r="N77" s="43"/>
    </row>
    <row r="78" spans="1:14" ht="18" x14ac:dyDescent="0.4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1" t="s">
        <v>149</v>
      </c>
      <c r="L78" s="42" t="s">
        <v>148</v>
      </c>
      <c r="M78" s="43"/>
      <c r="N78" s="43"/>
    </row>
    <row r="79" spans="1:14" ht="18.5" thickBot="1" x14ac:dyDescent="0.45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7">
        <v>0.3912238251613917</v>
      </c>
      <c r="L79" s="50">
        <v>0.39122441606159225</v>
      </c>
      <c r="M79" s="43"/>
      <c r="N79" s="43"/>
    </row>
    <row r="80" spans="1:14" ht="18" x14ac:dyDescent="0.4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0" t="s">
        <v>150</v>
      </c>
      <c r="L80" s="42" t="s">
        <v>151</v>
      </c>
      <c r="M80" s="43"/>
      <c r="N80" s="43"/>
    </row>
    <row r="81" spans="1:14" ht="18.5" thickBot="1" x14ac:dyDescent="0.45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51">
        <v>0.61102430757733484</v>
      </c>
      <c r="L81" s="50">
        <v>0.61102432012557983</v>
      </c>
      <c r="M81" s="43"/>
      <c r="N81" s="43"/>
    </row>
    <row r="82" spans="1:14" ht="36" x14ac:dyDescent="0.4">
      <c r="A82" s="49"/>
      <c r="B82" s="49"/>
      <c r="C82" s="49"/>
      <c r="D82" s="49"/>
      <c r="E82" s="49"/>
      <c r="F82" s="49"/>
      <c r="G82" s="49"/>
      <c r="H82" s="49"/>
      <c r="I82" s="49"/>
      <c r="J82" s="41" t="s">
        <v>158</v>
      </c>
      <c r="K82" s="41" t="s">
        <v>159</v>
      </c>
      <c r="L82" s="42" t="s">
        <v>160</v>
      </c>
      <c r="M82" s="43"/>
      <c r="N82" s="43"/>
    </row>
    <row r="83" spans="1:14" ht="18.5" thickBot="1" x14ac:dyDescent="0.45">
      <c r="A83" s="49"/>
      <c r="B83" s="49"/>
      <c r="C83" s="49"/>
      <c r="D83" s="49"/>
      <c r="E83" s="49"/>
      <c r="F83" s="49"/>
      <c r="G83" s="49"/>
      <c r="H83" s="49"/>
      <c r="I83" s="49"/>
      <c r="J83" s="46">
        <v>6.5915739244461067</v>
      </c>
      <c r="K83" s="62">
        <v>14.291603108116872</v>
      </c>
      <c r="L83" s="58">
        <v>49.836903255932569</v>
      </c>
      <c r="M83" s="43"/>
      <c r="N83" s="43"/>
    </row>
    <row r="84" spans="1:14" ht="36" x14ac:dyDescent="0.4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0" t="s">
        <v>161</v>
      </c>
      <c r="L84" s="41" t="s">
        <v>162</v>
      </c>
      <c r="M84" s="41" t="s">
        <v>149</v>
      </c>
      <c r="N84" s="42" t="s">
        <v>148</v>
      </c>
    </row>
    <row r="85" spans="1:14" ht="18.5" thickBot="1" x14ac:dyDescent="0.45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61">
        <v>12.249945521243035</v>
      </c>
      <c r="L85" s="46">
        <v>9.9447508699226379</v>
      </c>
      <c r="M85" s="46">
        <v>6.176490235982862</v>
      </c>
      <c r="N85" s="53">
        <v>6.1764997478130859</v>
      </c>
    </row>
    <row r="86" spans="1:14" ht="36" x14ac:dyDescent="0.4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0" t="s">
        <v>163</v>
      </c>
      <c r="N86" s="42" t="s">
        <v>164</v>
      </c>
    </row>
    <row r="87" spans="1:14" ht="18.5" thickBot="1" x14ac:dyDescent="0.45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5">
        <v>4.2884629079447061</v>
      </c>
      <c r="N87" s="53">
        <v>4.4171170091629026</v>
      </c>
    </row>
    <row r="88" spans="1:14" ht="36" x14ac:dyDescent="0.4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0" t="s">
        <v>150</v>
      </c>
      <c r="N88" s="42" t="s">
        <v>151</v>
      </c>
    </row>
    <row r="89" spans="1:14" ht="18.5" thickBot="1" x14ac:dyDescent="0.45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51">
        <v>0.37445218405767194</v>
      </c>
      <c r="N89" s="52">
        <v>0.37445217370986938</v>
      </c>
    </row>
    <row r="90" spans="1:14" ht="36" x14ac:dyDescent="0.4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0" t="s">
        <v>150</v>
      </c>
      <c r="M90" s="42" t="s">
        <v>151</v>
      </c>
      <c r="N90" s="43"/>
    </row>
    <row r="91" spans="1:14" ht="18.5" thickBot="1" x14ac:dyDescent="0.45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5">
        <v>2.4873024625339508</v>
      </c>
      <c r="M91" s="59">
        <v>2.4873025417327881</v>
      </c>
      <c r="N91" s="43"/>
    </row>
    <row r="92" spans="1:14" ht="18" x14ac:dyDescent="0.4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0" t="s">
        <v>150</v>
      </c>
      <c r="L92" s="42" t="s">
        <v>151</v>
      </c>
      <c r="M92" s="43"/>
      <c r="N92" s="43"/>
    </row>
    <row r="93" spans="1:14" ht="18.5" thickBot="1" x14ac:dyDescent="0.45">
      <c r="A93" s="49"/>
      <c r="B93" s="49"/>
      <c r="C93" s="49"/>
      <c r="D93" s="49"/>
      <c r="E93" s="49"/>
      <c r="F93" s="49"/>
      <c r="G93" s="70"/>
      <c r="H93" s="70"/>
      <c r="I93" s="70"/>
      <c r="J93" s="70"/>
      <c r="K93" s="60">
        <v>3.8674793002937236</v>
      </c>
      <c r="L93" s="59">
        <v>3.8674793243408203</v>
      </c>
      <c r="M93" s="43"/>
      <c r="N93" s="43"/>
    </row>
    <row r="94" spans="1:14" ht="36" x14ac:dyDescent="0.4">
      <c r="A94" s="49"/>
      <c r="B94" s="49"/>
      <c r="C94" s="49"/>
      <c r="D94" s="49"/>
      <c r="E94" s="40" t="s">
        <v>150</v>
      </c>
      <c r="F94" s="42" t="s">
        <v>151</v>
      </c>
      <c r="G94" s="43"/>
      <c r="H94" s="43"/>
      <c r="I94" s="43"/>
      <c r="J94" s="43"/>
      <c r="K94" s="43"/>
      <c r="L94" s="43"/>
      <c r="M94" s="43"/>
      <c r="N94" s="43"/>
    </row>
    <row r="95" spans="1:14" ht="18.5" thickBot="1" x14ac:dyDescent="0.45">
      <c r="A95" s="49"/>
      <c r="B95" s="49"/>
      <c r="C95" s="49"/>
      <c r="D95" s="49"/>
      <c r="E95" s="54">
        <v>101.37894160073853</v>
      </c>
      <c r="F95" s="63">
        <v>101.37894439697266</v>
      </c>
      <c r="G95" s="43"/>
      <c r="H95" s="43"/>
      <c r="I95" s="43"/>
      <c r="J95" s="43"/>
      <c r="K95" s="43"/>
      <c r="L95" s="43"/>
      <c r="M95" s="43"/>
      <c r="N95" s="43"/>
    </row>
    <row r="96" spans="1:14" ht="36" x14ac:dyDescent="0.4">
      <c r="A96" s="49"/>
      <c r="B96" s="49"/>
      <c r="C96" s="115" t="s">
        <v>175</v>
      </c>
      <c r="D96" s="40" t="s">
        <v>176</v>
      </c>
      <c r="E96" s="112" t="s">
        <v>177</v>
      </c>
      <c r="F96" s="41" t="s">
        <v>144</v>
      </c>
      <c r="G96" s="42" t="s">
        <v>145</v>
      </c>
      <c r="H96" s="43"/>
      <c r="I96" s="43"/>
      <c r="J96" s="43"/>
      <c r="K96" s="43"/>
      <c r="L96" s="43"/>
      <c r="M96" s="43"/>
      <c r="N96" s="43"/>
    </row>
    <row r="97" spans="1:14" ht="18.5" thickBot="1" x14ac:dyDescent="0.45">
      <c r="A97" s="49"/>
      <c r="B97" s="49"/>
      <c r="C97" s="61">
        <v>12.535771721107089</v>
      </c>
      <c r="D97" s="61">
        <v>12.535771369934082</v>
      </c>
      <c r="E97" s="62">
        <v>26.246771305799484</v>
      </c>
      <c r="F97" s="62">
        <v>26.559178732107835</v>
      </c>
      <c r="G97" s="53">
        <v>8.5941493867285086</v>
      </c>
      <c r="H97" s="43"/>
      <c r="I97" s="43"/>
      <c r="J97" s="43"/>
      <c r="K97" s="43"/>
      <c r="L97" s="43"/>
      <c r="M97" s="43"/>
      <c r="N97" s="43"/>
    </row>
    <row r="98" spans="1:14" ht="36" x14ac:dyDescent="0.4">
      <c r="A98" s="49"/>
      <c r="B98" s="49"/>
      <c r="C98" s="49"/>
      <c r="D98" s="49"/>
      <c r="E98" s="49"/>
      <c r="F98" s="49"/>
      <c r="G98" s="42" t="s">
        <v>146</v>
      </c>
      <c r="H98" s="43"/>
      <c r="I98" s="43"/>
      <c r="J98" s="43"/>
      <c r="K98" s="43"/>
      <c r="L98" s="43"/>
      <c r="M98" s="43"/>
      <c r="N98" s="43"/>
    </row>
    <row r="99" spans="1:14" ht="18.5" thickBot="1" x14ac:dyDescent="0.45">
      <c r="A99" s="49"/>
      <c r="B99" s="49"/>
      <c r="C99" s="49"/>
      <c r="D99" s="49"/>
      <c r="E99" s="49"/>
      <c r="F99" s="49"/>
      <c r="G99" s="72">
        <v>27.090362440031672</v>
      </c>
      <c r="H99" s="43"/>
      <c r="I99" s="43"/>
      <c r="J99" s="43"/>
      <c r="K99" s="43"/>
      <c r="L99" s="43"/>
      <c r="M99" s="43"/>
      <c r="N99" s="43"/>
    </row>
    <row r="100" spans="1:14" ht="36" x14ac:dyDescent="0.4">
      <c r="A100" s="49"/>
      <c r="B100" s="49"/>
      <c r="C100" s="49"/>
      <c r="D100" s="49"/>
      <c r="E100" s="41" t="s">
        <v>149</v>
      </c>
      <c r="F100" s="42" t="s">
        <v>148</v>
      </c>
      <c r="G100" s="43"/>
      <c r="H100" s="43"/>
      <c r="I100" s="43"/>
      <c r="J100" s="43"/>
      <c r="K100" s="43"/>
      <c r="L100" s="43"/>
      <c r="M100" s="43"/>
      <c r="N100" s="43"/>
    </row>
    <row r="101" spans="1:14" ht="18.5" thickBot="1" x14ac:dyDescent="0.45">
      <c r="A101" s="49"/>
      <c r="B101" s="49"/>
      <c r="C101" s="49"/>
      <c r="D101" s="49"/>
      <c r="E101" s="46">
        <v>4.6516110749273301</v>
      </c>
      <c r="F101" s="53">
        <v>4.6516179614206843</v>
      </c>
      <c r="G101" s="43"/>
      <c r="H101" s="43"/>
      <c r="I101" s="43"/>
      <c r="J101" s="43"/>
      <c r="K101" s="43"/>
      <c r="L101" s="43"/>
      <c r="M101" s="43"/>
      <c r="N101" s="43"/>
    </row>
    <row r="102" spans="1:14" ht="36" x14ac:dyDescent="0.4">
      <c r="A102" s="49"/>
      <c r="B102" s="49"/>
      <c r="C102" s="49"/>
      <c r="D102" s="49"/>
      <c r="E102" s="40" t="s">
        <v>150</v>
      </c>
      <c r="F102" s="42" t="s">
        <v>151</v>
      </c>
      <c r="G102" s="43"/>
      <c r="H102" s="43"/>
      <c r="I102" s="43"/>
      <c r="J102" s="43"/>
      <c r="K102" s="43"/>
      <c r="L102" s="43"/>
      <c r="M102" s="43"/>
      <c r="N102" s="43"/>
    </row>
    <row r="103" spans="1:14" ht="18.5" thickBot="1" x14ac:dyDescent="0.45">
      <c r="A103" s="70"/>
      <c r="B103" s="70"/>
      <c r="C103" s="70"/>
      <c r="D103" s="70"/>
      <c r="E103" s="73">
        <v>57.183300038805008</v>
      </c>
      <c r="F103" s="72">
        <v>57.183300018310547</v>
      </c>
      <c r="G103" s="43"/>
      <c r="H103" s="43"/>
      <c r="I103" s="43"/>
      <c r="J103" s="43"/>
      <c r="K103" s="43"/>
      <c r="L103" s="43"/>
      <c r="M103" s="43"/>
      <c r="N103" s="43"/>
    </row>
  </sheetData>
  <mergeCells count="1">
    <mergeCell ref="A1:D1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FFF99-1F92-4122-BC10-C3E8154D7213}">
  <sheetPr codeName="Sheet10"/>
  <dimension ref="A2:AI273"/>
  <sheetViews>
    <sheetView workbookViewId="0">
      <selection activeCell="B6" sqref="B6"/>
    </sheetView>
  </sheetViews>
  <sheetFormatPr defaultRowHeight="14.5" x14ac:dyDescent="0.35"/>
  <cols>
    <col min="1" max="1" width="25.6328125" customWidth="1"/>
    <col min="2" max="5" width="9.6328125" customWidth="1"/>
    <col min="6" max="7" width="8.6328125" customWidth="1"/>
    <col min="8" max="8" width="25.6328125" customWidth="1"/>
    <col min="9" max="12" width="9.6328125" customWidth="1"/>
    <col min="13" max="14" width="9.54296875" bestFit="1" customWidth="1"/>
    <col min="15" max="15" width="25.6328125" customWidth="1"/>
    <col min="16" max="19" width="9.6328125" customWidth="1"/>
    <col min="20" max="21" width="8.6328125" customWidth="1"/>
    <col min="22" max="22" width="25.6328125" customWidth="1"/>
    <col min="23" max="26" width="9.6328125" customWidth="1"/>
    <col min="27" max="28" width="8.6328125" customWidth="1"/>
    <col min="29" max="29" width="25.6328125" customWidth="1"/>
    <col min="30" max="33" width="9.6328125" customWidth="1"/>
    <col min="34" max="35" width="8.6328125" customWidth="1"/>
  </cols>
  <sheetData>
    <row r="2" spans="1:35" ht="18" x14ac:dyDescent="0.4">
      <c r="A2" s="76" t="s">
        <v>203</v>
      </c>
      <c r="B2" s="266" t="s">
        <v>19</v>
      </c>
      <c r="C2" s="267"/>
      <c r="D2" s="267"/>
      <c r="E2" s="267"/>
      <c r="F2" s="26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 ht="18" x14ac:dyDescent="0.4">
      <c r="A3" s="76" t="s">
        <v>204</v>
      </c>
      <c r="B3" s="268" t="s">
        <v>433</v>
      </c>
      <c r="C3" s="269"/>
      <c r="D3" s="269"/>
      <c r="E3" s="269"/>
      <c r="F3" s="270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36" x14ac:dyDescent="0.4">
      <c r="A4" s="78" t="s">
        <v>1</v>
      </c>
      <c r="B4" s="77"/>
      <c r="C4" s="77"/>
      <c r="D4" s="77"/>
      <c r="E4" s="77"/>
      <c r="F4" s="77"/>
      <c r="G4" s="77"/>
      <c r="H4" s="78" t="s">
        <v>2</v>
      </c>
      <c r="I4" s="77"/>
      <c r="J4" s="77"/>
      <c r="K4" s="77"/>
      <c r="L4" s="77"/>
      <c r="M4" s="77"/>
      <c r="N4" s="77"/>
      <c r="O4" s="78" t="s">
        <v>3</v>
      </c>
      <c r="P4" s="77"/>
      <c r="Q4" s="77"/>
      <c r="R4" s="77"/>
      <c r="S4" s="77"/>
      <c r="T4" s="77"/>
      <c r="U4" s="77"/>
      <c r="V4" s="78" t="s">
        <v>206</v>
      </c>
      <c r="W4" s="77"/>
      <c r="X4" s="77"/>
      <c r="Y4" s="77"/>
      <c r="Z4" s="77"/>
      <c r="AA4" s="77"/>
      <c r="AB4" s="77"/>
      <c r="AC4" s="78" t="s">
        <v>5</v>
      </c>
      <c r="AD4" s="77"/>
      <c r="AE4" s="77"/>
      <c r="AF4" s="77"/>
      <c r="AG4" s="77"/>
      <c r="AH4" s="77"/>
      <c r="AI4" s="77"/>
    </row>
    <row r="5" spans="1:35" ht="90" x14ac:dyDescent="0.4">
      <c r="A5" s="76" t="s">
        <v>207</v>
      </c>
      <c r="B5" s="76" t="s">
        <v>208</v>
      </c>
      <c r="C5" s="76" t="s">
        <v>209</v>
      </c>
      <c r="D5" s="76" t="s">
        <v>210</v>
      </c>
      <c r="E5" s="76" t="s">
        <v>211</v>
      </c>
      <c r="F5" s="76" t="s">
        <v>212</v>
      </c>
      <c r="G5" s="76" t="s">
        <v>213</v>
      </c>
      <c r="H5" s="76" t="s">
        <v>207</v>
      </c>
      <c r="I5" s="76" t="s">
        <v>208</v>
      </c>
      <c r="J5" s="76" t="s">
        <v>209</v>
      </c>
      <c r="K5" s="76" t="s">
        <v>210</v>
      </c>
      <c r="L5" s="76" t="s">
        <v>211</v>
      </c>
      <c r="M5" s="76" t="s">
        <v>212</v>
      </c>
      <c r="N5" s="76" t="s">
        <v>213</v>
      </c>
      <c r="O5" s="76" t="s">
        <v>207</v>
      </c>
      <c r="P5" s="76" t="s">
        <v>208</v>
      </c>
      <c r="Q5" s="76" t="s">
        <v>209</v>
      </c>
      <c r="R5" s="76" t="s">
        <v>210</v>
      </c>
      <c r="S5" s="76" t="s">
        <v>211</v>
      </c>
      <c r="T5" s="76" t="s">
        <v>212</v>
      </c>
      <c r="U5" s="76" t="s">
        <v>213</v>
      </c>
      <c r="V5" s="76" t="s">
        <v>207</v>
      </c>
      <c r="W5" s="76" t="s">
        <v>208</v>
      </c>
      <c r="X5" s="76" t="s">
        <v>209</v>
      </c>
      <c r="Y5" s="76" t="s">
        <v>210</v>
      </c>
      <c r="Z5" s="76" t="s">
        <v>211</v>
      </c>
      <c r="AA5" s="76" t="s">
        <v>212</v>
      </c>
      <c r="AB5" s="76" t="s">
        <v>213</v>
      </c>
      <c r="AC5" s="76" t="s">
        <v>207</v>
      </c>
      <c r="AD5" s="76" t="s">
        <v>208</v>
      </c>
      <c r="AE5" s="76" t="s">
        <v>209</v>
      </c>
      <c r="AF5" s="76" t="s">
        <v>210</v>
      </c>
      <c r="AG5" s="76" t="s">
        <v>211</v>
      </c>
      <c r="AH5" s="76" t="s">
        <v>212</v>
      </c>
      <c r="AI5" s="76" t="s">
        <v>213</v>
      </c>
    </row>
    <row r="6" spans="1:35" ht="18" x14ac:dyDescent="0.4">
      <c r="A6" s="78" t="s">
        <v>214</v>
      </c>
      <c r="B6" s="79">
        <f>-1107.76310901641+11515.2554385296</f>
        <v>10407.49232951319</v>
      </c>
      <c r="C6" s="79">
        <v>10341.316386848903</v>
      </c>
      <c r="D6" s="79">
        <f>-1107.76310901641+1173.93905168072</f>
        <v>66.175942664310014</v>
      </c>
      <c r="E6" s="81"/>
      <c r="F6" s="81"/>
      <c r="G6" s="85">
        <v>0.10194641863981256</v>
      </c>
      <c r="H6" s="78" t="s">
        <v>214</v>
      </c>
      <c r="I6" s="83">
        <v>66.485855280451958</v>
      </c>
      <c r="J6" s="83">
        <v>54.24314189369079</v>
      </c>
      <c r="K6" s="83">
        <v>12.242713386761158</v>
      </c>
      <c r="L6" s="81"/>
      <c r="M6" s="81"/>
      <c r="N6" s="85">
        <v>0.18414012025743975</v>
      </c>
      <c r="O6" s="78" t="s">
        <v>214</v>
      </c>
      <c r="P6" s="84">
        <v>2.0824933335492202</v>
      </c>
      <c r="Q6" s="84">
        <v>1.0815354558008214</v>
      </c>
      <c r="R6" s="84">
        <v>1.0009578777484001</v>
      </c>
      <c r="S6" s="81"/>
      <c r="T6" s="81"/>
      <c r="U6" s="85">
        <v>0.48065358079319981</v>
      </c>
      <c r="V6" s="78" t="s">
        <v>214</v>
      </c>
      <c r="W6" s="85">
        <v>0.10071193465612582</v>
      </c>
      <c r="X6" s="86">
        <v>3.0742551321623145E-5</v>
      </c>
      <c r="Y6" s="85">
        <v>0.10068119210480418</v>
      </c>
      <c r="Z6" s="81"/>
      <c r="AA6" s="81"/>
      <c r="AB6" s="85">
        <v>0.99969474768381117</v>
      </c>
      <c r="AC6" s="78" t="s">
        <v>214</v>
      </c>
      <c r="AD6" s="80">
        <v>937.09177090550043</v>
      </c>
      <c r="AE6" s="88">
        <v>578.80292579299874</v>
      </c>
      <c r="AF6" s="88">
        <v>358.28884511250169</v>
      </c>
      <c r="AG6" s="77"/>
      <c r="AH6" s="77"/>
      <c r="AI6" s="89">
        <v>0.38234125646658024</v>
      </c>
    </row>
    <row r="7" spans="1:35" ht="18" x14ac:dyDescent="0.4">
      <c r="A7" s="76" t="s">
        <v>215</v>
      </c>
      <c r="B7" s="91">
        <v>10215.972980931756</v>
      </c>
      <c r="C7" s="91">
        <v>9614.4877058124202</v>
      </c>
      <c r="D7" s="88">
        <f>-1107.76310901641+601.485275119336</f>
        <v>-506.27783389707395</v>
      </c>
      <c r="E7" s="89">
        <v>0.88716859434567874</v>
      </c>
      <c r="F7" s="93">
        <v>5.8876944588833191E-2</v>
      </c>
      <c r="G7" s="93">
        <v>5.2233776170243558E-2</v>
      </c>
      <c r="H7" s="76" t="s">
        <v>216</v>
      </c>
      <c r="I7" s="94">
        <v>38.30190162504978</v>
      </c>
      <c r="J7" s="94">
        <v>37.949328302769473</v>
      </c>
      <c r="K7" s="89">
        <v>0.35257332228030647</v>
      </c>
      <c r="L7" s="89">
        <v>0.57609098151003602</v>
      </c>
      <c r="M7" s="90">
        <v>9.2051127312624183E-3</v>
      </c>
      <c r="N7" s="90">
        <v>5.3029824282634953E-3</v>
      </c>
      <c r="O7" s="76" t="s">
        <v>219</v>
      </c>
      <c r="P7" s="92">
        <v>1.0331502895238314</v>
      </c>
      <c r="Q7" s="89">
        <v>0.98496755925631818</v>
      </c>
      <c r="R7" s="93">
        <v>4.8182730267513192E-2</v>
      </c>
      <c r="S7" s="89">
        <v>0.4961121713475164</v>
      </c>
      <c r="T7" s="93">
        <v>4.6636709834074704E-2</v>
      </c>
      <c r="U7" s="93">
        <v>2.3137039380286873E-2</v>
      </c>
      <c r="V7" s="76" t="s">
        <v>224</v>
      </c>
      <c r="W7" s="89">
        <v>0.10068422129305893</v>
      </c>
      <c r="X7" s="90">
        <v>3.0291882547315338E-6</v>
      </c>
      <c r="Y7" s="89">
        <v>0.10068119210480418</v>
      </c>
      <c r="Z7" s="89">
        <v>0.99972482543244234</v>
      </c>
      <c r="AA7" s="89">
        <v>0.99996991397245916</v>
      </c>
      <c r="AB7" s="89">
        <v>0.99969474768381117</v>
      </c>
      <c r="AC7" s="76" t="s">
        <v>219</v>
      </c>
      <c r="AD7" s="88">
        <v>578.35864578741916</v>
      </c>
      <c r="AE7" s="88">
        <v>551.38590144380282</v>
      </c>
      <c r="AF7" s="94">
        <v>26.972744343616252</v>
      </c>
      <c r="AG7" s="89">
        <v>0.61718463841439797</v>
      </c>
      <c r="AH7" s="93">
        <v>4.663670983407469E-2</v>
      </c>
      <c r="AI7" s="93">
        <v>2.8783460895780589E-2</v>
      </c>
    </row>
    <row r="8" spans="1:35" ht="18" x14ac:dyDescent="0.4">
      <c r="A8" s="76" t="s">
        <v>223</v>
      </c>
      <c r="B8" s="91">
        <v>1225.5836288695662</v>
      </c>
      <c r="C8" s="88">
        <v>723.12115005475141</v>
      </c>
      <c r="D8" s="88">
        <v>502.46247881481486</v>
      </c>
      <c r="E8" s="89">
        <v>0.99359989631826096</v>
      </c>
      <c r="F8" s="89">
        <v>0.40997812550602364</v>
      </c>
      <c r="G8" s="93">
        <v>4.3634505677884829E-2</v>
      </c>
      <c r="H8" s="76" t="s">
        <v>219</v>
      </c>
      <c r="I8" s="94">
        <v>16.328859847972044</v>
      </c>
      <c r="J8" s="94">
        <v>15.567335549320898</v>
      </c>
      <c r="K8" s="89">
        <v>0.76152429865114535</v>
      </c>
      <c r="L8" s="89">
        <v>0.8216899856755584</v>
      </c>
      <c r="M8" s="93">
        <v>4.6636709834074704E-2</v>
      </c>
      <c r="N8" s="93">
        <v>1.1453929492805175E-2</v>
      </c>
      <c r="O8" s="76" t="s">
        <v>233</v>
      </c>
      <c r="P8" s="89">
        <v>0.45448708797712933</v>
      </c>
      <c r="Q8" s="95">
        <v>0</v>
      </c>
      <c r="R8" s="89">
        <v>0.45448708797712933</v>
      </c>
      <c r="S8" s="89">
        <v>0.71435396864659395</v>
      </c>
      <c r="T8" s="92">
        <v>1</v>
      </c>
      <c r="U8" s="89">
        <v>0.21824179729907761</v>
      </c>
      <c r="V8" s="96" t="s">
        <v>218</v>
      </c>
      <c r="W8" s="99">
        <v>2.2478805703264828E-5</v>
      </c>
      <c r="X8" s="99">
        <v>2.2478805703264828E-5</v>
      </c>
      <c r="Y8" s="101">
        <v>0</v>
      </c>
      <c r="Z8" s="98">
        <v>0.99994802445825803</v>
      </c>
      <c r="AA8" s="101">
        <v>0</v>
      </c>
      <c r="AB8" s="101">
        <v>0</v>
      </c>
      <c r="AC8" s="76" t="s">
        <v>225</v>
      </c>
      <c r="AD8" s="88">
        <v>202.94653400490051</v>
      </c>
      <c r="AE8" s="95">
        <v>0</v>
      </c>
      <c r="AF8" s="88">
        <v>202.94653400490051</v>
      </c>
      <c r="AG8" s="89">
        <v>0.83375524580410509</v>
      </c>
      <c r="AH8" s="92">
        <v>1</v>
      </c>
      <c r="AI8" s="89">
        <v>0.21657060738970713</v>
      </c>
    </row>
    <row r="9" spans="1:35" ht="18" x14ac:dyDescent="0.4">
      <c r="A9" s="96" t="s">
        <v>224</v>
      </c>
      <c r="B9" s="102">
        <v>65.4447438404883</v>
      </c>
      <c r="C9" s="99">
        <v>1.9689723655754968E-3</v>
      </c>
      <c r="D9" s="102">
        <v>65.442774868122711</v>
      </c>
      <c r="E9" s="98">
        <v>0.99928320436034856</v>
      </c>
      <c r="F9" s="98">
        <v>0.99996991397245916</v>
      </c>
      <c r="G9" s="99">
        <v>5.6831370539253169E-3</v>
      </c>
      <c r="H9" s="76" t="s">
        <v>232</v>
      </c>
      <c r="I9" s="92">
        <v>6.2351937933382793</v>
      </c>
      <c r="J9" s="89">
        <v>0.10561232164884407</v>
      </c>
      <c r="K9" s="92">
        <v>6.129581471689435</v>
      </c>
      <c r="L9" s="89">
        <v>0.91547224608323263</v>
      </c>
      <c r="M9" s="89">
        <v>0.98306190230018498</v>
      </c>
      <c r="N9" s="93">
        <v>9.2193767318379416E-2</v>
      </c>
      <c r="O9" s="76" t="s">
        <v>232</v>
      </c>
      <c r="P9" s="89">
        <v>0.39334786377123404</v>
      </c>
      <c r="Q9" s="90">
        <v>6.6625645465706951E-3</v>
      </c>
      <c r="R9" s="89">
        <v>0.38668529922466333</v>
      </c>
      <c r="S9" s="89">
        <v>0.90323710091614418</v>
      </c>
      <c r="T9" s="89">
        <v>0.98306190230018486</v>
      </c>
      <c r="U9" s="89">
        <v>0.18568381132132153</v>
      </c>
      <c r="V9" s="96" t="s">
        <v>234</v>
      </c>
      <c r="W9" s="99">
        <v>1.5602490320361068E-6</v>
      </c>
      <c r="X9" s="99">
        <v>1.5602490320361068E-6</v>
      </c>
      <c r="Y9" s="101">
        <v>0</v>
      </c>
      <c r="Z9" s="98">
        <v>0.99996351665426608</v>
      </c>
      <c r="AA9" s="101">
        <v>0</v>
      </c>
      <c r="AB9" s="101">
        <v>0</v>
      </c>
      <c r="AC9" s="76" t="s">
        <v>278</v>
      </c>
      <c r="AD9" s="94">
        <v>45.309359954526464</v>
      </c>
      <c r="AE9" s="95">
        <v>0</v>
      </c>
      <c r="AF9" s="94">
        <v>45.309359954526464</v>
      </c>
      <c r="AG9" s="89">
        <v>0.88210628394281865</v>
      </c>
      <c r="AH9" s="92">
        <v>1</v>
      </c>
      <c r="AI9" s="93">
        <v>4.835103813871354E-2</v>
      </c>
    </row>
    <row r="10" spans="1:35" ht="36" x14ac:dyDescent="0.4">
      <c r="A10" s="96" t="s">
        <v>231</v>
      </c>
      <c r="B10" s="97">
        <v>7.5761682856417067</v>
      </c>
      <c r="C10" s="97">
        <v>3.6395601362904544</v>
      </c>
      <c r="D10" s="97">
        <v>3.9366081493512524</v>
      </c>
      <c r="E10" s="98">
        <v>0.99994112882638264</v>
      </c>
      <c r="F10" s="98">
        <v>0.51960410605079621</v>
      </c>
      <c r="G10" s="99">
        <v>3.4186025402263386E-4</v>
      </c>
      <c r="H10" s="76" t="s">
        <v>240</v>
      </c>
      <c r="I10" s="92">
        <v>1.9664271957069146</v>
      </c>
      <c r="J10" s="93">
        <v>3.6343403268109045E-2</v>
      </c>
      <c r="K10" s="92">
        <v>1.9300837924388055</v>
      </c>
      <c r="L10" s="89">
        <v>0.94504887087676337</v>
      </c>
      <c r="M10" s="89">
        <v>0.98151805297065986</v>
      </c>
      <c r="N10" s="93">
        <v>2.9029991180790072E-2</v>
      </c>
      <c r="O10" s="76" t="s">
        <v>246</v>
      </c>
      <c r="P10" s="93">
        <v>7.3210172112896016E-2</v>
      </c>
      <c r="Q10" s="93">
        <v>3.4789845153295765E-2</v>
      </c>
      <c r="R10" s="93">
        <v>3.8420326959600251E-2</v>
      </c>
      <c r="S10" s="89">
        <v>0.93839215804572595</v>
      </c>
      <c r="T10" s="89">
        <v>0.524794927409172</v>
      </c>
      <c r="U10" s="93">
        <v>1.8449195654384156E-2</v>
      </c>
      <c r="V10" s="96" t="s">
        <v>239</v>
      </c>
      <c r="W10" s="99">
        <v>1.5280315752360872E-6</v>
      </c>
      <c r="X10" s="99">
        <v>1.5280315752360872E-6</v>
      </c>
      <c r="Y10" s="101">
        <v>0</v>
      </c>
      <c r="Z10" s="98">
        <v>0.99997868895316433</v>
      </c>
      <c r="AA10" s="101">
        <v>0</v>
      </c>
      <c r="AB10" s="101">
        <v>0</v>
      </c>
      <c r="AC10" s="76" t="s">
        <v>246</v>
      </c>
      <c r="AD10" s="94">
        <v>26.467526573705676</v>
      </c>
      <c r="AE10" s="94">
        <v>12.577502886757475</v>
      </c>
      <c r="AF10" s="94">
        <v>13.890023686948199</v>
      </c>
      <c r="AG10" s="89">
        <v>0.91035061112128746</v>
      </c>
      <c r="AH10" s="89">
        <v>0.52479492740917189</v>
      </c>
      <c r="AI10" s="93">
        <v>1.482247963134543E-2</v>
      </c>
    </row>
    <row r="11" spans="1:35" ht="18" x14ac:dyDescent="0.4">
      <c r="A11" s="96" t="s">
        <v>436</v>
      </c>
      <c r="B11" s="98">
        <v>0.61191472909424072</v>
      </c>
      <c r="C11" s="101">
        <v>0</v>
      </c>
      <c r="D11" s="98">
        <v>0.61191472909424072</v>
      </c>
      <c r="E11" s="98">
        <v>0.99999426831011884</v>
      </c>
      <c r="F11" s="97">
        <v>1</v>
      </c>
      <c r="G11" s="99">
        <v>5.3139483736226688E-5</v>
      </c>
      <c r="H11" s="76" t="s">
        <v>251</v>
      </c>
      <c r="I11" s="92">
        <v>1.6834923509963959</v>
      </c>
      <c r="J11" s="95">
        <v>0</v>
      </c>
      <c r="K11" s="92">
        <v>1.6834923509963959</v>
      </c>
      <c r="L11" s="89">
        <v>0.97036993118192238</v>
      </c>
      <c r="M11" s="92">
        <v>1</v>
      </c>
      <c r="N11" s="93">
        <v>2.532106030515897E-2</v>
      </c>
      <c r="O11" s="76" t="s">
        <v>252</v>
      </c>
      <c r="P11" s="93">
        <v>4.0823913150300595E-2</v>
      </c>
      <c r="Q11" s="90">
        <v>2.6399133235248361E-3</v>
      </c>
      <c r="R11" s="93">
        <v>3.8183999826775755E-2</v>
      </c>
      <c r="S11" s="89">
        <v>0.95799554043961999</v>
      </c>
      <c r="T11" s="89">
        <v>0.93533414315757724</v>
      </c>
      <c r="U11" s="93">
        <v>1.8335712874383264E-2</v>
      </c>
      <c r="V11" s="96" t="s">
        <v>247</v>
      </c>
      <c r="W11" s="99">
        <v>1.2060675537051894E-6</v>
      </c>
      <c r="X11" s="99">
        <v>1.2060675537051894E-6</v>
      </c>
      <c r="Y11" s="101">
        <v>0</v>
      </c>
      <c r="Z11" s="98">
        <v>0.99999066437154771</v>
      </c>
      <c r="AA11" s="101">
        <v>0</v>
      </c>
      <c r="AB11" s="101">
        <v>0</v>
      </c>
      <c r="AC11" s="76" t="s">
        <v>252</v>
      </c>
      <c r="AD11" s="94">
        <v>15.527036012369884</v>
      </c>
      <c r="AE11" s="92">
        <v>1.0040690879630529</v>
      </c>
      <c r="AF11" s="94">
        <v>14.52296692440683</v>
      </c>
      <c r="AG11" s="89">
        <v>0.92691999791396651</v>
      </c>
      <c r="AH11" s="89">
        <v>0.93533414315757724</v>
      </c>
      <c r="AI11" s="93">
        <v>1.5497913198376999E-2</v>
      </c>
    </row>
    <row r="12" spans="1:35" ht="36" x14ac:dyDescent="0.4">
      <c r="A12" s="96" t="s">
        <v>239</v>
      </c>
      <c r="B12" s="100">
        <v>5.5314743023546359E-2</v>
      </c>
      <c r="C12" s="100">
        <v>5.5314743023546359E-2</v>
      </c>
      <c r="D12" s="101">
        <v>0</v>
      </c>
      <c r="E12" s="98">
        <v>0.99999907191550297</v>
      </c>
      <c r="F12" s="101">
        <v>0</v>
      </c>
      <c r="G12" s="101">
        <v>0</v>
      </c>
      <c r="H12" s="76" t="s">
        <v>246</v>
      </c>
      <c r="I12" s="92">
        <v>1.1422409472265782</v>
      </c>
      <c r="J12" s="89">
        <v>0.54279869224302235</v>
      </c>
      <c r="K12" s="89">
        <v>0.59944225498355597</v>
      </c>
      <c r="L12" s="89">
        <v>0.98755014105375694</v>
      </c>
      <c r="M12" s="89">
        <v>0.524794927409172</v>
      </c>
      <c r="N12" s="90">
        <v>9.0160869925637079E-3</v>
      </c>
      <c r="O12" s="76" t="s">
        <v>258</v>
      </c>
      <c r="P12" s="93">
        <v>2.7027132039701612E-2</v>
      </c>
      <c r="Q12" s="95">
        <v>0</v>
      </c>
      <c r="R12" s="93">
        <v>2.7027132039701612E-2</v>
      </c>
      <c r="S12" s="89">
        <v>0.97097379665023598</v>
      </c>
      <c r="T12" s="92">
        <v>1</v>
      </c>
      <c r="U12" s="93">
        <v>1.2978256210616013E-2</v>
      </c>
      <c r="V12" s="96" t="s">
        <v>245</v>
      </c>
      <c r="W12" s="99">
        <v>5.5430744313510422E-7</v>
      </c>
      <c r="X12" s="99">
        <v>5.5430744313510422E-7</v>
      </c>
      <c r="Y12" s="101">
        <v>0</v>
      </c>
      <c r="Z12" s="98">
        <v>0.99999616826187643</v>
      </c>
      <c r="AA12" s="101">
        <v>0</v>
      </c>
      <c r="AB12" s="101">
        <v>0</v>
      </c>
      <c r="AC12" s="76" t="s">
        <v>274</v>
      </c>
      <c r="AD12" s="94">
        <v>12.167399933435066</v>
      </c>
      <c r="AE12" s="92">
        <v>9.9040655462800675</v>
      </c>
      <c r="AF12" s="92">
        <v>2.2633343871549987</v>
      </c>
      <c r="AG12" s="89">
        <v>0.9399042117457429</v>
      </c>
      <c r="AH12" s="89">
        <v>0.1860162729537255</v>
      </c>
      <c r="AI12" s="90">
        <v>2.4152750642212621E-3</v>
      </c>
    </row>
    <row r="13" spans="1:35" ht="36" x14ac:dyDescent="0.4">
      <c r="A13" s="96" t="s">
        <v>245</v>
      </c>
      <c r="B13" s="99">
        <v>3.3979046264181888E-3</v>
      </c>
      <c r="C13" s="99">
        <v>3.3979046264181888E-3</v>
      </c>
      <c r="D13" s="101">
        <v>0</v>
      </c>
      <c r="E13" s="98">
        <v>0.99999936699403102</v>
      </c>
      <c r="F13" s="101">
        <v>0</v>
      </c>
      <c r="G13" s="101">
        <v>0</v>
      </c>
      <c r="H13" s="76" t="s">
        <v>252</v>
      </c>
      <c r="I13" s="89">
        <v>0.64521876733371886</v>
      </c>
      <c r="J13" s="93">
        <v>4.1723624440446715E-2</v>
      </c>
      <c r="K13" s="89">
        <v>0.60349514289327222</v>
      </c>
      <c r="L13" s="89">
        <v>0.9972547431019978</v>
      </c>
      <c r="M13" s="89">
        <v>0.93533414315757735</v>
      </c>
      <c r="N13" s="90">
        <v>9.0770456414766276E-3</v>
      </c>
      <c r="O13" s="76" t="s">
        <v>264</v>
      </c>
      <c r="P13" s="93">
        <v>2.0970321558926957E-2</v>
      </c>
      <c r="Q13" s="93">
        <v>2.0970321558926957E-2</v>
      </c>
      <c r="R13" s="95">
        <v>0</v>
      </c>
      <c r="S13" s="89">
        <v>0.98104361114668226</v>
      </c>
      <c r="T13" s="95">
        <v>0</v>
      </c>
      <c r="U13" s="95">
        <v>0</v>
      </c>
      <c r="V13" s="96" t="s">
        <v>259</v>
      </c>
      <c r="W13" s="99">
        <v>1.9514330716605207E-7</v>
      </c>
      <c r="X13" s="99">
        <v>1.9514330716605207E-7</v>
      </c>
      <c r="Y13" s="101">
        <v>0</v>
      </c>
      <c r="Z13" s="98">
        <v>0.99999810590022919</v>
      </c>
      <c r="AA13" s="101">
        <v>0</v>
      </c>
      <c r="AB13" s="101">
        <v>0</v>
      </c>
      <c r="AC13" s="76" t="s">
        <v>284</v>
      </c>
      <c r="AD13" s="94">
        <v>10.709721709594021</v>
      </c>
      <c r="AE13" s="95">
        <v>0</v>
      </c>
      <c r="AF13" s="94">
        <v>10.709721709594021</v>
      </c>
      <c r="AG13" s="89">
        <v>0.95133289145685096</v>
      </c>
      <c r="AH13" s="92">
        <v>1</v>
      </c>
      <c r="AI13" s="93">
        <v>1.1428679711108067E-2</v>
      </c>
    </row>
    <row r="14" spans="1:35" ht="18" x14ac:dyDescent="0.4">
      <c r="A14" s="96" t="s">
        <v>247</v>
      </c>
      <c r="B14" s="99">
        <v>2.3130062673798152E-3</v>
      </c>
      <c r="C14" s="99">
        <v>2.3130062673798152E-3</v>
      </c>
      <c r="D14" s="101">
        <v>0</v>
      </c>
      <c r="E14" s="98">
        <v>0.99999956785855204</v>
      </c>
      <c r="F14" s="101">
        <v>0</v>
      </c>
      <c r="G14" s="101">
        <v>0</v>
      </c>
      <c r="H14" s="96" t="s">
        <v>263</v>
      </c>
      <c r="I14" s="98">
        <v>0.18251956627204799</v>
      </c>
      <c r="J14" s="101">
        <v>0</v>
      </c>
      <c r="K14" s="98">
        <v>0.18251956627204799</v>
      </c>
      <c r="L14" s="98">
        <v>0.9999999821532537</v>
      </c>
      <c r="M14" s="97">
        <v>1</v>
      </c>
      <c r="N14" s="99">
        <v>2.7452390512559448E-3</v>
      </c>
      <c r="O14" s="76" t="s">
        <v>273</v>
      </c>
      <c r="P14" s="93">
        <v>1.7344945184500599E-2</v>
      </c>
      <c r="Q14" s="93">
        <v>1.7344945184500599E-2</v>
      </c>
      <c r="R14" s="95">
        <v>0</v>
      </c>
      <c r="S14" s="89">
        <v>0.98937254305972677</v>
      </c>
      <c r="T14" s="95">
        <v>0</v>
      </c>
      <c r="U14" s="95">
        <v>0</v>
      </c>
      <c r="V14" s="96" t="s">
        <v>265</v>
      </c>
      <c r="W14" s="99">
        <v>1.9075845234824734E-7</v>
      </c>
      <c r="X14" s="99">
        <v>1.9075845234824734E-7</v>
      </c>
      <c r="Y14" s="101">
        <v>0</v>
      </c>
      <c r="Z14" s="97">
        <v>1</v>
      </c>
      <c r="AA14" s="101">
        <v>0</v>
      </c>
      <c r="AB14" s="101">
        <v>0</v>
      </c>
      <c r="AC14" s="76" t="s">
        <v>235</v>
      </c>
      <c r="AD14" s="92">
        <v>8.503757144421936</v>
      </c>
      <c r="AE14" s="95">
        <v>0</v>
      </c>
      <c r="AF14" s="92">
        <v>8.503757144421936</v>
      </c>
      <c r="AG14" s="89">
        <v>0.96040751723891804</v>
      </c>
      <c r="AH14" s="92">
        <v>1</v>
      </c>
      <c r="AI14" s="90">
        <v>9.0746257820670632E-3</v>
      </c>
    </row>
    <row r="15" spans="1:35" ht="36" x14ac:dyDescent="0.4">
      <c r="A15" s="96" t="s">
        <v>259</v>
      </c>
      <c r="B15" s="99">
        <v>1.9514330716605206E-3</v>
      </c>
      <c r="C15" s="99">
        <v>1.9514330716605206E-3</v>
      </c>
      <c r="D15" s="101">
        <v>0</v>
      </c>
      <c r="E15" s="98">
        <v>0.99999973732357883</v>
      </c>
      <c r="F15" s="101">
        <v>0</v>
      </c>
      <c r="G15" s="101">
        <v>0</v>
      </c>
      <c r="H15" s="96" t="s">
        <v>272</v>
      </c>
      <c r="I15" s="99">
        <v>1.186556194356472E-6</v>
      </c>
      <c r="J15" s="101">
        <v>0</v>
      </c>
      <c r="K15" s="99">
        <v>1.186556194356472E-6</v>
      </c>
      <c r="L15" s="97">
        <v>1</v>
      </c>
      <c r="M15" s="97">
        <v>1</v>
      </c>
      <c r="N15" s="99">
        <v>1.7846746339523154E-8</v>
      </c>
      <c r="O15" s="76" t="s">
        <v>283</v>
      </c>
      <c r="P15" s="93">
        <v>1.1471250825696467E-2</v>
      </c>
      <c r="Q15" s="93">
        <v>1.1471250825696467E-2</v>
      </c>
      <c r="R15" s="95">
        <v>0</v>
      </c>
      <c r="S15" s="89">
        <v>0.99488096445099516</v>
      </c>
      <c r="T15" s="95">
        <v>0</v>
      </c>
      <c r="U15" s="95">
        <v>0</v>
      </c>
      <c r="V15" s="96" t="s">
        <v>242</v>
      </c>
      <c r="W15" s="101">
        <v>0</v>
      </c>
      <c r="X15" s="101">
        <v>0</v>
      </c>
      <c r="Y15" s="101">
        <v>0</v>
      </c>
      <c r="Z15" s="97">
        <v>1</v>
      </c>
      <c r="AA15" s="101">
        <v>0</v>
      </c>
      <c r="AB15" s="101">
        <v>0</v>
      </c>
      <c r="AC15" s="76" t="s">
        <v>295</v>
      </c>
      <c r="AD15" s="92">
        <v>6.4919125518738658</v>
      </c>
      <c r="AE15" s="95">
        <v>0</v>
      </c>
      <c r="AF15" s="92">
        <v>6.4919125518738658</v>
      </c>
      <c r="AG15" s="89">
        <v>0.96733524059903331</v>
      </c>
      <c r="AH15" s="92">
        <v>1</v>
      </c>
      <c r="AI15" s="90">
        <v>6.9277233601153163E-3</v>
      </c>
    </row>
    <row r="16" spans="1:35" ht="36" x14ac:dyDescent="0.4">
      <c r="A16" s="96" t="s">
        <v>234</v>
      </c>
      <c r="B16" s="99">
        <v>1.8983029889772633E-3</v>
      </c>
      <c r="C16" s="99">
        <v>1.8983029889772633E-3</v>
      </c>
      <c r="D16" s="101">
        <v>0</v>
      </c>
      <c r="E16" s="98">
        <v>0.99999990217471912</v>
      </c>
      <c r="F16" s="101">
        <v>0</v>
      </c>
      <c r="G16" s="101">
        <v>0</v>
      </c>
      <c r="H16" s="96" t="s">
        <v>242</v>
      </c>
      <c r="I16" s="101">
        <v>0</v>
      </c>
      <c r="J16" s="101">
        <v>0</v>
      </c>
      <c r="K16" s="101">
        <v>0</v>
      </c>
      <c r="L16" s="97">
        <v>1</v>
      </c>
      <c r="M16" s="101">
        <v>0</v>
      </c>
      <c r="N16" s="101">
        <v>0</v>
      </c>
      <c r="O16" s="96" t="s">
        <v>277</v>
      </c>
      <c r="P16" s="99">
        <v>7.517486638286542E-3</v>
      </c>
      <c r="Q16" s="101">
        <v>0</v>
      </c>
      <c r="R16" s="99">
        <v>7.517486638286542E-3</v>
      </c>
      <c r="S16" s="98">
        <v>0.99849081352814661</v>
      </c>
      <c r="T16" s="97">
        <v>1</v>
      </c>
      <c r="U16" s="99">
        <v>3.6098490771513743E-3</v>
      </c>
      <c r="V16" s="96" t="s">
        <v>248</v>
      </c>
      <c r="W16" s="101">
        <v>0</v>
      </c>
      <c r="X16" s="101">
        <v>0</v>
      </c>
      <c r="Y16" s="101">
        <v>0</v>
      </c>
      <c r="Z16" s="97">
        <v>1</v>
      </c>
      <c r="AA16" s="101">
        <v>0</v>
      </c>
      <c r="AB16" s="101">
        <v>0</v>
      </c>
      <c r="AC16" s="96" t="s">
        <v>266</v>
      </c>
      <c r="AD16" s="97">
        <v>5.2675447118352485</v>
      </c>
      <c r="AE16" s="101">
        <v>0</v>
      </c>
      <c r="AF16" s="97">
        <v>5.2675447118352485</v>
      </c>
      <c r="AG16" s="98">
        <v>0.97295640266168304</v>
      </c>
      <c r="AH16" s="97">
        <v>1</v>
      </c>
      <c r="AI16" s="99">
        <v>5.6211620626497273E-3</v>
      </c>
    </row>
    <row r="17" spans="1:35" ht="36" x14ac:dyDescent="0.4">
      <c r="A17" s="96" t="s">
        <v>265</v>
      </c>
      <c r="B17" s="99">
        <v>9.0610264865417485E-4</v>
      </c>
      <c r="C17" s="99">
        <v>9.0610264865417485E-4</v>
      </c>
      <c r="D17" s="101">
        <v>0</v>
      </c>
      <c r="E17" s="98">
        <v>0.99999998086187059</v>
      </c>
      <c r="F17" s="101">
        <v>0</v>
      </c>
      <c r="G17" s="101">
        <v>0</v>
      </c>
      <c r="H17" s="96" t="s">
        <v>248</v>
      </c>
      <c r="I17" s="101">
        <v>0</v>
      </c>
      <c r="J17" s="101">
        <v>0</v>
      </c>
      <c r="K17" s="101">
        <v>0</v>
      </c>
      <c r="L17" s="97">
        <v>1</v>
      </c>
      <c r="M17" s="101">
        <v>0</v>
      </c>
      <c r="N17" s="101">
        <v>0</v>
      </c>
      <c r="O17" s="96" t="s">
        <v>217</v>
      </c>
      <c r="P17" s="99">
        <v>2.6865044021830349E-3</v>
      </c>
      <c r="Q17" s="99">
        <v>2.6865044021830349E-3</v>
      </c>
      <c r="R17" s="101">
        <v>0</v>
      </c>
      <c r="S17" s="98">
        <v>0.9997808557860991</v>
      </c>
      <c r="T17" s="101">
        <v>0</v>
      </c>
      <c r="U17" s="101">
        <v>0</v>
      </c>
      <c r="V17" s="96" t="s">
        <v>255</v>
      </c>
      <c r="W17" s="101">
        <v>0</v>
      </c>
      <c r="X17" s="101">
        <v>0</v>
      </c>
      <c r="Y17" s="101">
        <v>0</v>
      </c>
      <c r="Z17" s="97">
        <v>1</v>
      </c>
      <c r="AA17" s="101">
        <v>0</v>
      </c>
      <c r="AB17" s="101">
        <v>0</v>
      </c>
      <c r="AC17" s="96" t="s">
        <v>241</v>
      </c>
      <c r="AD17" s="97">
        <v>3.2963451721020745</v>
      </c>
      <c r="AE17" s="101">
        <v>0</v>
      </c>
      <c r="AF17" s="97">
        <v>3.2963451721020745</v>
      </c>
      <c r="AG17" s="98">
        <v>0.97647403591217763</v>
      </c>
      <c r="AH17" s="97">
        <v>1</v>
      </c>
      <c r="AI17" s="99">
        <v>3.517633250494619E-3</v>
      </c>
    </row>
    <row r="18" spans="1:35" ht="36" x14ac:dyDescent="0.4">
      <c r="A18" s="96" t="s">
        <v>218</v>
      </c>
      <c r="B18" s="99">
        <v>2.2038044807122379E-4</v>
      </c>
      <c r="C18" s="99">
        <v>2.2038044807122379E-4</v>
      </c>
      <c r="D18" s="101">
        <v>0</v>
      </c>
      <c r="E18" s="97">
        <v>1</v>
      </c>
      <c r="F18" s="101">
        <v>0</v>
      </c>
      <c r="G18" s="101">
        <v>0</v>
      </c>
      <c r="H18" s="96" t="s">
        <v>255</v>
      </c>
      <c r="I18" s="101">
        <v>0</v>
      </c>
      <c r="J18" s="101">
        <v>0</v>
      </c>
      <c r="K18" s="101">
        <v>0</v>
      </c>
      <c r="L18" s="97">
        <v>1</v>
      </c>
      <c r="M18" s="101">
        <v>0</v>
      </c>
      <c r="N18" s="101">
        <v>0</v>
      </c>
      <c r="O18" s="96" t="s">
        <v>288</v>
      </c>
      <c r="P18" s="99">
        <v>4.4675617751910264E-4</v>
      </c>
      <c r="Q18" s="101">
        <v>0</v>
      </c>
      <c r="R18" s="99">
        <v>4.4675617751910264E-4</v>
      </c>
      <c r="S18" s="98">
        <v>0.99999538524956566</v>
      </c>
      <c r="T18" s="97">
        <v>1</v>
      </c>
      <c r="U18" s="99">
        <v>2.1452946346660825E-4</v>
      </c>
      <c r="V18" s="96" t="s">
        <v>261</v>
      </c>
      <c r="W18" s="101">
        <v>0</v>
      </c>
      <c r="X18" s="101">
        <v>0</v>
      </c>
      <c r="Y18" s="101">
        <v>0</v>
      </c>
      <c r="Z18" s="97">
        <v>1</v>
      </c>
      <c r="AA18" s="101">
        <v>0</v>
      </c>
      <c r="AB18" s="101">
        <v>0</v>
      </c>
      <c r="AC18" s="96" t="s">
        <v>300</v>
      </c>
      <c r="AD18" s="97">
        <v>3.2898153731782376</v>
      </c>
      <c r="AE18" s="101">
        <v>0</v>
      </c>
      <c r="AF18" s="97">
        <v>3.2898153731782376</v>
      </c>
      <c r="AG18" s="98">
        <v>0.97998470100957724</v>
      </c>
      <c r="AH18" s="97">
        <v>1</v>
      </c>
      <c r="AI18" s="99">
        <v>3.5106650973995095E-3</v>
      </c>
    </row>
    <row r="19" spans="1:35" ht="36" x14ac:dyDescent="0.4">
      <c r="A19" s="96" t="s">
        <v>242</v>
      </c>
      <c r="B19" s="101">
        <v>0</v>
      </c>
      <c r="C19" s="101">
        <v>0</v>
      </c>
      <c r="D19" s="101">
        <v>0</v>
      </c>
      <c r="E19" s="97">
        <v>1</v>
      </c>
      <c r="F19" s="101">
        <v>0</v>
      </c>
      <c r="G19" s="101">
        <v>0</v>
      </c>
      <c r="H19" s="96" t="s">
        <v>261</v>
      </c>
      <c r="I19" s="101">
        <v>0</v>
      </c>
      <c r="J19" s="101">
        <v>0</v>
      </c>
      <c r="K19" s="101">
        <v>0</v>
      </c>
      <c r="L19" s="97">
        <v>1</v>
      </c>
      <c r="M19" s="101">
        <v>0</v>
      </c>
      <c r="N19" s="101">
        <v>0</v>
      </c>
      <c r="O19" s="96" t="s">
        <v>291</v>
      </c>
      <c r="P19" s="99">
        <v>9.6101870157139919E-6</v>
      </c>
      <c r="Q19" s="99">
        <v>2.5515498046875005E-6</v>
      </c>
      <c r="R19" s="99">
        <v>7.0586372110264902E-6</v>
      </c>
      <c r="S19" s="97">
        <v>1</v>
      </c>
      <c r="T19" s="98">
        <v>0.73449530165070009</v>
      </c>
      <c r="U19" s="99">
        <v>3.3895125123864689E-6</v>
      </c>
      <c r="V19" s="96" t="s">
        <v>237</v>
      </c>
      <c r="W19" s="101">
        <v>0</v>
      </c>
      <c r="X19" s="101">
        <v>0</v>
      </c>
      <c r="Y19" s="101">
        <v>0</v>
      </c>
      <c r="Z19" s="97">
        <v>1</v>
      </c>
      <c r="AA19" s="101">
        <v>0</v>
      </c>
      <c r="AB19" s="101">
        <v>0</v>
      </c>
      <c r="AC19" s="96" t="s">
        <v>249</v>
      </c>
      <c r="AD19" s="97">
        <v>2.8817331749291721</v>
      </c>
      <c r="AE19" s="97">
        <v>1.8704134242263954</v>
      </c>
      <c r="AF19" s="97">
        <v>1.0113197507027765</v>
      </c>
      <c r="AG19" s="98">
        <v>0.98305988880270512</v>
      </c>
      <c r="AH19" s="98">
        <v>0.35094149572943473</v>
      </c>
      <c r="AI19" s="99">
        <v>1.0792110037691938E-3</v>
      </c>
    </row>
    <row r="20" spans="1:35" ht="36" x14ac:dyDescent="0.4">
      <c r="A20" s="96" t="s">
        <v>248</v>
      </c>
      <c r="B20" s="101">
        <v>0</v>
      </c>
      <c r="C20" s="101">
        <v>0</v>
      </c>
      <c r="D20" s="101">
        <v>0</v>
      </c>
      <c r="E20" s="97">
        <v>1</v>
      </c>
      <c r="F20" s="101">
        <v>0</v>
      </c>
      <c r="G20" s="101">
        <v>0</v>
      </c>
      <c r="H20" s="96" t="s">
        <v>237</v>
      </c>
      <c r="I20" s="101">
        <v>0</v>
      </c>
      <c r="J20" s="101">
        <v>0</v>
      </c>
      <c r="K20" s="101">
        <v>0</v>
      </c>
      <c r="L20" s="97">
        <v>1</v>
      </c>
      <c r="M20" s="101">
        <v>0</v>
      </c>
      <c r="N20" s="101">
        <v>0</v>
      </c>
      <c r="O20" s="96" t="s">
        <v>242</v>
      </c>
      <c r="P20" s="101">
        <v>0</v>
      </c>
      <c r="Q20" s="101">
        <v>0</v>
      </c>
      <c r="R20" s="101">
        <v>0</v>
      </c>
      <c r="S20" s="97">
        <v>1</v>
      </c>
      <c r="T20" s="101">
        <v>0</v>
      </c>
      <c r="U20" s="101">
        <v>0</v>
      </c>
      <c r="V20" s="96" t="s">
        <v>268</v>
      </c>
      <c r="W20" s="101">
        <v>0</v>
      </c>
      <c r="X20" s="101">
        <v>0</v>
      </c>
      <c r="Y20" s="101">
        <v>0</v>
      </c>
      <c r="Z20" s="97">
        <v>1</v>
      </c>
      <c r="AA20" s="101">
        <v>0</v>
      </c>
      <c r="AB20" s="101">
        <v>0</v>
      </c>
      <c r="AC20" s="96" t="s">
        <v>479</v>
      </c>
      <c r="AD20" s="97">
        <v>2.5046441818519232</v>
      </c>
      <c r="AE20" s="101">
        <v>0</v>
      </c>
      <c r="AF20" s="97">
        <v>2.5046441818519232</v>
      </c>
      <c r="AG20" s="98">
        <v>0.98573267311222024</v>
      </c>
      <c r="AH20" s="97">
        <v>1</v>
      </c>
      <c r="AI20" s="99">
        <v>2.6727843095150816E-3</v>
      </c>
    </row>
    <row r="21" spans="1:35" ht="54" x14ac:dyDescent="0.4">
      <c r="A21" s="96" t="s">
        <v>255</v>
      </c>
      <c r="B21" s="101">
        <v>0</v>
      </c>
      <c r="C21" s="101">
        <v>0</v>
      </c>
      <c r="D21" s="101">
        <v>0</v>
      </c>
      <c r="E21" s="97">
        <v>1</v>
      </c>
      <c r="F21" s="101">
        <v>0</v>
      </c>
      <c r="G21" s="101">
        <v>0</v>
      </c>
      <c r="H21" s="96" t="s">
        <v>268</v>
      </c>
      <c r="I21" s="101">
        <v>0</v>
      </c>
      <c r="J21" s="101">
        <v>0</v>
      </c>
      <c r="K21" s="101">
        <v>0</v>
      </c>
      <c r="L21" s="97">
        <v>1</v>
      </c>
      <c r="M21" s="101">
        <v>0</v>
      </c>
      <c r="N21" s="101">
        <v>0</v>
      </c>
      <c r="O21" s="96" t="s">
        <v>248</v>
      </c>
      <c r="P21" s="101">
        <v>0</v>
      </c>
      <c r="Q21" s="101">
        <v>0</v>
      </c>
      <c r="R21" s="101">
        <v>0</v>
      </c>
      <c r="S21" s="97">
        <v>1</v>
      </c>
      <c r="T21" s="101">
        <v>0</v>
      </c>
      <c r="U21" s="101">
        <v>0</v>
      </c>
      <c r="V21" s="96" t="s">
        <v>221</v>
      </c>
      <c r="W21" s="101">
        <v>0</v>
      </c>
      <c r="X21" s="101">
        <v>0</v>
      </c>
      <c r="Y21" s="101">
        <v>0</v>
      </c>
      <c r="Z21" s="97">
        <v>1</v>
      </c>
      <c r="AA21" s="101">
        <v>0</v>
      </c>
      <c r="AB21" s="101">
        <v>0</v>
      </c>
      <c r="AC21" s="96" t="s">
        <v>303</v>
      </c>
      <c r="AD21" s="97">
        <v>2.3289774922569397</v>
      </c>
      <c r="AE21" s="101">
        <v>0</v>
      </c>
      <c r="AF21" s="97">
        <v>2.3289774922569397</v>
      </c>
      <c r="AG21" s="98">
        <v>0.98821799799134757</v>
      </c>
      <c r="AH21" s="97">
        <v>1</v>
      </c>
      <c r="AI21" s="99">
        <v>2.4853248791273422E-3</v>
      </c>
    </row>
    <row r="22" spans="1:35" ht="54" x14ac:dyDescent="0.4">
      <c r="A22" s="96" t="s">
        <v>261</v>
      </c>
      <c r="B22" s="101">
        <v>0</v>
      </c>
      <c r="C22" s="101">
        <v>0</v>
      </c>
      <c r="D22" s="101">
        <v>0</v>
      </c>
      <c r="E22" s="97">
        <v>1</v>
      </c>
      <c r="F22" s="101">
        <v>0</v>
      </c>
      <c r="G22" s="101">
        <v>0</v>
      </c>
      <c r="H22" s="96" t="s">
        <v>221</v>
      </c>
      <c r="I22" s="101">
        <v>0</v>
      </c>
      <c r="J22" s="101">
        <v>0</v>
      </c>
      <c r="K22" s="101">
        <v>0</v>
      </c>
      <c r="L22" s="97">
        <v>1</v>
      </c>
      <c r="M22" s="101">
        <v>0</v>
      </c>
      <c r="N22" s="101">
        <v>0</v>
      </c>
      <c r="O22" s="96" t="s">
        <v>255</v>
      </c>
      <c r="P22" s="101">
        <v>0</v>
      </c>
      <c r="Q22" s="101">
        <v>0</v>
      </c>
      <c r="R22" s="101">
        <v>0</v>
      </c>
      <c r="S22" s="97">
        <v>1</v>
      </c>
      <c r="T22" s="101">
        <v>0</v>
      </c>
      <c r="U22" s="101">
        <v>0</v>
      </c>
      <c r="V22" s="96" t="s">
        <v>227</v>
      </c>
      <c r="W22" s="101">
        <v>0</v>
      </c>
      <c r="X22" s="101">
        <v>0</v>
      </c>
      <c r="Y22" s="101">
        <v>0</v>
      </c>
      <c r="Z22" s="97">
        <v>1</v>
      </c>
      <c r="AA22" s="101">
        <v>0</v>
      </c>
      <c r="AB22" s="101">
        <v>0</v>
      </c>
      <c r="AC22" s="96" t="s">
        <v>520</v>
      </c>
      <c r="AD22" s="97">
        <v>1.9777141972498429</v>
      </c>
      <c r="AE22" s="101">
        <v>0</v>
      </c>
      <c r="AF22" s="97">
        <v>1.9777141972498429</v>
      </c>
      <c r="AG22" s="98">
        <v>0.99032847879872765</v>
      </c>
      <c r="AH22" s="97">
        <v>1</v>
      </c>
      <c r="AI22" s="99">
        <v>2.1104808073800518E-3</v>
      </c>
    </row>
    <row r="23" spans="1:35" ht="36" x14ac:dyDescent="0.4">
      <c r="A23" s="96" t="s">
        <v>237</v>
      </c>
      <c r="B23" s="101">
        <v>0</v>
      </c>
      <c r="C23" s="101">
        <v>0</v>
      </c>
      <c r="D23" s="101">
        <v>0</v>
      </c>
      <c r="E23" s="97">
        <v>1</v>
      </c>
      <c r="F23" s="101">
        <v>0</v>
      </c>
      <c r="G23" s="101">
        <v>0</v>
      </c>
      <c r="H23" s="96" t="s">
        <v>227</v>
      </c>
      <c r="I23" s="101">
        <v>0</v>
      </c>
      <c r="J23" s="101">
        <v>0</v>
      </c>
      <c r="K23" s="101">
        <v>0</v>
      </c>
      <c r="L23" s="97">
        <v>1</v>
      </c>
      <c r="M23" s="101">
        <v>0</v>
      </c>
      <c r="N23" s="101">
        <v>0</v>
      </c>
      <c r="O23" s="96" t="s">
        <v>261</v>
      </c>
      <c r="P23" s="101">
        <v>0</v>
      </c>
      <c r="Q23" s="101">
        <v>0</v>
      </c>
      <c r="R23" s="101">
        <v>0</v>
      </c>
      <c r="S23" s="97">
        <v>1</v>
      </c>
      <c r="T23" s="101">
        <v>0</v>
      </c>
      <c r="U23" s="101">
        <v>0</v>
      </c>
      <c r="V23" s="96" t="s">
        <v>276</v>
      </c>
      <c r="W23" s="101">
        <v>0</v>
      </c>
      <c r="X23" s="101">
        <v>0</v>
      </c>
      <c r="Y23" s="101">
        <v>0</v>
      </c>
      <c r="Z23" s="97">
        <v>1</v>
      </c>
      <c r="AA23" s="101">
        <v>0</v>
      </c>
      <c r="AB23" s="101">
        <v>0</v>
      </c>
      <c r="AC23" s="96" t="s">
        <v>269</v>
      </c>
      <c r="AD23" s="97">
        <v>1.5298156815200097</v>
      </c>
      <c r="AE23" s="98">
        <v>0.85281884493618398</v>
      </c>
      <c r="AF23" s="98">
        <v>0.67699683658382581</v>
      </c>
      <c r="AG23" s="98">
        <v>0.99196099306148955</v>
      </c>
      <c r="AH23" s="98">
        <v>0.44253490453906741</v>
      </c>
      <c r="AI23" s="99">
        <v>7.2244454342999082E-4</v>
      </c>
    </row>
    <row r="24" spans="1:35" ht="36" x14ac:dyDescent="0.4">
      <c r="A24" s="96" t="s">
        <v>268</v>
      </c>
      <c r="B24" s="101">
        <v>0</v>
      </c>
      <c r="C24" s="101">
        <v>0</v>
      </c>
      <c r="D24" s="101">
        <v>0</v>
      </c>
      <c r="E24" s="97">
        <v>1</v>
      </c>
      <c r="F24" s="101">
        <v>0</v>
      </c>
      <c r="G24" s="101">
        <v>0</v>
      </c>
      <c r="H24" s="96" t="s">
        <v>276</v>
      </c>
      <c r="I24" s="101">
        <v>0</v>
      </c>
      <c r="J24" s="101">
        <v>0</v>
      </c>
      <c r="K24" s="101">
        <v>0</v>
      </c>
      <c r="L24" s="97">
        <v>1</v>
      </c>
      <c r="M24" s="101">
        <v>0</v>
      </c>
      <c r="N24" s="101">
        <v>0</v>
      </c>
      <c r="O24" s="96" t="s">
        <v>237</v>
      </c>
      <c r="P24" s="101">
        <v>0</v>
      </c>
      <c r="Q24" s="101">
        <v>0</v>
      </c>
      <c r="R24" s="101">
        <v>0</v>
      </c>
      <c r="S24" s="97">
        <v>1</v>
      </c>
      <c r="T24" s="101">
        <v>0</v>
      </c>
      <c r="U24" s="101">
        <v>0</v>
      </c>
      <c r="V24" s="96" t="s">
        <v>280</v>
      </c>
      <c r="W24" s="101">
        <v>0</v>
      </c>
      <c r="X24" s="101">
        <v>0</v>
      </c>
      <c r="Y24" s="101">
        <v>0</v>
      </c>
      <c r="Z24" s="97">
        <v>1</v>
      </c>
      <c r="AA24" s="101">
        <v>0</v>
      </c>
      <c r="AB24" s="101">
        <v>0</v>
      </c>
      <c r="AC24" s="96" t="s">
        <v>326</v>
      </c>
      <c r="AD24" s="97">
        <v>1.4715867034643606</v>
      </c>
      <c r="AE24" s="101">
        <v>0</v>
      </c>
      <c r="AF24" s="97">
        <v>1.4715867034643606</v>
      </c>
      <c r="AG24" s="98">
        <v>0.9935313693566975</v>
      </c>
      <c r="AH24" s="97">
        <v>1</v>
      </c>
      <c r="AI24" s="99">
        <v>1.5703762952078686E-3</v>
      </c>
    </row>
    <row r="25" spans="1:35" ht="54" x14ac:dyDescent="0.4">
      <c r="A25" s="96" t="s">
        <v>221</v>
      </c>
      <c r="B25" s="101">
        <v>0</v>
      </c>
      <c r="C25" s="101">
        <v>0</v>
      </c>
      <c r="D25" s="101">
        <v>0</v>
      </c>
      <c r="E25" s="97">
        <v>1</v>
      </c>
      <c r="F25" s="101">
        <v>0</v>
      </c>
      <c r="G25" s="101">
        <v>0</v>
      </c>
      <c r="H25" s="96" t="s">
        <v>280</v>
      </c>
      <c r="I25" s="101">
        <v>0</v>
      </c>
      <c r="J25" s="101">
        <v>0</v>
      </c>
      <c r="K25" s="101">
        <v>0</v>
      </c>
      <c r="L25" s="97">
        <v>1</v>
      </c>
      <c r="M25" s="101">
        <v>0</v>
      </c>
      <c r="N25" s="101">
        <v>0</v>
      </c>
      <c r="O25" s="96" t="s">
        <v>268</v>
      </c>
      <c r="P25" s="101">
        <v>0</v>
      </c>
      <c r="Q25" s="101">
        <v>0</v>
      </c>
      <c r="R25" s="101">
        <v>0</v>
      </c>
      <c r="S25" s="97">
        <v>1</v>
      </c>
      <c r="T25" s="101">
        <v>0</v>
      </c>
      <c r="U25" s="101">
        <v>0</v>
      </c>
      <c r="V25" s="96" t="s">
        <v>285</v>
      </c>
      <c r="W25" s="101">
        <v>0</v>
      </c>
      <c r="X25" s="101">
        <v>0</v>
      </c>
      <c r="Y25" s="101">
        <v>0</v>
      </c>
      <c r="Z25" s="97">
        <v>1</v>
      </c>
      <c r="AA25" s="101">
        <v>0</v>
      </c>
      <c r="AB25" s="101">
        <v>0</v>
      </c>
      <c r="AC25" s="96" t="s">
        <v>480</v>
      </c>
      <c r="AD25" s="98">
        <v>0.94186605801346945</v>
      </c>
      <c r="AE25" s="101">
        <v>0</v>
      </c>
      <c r="AF25" s="98">
        <v>0.94186605801346945</v>
      </c>
      <c r="AG25" s="98">
        <v>0.99453646414811081</v>
      </c>
      <c r="AH25" s="97">
        <v>1</v>
      </c>
      <c r="AI25" s="99">
        <v>1.0050947914133914E-3</v>
      </c>
    </row>
    <row r="26" spans="1:35" ht="54" x14ac:dyDescent="0.4">
      <c r="A26" s="96" t="s">
        <v>227</v>
      </c>
      <c r="B26" s="101">
        <v>0</v>
      </c>
      <c r="C26" s="101">
        <v>0</v>
      </c>
      <c r="D26" s="101">
        <v>0</v>
      </c>
      <c r="E26" s="97">
        <v>1</v>
      </c>
      <c r="F26" s="101">
        <v>0</v>
      </c>
      <c r="G26" s="101">
        <v>0</v>
      </c>
      <c r="H26" s="96" t="s">
        <v>285</v>
      </c>
      <c r="I26" s="101">
        <v>0</v>
      </c>
      <c r="J26" s="101">
        <v>0</v>
      </c>
      <c r="K26" s="101">
        <v>0</v>
      </c>
      <c r="L26" s="97">
        <v>1</v>
      </c>
      <c r="M26" s="101">
        <v>0</v>
      </c>
      <c r="N26" s="101">
        <v>0</v>
      </c>
      <c r="O26" s="96" t="s">
        <v>221</v>
      </c>
      <c r="P26" s="101">
        <v>0</v>
      </c>
      <c r="Q26" s="101">
        <v>0</v>
      </c>
      <c r="R26" s="101">
        <v>0</v>
      </c>
      <c r="S26" s="97">
        <v>1</v>
      </c>
      <c r="T26" s="101">
        <v>0</v>
      </c>
      <c r="U26" s="101">
        <v>0</v>
      </c>
      <c r="V26" s="96" t="s">
        <v>289</v>
      </c>
      <c r="W26" s="101">
        <v>0</v>
      </c>
      <c r="X26" s="101">
        <v>0</v>
      </c>
      <c r="Y26" s="101">
        <v>0</v>
      </c>
      <c r="Z26" s="97">
        <v>1</v>
      </c>
      <c r="AA26" s="101">
        <v>0</v>
      </c>
      <c r="AB26" s="101">
        <v>0</v>
      </c>
      <c r="AC26" s="96" t="s">
        <v>305</v>
      </c>
      <c r="AD26" s="98">
        <v>0.74451597631383015</v>
      </c>
      <c r="AE26" s="98">
        <v>0.74451597631383015</v>
      </c>
      <c r="AF26" s="101">
        <v>0</v>
      </c>
      <c r="AG26" s="98">
        <v>0.99533096048179903</v>
      </c>
      <c r="AH26" s="101">
        <v>0</v>
      </c>
      <c r="AI26" s="101">
        <v>0</v>
      </c>
    </row>
    <row r="27" spans="1:35" ht="36" x14ac:dyDescent="0.4">
      <c r="A27" s="96" t="s">
        <v>276</v>
      </c>
      <c r="B27" s="101">
        <v>0</v>
      </c>
      <c r="C27" s="101">
        <v>0</v>
      </c>
      <c r="D27" s="101">
        <v>0</v>
      </c>
      <c r="E27" s="97">
        <v>1</v>
      </c>
      <c r="F27" s="101">
        <v>0</v>
      </c>
      <c r="G27" s="101">
        <v>0</v>
      </c>
      <c r="H27" s="96" t="s">
        <v>289</v>
      </c>
      <c r="I27" s="101">
        <v>0</v>
      </c>
      <c r="J27" s="101">
        <v>0</v>
      </c>
      <c r="K27" s="101">
        <v>0</v>
      </c>
      <c r="L27" s="97">
        <v>1</v>
      </c>
      <c r="M27" s="101">
        <v>0</v>
      </c>
      <c r="N27" s="101">
        <v>0</v>
      </c>
      <c r="O27" s="96" t="s">
        <v>227</v>
      </c>
      <c r="P27" s="101">
        <v>0</v>
      </c>
      <c r="Q27" s="101">
        <v>0</v>
      </c>
      <c r="R27" s="101">
        <v>0</v>
      </c>
      <c r="S27" s="97">
        <v>1</v>
      </c>
      <c r="T27" s="101">
        <v>0</v>
      </c>
      <c r="U27" s="101">
        <v>0</v>
      </c>
      <c r="V27" s="96" t="s">
        <v>294</v>
      </c>
      <c r="W27" s="101">
        <v>0</v>
      </c>
      <c r="X27" s="101">
        <v>0</v>
      </c>
      <c r="Y27" s="101">
        <v>0</v>
      </c>
      <c r="Z27" s="97">
        <v>1</v>
      </c>
      <c r="AA27" s="101">
        <v>0</v>
      </c>
      <c r="AB27" s="101">
        <v>0</v>
      </c>
      <c r="AC27" s="96" t="s">
        <v>223</v>
      </c>
      <c r="AD27" s="98">
        <v>0.704930563148773</v>
      </c>
      <c r="AE27" s="98">
        <v>0.41592445225713348</v>
      </c>
      <c r="AF27" s="98">
        <v>0.28900611089163958</v>
      </c>
      <c r="AG27" s="98">
        <v>0.99608321398037325</v>
      </c>
      <c r="AH27" s="98">
        <v>0.40997812550602364</v>
      </c>
      <c r="AI27" s="99">
        <v>3.0840747925080643E-4</v>
      </c>
    </row>
    <row r="28" spans="1:35" ht="36" x14ac:dyDescent="0.4">
      <c r="A28" s="96" t="s">
        <v>280</v>
      </c>
      <c r="B28" s="101">
        <v>0</v>
      </c>
      <c r="C28" s="101">
        <v>0</v>
      </c>
      <c r="D28" s="101">
        <v>0</v>
      </c>
      <c r="E28" s="97">
        <v>1</v>
      </c>
      <c r="F28" s="101">
        <v>0</v>
      </c>
      <c r="G28" s="101">
        <v>0</v>
      </c>
      <c r="H28" s="96" t="s">
        <v>294</v>
      </c>
      <c r="I28" s="101">
        <v>0</v>
      </c>
      <c r="J28" s="101">
        <v>0</v>
      </c>
      <c r="K28" s="101">
        <v>0</v>
      </c>
      <c r="L28" s="97">
        <v>1</v>
      </c>
      <c r="M28" s="101">
        <v>0</v>
      </c>
      <c r="N28" s="101">
        <v>0</v>
      </c>
      <c r="O28" s="96" t="s">
        <v>276</v>
      </c>
      <c r="P28" s="101">
        <v>0</v>
      </c>
      <c r="Q28" s="101">
        <v>0</v>
      </c>
      <c r="R28" s="101">
        <v>0</v>
      </c>
      <c r="S28" s="97">
        <v>1</v>
      </c>
      <c r="T28" s="101">
        <v>0</v>
      </c>
      <c r="U28" s="101">
        <v>0</v>
      </c>
      <c r="V28" s="96" t="s">
        <v>297</v>
      </c>
      <c r="W28" s="101">
        <v>0</v>
      </c>
      <c r="X28" s="101">
        <v>0</v>
      </c>
      <c r="Y28" s="101">
        <v>0</v>
      </c>
      <c r="Z28" s="97">
        <v>1</v>
      </c>
      <c r="AA28" s="101">
        <v>0</v>
      </c>
      <c r="AB28" s="101">
        <v>0</v>
      </c>
      <c r="AC28" s="96" t="s">
        <v>436</v>
      </c>
      <c r="AD28" s="98">
        <v>0.49367554429984878</v>
      </c>
      <c r="AE28" s="101">
        <v>0</v>
      </c>
      <c r="AF28" s="98">
        <v>0.49367554429984878</v>
      </c>
      <c r="AG28" s="98">
        <v>0.99661003062696796</v>
      </c>
      <c r="AH28" s="97">
        <v>1</v>
      </c>
      <c r="AI28" s="99">
        <v>5.2681664659461915E-4</v>
      </c>
    </row>
    <row r="29" spans="1:35" ht="36" x14ac:dyDescent="0.4">
      <c r="A29" s="96" t="s">
        <v>285</v>
      </c>
      <c r="B29" s="101">
        <v>0</v>
      </c>
      <c r="C29" s="101">
        <v>0</v>
      </c>
      <c r="D29" s="101">
        <v>0</v>
      </c>
      <c r="E29" s="97">
        <v>1</v>
      </c>
      <c r="F29" s="101">
        <v>0</v>
      </c>
      <c r="G29" s="101">
        <v>0</v>
      </c>
      <c r="H29" s="96" t="s">
        <v>297</v>
      </c>
      <c r="I29" s="101">
        <v>0</v>
      </c>
      <c r="J29" s="101">
        <v>0</v>
      </c>
      <c r="K29" s="101">
        <v>0</v>
      </c>
      <c r="L29" s="97">
        <v>1</v>
      </c>
      <c r="M29" s="101">
        <v>0</v>
      </c>
      <c r="N29" s="101">
        <v>0</v>
      </c>
      <c r="O29" s="96" t="s">
        <v>280</v>
      </c>
      <c r="P29" s="101">
        <v>0</v>
      </c>
      <c r="Q29" s="101">
        <v>0</v>
      </c>
      <c r="R29" s="101">
        <v>0</v>
      </c>
      <c r="S29" s="97">
        <v>1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97">
        <v>1</v>
      </c>
      <c r="AA29" s="101">
        <v>0</v>
      </c>
      <c r="AB29" s="101">
        <v>0</v>
      </c>
      <c r="AC29" s="96" t="s">
        <v>312</v>
      </c>
      <c r="AD29" s="98">
        <v>0.48069516488863906</v>
      </c>
      <c r="AE29" s="101">
        <v>0</v>
      </c>
      <c r="AF29" s="98">
        <v>0.48069516488863906</v>
      </c>
      <c r="AG29" s="98">
        <v>0.99712299550384875</v>
      </c>
      <c r="AH29" s="97">
        <v>1</v>
      </c>
      <c r="AI29" s="99">
        <v>5.1296487688089415E-4</v>
      </c>
    </row>
    <row r="30" spans="1:35" ht="36" x14ac:dyDescent="0.4">
      <c r="A30" s="96" t="s">
        <v>289</v>
      </c>
      <c r="B30" s="101">
        <v>0</v>
      </c>
      <c r="C30" s="101">
        <v>0</v>
      </c>
      <c r="D30" s="101">
        <v>0</v>
      </c>
      <c r="E30" s="97">
        <v>1</v>
      </c>
      <c r="F30" s="101">
        <v>0</v>
      </c>
      <c r="G30" s="101">
        <v>0</v>
      </c>
      <c r="H30" s="101">
        <v>0</v>
      </c>
      <c r="I30" s="101">
        <v>0</v>
      </c>
      <c r="J30" s="101">
        <v>0</v>
      </c>
      <c r="K30" s="101">
        <v>0</v>
      </c>
      <c r="L30" s="97">
        <v>1</v>
      </c>
      <c r="M30" s="101">
        <v>0</v>
      </c>
      <c r="N30" s="101">
        <v>0</v>
      </c>
      <c r="O30" s="96" t="s">
        <v>285</v>
      </c>
      <c r="P30" s="101">
        <v>0</v>
      </c>
      <c r="Q30" s="101">
        <v>0</v>
      </c>
      <c r="R30" s="101">
        <v>0</v>
      </c>
      <c r="S30" s="97">
        <v>1</v>
      </c>
      <c r="T30" s="101">
        <v>0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97">
        <v>1</v>
      </c>
      <c r="AA30" s="101">
        <v>0</v>
      </c>
      <c r="AB30" s="101">
        <v>0</v>
      </c>
      <c r="AC30" s="96" t="s">
        <v>309</v>
      </c>
      <c r="AD30" s="98">
        <v>0.45961087771273612</v>
      </c>
      <c r="AE30" s="101">
        <v>0</v>
      </c>
      <c r="AF30" s="98">
        <v>0.45961087771273612</v>
      </c>
      <c r="AG30" s="98">
        <v>0.99761346067703949</v>
      </c>
      <c r="AH30" s="97">
        <v>1</v>
      </c>
      <c r="AI30" s="99">
        <v>4.9046517319068937E-4</v>
      </c>
    </row>
    <row r="31" spans="1:35" ht="36" x14ac:dyDescent="0.4">
      <c r="A31" s="96" t="s">
        <v>294</v>
      </c>
      <c r="B31" s="101">
        <v>0</v>
      </c>
      <c r="C31" s="101">
        <v>0</v>
      </c>
      <c r="D31" s="101">
        <v>0</v>
      </c>
      <c r="E31" s="97">
        <v>1</v>
      </c>
      <c r="F31" s="101">
        <v>0</v>
      </c>
      <c r="G31" s="101">
        <v>0</v>
      </c>
      <c r="H31" s="101">
        <v>0</v>
      </c>
      <c r="I31" s="101">
        <v>0</v>
      </c>
      <c r="J31" s="101">
        <v>0</v>
      </c>
      <c r="K31" s="101">
        <v>0</v>
      </c>
      <c r="L31" s="97">
        <v>1</v>
      </c>
      <c r="M31" s="101">
        <v>0</v>
      </c>
      <c r="N31" s="101">
        <v>0</v>
      </c>
      <c r="O31" s="96" t="s">
        <v>289</v>
      </c>
      <c r="P31" s="101">
        <v>0</v>
      </c>
      <c r="Q31" s="101">
        <v>0</v>
      </c>
      <c r="R31" s="101">
        <v>0</v>
      </c>
      <c r="S31" s="97">
        <v>1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97">
        <v>1</v>
      </c>
      <c r="AA31" s="101">
        <v>0</v>
      </c>
      <c r="AB31" s="101">
        <v>0</v>
      </c>
      <c r="AC31" s="96" t="s">
        <v>310</v>
      </c>
      <c r="AD31" s="98">
        <v>0.4183442127162561</v>
      </c>
      <c r="AE31" s="101">
        <v>0</v>
      </c>
      <c r="AF31" s="98">
        <v>0.4183442127162561</v>
      </c>
      <c r="AG31" s="98">
        <v>0.99805988889859143</v>
      </c>
      <c r="AH31" s="97">
        <v>1</v>
      </c>
      <c r="AI31" s="99">
        <v>4.4642822155189257E-4</v>
      </c>
    </row>
    <row r="32" spans="1:35" ht="36" x14ac:dyDescent="0.4">
      <c r="A32" s="96" t="s">
        <v>297</v>
      </c>
      <c r="B32" s="101">
        <v>0</v>
      </c>
      <c r="C32" s="101">
        <v>0</v>
      </c>
      <c r="D32" s="101">
        <v>0</v>
      </c>
      <c r="E32" s="97">
        <v>1</v>
      </c>
      <c r="F32" s="101">
        <v>0</v>
      </c>
      <c r="G32" s="101">
        <v>0</v>
      </c>
      <c r="H32" s="101">
        <v>0</v>
      </c>
      <c r="I32" s="101">
        <v>0</v>
      </c>
      <c r="J32" s="101">
        <v>0</v>
      </c>
      <c r="K32" s="101">
        <v>0</v>
      </c>
      <c r="L32" s="97">
        <v>1</v>
      </c>
      <c r="M32" s="101">
        <v>0</v>
      </c>
      <c r="N32" s="101">
        <v>0</v>
      </c>
      <c r="O32" s="96" t="s">
        <v>294</v>
      </c>
      <c r="P32" s="101">
        <v>0</v>
      </c>
      <c r="Q32" s="101">
        <v>0</v>
      </c>
      <c r="R32" s="101">
        <v>0</v>
      </c>
      <c r="S32" s="97">
        <v>1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97">
        <v>1</v>
      </c>
      <c r="AA32" s="101">
        <v>0</v>
      </c>
      <c r="AB32" s="101">
        <v>0</v>
      </c>
      <c r="AC32" s="96" t="s">
        <v>524</v>
      </c>
      <c r="AD32" s="98">
        <v>0.4076847864976888</v>
      </c>
      <c r="AE32" s="101">
        <v>0</v>
      </c>
      <c r="AF32" s="98">
        <v>0.4076847864976888</v>
      </c>
      <c r="AG32" s="98">
        <v>0.99849494211232714</v>
      </c>
      <c r="AH32" s="97">
        <v>1</v>
      </c>
      <c r="AI32" s="99">
        <v>4.3505321373567068E-4</v>
      </c>
    </row>
    <row r="33" spans="1:35" ht="36" x14ac:dyDescent="0.4">
      <c r="A33" s="101">
        <v>0</v>
      </c>
      <c r="B33" s="101">
        <v>0</v>
      </c>
      <c r="C33" s="101">
        <v>0</v>
      </c>
      <c r="D33" s="101">
        <v>0</v>
      </c>
      <c r="E33" s="97">
        <v>1</v>
      </c>
      <c r="F33" s="101">
        <v>0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97">
        <v>1</v>
      </c>
      <c r="M33" s="101">
        <v>0</v>
      </c>
      <c r="N33" s="101">
        <v>0</v>
      </c>
      <c r="O33" s="96" t="s">
        <v>297</v>
      </c>
      <c r="P33" s="101">
        <v>0</v>
      </c>
      <c r="Q33" s="101">
        <v>0</v>
      </c>
      <c r="R33" s="101">
        <v>0</v>
      </c>
      <c r="S33" s="97">
        <v>1</v>
      </c>
      <c r="T33" s="101">
        <v>0</v>
      </c>
      <c r="U33" s="101">
        <v>0</v>
      </c>
      <c r="V33" s="101">
        <v>0</v>
      </c>
      <c r="W33" s="101">
        <v>0</v>
      </c>
      <c r="X33" s="101">
        <v>0</v>
      </c>
      <c r="Y33" s="101">
        <v>0</v>
      </c>
      <c r="Z33" s="97">
        <v>1</v>
      </c>
      <c r="AA33" s="101">
        <v>0</v>
      </c>
      <c r="AB33" s="101">
        <v>0</v>
      </c>
      <c r="AC33" s="96" t="s">
        <v>560</v>
      </c>
      <c r="AD33" s="98">
        <v>0.36866965257719242</v>
      </c>
      <c r="AE33" s="101">
        <v>0</v>
      </c>
      <c r="AF33" s="98">
        <v>0.36866965257719242</v>
      </c>
      <c r="AG33" s="98">
        <v>0.99888836105380496</v>
      </c>
      <c r="AH33" s="97">
        <v>1</v>
      </c>
      <c r="AI33" s="99">
        <v>3.9341894147779295E-4</v>
      </c>
    </row>
    <row r="34" spans="1:35" ht="18" x14ac:dyDescent="0.4">
      <c r="A34" s="101">
        <v>0</v>
      </c>
      <c r="B34" s="101">
        <v>0</v>
      </c>
      <c r="C34" s="101">
        <v>0</v>
      </c>
      <c r="D34" s="101">
        <v>0</v>
      </c>
      <c r="E34" s="97">
        <v>1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97">
        <v>1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97">
        <v>1</v>
      </c>
      <c r="T34" s="101">
        <v>0</v>
      </c>
      <c r="U34" s="101">
        <v>0</v>
      </c>
      <c r="V34" s="101">
        <v>0</v>
      </c>
      <c r="W34" s="101">
        <v>0</v>
      </c>
      <c r="X34" s="101">
        <v>0</v>
      </c>
      <c r="Y34" s="101">
        <v>0</v>
      </c>
      <c r="Z34" s="97">
        <v>1</v>
      </c>
      <c r="AA34" s="101">
        <v>0</v>
      </c>
      <c r="AB34" s="101">
        <v>0</v>
      </c>
      <c r="AC34" s="99" t="s">
        <v>308</v>
      </c>
      <c r="AD34" s="98">
        <v>0.3440586680140767</v>
      </c>
      <c r="AE34" s="101">
        <v>0</v>
      </c>
      <c r="AF34" s="98">
        <v>0.3440586680140767</v>
      </c>
      <c r="AG34" s="98">
        <v>0.99925551684227343</v>
      </c>
      <c r="AH34" s="97">
        <v>1</v>
      </c>
      <c r="AI34" s="99">
        <v>3.6715578846841965E-4</v>
      </c>
    </row>
    <row r="35" spans="1:35" ht="18" x14ac:dyDescent="0.4">
      <c r="A35" s="101">
        <v>0</v>
      </c>
      <c r="B35" s="101">
        <v>0</v>
      </c>
      <c r="C35" s="101">
        <v>0</v>
      </c>
      <c r="D35" s="101">
        <v>0</v>
      </c>
      <c r="E35" s="97">
        <v>1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97">
        <v>1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97">
        <v>1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0</v>
      </c>
      <c r="Z35" s="97">
        <v>1</v>
      </c>
      <c r="AA35" s="101">
        <v>0</v>
      </c>
      <c r="AB35" s="101">
        <v>0</v>
      </c>
      <c r="AC35" s="96" t="s">
        <v>315</v>
      </c>
      <c r="AD35" s="98">
        <v>0.27841795733740166</v>
      </c>
      <c r="AE35" s="101">
        <v>0</v>
      </c>
      <c r="AF35" s="98">
        <v>0.27841795733740166</v>
      </c>
      <c r="AG35" s="98">
        <v>0.99955262537100198</v>
      </c>
      <c r="AH35" s="97">
        <v>1</v>
      </c>
      <c r="AI35" s="99">
        <v>2.9710852872858948E-4</v>
      </c>
    </row>
    <row r="36" spans="1:35" ht="18" x14ac:dyDescent="0.4">
      <c r="A36" s="101">
        <v>0</v>
      </c>
      <c r="B36" s="101">
        <v>0</v>
      </c>
      <c r="C36" s="101">
        <v>0</v>
      </c>
      <c r="D36" s="101">
        <v>0</v>
      </c>
      <c r="E36" s="97">
        <v>1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97">
        <v>1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97">
        <v>1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0</v>
      </c>
      <c r="Z36" s="97">
        <v>1</v>
      </c>
      <c r="AA36" s="101">
        <v>0</v>
      </c>
      <c r="AB36" s="101">
        <v>0</v>
      </c>
      <c r="AC36" s="96" t="s">
        <v>224</v>
      </c>
      <c r="AD36" s="98">
        <v>0.19291484046755047</v>
      </c>
      <c r="AE36" s="99">
        <v>5.8040412033061807E-6</v>
      </c>
      <c r="AF36" s="98">
        <v>0.19290903642634716</v>
      </c>
      <c r="AG36" s="98">
        <v>0.99975849084379464</v>
      </c>
      <c r="AH36" s="98">
        <v>0.99996991397245927</v>
      </c>
      <c r="AI36" s="99">
        <v>2.0585927911835305E-4</v>
      </c>
    </row>
    <row r="37" spans="1:35" ht="18" x14ac:dyDescent="0.4">
      <c r="A37" s="101">
        <v>0</v>
      </c>
      <c r="B37" s="101">
        <v>0</v>
      </c>
      <c r="C37" s="101">
        <v>0</v>
      </c>
      <c r="D37" s="101">
        <v>0</v>
      </c>
      <c r="E37" s="97">
        <v>1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97">
        <v>1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97">
        <v>1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0</v>
      </c>
      <c r="Z37" s="97">
        <v>1</v>
      </c>
      <c r="AA37" s="101">
        <v>0</v>
      </c>
      <c r="AB37" s="101">
        <v>0</v>
      </c>
      <c r="AC37" s="96" t="s">
        <v>301</v>
      </c>
      <c r="AD37" s="98">
        <v>0.10509887841866546</v>
      </c>
      <c r="AE37" s="100">
        <v>4.7707438061495626E-2</v>
      </c>
      <c r="AF37" s="100">
        <v>5.7391440357169844E-2</v>
      </c>
      <c r="AG37" s="98">
        <v>0.99987064515106916</v>
      </c>
      <c r="AH37" s="98">
        <v>0.54607091170420308</v>
      </c>
      <c r="AI37" s="99">
        <v>6.1244204825012161E-5</v>
      </c>
    </row>
    <row r="38" spans="1:35" ht="18" x14ac:dyDescent="0.4">
      <c r="A38" s="101">
        <v>0</v>
      </c>
      <c r="B38" s="101">
        <v>0</v>
      </c>
      <c r="C38" s="101">
        <v>0</v>
      </c>
      <c r="D38" s="101">
        <v>0</v>
      </c>
      <c r="E38" s="97">
        <v>1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97">
        <v>1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97">
        <v>1</v>
      </c>
      <c r="T38" s="101">
        <v>0</v>
      </c>
      <c r="U38" s="101">
        <v>0</v>
      </c>
      <c r="V38" s="101">
        <v>0</v>
      </c>
      <c r="W38" s="101">
        <v>0</v>
      </c>
      <c r="X38" s="101">
        <v>0</v>
      </c>
      <c r="Y38" s="101">
        <v>0</v>
      </c>
      <c r="Z38" s="97">
        <v>1</v>
      </c>
      <c r="AA38" s="101">
        <v>0</v>
      </c>
      <c r="AB38" s="101">
        <v>0</v>
      </c>
      <c r="AC38" s="96" t="s">
        <v>320</v>
      </c>
      <c r="AD38" s="100">
        <v>2.6014042034713709E-2</v>
      </c>
      <c r="AE38" s="101">
        <v>0</v>
      </c>
      <c r="AF38" s="100">
        <v>2.6014042034713709E-2</v>
      </c>
      <c r="AG38" s="98">
        <v>0.99989840555068255</v>
      </c>
      <c r="AH38" s="97">
        <v>1</v>
      </c>
      <c r="AI38" s="99">
        <v>2.7760399613344865E-5</v>
      </c>
    </row>
    <row r="39" spans="1:35" ht="18" x14ac:dyDescent="0.4">
      <c r="A39" s="101">
        <v>0</v>
      </c>
      <c r="B39" s="101">
        <v>0</v>
      </c>
      <c r="C39" s="101">
        <v>0</v>
      </c>
      <c r="D39" s="101">
        <v>0</v>
      </c>
      <c r="E39" s="97">
        <v>1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97">
        <v>1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97">
        <v>1</v>
      </c>
      <c r="T39" s="101">
        <v>0</v>
      </c>
      <c r="U39" s="101">
        <v>0</v>
      </c>
      <c r="V39" s="101">
        <v>0</v>
      </c>
      <c r="W39" s="101">
        <v>0</v>
      </c>
      <c r="X39" s="101">
        <v>0</v>
      </c>
      <c r="Y39" s="101">
        <v>0</v>
      </c>
      <c r="Z39" s="97">
        <v>1</v>
      </c>
      <c r="AA39" s="101">
        <v>0</v>
      </c>
      <c r="AB39" s="101">
        <v>0</v>
      </c>
      <c r="AC39" s="96" t="s">
        <v>323</v>
      </c>
      <c r="AD39" s="100">
        <v>2.2562181034844052E-2</v>
      </c>
      <c r="AE39" s="101">
        <v>0</v>
      </c>
      <c r="AF39" s="100">
        <v>2.2562181034844052E-2</v>
      </c>
      <c r="AG39" s="98">
        <v>0.99992248236123127</v>
      </c>
      <c r="AH39" s="97">
        <v>1</v>
      </c>
      <c r="AI39" s="99">
        <v>2.4076810548706975E-5</v>
      </c>
    </row>
    <row r="40" spans="1:35" ht="18" x14ac:dyDescent="0.4">
      <c r="A40" s="101">
        <v>0</v>
      </c>
      <c r="B40" s="101">
        <v>0</v>
      </c>
      <c r="C40" s="101">
        <v>0</v>
      </c>
      <c r="D40" s="101">
        <v>0</v>
      </c>
      <c r="E40" s="97">
        <v>1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97">
        <v>1</v>
      </c>
      <c r="M40" s="101">
        <v>0</v>
      </c>
      <c r="N40" s="101">
        <v>0</v>
      </c>
      <c r="O40" s="101">
        <v>0</v>
      </c>
      <c r="P40" s="101">
        <v>0</v>
      </c>
      <c r="Q40" s="101">
        <v>0</v>
      </c>
      <c r="R40" s="101">
        <v>0</v>
      </c>
      <c r="S40" s="97">
        <v>1</v>
      </c>
      <c r="T40" s="101">
        <v>0</v>
      </c>
      <c r="U40" s="101">
        <v>0</v>
      </c>
      <c r="V40" s="101">
        <v>0</v>
      </c>
      <c r="W40" s="101">
        <v>0</v>
      </c>
      <c r="X40" s="101">
        <v>0</v>
      </c>
      <c r="Y40" s="101">
        <v>0</v>
      </c>
      <c r="Z40" s="97">
        <v>1</v>
      </c>
      <c r="AA40" s="101">
        <v>0</v>
      </c>
      <c r="AB40" s="101">
        <v>0</v>
      </c>
      <c r="AC40" s="96" t="s">
        <v>319</v>
      </c>
      <c r="AD40" s="100">
        <v>1.1056028952944465E-2</v>
      </c>
      <c r="AE40" s="101">
        <v>0</v>
      </c>
      <c r="AF40" s="100">
        <v>1.1056028952944465E-2</v>
      </c>
      <c r="AG40" s="98">
        <v>0.999934280596256</v>
      </c>
      <c r="AH40" s="97">
        <v>1</v>
      </c>
      <c r="AI40" s="99">
        <v>1.179823502479502E-5</v>
      </c>
    </row>
    <row r="41" spans="1:35" ht="18" x14ac:dyDescent="0.4">
      <c r="A41" s="101">
        <v>0</v>
      </c>
      <c r="B41" s="101">
        <v>0</v>
      </c>
      <c r="C41" s="101">
        <v>0</v>
      </c>
      <c r="D41" s="101">
        <v>0</v>
      </c>
      <c r="E41" s="97">
        <v>1</v>
      </c>
      <c r="F41" s="101">
        <v>0</v>
      </c>
      <c r="G41" s="101">
        <v>0</v>
      </c>
      <c r="H41" s="101">
        <v>0</v>
      </c>
      <c r="I41" s="101">
        <v>0</v>
      </c>
      <c r="J41" s="101">
        <v>0</v>
      </c>
      <c r="K41" s="101">
        <v>0</v>
      </c>
      <c r="L41" s="97">
        <v>1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97">
        <v>1</v>
      </c>
      <c r="T41" s="101">
        <v>0</v>
      </c>
      <c r="U41" s="101">
        <v>0</v>
      </c>
      <c r="V41" s="101">
        <v>0</v>
      </c>
      <c r="W41" s="101">
        <v>0</v>
      </c>
      <c r="X41" s="101">
        <v>0</v>
      </c>
      <c r="Y41" s="101">
        <v>0</v>
      </c>
      <c r="Z41" s="97">
        <v>1</v>
      </c>
      <c r="AA41" s="101">
        <v>0</v>
      </c>
      <c r="AB41" s="101">
        <v>0</v>
      </c>
      <c r="AC41" s="96" t="s">
        <v>316</v>
      </c>
      <c r="AD41" s="100">
        <v>1.098363886576297E-2</v>
      </c>
      <c r="AE41" s="101">
        <v>0</v>
      </c>
      <c r="AF41" s="100">
        <v>1.098363886576297E-2</v>
      </c>
      <c r="AG41" s="98">
        <v>0.99994600158154989</v>
      </c>
      <c r="AH41" s="97">
        <v>1</v>
      </c>
      <c r="AI41" s="99">
        <v>1.1720985293841192E-5</v>
      </c>
    </row>
    <row r="42" spans="1:35" ht="18" x14ac:dyDescent="0.4">
      <c r="A42" s="101">
        <v>0</v>
      </c>
      <c r="B42" s="101">
        <v>0</v>
      </c>
      <c r="C42" s="101">
        <v>0</v>
      </c>
      <c r="D42" s="101">
        <v>0</v>
      </c>
      <c r="E42" s="97">
        <v>1</v>
      </c>
      <c r="F42" s="101">
        <v>0</v>
      </c>
      <c r="G42" s="101">
        <v>0</v>
      </c>
      <c r="H42" s="101">
        <v>0</v>
      </c>
      <c r="I42" s="101">
        <v>0</v>
      </c>
      <c r="J42" s="101">
        <v>0</v>
      </c>
      <c r="K42" s="101">
        <v>0</v>
      </c>
      <c r="L42" s="97">
        <v>1</v>
      </c>
      <c r="M42" s="101">
        <v>0</v>
      </c>
      <c r="N42" s="101">
        <v>0</v>
      </c>
      <c r="O42" s="101">
        <v>0</v>
      </c>
      <c r="P42" s="101">
        <v>0</v>
      </c>
      <c r="Q42" s="101">
        <v>0</v>
      </c>
      <c r="R42" s="101">
        <v>0</v>
      </c>
      <c r="S42" s="97">
        <v>1</v>
      </c>
      <c r="T42" s="101">
        <v>0</v>
      </c>
      <c r="U42" s="101">
        <v>0</v>
      </c>
      <c r="V42" s="101">
        <v>0</v>
      </c>
      <c r="W42" s="101">
        <v>0</v>
      </c>
      <c r="X42" s="101">
        <v>0</v>
      </c>
      <c r="Y42" s="101">
        <v>0</v>
      </c>
      <c r="Z42" s="97">
        <v>1</v>
      </c>
      <c r="AA42" s="101">
        <v>0</v>
      </c>
      <c r="AB42" s="101">
        <v>0</v>
      </c>
      <c r="AC42" s="96" t="s">
        <v>318</v>
      </c>
      <c r="AD42" s="99">
        <v>8.6287753554966234E-3</v>
      </c>
      <c r="AE42" s="101">
        <v>0</v>
      </c>
      <c r="AF42" s="99">
        <v>8.6287753554966234E-3</v>
      </c>
      <c r="AG42" s="98">
        <v>0.9999552096181834</v>
      </c>
      <c r="AH42" s="97">
        <v>1</v>
      </c>
      <c r="AI42" s="99">
        <v>9.2080366335505672E-6</v>
      </c>
    </row>
    <row r="43" spans="1:35" ht="18" x14ac:dyDescent="0.4">
      <c r="A43" s="101">
        <v>0</v>
      </c>
      <c r="B43" s="101">
        <v>0</v>
      </c>
      <c r="C43" s="101">
        <v>0</v>
      </c>
      <c r="D43" s="101">
        <v>0</v>
      </c>
      <c r="E43" s="97">
        <v>1</v>
      </c>
      <c r="F43" s="101">
        <v>0</v>
      </c>
      <c r="G43" s="101">
        <v>0</v>
      </c>
      <c r="H43" s="101">
        <v>0</v>
      </c>
      <c r="I43" s="101">
        <v>0</v>
      </c>
      <c r="J43" s="101">
        <v>0</v>
      </c>
      <c r="K43" s="101">
        <v>0</v>
      </c>
      <c r="L43" s="97">
        <v>1</v>
      </c>
      <c r="M43" s="101">
        <v>0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97">
        <v>1</v>
      </c>
      <c r="T43" s="101">
        <v>0</v>
      </c>
      <c r="U43" s="101">
        <v>0</v>
      </c>
      <c r="V43" s="101">
        <v>0</v>
      </c>
      <c r="W43" s="101">
        <v>0</v>
      </c>
      <c r="X43" s="101">
        <v>0</v>
      </c>
      <c r="Y43" s="101">
        <v>0</v>
      </c>
      <c r="Z43" s="97">
        <v>1</v>
      </c>
      <c r="AA43" s="101">
        <v>0</v>
      </c>
      <c r="AB43" s="101">
        <v>0</v>
      </c>
      <c r="AC43" s="96" t="s">
        <v>527</v>
      </c>
      <c r="AD43" s="99">
        <v>8.2523440517338741E-3</v>
      </c>
      <c r="AE43" s="101">
        <v>0</v>
      </c>
      <c r="AF43" s="99">
        <v>8.2523440517338741E-3</v>
      </c>
      <c r="AG43" s="98">
        <v>0.99996401595317419</v>
      </c>
      <c r="AH43" s="97">
        <v>1</v>
      </c>
      <c r="AI43" s="99">
        <v>8.8063349908192384E-6</v>
      </c>
    </row>
    <row r="44" spans="1:35" ht="18" x14ac:dyDescent="0.4">
      <c r="A44" s="101">
        <v>0</v>
      </c>
      <c r="B44" s="101">
        <v>0</v>
      </c>
      <c r="C44" s="101">
        <v>0</v>
      </c>
      <c r="D44" s="101">
        <v>0</v>
      </c>
      <c r="E44" s="97">
        <v>1</v>
      </c>
      <c r="F44" s="101">
        <v>0</v>
      </c>
      <c r="G44" s="101">
        <v>0</v>
      </c>
      <c r="H44" s="101">
        <v>0</v>
      </c>
      <c r="I44" s="101">
        <v>0</v>
      </c>
      <c r="J44" s="101">
        <v>0</v>
      </c>
      <c r="K44" s="101">
        <v>0</v>
      </c>
      <c r="L44" s="97">
        <v>1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97">
        <v>1</v>
      </c>
      <c r="T44" s="101">
        <v>0</v>
      </c>
      <c r="U44" s="101">
        <v>0</v>
      </c>
      <c r="V44" s="101">
        <v>0</v>
      </c>
      <c r="W44" s="101">
        <v>0</v>
      </c>
      <c r="X44" s="101">
        <v>0</v>
      </c>
      <c r="Y44" s="101">
        <v>0</v>
      </c>
      <c r="Z44" s="97">
        <v>1</v>
      </c>
      <c r="AA44" s="101">
        <v>0</v>
      </c>
      <c r="AB44" s="101">
        <v>0</v>
      </c>
      <c r="AC44" s="96" t="s">
        <v>495</v>
      </c>
      <c r="AD44" s="99">
        <v>6.5958719252898635E-3</v>
      </c>
      <c r="AE44" s="101">
        <v>0</v>
      </c>
      <c r="AF44" s="99">
        <v>6.5958719252898635E-3</v>
      </c>
      <c r="AG44" s="98">
        <v>0.99997105461484004</v>
      </c>
      <c r="AH44" s="97">
        <v>1</v>
      </c>
      <c r="AI44" s="99">
        <v>7.0386616658860983E-6</v>
      </c>
    </row>
    <row r="45" spans="1:35" ht="18" x14ac:dyDescent="0.4">
      <c r="A45" s="101">
        <v>0</v>
      </c>
      <c r="B45" s="101">
        <v>0</v>
      </c>
      <c r="C45" s="101">
        <v>0</v>
      </c>
      <c r="D45" s="101">
        <v>0</v>
      </c>
      <c r="E45" s="97">
        <v>1</v>
      </c>
      <c r="F45" s="101">
        <v>0</v>
      </c>
      <c r="G45" s="101">
        <v>0</v>
      </c>
      <c r="H45" s="101">
        <v>0</v>
      </c>
      <c r="I45" s="101">
        <v>0</v>
      </c>
      <c r="J45" s="101">
        <v>0</v>
      </c>
      <c r="K45" s="101">
        <v>0</v>
      </c>
      <c r="L45" s="97">
        <v>1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97">
        <v>1</v>
      </c>
      <c r="T45" s="101">
        <v>0</v>
      </c>
      <c r="U45" s="101">
        <v>0</v>
      </c>
      <c r="V45" s="101">
        <v>0</v>
      </c>
      <c r="W45" s="101">
        <v>0</v>
      </c>
      <c r="X45" s="101">
        <v>0</v>
      </c>
      <c r="Y45" s="101">
        <v>0</v>
      </c>
      <c r="Z45" s="97">
        <v>1</v>
      </c>
      <c r="AA45" s="101">
        <v>0</v>
      </c>
      <c r="AB45" s="101">
        <v>0</v>
      </c>
      <c r="AC45" s="96" t="s">
        <v>330</v>
      </c>
      <c r="AD45" s="99">
        <v>5.9366580843965488E-3</v>
      </c>
      <c r="AE45" s="101">
        <v>0</v>
      </c>
      <c r="AF45" s="99">
        <v>5.9366580843965488E-3</v>
      </c>
      <c r="AG45" s="98">
        <v>0.9999773898087545</v>
      </c>
      <c r="AH45" s="97">
        <v>1</v>
      </c>
      <c r="AI45" s="99">
        <v>6.3351939145298738E-6</v>
      </c>
    </row>
    <row r="46" spans="1:35" ht="18" x14ac:dyDescent="0.4">
      <c r="A46" s="101">
        <v>0</v>
      </c>
      <c r="B46" s="101">
        <v>0</v>
      </c>
      <c r="C46" s="101">
        <v>0</v>
      </c>
      <c r="D46" s="101">
        <v>0</v>
      </c>
      <c r="E46" s="97">
        <v>1</v>
      </c>
      <c r="F46" s="101">
        <v>0</v>
      </c>
      <c r="G46" s="101">
        <v>0</v>
      </c>
      <c r="H46" s="101">
        <v>0</v>
      </c>
      <c r="I46" s="101">
        <v>0</v>
      </c>
      <c r="J46" s="101">
        <v>0</v>
      </c>
      <c r="K46" s="101">
        <v>0</v>
      </c>
      <c r="L46" s="97">
        <v>1</v>
      </c>
      <c r="M46" s="101">
        <v>0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97">
        <v>1</v>
      </c>
      <c r="T46" s="101">
        <v>0</v>
      </c>
      <c r="U46" s="101">
        <v>0</v>
      </c>
      <c r="V46" s="101">
        <v>0</v>
      </c>
      <c r="W46" s="101">
        <v>0</v>
      </c>
      <c r="X46" s="101">
        <v>0</v>
      </c>
      <c r="Y46" s="101">
        <v>0</v>
      </c>
      <c r="Z46" s="97">
        <v>1</v>
      </c>
      <c r="AA46" s="101">
        <v>0</v>
      </c>
      <c r="AB46" s="101">
        <v>0</v>
      </c>
      <c r="AC46" s="99" t="s">
        <v>528</v>
      </c>
      <c r="AD46" s="99">
        <v>5.8013678017261499E-3</v>
      </c>
      <c r="AE46" s="101">
        <v>0</v>
      </c>
      <c r="AF46" s="99">
        <v>5.8013678017261499E-3</v>
      </c>
      <c r="AG46" s="98">
        <v>0.99998358063016801</v>
      </c>
      <c r="AH46" s="97">
        <v>1</v>
      </c>
      <c r="AI46" s="99">
        <v>6.1908214134890528E-6</v>
      </c>
    </row>
    <row r="47" spans="1:35" ht="18" x14ac:dyDescent="0.4">
      <c r="A47" s="101">
        <v>0</v>
      </c>
      <c r="B47" s="101">
        <v>0</v>
      </c>
      <c r="C47" s="101">
        <v>0</v>
      </c>
      <c r="D47" s="101">
        <v>0</v>
      </c>
      <c r="E47" s="97">
        <v>1</v>
      </c>
      <c r="F47" s="101">
        <v>0</v>
      </c>
      <c r="G47" s="101">
        <v>0</v>
      </c>
      <c r="H47" s="101">
        <v>0</v>
      </c>
      <c r="I47" s="101">
        <v>0</v>
      </c>
      <c r="J47" s="101">
        <v>0</v>
      </c>
      <c r="K47" s="101">
        <v>0</v>
      </c>
      <c r="L47" s="97">
        <v>1</v>
      </c>
      <c r="M47" s="101">
        <v>0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97">
        <v>1</v>
      </c>
      <c r="T47" s="101">
        <v>0</v>
      </c>
      <c r="U47" s="101">
        <v>0</v>
      </c>
      <c r="V47" s="99" t="s">
        <v>308</v>
      </c>
      <c r="W47" s="101">
        <v>0</v>
      </c>
      <c r="X47" s="101">
        <v>0</v>
      </c>
      <c r="Y47" s="101">
        <v>0</v>
      </c>
      <c r="Z47" s="97">
        <v>1</v>
      </c>
      <c r="AA47" s="101">
        <v>0</v>
      </c>
      <c r="AB47" s="101">
        <v>0</v>
      </c>
      <c r="AC47" s="96" t="s">
        <v>327</v>
      </c>
      <c r="AD47" s="99">
        <v>4.7181534995320122E-3</v>
      </c>
      <c r="AE47" s="101">
        <v>0</v>
      </c>
      <c r="AF47" s="99">
        <v>4.7181534995320122E-3</v>
      </c>
      <c r="AG47" s="98">
        <v>0.99998861551964846</v>
      </c>
      <c r="AH47" s="97">
        <v>1</v>
      </c>
      <c r="AI47" s="99">
        <v>5.034889480432549E-6</v>
      </c>
    </row>
    <row r="48" spans="1:35" ht="18" x14ac:dyDescent="0.4">
      <c r="A48" s="101">
        <v>0</v>
      </c>
      <c r="B48" s="101">
        <v>0</v>
      </c>
      <c r="C48" s="101">
        <v>0</v>
      </c>
      <c r="D48" s="101">
        <v>0</v>
      </c>
      <c r="E48" s="97">
        <v>1</v>
      </c>
      <c r="F48" s="101">
        <v>0</v>
      </c>
      <c r="G48" s="101">
        <v>0</v>
      </c>
      <c r="H48" s="99" t="s">
        <v>308</v>
      </c>
      <c r="I48" s="101">
        <v>0</v>
      </c>
      <c r="J48" s="101">
        <v>0</v>
      </c>
      <c r="K48" s="101">
        <v>0</v>
      </c>
      <c r="L48" s="97">
        <v>1</v>
      </c>
      <c r="M48" s="101">
        <v>0</v>
      </c>
      <c r="N48" s="101">
        <v>0</v>
      </c>
      <c r="O48" s="101">
        <v>0</v>
      </c>
      <c r="P48" s="101">
        <v>0</v>
      </c>
      <c r="Q48" s="101">
        <v>0</v>
      </c>
      <c r="R48" s="101">
        <v>0</v>
      </c>
      <c r="S48" s="97">
        <v>1</v>
      </c>
      <c r="T48" s="101">
        <v>0</v>
      </c>
      <c r="U48" s="101">
        <v>0</v>
      </c>
      <c r="V48" s="99" t="s">
        <v>528</v>
      </c>
      <c r="W48" s="101">
        <v>0</v>
      </c>
      <c r="X48" s="101">
        <v>0</v>
      </c>
      <c r="Y48" s="101">
        <v>0</v>
      </c>
      <c r="Z48" s="97">
        <v>1</v>
      </c>
      <c r="AA48" s="101">
        <v>0</v>
      </c>
      <c r="AB48" s="101">
        <v>0</v>
      </c>
      <c r="AC48" s="96" t="s">
        <v>331</v>
      </c>
      <c r="AD48" s="99">
        <v>3.8260875975829074E-3</v>
      </c>
      <c r="AE48" s="101">
        <v>0</v>
      </c>
      <c r="AF48" s="99">
        <v>3.8260875975829074E-3</v>
      </c>
      <c r="AG48" s="98">
        <v>0.99999269845764482</v>
      </c>
      <c r="AH48" s="97">
        <v>1</v>
      </c>
      <c r="AI48" s="99">
        <v>4.0829379964416986E-6</v>
      </c>
    </row>
    <row r="49" spans="1:35" ht="18" x14ac:dyDescent="0.4">
      <c r="A49" s="101">
        <v>0</v>
      </c>
      <c r="B49" s="101">
        <v>0</v>
      </c>
      <c r="C49" s="101">
        <v>0</v>
      </c>
      <c r="D49" s="101">
        <v>0</v>
      </c>
      <c r="E49" s="97">
        <v>1</v>
      </c>
      <c r="F49" s="101">
        <v>0</v>
      </c>
      <c r="G49" s="101">
        <v>0</v>
      </c>
      <c r="H49" s="99" t="s">
        <v>528</v>
      </c>
      <c r="I49" s="101">
        <v>0</v>
      </c>
      <c r="J49" s="101">
        <v>0</v>
      </c>
      <c r="K49" s="101">
        <v>0</v>
      </c>
      <c r="L49" s="97">
        <v>1</v>
      </c>
      <c r="M49" s="101">
        <v>0</v>
      </c>
      <c r="N49" s="101">
        <v>0</v>
      </c>
      <c r="O49" s="101">
        <v>0</v>
      </c>
      <c r="P49" s="101">
        <v>0</v>
      </c>
      <c r="Q49" s="101">
        <v>0</v>
      </c>
      <c r="R49" s="101">
        <v>0</v>
      </c>
      <c r="S49" s="97">
        <v>1</v>
      </c>
      <c r="T49" s="101">
        <v>0</v>
      </c>
      <c r="U49" s="101">
        <v>0</v>
      </c>
      <c r="V49" s="96" t="s">
        <v>318</v>
      </c>
      <c r="W49" s="101">
        <v>0</v>
      </c>
      <c r="X49" s="101">
        <v>0</v>
      </c>
      <c r="Y49" s="101">
        <v>0</v>
      </c>
      <c r="Z49" s="97">
        <v>1</v>
      </c>
      <c r="AA49" s="101">
        <v>0</v>
      </c>
      <c r="AB49" s="101">
        <v>0</v>
      </c>
      <c r="AC49" s="96" t="s">
        <v>328</v>
      </c>
      <c r="AD49" s="99">
        <v>3.7810171907660252E-3</v>
      </c>
      <c r="AE49" s="101">
        <v>0</v>
      </c>
      <c r="AF49" s="99">
        <v>3.7810171907660252E-3</v>
      </c>
      <c r="AG49" s="98">
        <v>0.9999967332995976</v>
      </c>
      <c r="AH49" s="97">
        <v>1</v>
      </c>
      <c r="AI49" s="99">
        <v>4.0348419526856736E-6</v>
      </c>
    </row>
    <row r="50" spans="1:35" ht="18" x14ac:dyDescent="0.4">
      <c r="A50" s="101">
        <v>0</v>
      </c>
      <c r="B50" s="101">
        <v>0</v>
      </c>
      <c r="C50" s="101">
        <v>0</v>
      </c>
      <c r="D50" s="101">
        <v>0</v>
      </c>
      <c r="E50" s="97">
        <v>1</v>
      </c>
      <c r="F50" s="101">
        <v>0</v>
      </c>
      <c r="G50" s="101">
        <v>0</v>
      </c>
      <c r="H50" s="96" t="s">
        <v>318</v>
      </c>
      <c r="I50" s="101">
        <v>0</v>
      </c>
      <c r="J50" s="101">
        <v>0</v>
      </c>
      <c r="K50" s="101">
        <v>0</v>
      </c>
      <c r="L50" s="97">
        <v>1</v>
      </c>
      <c r="M50" s="101">
        <v>0</v>
      </c>
      <c r="N50" s="101">
        <v>0</v>
      </c>
      <c r="O50" s="101">
        <v>0</v>
      </c>
      <c r="P50" s="101">
        <v>0</v>
      </c>
      <c r="Q50" s="101">
        <v>0</v>
      </c>
      <c r="R50" s="101">
        <v>0</v>
      </c>
      <c r="S50" s="97">
        <v>1</v>
      </c>
      <c r="T50" s="101">
        <v>0</v>
      </c>
      <c r="U50" s="101">
        <v>0</v>
      </c>
      <c r="V50" s="96" t="s">
        <v>278</v>
      </c>
      <c r="W50" s="101">
        <v>0</v>
      </c>
      <c r="X50" s="101">
        <v>0</v>
      </c>
      <c r="Y50" s="101">
        <v>0</v>
      </c>
      <c r="Z50" s="97">
        <v>1</v>
      </c>
      <c r="AA50" s="101">
        <v>0</v>
      </c>
      <c r="AB50" s="101">
        <v>0</v>
      </c>
      <c r="AC50" s="96" t="s">
        <v>332</v>
      </c>
      <c r="AD50" s="99">
        <v>2.372643780060715E-3</v>
      </c>
      <c r="AE50" s="101">
        <v>0</v>
      </c>
      <c r="AF50" s="99">
        <v>2.372643780060715E-3</v>
      </c>
      <c r="AG50" s="98">
        <v>0.99999926522214111</v>
      </c>
      <c r="AH50" s="97">
        <v>1</v>
      </c>
      <c r="AI50" s="99">
        <v>2.5319225434751795E-6</v>
      </c>
    </row>
    <row r="51" spans="1:35" ht="18" x14ac:dyDescent="0.4">
      <c r="A51" s="99" t="s">
        <v>308</v>
      </c>
      <c r="B51" s="101">
        <v>0</v>
      </c>
      <c r="C51" s="101">
        <v>0</v>
      </c>
      <c r="D51" s="101">
        <v>0</v>
      </c>
      <c r="E51" s="97">
        <v>1</v>
      </c>
      <c r="F51" s="101">
        <v>0</v>
      </c>
      <c r="G51" s="101">
        <v>0</v>
      </c>
      <c r="H51" s="96" t="s">
        <v>278</v>
      </c>
      <c r="I51" s="101">
        <v>0</v>
      </c>
      <c r="J51" s="101">
        <v>0</v>
      </c>
      <c r="K51" s="101">
        <v>0</v>
      </c>
      <c r="L51" s="97">
        <v>1</v>
      </c>
      <c r="M51" s="101">
        <v>0</v>
      </c>
      <c r="N51" s="101">
        <v>0</v>
      </c>
      <c r="O51" s="101">
        <v>0</v>
      </c>
      <c r="P51" s="101">
        <v>0</v>
      </c>
      <c r="Q51" s="101">
        <v>0</v>
      </c>
      <c r="R51" s="101">
        <v>0</v>
      </c>
      <c r="S51" s="97">
        <v>1</v>
      </c>
      <c r="T51" s="101">
        <v>0</v>
      </c>
      <c r="U51" s="101">
        <v>0</v>
      </c>
      <c r="V51" s="96" t="s">
        <v>321</v>
      </c>
      <c r="W51" s="101">
        <v>0</v>
      </c>
      <c r="X51" s="101">
        <v>0</v>
      </c>
      <c r="Y51" s="101">
        <v>0</v>
      </c>
      <c r="Z51" s="97">
        <v>1</v>
      </c>
      <c r="AA51" s="101">
        <v>0</v>
      </c>
      <c r="AB51" s="101">
        <v>0</v>
      </c>
      <c r="AC51" s="96" t="s">
        <v>449</v>
      </c>
      <c r="AD51" s="99">
        <v>2.8186495369067607E-4</v>
      </c>
      <c r="AE51" s="101">
        <v>0</v>
      </c>
      <c r="AF51" s="99">
        <v>2.8186495369067607E-4</v>
      </c>
      <c r="AG51" s="98">
        <v>0.99999956600906759</v>
      </c>
      <c r="AH51" s="97">
        <v>1</v>
      </c>
      <c r="AI51" s="99">
        <v>3.0078692657637294E-7</v>
      </c>
    </row>
    <row r="52" spans="1:35" ht="18" x14ac:dyDescent="0.4">
      <c r="A52" s="99" t="s">
        <v>528</v>
      </c>
      <c r="B52" s="101">
        <v>0</v>
      </c>
      <c r="C52" s="101">
        <v>0</v>
      </c>
      <c r="D52" s="101">
        <v>0</v>
      </c>
      <c r="E52" s="97">
        <v>1</v>
      </c>
      <c r="F52" s="101">
        <v>0</v>
      </c>
      <c r="G52" s="101">
        <v>0</v>
      </c>
      <c r="H52" s="96" t="s">
        <v>321</v>
      </c>
      <c r="I52" s="101">
        <v>0</v>
      </c>
      <c r="J52" s="101">
        <v>0</v>
      </c>
      <c r="K52" s="101">
        <v>0</v>
      </c>
      <c r="L52" s="97">
        <v>1</v>
      </c>
      <c r="M52" s="101">
        <v>0</v>
      </c>
      <c r="N52" s="101">
        <v>0</v>
      </c>
      <c r="O52" s="99" t="s">
        <v>308</v>
      </c>
      <c r="P52" s="101">
        <v>0</v>
      </c>
      <c r="Q52" s="101">
        <v>0</v>
      </c>
      <c r="R52" s="101">
        <v>0</v>
      </c>
      <c r="S52" s="97">
        <v>1</v>
      </c>
      <c r="T52" s="101">
        <v>0</v>
      </c>
      <c r="U52" s="101">
        <v>0</v>
      </c>
      <c r="V52" s="96" t="s">
        <v>330</v>
      </c>
      <c r="W52" s="101">
        <v>0</v>
      </c>
      <c r="X52" s="101">
        <v>0</v>
      </c>
      <c r="Y52" s="101">
        <v>0</v>
      </c>
      <c r="Z52" s="97">
        <v>1</v>
      </c>
      <c r="AA52" s="101">
        <v>0</v>
      </c>
      <c r="AB52" s="101">
        <v>0</v>
      </c>
      <c r="AC52" s="96" t="s">
        <v>452</v>
      </c>
      <c r="AD52" s="99">
        <v>2.4438115025112784E-4</v>
      </c>
      <c r="AE52" s="101">
        <v>0</v>
      </c>
      <c r="AF52" s="99">
        <v>2.4438115025112784E-4</v>
      </c>
      <c r="AG52" s="98">
        <v>0.99999982679585264</v>
      </c>
      <c r="AH52" s="97">
        <v>1</v>
      </c>
      <c r="AI52" s="99">
        <v>2.6078678507120522E-7</v>
      </c>
    </row>
    <row r="53" spans="1:35" ht="18" x14ac:dyDescent="0.4">
      <c r="A53" s="96" t="s">
        <v>318</v>
      </c>
      <c r="B53" s="101">
        <v>0</v>
      </c>
      <c r="C53" s="101">
        <v>0</v>
      </c>
      <c r="D53" s="101">
        <v>0</v>
      </c>
      <c r="E53" s="97">
        <v>1</v>
      </c>
      <c r="F53" s="101">
        <v>0</v>
      </c>
      <c r="G53" s="101">
        <v>0</v>
      </c>
      <c r="H53" s="96" t="s">
        <v>330</v>
      </c>
      <c r="I53" s="101">
        <v>0</v>
      </c>
      <c r="J53" s="101">
        <v>0</v>
      </c>
      <c r="K53" s="101">
        <v>0</v>
      </c>
      <c r="L53" s="97">
        <v>1</v>
      </c>
      <c r="M53" s="101">
        <v>0</v>
      </c>
      <c r="N53" s="101">
        <v>0</v>
      </c>
      <c r="O53" s="99" t="s">
        <v>528</v>
      </c>
      <c r="P53" s="101">
        <v>0</v>
      </c>
      <c r="Q53" s="101">
        <v>0</v>
      </c>
      <c r="R53" s="101">
        <v>0</v>
      </c>
      <c r="S53" s="97">
        <v>1</v>
      </c>
      <c r="T53" s="101">
        <v>0</v>
      </c>
      <c r="U53" s="101">
        <v>0</v>
      </c>
      <c r="V53" s="96" t="s">
        <v>232</v>
      </c>
      <c r="W53" s="101">
        <v>0</v>
      </c>
      <c r="X53" s="101">
        <v>0</v>
      </c>
      <c r="Y53" s="101">
        <v>0</v>
      </c>
      <c r="Z53" s="97">
        <v>1</v>
      </c>
      <c r="AA53" s="101">
        <v>0</v>
      </c>
      <c r="AB53" s="101">
        <v>0</v>
      </c>
      <c r="AC53" s="96" t="s">
        <v>334</v>
      </c>
      <c r="AD53" s="99">
        <v>1.4926216273001964E-4</v>
      </c>
      <c r="AE53" s="101">
        <v>0</v>
      </c>
      <c r="AF53" s="99">
        <v>1.4926216273001964E-4</v>
      </c>
      <c r="AG53" s="98">
        <v>0.99999998607818474</v>
      </c>
      <c r="AH53" s="97">
        <v>1</v>
      </c>
      <c r="AI53" s="99">
        <v>1.5928233217306926E-7</v>
      </c>
    </row>
    <row r="54" spans="1:35" ht="36" x14ac:dyDescent="0.4">
      <c r="A54" s="96" t="s">
        <v>278</v>
      </c>
      <c r="B54" s="101">
        <v>0</v>
      </c>
      <c r="C54" s="101">
        <v>0</v>
      </c>
      <c r="D54" s="101">
        <v>0</v>
      </c>
      <c r="E54" s="97">
        <v>1</v>
      </c>
      <c r="F54" s="101">
        <v>0</v>
      </c>
      <c r="G54" s="101">
        <v>0</v>
      </c>
      <c r="H54" s="96" t="s">
        <v>455</v>
      </c>
      <c r="I54" s="101">
        <v>0</v>
      </c>
      <c r="J54" s="101">
        <v>0</v>
      </c>
      <c r="K54" s="101">
        <v>0</v>
      </c>
      <c r="L54" s="97">
        <v>1</v>
      </c>
      <c r="M54" s="101">
        <v>0</v>
      </c>
      <c r="N54" s="101">
        <v>0</v>
      </c>
      <c r="O54" s="96" t="s">
        <v>318</v>
      </c>
      <c r="P54" s="101">
        <v>0</v>
      </c>
      <c r="Q54" s="101">
        <v>0</v>
      </c>
      <c r="R54" s="101">
        <v>0</v>
      </c>
      <c r="S54" s="97">
        <v>1</v>
      </c>
      <c r="T54" s="101">
        <v>0</v>
      </c>
      <c r="U54" s="101">
        <v>0</v>
      </c>
      <c r="V54" s="96" t="s">
        <v>455</v>
      </c>
      <c r="W54" s="101">
        <v>0</v>
      </c>
      <c r="X54" s="101">
        <v>0</v>
      </c>
      <c r="Y54" s="101">
        <v>0</v>
      </c>
      <c r="Z54" s="97">
        <v>1</v>
      </c>
      <c r="AA54" s="101">
        <v>0</v>
      </c>
      <c r="AB54" s="101">
        <v>0</v>
      </c>
      <c r="AC54" s="96" t="s">
        <v>453</v>
      </c>
      <c r="AD54" s="99">
        <v>1.2157659399282268E-5</v>
      </c>
      <c r="AE54" s="101">
        <v>0</v>
      </c>
      <c r="AF54" s="99">
        <v>1.2157659399282268E-5</v>
      </c>
      <c r="AG54" s="98">
        <v>0.99999999905200421</v>
      </c>
      <c r="AH54" s="97">
        <v>1</v>
      </c>
      <c r="AI54" s="99">
        <v>1.2973819402484422E-8</v>
      </c>
    </row>
    <row r="55" spans="1:35" ht="18" x14ac:dyDescent="0.4">
      <c r="A55" s="96" t="s">
        <v>321</v>
      </c>
      <c r="B55" s="101">
        <v>0</v>
      </c>
      <c r="C55" s="101">
        <v>0</v>
      </c>
      <c r="D55" s="101">
        <v>0</v>
      </c>
      <c r="E55" s="97">
        <v>1</v>
      </c>
      <c r="F55" s="101">
        <v>0</v>
      </c>
      <c r="G55" s="101">
        <v>0</v>
      </c>
      <c r="H55" s="96" t="s">
        <v>335</v>
      </c>
      <c r="I55" s="101">
        <v>0</v>
      </c>
      <c r="J55" s="101">
        <v>0</v>
      </c>
      <c r="K55" s="101">
        <v>0</v>
      </c>
      <c r="L55" s="97">
        <v>1</v>
      </c>
      <c r="M55" s="101">
        <v>0</v>
      </c>
      <c r="N55" s="101">
        <v>0</v>
      </c>
      <c r="O55" s="96" t="s">
        <v>278</v>
      </c>
      <c r="P55" s="101">
        <v>0</v>
      </c>
      <c r="Q55" s="101">
        <v>0</v>
      </c>
      <c r="R55" s="101">
        <v>0</v>
      </c>
      <c r="S55" s="97">
        <v>1</v>
      </c>
      <c r="T55" s="101">
        <v>0</v>
      </c>
      <c r="U55" s="101">
        <v>0</v>
      </c>
      <c r="V55" s="96" t="s">
        <v>335</v>
      </c>
      <c r="W55" s="101">
        <v>0</v>
      </c>
      <c r="X55" s="101">
        <v>0</v>
      </c>
      <c r="Y55" s="101">
        <v>0</v>
      </c>
      <c r="Z55" s="97">
        <v>1</v>
      </c>
      <c r="AA55" s="101">
        <v>0</v>
      </c>
      <c r="AB55" s="101">
        <v>0</v>
      </c>
      <c r="AC55" s="96" t="s">
        <v>218</v>
      </c>
      <c r="AD55" s="99">
        <v>8.2491227103418845E-7</v>
      </c>
      <c r="AE55" s="99">
        <v>8.2491227103418845E-7</v>
      </c>
      <c r="AF55" s="101">
        <v>0</v>
      </c>
      <c r="AG55" s="98">
        <v>0.99999999993229394</v>
      </c>
      <c r="AH55" s="101">
        <v>0</v>
      </c>
      <c r="AI55" s="101">
        <v>0</v>
      </c>
    </row>
    <row r="56" spans="1:35" ht="18" x14ac:dyDescent="0.4">
      <c r="A56" s="96" t="s">
        <v>330</v>
      </c>
      <c r="B56" s="101">
        <v>0</v>
      </c>
      <c r="C56" s="101">
        <v>0</v>
      </c>
      <c r="D56" s="101">
        <v>0</v>
      </c>
      <c r="E56" s="97">
        <v>1</v>
      </c>
      <c r="F56" s="101">
        <v>0</v>
      </c>
      <c r="G56" s="101">
        <v>0</v>
      </c>
      <c r="H56" s="96" t="s">
        <v>287</v>
      </c>
      <c r="I56" s="101">
        <v>0</v>
      </c>
      <c r="J56" s="101">
        <v>0</v>
      </c>
      <c r="K56" s="101">
        <v>0</v>
      </c>
      <c r="L56" s="97">
        <v>1</v>
      </c>
      <c r="M56" s="101">
        <v>0</v>
      </c>
      <c r="N56" s="101">
        <v>0</v>
      </c>
      <c r="O56" s="96" t="s">
        <v>321</v>
      </c>
      <c r="P56" s="101">
        <v>0</v>
      </c>
      <c r="Q56" s="101">
        <v>0</v>
      </c>
      <c r="R56" s="101">
        <v>0</v>
      </c>
      <c r="S56" s="97">
        <v>1</v>
      </c>
      <c r="T56" s="101">
        <v>0</v>
      </c>
      <c r="U56" s="101">
        <v>0</v>
      </c>
      <c r="V56" s="96" t="s">
        <v>287</v>
      </c>
      <c r="W56" s="101">
        <v>0</v>
      </c>
      <c r="X56" s="101">
        <v>0</v>
      </c>
      <c r="Y56" s="101">
        <v>0</v>
      </c>
      <c r="Z56" s="97">
        <v>1</v>
      </c>
      <c r="AA56" s="101">
        <v>0</v>
      </c>
      <c r="AB56" s="101">
        <v>0</v>
      </c>
      <c r="AC56" s="96" t="s">
        <v>234</v>
      </c>
      <c r="AD56" s="99">
        <v>6.3446793437348604E-8</v>
      </c>
      <c r="AE56" s="99">
        <v>6.3446793437348604E-8</v>
      </c>
      <c r="AF56" s="101">
        <v>0</v>
      </c>
      <c r="AG56" s="97">
        <v>1</v>
      </c>
      <c r="AH56" s="101">
        <v>0</v>
      </c>
      <c r="AI56" s="101">
        <v>0</v>
      </c>
    </row>
    <row r="57" spans="1:35" ht="36" x14ac:dyDescent="0.4">
      <c r="A57" s="96" t="s">
        <v>232</v>
      </c>
      <c r="B57" s="101">
        <v>0</v>
      </c>
      <c r="C57" s="101">
        <v>0</v>
      </c>
      <c r="D57" s="101">
        <v>0</v>
      </c>
      <c r="E57" s="97">
        <v>1</v>
      </c>
      <c r="F57" s="101">
        <v>0</v>
      </c>
      <c r="G57" s="101">
        <v>0</v>
      </c>
      <c r="H57" s="96" t="s">
        <v>249</v>
      </c>
      <c r="I57" s="101">
        <v>0</v>
      </c>
      <c r="J57" s="101">
        <v>0</v>
      </c>
      <c r="K57" s="101">
        <v>0</v>
      </c>
      <c r="L57" s="97">
        <v>1</v>
      </c>
      <c r="M57" s="101">
        <v>0</v>
      </c>
      <c r="N57" s="101">
        <v>0</v>
      </c>
      <c r="O57" s="96" t="s">
        <v>330</v>
      </c>
      <c r="P57" s="101">
        <v>0</v>
      </c>
      <c r="Q57" s="101">
        <v>0</v>
      </c>
      <c r="R57" s="101">
        <v>0</v>
      </c>
      <c r="S57" s="97">
        <v>1</v>
      </c>
      <c r="T57" s="101">
        <v>0</v>
      </c>
      <c r="U57" s="101">
        <v>0</v>
      </c>
      <c r="V57" s="96" t="s">
        <v>249</v>
      </c>
      <c r="W57" s="101">
        <v>0</v>
      </c>
      <c r="X57" s="101">
        <v>0</v>
      </c>
      <c r="Y57" s="101">
        <v>0</v>
      </c>
      <c r="Z57" s="97">
        <v>1</v>
      </c>
      <c r="AA57" s="101">
        <v>0</v>
      </c>
      <c r="AB57" s="101">
        <v>0</v>
      </c>
      <c r="AC57" s="96" t="s">
        <v>242</v>
      </c>
      <c r="AD57" s="101">
        <v>0</v>
      </c>
      <c r="AE57" s="101">
        <v>0</v>
      </c>
      <c r="AF57" s="101">
        <v>0</v>
      </c>
      <c r="AG57" s="97">
        <v>1</v>
      </c>
      <c r="AH57" s="101">
        <v>0</v>
      </c>
      <c r="AI57" s="101">
        <v>0</v>
      </c>
    </row>
    <row r="58" spans="1:35" ht="36" x14ac:dyDescent="0.4">
      <c r="A58" s="96" t="s">
        <v>455</v>
      </c>
      <c r="B58" s="101">
        <v>0</v>
      </c>
      <c r="C58" s="101">
        <v>0</v>
      </c>
      <c r="D58" s="101">
        <v>0</v>
      </c>
      <c r="E58" s="97">
        <v>1</v>
      </c>
      <c r="F58" s="101">
        <v>0</v>
      </c>
      <c r="G58" s="101">
        <v>0</v>
      </c>
      <c r="H58" s="96" t="s">
        <v>302</v>
      </c>
      <c r="I58" s="101">
        <v>0</v>
      </c>
      <c r="J58" s="101">
        <v>0</v>
      </c>
      <c r="K58" s="101">
        <v>0</v>
      </c>
      <c r="L58" s="97">
        <v>1</v>
      </c>
      <c r="M58" s="101">
        <v>0</v>
      </c>
      <c r="N58" s="101">
        <v>0</v>
      </c>
      <c r="O58" s="96" t="s">
        <v>455</v>
      </c>
      <c r="P58" s="101">
        <v>0</v>
      </c>
      <c r="Q58" s="101">
        <v>0</v>
      </c>
      <c r="R58" s="101">
        <v>0</v>
      </c>
      <c r="S58" s="97">
        <v>1</v>
      </c>
      <c r="T58" s="101">
        <v>0</v>
      </c>
      <c r="U58" s="101">
        <v>0</v>
      </c>
      <c r="V58" s="96" t="s">
        <v>302</v>
      </c>
      <c r="W58" s="101">
        <v>0</v>
      </c>
      <c r="X58" s="101">
        <v>0</v>
      </c>
      <c r="Y58" s="101">
        <v>0</v>
      </c>
      <c r="Z58" s="97">
        <v>1</v>
      </c>
      <c r="AA58" s="101">
        <v>0</v>
      </c>
      <c r="AB58" s="101">
        <v>0</v>
      </c>
      <c r="AC58" s="96" t="s">
        <v>248</v>
      </c>
      <c r="AD58" s="101">
        <v>0</v>
      </c>
      <c r="AE58" s="101">
        <v>0</v>
      </c>
      <c r="AF58" s="101">
        <v>0</v>
      </c>
      <c r="AG58" s="97">
        <v>1</v>
      </c>
      <c r="AH58" s="101">
        <v>0</v>
      </c>
      <c r="AI58" s="101">
        <v>0</v>
      </c>
    </row>
    <row r="59" spans="1:35" ht="18" x14ac:dyDescent="0.4">
      <c r="A59" s="96" t="s">
        <v>335</v>
      </c>
      <c r="B59" s="101">
        <v>0</v>
      </c>
      <c r="C59" s="101">
        <v>0</v>
      </c>
      <c r="D59" s="101">
        <v>0</v>
      </c>
      <c r="E59" s="97">
        <v>1</v>
      </c>
      <c r="F59" s="101">
        <v>0</v>
      </c>
      <c r="G59" s="101">
        <v>0</v>
      </c>
      <c r="H59" s="96" t="s">
        <v>336</v>
      </c>
      <c r="I59" s="101">
        <v>0</v>
      </c>
      <c r="J59" s="101">
        <v>0</v>
      </c>
      <c r="K59" s="101">
        <v>0</v>
      </c>
      <c r="L59" s="97">
        <v>1</v>
      </c>
      <c r="M59" s="101">
        <v>0</v>
      </c>
      <c r="N59" s="101">
        <v>0</v>
      </c>
      <c r="O59" s="96" t="s">
        <v>335</v>
      </c>
      <c r="P59" s="101">
        <v>0</v>
      </c>
      <c r="Q59" s="101">
        <v>0</v>
      </c>
      <c r="R59" s="101">
        <v>0</v>
      </c>
      <c r="S59" s="97">
        <v>1</v>
      </c>
      <c r="T59" s="101">
        <v>0</v>
      </c>
      <c r="U59" s="101">
        <v>0</v>
      </c>
      <c r="V59" s="96" t="s">
        <v>336</v>
      </c>
      <c r="W59" s="101">
        <v>0</v>
      </c>
      <c r="X59" s="101">
        <v>0</v>
      </c>
      <c r="Y59" s="101">
        <v>0</v>
      </c>
      <c r="Z59" s="97">
        <v>1</v>
      </c>
      <c r="AA59" s="101">
        <v>0</v>
      </c>
      <c r="AB59" s="101">
        <v>0</v>
      </c>
      <c r="AC59" s="96" t="s">
        <v>255</v>
      </c>
      <c r="AD59" s="101">
        <v>0</v>
      </c>
      <c r="AE59" s="101">
        <v>0</v>
      </c>
      <c r="AF59" s="101">
        <v>0</v>
      </c>
      <c r="AG59" s="97">
        <v>1</v>
      </c>
      <c r="AH59" s="101">
        <v>0</v>
      </c>
      <c r="AI59" s="101">
        <v>0</v>
      </c>
    </row>
    <row r="60" spans="1:35" ht="36" x14ac:dyDescent="0.4">
      <c r="A60" s="96" t="s">
        <v>287</v>
      </c>
      <c r="B60" s="101">
        <v>0</v>
      </c>
      <c r="C60" s="101">
        <v>0</v>
      </c>
      <c r="D60" s="101">
        <v>0</v>
      </c>
      <c r="E60" s="97">
        <v>1</v>
      </c>
      <c r="F60" s="101">
        <v>0</v>
      </c>
      <c r="G60" s="101">
        <v>0</v>
      </c>
      <c r="H60" s="96" t="s">
        <v>326</v>
      </c>
      <c r="I60" s="101">
        <v>0</v>
      </c>
      <c r="J60" s="101">
        <v>0</v>
      </c>
      <c r="K60" s="101">
        <v>0</v>
      </c>
      <c r="L60" s="97">
        <v>1</v>
      </c>
      <c r="M60" s="101">
        <v>0</v>
      </c>
      <c r="N60" s="101">
        <v>0</v>
      </c>
      <c r="O60" s="96" t="s">
        <v>287</v>
      </c>
      <c r="P60" s="101">
        <v>0</v>
      </c>
      <c r="Q60" s="101">
        <v>0</v>
      </c>
      <c r="R60" s="101">
        <v>0</v>
      </c>
      <c r="S60" s="97">
        <v>1</v>
      </c>
      <c r="T60" s="101">
        <v>0</v>
      </c>
      <c r="U60" s="101">
        <v>0</v>
      </c>
      <c r="V60" s="96" t="s">
        <v>326</v>
      </c>
      <c r="W60" s="101">
        <v>0</v>
      </c>
      <c r="X60" s="101">
        <v>0</v>
      </c>
      <c r="Y60" s="101">
        <v>0</v>
      </c>
      <c r="Z60" s="97">
        <v>1</v>
      </c>
      <c r="AA60" s="101">
        <v>0</v>
      </c>
      <c r="AB60" s="101">
        <v>0</v>
      </c>
      <c r="AC60" s="96" t="s">
        <v>261</v>
      </c>
      <c r="AD60" s="101">
        <v>0</v>
      </c>
      <c r="AE60" s="101">
        <v>0</v>
      </c>
      <c r="AF60" s="101">
        <v>0</v>
      </c>
      <c r="AG60" s="97">
        <v>1</v>
      </c>
      <c r="AH60" s="101">
        <v>0</v>
      </c>
      <c r="AI60" s="101">
        <v>0</v>
      </c>
    </row>
    <row r="61" spans="1:35" ht="36" x14ac:dyDescent="0.4">
      <c r="A61" s="96" t="s">
        <v>249</v>
      </c>
      <c r="B61" s="101">
        <v>0</v>
      </c>
      <c r="C61" s="101">
        <v>0</v>
      </c>
      <c r="D61" s="101">
        <v>0</v>
      </c>
      <c r="E61" s="97">
        <v>1</v>
      </c>
      <c r="F61" s="101">
        <v>0</v>
      </c>
      <c r="G61" s="101">
        <v>0</v>
      </c>
      <c r="H61" s="96" t="s">
        <v>309</v>
      </c>
      <c r="I61" s="101">
        <v>0</v>
      </c>
      <c r="J61" s="101">
        <v>0</v>
      </c>
      <c r="K61" s="101">
        <v>0</v>
      </c>
      <c r="L61" s="97">
        <v>1</v>
      </c>
      <c r="M61" s="101">
        <v>0</v>
      </c>
      <c r="N61" s="101">
        <v>0</v>
      </c>
      <c r="O61" s="96" t="s">
        <v>249</v>
      </c>
      <c r="P61" s="101">
        <v>0</v>
      </c>
      <c r="Q61" s="101">
        <v>0</v>
      </c>
      <c r="R61" s="101">
        <v>0</v>
      </c>
      <c r="S61" s="97">
        <v>1</v>
      </c>
      <c r="T61" s="101">
        <v>0</v>
      </c>
      <c r="U61" s="101">
        <v>0</v>
      </c>
      <c r="V61" s="96" t="s">
        <v>309</v>
      </c>
      <c r="W61" s="101">
        <v>0</v>
      </c>
      <c r="X61" s="101">
        <v>0</v>
      </c>
      <c r="Y61" s="101">
        <v>0</v>
      </c>
      <c r="Z61" s="97">
        <v>1</v>
      </c>
      <c r="AA61" s="101">
        <v>0</v>
      </c>
      <c r="AB61" s="101">
        <v>0</v>
      </c>
      <c r="AC61" s="96" t="s">
        <v>237</v>
      </c>
      <c r="AD61" s="101">
        <v>0</v>
      </c>
      <c r="AE61" s="101">
        <v>0</v>
      </c>
      <c r="AF61" s="101">
        <v>0</v>
      </c>
      <c r="AG61" s="97">
        <v>1</v>
      </c>
      <c r="AH61" s="101">
        <v>0</v>
      </c>
      <c r="AI61" s="101">
        <v>0</v>
      </c>
    </row>
    <row r="62" spans="1:35" ht="36" x14ac:dyDescent="0.4">
      <c r="A62" s="96" t="s">
        <v>302</v>
      </c>
      <c r="B62" s="101">
        <v>0</v>
      </c>
      <c r="C62" s="101">
        <v>0</v>
      </c>
      <c r="D62" s="101">
        <v>0</v>
      </c>
      <c r="E62" s="97">
        <v>1</v>
      </c>
      <c r="F62" s="101">
        <v>0</v>
      </c>
      <c r="G62" s="101">
        <v>0</v>
      </c>
      <c r="H62" s="96" t="s">
        <v>282</v>
      </c>
      <c r="I62" s="101">
        <v>0</v>
      </c>
      <c r="J62" s="101">
        <v>0</v>
      </c>
      <c r="K62" s="101">
        <v>0</v>
      </c>
      <c r="L62" s="97">
        <v>1</v>
      </c>
      <c r="M62" s="101">
        <v>0</v>
      </c>
      <c r="N62" s="101">
        <v>0</v>
      </c>
      <c r="O62" s="96" t="s">
        <v>302</v>
      </c>
      <c r="P62" s="101">
        <v>0</v>
      </c>
      <c r="Q62" s="101">
        <v>0</v>
      </c>
      <c r="R62" s="101">
        <v>0</v>
      </c>
      <c r="S62" s="97">
        <v>1</v>
      </c>
      <c r="T62" s="101">
        <v>0</v>
      </c>
      <c r="U62" s="101">
        <v>0</v>
      </c>
      <c r="V62" s="96" t="s">
        <v>282</v>
      </c>
      <c r="W62" s="101">
        <v>0</v>
      </c>
      <c r="X62" s="101">
        <v>0</v>
      </c>
      <c r="Y62" s="101">
        <v>0</v>
      </c>
      <c r="Z62" s="97">
        <v>1</v>
      </c>
      <c r="AA62" s="101">
        <v>0</v>
      </c>
      <c r="AB62" s="101">
        <v>0</v>
      </c>
      <c r="AC62" s="96" t="s">
        <v>268</v>
      </c>
      <c r="AD62" s="101">
        <v>0</v>
      </c>
      <c r="AE62" s="101">
        <v>0</v>
      </c>
      <c r="AF62" s="101">
        <v>0</v>
      </c>
      <c r="AG62" s="97">
        <v>1</v>
      </c>
      <c r="AH62" s="101">
        <v>0</v>
      </c>
      <c r="AI62" s="101">
        <v>0</v>
      </c>
    </row>
    <row r="63" spans="1:35" ht="54" x14ac:dyDescent="0.4">
      <c r="A63" s="96" t="s">
        <v>336</v>
      </c>
      <c r="B63" s="101">
        <v>0</v>
      </c>
      <c r="C63" s="101">
        <v>0</v>
      </c>
      <c r="D63" s="101">
        <v>0</v>
      </c>
      <c r="E63" s="97">
        <v>1</v>
      </c>
      <c r="F63" s="101">
        <v>0</v>
      </c>
      <c r="G63" s="101">
        <v>0</v>
      </c>
      <c r="H63" s="96" t="s">
        <v>215</v>
      </c>
      <c r="I63" s="101">
        <v>0</v>
      </c>
      <c r="J63" s="101">
        <v>0</v>
      </c>
      <c r="K63" s="101">
        <v>0</v>
      </c>
      <c r="L63" s="97">
        <v>1</v>
      </c>
      <c r="M63" s="101">
        <v>0</v>
      </c>
      <c r="N63" s="101">
        <v>0</v>
      </c>
      <c r="O63" s="96" t="s">
        <v>336</v>
      </c>
      <c r="P63" s="101">
        <v>0</v>
      </c>
      <c r="Q63" s="101">
        <v>0</v>
      </c>
      <c r="R63" s="101">
        <v>0</v>
      </c>
      <c r="S63" s="97">
        <v>1</v>
      </c>
      <c r="T63" s="101">
        <v>0</v>
      </c>
      <c r="U63" s="101">
        <v>0</v>
      </c>
      <c r="V63" s="96" t="s">
        <v>215</v>
      </c>
      <c r="W63" s="101">
        <v>0</v>
      </c>
      <c r="X63" s="101">
        <v>0</v>
      </c>
      <c r="Y63" s="101">
        <v>0</v>
      </c>
      <c r="Z63" s="97">
        <v>1</v>
      </c>
      <c r="AA63" s="101">
        <v>0</v>
      </c>
      <c r="AB63" s="101">
        <v>0</v>
      </c>
      <c r="AC63" s="96" t="s">
        <v>221</v>
      </c>
      <c r="AD63" s="101">
        <v>0</v>
      </c>
      <c r="AE63" s="101">
        <v>0</v>
      </c>
      <c r="AF63" s="101">
        <v>0</v>
      </c>
      <c r="AG63" s="97">
        <v>1</v>
      </c>
      <c r="AH63" s="101">
        <v>0</v>
      </c>
      <c r="AI63" s="101">
        <v>0</v>
      </c>
    </row>
    <row r="64" spans="1:35" ht="36" x14ac:dyDescent="0.4">
      <c r="A64" s="96" t="s">
        <v>326</v>
      </c>
      <c r="B64" s="101">
        <v>0</v>
      </c>
      <c r="C64" s="101">
        <v>0</v>
      </c>
      <c r="D64" s="101">
        <v>0</v>
      </c>
      <c r="E64" s="97">
        <v>1</v>
      </c>
      <c r="F64" s="101">
        <v>0</v>
      </c>
      <c r="G64" s="101">
        <v>0</v>
      </c>
      <c r="H64" s="96" t="s">
        <v>339</v>
      </c>
      <c r="I64" s="101">
        <v>0</v>
      </c>
      <c r="J64" s="101">
        <v>0</v>
      </c>
      <c r="K64" s="101">
        <v>0</v>
      </c>
      <c r="L64" s="97">
        <v>1</v>
      </c>
      <c r="M64" s="101">
        <v>0</v>
      </c>
      <c r="N64" s="101">
        <v>0</v>
      </c>
      <c r="O64" s="96" t="s">
        <v>326</v>
      </c>
      <c r="P64" s="101">
        <v>0</v>
      </c>
      <c r="Q64" s="101">
        <v>0</v>
      </c>
      <c r="R64" s="101">
        <v>0</v>
      </c>
      <c r="S64" s="97">
        <v>1</v>
      </c>
      <c r="T64" s="101">
        <v>0</v>
      </c>
      <c r="U64" s="101">
        <v>0</v>
      </c>
      <c r="V64" s="96" t="s">
        <v>339</v>
      </c>
      <c r="W64" s="101">
        <v>0</v>
      </c>
      <c r="X64" s="101">
        <v>0</v>
      </c>
      <c r="Y64" s="101">
        <v>0</v>
      </c>
      <c r="Z64" s="97">
        <v>1</v>
      </c>
      <c r="AA64" s="101">
        <v>0</v>
      </c>
      <c r="AB64" s="101">
        <v>0</v>
      </c>
      <c r="AC64" s="96" t="s">
        <v>227</v>
      </c>
      <c r="AD64" s="101">
        <v>0</v>
      </c>
      <c r="AE64" s="101">
        <v>0</v>
      </c>
      <c r="AF64" s="101">
        <v>0</v>
      </c>
      <c r="AG64" s="97">
        <v>1</v>
      </c>
      <c r="AH64" s="101">
        <v>0</v>
      </c>
      <c r="AI64" s="101">
        <v>0</v>
      </c>
    </row>
    <row r="65" spans="1:35" ht="36" x14ac:dyDescent="0.4">
      <c r="A65" s="96" t="s">
        <v>309</v>
      </c>
      <c r="B65" s="101">
        <v>0</v>
      </c>
      <c r="C65" s="101">
        <v>0</v>
      </c>
      <c r="D65" s="101">
        <v>0</v>
      </c>
      <c r="E65" s="97">
        <v>1</v>
      </c>
      <c r="F65" s="101">
        <v>0</v>
      </c>
      <c r="G65" s="101">
        <v>0</v>
      </c>
      <c r="H65" s="96" t="s">
        <v>269</v>
      </c>
      <c r="I65" s="101">
        <v>0</v>
      </c>
      <c r="J65" s="101">
        <v>0</v>
      </c>
      <c r="K65" s="101">
        <v>0</v>
      </c>
      <c r="L65" s="97">
        <v>1</v>
      </c>
      <c r="M65" s="101">
        <v>0</v>
      </c>
      <c r="N65" s="101">
        <v>0</v>
      </c>
      <c r="O65" s="96" t="s">
        <v>309</v>
      </c>
      <c r="P65" s="101">
        <v>0</v>
      </c>
      <c r="Q65" s="101">
        <v>0</v>
      </c>
      <c r="R65" s="101">
        <v>0</v>
      </c>
      <c r="S65" s="97">
        <v>1</v>
      </c>
      <c r="T65" s="101">
        <v>0</v>
      </c>
      <c r="U65" s="101">
        <v>0</v>
      </c>
      <c r="V65" s="96" t="s">
        <v>269</v>
      </c>
      <c r="W65" s="101">
        <v>0</v>
      </c>
      <c r="X65" s="101">
        <v>0</v>
      </c>
      <c r="Y65" s="101">
        <v>0</v>
      </c>
      <c r="Z65" s="97">
        <v>1</v>
      </c>
      <c r="AA65" s="101">
        <v>0</v>
      </c>
      <c r="AB65" s="101">
        <v>0</v>
      </c>
      <c r="AC65" s="96" t="s">
        <v>276</v>
      </c>
      <c r="AD65" s="101">
        <v>0</v>
      </c>
      <c r="AE65" s="101">
        <v>0</v>
      </c>
      <c r="AF65" s="101">
        <v>0</v>
      </c>
      <c r="AG65" s="97">
        <v>1</v>
      </c>
      <c r="AH65" s="101">
        <v>0</v>
      </c>
      <c r="AI65" s="101">
        <v>0</v>
      </c>
    </row>
    <row r="66" spans="1:35" ht="36" x14ac:dyDescent="0.4">
      <c r="A66" s="96" t="s">
        <v>282</v>
      </c>
      <c r="B66" s="101">
        <v>0</v>
      </c>
      <c r="C66" s="101">
        <v>0</v>
      </c>
      <c r="D66" s="101">
        <v>0</v>
      </c>
      <c r="E66" s="97">
        <v>1</v>
      </c>
      <c r="F66" s="101">
        <v>0</v>
      </c>
      <c r="G66" s="101">
        <v>0</v>
      </c>
      <c r="H66" s="96" t="s">
        <v>247</v>
      </c>
      <c r="I66" s="101">
        <v>0</v>
      </c>
      <c r="J66" s="101">
        <v>0</v>
      </c>
      <c r="K66" s="101">
        <v>0</v>
      </c>
      <c r="L66" s="97">
        <v>1</v>
      </c>
      <c r="M66" s="101">
        <v>0</v>
      </c>
      <c r="N66" s="101">
        <v>0</v>
      </c>
      <c r="O66" s="96" t="s">
        <v>282</v>
      </c>
      <c r="P66" s="101">
        <v>0</v>
      </c>
      <c r="Q66" s="101">
        <v>0</v>
      </c>
      <c r="R66" s="101">
        <v>0</v>
      </c>
      <c r="S66" s="97">
        <v>1</v>
      </c>
      <c r="T66" s="101">
        <v>0</v>
      </c>
      <c r="U66" s="101">
        <v>0</v>
      </c>
      <c r="V66" s="96" t="s">
        <v>340</v>
      </c>
      <c r="W66" s="101">
        <v>0</v>
      </c>
      <c r="X66" s="101">
        <v>0</v>
      </c>
      <c r="Y66" s="101">
        <v>0</v>
      </c>
      <c r="Z66" s="97">
        <v>1</v>
      </c>
      <c r="AA66" s="101">
        <v>0</v>
      </c>
      <c r="AB66" s="101">
        <v>0</v>
      </c>
      <c r="AC66" s="96" t="s">
        <v>280</v>
      </c>
      <c r="AD66" s="101">
        <v>0</v>
      </c>
      <c r="AE66" s="101">
        <v>0</v>
      </c>
      <c r="AF66" s="101">
        <v>0</v>
      </c>
      <c r="AG66" s="97">
        <v>1</v>
      </c>
      <c r="AH66" s="101">
        <v>0</v>
      </c>
      <c r="AI66" s="101">
        <v>0</v>
      </c>
    </row>
    <row r="67" spans="1:35" ht="36" x14ac:dyDescent="0.4">
      <c r="A67" s="96" t="s">
        <v>339</v>
      </c>
      <c r="B67" s="101">
        <v>0</v>
      </c>
      <c r="C67" s="101">
        <v>0</v>
      </c>
      <c r="D67" s="101">
        <v>0</v>
      </c>
      <c r="E67" s="97">
        <v>1</v>
      </c>
      <c r="F67" s="101">
        <v>0</v>
      </c>
      <c r="G67" s="101">
        <v>0</v>
      </c>
      <c r="H67" s="96" t="s">
        <v>340</v>
      </c>
      <c r="I67" s="101">
        <v>0</v>
      </c>
      <c r="J67" s="101">
        <v>0</v>
      </c>
      <c r="K67" s="101">
        <v>0</v>
      </c>
      <c r="L67" s="97">
        <v>1</v>
      </c>
      <c r="M67" s="101">
        <v>0</v>
      </c>
      <c r="N67" s="101">
        <v>0</v>
      </c>
      <c r="O67" s="96" t="s">
        <v>215</v>
      </c>
      <c r="P67" s="101">
        <v>0</v>
      </c>
      <c r="Q67" s="101">
        <v>0</v>
      </c>
      <c r="R67" s="101">
        <v>0</v>
      </c>
      <c r="S67" s="97">
        <v>1</v>
      </c>
      <c r="T67" s="101">
        <v>0</v>
      </c>
      <c r="U67" s="101">
        <v>0</v>
      </c>
      <c r="V67" s="96" t="s">
        <v>225</v>
      </c>
      <c r="W67" s="101">
        <v>0</v>
      </c>
      <c r="X67" s="101">
        <v>0</v>
      </c>
      <c r="Y67" s="101">
        <v>0</v>
      </c>
      <c r="Z67" s="97">
        <v>1</v>
      </c>
      <c r="AA67" s="101">
        <v>0</v>
      </c>
      <c r="AB67" s="101">
        <v>0</v>
      </c>
      <c r="AC67" s="96" t="s">
        <v>285</v>
      </c>
      <c r="AD67" s="101">
        <v>0</v>
      </c>
      <c r="AE67" s="101">
        <v>0</v>
      </c>
      <c r="AF67" s="101">
        <v>0</v>
      </c>
      <c r="AG67" s="97">
        <v>1</v>
      </c>
      <c r="AH67" s="101">
        <v>0</v>
      </c>
      <c r="AI67" s="101">
        <v>0</v>
      </c>
    </row>
    <row r="68" spans="1:35" ht="36" x14ac:dyDescent="0.4">
      <c r="A68" s="96" t="s">
        <v>269</v>
      </c>
      <c r="B68" s="101">
        <v>0</v>
      </c>
      <c r="C68" s="101">
        <v>0</v>
      </c>
      <c r="D68" s="101">
        <v>0</v>
      </c>
      <c r="E68" s="97">
        <v>1</v>
      </c>
      <c r="F68" s="101">
        <v>0</v>
      </c>
      <c r="G68" s="101">
        <v>0</v>
      </c>
      <c r="H68" s="96" t="s">
        <v>265</v>
      </c>
      <c r="I68" s="101">
        <v>0</v>
      </c>
      <c r="J68" s="101">
        <v>0</v>
      </c>
      <c r="K68" s="101">
        <v>0</v>
      </c>
      <c r="L68" s="97">
        <v>1</v>
      </c>
      <c r="M68" s="101">
        <v>0</v>
      </c>
      <c r="N68" s="101">
        <v>0</v>
      </c>
      <c r="O68" s="96" t="s">
        <v>339</v>
      </c>
      <c r="P68" s="101">
        <v>0</v>
      </c>
      <c r="Q68" s="101">
        <v>0</v>
      </c>
      <c r="R68" s="101">
        <v>0</v>
      </c>
      <c r="S68" s="97">
        <v>1</v>
      </c>
      <c r="T68" s="101">
        <v>0</v>
      </c>
      <c r="U68" s="101">
        <v>0</v>
      </c>
      <c r="V68" s="96" t="s">
        <v>281</v>
      </c>
      <c r="W68" s="101">
        <v>0</v>
      </c>
      <c r="X68" s="101">
        <v>0</v>
      </c>
      <c r="Y68" s="101">
        <v>0</v>
      </c>
      <c r="Z68" s="97">
        <v>1</v>
      </c>
      <c r="AA68" s="101">
        <v>0</v>
      </c>
      <c r="AB68" s="101">
        <v>0</v>
      </c>
      <c r="AC68" s="96" t="s">
        <v>289</v>
      </c>
      <c r="AD68" s="101">
        <v>0</v>
      </c>
      <c r="AE68" s="101">
        <v>0</v>
      </c>
      <c r="AF68" s="101">
        <v>0</v>
      </c>
      <c r="AG68" s="97">
        <v>1</v>
      </c>
      <c r="AH68" s="101">
        <v>0</v>
      </c>
      <c r="AI68" s="101">
        <v>0</v>
      </c>
    </row>
    <row r="69" spans="1:35" ht="18" x14ac:dyDescent="0.4">
      <c r="A69" s="96" t="s">
        <v>340</v>
      </c>
      <c r="B69" s="101">
        <v>0</v>
      </c>
      <c r="C69" s="101">
        <v>0</v>
      </c>
      <c r="D69" s="101">
        <v>0</v>
      </c>
      <c r="E69" s="97">
        <v>1</v>
      </c>
      <c r="F69" s="101">
        <v>0</v>
      </c>
      <c r="G69" s="101">
        <v>0</v>
      </c>
      <c r="H69" s="96" t="s">
        <v>245</v>
      </c>
      <c r="I69" s="101">
        <v>0</v>
      </c>
      <c r="J69" s="101">
        <v>0</v>
      </c>
      <c r="K69" s="101">
        <v>0</v>
      </c>
      <c r="L69" s="97">
        <v>1</v>
      </c>
      <c r="M69" s="101">
        <v>0</v>
      </c>
      <c r="N69" s="101">
        <v>0</v>
      </c>
      <c r="O69" s="96" t="s">
        <v>269</v>
      </c>
      <c r="P69" s="101">
        <v>0</v>
      </c>
      <c r="Q69" s="101">
        <v>0</v>
      </c>
      <c r="R69" s="101">
        <v>0</v>
      </c>
      <c r="S69" s="97">
        <v>1</v>
      </c>
      <c r="T69" s="101">
        <v>0</v>
      </c>
      <c r="U69" s="101">
        <v>0</v>
      </c>
      <c r="V69" s="96" t="s">
        <v>307</v>
      </c>
      <c r="W69" s="101">
        <v>0</v>
      </c>
      <c r="X69" s="101">
        <v>0</v>
      </c>
      <c r="Y69" s="101">
        <v>0</v>
      </c>
      <c r="Z69" s="97">
        <v>1</v>
      </c>
      <c r="AA69" s="101">
        <v>0</v>
      </c>
      <c r="AB69" s="101">
        <v>0</v>
      </c>
      <c r="AC69" s="96" t="s">
        <v>294</v>
      </c>
      <c r="AD69" s="101">
        <v>0</v>
      </c>
      <c r="AE69" s="101">
        <v>0</v>
      </c>
      <c r="AF69" s="101">
        <v>0</v>
      </c>
      <c r="AG69" s="97">
        <v>1</v>
      </c>
      <c r="AH69" s="101">
        <v>0</v>
      </c>
      <c r="AI69" s="101">
        <v>0</v>
      </c>
    </row>
    <row r="70" spans="1:35" ht="36" x14ac:dyDescent="0.4">
      <c r="A70" s="96" t="s">
        <v>225</v>
      </c>
      <c r="B70" s="101">
        <v>0</v>
      </c>
      <c r="C70" s="101">
        <v>0</v>
      </c>
      <c r="D70" s="101">
        <v>0</v>
      </c>
      <c r="E70" s="97">
        <v>1</v>
      </c>
      <c r="F70" s="101">
        <v>0</v>
      </c>
      <c r="G70" s="101">
        <v>0</v>
      </c>
      <c r="H70" s="96" t="s">
        <v>259</v>
      </c>
      <c r="I70" s="101">
        <v>0</v>
      </c>
      <c r="J70" s="101">
        <v>0</v>
      </c>
      <c r="K70" s="101">
        <v>0</v>
      </c>
      <c r="L70" s="97">
        <v>1</v>
      </c>
      <c r="M70" s="101">
        <v>0</v>
      </c>
      <c r="N70" s="101">
        <v>0</v>
      </c>
      <c r="O70" s="96" t="s">
        <v>247</v>
      </c>
      <c r="P70" s="101">
        <v>0</v>
      </c>
      <c r="Q70" s="101">
        <v>0</v>
      </c>
      <c r="R70" s="101">
        <v>0</v>
      </c>
      <c r="S70" s="97">
        <v>1</v>
      </c>
      <c r="T70" s="101">
        <v>0</v>
      </c>
      <c r="U70" s="101">
        <v>0</v>
      </c>
      <c r="V70" s="96" t="s">
        <v>341</v>
      </c>
      <c r="W70" s="101">
        <v>0</v>
      </c>
      <c r="X70" s="101">
        <v>0</v>
      </c>
      <c r="Y70" s="101">
        <v>0</v>
      </c>
      <c r="Z70" s="97">
        <v>1</v>
      </c>
      <c r="AA70" s="101">
        <v>0</v>
      </c>
      <c r="AB70" s="101">
        <v>0</v>
      </c>
      <c r="AC70" s="96" t="s">
        <v>297</v>
      </c>
      <c r="AD70" s="101">
        <v>0</v>
      </c>
      <c r="AE70" s="101">
        <v>0</v>
      </c>
      <c r="AF70" s="101">
        <v>0</v>
      </c>
      <c r="AG70" s="97">
        <v>1</v>
      </c>
      <c r="AH70" s="101">
        <v>0</v>
      </c>
      <c r="AI70" s="101">
        <v>0</v>
      </c>
    </row>
    <row r="71" spans="1:35" ht="18" x14ac:dyDescent="0.4">
      <c r="A71" s="96" t="s">
        <v>281</v>
      </c>
      <c r="B71" s="101">
        <v>0</v>
      </c>
      <c r="C71" s="101">
        <v>0</v>
      </c>
      <c r="D71" s="101">
        <v>0</v>
      </c>
      <c r="E71" s="97">
        <v>1</v>
      </c>
      <c r="F71" s="101">
        <v>0</v>
      </c>
      <c r="G71" s="101">
        <v>0</v>
      </c>
      <c r="H71" s="96" t="s">
        <v>225</v>
      </c>
      <c r="I71" s="101">
        <v>0</v>
      </c>
      <c r="J71" s="101">
        <v>0</v>
      </c>
      <c r="K71" s="101">
        <v>0</v>
      </c>
      <c r="L71" s="97">
        <v>1</v>
      </c>
      <c r="M71" s="101">
        <v>0</v>
      </c>
      <c r="N71" s="101">
        <v>0</v>
      </c>
      <c r="O71" s="96" t="s">
        <v>340</v>
      </c>
      <c r="P71" s="101">
        <v>0</v>
      </c>
      <c r="Q71" s="101">
        <v>0</v>
      </c>
      <c r="R71" s="101">
        <v>0</v>
      </c>
      <c r="S71" s="97">
        <v>1</v>
      </c>
      <c r="T71" s="101">
        <v>0</v>
      </c>
      <c r="U71" s="101">
        <v>0</v>
      </c>
      <c r="V71" s="96" t="s">
        <v>327</v>
      </c>
      <c r="W71" s="101">
        <v>0</v>
      </c>
      <c r="X71" s="101">
        <v>0</v>
      </c>
      <c r="Y71" s="101">
        <v>0</v>
      </c>
      <c r="Z71" s="97">
        <v>1</v>
      </c>
      <c r="AA71" s="101">
        <v>0</v>
      </c>
      <c r="AB71" s="101">
        <v>0</v>
      </c>
      <c r="AC71" s="101">
        <v>0</v>
      </c>
      <c r="AD71" s="101">
        <v>0</v>
      </c>
      <c r="AE71" s="101">
        <v>0</v>
      </c>
      <c r="AF71" s="101">
        <v>0</v>
      </c>
      <c r="AG71" s="97">
        <v>1</v>
      </c>
      <c r="AH71" s="101">
        <v>0</v>
      </c>
      <c r="AI71" s="101">
        <v>0</v>
      </c>
    </row>
    <row r="72" spans="1:35" ht="36" x14ac:dyDescent="0.4">
      <c r="A72" s="96" t="s">
        <v>307</v>
      </c>
      <c r="B72" s="101">
        <v>0</v>
      </c>
      <c r="C72" s="101">
        <v>0</v>
      </c>
      <c r="D72" s="101">
        <v>0</v>
      </c>
      <c r="E72" s="97">
        <v>1</v>
      </c>
      <c r="F72" s="101">
        <v>0</v>
      </c>
      <c r="G72" s="101">
        <v>0</v>
      </c>
      <c r="H72" s="96" t="s">
        <v>239</v>
      </c>
      <c r="I72" s="101">
        <v>0</v>
      </c>
      <c r="J72" s="101">
        <v>0</v>
      </c>
      <c r="K72" s="101">
        <v>0</v>
      </c>
      <c r="L72" s="97">
        <v>1</v>
      </c>
      <c r="M72" s="101">
        <v>0</v>
      </c>
      <c r="N72" s="101">
        <v>0</v>
      </c>
      <c r="O72" s="96" t="s">
        <v>265</v>
      </c>
      <c r="P72" s="101">
        <v>0</v>
      </c>
      <c r="Q72" s="101">
        <v>0</v>
      </c>
      <c r="R72" s="101">
        <v>0</v>
      </c>
      <c r="S72" s="97">
        <v>1</v>
      </c>
      <c r="T72" s="101">
        <v>0</v>
      </c>
      <c r="U72" s="101">
        <v>0</v>
      </c>
      <c r="V72" s="96" t="s">
        <v>530</v>
      </c>
      <c r="W72" s="101">
        <v>0</v>
      </c>
      <c r="X72" s="101">
        <v>0</v>
      </c>
      <c r="Y72" s="101">
        <v>0</v>
      </c>
      <c r="Z72" s="97">
        <v>1</v>
      </c>
      <c r="AA72" s="101">
        <v>0</v>
      </c>
      <c r="AB72" s="101">
        <v>0</v>
      </c>
      <c r="AC72" s="101">
        <v>0</v>
      </c>
      <c r="AD72" s="101">
        <v>0</v>
      </c>
      <c r="AE72" s="101">
        <v>0</v>
      </c>
      <c r="AF72" s="101">
        <v>0</v>
      </c>
      <c r="AG72" s="97">
        <v>1</v>
      </c>
      <c r="AH72" s="101">
        <v>0</v>
      </c>
      <c r="AI72" s="101">
        <v>0</v>
      </c>
    </row>
    <row r="73" spans="1:35" ht="18" x14ac:dyDescent="0.4">
      <c r="A73" s="96" t="s">
        <v>341</v>
      </c>
      <c r="B73" s="101">
        <v>0</v>
      </c>
      <c r="C73" s="101">
        <v>0</v>
      </c>
      <c r="D73" s="101">
        <v>0</v>
      </c>
      <c r="E73" s="97">
        <v>1</v>
      </c>
      <c r="F73" s="101">
        <v>0</v>
      </c>
      <c r="G73" s="101">
        <v>0</v>
      </c>
      <c r="H73" s="96" t="s">
        <v>281</v>
      </c>
      <c r="I73" s="101">
        <v>0</v>
      </c>
      <c r="J73" s="101">
        <v>0</v>
      </c>
      <c r="K73" s="101">
        <v>0</v>
      </c>
      <c r="L73" s="97">
        <v>1</v>
      </c>
      <c r="M73" s="101">
        <v>0</v>
      </c>
      <c r="N73" s="101">
        <v>0</v>
      </c>
      <c r="O73" s="96" t="s">
        <v>245</v>
      </c>
      <c r="P73" s="101">
        <v>0</v>
      </c>
      <c r="Q73" s="101">
        <v>0</v>
      </c>
      <c r="R73" s="101">
        <v>0</v>
      </c>
      <c r="S73" s="97">
        <v>1</v>
      </c>
      <c r="T73" s="101">
        <v>0</v>
      </c>
      <c r="U73" s="101">
        <v>0</v>
      </c>
      <c r="V73" s="96" t="s">
        <v>480</v>
      </c>
      <c r="W73" s="101">
        <v>0</v>
      </c>
      <c r="X73" s="101">
        <v>0</v>
      </c>
      <c r="Y73" s="101">
        <v>0</v>
      </c>
      <c r="Z73" s="97">
        <v>1</v>
      </c>
      <c r="AA73" s="101">
        <v>0</v>
      </c>
      <c r="AB73" s="101">
        <v>0</v>
      </c>
      <c r="AC73" s="101">
        <v>0</v>
      </c>
      <c r="AD73" s="101">
        <v>0</v>
      </c>
      <c r="AE73" s="101">
        <v>0</v>
      </c>
      <c r="AF73" s="101">
        <v>0</v>
      </c>
      <c r="AG73" s="97">
        <v>1</v>
      </c>
      <c r="AH73" s="101">
        <v>0</v>
      </c>
      <c r="AI73" s="101">
        <v>0</v>
      </c>
    </row>
    <row r="74" spans="1:35" ht="18" x14ac:dyDescent="0.4">
      <c r="A74" s="96" t="s">
        <v>327</v>
      </c>
      <c r="B74" s="101">
        <v>0</v>
      </c>
      <c r="C74" s="101">
        <v>0</v>
      </c>
      <c r="D74" s="101">
        <v>0</v>
      </c>
      <c r="E74" s="97">
        <v>1</v>
      </c>
      <c r="F74" s="101">
        <v>0</v>
      </c>
      <c r="G74" s="101">
        <v>0</v>
      </c>
      <c r="H74" s="96" t="s">
        <v>307</v>
      </c>
      <c r="I74" s="101">
        <v>0</v>
      </c>
      <c r="J74" s="101">
        <v>0</v>
      </c>
      <c r="K74" s="101">
        <v>0</v>
      </c>
      <c r="L74" s="97">
        <v>1</v>
      </c>
      <c r="M74" s="101">
        <v>0</v>
      </c>
      <c r="N74" s="101">
        <v>0</v>
      </c>
      <c r="O74" s="96" t="s">
        <v>259</v>
      </c>
      <c r="P74" s="101">
        <v>0</v>
      </c>
      <c r="Q74" s="101">
        <v>0</v>
      </c>
      <c r="R74" s="101">
        <v>0</v>
      </c>
      <c r="S74" s="97">
        <v>1</v>
      </c>
      <c r="T74" s="101">
        <v>0</v>
      </c>
      <c r="U74" s="101">
        <v>0</v>
      </c>
      <c r="V74" s="96" t="s">
        <v>436</v>
      </c>
      <c r="W74" s="101">
        <v>0</v>
      </c>
      <c r="X74" s="101">
        <v>0</v>
      </c>
      <c r="Y74" s="101">
        <v>0</v>
      </c>
      <c r="Z74" s="97">
        <v>1</v>
      </c>
      <c r="AA74" s="101">
        <v>0</v>
      </c>
      <c r="AB74" s="101">
        <v>0</v>
      </c>
      <c r="AC74" s="101">
        <v>0</v>
      </c>
      <c r="AD74" s="101">
        <v>0</v>
      </c>
      <c r="AE74" s="101">
        <v>0</v>
      </c>
      <c r="AF74" s="101">
        <v>0</v>
      </c>
      <c r="AG74" s="97">
        <v>1</v>
      </c>
      <c r="AH74" s="101">
        <v>0</v>
      </c>
      <c r="AI74" s="101">
        <v>0</v>
      </c>
    </row>
    <row r="75" spans="1:35" ht="18" x14ac:dyDescent="0.4">
      <c r="A75" s="96" t="s">
        <v>530</v>
      </c>
      <c r="B75" s="101">
        <v>0</v>
      </c>
      <c r="C75" s="101">
        <v>0</v>
      </c>
      <c r="D75" s="101">
        <v>0</v>
      </c>
      <c r="E75" s="97">
        <v>1</v>
      </c>
      <c r="F75" s="101">
        <v>0</v>
      </c>
      <c r="G75" s="101">
        <v>0</v>
      </c>
      <c r="H75" s="96" t="s">
        <v>341</v>
      </c>
      <c r="I75" s="101">
        <v>0</v>
      </c>
      <c r="J75" s="101">
        <v>0</v>
      </c>
      <c r="K75" s="101">
        <v>0</v>
      </c>
      <c r="L75" s="97">
        <v>1</v>
      </c>
      <c r="M75" s="101">
        <v>0</v>
      </c>
      <c r="N75" s="101">
        <v>0</v>
      </c>
      <c r="O75" s="96" t="s">
        <v>225</v>
      </c>
      <c r="P75" s="101">
        <v>0</v>
      </c>
      <c r="Q75" s="101">
        <v>0</v>
      </c>
      <c r="R75" s="101">
        <v>0</v>
      </c>
      <c r="S75" s="97">
        <v>1</v>
      </c>
      <c r="T75" s="101">
        <v>0</v>
      </c>
      <c r="U75" s="101">
        <v>0</v>
      </c>
      <c r="V75" s="96" t="s">
        <v>312</v>
      </c>
      <c r="W75" s="101">
        <v>0</v>
      </c>
      <c r="X75" s="101">
        <v>0</v>
      </c>
      <c r="Y75" s="101">
        <v>0</v>
      </c>
      <c r="Z75" s="97">
        <v>1</v>
      </c>
      <c r="AA75" s="101">
        <v>0</v>
      </c>
      <c r="AB75" s="101">
        <v>0</v>
      </c>
      <c r="AC75" s="101">
        <v>0</v>
      </c>
      <c r="AD75" s="101">
        <v>0</v>
      </c>
      <c r="AE75" s="101">
        <v>0</v>
      </c>
      <c r="AF75" s="101">
        <v>0</v>
      </c>
      <c r="AG75" s="97">
        <v>1</v>
      </c>
      <c r="AH75" s="101">
        <v>0</v>
      </c>
      <c r="AI75" s="101">
        <v>0</v>
      </c>
    </row>
    <row r="76" spans="1:35" ht="36" x14ac:dyDescent="0.4">
      <c r="A76" s="96" t="s">
        <v>480</v>
      </c>
      <c r="B76" s="101">
        <v>0</v>
      </c>
      <c r="C76" s="101">
        <v>0</v>
      </c>
      <c r="D76" s="101">
        <v>0</v>
      </c>
      <c r="E76" s="97">
        <v>1</v>
      </c>
      <c r="F76" s="101">
        <v>0</v>
      </c>
      <c r="G76" s="101">
        <v>0</v>
      </c>
      <c r="H76" s="96" t="s">
        <v>327</v>
      </c>
      <c r="I76" s="101">
        <v>0</v>
      </c>
      <c r="J76" s="101">
        <v>0</v>
      </c>
      <c r="K76" s="101">
        <v>0</v>
      </c>
      <c r="L76" s="97">
        <v>1</v>
      </c>
      <c r="M76" s="101">
        <v>0</v>
      </c>
      <c r="N76" s="101">
        <v>0</v>
      </c>
      <c r="O76" s="96" t="s">
        <v>239</v>
      </c>
      <c r="P76" s="101">
        <v>0</v>
      </c>
      <c r="Q76" s="101">
        <v>0</v>
      </c>
      <c r="R76" s="101">
        <v>0</v>
      </c>
      <c r="S76" s="97">
        <v>1</v>
      </c>
      <c r="T76" s="101">
        <v>0</v>
      </c>
      <c r="U76" s="101">
        <v>0</v>
      </c>
      <c r="V76" s="96" t="s">
        <v>241</v>
      </c>
      <c r="W76" s="101">
        <v>0</v>
      </c>
      <c r="X76" s="101">
        <v>0</v>
      </c>
      <c r="Y76" s="101">
        <v>0</v>
      </c>
      <c r="Z76" s="97">
        <v>1</v>
      </c>
      <c r="AA76" s="101">
        <v>0</v>
      </c>
      <c r="AB76" s="101">
        <v>0</v>
      </c>
      <c r="AC76" s="101">
        <v>0</v>
      </c>
      <c r="AD76" s="101">
        <v>0</v>
      </c>
      <c r="AE76" s="101">
        <v>0</v>
      </c>
      <c r="AF76" s="101">
        <v>0</v>
      </c>
      <c r="AG76" s="97">
        <v>1</v>
      </c>
      <c r="AH76" s="101">
        <v>0</v>
      </c>
      <c r="AI76" s="101">
        <v>0</v>
      </c>
    </row>
    <row r="77" spans="1:35" ht="18" x14ac:dyDescent="0.4">
      <c r="A77" s="96" t="s">
        <v>312</v>
      </c>
      <c r="B77" s="101">
        <v>0</v>
      </c>
      <c r="C77" s="101">
        <v>0</v>
      </c>
      <c r="D77" s="101">
        <v>0</v>
      </c>
      <c r="E77" s="97">
        <v>1</v>
      </c>
      <c r="F77" s="101">
        <v>0</v>
      </c>
      <c r="G77" s="101">
        <v>0</v>
      </c>
      <c r="H77" s="96" t="s">
        <v>530</v>
      </c>
      <c r="I77" s="101">
        <v>0</v>
      </c>
      <c r="J77" s="101">
        <v>0</v>
      </c>
      <c r="K77" s="101">
        <v>0</v>
      </c>
      <c r="L77" s="97">
        <v>1</v>
      </c>
      <c r="M77" s="101">
        <v>0</v>
      </c>
      <c r="N77" s="101">
        <v>0</v>
      </c>
      <c r="O77" s="96" t="s">
        <v>281</v>
      </c>
      <c r="P77" s="101">
        <v>0</v>
      </c>
      <c r="Q77" s="101">
        <v>0</v>
      </c>
      <c r="R77" s="101">
        <v>0</v>
      </c>
      <c r="S77" s="97">
        <v>1</v>
      </c>
      <c r="T77" s="101">
        <v>0</v>
      </c>
      <c r="U77" s="101">
        <v>0</v>
      </c>
      <c r="V77" s="96" t="s">
        <v>560</v>
      </c>
      <c r="W77" s="101">
        <v>0</v>
      </c>
      <c r="X77" s="101">
        <v>0</v>
      </c>
      <c r="Y77" s="101">
        <v>0</v>
      </c>
      <c r="Z77" s="97">
        <v>1</v>
      </c>
      <c r="AA77" s="101">
        <v>0</v>
      </c>
      <c r="AB77" s="101">
        <v>0</v>
      </c>
      <c r="AC77" s="101">
        <v>0</v>
      </c>
      <c r="AD77" s="101">
        <v>0</v>
      </c>
      <c r="AE77" s="101">
        <v>0</v>
      </c>
      <c r="AF77" s="101">
        <v>0</v>
      </c>
      <c r="AG77" s="97">
        <v>1</v>
      </c>
      <c r="AH77" s="101">
        <v>0</v>
      </c>
      <c r="AI77" s="101">
        <v>0</v>
      </c>
    </row>
    <row r="78" spans="1:35" ht="18" x14ac:dyDescent="0.4">
      <c r="A78" s="96" t="s">
        <v>241</v>
      </c>
      <c r="B78" s="101">
        <v>0</v>
      </c>
      <c r="C78" s="101">
        <v>0</v>
      </c>
      <c r="D78" s="101">
        <v>0</v>
      </c>
      <c r="E78" s="97">
        <v>1</v>
      </c>
      <c r="F78" s="101">
        <v>0</v>
      </c>
      <c r="G78" s="101">
        <v>0</v>
      </c>
      <c r="H78" s="96" t="s">
        <v>480</v>
      </c>
      <c r="I78" s="101">
        <v>0</v>
      </c>
      <c r="J78" s="101">
        <v>0</v>
      </c>
      <c r="K78" s="101">
        <v>0</v>
      </c>
      <c r="L78" s="97">
        <v>1</v>
      </c>
      <c r="M78" s="101">
        <v>0</v>
      </c>
      <c r="N78" s="101">
        <v>0</v>
      </c>
      <c r="O78" s="96" t="s">
        <v>307</v>
      </c>
      <c r="P78" s="101">
        <v>0</v>
      </c>
      <c r="Q78" s="101">
        <v>0</v>
      </c>
      <c r="R78" s="101">
        <v>0</v>
      </c>
      <c r="S78" s="97">
        <v>1</v>
      </c>
      <c r="T78" s="101">
        <v>0</v>
      </c>
      <c r="U78" s="101">
        <v>0</v>
      </c>
      <c r="V78" s="96" t="s">
        <v>266</v>
      </c>
      <c r="W78" s="101">
        <v>0</v>
      </c>
      <c r="X78" s="101">
        <v>0</v>
      </c>
      <c r="Y78" s="101">
        <v>0</v>
      </c>
      <c r="Z78" s="97">
        <v>1</v>
      </c>
      <c r="AA78" s="101">
        <v>0</v>
      </c>
      <c r="AB78" s="101">
        <v>0</v>
      </c>
      <c r="AC78" s="101">
        <v>0</v>
      </c>
      <c r="AD78" s="101">
        <v>0</v>
      </c>
      <c r="AE78" s="101">
        <v>0</v>
      </c>
      <c r="AF78" s="101">
        <v>0</v>
      </c>
      <c r="AG78" s="97">
        <v>1</v>
      </c>
      <c r="AH78" s="101">
        <v>0</v>
      </c>
      <c r="AI78" s="101">
        <v>0</v>
      </c>
    </row>
    <row r="79" spans="1:35" ht="18" x14ac:dyDescent="0.4">
      <c r="A79" s="96" t="s">
        <v>560</v>
      </c>
      <c r="B79" s="101">
        <v>0</v>
      </c>
      <c r="C79" s="101">
        <v>0</v>
      </c>
      <c r="D79" s="101">
        <v>0</v>
      </c>
      <c r="E79" s="97">
        <v>1</v>
      </c>
      <c r="F79" s="101">
        <v>0</v>
      </c>
      <c r="G79" s="101">
        <v>0</v>
      </c>
      <c r="H79" s="96" t="s">
        <v>436</v>
      </c>
      <c r="I79" s="101">
        <v>0</v>
      </c>
      <c r="J79" s="101">
        <v>0</v>
      </c>
      <c r="K79" s="101">
        <v>0</v>
      </c>
      <c r="L79" s="97">
        <v>1</v>
      </c>
      <c r="M79" s="101">
        <v>0</v>
      </c>
      <c r="N79" s="101">
        <v>0</v>
      </c>
      <c r="O79" s="96" t="s">
        <v>341</v>
      </c>
      <c r="P79" s="101">
        <v>0</v>
      </c>
      <c r="Q79" s="101">
        <v>0</v>
      </c>
      <c r="R79" s="101">
        <v>0</v>
      </c>
      <c r="S79" s="97">
        <v>1</v>
      </c>
      <c r="T79" s="101">
        <v>0</v>
      </c>
      <c r="U79" s="101">
        <v>0</v>
      </c>
      <c r="V79" s="96" t="s">
        <v>303</v>
      </c>
      <c r="W79" s="101">
        <v>0</v>
      </c>
      <c r="X79" s="101">
        <v>0</v>
      </c>
      <c r="Y79" s="101">
        <v>0</v>
      </c>
      <c r="Z79" s="97">
        <v>1</v>
      </c>
      <c r="AA79" s="101">
        <v>0</v>
      </c>
      <c r="AB79" s="101">
        <v>0</v>
      </c>
      <c r="AC79" s="101">
        <v>0</v>
      </c>
      <c r="AD79" s="101">
        <v>0</v>
      </c>
      <c r="AE79" s="101">
        <v>0</v>
      </c>
      <c r="AF79" s="101">
        <v>0</v>
      </c>
      <c r="AG79" s="97">
        <v>1</v>
      </c>
      <c r="AH79" s="101">
        <v>0</v>
      </c>
      <c r="AI79" s="101">
        <v>0</v>
      </c>
    </row>
    <row r="80" spans="1:35" ht="18" x14ac:dyDescent="0.4">
      <c r="A80" s="96" t="s">
        <v>266</v>
      </c>
      <c r="B80" s="101">
        <v>0</v>
      </c>
      <c r="C80" s="101">
        <v>0</v>
      </c>
      <c r="D80" s="101">
        <v>0</v>
      </c>
      <c r="E80" s="97">
        <v>1</v>
      </c>
      <c r="F80" s="101">
        <v>0</v>
      </c>
      <c r="G80" s="101">
        <v>0</v>
      </c>
      <c r="H80" s="96" t="s">
        <v>312</v>
      </c>
      <c r="I80" s="101">
        <v>0</v>
      </c>
      <c r="J80" s="101">
        <v>0</v>
      </c>
      <c r="K80" s="101">
        <v>0</v>
      </c>
      <c r="L80" s="97">
        <v>1</v>
      </c>
      <c r="M80" s="101">
        <v>0</v>
      </c>
      <c r="N80" s="101">
        <v>0</v>
      </c>
      <c r="O80" s="96" t="s">
        <v>327</v>
      </c>
      <c r="P80" s="101">
        <v>0</v>
      </c>
      <c r="Q80" s="101">
        <v>0</v>
      </c>
      <c r="R80" s="101">
        <v>0</v>
      </c>
      <c r="S80" s="97">
        <v>1</v>
      </c>
      <c r="T80" s="101">
        <v>0</v>
      </c>
      <c r="U80" s="101">
        <v>0</v>
      </c>
      <c r="V80" s="96" t="s">
        <v>495</v>
      </c>
      <c r="W80" s="101">
        <v>0</v>
      </c>
      <c r="X80" s="101">
        <v>0</v>
      </c>
      <c r="Y80" s="101">
        <v>0</v>
      </c>
      <c r="Z80" s="97">
        <v>1</v>
      </c>
      <c r="AA80" s="101">
        <v>0</v>
      </c>
      <c r="AB80" s="101">
        <v>0</v>
      </c>
      <c r="AC80" s="101">
        <v>0</v>
      </c>
      <c r="AD80" s="101">
        <v>0</v>
      </c>
      <c r="AE80" s="101">
        <v>0</v>
      </c>
      <c r="AF80" s="101">
        <v>0</v>
      </c>
      <c r="AG80" s="97">
        <v>1</v>
      </c>
      <c r="AH80" s="101">
        <v>0</v>
      </c>
      <c r="AI80" s="101">
        <v>0</v>
      </c>
    </row>
    <row r="81" spans="1:35" ht="18" x14ac:dyDescent="0.4">
      <c r="A81" s="96" t="s">
        <v>303</v>
      </c>
      <c r="B81" s="101">
        <v>0</v>
      </c>
      <c r="C81" s="101">
        <v>0</v>
      </c>
      <c r="D81" s="101">
        <v>0</v>
      </c>
      <c r="E81" s="97">
        <v>1</v>
      </c>
      <c r="F81" s="101">
        <v>0</v>
      </c>
      <c r="G81" s="101">
        <v>0</v>
      </c>
      <c r="H81" s="96" t="s">
        <v>241</v>
      </c>
      <c r="I81" s="101">
        <v>0</v>
      </c>
      <c r="J81" s="101">
        <v>0</v>
      </c>
      <c r="K81" s="101">
        <v>0</v>
      </c>
      <c r="L81" s="97">
        <v>1</v>
      </c>
      <c r="M81" s="101">
        <v>0</v>
      </c>
      <c r="N81" s="101">
        <v>0</v>
      </c>
      <c r="O81" s="96" t="s">
        <v>530</v>
      </c>
      <c r="P81" s="101">
        <v>0</v>
      </c>
      <c r="Q81" s="101">
        <v>0</v>
      </c>
      <c r="R81" s="101">
        <v>0</v>
      </c>
      <c r="S81" s="97">
        <v>1</v>
      </c>
      <c r="T81" s="101">
        <v>0</v>
      </c>
      <c r="U81" s="101">
        <v>0</v>
      </c>
      <c r="V81" s="96" t="s">
        <v>301</v>
      </c>
      <c r="W81" s="101">
        <v>0</v>
      </c>
      <c r="X81" s="101">
        <v>0</v>
      </c>
      <c r="Y81" s="101">
        <v>0</v>
      </c>
      <c r="Z81" s="97">
        <v>1</v>
      </c>
      <c r="AA81" s="101">
        <v>0</v>
      </c>
      <c r="AB81" s="101">
        <v>0</v>
      </c>
      <c r="AC81" s="101">
        <v>0</v>
      </c>
      <c r="AD81" s="101">
        <v>0</v>
      </c>
      <c r="AE81" s="101">
        <v>0</v>
      </c>
      <c r="AF81" s="101">
        <v>0</v>
      </c>
      <c r="AG81" s="97">
        <v>1</v>
      </c>
      <c r="AH81" s="101">
        <v>0</v>
      </c>
      <c r="AI81" s="101">
        <v>0</v>
      </c>
    </row>
    <row r="82" spans="1:35" ht="18" x14ac:dyDescent="0.4">
      <c r="A82" s="96" t="s">
        <v>495</v>
      </c>
      <c r="B82" s="101">
        <v>0</v>
      </c>
      <c r="C82" s="101">
        <v>0</v>
      </c>
      <c r="D82" s="101">
        <v>0</v>
      </c>
      <c r="E82" s="97">
        <v>1</v>
      </c>
      <c r="F82" s="101">
        <v>0</v>
      </c>
      <c r="G82" s="101">
        <v>0</v>
      </c>
      <c r="H82" s="96" t="s">
        <v>560</v>
      </c>
      <c r="I82" s="101">
        <v>0</v>
      </c>
      <c r="J82" s="101">
        <v>0</v>
      </c>
      <c r="K82" s="101">
        <v>0</v>
      </c>
      <c r="L82" s="97">
        <v>1</v>
      </c>
      <c r="M82" s="101">
        <v>0</v>
      </c>
      <c r="N82" s="101">
        <v>0</v>
      </c>
      <c r="O82" s="96" t="s">
        <v>480</v>
      </c>
      <c r="P82" s="101">
        <v>0</v>
      </c>
      <c r="Q82" s="101">
        <v>0</v>
      </c>
      <c r="R82" s="101">
        <v>0</v>
      </c>
      <c r="S82" s="97">
        <v>1</v>
      </c>
      <c r="T82" s="101">
        <v>0</v>
      </c>
      <c r="U82" s="101">
        <v>0</v>
      </c>
      <c r="V82" s="96" t="s">
        <v>453</v>
      </c>
      <c r="W82" s="101">
        <v>0</v>
      </c>
      <c r="X82" s="101">
        <v>0</v>
      </c>
      <c r="Y82" s="101">
        <v>0</v>
      </c>
      <c r="Z82" s="97">
        <v>1</v>
      </c>
      <c r="AA82" s="101">
        <v>0</v>
      </c>
      <c r="AB82" s="101">
        <v>0</v>
      </c>
      <c r="AC82" s="101">
        <v>0</v>
      </c>
      <c r="AD82" s="101">
        <v>0</v>
      </c>
      <c r="AE82" s="101">
        <v>0</v>
      </c>
      <c r="AF82" s="101">
        <v>0</v>
      </c>
      <c r="AG82" s="97">
        <v>1</v>
      </c>
      <c r="AH82" s="101">
        <v>0</v>
      </c>
      <c r="AI82" s="101">
        <v>0</v>
      </c>
    </row>
    <row r="83" spans="1:35" ht="18" x14ac:dyDescent="0.4">
      <c r="A83" s="96" t="s">
        <v>301</v>
      </c>
      <c r="B83" s="101">
        <v>0</v>
      </c>
      <c r="C83" s="101">
        <v>0</v>
      </c>
      <c r="D83" s="101">
        <v>0</v>
      </c>
      <c r="E83" s="97">
        <v>1</v>
      </c>
      <c r="F83" s="101">
        <v>0</v>
      </c>
      <c r="G83" s="101">
        <v>0</v>
      </c>
      <c r="H83" s="96" t="s">
        <v>266</v>
      </c>
      <c r="I83" s="101">
        <v>0</v>
      </c>
      <c r="J83" s="101">
        <v>0</v>
      </c>
      <c r="K83" s="101">
        <v>0</v>
      </c>
      <c r="L83" s="97">
        <v>1</v>
      </c>
      <c r="M83" s="101">
        <v>0</v>
      </c>
      <c r="N83" s="101">
        <v>0</v>
      </c>
      <c r="O83" s="96" t="s">
        <v>436</v>
      </c>
      <c r="P83" s="101">
        <v>0</v>
      </c>
      <c r="Q83" s="101">
        <v>0</v>
      </c>
      <c r="R83" s="101">
        <v>0</v>
      </c>
      <c r="S83" s="97">
        <v>1</v>
      </c>
      <c r="T83" s="101">
        <v>0</v>
      </c>
      <c r="U83" s="101">
        <v>0</v>
      </c>
      <c r="V83" s="96" t="s">
        <v>342</v>
      </c>
      <c r="W83" s="101">
        <v>0</v>
      </c>
      <c r="X83" s="101">
        <v>0</v>
      </c>
      <c r="Y83" s="101">
        <v>0</v>
      </c>
      <c r="Z83" s="97">
        <v>1</v>
      </c>
      <c r="AA83" s="101">
        <v>0</v>
      </c>
      <c r="AB83" s="101">
        <v>0</v>
      </c>
      <c r="AC83" s="101">
        <v>0</v>
      </c>
      <c r="AD83" s="101">
        <v>0</v>
      </c>
      <c r="AE83" s="101">
        <v>0</v>
      </c>
      <c r="AF83" s="101">
        <v>0</v>
      </c>
      <c r="AG83" s="97">
        <v>1</v>
      </c>
      <c r="AH83" s="101">
        <v>0</v>
      </c>
      <c r="AI83" s="101">
        <v>0</v>
      </c>
    </row>
    <row r="84" spans="1:35" ht="18" x14ac:dyDescent="0.4">
      <c r="A84" s="96" t="s">
        <v>453</v>
      </c>
      <c r="B84" s="101">
        <v>0</v>
      </c>
      <c r="C84" s="101">
        <v>0</v>
      </c>
      <c r="D84" s="101">
        <v>0</v>
      </c>
      <c r="E84" s="97">
        <v>1</v>
      </c>
      <c r="F84" s="101">
        <v>0</v>
      </c>
      <c r="G84" s="101">
        <v>0</v>
      </c>
      <c r="H84" s="96" t="s">
        <v>303</v>
      </c>
      <c r="I84" s="101">
        <v>0</v>
      </c>
      <c r="J84" s="101">
        <v>0</v>
      </c>
      <c r="K84" s="101">
        <v>0</v>
      </c>
      <c r="L84" s="97">
        <v>1</v>
      </c>
      <c r="M84" s="101">
        <v>0</v>
      </c>
      <c r="N84" s="101">
        <v>0</v>
      </c>
      <c r="O84" s="96" t="s">
        <v>312</v>
      </c>
      <c r="P84" s="101">
        <v>0</v>
      </c>
      <c r="Q84" s="101">
        <v>0</v>
      </c>
      <c r="R84" s="101">
        <v>0</v>
      </c>
      <c r="S84" s="97">
        <v>1</v>
      </c>
      <c r="T84" s="101">
        <v>0</v>
      </c>
      <c r="U84" s="101">
        <v>0</v>
      </c>
      <c r="V84" s="96" t="s">
        <v>328</v>
      </c>
      <c r="W84" s="101">
        <v>0</v>
      </c>
      <c r="X84" s="101">
        <v>0</v>
      </c>
      <c r="Y84" s="101">
        <v>0</v>
      </c>
      <c r="Z84" s="97">
        <v>1</v>
      </c>
      <c r="AA84" s="101">
        <v>0</v>
      </c>
      <c r="AB84" s="101">
        <v>0</v>
      </c>
      <c r="AC84" s="101">
        <v>0</v>
      </c>
      <c r="AD84" s="101">
        <v>0</v>
      </c>
      <c r="AE84" s="101">
        <v>0</v>
      </c>
      <c r="AF84" s="101">
        <v>0</v>
      </c>
      <c r="AG84" s="97">
        <v>1</v>
      </c>
      <c r="AH84" s="101">
        <v>0</v>
      </c>
      <c r="AI84" s="101">
        <v>0</v>
      </c>
    </row>
    <row r="85" spans="1:35" ht="18" x14ac:dyDescent="0.4">
      <c r="A85" s="96" t="s">
        <v>342</v>
      </c>
      <c r="B85" s="101">
        <v>0</v>
      </c>
      <c r="C85" s="101">
        <v>0</v>
      </c>
      <c r="D85" s="101">
        <v>0</v>
      </c>
      <c r="E85" s="97">
        <v>1</v>
      </c>
      <c r="F85" s="101">
        <v>0</v>
      </c>
      <c r="G85" s="101">
        <v>0</v>
      </c>
      <c r="H85" s="96" t="s">
        <v>495</v>
      </c>
      <c r="I85" s="101">
        <v>0</v>
      </c>
      <c r="J85" s="101">
        <v>0</v>
      </c>
      <c r="K85" s="101">
        <v>0</v>
      </c>
      <c r="L85" s="97">
        <v>1</v>
      </c>
      <c r="M85" s="101">
        <v>0</v>
      </c>
      <c r="N85" s="101">
        <v>0</v>
      </c>
      <c r="O85" s="96" t="s">
        <v>241</v>
      </c>
      <c r="P85" s="101">
        <v>0</v>
      </c>
      <c r="Q85" s="101">
        <v>0</v>
      </c>
      <c r="R85" s="101">
        <v>0</v>
      </c>
      <c r="S85" s="97">
        <v>1</v>
      </c>
      <c r="T85" s="101">
        <v>0</v>
      </c>
      <c r="U85" s="101">
        <v>0</v>
      </c>
      <c r="V85" s="96" t="s">
        <v>527</v>
      </c>
      <c r="W85" s="101">
        <v>0</v>
      </c>
      <c r="X85" s="101">
        <v>0</v>
      </c>
      <c r="Y85" s="101">
        <v>0</v>
      </c>
      <c r="Z85" s="97">
        <v>1</v>
      </c>
      <c r="AA85" s="101">
        <v>0</v>
      </c>
      <c r="AB85" s="101">
        <v>0</v>
      </c>
      <c r="AC85" s="101">
        <v>0</v>
      </c>
      <c r="AD85" s="101">
        <v>0</v>
      </c>
      <c r="AE85" s="101">
        <v>0</v>
      </c>
      <c r="AF85" s="101">
        <v>0</v>
      </c>
      <c r="AG85" s="97">
        <v>1</v>
      </c>
      <c r="AH85" s="101">
        <v>0</v>
      </c>
      <c r="AI85" s="101">
        <v>0</v>
      </c>
    </row>
    <row r="86" spans="1:35" ht="18" x14ac:dyDescent="0.4">
      <c r="A86" s="96" t="s">
        <v>328</v>
      </c>
      <c r="B86" s="101">
        <v>0</v>
      </c>
      <c r="C86" s="101">
        <v>0</v>
      </c>
      <c r="D86" s="101">
        <v>0</v>
      </c>
      <c r="E86" s="97">
        <v>1</v>
      </c>
      <c r="F86" s="101">
        <v>0</v>
      </c>
      <c r="G86" s="101">
        <v>0</v>
      </c>
      <c r="H86" s="96" t="s">
        <v>301</v>
      </c>
      <c r="I86" s="101">
        <v>0</v>
      </c>
      <c r="J86" s="101">
        <v>0</v>
      </c>
      <c r="K86" s="101">
        <v>0</v>
      </c>
      <c r="L86" s="97">
        <v>1</v>
      </c>
      <c r="M86" s="101">
        <v>0</v>
      </c>
      <c r="N86" s="101">
        <v>0</v>
      </c>
      <c r="O86" s="96" t="s">
        <v>560</v>
      </c>
      <c r="P86" s="101">
        <v>0</v>
      </c>
      <c r="Q86" s="101">
        <v>0</v>
      </c>
      <c r="R86" s="101">
        <v>0</v>
      </c>
      <c r="S86" s="97">
        <v>1</v>
      </c>
      <c r="T86" s="101">
        <v>0</v>
      </c>
      <c r="U86" s="101">
        <v>0</v>
      </c>
      <c r="V86" s="96" t="s">
        <v>343</v>
      </c>
      <c r="W86" s="101">
        <v>0</v>
      </c>
      <c r="X86" s="101">
        <v>0</v>
      </c>
      <c r="Y86" s="101">
        <v>0</v>
      </c>
      <c r="Z86" s="97">
        <v>1</v>
      </c>
      <c r="AA86" s="101">
        <v>0</v>
      </c>
      <c r="AB86" s="101">
        <v>0</v>
      </c>
      <c r="AC86" s="101">
        <v>0</v>
      </c>
      <c r="AD86" s="101">
        <v>0</v>
      </c>
      <c r="AE86" s="101">
        <v>0</v>
      </c>
      <c r="AF86" s="101">
        <v>0</v>
      </c>
      <c r="AG86" s="97">
        <v>1</v>
      </c>
      <c r="AH86" s="101">
        <v>0</v>
      </c>
      <c r="AI86" s="101">
        <v>0</v>
      </c>
    </row>
    <row r="87" spans="1:35" ht="18" x14ac:dyDescent="0.4">
      <c r="A87" s="96" t="s">
        <v>527</v>
      </c>
      <c r="B87" s="101">
        <v>0</v>
      </c>
      <c r="C87" s="101">
        <v>0</v>
      </c>
      <c r="D87" s="101">
        <v>0</v>
      </c>
      <c r="E87" s="97">
        <v>1</v>
      </c>
      <c r="F87" s="101">
        <v>0</v>
      </c>
      <c r="G87" s="101">
        <v>0</v>
      </c>
      <c r="H87" s="96" t="s">
        <v>453</v>
      </c>
      <c r="I87" s="101">
        <v>0</v>
      </c>
      <c r="J87" s="101">
        <v>0</v>
      </c>
      <c r="K87" s="101">
        <v>0</v>
      </c>
      <c r="L87" s="97">
        <v>1</v>
      </c>
      <c r="M87" s="101">
        <v>0</v>
      </c>
      <c r="N87" s="101">
        <v>0</v>
      </c>
      <c r="O87" s="96" t="s">
        <v>266</v>
      </c>
      <c r="P87" s="101">
        <v>0</v>
      </c>
      <c r="Q87" s="101">
        <v>0</v>
      </c>
      <c r="R87" s="101">
        <v>0</v>
      </c>
      <c r="S87" s="97">
        <v>1</v>
      </c>
      <c r="T87" s="101">
        <v>0</v>
      </c>
      <c r="U87" s="101">
        <v>0</v>
      </c>
      <c r="V87" s="96" t="s">
        <v>320</v>
      </c>
      <c r="W87" s="101">
        <v>0</v>
      </c>
      <c r="X87" s="101">
        <v>0</v>
      </c>
      <c r="Y87" s="101">
        <v>0</v>
      </c>
      <c r="Z87" s="97">
        <v>1</v>
      </c>
      <c r="AA87" s="101">
        <v>0</v>
      </c>
      <c r="AB87" s="101">
        <v>0</v>
      </c>
      <c r="AC87" s="101">
        <v>0</v>
      </c>
      <c r="AD87" s="101">
        <v>0</v>
      </c>
      <c r="AE87" s="101">
        <v>0</v>
      </c>
      <c r="AF87" s="101">
        <v>0</v>
      </c>
      <c r="AG87" s="97">
        <v>1</v>
      </c>
      <c r="AH87" s="101">
        <v>0</v>
      </c>
      <c r="AI87" s="101">
        <v>0</v>
      </c>
    </row>
    <row r="88" spans="1:35" ht="18" x14ac:dyDescent="0.4">
      <c r="A88" s="96" t="s">
        <v>343</v>
      </c>
      <c r="B88" s="101">
        <v>0</v>
      </c>
      <c r="C88" s="101">
        <v>0</v>
      </c>
      <c r="D88" s="101">
        <v>0</v>
      </c>
      <c r="E88" s="97">
        <v>1</v>
      </c>
      <c r="F88" s="101">
        <v>0</v>
      </c>
      <c r="G88" s="101">
        <v>0</v>
      </c>
      <c r="H88" s="96" t="s">
        <v>342</v>
      </c>
      <c r="I88" s="101">
        <v>0</v>
      </c>
      <c r="J88" s="101">
        <v>0</v>
      </c>
      <c r="K88" s="101">
        <v>0</v>
      </c>
      <c r="L88" s="97">
        <v>1</v>
      </c>
      <c r="M88" s="101">
        <v>0</v>
      </c>
      <c r="N88" s="101">
        <v>0</v>
      </c>
      <c r="O88" s="96" t="s">
        <v>303</v>
      </c>
      <c r="P88" s="101">
        <v>0</v>
      </c>
      <c r="Q88" s="101">
        <v>0</v>
      </c>
      <c r="R88" s="101">
        <v>0</v>
      </c>
      <c r="S88" s="97">
        <v>1</v>
      </c>
      <c r="T88" s="101">
        <v>0</v>
      </c>
      <c r="U88" s="101">
        <v>0</v>
      </c>
      <c r="V88" s="96" t="s">
        <v>344</v>
      </c>
      <c r="W88" s="101">
        <v>0</v>
      </c>
      <c r="X88" s="101">
        <v>0</v>
      </c>
      <c r="Y88" s="101">
        <v>0</v>
      </c>
      <c r="Z88" s="97">
        <v>1</v>
      </c>
      <c r="AA88" s="101">
        <v>0</v>
      </c>
      <c r="AB88" s="101">
        <v>0</v>
      </c>
      <c r="AC88" s="101">
        <v>0</v>
      </c>
      <c r="AD88" s="101">
        <v>0</v>
      </c>
      <c r="AE88" s="101">
        <v>0</v>
      </c>
      <c r="AF88" s="101">
        <v>0</v>
      </c>
      <c r="AG88" s="97">
        <v>1</v>
      </c>
      <c r="AH88" s="101">
        <v>0</v>
      </c>
      <c r="AI88" s="101">
        <v>0</v>
      </c>
    </row>
    <row r="89" spans="1:35" ht="18" x14ac:dyDescent="0.4">
      <c r="A89" s="96" t="s">
        <v>320</v>
      </c>
      <c r="B89" s="101">
        <v>0</v>
      </c>
      <c r="C89" s="101">
        <v>0</v>
      </c>
      <c r="D89" s="101">
        <v>0</v>
      </c>
      <c r="E89" s="97">
        <v>1</v>
      </c>
      <c r="F89" s="101">
        <v>0</v>
      </c>
      <c r="G89" s="101">
        <v>0</v>
      </c>
      <c r="H89" s="96" t="s">
        <v>328</v>
      </c>
      <c r="I89" s="101">
        <v>0</v>
      </c>
      <c r="J89" s="101">
        <v>0</v>
      </c>
      <c r="K89" s="101">
        <v>0</v>
      </c>
      <c r="L89" s="97">
        <v>1</v>
      </c>
      <c r="M89" s="101">
        <v>0</v>
      </c>
      <c r="N89" s="101">
        <v>0</v>
      </c>
      <c r="O89" s="96" t="s">
        <v>495</v>
      </c>
      <c r="P89" s="101">
        <v>0</v>
      </c>
      <c r="Q89" s="101">
        <v>0</v>
      </c>
      <c r="R89" s="101">
        <v>0</v>
      </c>
      <c r="S89" s="97">
        <v>1</v>
      </c>
      <c r="T89" s="101">
        <v>0</v>
      </c>
      <c r="U89" s="101">
        <v>0</v>
      </c>
      <c r="V89" s="96" t="s">
        <v>251</v>
      </c>
      <c r="W89" s="101">
        <v>0</v>
      </c>
      <c r="X89" s="101">
        <v>0</v>
      </c>
      <c r="Y89" s="101">
        <v>0</v>
      </c>
      <c r="Z89" s="97">
        <v>1</v>
      </c>
      <c r="AA89" s="101">
        <v>0</v>
      </c>
      <c r="AB89" s="101">
        <v>0</v>
      </c>
      <c r="AC89" s="96" t="s">
        <v>321</v>
      </c>
      <c r="AD89" s="101">
        <v>0</v>
      </c>
      <c r="AE89" s="101">
        <v>0</v>
      </c>
      <c r="AF89" s="101">
        <v>0</v>
      </c>
      <c r="AG89" s="97">
        <v>1</v>
      </c>
      <c r="AH89" s="101">
        <v>0</v>
      </c>
      <c r="AI89" s="101">
        <v>0</v>
      </c>
    </row>
    <row r="90" spans="1:35" ht="18" x14ac:dyDescent="0.4">
      <c r="A90" s="96" t="s">
        <v>344</v>
      </c>
      <c r="B90" s="101">
        <v>0</v>
      </c>
      <c r="C90" s="101">
        <v>0</v>
      </c>
      <c r="D90" s="101">
        <v>0</v>
      </c>
      <c r="E90" s="97">
        <v>1</v>
      </c>
      <c r="F90" s="101">
        <v>0</v>
      </c>
      <c r="G90" s="101">
        <v>0</v>
      </c>
      <c r="H90" s="96" t="s">
        <v>527</v>
      </c>
      <c r="I90" s="101">
        <v>0</v>
      </c>
      <c r="J90" s="101">
        <v>0</v>
      </c>
      <c r="K90" s="101">
        <v>0</v>
      </c>
      <c r="L90" s="97">
        <v>1</v>
      </c>
      <c r="M90" s="101">
        <v>0</v>
      </c>
      <c r="N90" s="101">
        <v>0</v>
      </c>
      <c r="O90" s="96" t="s">
        <v>301</v>
      </c>
      <c r="P90" s="101">
        <v>0</v>
      </c>
      <c r="Q90" s="101">
        <v>0</v>
      </c>
      <c r="R90" s="101">
        <v>0</v>
      </c>
      <c r="S90" s="97">
        <v>1</v>
      </c>
      <c r="T90" s="101">
        <v>0</v>
      </c>
      <c r="U90" s="101">
        <v>0</v>
      </c>
      <c r="V90" s="96" t="s">
        <v>272</v>
      </c>
      <c r="W90" s="101">
        <v>0</v>
      </c>
      <c r="X90" s="101">
        <v>0</v>
      </c>
      <c r="Y90" s="101">
        <v>0</v>
      </c>
      <c r="Z90" s="97">
        <v>1</v>
      </c>
      <c r="AA90" s="101">
        <v>0</v>
      </c>
      <c r="AB90" s="101">
        <v>0</v>
      </c>
      <c r="AC90" s="96" t="s">
        <v>232</v>
      </c>
      <c r="AD90" s="101">
        <v>0</v>
      </c>
      <c r="AE90" s="101">
        <v>0</v>
      </c>
      <c r="AF90" s="101">
        <v>0</v>
      </c>
      <c r="AG90" s="97">
        <v>1</v>
      </c>
      <c r="AH90" s="101">
        <v>0</v>
      </c>
      <c r="AI90" s="101">
        <v>0</v>
      </c>
    </row>
    <row r="91" spans="1:35" ht="36" x14ac:dyDescent="0.4">
      <c r="A91" s="96" t="s">
        <v>251</v>
      </c>
      <c r="B91" s="101">
        <v>0</v>
      </c>
      <c r="C91" s="101">
        <v>0</v>
      </c>
      <c r="D91" s="101">
        <v>0</v>
      </c>
      <c r="E91" s="97">
        <v>1</v>
      </c>
      <c r="F91" s="101">
        <v>0</v>
      </c>
      <c r="G91" s="101">
        <v>0</v>
      </c>
      <c r="H91" s="96" t="s">
        <v>343</v>
      </c>
      <c r="I91" s="101">
        <v>0</v>
      </c>
      <c r="J91" s="101">
        <v>0</v>
      </c>
      <c r="K91" s="101">
        <v>0</v>
      </c>
      <c r="L91" s="97">
        <v>1</v>
      </c>
      <c r="M91" s="101">
        <v>0</v>
      </c>
      <c r="N91" s="101">
        <v>0</v>
      </c>
      <c r="O91" s="96" t="s">
        <v>453</v>
      </c>
      <c r="P91" s="101">
        <v>0</v>
      </c>
      <c r="Q91" s="101">
        <v>0</v>
      </c>
      <c r="R91" s="101">
        <v>0</v>
      </c>
      <c r="S91" s="97">
        <v>1</v>
      </c>
      <c r="T91" s="101">
        <v>0</v>
      </c>
      <c r="U91" s="101">
        <v>0</v>
      </c>
      <c r="V91" s="96" t="s">
        <v>345</v>
      </c>
      <c r="W91" s="101">
        <v>0</v>
      </c>
      <c r="X91" s="101">
        <v>0</v>
      </c>
      <c r="Y91" s="101">
        <v>0</v>
      </c>
      <c r="Z91" s="97">
        <v>1</v>
      </c>
      <c r="AA91" s="101">
        <v>0</v>
      </c>
      <c r="AB91" s="101">
        <v>0</v>
      </c>
      <c r="AC91" s="96" t="s">
        <v>455</v>
      </c>
      <c r="AD91" s="101">
        <v>0</v>
      </c>
      <c r="AE91" s="101">
        <v>0</v>
      </c>
      <c r="AF91" s="101">
        <v>0</v>
      </c>
      <c r="AG91" s="97">
        <v>1</v>
      </c>
      <c r="AH91" s="101">
        <v>0</v>
      </c>
      <c r="AI91" s="101">
        <v>0</v>
      </c>
    </row>
    <row r="92" spans="1:35" ht="18" x14ac:dyDescent="0.4">
      <c r="A92" s="96" t="s">
        <v>272</v>
      </c>
      <c r="B92" s="101">
        <v>0</v>
      </c>
      <c r="C92" s="101">
        <v>0</v>
      </c>
      <c r="D92" s="101">
        <v>0</v>
      </c>
      <c r="E92" s="97">
        <v>1</v>
      </c>
      <c r="F92" s="101">
        <v>0</v>
      </c>
      <c r="G92" s="101">
        <v>0</v>
      </c>
      <c r="H92" s="96" t="s">
        <v>320</v>
      </c>
      <c r="I92" s="101">
        <v>0</v>
      </c>
      <c r="J92" s="101">
        <v>0</v>
      </c>
      <c r="K92" s="101">
        <v>0</v>
      </c>
      <c r="L92" s="97">
        <v>1</v>
      </c>
      <c r="M92" s="101">
        <v>0</v>
      </c>
      <c r="N92" s="101">
        <v>0</v>
      </c>
      <c r="O92" s="96" t="s">
        <v>342</v>
      </c>
      <c r="P92" s="101">
        <v>0</v>
      </c>
      <c r="Q92" s="101">
        <v>0</v>
      </c>
      <c r="R92" s="101">
        <v>0</v>
      </c>
      <c r="S92" s="97">
        <v>1</v>
      </c>
      <c r="T92" s="101">
        <v>0</v>
      </c>
      <c r="U92" s="101">
        <v>0</v>
      </c>
      <c r="V92" s="96" t="s">
        <v>524</v>
      </c>
      <c r="W92" s="101">
        <v>0</v>
      </c>
      <c r="X92" s="101">
        <v>0</v>
      </c>
      <c r="Y92" s="101">
        <v>0</v>
      </c>
      <c r="Z92" s="97">
        <v>1</v>
      </c>
      <c r="AA92" s="101">
        <v>0</v>
      </c>
      <c r="AB92" s="101">
        <v>0</v>
      </c>
      <c r="AC92" s="96" t="s">
        <v>335</v>
      </c>
      <c r="AD92" s="101">
        <v>0</v>
      </c>
      <c r="AE92" s="101">
        <v>0</v>
      </c>
      <c r="AF92" s="101">
        <v>0</v>
      </c>
      <c r="AG92" s="97">
        <v>1</v>
      </c>
      <c r="AH92" s="101">
        <v>0</v>
      </c>
      <c r="AI92" s="101">
        <v>0</v>
      </c>
    </row>
    <row r="93" spans="1:35" ht="18" x14ac:dyDescent="0.4">
      <c r="A93" s="96" t="s">
        <v>345</v>
      </c>
      <c r="B93" s="101">
        <v>0</v>
      </c>
      <c r="C93" s="101">
        <v>0</v>
      </c>
      <c r="D93" s="101">
        <v>0</v>
      </c>
      <c r="E93" s="97">
        <v>1</v>
      </c>
      <c r="F93" s="101">
        <v>0</v>
      </c>
      <c r="G93" s="101">
        <v>0</v>
      </c>
      <c r="H93" s="96" t="s">
        <v>344</v>
      </c>
      <c r="I93" s="101">
        <v>0</v>
      </c>
      <c r="J93" s="101">
        <v>0</v>
      </c>
      <c r="K93" s="101">
        <v>0</v>
      </c>
      <c r="L93" s="97">
        <v>1</v>
      </c>
      <c r="M93" s="101">
        <v>0</v>
      </c>
      <c r="N93" s="101">
        <v>0</v>
      </c>
      <c r="O93" s="96" t="s">
        <v>328</v>
      </c>
      <c r="P93" s="101">
        <v>0</v>
      </c>
      <c r="Q93" s="101">
        <v>0</v>
      </c>
      <c r="R93" s="101">
        <v>0</v>
      </c>
      <c r="S93" s="97">
        <v>1</v>
      </c>
      <c r="T93" s="101">
        <v>0</v>
      </c>
      <c r="U93" s="101">
        <v>0</v>
      </c>
      <c r="V93" s="96" t="s">
        <v>334</v>
      </c>
      <c r="W93" s="101">
        <v>0</v>
      </c>
      <c r="X93" s="101">
        <v>0</v>
      </c>
      <c r="Y93" s="101">
        <v>0</v>
      </c>
      <c r="Z93" s="97">
        <v>1</v>
      </c>
      <c r="AA93" s="101">
        <v>0</v>
      </c>
      <c r="AB93" s="101">
        <v>0</v>
      </c>
      <c r="AC93" s="96" t="s">
        <v>287</v>
      </c>
      <c r="AD93" s="101">
        <v>0</v>
      </c>
      <c r="AE93" s="101">
        <v>0</v>
      </c>
      <c r="AF93" s="101">
        <v>0</v>
      </c>
      <c r="AG93" s="97">
        <v>1</v>
      </c>
      <c r="AH93" s="101">
        <v>0</v>
      </c>
      <c r="AI93" s="101">
        <v>0</v>
      </c>
    </row>
    <row r="94" spans="1:35" ht="18" x14ac:dyDescent="0.4">
      <c r="A94" s="96" t="s">
        <v>524</v>
      </c>
      <c r="B94" s="101">
        <v>0</v>
      </c>
      <c r="C94" s="101">
        <v>0</v>
      </c>
      <c r="D94" s="101">
        <v>0</v>
      </c>
      <c r="E94" s="97">
        <v>1</v>
      </c>
      <c r="F94" s="101">
        <v>0</v>
      </c>
      <c r="G94" s="101">
        <v>0</v>
      </c>
      <c r="H94" s="96" t="s">
        <v>345</v>
      </c>
      <c r="I94" s="101">
        <v>0</v>
      </c>
      <c r="J94" s="101">
        <v>0</v>
      </c>
      <c r="K94" s="101">
        <v>0</v>
      </c>
      <c r="L94" s="97">
        <v>1</v>
      </c>
      <c r="M94" s="101">
        <v>0</v>
      </c>
      <c r="N94" s="101">
        <v>0</v>
      </c>
      <c r="O94" s="96" t="s">
        <v>527</v>
      </c>
      <c r="P94" s="101">
        <v>0</v>
      </c>
      <c r="Q94" s="101">
        <v>0</v>
      </c>
      <c r="R94" s="101">
        <v>0</v>
      </c>
      <c r="S94" s="97">
        <v>1</v>
      </c>
      <c r="T94" s="101">
        <v>0</v>
      </c>
      <c r="U94" s="101">
        <v>0</v>
      </c>
      <c r="V94" s="96" t="s">
        <v>305</v>
      </c>
      <c r="W94" s="101">
        <v>0</v>
      </c>
      <c r="X94" s="101">
        <v>0</v>
      </c>
      <c r="Y94" s="101">
        <v>0</v>
      </c>
      <c r="Z94" s="97">
        <v>1</v>
      </c>
      <c r="AA94" s="101">
        <v>0</v>
      </c>
      <c r="AB94" s="101">
        <v>0</v>
      </c>
      <c r="AC94" s="96" t="s">
        <v>302</v>
      </c>
      <c r="AD94" s="101">
        <v>0</v>
      </c>
      <c r="AE94" s="101">
        <v>0</v>
      </c>
      <c r="AF94" s="101">
        <v>0</v>
      </c>
      <c r="AG94" s="97">
        <v>1</v>
      </c>
      <c r="AH94" s="101">
        <v>0</v>
      </c>
      <c r="AI94" s="101">
        <v>0</v>
      </c>
    </row>
    <row r="95" spans="1:35" ht="18" x14ac:dyDescent="0.4">
      <c r="A95" s="96" t="s">
        <v>334</v>
      </c>
      <c r="B95" s="101">
        <v>0</v>
      </c>
      <c r="C95" s="101">
        <v>0</v>
      </c>
      <c r="D95" s="101">
        <v>0</v>
      </c>
      <c r="E95" s="97">
        <v>1</v>
      </c>
      <c r="F95" s="101">
        <v>0</v>
      </c>
      <c r="G95" s="101">
        <v>0</v>
      </c>
      <c r="H95" s="96" t="s">
        <v>524</v>
      </c>
      <c r="I95" s="101">
        <v>0</v>
      </c>
      <c r="J95" s="101">
        <v>0</v>
      </c>
      <c r="K95" s="101">
        <v>0</v>
      </c>
      <c r="L95" s="97">
        <v>1</v>
      </c>
      <c r="M95" s="101">
        <v>0</v>
      </c>
      <c r="N95" s="101">
        <v>0</v>
      </c>
      <c r="O95" s="96" t="s">
        <v>343</v>
      </c>
      <c r="P95" s="101">
        <v>0</v>
      </c>
      <c r="Q95" s="101">
        <v>0</v>
      </c>
      <c r="R95" s="101">
        <v>0</v>
      </c>
      <c r="S95" s="97">
        <v>1</v>
      </c>
      <c r="T95" s="101">
        <v>0</v>
      </c>
      <c r="U95" s="101">
        <v>0</v>
      </c>
      <c r="V95" s="96" t="s">
        <v>346</v>
      </c>
      <c r="W95" s="101">
        <v>0</v>
      </c>
      <c r="X95" s="101">
        <v>0</v>
      </c>
      <c r="Y95" s="101">
        <v>0</v>
      </c>
      <c r="Z95" s="97">
        <v>1</v>
      </c>
      <c r="AA95" s="101">
        <v>0</v>
      </c>
      <c r="AB95" s="101">
        <v>0</v>
      </c>
      <c r="AC95" s="96" t="s">
        <v>336</v>
      </c>
      <c r="AD95" s="101">
        <v>0</v>
      </c>
      <c r="AE95" s="101">
        <v>0</v>
      </c>
      <c r="AF95" s="101">
        <v>0</v>
      </c>
      <c r="AG95" s="97">
        <v>1</v>
      </c>
      <c r="AH95" s="101">
        <v>0</v>
      </c>
      <c r="AI95" s="101">
        <v>0</v>
      </c>
    </row>
    <row r="96" spans="1:35" ht="18" x14ac:dyDescent="0.4">
      <c r="A96" s="96" t="s">
        <v>305</v>
      </c>
      <c r="B96" s="101">
        <v>0</v>
      </c>
      <c r="C96" s="101">
        <v>0</v>
      </c>
      <c r="D96" s="101">
        <v>0</v>
      </c>
      <c r="E96" s="97">
        <v>1</v>
      </c>
      <c r="F96" s="101">
        <v>0</v>
      </c>
      <c r="G96" s="101">
        <v>0</v>
      </c>
      <c r="H96" s="96" t="s">
        <v>334</v>
      </c>
      <c r="I96" s="101">
        <v>0</v>
      </c>
      <c r="J96" s="101">
        <v>0</v>
      </c>
      <c r="K96" s="101">
        <v>0</v>
      </c>
      <c r="L96" s="97">
        <v>1</v>
      </c>
      <c r="M96" s="101">
        <v>0</v>
      </c>
      <c r="N96" s="101">
        <v>0</v>
      </c>
      <c r="O96" s="96" t="s">
        <v>320</v>
      </c>
      <c r="P96" s="101">
        <v>0</v>
      </c>
      <c r="Q96" s="101">
        <v>0</v>
      </c>
      <c r="R96" s="101">
        <v>0</v>
      </c>
      <c r="S96" s="97">
        <v>1</v>
      </c>
      <c r="T96" s="101">
        <v>0</v>
      </c>
      <c r="U96" s="101">
        <v>0</v>
      </c>
      <c r="V96" s="96" t="s">
        <v>290</v>
      </c>
      <c r="W96" s="101">
        <v>0</v>
      </c>
      <c r="X96" s="101">
        <v>0</v>
      </c>
      <c r="Y96" s="101">
        <v>0</v>
      </c>
      <c r="Z96" s="97">
        <v>1</v>
      </c>
      <c r="AA96" s="101">
        <v>0</v>
      </c>
      <c r="AB96" s="101">
        <v>0</v>
      </c>
      <c r="AC96" s="96" t="s">
        <v>282</v>
      </c>
      <c r="AD96" s="101">
        <v>0</v>
      </c>
      <c r="AE96" s="101">
        <v>0</v>
      </c>
      <c r="AF96" s="101">
        <v>0</v>
      </c>
      <c r="AG96" s="97">
        <v>1</v>
      </c>
      <c r="AH96" s="101">
        <v>0</v>
      </c>
      <c r="AI96" s="101">
        <v>0</v>
      </c>
    </row>
    <row r="97" spans="1:35" ht="18" x14ac:dyDescent="0.4">
      <c r="A97" s="96" t="s">
        <v>346</v>
      </c>
      <c r="B97" s="101">
        <v>0</v>
      </c>
      <c r="C97" s="101">
        <v>0</v>
      </c>
      <c r="D97" s="101">
        <v>0</v>
      </c>
      <c r="E97" s="97">
        <v>1</v>
      </c>
      <c r="F97" s="101">
        <v>0</v>
      </c>
      <c r="G97" s="101">
        <v>0</v>
      </c>
      <c r="H97" s="96" t="s">
        <v>305</v>
      </c>
      <c r="I97" s="101">
        <v>0</v>
      </c>
      <c r="J97" s="101">
        <v>0</v>
      </c>
      <c r="K97" s="101">
        <v>0</v>
      </c>
      <c r="L97" s="97">
        <v>1</v>
      </c>
      <c r="M97" s="101">
        <v>0</v>
      </c>
      <c r="N97" s="101">
        <v>0</v>
      </c>
      <c r="O97" s="96" t="s">
        <v>344</v>
      </c>
      <c r="P97" s="101">
        <v>0</v>
      </c>
      <c r="Q97" s="101">
        <v>0</v>
      </c>
      <c r="R97" s="101">
        <v>0</v>
      </c>
      <c r="S97" s="97">
        <v>1</v>
      </c>
      <c r="T97" s="101">
        <v>0</v>
      </c>
      <c r="U97" s="101">
        <v>0</v>
      </c>
      <c r="V97" s="96" t="s">
        <v>262</v>
      </c>
      <c r="W97" s="101">
        <v>0</v>
      </c>
      <c r="X97" s="101">
        <v>0</v>
      </c>
      <c r="Y97" s="101">
        <v>0</v>
      </c>
      <c r="Z97" s="97">
        <v>1</v>
      </c>
      <c r="AA97" s="101">
        <v>0</v>
      </c>
      <c r="AB97" s="101">
        <v>0</v>
      </c>
      <c r="AC97" s="96" t="s">
        <v>215</v>
      </c>
      <c r="AD97" s="101">
        <v>0</v>
      </c>
      <c r="AE97" s="101">
        <v>0</v>
      </c>
      <c r="AF97" s="101">
        <v>0</v>
      </c>
      <c r="AG97" s="97">
        <v>1</v>
      </c>
      <c r="AH97" s="101">
        <v>0</v>
      </c>
      <c r="AI97" s="101">
        <v>0</v>
      </c>
    </row>
    <row r="98" spans="1:35" ht="36" x14ac:dyDescent="0.4">
      <c r="A98" s="96" t="s">
        <v>290</v>
      </c>
      <c r="B98" s="101">
        <v>0</v>
      </c>
      <c r="C98" s="101">
        <v>0</v>
      </c>
      <c r="D98" s="101">
        <v>0</v>
      </c>
      <c r="E98" s="97">
        <v>1</v>
      </c>
      <c r="F98" s="101">
        <v>0</v>
      </c>
      <c r="G98" s="101">
        <v>0</v>
      </c>
      <c r="H98" s="96" t="s">
        <v>346</v>
      </c>
      <c r="I98" s="101">
        <v>0</v>
      </c>
      <c r="J98" s="101">
        <v>0</v>
      </c>
      <c r="K98" s="101">
        <v>0</v>
      </c>
      <c r="L98" s="97">
        <v>1</v>
      </c>
      <c r="M98" s="101">
        <v>0</v>
      </c>
      <c r="N98" s="101">
        <v>0</v>
      </c>
      <c r="O98" s="96" t="s">
        <v>251</v>
      </c>
      <c r="P98" s="101">
        <v>0</v>
      </c>
      <c r="Q98" s="101">
        <v>0</v>
      </c>
      <c r="R98" s="101">
        <v>0</v>
      </c>
      <c r="S98" s="97">
        <v>1</v>
      </c>
      <c r="T98" s="101">
        <v>0</v>
      </c>
      <c r="U98" s="101">
        <v>0</v>
      </c>
      <c r="V98" s="96" t="s">
        <v>347</v>
      </c>
      <c r="W98" s="101">
        <v>0</v>
      </c>
      <c r="X98" s="101">
        <v>0</v>
      </c>
      <c r="Y98" s="101">
        <v>0</v>
      </c>
      <c r="Z98" s="97">
        <v>1</v>
      </c>
      <c r="AA98" s="101">
        <v>0</v>
      </c>
      <c r="AB98" s="101">
        <v>0</v>
      </c>
      <c r="AC98" s="96" t="s">
        <v>339</v>
      </c>
      <c r="AD98" s="101">
        <v>0</v>
      </c>
      <c r="AE98" s="101">
        <v>0</v>
      </c>
      <c r="AF98" s="101">
        <v>0</v>
      </c>
      <c r="AG98" s="97">
        <v>1</v>
      </c>
      <c r="AH98" s="101">
        <v>0</v>
      </c>
      <c r="AI98" s="101">
        <v>0</v>
      </c>
    </row>
    <row r="99" spans="1:35" ht="18" x14ac:dyDescent="0.4">
      <c r="A99" s="96" t="s">
        <v>262</v>
      </c>
      <c r="B99" s="101">
        <v>0</v>
      </c>
      <c r="C99" s="101">
        <v>0</v>
      </c>
      <c r="D99" s="101">
        <v>0</v>
      </c>
      <c r="E99" s="97">
        <v>1</v>
      </c>
      <c r="F99" s="101">
        <v>0</v>
      </c>
      <c r="G99" s="101">
        <v>0</v>
      </c>
      <c r="H99" s="96" t="s">
        <v>290</v>
      </c>
      <c r="I99" s="101">
        <v>0</v>
      </c>
      <c r="J99" s="101">
        <v>0</v>
      </c>
      <c r="K99" s="101">
        <v>0</v>
      </c>
      <c r="L99" s="97">
        <v>1</v>
      </c>
      <c r="M99" s="101">
        <v>0</v>
      </c>
      <c r="N99" s="101">
        <v>0</v>
      </c>
      <c r="O99" s="96" t="s">
        <v>272</v>
      </c>
      <c r="P99" s="101">
        <v>0</v>
      </c>
      <c r="Q99" s="101">
        <v>0</v>
      </c>
      <c r="R99" s="101">
        <v>0</v>
      </c>
      <c r="S99" s="97">
        <v>1</v>
      </c>
      <c r="T99" s="101">
        <v>0</v>
      </c>
      <c r="U99" s="101">
        <v>0</v>
      </c>
      <c r="V99" s="96" t="s">
        <v>223</v>
      </c>
      <c r="W99" s="101">
        <v>0</v>
      </c>
      <c r="X99" s="101">
        <v>0</v>
      </c>
      <c r="Y99" s="101">
        <v>0</v>
      </c>
      <c r="Z99" s="97">
        <v>1</v>
      </c>
      <c r="AA99" s="101">
        <v>0</v>
      </c>
      <c r="AB99" s="101">
        <v>0</v>
      </c>
      <c r="AC99" s="96" t="s">
        <v>247</v>
      </c>
      <c r="AD99" s="101">
        <v>0</v>
      </c>
      <c r="AE99" s="101">
        <v>0</v>
      </c>
      <c r="AF99" s="101">
        <v>0</v>
      </c>
      <c r="AG99" s="97">
        <v>1</v>
      </c>
      <c r="AH99" s="101">
        <v>0</v>
      </c>
      <c r="AI99" s="101">
        <v>0</v>
      </c>
    </row>
    <row r="100" spans="1:35" ht="18" x14ac:dyDescent="0.4">
      <c r="A100" s="96" t="s">
        <v>347</v>
      </c>
      <c r="B100" s="101">
        <v>0</v>
      </c>
      <c r="C100" s="101">
        <v>0</v>
      </c>
      <c r="D100" s="101">
        <v>0</v>
      </c>
      <c r="E100" s="97">
        <v>1</v>
      </c>
      <c r="F100" s="101">
        <v>0</v>
      </c>
      <c r="G100" s="101">
        <v>0</v>
      </c>
      <c r="H100" s="96" t="s">
        <v>262</v>
      </c>
      <c r="I100" s="101">
        <v>0</v>
      </c>
      <c r="J100" s="101">
        <v>0</v>
      </c>
      <c r="K100" s="101">
        <v>0</v>
      </c>
      <c r="L100" s="97">
        <v>1</v>
      </c>
      <c r="M100" s="101">
        <v>0</v>
      </c>
      <c r="N100" s="101">
        <v>0</v>
      </c>
      <c r="O100" s="96" t="s">
        <v>345</v>
      </c>
      <c r="P100" s="101">
        <v>0</v>
      </c>
      <c r="Q100" s="101">
        <v>0</v>
      </c>
      <c r="R100" s="101">
        <v>0</v>
      </c>
      <c r="S100" s="97">
        <v>1</v>
      </c>
      <c r="T100" s="101">
        <v>0</v>
      </c>
      <c r="U100" s="101">
        <v>0</v>
      </c>
      <c r="V100" s="96" t="s">
        <v>295</v>
      </c>
      <c r="W100" s="101">
        <v>0</v>
      </c>
      <c r="X100" s="101">
        <v>0</v>
      </c>
      <c r="Y100" s="101">
        <v>0</v>
      </c>
      <c r="Z100" s="97">
        <v>1</v>
      </c>
      <c r="AA100" s="101">
        <v>0</v>
      </c>
      <c r="AB100" s="101">
        <v>0</v>
      </c>
      <c r="AC100" s="96" t="s">
        <v>340</v>
      </c>
      <c r="AD100" s="101">
        <v>0</v>
      </c>
      <c r="AE100" s="101">
        <v>0</v>
      </c>
      <c r="AF100" s="101">
        <v>0</v>
      </c>
      <c r="AG100" s="97">
        <v>1</v>
      </c>
      <c r="AH100" s="101">
        <v>0</v>
      </c>
      <c r="AI100" s="101">
        <v>0</v>
      </c>
    </row>
    <row r="101" spans="1:35" ht="18" x14ac:dyDescent="0.4">
      <c r="A101" s="96" t="s">
        <v>295</v>
      </c>
      <c r="B101" s="101">
        <v>0</v>
      </c>
      <c r="C101" s="101">
        <v>0</v>
      </c>
      <c r="D101" s="101">
        <v>0</v>
      </c>
      <c r="E101" s="97">
        <v>1</v>
      </c>
      <c r="F101" s="101">
        <v>0</v>
      </c>
      <c r="G101" s="101">
        <v>0</v>
      </c>
      <c r="H101" s="96" t="s">
        <v>347</v>
      </c>
      <c r="I101" s="101">
        <v>0</v>
      </c>
      <c r="J101" s="101">
        <v>0</v>
      </c>
      <c r="K101" s="101">
        <v>0</v>
      </c>
      <c r="L101" s="97">
        <v>1</v>
      </c>
      <c r="M101" s="101">
        <v>0</v>
      </c>
      <c r="N101" s="101">
        <v>0</v>
      </c>
      <c r="O101" s="96" t="s">
        <v>524</v>
      </c>
      <c r="P101" s="101">
        <v>0</v>
      </c>
      <c r="Q101" s="101">
        <v>0</v>
      </c>
      <c r="R101" s="101">
        <v>0</v>
      </c>
      <c r="S101" s="97">
        <v>1</v>
      </c>
      <c r="T101" s="101">
        <v>0</v>
      </c>
      <c r="U101" s="101">
        <v>0</v>
      </c>
      <c r="V101" s="96" t="s">
        <v>310</v>
      </c>
      <c r="W101" s="101">
        <v>0</v>
      </c>
      <c r="X101" s="101">
        <v>0</v>
      </c>
      <c r="Y101" s="101">
        <v>0</v>
      </c>
      <c r="Z101" s="97">
        <v>1</v>
      </c>
      <c r="AA101" s="101">
        <v>0</v>
      </c>
      <c r="AB101" s="101">
        <v>0</v>
      </c>
      <c r="AC101" s="96" t="s">
        <v>265</v>
      </c>
      <c r="AD101" s="101">
        <v>0</v>
      </c>
      <c r="AE101" s="101">
        <v>0</v>
      </c>
      <c r="AF101" s="101">
        <v>0</v>
      </c>
      <c r="AG101" s="97">
        <v>1</v>
      </c>
      <c r="AH101" s="101">
        <v>0</v>
      </c>
      <c r="AI101" s="101">
        <v>0</v>
      </c>
    </row>
    <row r="102" spans="1:35" ht="18" x14ac:dyDescent="0.4">
      <c r="A102" s="96" t="s">
        <v>310</v>
      </c>
      <c r="B102" s="101">
        <v>0</v>
      </c>
      <c r="C102" s="101">
        <v>0</v>
      </c>
      <c r="D102" s="101">
        <v>0</v>
      </c>
      <c r="E102" s="97">
        <v>1</v>
      </c>
      <c r="F102" s="101">
        <v>0</v>
      </c>
      <c r="G102" s="101">
        <v>0</v>
      </c>
      <c r="H102" s="96" t="s">
        <v>223</v>
      </c>
      <c r="I102" s="101">
        <v>0</v>
      </c>
      <c r="J102" s="101">
        <v>0</v>
      </c>
      <c r="K102" s="101">
        <v>0</v>
      </c>
      <c r="L102" s="97">
        <v>1</v>
      </c>
      <c r="M102" s="101">
        <v>0</v>
      </c>
      <c r="N102" s="101">
        <v>0</v>
      </c>
      <c r="O102" s="96" t="s">
        <v>334</v>
      </c>
      <c r="P102" s="101">
        <v>0</v>
      </c>
      <c r="Q102" s="101">
        <v>0</v>
      </c>
      <c r="R102" s="101">
        <v>0</v>
      </c>
      <c r="S102" s="97">
        <v>1</v>
      </c>
      <c r="T102" s="101">
        <v>0</v>
      </c>
      <c r="U102" s="101">
        <v>0</v>
      </c>
      <c r="V102" s="96" t="s">
        <v>284</v>
      </c>
      <c r="W102" s="101">
        <v>0</v>
      </c>
      <c r="X102" s="101">
        <v>0</v>
      </c>
      <c r="Y102" s="101">
        <v>0</v>
      </c>
      <c r="Z102" s="97">
        <v>1</v>
      </c>
      <c r="AA102" s="101">
        <v>0</v>
      </c>
      <c r="AB102" s="101">
        <v>0</v>
      </c>
      <c r="AC102" s="96" t="s">
        <v>245</v>
      </c>
      <c r="AD102" s="101">
        <v>0</v>
      </c>
      <c r="AE102" s="101">
        <v>0</v>
      </c>
      <c r="AF102" s="101">
        <v>0</v>
      </c>
      <c r="AG102" s="97">
        <v>1</v>
      </c>
      <c r="AH102" s="101">
        <v>0</v>
      </c>
      <c r="AI102" s="101">
        <v>0</v>
      </c>
    </row>
    <row r="103" spans="1:35" ht="18" x14ac:dyDescent="0.4">
      <c r="A103" s="96" t="s">
        <v>284</v>
      </c>
      <c r="B103" s="101">
        <v>0</v>
      </c>
      <c r="C103" s="101">
        <v>0</v>
      </c>
      <c r="D103" s="101">
        <v>0</v>
      </c>
      <c r="E103" s="97">
        <v>1</v>
      </c>
      <c r="F103" s="101">
        <v>0</v>
      </c>
      <c r="G103" s="101">
        <v>0</v>
      </c>
      <c r="H103" s="96" t="s">
        <v>295</v>
      </c>
      <c r="I103" s="101">
        <v>0</v>
      </c>
      <c r="J103" s="101">
        <v>0</v>
      </c>
      <c r="K103" s="101">
        <v>0</v>
      </c>
      <c r="L103" s="97">
        <v>1</v>
      </c>
      <c r="M103" s="101">
        <v>0</v>
      </c>
      <c r="N103" s="101">
        <v>0</v>
      </c>
      <c r="O103" s="96" t="s">
        <v>305</v>
      </c>
      <c r="P103" s="101">
        <v>0</v>
      </c>
      <c r="Q103" s="101">
        <v>0</v>
      </c>
      <c r="R103" s="101">
        <v>0</v>
      </c>
      <c r="S103" s="97">
        <v>1</v>
      </c>
      <c r="T103" s="101">
        <v>0</v>
      </c>
      <c r="U103" s="101">
        <v>0</v>
      </c>
      <c r="V103" s="96" t="s">
        <v>449</v>
      </c>
      <c r="W103" s="101">
        <v>0</v>
      </c>
      <c r="X103" s="101">
        <v>0</v>
      </c>
      <c r="Y103" s="101">
        <v>0</v>
      </c>
      <c r="Z103" s="97">
        <v>1</v>
      </c>
      <c r="AA103" s="101">
        <v>0</v>
      </c>
      <c r="AB103" s="101">
        <v>0</v>
      </c>
      <c r="AC103" s="96" t="s">
        <v>259</v>
      </c>
      <c r="AD103" s="101">
        <v>0</v>
      </c>
      <c r="AE103" s="101">
        <v>0</v>
      </c>
      <c r="AF103" s="101">
        <v>0</v>
      </c>
      <c r="AG103" s="97">
        <v>1</v>
      </c>
      <c r="AH103" s="101">
        <v>0</v>
      </c>
      <c r="AI103" s="101">
        <v>0</v>
      </c>
    </row>
    <row r="104" spans="1:35" ht="36" x14ac:dyDescent="0.4">
      <c r="A104" s="96" t="s">
        <v>449</v>
      </c>
      <c r="B104" s="101">
        <v>0</v>
      </c>
      <c r="C104" s="101">
        <v>0</v>
      </c>
      <c r="D104" s="101">
        <v>0</v>
      </c>
      <c r="E104" s="97">
        <v>1</v>
      </c>
      <c r="F104" s="101">
        <v>0</v>
      </c>
      <c r="G104" s="101">
        <v>0</v>
      </c>
      <c r="H104" s="96" t="s">
        <v>310</v>
      </c>
      <c r="I104" s="101">
        <v>0</v>
      </c>
      <c r="J104" s="101">
        <v>0</v>
      </c>
      <c r="K104" s="101">
        <v>0</v>
      </c>
      <c r="L104" s="97">
        <v>1</v>
      </c>
      <c r="M104" s="101">
        <v>0</v>
      </c>
      <c r="N104" s="101">
        <v>0</v>
      </c>
      <c r="O104" s="96" t="s">
        <v>346</v>
      </c>
      <c r="P104" s="101">
        <v>0</v>
      </c>
      <c r="Q104" s="101">
        <v>0</v>
      </c>
      <c r="R104" s="101">
        <v>0</v>
      </c>
      <c r="S104" s="97">
        <v>1</v>
      </c>
      <c r="T104" s="101">
        <v>0</v>
      </c>
      <c r="U104" s="101">
        <v>0</v>
      </c>
      <c r="V104" s="96" t="s">
        <v>316</v>
      </c>
      <c r="W104" s="101">
        <v>0</v>
      </c>
      <c r="X104" s="101">
        <v>0</v>
      </c>
      <c r="Y104" s="101">
        <v>0</v>
      </c>
      <c r="Z104" s="97">
        <v>1</v>
      </c>
      <c r="AA104" s="101">
        <v>0</v>
      </c>
      <c r="AB104" s="101">
        <v>0</v>
      </c>
      <c r="AC104" s="96" t="s">
        <v>239</v>
      </c>
      <c r="AD104" s="101">
        <v>0</v>
      </c>
      <c r="AE104" s="101">
        <v>0</v>
      </c>
      <c r="AF104" s="101">
        <v>0</v>
      </c>
      <c r="AG104" s="97">
        <v>1</v>
      </c>
      <c r="AH104" s="101">
        <v>0</v>
      </c>
      <c r="AI104" s="101">
        <v>0</v>
      </c>
    </row>
    <row r="105" spans="1:35" ht="18" x14ac:dyDescent="0.4">
      <c r="A105" s="96" t="s">
        <v>316</v>
      </c>
      <c r="B105" s="101">
        <v>0</v>
      </c>
      <c r="C105" s="101">
        <v>0</v>
      </c>
      <c r="D105" s="101">
        <v>0</v>
      </c>
      <c r="E105" s="97">
        <v>1</v>
      </c>
      <c r="F105" s="101">
        <v>0</v>
      </c>
      <c r="G105" s="101">
        <v>0</v>
      </c>
      <c r="H105" s="96" t="s">
        <v>218</v>
      </c>
      <c r="I105" s="101">
        <v>0</v>
      </c>
      <c r="J105" s="101">
        <v>0</v>
      </c>
      <c r="K105" s="101">
        <v>0</v>
      </c>
      <c r="L105" s="97">
        <v>1</v>
      </c>
      <c r="M105" s="101">
        <v>0</v>
      </c>
      <c r="N105" s="101">
        <v>0</v>
      </c>
      <c r="O105" s="96" t="s">
        <v>290</v>
      </c>
      <c r="P105" s="101">
        <v>0</v>
      </c>
      <c r="Q105" s="101">
        <v>0</v>
      </c>
      <c r="R105" s="101">
        <v>0</v>
      </c>
      <c r="S105" s="97">
        <v>1</v>
      </c>
      <c r="T105" s="101">
        <v>0</v>
      </c>
      <c r="U105" s="101">
        <v>0</v>
      </c>
      <c r="V105" s="96" t="s">
        <v>270</v>
      </c>
      <c r="W105" s="101">
        <v>0</v>
      </c>
      <c r="X105" s="101">
        <v>0</v>
      </c>
      <c r="Y105" s="101">
        <v>0</v>
      </c>
      <c r="Z105" s="97">
        <v>1</v>
      </c>
      <c r="AA105" s="101">
        <v>0</v>
      </c>
      <c r="AB105" s="101">
        <v>0</v>
      </c>
      <c r="AC105" s="96" t="s">
        <v>281</v>
      </c>
      <c r="AD105" s="101">
        <v>0</v>
      </c>
      <c r="AE105" s="101">
        <v>0</v>
      </c>
      <c r="AF105" s="101">
        <v>0</v>
      </c>
      <c r="AG105" s="97">
        <v>1</v>
      </c>
      <c r="AH105" s="101">
        <v>0</v>
      </c>
      <c r="AI105" s="101">
        <v>0</v>
      </c>
    </row>
    <row r="106" spans="1:35" ht="18" x14ac:dyDescent="0.4">
      <c r="A106" s="96" t="s">
        <v>270</v>
      </c>
      <c r="B106" s="101">
        <v>0</v>
      </c>
      <c r="C106" s="101">
        <v>0</v>
      </c>
      <c r="D106" s="101">
        <v>0</v>
      </c>
      <c r="E106" s="97">
        <v>1</v>
      </c>
      <c r="F106" s="101">
        <v>0</v>
      </c>
      <c r="G106" s="101">
        <v>0</v>
      </c>
      <c r="H106" s="96" t="s">
        <v>224</v>
      </c>
      <c r="I106" s="101">
        <v>0</v>
      </c>
      <c r="J106" s="101">
        <v>0</v>
      </c>
      <c r="K106" s="101">
        <v>0</v>
      </c>
      <c r="L106" s="97">
        <v>1</v>
      </c>
      <c r="M106" s="101">
        <v>0</v>
      </c>
      <c r="N106" s="101">
        <v>0</v>
      </c>
      <c r="O106" s="96" t="s">
        <v>262</v>
      </c>
      <c r="P106" s="101">
        <v>0</v>
      </c>
      <c r="Q106" s="101">
        <v>0</v>
      </c>
      <c r="R106" s="101">
        <v>0</v>
      </c>
      <c r="S106" s="97">
        <v>1</v>
      </c>
      <c r="T106" s="101">
        <v>0</v>
      </c>
      <c r="U106" s="101">
        <v>0</v>
      </c>
      <c r="V106" s="96" t="s">
        <v>246</v>
      </c>
      <c r="W106" s="101">
        <v>0</v>
      </c>
      <c r="X106" s="101">
        <v>0</v>
      </c>
      <c r="Y106" s="101">
        <v>0</v>
      </c>
      <c r="Z106" s="97">
        <v>1</v>
      </c>
      <c r="AA106" s="101">
        <v>0</v>
      </c>
      <c r="AB106" s="101">
        <v>0</v>
      </c>
      <c r="AC106" s="96" t="s">
        <v>307</v>
      </c>
      <c r="AD106" s="101">
        <v>0</v>
      </c>
      <c r="AE106" s="101">
        <v>0</v>
      </c>
      <c r="AF106" s="101">
        <v>0</v>
      </c>
      <c r="AG106" s="97">
        <v>1</v>
      </c>
      <c r="AH106" s="101">
        <v>0</v>
      </c>
      <c r="AI106" s="101">
        <v>0</v>
      </c>
    </row>
    <row r="107" spans="1:35" ht="18" x14ac:dyDescent="0.4">
      <c r="A107" s="96" t="s">
        <v>246</v>
      </c>
      <c r="B107" s="101">
        <v>0</v>
      </c>
      <c r="C107" s="101">
        <v>0</v>
      </c>
      <c r="D107" s="101">
        <v>0</v>
      </c>
      <c r="E107" s="97">
        <v>1</v>
      </c>
      <c r="F107" s="101">
        <v>0</v>
      </c>
      <c r="G107" s="101">
        <v>0</v>
      </c>
      <c r="H107" s="96" t="s">
        <v>234</v>
      </c>
      <c r="I107" s="101">
        <v>0</v>
      </c>
      <c r="J107" s="101">
        <v>0</v>
      </c>
      <c r="K107" s="101">
        <v>0</v>
      </c>
      <c r="L107" s="97">
        <v>1</v>
      </c>
      <c r="M107" s="101">
        <v>0</v>
      </c>
      <c r="N107" s="101">
        <v>0</v>
      </c>
      <c r="O107" s="96" t="s">
        <v>347</v>
      </c>
      <c r="P107" s="101">
        <v>0</v>
      </c>
      <c r="Q107" s="101">
        <v>0</v>
      </c>
      <c r="R107" s="101">
        <v>0</v>
      </c>
      <c r="S107" s="97">
        <v>1</v>
      </c>
      <c r="T107" s="101">
        <v>0</v>
      </c>
      <c r="U107" s="101">
        <v>0</v>
      </c>
      <c r="V107" s="96" t="s">
        <v>252</v>
      </c>
      <c r="W107" s="101">
        <v>0</v>
      </c>
      <c r="X107" s="101">
        <v>0</v>
      </c>
      <c r="Y107" s="101">
        <v>0</v>
      </c>
      <c r="Z107" s="97">
        <v>1</v>
      </c>
      <c r="AA107" s="101">
        <v>0</v>
      </c>
      <c r="AB107" s="101">
        <v>0</v>
      </c>
      <c r="AC107" s="96" t="s">
        <v>341</v>
      </c>
      <c r="AD107" s="101">
        <v>0</v>
      </c>
      <c r="AE107" s="101">
        <v>0</v>
      </c>
      <c r="AF107" s="101">
        <v>0</v>
      </c>
      <c r="AG107" s="97">
        <v>1</v>
      </c>
      <c r="AH107" s="101">
        <v>0</v>
      </c>
      <c r="AI107" s="101">
        <v>0</v>
      </c>
    </row>
    <row r="108" spans="1:35" ht="18" x14ac:dyDescent="0.4">
      <c r="A108" s="96" t="s">
        <v>252</v>
      </c>
      <c r="B108" s="101">
        <v>0</v>
      </c>
      <c r="C108" s="101">
        <v>0</v>
      </c>
      <c r="D108" s="101">
        <v>0</v>
      </c>
      <c r="E108" s="97">
        <v>1</v>
      </c>
      <c r="F108" s="101">
        <v>0</v>
      </c>
      <c r="G108" s="101">
        <v>0</v>
      </c>
      <c r="H108" s="96" t="s">
        <v>284</v>
      </c>
      <c r="I108" s="101">
        <v>0</v>
      </c>
      <c r="J108" s="101">
        <v>0</v>
      </c>
      <c r="K108" s="101">
        <v>0</v>
      </c>
      <c r="L108" s="97">
        <v>1</v>
      </c>
      <c r="M108" s="101">
        <v>0</v>
      </c>
      <c r="N108" s="101">
        <v>0</v>
      </c>
      <c r="O108" s="96" t="s">
        <v>223</v>
      </c>
      <c r="P108" s="101">
        <v>0</v>
      </c>
      <c r="Q108" s="101">
        <v>0</v>
      </c>
      <c r="R108" s="101">
        <v>0</v>
      </c>
      <c r="S108" s="97">
        <v>1</v>
      </c>
      <c r="T108" s="101">
        <v>0</v>
      </c>
      <c r="U108" s="101">
        <v>0</v>
      </c>
      <c r="V108" s="96" t="s">
        <v>283</v>
      </c>
      <c r="W108" s="101">
        <v>0</v>
      </c>
      <c r="X108" s="101">
        <v>0</v>
      </c>
      <c r="Y108" s="101">
        <v>0</v>
      </c>
      <c r="Z108" s="97">
        <v>1</v>
      </c>
      <c r="AA108" s="101">
        <v>0</v>
      </c>
      <c r="AB108" s="101">
        <v>0</v>
      </c>
      <c r="AC108" s="96" t="s">
        <v>530</v>
      </c>
      <c r="AD108" s="101">
        <v>0</v>
      </c>
      <c r="AE108" s="101">
        <v>0</v>
      </c>
      <c r="AF108" s="101">
        <v>0</v>
      </c>
      <c r="AG108" s="97">
        <v>1</v>
      </c>
      <c r="AH108" s="101">
        <v>0</v>
      </c>
      <c r="AI108" s="101">
        <v>0</v>
      </c>
    </row>
    <row r="109" spans="1:35" ht="18" x14ac:dyDescent="0.4">
      <c r="A109" s="96" t="s">
        <v>283</v>
      </c>
      <c r="B109" s="101">
        <v>0</v>
      </c>
      <c r="C109" s="101">
        <v>0</v>
      </c>
      <c r="D109" s="101">
        <v>0</v>
      </c>
      <c r="E109" s="97">
        <v>1</v>
      </c>
      <c r="F109" s="101">
        <v>0</v>
      </c>
      <c r="G109" s="101">
        <v>0</v>
      </c>
      <c r="H109" s="96" t="s">
        <v>449</v>
      </c>
      <c r="I109" s="101">
        <v>0</v>
      </c>
      <c r="J109" s="101">
        <v>0</v>
      </c>
      <c r="K109" s="101">
        <v>0</v>
      </c>
      <c r="L109" s="97">
        <v>1</v>
      </c>
      <c r="M109" s="101">
        <v>0</v>
      </c>
      <c r="N109" s="101">
        <v>0</v>
      </c>
      <c r="O109" s="96" t="s">
        <v>295</v>
      </c>
      <c r="P109" s="101">
        <v>0</v>
      </c>
      <c r="Q109" s="101">
        <v>0</v>
      </c>
      <c r="R109" s="101">
        <v>0</v>
      </c>
      <c r="S109" s="97">
        <v>1</v>
      </c>
      <c r="T109" s="101">
        <v>0</v>
      </c>
      <c r="U109" s="101">
        <v>0</v>
      </c>
      <c r="V109" s="96" t="s">
        <v>231</v>
      </c>
      <c r="W109" s="101">
        <v>0</v>
      </c>
      <c r="X109" s="101">
        <v>0</v>
      </c>
      <c r="Y109" s="101">
        <v>0</v>
      </c>
      <c r="Z109" s="97">
        <v>1</v>
      </c>
      <c r="AA109" s="101">
        <v>0</v>
      </c>
      <c r="AB109" s="101">
        <v>0</v>
      </c>
      <c r="AC109" s="96" t="s">
        <v>342</v>
      </c>
      <c r="AD109" s="101">
        <v>0</v>
      </c>
      <c r="AE109" s="101">
        <v>0</v>
      </c>
      <c r="AF109" s="101">
        <v>0</v>
      </c>
      <c r="AG109" s="97">
        <v>1</v>
      </c>
      <c r="AH109" s="101">
        <v>0</v>
      </c>
      <c r="AI109" s="101">
        <v>0</v>
      </c>
    </row>
    <row r="110" spans="1:35" ht="18" x14ac:dyDescent="0.4">
      <c r="A110" s="96" t="s">
        <v>274</v>
      </c>
      <c r="B110" s="101">
        <v>0</v>
      </c>
      <c r="C110" s="101">
        <v>0</v>
      </c>
      <c r="D110" s="101">
        <v>0</v>
      </c>
      <c r="E110" s="97">
        <v>1</v>
      </c>
      <c r="F110" s="101">
        <v>0</v>
      </c>
      <c r="G110" s="101">
        <v>0</v>
      </c>
      <c r="H110" s="96" t="s">
        <v>316</v>
      </c>
      <c r="I110" s="101">
        <v>0</v>
      </c>
      <c r="J110" s="101">
        <v>0</v>
      </c>
      <c r="K110" s="101">
        <v>0</v>
      </c>
      <c r="L110" s="97">
        <v>1</v>
      </c>
      <c r="M110" s="101">
        <v>0</v>
      </c>
      <c r="N110" s="101">
        <v>0</v>
      </c>
      <c r="O110" s="96" t="s">
        <v>310</v>
      </c>
      <c r="P110" s="101">
        <v>0</v>
      </c>
      <c r="Q110" s="101">
        <v>0</v>
      </c>
      <c r="R110" s="101">
        <v>0</v>
      </c>
      <c r="S110" s="97">
        <v>1</v>
      </c>
      <c r="T110" s="101">
        <v>0</v>
      </c>
      <c r="U110" s="101">
        <v>0</v>
      </c>
      <c r="V110" s="96" t="s">
        <v>274</v>
      </c>
      <c r="W110" s="101">
        <v>0</v>
      </c>
      <c r="X110" s="101">
        <v>0</v>
      </c>
      <c r="Y110" s="101">
        <v>0</v>
      </c>
      <c r="Z110" s="97">
        <v>1</v>
      </c>
      <c r="AA110" s="101">
        <v>0</v>
      </c>
      <c r="AB110" s="101">
        <v>0</v>
      </c>
      <c r="AC110" s="96" t="s">
        <v>343</v>
      </c>
      <c r="AD110" s="101">
        <v>0</v>
      </c>
      <c r="AE110" s="101">
        <v>0</v>
      </c>
      <c r="AF110" s="101">
        <v>0</v>
      </c>
      <c r="AG110" s="97">
        <v>1</v>
      </c>
      <c r="AH110" s="101">
        <v>0</v>
      </c>
      <c r="AI110" s="101">
        <v>0</v>
      </c>
    </row>
    <row r="111" spans="1:35" ht="18" x14ac:dyDescent="0.4">
      <c r="A111" s="96" t="s">
        <v>219</v>
      </c>
      <c r="B111" s="101">
        <v>0</v>
      </c>
      <c r="C111" s="101">
        <v>0</v>
      </c>
      <c r="D111" s="101">
        <v>0</v>
      </c>
      <c r="E111" s="97">
        <v>1</v>
      </c>
      <c r="F111" s="101">
        <v>0</v>
      </c>
      <c r="G111" s="101">
        <v>0</v>
      </c>
      <c r="H111" s="96" t="s">
        <v>270</v>
      </c>
      <c r="I111" s="101">
        <v>0</v>
      </c>
      <c r="J111" s="101">
        <v>0</v>
      </c>
      <c r="K111" s="101">
        <v>0</v>
      </c>
      <c r="L111" s="97">
        <v>1</v>
      </c>
      <c r="M111" s="101">
        <v>0</v>
      </c>
      <c r="N111" s="101">
        <v>0</v>
      </c>
      <c r="O111" s="96" t="s">
        <v>218</v>
      </c>
      <c r="P111" s="101">
        <v>0</v>
      </c>
      <c r="Q111" s="101">
        <v>0</v>
      </c>
      <c r="R111" s="101">
        <v>0</v>
      </c>
      <c r="S111" s="97">
        <v>1</v>
      </c>
      <c r="T111" s="101">
        <v>0</v>
      </c>
      <c r="U111" s="101">
        <v>0</v>
      </c>
      <c r="V111" s="96" t="s">
        <v>219</v>
      </c>
      <c r="W111" s="101">
        <v>0</v>
      </c>
      <c r="X111" s="101">
        <v>0</v>
      </c>
      <c r="Y111" s="101">
        <v>0</v>
      </c>
      <c r="Z111" s="97">
        <v>1</v>
      </c>
      <c r="AA111" s="101">
        <v>0</v>
      </c>
      <c r="AB111" s="101">
        <v>0</v>
      </c>
      <c r="AC111" s="96" t="s">
        <v>344</v>
      </c>
      <c r="AD111" s="101">
        <v>0</v>
      </c>
      <c r="AE111" s="101">
        <v>0</v>
      </c>
      <c r="AF111" s="101">
        <v>0</v>
      </c>
      <c r="AG111" s="97">
        <v>1</v>
      </c>
      <c r="AH111" s="101">
        <v>0</v>
      </c>
      <c r="AI111" s="101">
        <v>0</v>
      </c>
    </row>
    <row r="112" spans="1:35" ht="18" x14ac:dyDescent="0.4">
      <c r="A112" s="96" t="s">
        <v>331</v>
      </c>
      <c r="B112" s="101">
        <v>0</v>
      </c>
      <c r="C112" s="101">
        <v>0</v>
      </c>
      <c r="D112" s="101">
        <v>0</v>
      </c>
      <c r="E112" s="97">
        <v>1</v>
      </c>
      <c r="F112" s="101">
        <v>0</v>
      </c>
      <c r="G112" s="101">
        <v>0</v>
      </c>
      <c r="H112" s="96" t="s">
        <v>283</v>
      </c>
      <c r="I112" s="101">
        <v>0</v>
      </c>
      <c r="J112" s="101">
        <v>0</v>
      </c>
      <c r="K112" s="101">
        <v>0</v>
      </c>
      <c r="L112" s="97">
        <v>1</v>
      </c>
      <c r="M112" s="101">
        <v>0</v>
      </c>
      <c r="N112" s="101">
        <v>0</v>
      </c>
      <c r="O112" s="96" t="s">
        <v>224</v>
      </c>
      <c r="P112" s="101">
        <v>0</v>
      </c>
      <c r="Q112" s="101">
        <v>0</v>
      </c>
      <c r="R112" s="101">
        <v>0</v>
      </c>
      <c r="S112" s="97">
        <v>1</v>
      </c>
      <c r="T112" s="101">
        <v>0</v>
      </c>
      <c r="U112" s="101">
        <v>0</v>
      </c>
      <c r="V112" s="96" t="s">
        <v>331</v>
      </c>
      <c r="W112" s="101">
        <v>0</v>
      </c>
      <c r="X112" s="101">
        <v>0</v>
      </c>
      <c r="Y112" s="101">
        <v>0</v>
      </c>
      <c r="Z112" s="97">
        <v>1</v>
      </c>
      <c r="AA112" s="101">
        <v>0</v>
      </c>
      <c r="AB112" s="101">
        <v>0</v>
      </c>
      <c r="AC112" s="96" t="s">
        <v>251</v>
      </c>
      <c r="AD112" s="101">
        <v>0</v>
      </c>
      <c r="AE112" s="101">
        <v>0</v>
      </c>
      <c r="AF112" s="101">
        <v>0</v>
      </c>
      <c r="AG112" s="97">
        <v>1</v>
      </c>
      <c r="AH112" s="101">
        <v>0</v>
      </c>
      <c r="AI112" s="101">
        <v>0</v>
      </c>
    </row>
    <row r="113" spans="1:35" ht="18" x14ac:dyDescent="0.4">
      <c r="A113" s="96" t="s">
        <v>452</v>
      </c>
      <c r="B113" s="101">
        <v>0</v>
      </c>
      <c r="C113" s="101">
        <v>0</v>
      </c>
      <c r="D113" s="101">
        <v>0</v>
      </c>
      <c r="E113" s="97">
        <v>1</v>
      </c>
      <c r="F113" s="101">
        <v>0</v>
      </c>
      <c r="G113" s="101">
        <v>0</v>
      </c>
      <c r="H113" s="96" t="s">
        <v>231</v>
      </c>
      <c r="I113" s="101">
        <v>0</v>
      </c>
      <c r="J113" s="101">
        <v>0</v>
      </c>
      <c r="K113" s="101">
        <v>0</v>
      </c>
      <c r="L113" s="97">
        <v>1</v>
      </c>
      <c r="M113" s="101">
        <v>0</v>
      </c>
      <c r="N113" s="101">
        <v>0</v>
      </c>
      <c r="O113" s="96" t="s">
        <v>234</v>
      </c>
      <c r="P113" s="101">
        <v>0</v>
      </c>
      <c r="Q113" s="101">
        <v>0</v>
      </c>
      <c r="R113" s="101">
        <v>0</v>
      </c>
      <c r="S113" s="97">
        <v>1</v>
      </c>
      <c r="T113" s="101">
        <v>0</v>
      </c>
      <c r="U113" s="101">
        <v>0</v>
      </c>
      <c r="V113" s="96" t="s">
        <v>452</v>
      </c>
      <c r="W113" s="101">
        <v>0</v>
      </c>
      <c r="X113" s="101">
        <v>0</v>
      </c>
      <c r="Y113" s="101">
        <v>0</v>
      </c>
      <c r="Z113" s="97">
        <v>1</v>
      </c>
      <c r="AA113" s="101">
        <v>0</v>
      </c>
      <c r="AB113" s="101">
        <v>0</v>
      </c>
      <c r="AC113" s="96" t="s">
        <v>272</v>
      </c>
      <c r="AD113" s="101">
        <v>0</v>
      </c>
      <c r="AE113" s="101">
        <v>0</v>
      </c>
      <c r="AF113" s="101">
        <v>0</v>
      </c>
      <c r="AG113" s="97">
        <v>1</v>
      </c>
      <c r="AH113" s="101">
        <v>0</v>
      </c>
      <c r="AI113" s="101">
        <v>0</v>
      </c>
    </row>
    <row r="114" spans="1:35" ht="18" x14ac:dyDescent="0.4">
      <c r="A114" s="96" t="s">
        <v>332</v>
      </c>
      <c r="B114" s="101">
        <v>0</v>
      </c>
      <c r="C114" s="101">
        <v>0</v>
      </c>
      <c r="D114" s="101">
        <v>0</v>
      </c>
      <c r="E114" s="97">
        <v>1</v>
      </c>
      <c r="F114" s="101">
        <v>0</v>
      </c>
      <c r="G114" s="101">
        <v>0</v>
      </c>
      <c r="H114" s="96" t="s">
        <v>274</v>
      </c>
      <c r="I114" s="101">
        <v>0</v>
      </c>
      <c r="J114" s="101">
        <v>0</v>
      </c>
      <c r="K114" s="101">
        <v>0</v>
      </c>
      <c r="L114" s="97">
        <v>1</v>
      </c>
      <c r="M114" s="101">
        <v>0</v>
      </c>
      <c r="N114" s="101">
        <v>0</v>
      </c>
      <c r="O114" s="96" t="s">
        <v>284</v>
      </c>
      <c r="P114" s="101">
        <v>0</v>
      </c>
      <c r="Q114" s="101">
        <v>0</v>
      </c>
      <c r="R114" s="101">
        <v>0</v>
      </c>
      <c r="S114" s="97">
        <v>1</v>
      </c>
      <c r="T114" s="101">
        <v>0</v>
      </c>
      <c r="U114" s="101">
        <v>0</v>
      </c>
      <c r="V114" s="96" t="s">
        <v>332</v>
      </c>
      <c r="W114" s="101">
        <v>0</v>
      </c>
      <c r="X114" s="101">
        <v>0</v>
      </c>
      <c r="Y114" s="101">
        <v>0</v>
      </c>
      <c r="Z114" s="97">
        <v>1</v>
      </c>
      <c r="AA114" s="101">
        <v>0</v>
      </c>
      <c r="AB114" s="101">
        <v>0</v>
      </c>
      <c r="AC114" s="96" t="s">
        <v>345</v>
      </c>
      <c r="AD114" s="101">
        <v>0</v>
      </c>
      <c r="AE114" s="101">
        <v>0</v>
      </c>
      <c r="AF114" s="101">
        <v>0</v>
      </c>
      <c r="AG114" s="97">
        <v>1</v>
      </c>
      <c r="AH114" s="101">
        <v>0</v>
      </c>
      <c r="AI114" s="101">
        <v>0</v>
      </c>
    </row>
    <row r="115" spans="1:35" ht="36" x14ac:dyDescent="0.4">
      <c r="A115" s="96" t="s">
        <v>348</v>
      </c>
      <c r="B115" s="101">
        <v>0</v>
      </c>
      <c r="C115" s="101">
        <v>0</v>
      </c>
      <c r="D115" s="101">
        <v>0</v>
      </c>
      <c r="E115" s="97">
        <v>1</v>
      </c>
      <c r="F115" s="101">
        <v>0</v>
      </c>
      <c r="G115" s="101">
        <v>0</v>
      </c>
      <c r="H115" s="96" t="s">
        <v>331</v>
      </c>
      <c r="I115" s="101">
        <v>0</v>
      </c>
      <c r="J115" s="101">
        <v>0</v>
      </c>
      <c r="K115" s="101">
        <v>0</v>
      </c>
      <c r="L115" s="97">
        <v>1</v>
      </c>
      <c r="M115" s="101">
        <v>0</v>
      </c>
      <c r="N115" s="101">
        <v>0</v>
      </c>
      <c r="O115" s="96" t="s">
        <v>449</v>
      </c>
      <c r="P115" s="101">
        <v>0</v>
      </c>
      <c r="Q115" s="101">
        <v>0</v>
      </c>
      <c r="R115" s="101">
        <v>0</v>
      </c>
      <c r="S115" s="97">
        <v>1</v>
      </c>
      <c r="T115" s="101">
        <v>0</v>
      </c>
      <c r="U115" s="101">
        <v>0</v>
      </c>
      <c r="V115" s="96" t="s">
        <v>348</v>
      </c>
      <c r="W115" s="101">
        <v>0</v>
      </c>
      <c r="X115" s="101">
        <v>0</v>
      </c>
      <c r="Y115" s="101">
        <v>0</v>
      </c>
      <c r="Z115" s="97">
        <v>1</v>
      </c>
      <c r="AA115" s="101">
        <v>0</v>
      </c>
      <c r="AB115" s="101">
        <v>0</v>
      </c>
      <c r="AC115" s="96" t="s">
        <v>346</v>
      </c>
      <c r="AD115" s="101">
        <v>0</v>
      </c>
      <c r="AE115" s="101">
        <v>0</v>
      </c>
      <c r="AF115" s="101">
        <v>0</v>
      </c>
      <c r="AG115" s="97">
        <v>1</v>
      </c>
      <c r="AH115" s="101">
        <v>0</v>
      </c>
      <c r="AI115" s="101">
        <v>0</v>
      </c>
    </row>
    <row r="116" spans="1:35" ht="18" x14ac:dyDescent="0.4">
      <c r="A116" s="96" t="s">
        <v>349</v>
      </c>
      <c r="B116" s="101">
        <v>0</v>
      </c>
      <c r="C116" s="101">
        <v>0</v>
      </c>
      <c r="D116" s="101">
        <v>0</v>
      </c>
      <c r="E116" s="97">
        <v>1</v>
      </c>
      <c r="F116" s="101">
        <v>0</v>
      </c>
      <c r="G116" s="101">
        <v>0</v>
      </c>
      <c r="H116" s="96" t="s">
        <v>452</v>
      </c>
      <c r="I116" s="101">
        <v>0</v>
      </c>
      <c r="J116" s="101">
        <v>0</v>
      </c>
      <c r="K116" s="101">
        <v>0</v>
      </c>
      <c r="L116" s="97">
        <v>1</v>
      </c>
      <c r="M116" s="101">
        <v>0</v>
      </c>
      <c r="N116" s="101">
        <v>0</v>
      </c>
      <c r="O116" s="96" t="s">
        <v>316</v>
      </c>
      <c r="P116" s="101">
        <v>0</v>
      </c>
      <c r="Q116" s="101">
        <v>0</v>
      </c>
      <c r="R116" s="101">
        <v>0</v>
      </c>
      <c r="S116" s="97">
        <v>1</v>
      </c>
      <c r="T116" s="101">
        <v>0</v>
      </c>
      <c r="U116" s="101">
        <v>0</v>
      </c>
      <c r="V116" s="96" t="s">
        <v>349</v>
      </c>
      <c r="W116" s="101">
        <v>0</v>
      </c>
      <c r="X116" s="101">
        <v>0</v>
      </c>
      <c r="Y116" s="101">
        <v>0</v>
      </c>
      <c r="Z116" s="97">
        <v>1</v>
      </c>
      <c r="AA116" s="101">
        <v>0</v>
      </c>
      <c r="AB116" s="101">
        <v>0</v>
      </c>
      <c r="AC116" s="96" t="s">
        <v>290</v>
      </c>
      <c r="AD116" s="101">
        <v>0</v>
      </c>
      <c r="AE116" s="101">
        <v>0</v>
      </c>
      <c r="AF116" s="101">
        <v>0</v>
      </c>
      <c r="AG116" s="97">
        <v>1</v>
      </c>
      <c r="AH116" s="101">
        <v>0</v>
      </c>
      <c r="AI116" s="101">
        <v>0</v>
      </c>
    </row>
    <row r="117" spans="1:35" ht="18" x14ac:dyDescent="0.4">
      <c r="A117" s="96" t="s">
        <v>228</v>
      </c>
      <c r="B117" s="101">
        <v>0</v>
      </c>
      <c r="C117" s="101">
        <v>0</v>
      </c>
      <c r="D117" s="101">
        <v>0</v>
      </c>
      <c r="E117" s="97">
        <v>1</v>
      </c>
      <c r="F117" s="101">
        <v>0</v>
      </c>
      <c r="G117" s="101">
        <v>0</v>
      </c>
      <c r="H117" s="96" t="s">
        <v>332</v>
      </c>
      <c r="I117" s="101">
        <v>0</v>
      </c>
      <c r="J117" s="101">
        <v>0</v>
      </c>
      <c r="K117" s="101">
        <v>0</v>
      </c>
      <c r="L117" s="97">
        <v>1</v>
      </c>
      <c r="M117" s="101">
        <v>0</v>
      </c>
      <c r="N117" s="101">
        <v>0</v>
      </c>
      <c r="O117" s="96" t="s">
        <v>270</v>
      </c>
      <c r="P117" s="101">
        <v>0</v>
      </c>
      <c r="Q117" s="101">
        <v>0</v>
      </c>
      <c r="R117" s="101">
        <v>0</v>
      </c>
      <c r="S117" s="97">
        <v>1</v>
      </c>
      <c r="T117" s="101">
        <v>0</v>
      </c>
      <c r="U117" s="101">
        <v>0</v>
      </c>
      <c r="V117" s="96" t="s">
        <v>228</v>
      </c>
      <c r="W117" s="101">
        <v>0</v>
      </c>
      <c r="X117" s="101">
        <v>0</v>
      </c>
      <c r="Y117" s="101">
        <v>0</v>
      </c>
      <c r="Z117" s="97">
        <v>1</v>
      </c>
      <c r="AA117" s="101">
        <v>0</v>
      </c>
      <c r="AB117" s="101">
        <v>0</v>
      </c>
      <c r="AC117" s="96" t="s">
        <v>262</v>
      </c>
      <c r="AD117" s="101">
        <v>0</v>
      </c>
      <c r="AE117" s="101">
        <v>0</v>
      </c>
      <c r="AF117" s="101">
        <v>0</v>
      </c>
      <c r="AG117" s="97">
        <v>1</v>
      </c>
      <c r="AH117" s="101">
        <v>0</v>
      </c>
      <c r="AI117" s="101">
        <v>0</v>
      </c>
    </row>
    <row r="118" spans="1:35" ht="36" x14ac:dyDescent="0.4">
      <c r="A118" s="96" t="s">
        <v>350</v>
      </c>
      <c r="B118" s="101">
        <v>0</v>
      </c>
      <c r="C118" s="101">
        <v>0</v>
      </c>
      <c r="D118" s="101">
        <v>0</v>
      </c>
      <c r="E118" s="97">
        <v>1</v>
      </c>
      <c r="F118" s="101">
        <v>0</v>
      </c>
      <c r="G118" s="101">
        <v>0</v>
      </c>
      <c r="H118" s="96" t="s">
        <v>348</v>
      </c>
      <c r="I118" s="101">
        <v>0</v>
      </c>
      <c r="J118" s="101">
        <v>0</v>
      </c>
      <c r="K118" s="101">
        <v>0</v>
      </c>
      <c r="L118" s="97">
        <v>1</v>
      </c>
      <c r="M118" s="101">
        <v>0</v>
      </c>
      <c r="N118" s="101">
        <v>0</v>
      </c>
      <c r="O118" s="96" t="s">
        <v>231</v>
      </c>
      <c r="P118" s="101">
        <v>0</v>
      </c>
      <c r="Q118" s="101">
        <v>0</v>
      </c>
      <c r="R118" s="101">
        <v>0</v>
      </c>
      <c r="S118" s="97">
        <v>1</v>
      </c>
      <c r="T118" s="101">
        <v>0</v>
      </c>
      <c r="U118" s="101">
        <v>0</v>
      </c>
      <c r="V118" s="96" t="s">
        <v>350</v>
      </c>
      <c r="W118" s="101">
        <v>0</v>
      </c>
      <c r="X118" s="101">
        <v>0</v>
      </c>
      <c r="Y118" s="101">
        <v>0</v>
      </c>
      <c r="Z118" s="97">
        <v>1</v>
      </c>
      <c r="AA118" s="101">
        <v>0</v>
      </c>
      <c r="AB118" s="101">
        <v>0</v>
      </c>
      <c r="AC118" s="96" t="s">
        <v>347</v>
      </c>
      <c r="AD118" s="101">
        <v>0</v>
      </c>
      <c r="AE118" s="101">
        <v>0</v>
      </c>
      <c r="AF118" s="101">
        <v>0</v>
      </c>
      <c r="AG118" s="97">
        <v>1</v>
      </c>
      <c r="AH118" s="101">
        <v>0</v>
      </c>
      <c r="AI118" s="101">
        <v>0</v>
      </c>
    </row>
    <row r="119" spans="1:35" ht="18" x14ac:dyDescent="0.4">
      <c r="A119" s="96" t="s">
        <v>256</v>
      </c>
      <c r="B119" s="101">
        <v>0</v>
      </c>
      <c r="C119" s="101">
        <v>0</v>
      </c>
      <c r="D119" s="101">
        <v>0</v>
      </c>
      <c r="E119" s="97">
        <v>1</v>
      </c>
      <c r="F119" s="101">
        <v>0</v>
      </c>
      <c r="G119" s="101">
        <v>0</v>
      </c>
      <c r="H119" s="96" t="s">
        <v>349</v>
      </c>
      <c r="I119" s="101">
        <v>0</v>
      </c>
      <c r="J119" s="101">
        <v>0</v>
      </c>
      <c r="K119" s="101">
        <v>0</v>
      </c>
      <c r="L119" s="97">
        <v>1</v>
      </c>
      <c r="M119" s="101">
        <v>0</v>
      </c>
      <c r="N119" s="101">
        <v>0</v>
      </c>
      <c r="O119" s="96" t="s">
        <v>274</v>
      </c>
      <c r="P119" s="101">
        <v>0</v>
      </c>
      <c r="Q119" s="101">
        <v>0</v>
      </c>
      <c r="R119" s="101">
        <v>0</v>
      </c>
      <c r="S119" s="97">
        <v>1</v>
      </c>
      <c r="T119" s="101">
        <v>0</v>
      </c>
      <c r="U119" s="101">
        <v>0</v>
      </c>
      <c r="V119" s="96" t="s">
        <v>256</v>
      </c>
      <c r="W119" s="101">
        <v>0</v>
      </c>
      <c r="X119" s="101">
        <v>0</v>
      </c>
      <c r="Y119" s="101">
        <v>0</v>
      </c>
      <c r="Z119" s="97">
        <v>1</v>
      </c>
      <c r="AA119" s="101">
        <v>0</v>
      </c>
      <c r="AB119" s="101">
        <v>0</v>
      </c>
      <c r="AC119" s="96" t="s">
        <v>270</v>
      </c>
      <c r="AD119" s="101">
        <v>0</v>
      </c>
      <c r="AE119" s="101">
        <v>0</v>
      </c>
      <c r="AF119" s="101">
        <v>0</v>
      </c>
      <c r="AG119" s="97">
        <v>1</v>
      </c>
      <c r="AH119" s="101">
        <v>0</v>
      </c>
      <c r="AI119" s="101">
        <v>0</v>
      </c>
    </row>
    <row r="120" spans="1:35" ht="18" x14ac:dyDescent="0.4">
      <c r="A120" s="96" t="s">
        <v>315</v>
      </c>
      <c r="B120" s="101">
        <v>0</v>
      </c>
      <c r="C120" s="101">
        <v>0</v>
      </c>
      <c r="D120" s="101">
        <v>0</v>
      </c>
      <c r="E120" s="97">
        <v>1</v>
      </c>
      <c r="F120" s="101">
        <v>0</v>
      </c>
      <c r="G120" s="101">
        <v>0</v>
      </c>
      <c r="H120" s="96" t="s">
        <v>228</v>
      </c>
      <c r="I120" s="101">
        <v>0</v>
      </c>
      <c r="J120" s="101">
        <v>0</v>
      </c>
      <c r="K120" s="101">
        <v>0</v>
      </c>
      <c r="L120" s="97">
        <v>1</v>
      </c>
      <c r="M120" s="101">
        <v>0</v>
      </c>
      <c r="N120" s="101">
        <v>0</v>
      </c>
      <c r="O120" s="96" t="s">
        <v>331</v>
      </c>
      <c r="P120" s="101">
        <v>0</v>
      </c>
      <c r="Q120" s="101">
        <v>0</v>
      </c>
      <c r="R120" s="101">
        <v>0</v>
      </c>
      <c r="S120" s="97">
        <v>1</v>
      </c>
      <c r="T120" s="101">
        <v>0</v>
      </c>
      <c r="U120" s="101">
        <v>0</v>
      </c>
      <c r="V120" s="96" t="s">
        <v>315</v>
      </c>
      <c r="W120" s="101">
        <v>0</v>
      </c>
      <c r="X120" s="101">
        <v>0</v>
      </c>
      <c r="Y120" s="101">
        <v>0</v>
      </c>
      <c r="Z120" s="97">
        <v>1</v>
      </c>
      <c r="AA120" s="101">
        <v>0</v>
      </c>
      <c r="AB120" s="101">
        <v>0</v>
      </c>
      <c r="AC120" s="96" t="s">
        <v>283</v>
      </c>
      <c r="AD120" s="101">
        <v>0</v>
      </c>
      <c r="AE120" s="101">
        <v>0</v>
      </c>
      <c r="AF120" s="101">
        <v>0</v>
      </c>
      <c r="AG120" s="97">
        <v>1</v>
      </c>
      <c r="AH120" s="101">
        <v>0</v>
      </c>
      <c r="AI120" s="101">
        <v>0</v>
      </c>
    </row>
    <row r="121" spans="1:35" ht="18" x14ac:dyDescent="0.4">
      <c r="A121" s="96" t="s">
        <v>447</v>
      </c>
      <c r="B121" s="101">
        <v>0</v>
      </c>
      <c r="C121" s="101">
        <v>0</v>
      </c>
      <c r="D121" s="101">
        <v>0</v>
      </c>
      <c r="E121" s="97">
        <v>1</v>
      </c>
      <c r="F121" s="101">
        <v>0</v>
      </c>
      <c r="G121" s="101">
        <v>0</v>
      </c>
      <c r="H121" s="96" t="s">
        <v>350</v>
      </c>
      <c r="I121" s="101">
        <v>0</v>
      </c>
      <c r="J121" s="101">
        <v>0</v>
      </c>
      <c r="K121" s="101">
        <v>0</v>
      </c>
      <c r="L121" s="97">
        <v>1</v>
      </c>
      <c r="M121" s="101">
        <v>0</v>
      </c>
      <c r="N121" s="101">
        <v>0</v>
      </c>
      <c r="O121" s="96" t="s">
        <v>452</v>
      </c>
      <c r="P121" s="101">
        <v>0</v>
      </c>
      <c r="Q121" s="101">
        <v>0</v>
      </c>
      <c r="R121" s="101">
        <v>0</v>
      </c>
      <c r="S121" s="97">
        <v>1</v>
      </c>
      <c r="T121" s="101">
        <v>0</v>
      </c>
      <c r="U121" s="101">
        <v>0</v>
      </c>
      <c r="V121" s="96" t="s">
        <v>447</v>
      </c>
      <c r="W121" s="101">
        <v>0</v>
      </c>
      <c r="X121" s="101">
        <v>0</v>
      </c>
      <c r="Y121" s="101">
        <v>0</v>
      </c>
      <c r="Z121" s="97">
        <v>1</v>
      </c>
      <c r="AA121" s="101">
        <v>0</v>
      </c>
      <c r="AB121" s="101">
        <v>0</v>
      </c>
      <c r="AC121" s="96" t="s">
        <v>231</v>
      </c>
      <c r="AD121" s="101">
        <v>0</v>
      </c>
      <c r="AE121" s="101">
        <v>0</v>
      </c>
      <c r="AF121" s="101">
        <v>0</v>
      </c>
      <c r="AG121" s="97">
        <v>1</v>
      </c>
      <c r="AH121" s="101">
        <v>0</v>
      </c>
      <c r="AI121" s="101">
        <v>0</v>
      </c>
    </row>
    <row r="122" spans="1:35" ht="36" x14ac:dyDescent="0.4">
      <c r="A122" s="96" t="s">
        <v>235</v>
      </c>
      <c r="B122" s="101">
        <v>0</v>
      </c>
      <c r="C122" s="101">
        <v>0</v>
      </c>
      <c r="D122" s="101">
        <v>0</v>
      </c>
      <c r="E122" s="97">
        <v>1</v>
      </c>
      <c r="F122" s="101">
        <v>0</v>
      </c>
      <c r="G122" s="101">
        <v>0</v>
      </c>
      <c r="H122" s="96" t="s">
        <v>256</v>
      </c>
      <c r="I122" s="101">
        <v>0</v>
      </c>
      <c r="J122" s="101">
        <v>0</v>
      </c>
      <c r="K122" s="101">
        <v>0</v>
      </c>
      <c r="L122" s="97">
        <v>1</v>
      </c>
      <c r="M122" s="101">
        <v>0</v>
      </c>
      <c r="N122" s="101">
        <v>0</v>
      </c>
      <c r="O122" s="96" t="s">
        <v>332</v>
      </c>
      <c r="P122" s="101">
        <v>0</v>
      </c>
      <c r="Q122" s="101">
        <v>0</v>
      </c>
      <c r="R122" s="101">
        <v>0</v>
      </c>
      <c r="S122" s="97">
        <v>1</v>
      </c>
      <c r="T122" s="101">
        <v>0</v>
      </c>
      <c r="U122" s="101">
        <v>0</v>
      </c>
      <c r="V122" s="96" t="s">
        <v>235</v>
      </c>
      <c r="W122" s="101">
        <v>0</v>
      </c>
      <c r="X122" s="101">
        <v>0</v>
      </c>
      <c r="Y122" s="101">
        <v>0</v>
      </c>
      <c r="Z122" s="97">
        <v>1</v>
      </c>
      <c r="AA122" s="101">
        <v>0</v>
      </c>
      <c r="AB122" s="101">
        <v>0</v>
      </c>
      <c r="AC122" s="96" t="s">
        <v>348</v>
      </c>
      <c r="AD122" s="101">
        <v>0</v>
      </c>
      <c r="AE122" s="101">
        <v>0</v>
      </c>
      <c r="AF122" s="101">
        <v>0</v>
      </c>
      <c r="AG122" s="97">
        <v>1</v>
      </c>
      <c r="AH122" s="101">
        <v>0</v>
      </c>
      <c r="AI122" s="101">
        <v>0</v>
      </c>
    </row>
    <row r="123" spans="1:35" ht="36" x14ac:dyDescent="0.4">
      <c r="A123" s="96" t="s">
        <v>520</v>
      </c>
      <c r="B123" s="101">
        <v>0</v>
      </c>
      <c r="C123" s="101">
        <v>0</v>
      </c>
      <c r="D123" s="101">
        <v>0</v>
      </c>
      <c r="E123" s="97">
        <v>1</v>
      </c>
      <c r="F123" s="101">
        <v>0</v>
      </c>
      <c r="G123" s="101">
        <v>0</v>
      </c>
      <c r="H123" s="96" t="s">
        <v>315</v>
      </c>
      <c r="I123" s="101">
        <v>0</v>
      </c>
      <c r="J123" s="101">
        <v>0</v>
      </c>
      <c r="K123" s="101">
        <v>0</v>
      </c>
      <c r="L123" s="97">
        <v>1</v>
      </c>
      <c r="M123" s="101">
        <v>0</v>
      </c>
      <c r="N123" s="101">
        <v>0</v>
      </c>
      <c r="O123" s="96" t="s">
        <v>348</v>
      </c>
      <c r="P123" s="101">
        <v>0</v>
      </c>
      <c r="Q123" s="101">
        <v>0</v>
      </c>
      <c r="R123" s="101">
        <v>0</v>
      </c>
      <c r="S123" s="97">
        <v>1</v>
      </c>
      <c r="T123" s="101">
        <v>0</v>
      </c>
      <c r="U123" s="101">
        <v>0</v>
      </c>
      <c r="V123" s="96" t="s">
        <v>520</v>
      </c>
      <c r="W123" s="101">
        <v>0</v>
      </c>
      <c r="X123" s="101">
        <v>0</v>
      </c>
      <c r="Y123" s="101">
        <v>0</v>
      </c>
      <c r="Z123" s="97">
        <v>1</v>
      </c>
      <c r="AA123" s="101">
        <v>0</v>
      </c>
      <c r="AB123" s="101">
        <v>0</v>
      </c>
      <c r="AC123" s="96" t="s">
        <v>349</v>
      </c>
      <c r="AD123" s="101">
        <v>0</v>
      </c>
      <c r="AE123" s="101">
        <v>0</v>
      </c>
      <c r="AF123" s="101">
        <v>0</v>
      </c>
      <c r="AG123" s="97">
        <v>1</v>
      </c>
      <c r="AH123" s="101">
        <v>0</v>
      </c>
      <c r="AI123" s="101">
        <v>0</v>
      </c>
    </row>
    <row r="124" spans="1:35" ht="18" x14ac:dyDescent="0.4">
      <c r="A124" s="96" t="s">
        <v>323</v>
      </c>
      <c r="B124" s="101">
        <v>0</v>
      </c>
      <c r="C124" s="101">
        <v>0</v>
      </c>
      <c r="D124" s="101">
        <v>0</v>
      </c>
      <c r="E124" s="97">
        <v>1</v>
      </c>
      <c r="F124" s="101">
        <v>0</v>
      </c>
      <c r="G124" s="101">
        <v>0</v>
      </c>
      <c r="H124" s="96" t="s">
        <v>447</v>
      </c>
      <c r="I124" s="101">
        <v>0</v>
      </c>
      <c r="J124" s="101">
        <v>0</v>
      </c>
      <c r="K124" s="101">
        <v>0</v>
      </c>
      <c r="L124" s="97">
        <v>1</v>
      </c>
      <c r="M124" s="101">
        <v>0</v>
      </c>
      <c r="N124" s="101">
        <v>0</v>
      </c>
      <c r="O124" s="96" t="s">
        <v>349</v>
      </c>
      <c r="P124" s="101">
        <v>0</v>
      </c>
      <c r="Q124" s="101">
        <v>0</v>
      </c>
      <c r="R124" s="101">
        <v>0</v>
      </c>
      <c r="S124" s="97">
        <v>1</v>
      </c>
      <c r="T124" s="101">
        <v>0</v>
      </c>
      <c r="U124" s="101">
        <v>0</v>
      </c>
      <c r="V124" s="96" t="s">
        <v>323</v>
      </c>
      <c r="W124" s="101">
        <v>0</v>
      </c>
      <c r="X124" s="101">
        <v>0</v>
      </c>
      <c r="Y124" s="101">
        <v>0</v>
      </c>
      <c r="Z124" s="97">
        <v>1</v>
      </c>
      <c r="AA124" s="101">
        <v>0</v>
      </c>
      <c r="AB124" s="101">
        <v>0</v>
      </c>
      <c r="AC124" s="96" t="s">
        <v>228</v>
      </c>
      <c r="AD124" s="101">
        <v>0</v>
      </c>
      <c r="AE124" s="101">
        <v>0</v>
      </c>
      <c r="AF124" s="101">
        <v>0</v>
      </c>
      <c r="AG124" s="97">
        <v>1</v>
      </c>
      <c r="AH124" s="101">
        <v>0</v>
      </c>
      <c r="AI124" s="101">
        <v>0</v>
      </c>
    </row>
    <row r="125" spans="1:35" ht="18" x14ac:dyDescent="0.4">
      <c r="A125" s="96" t="s">
        <v>300</v>
      </c>
      <c r="B125" s="101">
        <v>0</v>
      </c>
      <c r="C125" s="101">
        <v>0</v>
      </c>
      <c r="D125" s="101">
        <v>0</v>
      </c>
      <c r="E125" s="97">
        <v>1</v>
      </c>
      <c r="F125" s="101">
        <v>0</v>
      </c>
      <c r="G125" s="101">
        <v>0</v>
      </c>
      <c r="H125" s="96" t="s">
        <v>235</v>
      </c>
      <c r="I125" s="101">
        <v>0</v>
      </c>
      <c r="J125" s="101">
        <v>0</v>
      </c>
      <c r="K125" s="101">
        <v>0</v>
      </c>
      <c r="L125" s="97">
        <v>1</v>
      </c>
      <c r="M125" s="101">
        <v>0</v>
      </c>
      <c r="N125" s="101">
        <v>0</v>
      </c>
      <c r="O125" s="96" t="s">
        <v>228</v>
      </c>
      <c r="P125" s="101">
        <v>0</v>
      </c>
      <c r="Q125" s="101">
        <v>0</v>
      </c>
      <c r="R125" s="101">
        <v>0</v>
      </c>
      <c r="S125" s="97">
        <v>1</v>
      </c>
      <c r="T125" s="101">
        <v>0</v>
      </c>
      <c r="U125" s="101">
        <v>0</v>
      </c>
      <c r="V125" s="96" t="s">
        <v>300</v>
      </c>
      <c r="W125" s="101">
        <v>0</v>
      </c>
      <c r="X125" s="101">
        <v>0</v>
      </c>
      <c r="Y125" s="101">
        <v>0</v>
      </c>
      <c r="Z125" s="97">
        <v>1</v>
      </c>
      <c r="AA125" s="101">
        <v>0</v>
      </c>
      <c r="AB125" s="101">
        <v>0</v>
      </c>
      <c r="AC125" s="96" t="s">
        <v>350</v>
      </c>
      <c r="AD125" s="101">
        <v>0</v>
      </c>
      <c r="AE125" s="101">
        <v>0</v>
      </c>
      <c r="AF125" s="101">
        <v>0</v>
      </c>
      <c r="AG125" s="97">
        <v>1</v>
      </c>
      <c r="AH125" s="101">
        <v>0</v>
      </c>
      <c r="AI125" s="101">
        <v>0</v>
      </c>
    </row>
    <row r="126" spans="1:35" ht="18" x14ac:dyDescent="0.4">
      <c r="A126" s="96" t="s">
        <v>351</v>
      </c>
      <c r="B126" s="101">
        <v>0</v>
      </c>
      <c r="C126" s="101">
        <v>0</v>
      </c>
      <c r="D126" s="101">
        <v>0</v>
      </c>
      <c r="E126" s="97">
        <v>1</v>
      </c>
      <c r="F126" s="101">
        <v>0</v>
      </c>
      <c r="G126" s="101">
        <v>0</v>
      </c>
      <c r="H126" s="96" t="s">
        <v>520</v>
      </c>
      <c r="I126" s="101">
        <v>0</v>
      </c>
      <c r="J126" s="101">
        <v>0</v>
      </c>
      <c r="K126" s="101">
        <v>0</v>
      </c>
      <c r="L126" s="97">
        <v>1</v>
      </c>
      <c r="M126" s="101">
        <v>0</v>
      </c>
      <c r="N126" s="101">
        <v>0</v>
      </c>
      <c r="O126" s="96" t="s">
        <v>350</v>
      </c>
      <c r="P126" s="101">
        <v>0</v>
      </c>
      <c r="Q126" s="101">
        <v>0</v>
      </c>
      <c r="R126" s="101">
        <v>0</v>
      </c>
      <c r="S126" s="97">
        <v>1</v>
      </c>
      <c r="T126" s="101">
        <v>0</v>
      </c>
      <c r="U126" s="101">
        <v>0</v>
      </c>
      <c r="V126" s="96" t="s">
        <v>351</v>
      </c>
      <c r="W126" s="101">
        <v>0</v>
      </c>
      <c r="X126" s="101">
        <v>0</v>
      </c>
      <c r="Y126" s="101">
        <v>0</v>
      </c>
      <c r="Z126" s="97">
        <v>1</v>
      </c>
      <c r="AA126" s="101">
        <v>0</v>
      </c>
      <c r="AB126" s="101">
        <v>0</v>
      </c>
      <c r="AC126" s="96" t="s">
        <v>256</v>
      </c>
      <c r="AD126" s="101">
        <v>0</v>
      </c>
      <c r="AE126" s="101">
        <v>0</v>
      </c>
      <c r="AF126" s="101">
        <v>0</v>
      </c>
      <c r="AG126" s="97">
        <v>1</v>
      </c>
      <c r="AH126" s="101">
        <v>0</v>
      </c>
      <c r="AI126" s="101">
        <v>0</v>
      </c>
    </row>
    <row r="127" spans="1:35" ht="18" x14ac:dyDescent="0.4">
      <c r="A127" s="96" t="s">
        <v>352</v>
      </c>
      <c r="B127" s="101">
        <v>0</v>
      </c>
      <c r="C127" s="101">
        <v>0</v>
      </c>
      <c r="D127" s="101">
        <v>0</v>
      </c>
      <c r="E127" s="97">
        <v>1</v>
      </c>
      <c r="F127" s="101">
        <v>0</v>
      </c>
      <c r="G127" s="101">
        <v>0</v>
      </c>
      <c r="H127" s="96" t="s">
        <v>323</v>
      </c>
      <c r="I127" s="101">
        <v>0</v>
      </c>
      <c r="J127" s="101">
        <v>0</v>
      </c>
      <c r="K127" s="101">
        <v>0</v>
      </c>
      <c r="L127" s="97">
        <v>1</v>
      </c>
      <c r="M127" s="101">
        <v>0</v>
      </c>
      <c r="N127" s="101">
        <v>0</v>
      </c>
      <c r="O127" s="96" t="s">
        <v>256</v>
      </c>
      <c r="P127" s="101">
        <v>0</v>
      </c>
      <c r="Q127" s="101">
        <v>0</v>
      </c>
      <c r="R127" s="101">
        <v>0</v>
      </c>
      <c r="S127" s="97">
        <v>1</v>
      </c>
      <c r="T127" s="101">
        <v>0</v>
      </c>
      <c r="U127" s="101">
        <v>0</v>
      </c>
      <c r="V127" s="96" t="s">
        <v>352</v>
      </c>
      <c r="W127" s="101">
        <v>0</v>
      </c>
      <c r="X127" s="101">
        <v>0</v>
      </c>
      <c r="Y127" s="101">
        <v>0</v>
      </c>
      <c r="Z127" s="97">
        <v>1</v>
      </c>
      <c r="AA127" s="101">
        <v>0</v>
      </c>
      <c r="AB127" s="101">
        <v>0</v>
      </c>
      <c r="AC127" s="96" t="s">
        <v>447</v>
      </c>
      <c r="AD127" s="101">
        <v>0</v>
      </c>
      <c r="AE127" s="101">
        <v>0</v>
      </c>
      <c r="AF127" s="101">
        <v>0</v>
      </c>
      <c r="AG127" s="97">
        <v>1</v>
      </c>
      <c r="AH127" s="101">
        <v>0</v>
      </c>
      <c r="AI127" s="101">
        <v>0</v>
      </c>
    </row>
    <row r="128" spans="1:35" ht="18" x14ac:dyDescent="0.4">
      <c r="A128" s="96" t="s">
        <v>353</v>
      </c>
      <c r="B128" s="101">
        <v>0</v>
      </c>
      <c r="C128" s="101">
        <v>0</v>
      </c>
      <c r="D128" s="101">
        <v>0</v>
      </c>
      <c r="E128" s="97">
        <v>1</v>
      </c>
      <c r="F128" s="101">
        <v>0</v>
      </c>
      <c r="G128" s="101">
        <v>0</v>
      </c>
      <c r="H128" s="96" t="s">
        <v>300</v>
      </c>
      <c r="I128" s="101">
        <v>0</v>
      </c>
      <c r="J128" s="101">
        <v>0</v>
      </c>
      <c r="K128" s="101">
        <v>0</v>
      </c>
      <c r="L128" s="97">
        <v>1</v>
      </c>
      <c r="M128" s="101">
        <v>0</v>
      </c>
      <c r="N128" s="101">
        <v>0</v>
      </c>
      <c r="O128" s="96" t="s">
        <v>315</v>
      </c>
      <c r="P128" s="101">
        <v>0</v>
      </c>
      <c r="Q128" s="101">
        <v>0</v>
      </c>
      <c r="R128" s="101">
        <v>0</v>
      </c>
      <c r="S128" s="97">
        <v>1</v>
      </c>
      <c r="T128" s="101">
        <v>0</v>
      </c>
      <c r="U128" s="101">
        <v>0</v>
      </c>
      <c r="V128" s="96" t="s">
        <v>353</v>
      </c>
      <c r="W128" s="101">
        <v>0</v>
      </c>
      <c r="X128" s="101">
        <v>0</v>
      </c>
      <c r="Y128" s="101">
        <v>0</v>
      </c>
      <c r="Z128" s="97">
        <v>1</v>
      </c>
      <c r="AA128" s="101">
        <v>0</v>
      </c>
      <c r="AB128" s="101">
        <v>0</v>
      </c>
      <c r="AC128" s="96" t="s">
        <v>351</v>
      </c>
      <c r="AD128" s="101">
        <v>0</v>
      </c>
      <c r="AE128" s="101">
        <v>0</v>
      </c>
      <c r="AF128" s="101">
        <v>0</v>
      </c>
      <c r="AG128" s="97">
        <v>1</v>
      </c>
      <c r="AH128" s="101">
        <v>0</v>
      </c>
      <c r="AI128" s="101">
        <v>0</v>
      </c>
    </row>
    <row r="129" spans="1:35" ht="18" x14ac:dyDescent="0.4">
      <c r="A129" s="96" t="s">
        <v>240</v>
      </c>
      <c r="B129" s="101">
        <v>0</v>
      </c>
      <c r="C129" s="101">
        <v>0</v>
      </c>
      <c r="D129" s="101">
        <v>0</v>
      </c>
      <c r="E129" s="97">
        <v>1</v>
      </c>
      <c r="F129" s="101">
        <v>0</v>
      </c>
      <c r="G129" s="101">
        <v>0</v>
      </c>
      <c r="H129" s="96" t="s">
        <v>351</v>
      </c>
      <c r="I129" s="101">
        <v>0</v>
      </c>
      <c r="J129" s="101">
        <v>0</v>
      </c>
      <c r="K129" s="101">
        <v>0</v>
      </c>
      <c r="L129" s="97">
        <v>1</v>
      </c>
      <c r="M129" s="101">
        <v>0</v>
      </c>
      <c r="N129" s="101">
        <v>0</v>
      </c>
      <c r="O129" s="96" t="s">
        <v>447</v>
      </c>
      <c r="P129" s="101">
        <v>0</v>
      </c>
      <c r="Q129" s="101">
        <v>0</v>
      </c>
      <c r="R129" s="101">
        <v>0</v>
      </c>
      <c r="S129" s="97">
        <v>1</v>
      </c>
      <c r="T129" s="101">
        <v>0</v>
      </c>
      <c r="U129" s="101">
        <v>0</v>
      </c>
      <c r="V129" s="96" t="s">
        <v>240</v>
      </c>
      <c r="W129" s="101">
        <v>0</v>
      </c>
      <c r="X129" s="101">
        <v>0</v>
      </c>
      <c r="Y129" s="101">
        <v>0</v>
      </c>
      <c r="Z129" s="97">
        <v>1</v>
      </c>
      <c r="AA129" s="101">
        <v>0</v>
      </c>
      <c r="AB129" s="101">
        <v>0</v>
      </c>
      <c r="AC129" s="96" t="s">
        <v>352</v>
      </c>
      <c r="AD129" s="101">
        <v>0</v>
      </c>
      <c r="AE129" s="101">
        <v>0</v>
      </c>
      <c r="AF129" s="101">
        <v>0</v>
      </c>
      <c r="AG129" s="97">
        <v>1</v>
      </c>
      <c r="AH129" s="101">
        <v>0</v>
      </c>
      <c r="AI129" s="101">
        <v>0</v>
      </c>
    </row>
    <row r="130" spans="1:35" ht="18" x14ac:dyDescent="0.4">
      <c r="A130" s="96" t="s">
        <v>354</v>
      </c>
      <c r="B130" s="101">
        <v>0</v>
      </c>
      <c r="C130" s="101">
        <v>0</v>
      </c>
      <c r="D130" s="101">
        <v>0</v>
      </c>
      <c r="E130" s="97">
        <v>1</v>
      </c>
      <c r="F130" s="101">
        <v>0</v>
      </c>
      <c r="G130" s="101">
        <v>0</v>
      </c>
      <c r="H130" s="96" t="s">
        <v>352</v>
      </c>
      <c r="I130" s="101">
        <v>0</v>
      </c>
      <c r="J130" s="101">
        <v>0</v>
      </c>
      <c r="K130" s="101">
        <v>0</v>
      </c>
      <c r="L130" s="97">
        <v>1</v>
      </c>
      <c r="M130" s="101">
        <v>0</v>
      </c>
      <c r="N130" s="101">
        <v>0</v>
      </c>
      <c r="O130" s="96" t="s">
        <v>235</v>
      </c>
      <c r="P130" s="101">
        <v>0</v>
      </c>
      <c r="Q130" s="101">
        <v>0</v>
      </c>
      <c r="R130" s="101">
        <v>0</v>
      </c>
      <c r="S130" s="97">
        <v>1</v>
      </c>
      <c r="T130" s="101">
        <v>0</v>
      </c>
      <c r="U130" s="101">
        <v>0</v>
      </c>
      <c r="V130" s="96" t="s">
        <v>354</v>
      </c>
      <c r="W130" s="101">
        <v>0</v>
      </c>
      <c r="X130" s="101">
        <v>0</v>
      </c>
      <c r="Y130" s="101">
        <v>0</v>
      </c>
      <c r="Z130" s="97">
        <v>1</v>
      </c>
      <c r="AA130" s="101">
        <v>0</v>
      </c>
      <c r="AB130" s="101">
        <v>0</v>
      </c>
      <c r="AC130" s="96" t="s">
        <v>353</v>
      </c>
      <c r="AD130" s="101">
        <v>0</v>
      </c>
      <c r="AE130" s="101">
        <v>0</v>
      </c>
      <c r="AF130" s="101">
        <v>0</v>
      </c>
      <c r="AG130" s="97">
        <v>1</v>
      </c>
      <c r="AH130" s="101">
        <v>0</v>
      </c>
      <c r="AI130" s="101">
        <v>0</v>
      </c>
    </row>
    <row r="131" spans="1:35" ht="18" x14ac:dyDescent="0.4">
      <c r="A131" s="96" t="s">
        <v>216</v>
      </c>
      <c r="B131" s="101">
        <v>0</v>
      </c>
      <c r="C131" s="101">
        <v>0</v>
      </c>
      <c r="D131" s="101">
        <v>0</v>
      </c>
      <c r="E131" s="97">
        <v>1</v>
      </c>
      <c r="F131" s="101">
        <v>0</v>
      </c>
      <c r="G131" s="101">
        <v>0</v>
      </c>
      <c r="H131" s="96" t="s">
        <v>353</v>
      </c>
      <c r="I131" s="101">
        <v>0</v>
      </c>
      <c r="J131" s="101">
        <v>0</v>
      </c>
      <c r="K131" s="101">
        <v>0</v>
      </c>
      <c r="L131" s="97">
        <v>1</v>
      </c>
      <c r="M131" s="101">
        <v>0</v>
      </c>
      <c r="N131" s="101">
        <v>0</v>
      </c>
      <c r="O131" s="96" t="s">
        <v>520</v>
      </c>
      <c r="P131" s="101">
        <v>0</v>
      </c>
      <c r="Q131" s="101">
        <v>0</v>
      </c>
      <c r="R131" s="101">
        <v>0</v>
      </c>
      <c r="S131" s="97">
        <v>1</v>
      </c>
      <c r="T131" s="101">
        <v>0</v>
      </c>
      <c r="U131" s="101">
        <v>0</v>
      </c>
      <c r="V131" s="96" t="s">
        <v>216</v>
      </c>
      <c r="W131" s="101">
        <v>0</v>
      </c>
      <c r="X131" s="101">
        <v>0</v>
      </c>
      <c r="Y131" s="101">
        <v>0</v>
      </c>
      <c r="Z131" s="97">
        <v>1</v>
      </c>
      <c r="AA131" s="101">
        <v>0</v>
      </c>
      <c r="AB131" s="101">
        <v>0</v>
      </c>
      <c r="AC131" s="96" t="s">
        <v>240</v>
      </c>
      <c r="AD131" s="101">
        <v>0</v>
      </c>
      <c r="AE131" s="101">
        <v>0</v>
      </c>
      <c r="AF131" s="101">
        <v>0</v>
      </c>
      <c r="AG131" s="97">
        <v>1</v>
      </c>
      <c r="AH131" s="101">
        <v>0</v>
      </c>
      <c r="AI131" s="101">
        <v>0</v>
      </c>
    </row>
    <row r="132" spans="1:35" ht="18" x14ac:dyDescent="0.4">
      <c r="A132" s="96" t="s">
        <v>355</v>
      </c>
      <c r="B132" s="101">
        <v>0</v>
      </c>
      <c r="C132" s="101">
        <v>0</v>
      </c>
      <c r="D132" s="101">
        <v>0</v>
      </c>
      <c r="E132" s="97">
        <v>1</v>
      </c>
      <c r="F132" s="101">
        <v>0</v>
      </c>
      <c r="G132" s="101">
        <v>0</v>
      </c>
      <c r="H132" s="96" t="s">
        <v>354</v>
      </c>
      <c r="I132" s="101">
        <v>0</v>
      </c>
      <c r="J132" s="101">
        <v>0</v>
      </c>
      <c r="K132" s="101">
        <v>0</v>
      </c>
      <c r="L132" s="97">
        <v>1</v>
      </c>
      <c r="M132" s="101">
        <v>0</v>
      </c>
      <c r="N132" s="101">
        <v>0</v>
      </c>
      <c r="O132" s="96" t="s">
        <v>323</v>
      </c>
      <c r="P132" s="101">
        <v>0</v>
      </c>
      <c r="Q132" s="101">
        <v>0</v>
      </c>
      <c r="R132" s="101">
        <v>0</v>
      </c>
      <c r="S132" s="97">
        <v>1</v>
      </c>
      <c r="T132" s="101">
        <v>0</v>
      </c>
      <c r="U132" s="101">
        <v>0</v>
      </c>
      <c r="V132" s="96" t="s">
        <v>355</v>
      </c>
      <c r="W132" s="101">
        <v>0</v>
      </c>
      <c r="X132" s="101">
        <v>0</v>
      </c>
      <c r="Y132" s="101">
        <v>0</v>
      </c>
      <c r="Z132" s="97">
        <v>1</v>
      </c>
      <c r="AA132" s="101">
        <v>0</v>
      </c>
      <c r="AB132" s="101">
        <v>0</v>
      </c>
      <c r="AC132" s="96" t="s">
        <v>354</v>
      </c>
      <c r="AD132" s="101">
        <v>0</v>
      </c>
      <c r="AE132" s="101">
        <v>0</v>
      </c>
      <c r="AF132" s="101">
        <v>0</v>
      </c>
      <c r="AG132" s="97">
        <v>1</v>
      </c>
      <c r="AH132" s="101">
        <v>0</v>
      </c>
      <c r="AI132" s="101">
        <v>0</v>
      </c>
    </row>
    <row r="133" spans="1:35" ht="18" x14ac:dyDescent="0.4">
      <c r="A133" s="96" t="s">
        <v>263</v>
      </c>
      <c r="B133" s="101">
        <v>0</v>
      </c>
      <c r="C133" s="101">
        <v>0</v>
      </c>
      <c r="D133" s="101">
        <v>0</v>
      </c>
      <c r="E133" s="97">
        <v>1</v>
      </c>
      <c r="F133" s="101">
        <v>0</v>
      </c>
      <c r="G133" s="101">
        <v>0</v>
      </c>
      <c r="H133" s="96" t="s">
        <v>355</v>
      </c>
      <c r="I133" s="101">
        <v>0</v>
      </c>
      <c r="J133" s="101">
        <v>0</v>
      </c>
      <c r="K133" s="101">
        <v>0</v>
      </c>
      <c r="L133" s="97">
        <v>1</v>
      </c>
      <c r="M133" s="101">
        <v>0</v>
      </c>
      <c r="N133" s="101">
        <v>0</v>
      </c>
      <c r="O133" s="96" t="s">
        <v>300</v>
      </c>
      <c r="P133" s="101">
        <v>0</v>
      </c>
      <c r="Q133" s="101">
        <v>0</v>
      </c>
      <c r="R133" s="101">
        <v>0</v>
      </c>
      <c r="S133" s="97">
        <v>1</v>
      </c>
      <c r="T133" s="101">
        <v>0</v>
      </c>
      <c r="U133" s="101">
        <v>0</v>
      </c>
      <c r="V133" s="96" t="s">
        <v>263</v>
      </c>
      <c r="W133" s="101">
        <v>0</v>
      </c>
      <c r="X133" s="101">
        <v>0</v>
      </c>
      <c r="Y133" s="101">
        <v>0</v>
      </c>
      <c r="Z133" s="97">
        <v>1</v>
      </c>
      <c r="AA133" s="101">
        <v>0</v>
      </c>
      <c r="AB133" s="101">
        <v>0</v>
      </c>
      <c r="AC133" s="96" t="s">
        <v>216</v>
      </c>
      <c r="AD133" s="101">
        <v>0</v>
      </c>
      <c r="AE133" s="101">
        <v>0</v>
      </c>
      <c r="AF133" s="101">
        <v>0</v>
      </c>
      <c r="AG133" s="97">
        <v>1</v>
      </c>
      <c r="AH133" s="101">
        <v>0</v>
      </c>
      <c r="AI133" s="101">
        <v>0</v>
      </c>
    </row>
    <row r="134" spans="1:35" ht="18" x14ac:dyDescent="0.4">
      <c r="A134" s="96" t="s">
        <v>319</v>
      </c>
      <c r="B134" s="101">
        <v>0</v>
      </c>
      <c r="C134" s="101">
        <v>0</v>
      </c>
      <c r="D134" s="101">
        <v>0</v>
      </c>
      <c r="E134" s="97">
        <v>1</v>
      </c>
      <c r="F134" s="101">
        <v>0</v>
      </c>
      <c r="G134" s="101">
        <v>0</v>
      </c>
      <c r="H134" s="96" t="s">
        <v>319</v>
      </c>
      <c r="I134" s="101">
        <v>0</v>
      </c>
      <c r="J134" s="101">
        <v>0</v>
      </c>
      <c r="K134" s="101">
        <v>0</v>
      </c>
      <c r="L134" s="97">
        <v>1</v>
      </c>
      <c r="M134" s="101">
        <v>0</v>
      </c>
      <c r="N134" s="101">
        <v>0</v>
      </c>
      <c r="O134" s="96" t="s">
        <v>351</v>
      </c>
      <c r="P134" s="101">
        <v>0</v>
      </c>
      <c r="Q134" s="101">
        <v>0</v>
      </c>
      <c r="R134" s="101">
        <v>0</v>
      </c>
      <c r="S134" s="97">
        <v>1</v>
      </c>
      <c r="T134" s="101">
        <v>0</v>
      </c>
      <c r="U134" s="101">
        <v>0</v>
      </c>
      <c r="V134" s="96" t="s">
        <v>319</v>
      </c>
      <c r="W134" s="101">
        <v>0</v>
      </c>
      <c r="X134" s="101">
        <v>0</v>
      </c>
      <c r="Y134" s="101">
        <v>0</v>
      </c>
      <c r="Z134" s="97">
        <v>1</v>
      </c>
      <c r="AA134" s="101">
        <v>0</v>
      </c>
      <c r="AB134" s="101">
        <v>0</v>
      </c>
      <c r="AC134" s="96" t="s">
        <v>355</v>
      </c>
      <c r="AD134" s="101">
        <v>0</v>
      </c>
      <c r="AE134" s="101">
        <v>0</v>
      </c>
      <c r="AF134" s="101">
        <v>0</v>
      </c>
      <c r="AG134" s="97">
        <v>1</v>
      </c>
      <c r="AH134" s="101">
        <v>0</v>
      </c>
      <c r="AI134" s="101">
        <v>0</v>
      </c>
    </row>
    <row r="135" spans="1:35" ht="18" x14ac:dyDescent="0.4">
      <c r="A135" s="96" t="s">
        <v>337</v>
      </c>
      <c r="B135" s="101">
        <v>0</v>
      </c>
      <c r="C135" s="101">
        <v>0</v>
      </c>
      <c r="D135" s="101">
        <v>0</v>
      </c>
      <c r="E135" s="97">
        <v>1</v>
      </c>
      <c r="F135" s="101">
        <v>0</v>
      </c>
      <c r="G135" s="101">
        <v>0</v>
      </c>
      <c r="H135" s="96" t="s">
        <v>337</v>
      </c>
      <c r="I135" s="101">
        <v>0</v>
      </c>
      <c r="J135" s="101">
        <v>0</v>
      </c>
      <c r="K135" s="101">
        <v>0</v>
      </c>
      <c r="L135" s="97">
        <v>1</v>
      </c>
      <c r="M135" s="101">
        <v>0</v>
      </c>
      <c r="N135" s="101">
        <v>0</v>
      </c>
      <c r="O135" s="96" t="s">
        <v>352</v>
      </c>
      <c r="P135" s="101">
        <v>0</v>
      </c>
      <c r="Q135" s="101">
        <v>0</v>
      </c>
      <c r="R135" s="101">
        <v>0</v>
      </c>
      <c r="S135" s="97">
        <v>1</v>
      </c>
      <c r="T135" s="101">
        <v>0</v>
      </c>
      <c r="U135" s="101">
        <v>0</v>
      </c>
      <c r="V135" s="96" t="s">
        <v>337</v>
      </c>
      <c r="W135" s="101">
        <v>0</v>
      </c>
      <c r="X135" s="101">
        <v>0</v>
      </c>
      <c r="Y135" s="101">
        <v>0</v>
      </c>
      <c r="Z135" s="97">
        <v>1</v>
      </c>
      <c r="AA135" s="101">
        <v>0</v>
      </c>
      <c r="AB135" s="101">
        <v>0</v>
      </c>
      <c r="AC135" s="96" t="s">
        <v>263</v>
      </c>
      <c r="AD135" s="101">
        <v>0</v>
      </c>
      <c r="AE135" s="101">
        <v>0</v>
      </c>
      <c r="AF135" s="101">
        <v>0</v>
      </c>
      <c r="AG135" s="97">
        <v>1</v>
      </c>
      <c r="AH135" s="101">
        <v>0</v>
      </c>
      <c r="AI135" s="101">
        <v>0</v>
      </c>
    </row>
    <row r="136" spans="1:35" ht="18" x14ac:dyDescent="0.4">
      <c r="A136" s="96" t="s">
        <v>479</v>
      </c>
      <c r="B136" s="101">
        <v>0</v>
      </c>
      <c r="C136" s="101">
        <v>0</v>
      </c>
      <c r="D136" s="101">
        <v>0</v>
      </c>
      <c r="E136" s="97">
        <v>1</v>
      </c>
      <c r="F136" s="101">
        <v>0</v>
      </c>
      <c r="G136" s="101">
        <v>0</v>
      </c>
      <c r="H136" s="96" t="s">
        <v>479</v>
      </c>
      <c r="I136" s="101">
        <v>0</v>
      </c>
      <c r="J136" s="101">
        <v>0</v>
      </c>
      <c r="K136" s="101">
        <v>0</v>
      </c>
      <c r="L136" s="97">
        <v>1</v>
      </c>
      <c r="M136" s="101">
        <v>0</v>
      </c>
      <c r="N136" s="101">
        <v>0</v>
      </c>
      <c r="O136" s="96" t="s">
        <v>353</v>
      </c>
      <c r="P136" s="101">
        <v>0</v>
      </c>
      <c r="Q136" s="101">
        <v>0</v>
      </c>
      <c r="R136" s="101">
        <v>0</v>
      </c>
      <c r="S136" s="97">
        <v>1</v>
      </c>
      <c r="T136" s="101">
        <v>0</v>
      </c>
      <c r="U136" s="101">
        <v>0</v>
      </c>
      <c r="V136" s="96" t="s">
        <v>479</v>
      </c>
      <c r="W136" s="101">
        <v>0</v>
      </c>
      <c r="X136" s="101">
        <v>0</v>
      </c>
      <c r="Y136" s="101">
        <v>0</v>
      </c>
      <c r="Z136" s="97">
        <v>1</v>
      </c>
      <c r="AA136" s="101">
        <v>0</v>
      </c>
      <c r="AB136" s="101">
        <v>0</v>
      </c>
      <c r="AC136" s="96" t="s">
        <v>337</v>
      </c>
      <c r="AD136" s="101">
        <v>0</v>
      </c>
      <c r="AE136" s="101">
        <v>0</v>
      </c>
      <c r="AF136" s="101">
        <v>0</v>
      </c>
      <c r="AG136" s="97">
        <v>1</v>
      </c>
      <c r="AH136" s="101">
        <v>0</v>
      </c>
      <c r="AI136" s="101">
        <v>0</v>
      </c>
    </row>
    <row r="137" spans="1:35" ht="18" x14ac:dyDescent="0.4">
      <c r="A137" s="96" t="s">
        <v>356</v>
      </c>
      <c r="B137" s="101">
        <v>0</v>
      </c>
      <c r="C137" s="101">
        <v>0</v>
      </c>
      <c r="D137" s="101">
        <v>0</v>
      </c>
      <c r="E137" s="97">
        <v>1</v>
      </c>
      <c r="F137" s="101">
        <v>0</v>
      </c>
      <c r="G137" s="101">
        <v>0</v>
      </c>
      <c r="H137" s="96" t="s">
        <v>356</v>
      </c>
      <c r="I137" s="101">
        <v>0</v>
      </c>
      <c r="J137" s="101">
        <v>0</v>
      </c>
      <c r="K137" s="101">
        <v>0</v>
      </c>
      <c r="L137" s="97">
        <v>1</v>
      </c>
      <c r="M137" s="101">
        <v>0</v>
      </c>
      <c r="N137" s="101">
        <v>0</v>
      </c>
      <c r="O137" s="96" t="s">
        <v>240</v>
      </c>
      <c r="P137" s="101">
        <v>0</v>
      </c>
      <c r="Q137" s="101">
        <v>0</v>
      </c>
      <c r="R137" s="101">
        <v>0</v>
      </c>
      <c r="S137" s="97">
        <v>1</v>
      </c>
      <c r="T137" s="101">
        <v>0</v>
      </c>
      <c r="U137" s="101">
        <v>0</v>
      </c>
      <c r="V137" s="96" t="s">
        <v>356</v>
      </c>
      <c r="W137" s="101">
        <v>0</v>
      </c>
      <c r="X137" s="101">
        <v>0</v>
      </c>
      <c r="Y137" s="101">
        <v>0</v>
      </c>
      <c r="Z137" s="97">
        <v>1</v>
      </c>
      <c r="AA137" s="101">
        <v>0</v>
      </c>
      <c r="AB137" s="101">
        <v>0</v>
      </c>
      <c r="AC137" s="96" t="s">
        <v>356</v>
      </c>
      <c r="AD137" s="101">
        <v>0</v>
      </c>
      <c r="AE137" s="101">
        <v>0</v>
      </c>
      <c r="AF137" s="101">
        <v>0</v>
      </c>
      <c r="AG137" s="97">
        <v>1</v>
      </c>
      <c r="AH137" s="101">
        <v>0</v>
      </c>
      <c r="AI137" s="101">
        <v>0</v>
      </c>
    </row>
    <row r="138" spans="1:35" ht="18" x14ac:dyDescent="0.4">
      <c r="A138" s="96" t="s">
        <v>314</v>
      </c>
      <c r="B138" s="101">
        <v>0</v>
      </c>
      <c r="C138" s="101">
        <v>0</v>
      </c>
      <c r="D138" s="101">
        <v>0</v>
      </c>
      <c r="E138" s="97">
        <v>1</v>
      </c>
      <c r="F138" s="101">
        <v>0</v>
      </c>
      <c r="G138" s="101">
        <v>0</v>
      </c>
      <c r="H138" s="96" t="s">
        <v>314</v>
      </c>
      <c r="I138" s="101">
        <v>0</v>
      </c>
      <c r="J138" s="101">
        <v>0</v>
      </c>
      <c r="K138" s="101">
        <v>0</v>
      </c>
      <c r="L138" s="97">
        <v>1</v>
      </c>
      <c r="M138" s="101">
        <v>0</v>
      </c>
      <c r="N138" s="101">
        <v>0</v>
      </c>
      <c r="O138" s="96" t="s">
        <v>354</v>
      </c>
      <c r="P138" s="101">
        <v>0</v>
      </c>
      <c r="Q138" s="101">
        <v>0</v>
      </c>
      <c r="R138" s="101">
        <v>0</v>
      </c>
      <c r="S138" s="97">
        <v>1</v>
      </c>
      <c r="T138" s="101">
        <v>0</v>
      </c>
      <c r="U138" s="101">
        <v>0</v>
      </c>
      <c r="V138" s="96" t="s">
        <v>314</v>
      </c>
      <c r="W138" s="101">
        <v>0</v>
      </c>
      <c r="X138" s="101">
        <v>0</v>
      </c>
      <c r="Y138" s="101">
        <v>0</v>
      </c>
      <c r="Z138" s="97">
        <v>1</v>
      </c>
      <c r="AA138" s="101">
        <v>0</v>
      </c>
      <c r="AB138" s="101">
        <v>0</v>
      </c>
      <c r="AC138" s="96" t="s">
        <v>314</v>
      </c>
      <c r="AD138" s="101">
        <v>0</v>
      </c>
      <c r="AE138" s="101">
        <v>0</v>
      </c>
      <c r="AF138" s="101">
        <v>0</v>
      </c>
      <c r="AG138" s="97">
        <v>1</v>
      </c>
      <c r="AH138" s="101">
        <v>0</v>
      </c>
      <c r="AI138" s="101">
        <v>0</v>
      </c>
    </row>
    <row r="139" spans="1:35" ht="18" x14ac:dyDescent="0.4">
      <c r="A139" s="99" t="s">
        <v>531</v>
      </c>
      <c r="B139" s="101">
        <v>0</v>
      </c>
      <c r="C139" s="101">
        <v>0</v>
      </c>
      <c r="D139" s="101">
        <v>0</v>
      </c>
      <c r="E139" s="97">
        <v>1</v>
      </c>
      <c r="F139" s="101">
        <v>0</v>
      </c>
      <c r="G139" s="101">
        <v>0</v>
      </c>
      <c r="H139" s="99" t="s">
        <v>531</v>
      </c>
      <c r="I139" s="101">
        <v>0</v>
      </c>
      <c r="J139" s="101">
        <v>0</v>
      </c>
      <c r="K139" s="101">
        <v>0</v>
      </c>
      <c r="L139" s="97">
        <v>1</v>
      </c>
      <c r="M139" s="101">
        <v>0</v>
      </c>
      <c r="N139" s="101">
        <v>0</v>
      </c>
      <c r="O139" s="96" t="s">
        <v>216</v>
      </c>
      <c r="P139" s="101">
        <v>0</v>
      </c>
      <c r="Q139" s="101">
        <v>0</v>
      </c>
      <c r="R139" s="101">
        <v>0</v>
      </c>
      <c r="S139" s="97">
        <v>1</v>
      </c>
      <c r="T139" s="101">
        <v>0</v>
      </c>
      <c r="U139" s="101">
        <v>0</v>
      </c>
      <c r="V139" s="99" t="s">
        <v>531</v>
      </c>
      <c r="W139" s="101">
        <v>0</v>
      </c>
      <c r="X139" s="101">
        <v>0</v>
      </c>
      <c r="Y139" s="101">
        <v>0</v>
      </c>
      <c r="Z139" s="97">
        <v>1</v>
      </c>
      <c r="AA139" s="101">
        <v>0</v>
      </c>
      <c r="AB139" s="101">
        <v>0</v>
      </c>
      <c r="AC139" s="99" t="s">
        <v>531</v>
      </c>
      <c r="AD139" s="101">
        <v>0</v>
      </c>
      <c r="AE139" s="101">
        <v>0</v>
      </c>
      <c r="AF139" s="101">
        <v>0</v>
      </c>
      <c r="AG139" s="97">
        <v>1</v>
      </c>
      <c r="AH139" s="101">
        <v>0</v>
      </c>
      <c r="AI139" s="101">
        <v>0</v>
      </c>
    </row>
    <row r="140" spans="1:35" ht="18" x14ac:dyDescent="0.4">
      <c r="A140" s="96" t="s">
        <v>322</v>
      </c>
      <c r="B140" s="101">
        <v>0</v>
      </c>
      <c r="C140" s="101">
        <v>0</v>
      </c>
      <c r="D140" s="101">
        <v>0</v>
      </c>
      <c r="E140" s="97">
        <v>1</v>
      </c>
      <c r="F140" s="101">
        <v>0</v>
      </c>
      <c r="G140" s="101">
        <v>0</v>
      </c>
      <c r="H140" s="96" t="s">
        <v>322</v>
      </c>
      <c r="I140" s="101">
        <v>0</v>
      </c>
      <c r="J140" s="101">
        <v>0</v>
      </c>
      <c r="K140" s="101">
        <v>0</v>
      </c>
      <c r="L140" s="97">
        <v>1</v>
      </c>
      <c r="M140" s="101">
        <v>0</v>
      </c>
      <c r="N140" s="101">
        <v>0</v>
      </c>
      <c r="O140" s="96" t="s">
        <v>355</v>
      </c>
      <c r="P140" s="101">
        <v>0</v>
      </c>
      <c r="Q140" s="101">
        <v>0</v>
      </c>
      <c r="R140" s="101">
        <v>0</v>
      </c>
      <c r="S140" s="97">
        <v>1</v>
      </c>
      <c r="T140" s="101">
        <v>0</v>
      </c>
      <c r="U140" s="101">
        <v>0</v>
      </c>
      <c r="V140" s="96" t="s">
        <v>322</v>
      </c>
      <c r="W140" s="101">
        <v>0</v>
      </c>
      <c r="X140" s="101">
        <v>0</v>
      </c>
      <c r="Y140" s="101">
        <v>0</v>
      </c>
      <c r="Z140" s="97">
        <v>1</v>
      </c>
      <c r="AA140" s="101">
        <v>0</v>
      </c>
      <c r="AB140" s="101">
        <v>0</v>
      </c>
      <c r="AC140" s="96" t="s">
        <v>322</v>
      </c>
      <c r="AD140" s="101">
        <v>0</v>
      </c>
      <c r="AE140" s="101">
        <v>0</v>
      </c>
      <c r="AF140" s="101">
        <v>0</v>
      </c>
      <c r="AG140" s="97">
        <v>1</v>
      </c>
      <c r="AH140" s="101">
        <v>0</v>
      </c>
      <c r="AI140" s="101">
        <v>0</v>
      </c>
    </row>
    <row r="141" spans="1:35" ht="18" x14ac:dyDescent="0.4">
      <c r="A141" s="96" t="s">
        <v>275</v>
      </c>
      <c r="B141" s="101">
        <v>0</v>
      </c>
      <c r="C141" s="101">
        <v>0</v>
      </c>
      <c r="D141" s="101">
        <v>0</v>
      </c>
      <c r="E141" s="97">
        <v>1</v>
      </c>
      <c r="F141" s="101">
        <v>0</v>
      </c>
      <c r="G141" s="101">
        <v>0</v>
      </c>
      <c r="H141" s="96" t="s">
        <v>275</v>
      </c>
      <c r="I141" s="101">
        <v>0</v>
      </c>
      <c r="J141" s="101">
        <v>0</v>
      </c>
      <c r="K141" s="101">
        <v>0</v>
      </c>
      <c r="L141" s="97">
        <v>1</v>
      </c>
      <c r="M141" s="101">
        <v>0</v>
      </c>
      <c r="N141" s="101">
        <v>0</v>
      </c>
      <c r="O141" s="96" t="s">
        <v>263</v>
      </c>
      <c r="P141" s="101">
        <v>0</v>
      </c>
      <c r="Q141" s="101">
        <v>0</v>
      </c>
      <c r="R141" s="101">
        <v>0</v>
      </c>
      <c r="S141" s="97">
        <v>1</v>
      </c>
      <c r="T141" s="101">
        <v>0</v>
      </c>
      <c r="U141" s="101">
        <v>0</v>
      </c>
      <c r="V141" s="96" t="s">
        <v>275</v>
      </c>
      <c r="W141" s="101">
        <v>0</v>
      </c>
      <c r="X141" s="101">
        <v>0</v>
      </c>
      <c r="Y141" s="101">
        <v>0</v>
      </c>
      <c r="Z141" s="97">
        <v>1</v>
      </c>
      <c r="AA141" s="101">
        <v>0</v>
      </c>
      <c r="AB141" s="101">
        <v>0</v>
      </c>
      <c r="AC141" s="96" t="s">
        <v>275</v>
      </c>
      <c r="AD141" s="101">
        <v>0</v>
      </c>
      <c r="AE141" s="101">
        <v>0</v>
      </c>
      <c r="AF141" s="101">
        <v>0</v>
      </c>
      <c r="AG141" s="97">
        <v>1</v>
      </c>
      <c r="AH141" s="101">
        <v>0</v>
      </c>
      <c r="AI141" s="101">
        <v>0</v>
      </c>
    </row>
    <row r="142" spans="1:35" ht="18" x14ac:dyDescent="0.4">
      <c r="A142" s="96" t="s">
        <v>279</v>
      </c>
      <c r="B142" s="101">
        <v>0</v>
      </c>
      <c r="C142" s="101">
        <v>0</v>
      </c>
      <c r="D142" s="101">
        <v>0</v>
      </c>
      <c r="E142" s="97">
        <v>1</v>
      </c>
      <c r="F142" s="101">
        <v>0</v>
      </c>
      <c r="G142" s="101">
        <v>0</v>
      </c>
      <c r="H142" s="96" t="s">
        <v>279</v>
      </c>
      <c r="I142" s="101">
        <v>0</v>
      </c>
      <c r="J142" s="101">
        <v>0</v>
      </c>
      <c r="K142" s="101">
        <v>0</v>
      </c>
      <c r="L142" s="97">
        <v>1</v>
      </c>
      <c r="M142" s="101">
        <v>0</v>
      </c>
      <c r="N142" s="101">
        <v>0</v>
      </c>
      <c r="O142" s="96" t="s">
        <v>319</v>
      </c>
      <c r="P142" s="101">
        <v>0</v>
      </c>
      <c r="Q142" s="101">
        <v>0</v>
      </c>
      <c r="R142" s="101">
        <v>0</v>
      </c>
      <c r="S142" s="97">
        <v>1</v>
      </c>
      <c r="T142" s="101">
        <v>0</v>
      </c>
      <c r="U142" s="101">
        <v>0</v>
      </c>
      <c r="V142" s="96" t="s">
        <v>279</v>
      </c>
      <c r="W142" s="101">
        <v>0</v>
      </c>
      <c r="X142" s="101">
        <v>0</v>
      </c>
      <c r="Y142" s="101">
        <v>0</v>
      </c>
      <c r="Z142" s="97">
        <v>1</v>
      </c>
      <c r="AA142" s="101">
        <v>0</v>
      </c>
      <c r="AB142" s="101">
        <v>0</v>
      </c>
      <c r="AC142" s="96" t="s">
        <v>279</v>
      </c>
      <c r="AD142" s="101">
        <v>0</v>
      </c>
      <c r="AE142" s="101">
        <v>0</v>
      </c>
      <c r="AF142" s="101">
        <v>0</v>
      </c>
      <c r="AG142" s="97">
        <v>1</v>
      </c>
      <c r="AH142" s="101">
        <v>0</v>
      </c>
      <c r="AI142" s="101">
        <v>0</v>
      </c>
    </row>
    <row r="143" spans="1:35" ht="18" x14ac:dyDescent="0.4">
      <c r="A143" s="96" t="s">
        <v>217</v>
      </c>
      <c r="B143" s="101">
        <v>0</v>
      </c>
      <c r="C143" s="101">
        <v>0</v>
      </c>
      <c r="D143" s="101">
        <v>0</v>
      </c>
      <c r="E143" s="97">
        <v>1</v>
      </c>
      <c r="F143" s="101">
        <v>0</v>
      </c>
      <c r="G143" s="101">
        <v>0</v>
      </c>
      <c r="H143" s="96" t="s">
        <v>217</v>
      </c>
      <c r="I143" s="101">
        <v>0</v>
      </c>
      <c r="J143" s="101">
        <v>0</v>
      </c>
      <c r="K143" s="101">
        <v>0</v>
      </c>
      <c r="L143" s="97">
        <v>1</v>
      </c>
      <c r="M143" s="101">
        <v>0</v>
      </c>
      <c r="N143" s="101">
        <v>0</v>
      </c>
      <c r="O143" s="96" t="s">
        <v>337</v>
      </c>
      <c r="P143" s="101">
        <v>0</v>
      </c>
      <c r="Q143" s="101">
        <v>0</v>
      </c>
      <c r="R143" s="101">
        <v>0</v>
      </c>
      <c r="S143" s="97">
        <v>1</v>
      </c>
      <c r="T143" s="101">
        <v>0</v>
      </c>
      <c r="U143" s="101">
        <v>0</v>
      </c>
      <c r="V143" s="96" t="s">
        <v>217</v>
      </c>
      <c r="W143" s="101">
        <v>0</v>
      </c>
      <c r="X143" s="101">
        <v>0</v>
      </c>
      <c r="Y143" s="101">
        <v>0</v>
      </c>
      <c r="Z143" s="97">
        <v>1</v>
      </c>
      <c r="AA143" s="101">
        <v>0</v>
      </c>
      <c r="AB143" s="101">
        <v>0</v>
      </c>
      <c r="AC143" s="96" t="s">
        <v>217</v>
      </c>
      <c r="AD143" s="101">
        <v>0</v>
      </c>
      <c r="AE143" s="101">
        <v>0</v>
      </c>
      <c r="AF143" s="101">
        <v>0</v>
      </c>
      <c r="AG143" s="97">
        <v>1</v>
      </c>
      <c r="AH143" s="101">
        <v>0</v>
      </c>
      <c r="AI143" s="101">
        <v>0</v>
      </c>
    </row>
    <row r="144" spans="1:35" ht="18" x14ac:dyDescent="0.4">
      <c r="A144" s="96" t="s">
        <v>233</v>
      </c>
      <c r="B144" s="101">
        <v>0</v>
      </c>
      <c r="C144" s="101">
        <v>0</v>
      </c>
      <c r="D144" s="101">
        <v>0</v>
      </c>
      <c r="E144" s="97">
        <v>1</v>
      </c>
      <c r="F144" s="101">
        <v>0</v>
      </c>
      <c r="G144" s="101">
        <v>0</v>
      </c>
      <c r="H144" s="96" t="s">
        <v>233</v>
      </c>
      <c r="I144" s="101">
        <v>0</v>
      </c>
      <c r="J144" s="101">
        <v>0</v>
      </c>
      <c r="K144" s="101">
        <v>0</v>
      </c>
      <c r="L144" s="97">
        <v>1</v>
      </c>
      <c r="M144" s="101">
        <v>0</v>
      </c>
      <c r="N144" s="101">
        <v>0</v>
      </c>
      <c r="O144" s="96" t="s">
        <v>479</v>
      </c>
      <c r="P144" s="101">
        <v>0</v>
      </c>
      <c r="Q144" s="101">
        <v>0</v>
      </c>
      <c r="R144" s="101">
        <v>0</v>
      </c>
      <c r="S144" s="97">
        <v>1</v>
      </c>
      <c r="T144" s="101">
        <v>0</v>
      </c>
      <c r="U144" s="101">
        <v>0</v>
      </c>
      <c r="V144" s="96" t="s">
        <v>233</v>
      </c>
      <c r="W144" s="101">
        <v>0</v>
      </c>
      <c r="X144" s="101">
        <v>0</v>
      </c>
      <c r="Y144" s="101">
        <v>0</v>
      </c>
      <c r="Z144" s="97">
        <v>1</v>
      </c>
      <c r="AA144" s="101">
        <v>0</v>
      </c>
      <c r="AB144" s="101">
        <v>0</v>
      </c>
      <c r="AC144" s="96" t="s">
        <v>233</v>
      </c>
      <c r="AD144" s="101">
        <v>0</v>
      </c>
      <c r="AE144" s="101">
        <v>0</v>
      </c>
      <c r="AF144" s="101">
        <v>0</v>
      </c>
      <c r="AG144" s="97">
        <v>1</v>
      </c>
      <c r="AH144" s="101">
        <v>0</v>
      </c>
      <c r="AI144" s="101">
        <v>0</v>
      </c>
    </row>
    <row r="145" spans="1:35" ht="18" x14ac:dyDescent="0.4">
      <c r="A145" s="96" t="s">
        <v>250</v>
      </c>
      <c r="B145" s="101">
        <v>0</v>
      </c>
      <c r="C145" s="101">
        <v>0</v>
      </c>
      <c r="D145" s="101">
        <v>0</v>
      </c>
      <c r="E145" s="97">
        <v>1</v>
      </c>
      <c r="F145" s="101">
        <v>0</v>
      </c>
      <c r="G145" s="101">
        <v>0</v>
      </c>
      <c r="H145" s="96" t="s">
        <v>250</v>
      </c>
      <c r="I145" s="101">
        <v>0</v>
      </c>
      <c r="J145" s="101">
        <v>0</v>
      </c>
      <c r="K145" s="101">
        <v>0</v>
      </c>
      <c r="L145" s="97">
        <v>1</v>
      </c>
      <c r="M145" s="101">
        <v>0</v>
      </c>
      <c r="N145" s="101">
        <v>0</v>
      </c>
      <c r="O145" s="96" t="s">
        <v>356</v>
      </c>
      <c r="P145" s="101">
        <v>0</v>
      </c>
      <c r="Q145" s="101">
        <v>0</v>
      </c>
      <c r="R145" s="101">
        <v>0</v>
      </c>
      <c r="S145" s="97">
        <v>1</v>
      </c>
      <c r="T145" s="101">
        <v>0</v>
      </c>
      <c r="U145" s="101">
        <v>0</v>
      </c>
      <c r="V145" s="96" t="s">
        <v>250</v>
      </c>
      <c r="W145" s="101">
        <v>0</v>
      </c>
      <c r="X145" s="101">
        <v>0</v>
      </c>
      <c r="Y145" s="101">
        <v>0</v>
      </c>
      <c r="Z145" s="97">
        <v>1</v>
      </c>
      <c r="AA145" s="101">
        <v>0</v>
      </c>
      <c r="AB145" s="101">
        <v>0</v>
      </c>
      <c r="AC145" s="96" t="s">
        <v>250</v>
      </c>
      <c r="AD145" s="101">
        <v>0</v>
      </c>
      <c r="AE145" s="101">
        <v>0</v>
      </c>
      <c r="AF145" s="101">
        <v>0</v>
      </c>
      <c r="AG145" s="97">
        <v>1</v>
      </c>
      <c r="AH145" s="101">
        <v>0</v>
      </c>
      <c r="AI145" s="101">
        <v>0</v>
      </c>
    </row>
    <row r="146" spans="1:35" ht="18" x14ac:dyDescent="0.4">
      <c r="A146" s="96" t="s">
        <v>313</v>
      </c>
      <c r="B146" s="101">
        <v>0</v>
      </c>
      <c r="C146" s="101">
        <v>0</v>
      </c>
      <c r="D146" s="101">
        <v>0</v>
      </c>
      <c r="E146" s="97">
        <v>1</v>
      </c>
      <c r="F146" s="101">
        <v>0</v>
      </c>
      <c r="G146" s="101">
        <v>0</v>
      </c>
      <c r="H146" s="96" t="s">
        <v>313</v>
      </c>
      <c r="I146" s="101">
        <v>0</v>
      </c>
      <c r="J146" s="101">
        <v>0</v>
      </c>
      <c r="K146" s="101">
        <v>0</v>
      </c>
      <c r="L146" s="97">
        <v>1</v>
      </c>
      <c r="M146" s="101">
        <v>0</v>
      </c>
      <c r="N146" s="101">
        <v>0</v>
      </c>
      <c r="O146" s="96" t="s">
        <v>314</v>
      </c>
      <c r="P146" s="101">
        <v>0</v>
      </c>
      <c r="Q146" s="101">
        <v>0</v>
      </c>
      <c r="R146" s="101">
        <v>0</v>
      </c>
      <c r="S146" s="97">
        <v>1</v>
      </c>
      <c r="T146" s="101">
        <v>0</v>
      </c>
      <c r="U146" s="101">
        <v>0</v>
      </c>
      <c r="V146" s="96" t="s">
        <v>313</v>
      </c>
      <c r="W146" s="101">
        <v>0</v>
      </c>
      <c r="X146" s="101">
        <v>0</v>
      </c>
      <c r="Y146" s="101">
        <v>0</v>
      </c>
      <c r="Z146" s="97">
        <v>1</v>
      </c>
      <c r="AA146" s="101">
        <v>0</v>
      </c>
      <c r="AB146" s="101">
        <v>0</v>
      </c>
      <c r="AC146" s="96" t="s">
        <v>313</v>
      </c>
      <c r="AD146" s="101">
        <v>0</v>
      </c>
      <c r="AE146" s="101">
        <v>0</v>
      </c>
      <c r="AF146" s="101">
        <v>0</v>
      </c>
      <c r="AG146" s="97">
        <v>1</v>
      </c>
      <c r="AH146" s="101">
        <v>0</v>
      </c>
      <c r="AI146" s="101">
        <v>0</v>
      </c>
    </row>
    <row r="147" spans="1:35" ht="18" x14ac:dyDescent="0.4">
      <c r="A147" s="96" t="s">
        <v>230</v>
      </c>
      <c r="B147" s="101">
        <v>0</v>
      </c>
      <c r="C147" s="101">
        <v>0</v>
      </c>
      <c r="D147" s="101">
        <v>0</v>
      </c>
      <c r="E147" s="97">
        <v>1</v>
      </c>
      <c r="F147" s="101">
        <v>0</v>
      </c>
      <c r="G147" s="101">
        <v>0</v>
      </c>
      <c r="H147" s="96" t="s">
        <v>230</v>
      </c>
      <c r="I147" s="101">
        <v>0</v>
      </c>
      <c r="J147" s="101">
        <v>0</v>
      </c>
      <c r="K147" s="101">
        <v>0</v>
      </c>
      <c r="L147" s="97">
        <v>1</v>
      </c>
      <c r="M147" s="101">
        <v>0</v>
      </c>
      <c r="N147" s="101">
        <v>0</v>
      </c>
      <c r="O147" s="99" t="s">
        <v>531</v>
      </c>
      <c r="P147" s="101">
        <v>0</v>
      </c>
      <c r="Q147" s="101">
        <v>0</v>
      </c>
      <c r="R147" s="101">
        <v>0</v>
      </c>
      <c r="S147" s="97">
        <v>1</v>
      </c>
      <c r="T147" s="101">
        <v>0</v>
      </c>
      <c r="U147" s="101">
        <v>0</v>
      </c>
      <c r="V147" s="96" t="s">
        <v>230</v>
      </c>
      <c r="W147" s="101">
        <v>0</v>
      </c>
      <c r="X147" s="101">
        <v>0</v>
      </c>
      <c r="Y147" s="101">
        <v>0</v>
      </c>
      <c r="Z147" s="97">
        <v>1</v>
      </c>
      <c r="AA147" s="101">
        <v>0</v>
      </c>
      <c r="AB147" s="101">
        <v>0</v>
      </c>
      <c r="AC147" s="96" t="s">
        <v>230</v>
      </c>
      <c r="AD147" s="101">
        <v>0</v>
      </c>
      <c r="AE147" s="101">
        <v>0</v>
      </c>
      <c r="AF147" s="101">
        <v>0</v>
      </c>
      <c r="AG147" s="97">
        <v>1</v>
      </c>
      <c r="AH147" s="101">
        <v>0</v>
      </c>
      <c r="AI147" s="101">
        <v>0</v>
      </c>
    </row>
    <row r="148" spans="1:35" ht="18" x14ac:dyDescent="0.4">
      <c r="A148" s="96" t="s">
        <v>325</v>
      </c>
      <c r="B148" s="101">
        <v>0</v>
      </c>
      <c r="C148" s="101">
        <v>0</v>
      </c>
      <c r="D148" s="101">
        <v>0</v>
      </c>
      <c r="E148" s="97">
        <v>1</v>
      </c>
      <c r="F148" s="101">
        <v>0</v>
      </c>
      <c r="G148" s="101">
        <v>0</v>
      </c>
      <c r="H148" s="96" t="s">
        <v>325</v>
      </c>
      <c r="I148" s="101">
        <v>0</v>
      </c>
      <c r="J148" s="101">
        <v>0</v>
      </c>
      <c r="K148" s="101">
        <v>0</v>
      </c>
      <c r="L148" s="97">
        <v>1</v>
      </c>
      <c r="M148" s="101">
        <v>0</v>
      </c>
      <c r="N148" s="101">
        <v>0</v>
      </c>
      <c r="O148" s="96" t="s">
        <v>322</v>
      </c>
      <c r="P148" s="101">
        <v>0</v>
      </c>
      <c r="Q148" s="101">
        <v>0</v>
      </c>
      <c r="R148" s="101">
        <v>0</v>
      </c>
      <c r="S148" s="97">
        <v>1</v>
      </c>
      <c r="T148" s="101">
        <v>0</v>
      </c>
      <c r="U148" s="101">
        <v>0</v>
      </c>
      <c r="V148" s="96" t="s">
        <v>325</v>
      </c>
      <c r="W148" s="101">
        <v>0</v>
      </c>
      <c r="X148" s="101">
        <v>0</v>
      </c>
      <c r="Y148" s="101">
        <v>0</v>
      </c>
      <c r="Z148" s="97">
        <v>1</v>
      </c>
      <c r="AA148" s="101">
        <v>0</v>
      </c>
      <c r="AB148" s="101">
        <v>0</v>
      </c>
      <c r="AC148" s="96" t="s">
        <v>325</v>
      </c>
      <c r="AD148" s="101">
        <v>0</v>
      </c>
      <c r="AE148" s="101">
        <v>0</v>
      </c>
      <c r="AF148" s="101">
        <v>0</v>
      </c>
      <c r="AG148" s="97">
        <v>1</v>
      </c>
      <c r="AH148" s="101">
        <v>0</v>
      </c>
      <c r="AI148" s="101">
        <v>0</v>
      </c>
    </row>
    <row r="149" spans="1:35" ht="18" x14ac:dyDescent="0.4">
      <c r="A149" s="96" t="s">
        <v>291</v>
      </c>
      <c r="B149" s="101">
        <v>0</v>
      </c>
      <c r="C149" s="101">
        <v>0</v>
      </c>
      <c r="D149" s="101">
        <v>0</v>
      </c>
      <c r="E149" s="97">
        <v>1</v>
      </c>
      <c r="F149" s="101">
        <v>0</v>
      </c>
      <c r="G149" s="101">
        <v>0</v>
      </c>
      <c r="H149" s="96" t="s">
        <v>291</v>
      </c>
      <c r="I149" s="101">
        <v>0</v>
      </c>
      <c r="J149" s="101">
        <v>0</v>
      </c>
      <c r="K149" s="101">
        <v>0</v>
      </c>
      <c r="L149" s="97">
        <v>1</v>
      </c>
      <c r="M149" s="101">
        <v>0</v>
      </c>
      <c r="N149" s="101">
        <v>0</v>
      </c>
      <c r="O149" s="96" t="s">
        <v>275</v>
      </c>
      <c r="P149" s="101">
        <v>0</v>
      </c>
      <c r="Q149" s="101">
        <v>0</v>
      </c>
      <c r="R149" s="101">
        <v>0</v>
      </c>
      <c r="S149" s="97">
        <v>1</v>
      </c>
      <c r="T149" s="101">
        <v>0</v>
      </c>
      <c r="U149" s="101">
        <v>0</v>
      </c>
      <c r="V149" s="96" t="s">
        <v>291</v>
      </c>
      <c r="W149" s="101">
        <v>0</v>
      </c>
      <c r="X149" s="101">
        <v>0</v>
      </c>
      <c r="Y149" s="101">
        <v>0</v>
      </c>
      <c r="Z149" s="97">
        <v>1</v>
      </c>
      <c r="AA149" s="101">
        <v>0</v>
      </c>
      <c r="AB149" s="101">
        <v>0</v>
      </c>
      <c r="AC149" s="96" t="s">
        <v>291</v>
      </c>
      <c r="AD149" s="101">
        <v>0</v>
      </c>
      <c r="AE149" s="101">
        <v>0</v>
      </c>
      <c r="AF149" s="101">
        <v>0</v>
      </c>
      <c r="AG149" s="97">
        <v>1</v>
      </c>
      <c r="AH149" s="101">
        <v>0</v>
      </c>
      <c r="AI149" s="101">
        <v>0</v>
      </c>
    </row>
    <row r="150" spans="1:35" ht="18" x14ac:dyDescent="0.4">
      <c r="A150" s="96" t="s">
        <v>277</v>
      </c>
      <c r="B150" s="101">
        <v>0</v>
      </c>
      <c r="C150" s="101">
        <v>0</v>
      </c>
      <c r="D150" s="101">
        <v>0</v>
      </c>
      <c r="E150" s="97">
        <v>1</v>
      </c>
      <c r="F150" s="101">
        <v>0</v>
      </c>
      <c r="G150" s="101">
        <v>0</v>
      </c>
      <c r="H150" s="96" t="s">
        <v>277</v>
      </c>
      <c r="I150" s="101">
        <v>0</v>
      </c>
      <c r="J150" s="101">
        <v>0</v>
      </c>
      <c r="K150" s="101">
        <v>0</v>
      </c>
      <c r="L150" s="97">
        <v>1</v>
      </c>
      <c r="M150" s="101">
        <v>0</v>
      </c>
      <c r="N150" s="101">
        <v>0</v>
      </c>
      <c r="O150" s="96" t="s">
        <v>279</v>
      </c>
      <c r="P150" s="101">
        <v>0</v>
      </c>
      <c r="Q150" s="101">
        <v>0</v>
      </c>
      <c r="R150" s="101">
        <v>0</v>
      </c>
      <c r="S150" s="97">
        <v>1</v>
      </c>
      <c r="T150" s="101">
        <v>0</v>
      </c>
      <c r="U150" s="101">
        <v>0</v>
      </c>
      <c r="V150" s="96" t="s">
        <v>277</v>
      </c>
      <c r="W150" s="101">
        <v>0</v>
      </c>
      <c r="X150" s="101">
        <v>0</v>
      </c>
      <c r="Y150" s="101">
        <v>0</v>
      </c>
      <c r="Z150" s="97">
        <v>1</v>
      </c>
      <c r="AA150" s="101">
        <v>0</v>
      </c>
      <c r="AB150" s="101">
        <v>0</v>
      </c>
      <c r="AC150" s="96" t="s">
        <v>277</v>
      </c>
      <c r="AD150" s="101">
        <v>0</v>
      </c>
      <c r="AE150" s="101">
        <v>0</v>
      </c>
      <c r="AF150" s="101">
        <v>0</v>
      </c>
      <c r="AG150" s="97">
        <v>1</v>
      </c>
      <c r="AH150" s="101">
        <v>0</v>
      </c>
      <c r="AI150" s="101">
        <v>0</v>
      </c>
    </row>
    <row r="151" spans="1:35" ht="18" x14ac:dyDescent="0.4">
      <c r="A151" s="96" t="s">
        <v>357</v>
      </c>
      <c r="B151" s="101">
        <v>0</v>
      </c>
      <c r="C151" s="101">
        <v>0</v>
      </c>
      <c r="D151" s="101">
        <v>0</v>
      </c>
      <c r="E151" s="97">
        <v>1</v>
      </c>
      <c r="F151" s="101">
        <v>0</v>
      </c>
      <c r="G151" s="101">
        <v>0</v>
      </c>
      <c r="H151" s="96" t="s">
        <v>357</v>
      </c>
      <c r="I151" s="101">
        <v>0</v>
      </c>
      <c r="J151" s="101">
        <v>0</v>
      </c>
      <c r="K151" s="101">
        <v>0</v>
      </c>
      <c r="L151" s="97">
        <v>1</v>
      </c>
      <c r="M151" s="101">
        <v>0</v>
      </c>
      <c r="N151" s="101">
        <v>0</v>
      </c>
      <c r="O151" s="96" t="s">
        <v>250</v>
      </c>
      <c r="P151" s="101">
        <v>0</v>
      </c>
      <c r="Q151" s="101">
        <v>0</v>
      </c>
      <c r="R151" s="101">
        <v>0</v>
      </c>
      <c r="S151" s="97">
        <v>1</v>
      </c>
      <c r="T151" s="101">
        <v>0</v>
      </c>
      <c r="U151" s="101">
        <v>0</v>
      </c>
      <c r="V151" s="96" t="s">
        <v>357</v>
      </c>
      <c r="W151" s="101">
        <v>0</v>
      </c>
      <c r="X151" s="101">
        <v>0</v>
      </c>
      <c r="Y151" s="101">
        <v>0</v>
      </c>
      <c r="Z151" s="97">
        <v>1</v>
      </c>
      <c r="AA151" s="101">
        <v>0</v>
      </c>
      <c r="AB151" s="101">
        <v>0</v>
      </c>
      <c r="AC151" s="96" t="s">
        <v>357</v>
      </c>
      <c r="AD151" s="101">
        <v>0</v>
      </c>
      <c r="AE151" s="101">
        <v>0</v>
      </c>
      <c r="AF151" s="101">
        <v>0</v>
      </c>
      <c r="AG151" s="97">
        <v>1</v>
      </c>
      <c r="AH151" s="101">
        <v>0</v>
      </c>
      <c r="AI151" s="101">
        <v>0</v>
      </c>
    </row>
    <row r="152" spans="1:35" ht="18" x14ac:dyDescent="0.4">
      <c r="A152" s="96" t="s">
        <v>358</v>
      </c>
      <c r="B152" s="101">
        <v>0</v>
      </c>
      <c r="C152" s="101">
        <v>0</v>
      </c>
      <c r="D152" s="101">
        <v>0</v>
      </c>
      <c r="E152" s="97">
        <v>1</v>
      </c>
      <c r="F152" s="101">
        <v>0</v>
      </c>
      <c r="G152" s="101">
        <v>0</v>
      </c>
      <c r="H152" s="96" t="s">
        <v>358</v>
      </c>
      <c r="I152" s="101">
        <v>0</v>
      </c>
      <c r="J152" s="101">
        <v>0</v>
      </c>
      <c r="K152" s="101">
        <v>0</v>
      </c>
      <c r="L152" s="97">
        <v>1</v>
      </c>
      <c r="M152" s="101">
        <v>0</v>
      </c>
      <c r="N152" s="101">
        <v>0</v>
      </c>
      <c r="O152" s="96" t="s">
        <v>313</v>
      </c>
      <c r="P152" s="101">
        <v>0</v>
      </c>
      <c r="Q152" s="101">
        <v>0</v>
      </c>
      <c r="R152" s="101">
        <v>0</v>
      </c>
      <c r="S152" s="97">
        <v>1</v>
      </c>
      <c r="T152" s="101">
        <v>0</v>
      </c>
      <c r="U152" s="101">
        <v>0</v>
      </c>
      <c r="V152" s="96" t="s">
        <v>358</v>
      </c>
      <c r="W152" s="101">
        <v>0</v>
      </c>
      <c r="X152" s="101">
        <v>0</v>
      </c>
      <c r="Y152" s="101">
        <v>0</v>
      </c>
      <c r="Z152" s="97">
        <v>1</v>
      </c>
      <c r="AA152" s="101">
        <v>0</v>
      </c>
      <c r="AB152" s="101">
        <v>0</v>
      </c>
      <c r="AC152" s="96" t="s">
        <v>358</v>
      </c>
      <c r="AD152" s="101">
        <v>0</v>
      </c>
      <c r="AE152" s="101">
        <v>0</v>
      </c>
      <c r="AF152" s="101">
        <v>0</v>
      </c>
      <c r="AG152" s="97">
        <v>1</v>
      </c>
      <c r="AH152" s="101">
        <v>0</v>
      </c>
      <c r="AI152" s="101">
        <v>0</v>
      </c>
    </row>
    <row r="153" spans="1:35" ht="18" x14ac:dyDescent="0.4">
      <c r="A153" s="96" t="s">
        <v>359</v>
      </c>
      <c r="B153" s="101">
        <v>0</v>
      </c>
      <c r="C153" s="101">
        <v>0</v>
      </c>
      <c r="D153" s="101">
        <v>0</v>
      </c>
      <c r="E153" s="97">
        <v>1</v>
      </c>
      <c r="F153" s="101">
        <v>0</v>
      </c>
      <c r="G153" s="101">
        <v>0</v>
      </c>
      <c r="H153" s="96" t="s">
        <v>359</v>
      </c>
      <c r="I153" s="101">
        <v>0</v>
      </c>
      <c r="J153" s="101">
        <v>0</v>
      </c>
      <c r="K153" s="101">
        <v>0</v>
      </c>
      <c r="L153" s="97">
        <v>1</v>
      </c>
      <c r="M153" s="101">
        <v>0</v>
      </c>
      <c r="N153" s="101">
        <v>0</v>
      </c>
      <c r="O153" s="96" t="s">
        <v>230</v>
      </c>
      <c r="P153" s="101">
        <v>0</v>
      </c>
      <c r="Q153" s="101">
        <v>0</v>
      </c>
      <c r="R153" s="101">
        <v>0</v>
      </c>
      <c r="S153" s="97">
        <v>1</v>
      </c>
      <c r="T153" s="101">
        <v>0</v>
      </c>
      <c r="U153" s="101">
        <v>0</v>
      </c>
      <c r="V153" s="96" t="s">
        <v>359</v>
      </c>
      <c r="W153" s="101">
        <v>0</v>
      </c>
      <c r="X153" s="101">
        <v>0</v>
      </c>
      <c r="Y153" s="101">
        <v>0</v>
      </c>
      <c r="Z153" s="97">
        <v>1</v>
      </c>
      <c r="AA153" s="101">
        <v>0</v>
      </c>
      <c r="AB153" s="101">
        <v>0</v>
      </c>
      <c r="AC153" s="96" t="s">
        <v>359</v>
      </c>
      <c r="AD153" s="101">
        <v>0</v>
      </c>
      <c r="AE153" s="101">
        <v>0</v>
      </c>
      <c r="AF153" s="101">
        <v>0</v>
      </c>
      <c r="AG153" s="97">
        <v>1</v>
      </c>
      <c r="AH153" s="101">
        <v>0</v>
      </c>
      <c r="AI153" s="101">
        <v>0</v>
      </c>
    </row>
    <row r="154" spans="1:35" ht="18" x14ac:dyDescent="0.4">
      <c r="A154" s="96" t="s">
        <v>361</v>
      </c>
      <c r="B154" s="101">
        <v>0</v>
      </c>
      <c r="C154" s="101">
        <v>0</v>
      </c>
      <c r="D154" s="101">
        <v>0</v>
      </c>
      <c r="E154" s="97">
        <v>1</v>
      </c>
      <c r="F154" s="101">
        <v>0</v>
      </c>
      <c r="G154" s="101">
        <v>0</v>
      </c>
      <c r="H154" s="96" t="s">
        <v>361</v>
      </c>
      <c r="I154" s="101">
        <v>0</v>
      </c>
      <c r="J154" s="101">
        <v>0</v>
      </c>
      <c r="K154" s="101">
        <v>0</v>
      </c>
      <c r="L154" s="97">
        <v>1</v>
      </c>
      <c r="M154" s="101">
        <v>0</v>
      </c>
      <c r="N154" s="101">
        <v>0</v>
      </c>
      <c r="O154" s="96" t="s">
        <v>325</v>
      </c>
      <c r="P154" s="101">
        <v>0</v>
      </c>
      <c r="Q154" s="101">
        <v>0</v>
      </c>
      <c r="R154" s="101">
        <v>0</v>
      </c>
      <c r="S154" s="97">
        <v>1</v>
      </c>
      <c r="T154" s="101">
        <v>0</v>
      </c>
      <c r="U154" s="101">
        <v>0</v>
      </c>
      <c r="V154" s="96" t="s">
        <v>361</v>
      </c>
      <c r="W154" s="101">
        <v>0</v>
      </c>
      <c r="X154" s="101">
        <v>0</v>
      </c>
      <c r="Y154" s="101">
        <v>0</v>
      </c>
      <c r="Z154" s="97">
        <v>1</v>
      </c>
      <c r="AA154" s="101">
        <v>0</v>
      </c>
      <c r="AB154" s="101">
        <v>0</v>
      </c>
      <c r="AC154" s="96" t="s">
        <v>361</v>
      </c>
      <c r="AD154" s="101">
        <v>0</v>
      </c>
      <c r="AE154" s="101">
        <v>0</v>
      </c>
      <c r="AF154" s="101">
        <v>0</v>
      </c>
      <c r="AG154" s="97">
        <v>1</v>
      </c>
      <c r="AH154" s="101">
        <v>0</v>
      </c>
      <c r="AI154" s="101">
        <v>0</v>
      </c>
    </row>
    <row r="155" spans="1:35" ht="18" x14ac:dyDescent="0.4">
      <c r="A155" s="96" t="s">
        <v>362</v>
      </c>
      <c r="B155" s="101">
        <v>0</v>
      </c>
      <c r="C155" s="101">
        <v>0</v>
      </c>
      <c r="D155" s="101">
        <v>0</v>
      </c>
      <c r="E155" s="97">
        <v>1</v>
      </c>
      <c r="F155" s="101">
        <v>0</v>
      </c>
      <c r="G155" s="101">
        <v>0</v>
      </c>
      <c r="H155" s="96" t="s">
        <v>362</v>
      </c>
      <c r="I155" s="101">
        <v>0</v>
      </c>
      <c r="J155" s="101">
        <v>0</v>
      </c>
      <c r="K155" s="101">
        <v>0</v>
      </c>
      <c r="L155" s="97">
        <v>1</v>
      </c>
      <c r="M155" s="101">
        <v>0</v>
      </c>
      <c r="N155" s="101">
        <v>0</v>
      </c>
      <c r="O155" s="96" t="s">
        <v>357</v>
      </c>
      <c r="P155" s="101">
        <v>0</v>
      </c>
      <c r="Q155" s="101">
        <v>0</v>
      </c>
      <c r="R155" s="101">
        <v>0</v>
      </c>
      <c r="S155" s="97">
        <v>1</v>
      </c>
      <c r="T155" s="101">
        <v>0</v>
      </c>
      <c r="U155" s="101">
        <v>0</v>
      </c>
      <c r="V155" s="96" t="s">
        <v>362</v>
      </c>
      <c r="W155" s="101">
        <v>0</v>
      </c>
      <c r="X155" s="101">
        <v>0</v>
      </c>
      <c r="Y155" s="101">
        <v>0</v>
      </c>
      <c r="Z155" s="97">
        <v>1</v>
      </c>
      <c r="AA155" s="101">
        <v>0</v>
      </c>
      <c r="AB155" s="101">
        <v>0</v>
      </c>
      <c r="AC155" s="96" t="s">
        <v>362</v>
      </c>
      <c r="AD155" s="101">
        <v>0</v>
      </c>
      <c r="AE155" s="101">
        <v>0</v>
      </c>
      <c r="AF155" s="101">
        <v>0</v>
      </c>
      <c r="AG155" s="97">
        <v>1</v>
      </c>
      <c r="AH155" s="101">
        <v>0</v>
      </c>
      <c r="AI155" s="101">
        <v>0</v>
      </c>
    </row>
    <row r="156" spans="1:35" ht="18" x14ac:dyDescent="0.4">
      <c r="A156" s="96" t="s">
        <v>363</v>
      </c>
      <c r="B156" s="101">
        <v>0</v>
      </c>
      <c r="C156" s="101">
        <v>0</v>
      </c>
      <c r="D156" s="101">
        <v>0</v>
      </c>
      <c r="E156" s="97">
        <v>1</v>
      </c>
      <c r="F156" s="101">
        <v>0</v>
      </c>
      <c r="G156" s="101">
        <v>0</v>
      </c>
      <c r="H156" s="96" t="s">
        <v>363</v>
      </c>
      <c r="I156" s="101">
        <v>0</v>
      </c>
      <c r="J156" s="101">
        <v>0</v>
      </c>
      <c r="K156" s="101">
        <v>0</v>
      </c>
      <c r="L156" s="97">
        <v>1</v>
      </c>
      <c r="M156" s="101">
        <v>0</v>
      </c>
      <c r="N156" s="101">
        <v>0</v>
      </c>
      <c r="O156" s="96" t="s">
        <v>358</v>
      </c>
      <c r="P156" s="101">
        <v>0</v>
      </c>
      <c r="Q156" s="101">
        <v>0</v>
      </c>
      <c r="R156" s="101">
        <v>0</v>
      </c>
      <c r="S156" s="97">
        <v>1</v>
      </c>
      <c r="T156" s="101">
        <v>0</v>
      </c>
      <c r="U156" s="101">
        <v>0</v>
      </c>
      <c r="V156" s="96" t="s">
        <v>363</v>
      </c>
      <c r="W156" s="101">
        <v>0</v>
      </c>
      <c r="X156" s="101">
        <v>0</v>
      </c>
      <c r="Y156" s="101">
        <v>0</v>
      </c>
      <c r="Z156" s="97">
        <v>1</v>
      </c>
      <c r="AA156" s="101">
        <v>0</v>
      </c>
      <c r="AB156" s="101">
        <v>0</v>
      </c>
      <c r="AC156" s="96" t="s">
        <v>363</v>
      </c>
      <c r="AD156" s="101">
        <v>0</v>
      </c>
      <c r="AE156" s="101">
        <v>0</v>
      </c>
      <c r="AF156" s="101">
        <v>0</v>
      </c>
      <c r="AG156" s="97">
        <v>1</v>
      </c>
      <c r="AH156" s="101">
        <v>0</v>
      </c>
      <c r="AI156" s="101">
        <v>0</v>
      </c>
    </row>
    <row r="157" spans="1:35" ht="18" x14ac:dyDescent="0.4">
      <c r="A157" s="96" t="s">
        <v>229</v>
      </c>
      <c r="B157" s="101">
        <v>0</v>
      </c>
      <c r="C157" s="101">
        <v>0</v>
      </c>
      <c r="D157" s="101">
        <v>0</v>
      </c>
      <c r="E157" s="97">
        <v>1</v>
      </c>
      <c r="F157" s="101">
        <v>0</v>
      </c>
      <c r="G157" s="101">
        <v>0</v>
      </c>
      <c r="H157" s="96" t="s">
        <v>229</v>
      </c>
      <c r="I157" s="101">
        <v>0</v>
      </c>
      <c r="J157" s="101">
        <v>0</v>
      </c>
      <c r="K157" s="101">
        <v>0</v>
      </c>
      <c r="L157" s="97">
        <v>1</v>
      </c>
      <c r="M157" s="101">
        <v>0</v>
      </c>
      <c r="N157" s="101">
        <v>0</v>
      </c>
      <c r="O157" s="96" t="s">
        <v>359</v>
      </c>
      <c r="P157" s="101">
        <v>0</v>
      </c>
      <c r="Q157" s="101">
        <v>0</v>
      </c>
      <c r="R157" s="101">
        <v>0</v>
      </c>
      <c r="S157" s="97">
        <v>1</v>
      </c>
      <c r="T157" s="101">
        <v>0</v>
      </c>
      <c r="U157" s="101">
        <v>0</v>
      </c>
      <c r="V157" s="96" t="s">
        <v>229</v>
      </c>
      <c r="W157" s="101">
        <v>0</v>
      </c>
      <c r="X157" s="101">
        <v>0</v>
      </c>
      <c r="Y157" s="101">
        <v>0</v>
      </c>
      <c r="Z157" s="97">
        <v>1</v>
      </c>
      <c r="AA157" s="101">
        <v>0</v>
      </c>
      <c r="AB157" s="101">
        <v>0</v>
      </c>
      <c r="AC157" s="96" t="s">
        <v>229</v>
      </c>
      <c r="AD157" s="101">
        <v>0</v>
      </c>
      <c r="AE157" s="101">
        <v>0</v>
      </c>
      <c r="AF157" s="101">
        <v>0</v>
      </c>
      <c r="AG157" s="97">
        <v>1</v>
      </c>
      <c r="AH157" s="101">
        <v>0</v>
      </c>
      <c r="AI157" s="101">
        <v>0</v>
      </c>
    </row>
    <row r="158" spans="1:35" ht="18" x14ac:dyDescent="0.4">
      <c r="A158" s="96" t="s">
        <v>238</v>
      </c>
      <c r="B158" s="101">
        <v>0</v>
      </c>
      <c r="C158" s="101">
        <v>0</v>
      </c>
      <c r="D158" s="101">
        <v>0</v>
      </c>
      <c r="E158" s="97">
        <v>1</v>
      </c>
      <c r="F158" s="101">
        <v>0</v>
      </c>
      <c r="G158" s="101">
        <v>0</v>
      </c>
      <c r="H158" s="96" t="s">
        <v>238</v>
      </c>
      <c r="I158" s="101">
        <v>0</v>
      </c>
      <c r="J158" s="101">
        <v>0</v>
      </c>
      <c r="K158" s="101">
        <v>0</v>
      </c>
      <c r="L158" s="97">
        <v>1</v>
      </c>
      <c r="M158" s="101">
        <v>0</v>
      </c>
      <c r="N158" s="101">
        <v>0</v>
      </c>
      <c r="O158" s="96" t="s">
        <v>361</v>
      </c>
      <c r="P158" s="101">
        <v>0</v>
      </c>
      <c r="Q158" s="101">
        <v>0</v>
      </c>
      <c r="R158" s="101">
        <v>0</v>
      </c>
      <c r="S158" s="97">
        <v>1</v>
      </c>
      <c r="T158" s="101">
        <v>0</v>
      </c>
      <c r="U158" s="101">
        <v>0</v>
      </c>
      <c r="V158" s="96" t="s">
        <v>238</v>
      </c>
      <c r="W158" s="101">
        <v>0</v>
      </c>
      <c r="X158" s="101">
        <v>0</v>
      </c>
      <c r="Y158" s="101">
        <v>0</v>
      </c>
      <c r="Z158" s="97">
        <v>1</v>
      </c>
      <c r="AA158" s="101">
        <v>0</v>
      </c>
      <c r="AB158" s="101">
        <v>0</v>
      </c>
      <c r="AC158" s="96" t="s">
        <v>238</v>
      </c>
      <c r="AD158" s="101">
        <v>0</v>
      </c>
      <c r="AE158" s="101">
        <v>0</v>
      </c>
      <c r="AF158" s="101">
        <v>0</v>
      </c>
      <c r="AG158" s="97">
        <v>1</v>
      </c>
      <c r="AH158" s="101">
        <v>0</v>
      </c>
      <c r="AI158" s="101">
        <v>0</v>
      </c>
    </row>
    <row r="159" spans="1:35" ht="18" x14ac:dyDescent="0.4">
      <c r="A159" s="96" t="s">
        <v>243</v>
      </c>
      <c r="B159" s="101">
        <v>0</v>
      </c>
      <c r="C159" s="101">
        <v>0</v>
      </c>
      <c r="D159" s="101">
        <v>0</v>
      </c>
      <c r="E159" s="97">
        <v>1</v>
      </c>
      <c r="F159" s="101">
        <v>0</v>
      </c>
      <c r="G159" s="101">
        <v>0</v>
      </c>
      <c r="H159" s="96" t="s">
        <v>243</v>
      </c>
      <c r="I159" s="101">
        <v>0</v>
      </c>
      <c r="J159" s="101">
        <v>0</v>
      </c>
      <c r="K159" s="101">
        <v>0</v>
      </c>
      <c r="L159" s="97">
        <v>1</v>
      </c>
      <c r="M159" s="101">
        <v>0</v>
      </c>
      <c r="N159" s="101">
        <v>0</v>
      </c>
      <c r="O159" s="96" t="s">
        <v>362</v>
      </c>
      <c r="P159" s="101">
        <v>0</v>
      </c>
      <c r="Q159" s="101">
        <v>0</v>
      </c>
      <c r="R159" s="101">
        <v>0</v>
      </c>
      <c r="S159" s="97">
        <v>1</v>
      </c>
      <c r="T159" s="101">
        <v>0</v>
      </c>
      <c r="U159" s="101">
        <v>0</v>
      </c>
      <c r="V159" s="96" t="s">
        <v>243</v>
      </c>
      <c r="W159" s="101">
        <v>0</v>
      </c>
      <c r="X159" s="101">
        <v>0</v>
      </c>
      <c r="Y159" s="101">
        <v>0</v>
      </c>
      <c r="Z159" s="97">
        <v>1</v>
      </c>
      <c r="AA159" s="101">
        <v>0</v>
      </c>
      <c r="AB159" s="101">
        <v>0</v>
      </c>
      <c r="AC159" s="96" t="s">
        <v>243</v>
      </c>
      <c r="AD159" s="101">
        <v>0</v>
      </c>
      <c r="AE159" s="101">
        <v>0</v>
      </c>
      <c r="AF159" s="101">
        <v>0</v>
      </c>
      <c r="AG159" s="97">
        <v>1</v>
      </c>
      <c r="AH159" s="101">
        <v>0</v>
      </c>
      <c r="AI159" s="101">
        <v>0</v>
      </c>
    </row>
    <row r="160" spans="1:35" ht="18" x14ac:dyDescent="0.4">
      <c r="A160" s="96" t="s">
        <v>288</v>
      </c>
      <c r="B160" s="101">
        <v>0</v>
      </c>
      <c r="C160" s="101">
        <v>0</v>
      </c>
      <c r="D160" s="101">
        <v>0</v>
      </c>
      <c r="E160" s="97">
        <v>1</v>
      </c>
      <c r="F160" s="101">
        <v>0</v>
      </c>
      <c r="G160" s="101">
        <v>0</v>
      </c>
      <c r="H160" s="96" t="s">
        <v>288</v>
      </c>
      <c r="I160" s="101">
        <v>0</v>
      </c>
      <c r="J160" s="101">
        <v>0</v>
      </c>
      <c r="K160" s="101">
        <v>0</v>
      </c>
      <c r="L160" s="97">
        <v>1</v>
      </c>
      <c r="M160" s="101">
        <v>0</v>
      </c>
      <c r="N160" s="101">
        <v>0</v>
      </c>
      <c r="O160" s="96" t="s">
        <v>363</v>
      </c>
      <c r="P160" s="101">
        <v>0</v>
      </c>
      <c r="Q160" s="101">
        <v>0</v>
      </c>
      <c r="R160" s="101">
        <v>0</v>
      </c>
      <c r="S160" s="97">
        <v>1</v>
      </c>
      <c r="T160" s="101">
        <v>0</v>
      </c>
      <c r="U160" s="101">
        <v>0</v>
      </c>
      <c r="V160" s="96" t="s">
        <v>288</v>
      </c>
      <c r="W160" s="101">
        <v>0</v>
      </c>
      <c r="X160" s="101">
        <v>0</v>
      </c>
      <c r="Y160" s="101">
        <v>0</v>
      </c>
      <c r="Z160" s="97">
        <v>1</v>
      </c>
      <c r="AA160" s="101">
        <v>0</v>
      </c>
      <c r="AB160" s="101">
        <v>0</v>
      </c>
      <c r="AC160" s="96" t="s">
        <v>288</v>
      </c>
      <c r="AD160" s="101">
        <v>0</v>
      </c>
      <c r="AE160" s="101">
        <v>0</v>
      </c>
      <c r="AF160" s="101">
        <v>0</v>
      </c>
      <c r="AG160" s="97">
        <v>1</v>
      </c>
      <c r="AH160" s="101">
        <v>0</v>
      </c>
      <c r="AI160" s="101">
        <v>0</v>
      </c>
    </row>
    <row r="161" spans="1:35" ht="36" x14ac:dyDescent="0.4">
      <c r="A161" s="96" t="s">
        <v>364</v>
      </c>
      <c r="B161" s="101">
        <v>0</v>
      </c>
      <c r="C161" s="101">
        <v>0</v>
      </c>
      <c r="D161" s="101">
        <v>0</v>
      </c>
      <c r="E161" s="97">
        <v>1</v>
      </c>
      <c r="F161" s="101">
        <v>0</v>
      </c>
      <c r="G161" s="101">
        <v>0</v>
      </c>
      <c r="H161" s="96" t="s">
        <v>364</v>
      </c>
      <c r="I161" s="101">
        <v>0</v>
      </c>
      <c r="J161" s="101">
        <v>0</v>
      </c>
      <c r="K161" s="101">
        <v>0</v>
      </c>
      <c r="L161" s="97">
        <v>1</v>
      </c>
      <c r="M161" s="101">
        <v>0</v>
      </c>
      <c r="N161" s="101">
        <v>0</v>
      </c>
      <c r="O161" s="96" t="s">
        <v>229</v>
      </c>
      <c r="P161" s="101">
        <v>0</v>
      </c>
      <c r="Q161" s="101">
        <v>0</v>
      </c>
      <c r="R161" s="101">
        <v>0</v>
      </c>
      <c r="S161" s="97">
        <v>1</v>
      </c>
      <c r="T161" s="101">
        <v>0</v>
      </c>
      <c r="U161" s="101">
        <v>0</v>
      </c>
      <c r="V161" s="96" t="s">
        <v>364</v>
      </c>
      <c r="W161" s="101">
        <v>0</v>
      </c>
      <c r="X161" s="101">
        <v>0</v>
      </c>
      <c r="Y161" s="101">
        <v>0</v>
      </c>
      <c r="Z161" s="97">
        <v>1</v>
      </c>
      <c r="AA161" s="101">
        <v>0</v>
      </c>
      <c r="AB161" s="101">
        <v>0</v>
      </c>
      <c r="AC161" s="96" t="s">
        <v>364</v>
      </c>
      <c r="AD161" s="101">
        <v>0</v>
      </c>
      <c r="AE161" s="101">
        <v>0</v>
      </c>
      <c r="AF161" s="101">
        <v>0</v>
      </c>
      <c r="AG161" s="97">
        <v>1</v>
      </c>
      <c r="AH161" s="101">
        <v>0</v>
      </c>
      <c r="AI161" s="101">
        <v>0</v>
      </c>
    </row>
    <row r="162" spans="1:35" ht="18" x14ac:dyDescent="0.4">
      <c r="A162" s="96" t="s">
        <v>365</v>
      </c>
      <c r="B162" s="101">
        <v>0</v>
      </c>
      <c r="C162" s="101">
        <v>0</v>
      </c>
      <c r="D162" s="101">
        <v>0</v>
      </c>
      <c r="E162" s="97">
        <v>1</v>
      </c>
      <c r="F162" s="101">
        <v>0</v>
      </c>
      <c r="G162" s="101">
        <v>0</v>
      </c>
      <c r="H162" s="96" t="s">
        <v>365</v>
      </c>
      <c r="I162" s="101">
        <v>0</v>
      </c>
      <c r="J162" s="101">
        <v>0</v>
      </c>
      <c r="K162" s="101">
        <v>0</v>
      </c>
      <c r="L162" s="97">
        <v>1</v>
      </c>
      <c r="M162" s="101">
        <v>0</v>
      </c>
      <c r="N162" s="101">
        <v>0</v>
      </c>
      <c r="O162" s="96" t="s">
        <v>238</v>
      </c>
      <c r="P162" s="101">
        <v>0</v>
      </c>
      <c r="Q162" s="101">
        <v>0</v>
      </c>
      <c r="R162" s="101">
        <v>0</v>
      </c>
      <c r="S162" s="97">
        <v>1</v>
      </c>
      <c r="T162" s="101">
        <v>0</v>
      </c>
      <c r="U162" s="101">
        <v>0</v>
      </c>
      <c r="V162" s="96" t="s">
        <v>365</v>
      </c>
      <c r="W162" s="101">
        <v>0</v>
      </c>
      <c r="X162" s="101">
        <v>0</v>
      </c>
      <c r="Y162" s="101">
        <v>0</v>
      </c>
      <c r="Z162" s="97">
        <v>1</v>
      </c>
      <c r="AA162" s="101">
        <v>0</v>
      </c>
      <c r="AB162" s="101">
        <v>0</v>
      </c>
      <c r="AC162" s="96" t="s">
        <v>365</v>
      </c>
      <c r="AD162" s="101">
        <v>0</v>
      </c>
      <c r="AE162" s="101">
        <v>0</v>
      </c>
      <c r="AF162" s="101">
        <v>0</v>
      </c>
      <c r="AG162" s="97">
        <v>1</v>
      </c>
      <c r="AH162" s="101">
        <v>0</v>
      </c>
      <c r="AI162" s="101">
        <v>0</v>
      </c>
    </row>
    <row r="163" spans="1:35" ht="18" x14ac:dyDescent="0.4">
      <c r="A163" s="96" t="s">
        <v>519</v>
      </c>
      <c r="B163" s="101">
        <v>0</v>
      </c>
      <c r="C163" s="101">
        <v>0</v>
      </c>
      <c r="D163" s="101">
        <v>0</v>
      </c>
      <c r="E163" s="97">
        <v>1</v>
      </c>
      <c r="F163" s="101">
        <v>0</v>
      </c>
      <c r="G163" s="101">
        <v>0</v>
      </c>
      <c r="H163" s="96" t="s">
        <v>519</v>
      </c>
      <c r="I163" s="101">
        <v>0</v>
      </c>
      <c r="J163" s="101">
        <v>0</v>
      </c>
      <c r="K163" s="101">
        <v>0</v>
      </c>
      <c r="L163" s="97">
        <v>1</v>
      </c>
      <c r="M163" s="101">
        <v>0</v>
      </c>
      <c r="N163" s="101">
        <v>0</v>
      </c>
      <c r="O163" s="96" t="s">
        <v>243</v>
      </c>
      <c r="P163" s="101">
        <v>0</v>
      </c>
      <c r="Q163" s="101">
        <v>0</v>
      </c>
      <c r="R163" s="101">
        <v>0</v>
      </c>
      <c r="S163" s="97">
        <v>1</v>
      </c>
      <c r="T163" s="101">
        <v>0</v>
      </c>
      <c r="U163" s="101">
        <v>0</v>
      </c>
      <c r="V163" s="96" t="s">
        <v>519</v>
      </c>
      <c r="W163" s="101">
        <v>0</v>
      </c>
      <c r="X163" s="101">
        <v>0</v>
      </c>
      <c r="Y163" s="101">
        <v>0</v>
      </c>
      <c r="Z163" s="97">
        <v>1</v>
      </c>
      <c r="AA163" s="101">
        <v>0</v>
      </c>
      <c r="AB163" s="101">
        <v>0</v>
      </c>
      <c r="AC163" s="96" t="s">
        <v>519</v>
      </c>
      <c r="AD163" s="101">
        <v>0</v>
      </c>
      <c r="AE163" s="101">
        <v>0</v>
      </c>
      <c r="AF163" s="101">
        <v>0</v>
      </c>
      <c r="AG163" s="97">
        <v>1</v>
      </c>
      <c r="AH163" s="101">
        <v>0</v>
      </c>
      <c r="AI163" s="101">
        <v>0</v>
      </c>
    </row>
    <row r="164" spans="1:35" ht="36" x14ac:dyDescent="0.4">
      <c r="A164" s="96" t="s">
        <v>293</v>
      </c>
      <c r="B164" s="101">
        <v>0</v>
      </c>
      <c r="C164" s="101">
        <v>0</v>
      </c>
      <c r="D164" s="101">
        <v>0</v>
      </c>
      <c r="E164" s="97">
        <v>1</v>
      </c>
      <c r="F164" s="101">
        <v>0</v>
      </c>
      <c r="G164" s="101">
        <v>0</v>
      </c>
      <c r="H164" s="96" t="s">
        <v>293</v>
      </c>
      <c r="I164" s="101">
        <v>0</v>
      </c>
      <c r="J164" s="101">
        <v>0</v>
      </c>
      <c r="K164" s="101">
        <v>0</v>
      </c>
      <c r="L164" s="97">
        <v>1</v>
      </c>
      <c r="M164" s="101">
        <v>0</v>
      </c>
      <c r="N164" s="101">
        <v>0</v>
      </c>
      <c r="O164" s="96" t="s">
        <v>364</v>
      </c>
      <c r="P164" s="101">
        <v>0</v>
      </c>
      <c r="Q164" s="101">
        <v>0</v>
      </c>
      <c r="R164" s="101">
        <v>0</v>
      </c>
      <c r="S164" s="97">
        <v>1</v>
      </c>
      <c r="T164" s="101">
        <v>0</v>
      </c>
      <c r="U164" s="101">
        <v>0</v>
      </c>
      <c r="V164" s="96" t="s">
        <v>293</v>
      </c>
      <c r="W164" s="101">
        <v>0</v>
      </c>
      <c r="X164" s="101">
        <v>0</v>
      </c>
      <c r="Y164" s="101">
        <v>0</v>
      </c>
      <c r="Z164" s="97">
        <v>1</v>
      </c>
      <c r="AA164" s="101">
        <v>0</v>
      </c>
      <c r="AB164" s="101">
        <v>0</v>
      </c>
      <c r="AC164" s="96" t="s">
        <v>293</v>
      </c>
      <c r="AD164" s="101">
        <v>0</v>
      </c>
      <c r="AE164" s="101">
        <v>0</v>
      </c>
      <c r="AF164" s="101">
        <v>0</v>
      </c>
      <c r="AG164" s="97">
        <v>1</v>
      </c>
      <c r="AH164" s="101">
        <v>0</v>
      </c>
      <c r="AI164" s="101">
        <v>0</v>
      </c>
    </row>
    <row r="165" spans="1:35" ht="18" x14ac:dyDescent="0.4">
      <c r="A165" s="96" t="s">
        <v>286</v>
      </c>
      <c r="B165" s="101">
        <v>0</v>
      </c>
      <c r="C165" s="101">
        <v>0</v>
      </c>
      <c r="D165" s="101">
        <v>0</v>
      </c>
      <c r="E165" s="97">
        <v>1</v>
      </c>
      <c r="F165" s="101">
        <v>0</v>
      </c>
      <c r="G165" s="101">
        <v>0</v>
      </c>
      <c r="H165" s="96" t="s">
        <v>286</v>
      </c>
      <c r="I165" s="101">
        <v>0</v>
      </c>
      <c r="J165" s="101">
        <v>0</v>
      </c>
      <c r="K165" s="101">
        <v>0</v>
      </c>
      <c r="L165" s="97">
        <v>1</v>
      </c>
      <c r="M165" s="101">
        <v>0</v>
      </c>
      <c r="N165" s="101">
        <v>0</v>
      </c>
      <c r="O165" s="96" t="s">
        <v>365</v>
      </c>
      <c r="P165" s="101">
        <v>0</v>
      </c>
      <c r="Q165" s="101">
        <v>0</v>
      </c>
      <c r="R165" s="101">
        <v>0</v>
      </c>
      <c r="S165" s="97">
        <v>1</v>
      </c>
      <c r="T165" s="101">
        <v>0</v>
      </c>
      <c r="U165" s="101">
        <v>0</v>
      </c>
      <c r="V165" s="96" t="s">
        <v>286</v>
      </c>
      <c r="W165" s="101">
        <v>0</v>
      </c>
      <c r="X165" s="101">
        <v>0</v>
      </c>
      <c r="Y165" s="101">
        <v>0</v>
      </c>
      <c r="Z165" s="97">
        <v>1</v>
      </c>
      <c r="AA165" s="101">
        <v>0</v>
      </c>
      <c r="AB165" s="101">
        <v>0</v>
      </c>
      <c r="AC165" s="96" t="s">
        <v>286</v>
      </c>
      <c r="AD165" s="101">
        <v>0</v>
      </c>
      <c r="AE165" s="101">
        <v>0</v>
      </c>
      <c r="AF165" s="101">
        <v>0</v>
      </c>
      <c r="AG165" s="97">
        <v>1</v>
      </c>
      <c r="AH165" s="101">
        <v>0</v>
      </c>
      <c r="AI165" s="101">
        <v>0</v>
      </c>
    </row>
    <row r="166" spans="1:35" ht="18" x14ac:dyDescent="0.4">
      <c r="A166" s="96" t="s">
        <v>556</v>
      </c>
      <c r="B166" s="101">
        <v>0</v>
      </c>
      <c r="C166" s="101">
        <v>0</v>
      </c>
      <c r="D166" s="101">
        <v>0</v>
      </c>
      <c r="E166" s="97">
        <v>1</v>
      </c>
      <c r="F166" s="101">
        <v>0</v>
      </c>
      <c r="G166" s="101">
        <v>0</v>
      </c>
      <c r="H166" s="96" t="s">
        <v>556</v>
      </c>
      <c r="I166" s="101">
        <v>0</v>
      </c>
      <c r="J166" s="101">
        <v>0</v>
      </c>
      <c r="K166" s="101">
        <v>0</v>
      </c>
      <c r="L166" s="97">
        <v>1</v>
      </c>
      <c r="M166" s="101">
        <v>0</v>
      </c>
      <c r="N166" s="101">
        <v>0</v>
      </c>
      <c r="O166" s="96" t="s">
        <v>519</v>
      </c>
      <c r="P166" s="101">
        <v>0</v>
      </c>
      <c r="Q166" s="101">
        <v>0</v>
      </c>
      <c r="R166" s="101">
        <v>0</v>
      </c>
      <c r="S166" s="97">
        <v>1</v>
      </c>
      <c r="T166" s="101">
        <v>0</v>
      </c>
      <c r="U166" s="101">
        <v>0</v>
      </c>
      <c r="V166" s="96" t="s">
        <v>556</v>
      </c>
      <c r="W166" s="101">
        <v>0</v>
      </c>
      <c r="X166" s="101">
        <v>0</v>
      </c>
      <c r="Y166" s="101">
        <v>0</v>
      </c>
      <c r="Z166" s="97">
        <v>1</v>
      </c>
      <c r="AA166" s="101">
        <v>0</v>
      </c>
      <c r="AB166" s="101">
        <v>0</v>
      </c>
      <c r="AC166" s="96" t="s">
        <v>556</v>
      </c>
      <c r="AD166" s="101">
        <v>0</v>
      </c>
      <c r="AE166" s="101">
        <v>0</v>
      </c>
      <c r="AF166" s="101">
        <v>0</v>
      </c>
      <c r="AG166" s="97">
        <v>1</v>
      </c>
      <c r="AH166" s="101">
        <v>0</v>
      </c>
      <c r="AI166" s="101">
        <v>0</v>
      </c>
    </row>
    <row r="167" spans="1:35" ht="36" x14ac:dyDescent="0.4">
      <c r="A167" s="96" t="s">
        <v>366</v>
      </c>
      <c r="B167" s="101">
        <v>0</v>
      </c>
      <c r="C167" s="101">
        <v>0</v>
      </c>
      <c r="D167" s="101">
        <v>0</v>
      </c>
      <c r="E167" s="97">
        <v>1</v>
      </c>
      <c r="F167" s="101">
        <v>0</v>
      </c>
      <c r="G167" s="101">
        <v>0</v>
      </c>
      <c r="H167" s="96" t="s">
        <v>366</v>
      </c>
      <c r="I167" s="101">
        <v>0</v>
      </c>
      <c r="J167" s="101">
        <v>0</v>
      </c>
      <c r="K167" s="101">
        <v>0</v>
      </c>
      <c r="L167" s="97">
        <v>1</v>
      </c>
      <c r="M167" s="101">
        <v>0</v>
      </c>
      <c r="N167" s="101">
        <v>0</v>
      </c>
      <c r="O167" s="96" t="s">
        <v>293</v>
      </c>
      <c r="P167" s="101">
        <v>0</v>
      </c>
      <c r="Q167" s="101">
        <v>0</v>
      </c>
      <c r="R167" s="101">
        <v>0</v>
      </c>
      <c r="S167" s="97">
        <v>1</v>
      </c>
      <c r="T167" s="101">
        <v>0</v>
      </c>
      <c r="U167" s="101">
        <v>0</v>
      </c>
      <c r="V167" s="96" t="s">
        <v>366</v>
      </c>
      <c r="W167" s="101">
        <v>0</v>
      </c>
      <c r="X167" s="101">
        <v>0</v>
      </c>
      <c r="Y167" s="101">
        <v>0</v>
      </c>
      <c r="Z167" s="97">
        <v>1</v>
      </c>
      <c r="AA167" s="101">
        <v>0</v>
      </c>
      <c r="AB167" s="101">
        <v>0</v>
      </c>
      <c r="AC167" s="96" t="s">
        <v>366</v>
      </c>
      <c r="AD167" s="101">
        <v>0</v>
      </c>
      <c r="AE167" s="101">
        <v>0</v>
      </c>
      <c r="AF167" s="101">
        <v>0</v>
      </c>
      <c r="AG167" s="97">
        <v>1</v>
      </c>
      <c r="AH167" s="101">
        <v>0</v>
      </c>
      <c r="AI167" s="101">
        <v>0</v>
      </c>
    </row>
    <row r="168" spans="1:35" ht="18" x14ac:dyDescent="0.4">
      <c r="A168" s="96" t="s">
        <v>502</v>
      </c>
      <c r="B168" s="101">
        <v>0</v>
      </c>
      <c r="C168" s="101">
        <v>0</v>
      </c>
      <c r="D168" s="101">
        <v>0</v>
      </c>
      <c r="E168" s="97">
        <v>1</v>
      </c>
      <c r="F168" s="101">
        <v>0</v>
      </c>
      <c r="G168" s="101">
        <v>0</v>
      </c>
      <c r="H168" s="96" t="s">
        <v>502</v>
      </c>
      <c r="I168" s="101">
        <v>0</v>
      </c>
      <c r="J168" s="101">
        <v>0</v>
      </c>
      <c r="K168" s="101">
        <v>0</v>
      </c>
      <c r="L168" s="97">
        <v>1</v>
      </c>
      <c r="M168" s="101">
        <v>0</v>
      </c>
      <c r="N168" s="101">
        <v>0</v>
      </c>
      <c r="O168" s="96" t="s">
        <v>286</v>
      </c>
      <c r="P168" s="101">
        <v>0</v>
      </c>
      <c r="Q168" s="101">
        <v>0</v>
      </c>
      <c r="R168" s="101">
        <v>0</v>
      </c>
      <c r="S168" s="97">
        <v>1</v>
      </c>
      <c r="T168" s="101">
        <v>0</v>
      </c>
      <c r="U168" s="101">
        <v>0</v>
      </c>
      <c r="V168" s="96" t="s">
        <v>502</v>
      </c>
      <c r="W168" s="101">
        <v>0</v>
      </c>
      <c r="X168" s="101">
        <v>0</v>
      </c>
      <c r="Y168" s="101">
        <v>0</v>
      </c>
      <c r="Z168" s="97">
        <v>1</v>
      </c>
      <c r="AA168" s="101">
        <v>0</v>
      </c>
      <c r="AB168" s="101">
        <v>0</v>
      </c>
      <c r="AC168" s="96" t="s">
        <v>502</v>
      </c>
      <c r="AD168" s="101">
        <v>0</v>
      </c>
      <c r="AE168" s="101">
        <v>0</v>
      </c>
      <c r="AF168" s="101">
        <v>0</v>
      </c>
      <c r="AG168" s="97">
        <v>1</v>
      </c>
      <c r="AH168" s="101">
        <v>0</v>
      </c>
      <c r="AI168" s="101">
        <v>0</v>
      </c>
    </row>
    <row r="169" spans="1:35" ht="18" x14ac:dyDescent="0.4">
      <c r="A169" s="96" t="s">
        <v>529</v>
      </c>
      <c r="B169" s="101">
        <v>0</v>
      </c>
      <c r="C169" s="101">
        <v>0</v>
      </c>
      <c r="D169" s="101">
        <v>0</v>
      </c>
      <c r="E169" s="97">
        <v>1</v>
      </c>
      <c r="F169" s="101">
        <v>0</v>
      </c>
      <c r="G169" s="101">
        <v>0</v>
      </c>
      <c r="H169" s="96" t="s">
        <v>529</v>
      </c>
      <c r="I169" s="101">
        <v>0</v>
      </c>
      <c r="J169" s="101">
        <v>0</v>
      </c>
      <c r="K169" s="101">
        <v>0</v>
      </c>
      <c r="L169" s="97">
        <v>1</v>
      </c>
      <c r="M169" s="101">
        <v>0</v>
      </c>
      <c r="N169" s="101">
        <v>0</v>
      </c>
      <c r="O169" s="96" t="s">
        <v>556</v>
      </c>
      <c r="P169" s="101">
        <v>0</v>
      </c>
      <c r="Q169" s="101">
        <v>0</v>
      </c>
      <c r="R169" s="101">
        <v>0</v>
      </c>
      <c r="S169" s="97">
        <v>1</v>
      </c>
      <c r="T169" s="101">
        <v>0</v>
      </c>
      <c r="U169" s="101">
        <v>0</v>
      </c>
      <c r="V169" s="96" t="s">
        <v>529</v>
      </c>
      <c r="W169" s="101">
        <v>0</v>
      </c>
      <c r="X169" s="101">
        <v>0</v>
      </c>
      <c r="Y169" s="101">
        <v>0</v>
      </c>
      <c r="Z169" s="97">
        <v>1</v>
      </c>
      <c r="AA169" s="101">
        <v>0</v>
      </c>
      <c r="AB169" s="101">
        <v>0</v>
      </c>
      <c r="AC169" s="96" t="s">
        <v>529</v>
      </c>
      <c r="AD169" s="101">
        <v>0</v>
      </c>
      <c r="AE169" s="101">
        <v>0</v>
      </c>
      <c r="AF169" s="101">
        <v>0</v>
      </c>
      <c r="AG169" s="97">
        <v>1</v>
      </c>
      <c r="AH169" s="101">
        <v>0</v>
      </c>
      <c r="AI169" s="101">
        <v>0</v>
      </c>
    </row>
    <row r="170" spans="1:35" ht="18" x14ac:dyDescent="0.4">
      <c r="A170" s="96" t="s">
        <v>437</v>
      </c>
      <c r="B170" s="101">
        <v>0</v>
      </c>
      <c r="C170" s="101">
        <v>0</v>
      </c>
      <c r="D170" s="101">
        <v>0</v>
      </c>
      <c r="E170" s="97">
        <v>1</v>
      </c>
      <c r="F170" s="101">
        <v>0</v>
      </c>
      <c r="G170" s="101">
        <v>0</v>
      </c>
      <c r="H170" s="96" t="s">
        <v>437</v>
      </c>
      <c r="I170" s="101">
        <v>0</v>
      </c>
      <c r="J170" s="101">
        <v>0</v>
      </c>
      <c r="K170" s="101">
        <v>0</v>
      </c>
      <c r="L170" s="97">
        <v>1</v>
      </c>
      <c r="M170" s="101">
        <v>0</v>
      </c>
      <c r="N170" s="101">
        <v>0</v>
      </c>
      <c r="O170" s="96" t="s">
        <v>366</v>
      </c>
      <c r="P170" s="101">
        <v>0</v>
      </c>
      <c r="Q170" s="101">
        <v>0</v>
      </c>
      <c r="R170" s="101">
        <v>0</v>
      </c>
      <c r="S170" s="97">
        <v>1</v>
      </c>
      <c r="T170" s="101">
        <v>0</v>
      </c>
      <c r="U170" s="101">
        <v>0</v>
      </c>
      <c r="V170" s="96" t="s">
        <v>437</v>
      </c>
      <c r="W170" s="101">
        <v>0</v>
      </c>
      <c r="X170" s="101">
        <v>0</v>
      </c>
      <c r="Y170" s="101">
        <v>0</v>
      </c>
      <c r="Z170" s="97">
        <v>1</v>
      </c>
      <c r="AA170" s="101">
        <v>0</v>
      </c>
      <c r="AB170" s="101">
        <v>0</v>
      </c>
      <c r="AC170" s="96" t="s">
        <v>437</v>
      </c>
      <c r="AD170" s="101">
        <v>0</v>
      </c>
      <c r="AE170" s="101">
        <v>0</v>
      </c>
      <c r="AF170" s="101">
        <v>0</v>
      </c>
      <c r="AG170" s="97">
        <v>1</v>
      </c>
      <c r="AH170" s="101">
        <v>0</v>
      </c>
      <c r="AI170" s="101">
        <v>0</v>
      </c>
    </row>
    <row r="171" spans="1:35" ht="18" x14ac:dyDescent="0.4">
      <c r="A171" s="96" t="s">
        <v>338</v>
      </c>
      <c r="B171" s="101">
        <v>0</v>
      </c>
      <c r="C171" s="101">
        <v>0</v>
      </c>
      <c r="D171" s="101">
        <v>0</v>
      </c>
      <c r="E171" s="97">
        <v>1</v>
      </c>
      <c r="F171" s="101">
        <v>0</v>
      </c>
      <c r="G171" s="101">
        <v>0</v>
      </c>
      <c r="H171" s="96" t="s">
        <v>338</v>
      </c>
      <c r="I171" s="101">
        <v>0</v>
      </c>
      <c r="J171" s="101">
        <v>0</v>
      </c>
      <c r="K171" s="101">
        <v>0</v>
      </c>
      <c r="L171" s="97">
        <v>1</v>
      </c>
      <c r="M171" s="101">
        <v>0</v>
      </c>
      <c r="N171" s="101">
        <v>0</v>
      </c>
      <c r="O171" s="96" t="s">
        <v>502</v>
      </c>
      <c r="P171" s="101">
        <v>0</v>
      </c>
      <c r="Q171" s="101">
        <v>0</v>
      </c>
      <c r="R171" s="101">
        <v>0</v>
      </c>
      <c r="S171" s="97">
        <v>1</v>
      </c>
      <c r="T171" s="101">
        <v>0</v>
      </c>
      <c r="U171" s="101">
        <v>0</v>
      </c>
      <c r="V171" s="96" t="s">
        <v>338</v>
      </c>
      <c r="W171" s="101">
        <v>0</v>
      </c>
      <c r="X171" s="101">
        <v>0</v>
      </c>
      <c r="Y171" s="101">
        <v>0</v>
      </c>
      <c r="Z171" s="97">
        <v>1</v>
      </c>
      <c r="AA171" s="101">
        <v>0</v>
      </c>
      <c r="AB171" s="101">
        <v>0</v>
      </c>
      <c r="AC171" s="96" t="s">
        <v>338</v>
      </c>
      <c r="AD171" s="101">
        <v>0</v>
      </c>
      <c r="AE171" s="101">
        <v>0</v>
      </c>
      <c r="AF171" s="101">
        <v>0</v>
      </c>
      <c r="AG171" s="97">
        <v>1</v>
      </c>
      <c r="AH171" s="101">
        <v>0</v>
      </c>
      <c r="AI171" s="101">
        <v>0</v>
      </c>
    </row>
    <row r="172" spans="1:35" ht="18" x14ac:dyDescent="0.4">
      <c r="A172" s="96" t="s">
        <v>367</v>
      </c>
      <c r="B172" s="101">
        <v>0</v>
      </c>
      <c r="C172" s="101">
        <v>0</v>
      </c>
      <c r="D172" s="101">
        <v>0</v>
      </c>
      <c r="E172" s="97">
        <v>1</v>
      </c>
      <c r="F172" s="101">
        <v>0</v>
      </c>
      <c r="G172" s="101">
        <v>0</v>
      </c>
      <c r="H172" s="96" t="s">
        <v>367</v>
      </c>
      <c r="I172" s="101">
        <v>0</v>
      </c>
      <c r="J172" s="101">
        <v>0</v>
      </c>
      <c r="K172" s="101">
        <v>0</v>
      </c>
      <c r="L172" s="97">
        <v>1</v>
      </c>
      <c r="M172" s="101">
        <v>0</v>
      </c>
      <c r="N172" s="101">
        <v>0</v>
      </c>
      <c r="O172" s="96" t="s">
        <v>529</v>
      </c>
      <c r="P172" s="101">
        <v>0</v>
      </c>
      <c r="Q172" s="101">
        <v>0</v>
      </c>
      <c r="R172" s="101">
        <v>0</v>
      </c>
      <c r="S172" s="97">
        <v>1</v>
      </c>
      <c r="T172" s="101">
        <v>0</v>
      </c>
      <c r="U172" s="101">
        <v>0</v>
      </c>
      <c r="V172" s="96" t="s">
        <v>367</v>
      </c>
      <c r="W172" s="101">
        <v>0</v>
      </c>
      <c r="X172" s="101">
        <v>0</v>
      </c>
      <c r="Y172" s="101">
        <v>0</v>
      </c>
      <c r="Z172" s="97">
        <v>1</v>
      </c>
      <c r="AA172" s="101">
        <v>0</v>
      </c>
      <c r="AB172" s="101">
        <v>0</v>
      </c>
      <c r="AC172" s="96" t="s">
        <v>367</v>
      </c>
      <c r="AD172" s="101">
        <v>0</v>
      </c>
      <c r="AE172" s="101">
        <v>0</v>
      </c>
      <c r="AF172" s="101">
        <v>0</v>
      </c>
      <c r="AG172" s="97">
        <v>1</v>
      </c>
      <c r="AH172" s="101">
        <v>0</v>
      </c>
      <c r="AI172" s="101">
        <v>0</v>
      </c>
    </row>
    <row r="173" spans="1:35" ht="18" x14ac:dyDescent="0.4">
      <c r="A173" s="96" t="s">
        <v>526</v>
      </c>
      <c r="B173" s="101">
        <v>0</v>
      </c>
      <c r="C173" s="101">
        <v>0</v>
      </c>
      <c r="D173" s="101">
        <v>0</v>
      </c>
      <c r="E173" s="97">
        <v>1</v>
      </c>
      <c r="F173" s="101">
        <v>0</v>
      </c>
      <c r="G173" s="101">
        <v>0</v>
      </c>
      <c r="H173" s="96" t="s">
        <v>526</v>
      </c>
      <c r="I173" s="101">
        <v>0</v>
      </c>
      <c r="J173" s="101">
        <v>0</v>
      </c>
      <c r="K173" s="101">
        <v>0</v>
      </c>
      <c r="L173" s="97">
        <v>1</v>
      </c>
      <c r="M173" s="101">
        <v>0</v>
      </c>
      <c r="N173" s="101">
        <v>0</v>
      </c>
      <c r="O173" s="96" t="s">
        <v>437</v>
      </c>
      <c r="P173" s="101">
        <v>0</v>
      </c>
      <c r="Q173" s="101">
        <v>0</v>
      </c>
      <c r="R173" s="101">
        <v>0</v>
      </c>
      <c r="S173" s="97">
        <v>1</v>
      </c>
      <c r="T173" s="101">
        <v>0</v>
      </c>
      <c r="U173" s="101">
        <v>0</v>
      </c>
      <c r="V173" s="96" t="s">
        <v>526</v>
      </c>
      <c r="W173" s="101">
        <v>0</v>
      </c>
      <c r="X173" s="101">
        <v>0</v>
      </c>
      <c r="Y173" s="101">
        <v>0</v>
      </c>
      <c r="Z173" s="97">
        <v>1</v>
      </c>
      <c r="AA173" s="101">
        <v>0</v>
      </c>
      <c r="AB173" s="101">
        <v>0</v>
      </c>
      <c r="AC173" s="96" t="s">
        <v>526</v>
      </c>
      <c r="AD173" s="101">
        <v>0</v>
      </c>
      <c r="AE173" s="101">
        <v>0</v>
      </c>
      <c r="AF173" s="101">
        <v>0</v>
      </c>
      <c r="AG173" s="97">
        <v>1</v>
      </c>
      <c r="AH173" s="101">
        <v>0</v>
      </c>
      <c r="AI173" s="101">
        <v>0</v>
      </c>
    </row>
    <row r="174" spans="1:35" ht="18" x14ac:dyDescent="0.4">
      <c r="A174" s="96" t="s">
        <v>532</v>
      </c>
      <c r="B174" s="101">
        <v>0</v>
      </c>
      <c r="C174" s="101">
        <v>0</v>
      </c>
      <c r="D174" s="101">
        <v>0</v>
      </c>
      <c r="E174" s="97">
        <v>1</v>
      </c>
      <c r="F174" s="101">
        <v>0</v>
      </c>
      <c r="G174" s="101">
        <v>0</v>
      </c>
      <c r="H174" s="96" t="s">
        <v>532</v>
      </c>
      <c r="I174" s="101">
        <v>0</v>
      </c>
      <c r="J174" s="101">
        <v>0</v>
      </c>
      <c r="K174" s="101">
        <v>0</v>
      </c>
      <c r="L174" s="97">
        <v>1</v>
      </c>
      <c r="M174" s="101">
        <v>0</v>
      </c>
      <c r="N174" s="101">
        <v>0</v>
      </c>
      <c r="O174" s="96" t="s">
        <v>338</v>
      </c>
      <c r="P174" s="101">
        <v>0</v>
      </c>
      <c r="Q174" s="101">
        <v>0</v>
      </c>
      <c r="R174" s="101">
        <v>0</v>
      </c>
      <c r="S174" s="97">
        <v>1</v>
      </c>
      <c r="T174" s="101">
        <v>0</v>
      </c>
      <c r="U174" s="101">
        <v>0</v>
      </c>
      <c r="V174" s="96" t="s">
        <v>532</v>
      </c>
      <c r="W174" s="101">
        <v>0</v>
      </c>
      <c r="X174" s="101">
        <v>0</v>
      </c>
      <c r="Y174" s="101">
        <v>0</v>
      </c>
      <c r="Z174" s="97">
        <v>1</v>
      </c>
      <c r="AA174" s="101">
        <v>0</v>
      </c>
      <c r="AB174" s="101">
        <v>0</v>
      </c>
      <c r="AC174" s="96" t="s">
        <v>532</v>
      </c>
      <c r="AD174" s="101">
        <v>0</v>
      </c>
      <c r="AE174" s="101">
        <v>0</v>
      </c>
      <c r="AF174" s="101">
        <v>0</v>
      </c>
      <c r="AG174" s="97">
        <v>1</v>
      </c>
      <c r="AH174" s="101">
        <v>0</v>
      </c>
      <c r="AI174" s="101">
        <v>0</v>
      </c>
    </row>
    <row r="175" spans="1:35" ht="36" x14ac:dyDescent="0.4">
      <c r="A175" s="96" t="s">
        <v>562</v>
      </c>
      <c r="B175" s="101">
        <v>0</v>
      </c>
      <c r="C175" s="101">
        <v>0</v>
      </c>
      <c r="D175" s="101">
        <v>0</v>
      </c>
      <c r="E175" s="97">
        <v>1</v>
      </c>
      <c r="F175" s="101">
        <v>0</v>
      </c>
      <c r="G175" s="101">
        <v>0</v>
      </c>
      <c r="H175" s="96" t="s">
        <v>562</v>
      </c>
      <c r="I175" s="101">
        <v>0</v>
      </c>
      <c r="J175" s="101">
        <v>0</v>
      </c>
      <c r="K175" s="101">
        <v>0</v>
      </c>
      <c r="L175" s="97">
        <v>1</v>
      </c>
      <c r="M175" s="101">
        <v>0</v>
      </c>
      <c r="N175" s="101">
        <v>0</v>
      </c>
      <c r="O175" s="96" t="s">
        <v>367</v>
      </c>
      <c r="P175" s="101">
        <v>0</v>
      </c>
      <c r="Q175" s="101">
        <v>0</v>
      </c>
      <c r="R175" s="101">
        <v>0</v>
      </c>
      <c r="S175" s="97">
        <v>1</v>
      </c>
      <c r="T175" s="101">
        <v>0</v>
      </c>
      <c r="U175" s="101">
        <v>0</v>
      </c>
      <c r="V175" s="96" t="s">
        <v>562</v>
      </c>
      <c r="W175" s="101">
        <v>0</v>
      </c>
      <c r="X175" s="101">
        <v>0</v>
      </c>
      <c r="Y175" s="101">
        <v>0</v>
      </c>
      <c r="Z175" s="97">
        <v>1</v>
      </c>
      <c r="AA175" s="101">
        <v>0</v>
      </c>
      <c r="AB175" s="101">
        <v>0</v>
      </c>
      <c r="AC175" s="96" t="s">
        <v>562</v>
      </c>
      <c r="AD175" s="101">
        <v>0</v>
      </c>
      <c r="AE175" s="101">
        <v>0</v>
      </c>
      <c r="AF175" s="101">
        <v>0</v>
      </c>
      <c r="AG175" s="97">
        <v>1</v>
      </c>
      <c r="AH175" s="101">
        <v>0</v>
      </c>
      <c r="AI175" s="101">
        <v>0</v>
      </c>
    </row>
    <row r="176" spans="1:35" ht="18" x14ac:dyDescent="0.4">
      <c r="A176" s="96" t="s">
        <v>369</v>
      </c>
      <c r="B176" s="101">
        <v>0</v>
      </c>
      <c r="C176" s="101">
        <v>0</v>
      </c>
      <c r="D176" s="101">
        <v>0</v>
      </c>
      <c r="E176" s="97">
        <v>1</v>
      </c>
      <c r="F176" s="101">
        <v>0</v>
      </c>
      <c r="G176" s="101">
        <v>0</v>
      </c>
      <c r="H176" s="96" t="s">
        <v>369</v>
      </c>
      <c r="I176" s="101">
        <v>0</v>
      </c>
      <c r="J176" s="101">
        <v>0</v>
      </c>
      <c r="K176" s="101">
        <v>0</v>
      </c>
      <c r="L176" s="97">
        <v>1</v>
      </c>
      <c r="M176" s="101">
        <v>0</v>
      </c>
      <c r="N176" s="101">
        <v>0</v>
      </c>
      <c r="O176" s="96" t="s">
        <v>526</v>
      </c>
      <c r="P176" s="101">
        <v>0</v>
      </c>
      <c r="Q176" s="101">
        <v>0</v>
      </c>
      <c r="R176" s="101">
        <v>0</v>
      </c>
      <c r="S176" s="97">
        <v>1</v>
      </c>
      <c r="T176" s="101">
        <v>0</v>
      </c>
      <c r="U176" s="101">
        <v>0</v>
      </c>
      <c r="V176" s="96" t="s">
        <v>369</v>
      </c>
      <c r="W176" s="101">
        <v>0</v>
      </c>
      <c r="X176" s="101">
        <v>0</v>
      </c>
      <c r="Y176" s="101">
        <v>0</v>
      </c>
      <c r="Z176" s="97">
        <v>1</v>
      </c>
      <c r="AA176" s="101">
        <v>0</v>
      </c>
      <c r="AB176" s="101">
        <v>0</v>
      </c>
      <c r="AC176" s="96" t="s">
        <v>369</v>
      </c>
      <c r="AD176" s="101">
        <v>0</v>
      </c>
      <c r="AE176" s="101">
        <v>0</v>
      </c>
      <c r="AF176" s="101">
        <v>0</v>
      </c>
      <c r="AG176" s="97">
        <v>1</v>
      </c>
      <c r="AH176" s="101">
        <v>0</v>
      </c>
      <c r="AI176" s="101">
        <v>0</v>
      </c>
    </row>
    <row r="177" spans="1:35" ht="18" x14ac:dyDescent="0.4">
      <c r="A177" s="96" t="s">
        <v>370</v>
      </c>
      <c r="B177" s="101">
        <v>0</v>
      </c>
      <c r="C177" s="101">
        <v>0</v>
      </c>
      <c r="D177" s="101">
        <v>0</v>
      </c>
      <c r="E177" s="97">
        <v>1</v>
      </c>
      <c r="F177" s="101">
        <v>0</v>
      </c>
      <c r="G177" s="101">
        <v>0</v>
      </c>
      <c r="H177" s="96" t="s">
        <v>370</v>
      </c>
      <c r="I177" s="101">
        <v>0</v>
      </c>
      <c r="J177" s="101">
        <v>0</v>
      </c>
      <c r="K177" s="101">
        <v>0</v>
      </c>
      <c r="L177" s="97">
        <v>1</v>
      </c>
      <c r="M177" s="101">
        <v>0</v>
      </c>
      <c r="N177" s="101">
        <v>0</v>
      </c>
      <c r="O177" s="96" t="s">
        <v>532</v>
      </c>
      <c r="P177" s="101">
        <v>0</v>
      </c>
      <c r="Q177" s="101">
        <v>0</v>
      </c>
      <c r="R177" s="101">
        <v>0</v>
      </c>
      <c r="S177" s="97">
        <v>1</v>
      </c>
      <c r="T177" s="101">
        <v>0</v>
      </c>
      <c r="U177" s="101">
        <v>0</v>
      </c>
      <c r="V177" s="96" t="s">
        <v>370</v>
      </c>
      <c r="W177" s="101">
        <v>0</v>
      </c>
      <c r="X177" s="101">
        <v>0</v>
      </c>
      <c r="Y177" s="101">
        <v>0</v>
      </c>
      <c r="Z177" s="97">
        <v>1</v>
      </c>
      <c r="AA177" s="101">
        <v>0</v>
      </c>
      <c r="AB177" s="101">
        <v>0</v>
      </c>
      <c r="AC177" s="96" t="s">
        <v>370</v>
      </c>
      <c r="AD177" s="101">
        <v>0</v>
      </c>
      <c r="AE177" s="101">
        <v>0</v>
      </c>
      <c r="AF177" s="101">
        <v>0</v>
      </c>
      <c r="AG177" s="97">
        <v>1</v>
      </c>
      <c r="AH177" s="101">
        <v>0</v>
      </c>
      <c r="AI177" s="101">
        <v>0</v>
      </c>
    </row>
    <row r="178" spans="1:35" ht="36" x14ac:dyDescent="0.4">
      <c r="A178" s="96" t="s">
        <v>371</v>
      </c>
      <c r="B178" s="101">
        <v>0</v>
      </c>
      <c r="C178" s="101">
        <v>0</v>
      </c>
      <c r="D178" s="101">
        <v>0</v>
      </c>
      <c r="E178" s="97">
        <v>1</v>
      </c>
      <c r="F178" s="101">
        <v>0</v>
      </c>
      <c r="G178" s="101">
        <v>0</v>
      </c>
      <c r="H178" s="96" t="s">
        <v>371</v>
      </c>
      <c r="I178" s="101">
        <v>0</v>
      </c>
      <c r="J178" s="101">
        <v>0</v>
      </c>
      <c r="K178" s="101">
        <v>0</v>
      </c>
      <c r="L178" s="97">
        <v>1</v>
      </c>
      <c r="M178" s="101">
        <v>0</v>
      </c>
      <c r="N178" s="101">
        <v>0</v>
      </c>
      <c r="O178" s="96" t="s">
        <v>562</v>
      </c>
      <c r="P178" s="101">
        <v>0</v>
      </c>
      <c r="Q178" s="101">
        <v>0</v>
      </c>
      <c r="R178" s="101">
        <v>0</v>
      </c>
      <c r="S178" s="97">
        <v>1</v>
      </c>
      <c r="T178" s="101">
        <v>0</v>
      </c>
      <c r="U178" s="101">
        <v>0</v>
      </c>
      <c r="V178" s="96" t="s">
        <v>371</v>
      </c>
      <c r="W178" s="101">
        <v>0</v>
      </c>
      <c r="X178" s="101">
        <v>0</v>
      </c>
      <c r="Y178" s="101">
        <v>0</v>
      </c>
      <c r="Z178" s="97">
        <v>1</v>
      </c>
      <c r="AA178" s="101">
        <v>0</v>
      </c>
      <c r="AB178" s="101">
        <v>0</v>
      </c>
      <c r="AC178" s="96" t="s">
        <v>371</v>
      </c>
      <c r="AD178" s="101">
        <v>0</v>
      </c>
      <c r="AE178" s="101">
        <v>0</v>
      </c>
      <c r="AF178" s="101">
        <v>0</v>
      </c>
      <c r="AG178" s="97">
        <v>1</v>
      </c>
      <c r="AH178" s="101">
        <v>0</v>
      </c>
      <c r="AI178" s="101">
        <v>0</v>
      </c>
    </row>
    <row r="179" spans="1:35" ht="18" x14ac:dyDescent="0.4">
      <c r="A179" s="96" t="s">
        <v>372</v>
      </c>
      <c r="B179" s="101">
        <v>0</v>
      </c>
      <c r="C179" s="101">
        <v>0</v>
      </c>
      <c r="D179" s="101">
        <v>0</v>
      </c>
      <c r="E179" s="97">
        <v>1</v>
      </c>
      <c r="F179" s="101">
        <v>0</v>
      </c>
      <c r="G179" s="101">
        <v>0</v>
      </c>
      <c r="H179" s="96" t="s">
        <v>372</v>
      </c>
      <c r="I179" s="101">
        <v>0</v>
      </c>
      <c r="J179" s="101">
        <v>0</v>
      </c>
      <c r="K179" s="101">
        <v>0</v>
      </c>
      <c r="L179" s="97">
        <v>1</v>
      </c>
      <c r="M179" s="101">
        <v>0</v>
      </c>
      <c r="N179" s="101">
        <v>0</v>
      </c>
      <c r="O179" s="96" t="s">
        <v>369</v>
      </c>
      <c r="P179" s="101">
        <v>0</v>
      </c>
      <c r="Q179" s="101">
        <v>0</v>
      </c>
      <c r="R179" s="101">
        <v>0</v>
      </c>
      <c r="S179" s="97">
        <v>1</v>
      </c>
      <c r="T179" s="101">
        <v>0</v>
      </c>
      <c r="U179" s="101">
        <v>0</v>
      </c>
      <c r="V179" s="96" t="s">
        <v>372</v>
      </c>
      <c r="W179" s="101">
        <v>0</v>
      </c>
      <c r="X179" s="101">
        <v>0</v>
      </c>
      <c r="Y179" s="101">
        <v>0</v>
      </c>
      <c r="Z179" s="97">
        <v>1</v>
      </c>
      <c r="AA179" s="101">
        <v>0</v>
      </c>
      <c r="AB179" s="101">
        <v>0</v>
      </c>
      <c r="AC179" s="96" t="s">
        <v>372</v>
      </c>
      <c r="AD179" s="101">
        <v>0</v>
      </c>
      <c r="AE179" s="101">
        <v>0</v>
      </c>
      <c r="AF179" s="101">
        <v>0</v>
      </c>
      <c r="AG179" s="97">
        <v>1</v>
      </c>
      <c r="AH179" s="101">
        <v>0</v>
      </c>
      <c r="AI179" s="101">
        <v>0</v>
      </c>
    </row>
    <row r="180" spans="1:35" ht="18" x14ac:dyDescent="0.4">
      <c r="A180" s="96" t="s">
        <v>299</v>
      </c>
      <c r="B180" s="101">
        <v>0</v>
      </c>
      <c r="C180" s="101">
        <v>0</v>
      </c>
      <c r="D180" s="101">
        <v>0</v>
      </c>
      <c r="E180" s="97">
        <v>1</v>
      </c>
      <c r="F180" s="101">
        <v>0</v>
      </c>
      <c r="G180" s="101">
        <v>0</v>
      </c>
      <c r="H180" s="96" t="s">
        <v>299</v>
      </c>
      <c r="I180" s="101">
        <v>0</v>
      </c>
      <c r="J180" s="101">
        <v>0</v>
      </c>
      <c r="K180" s="101">
        <v>0</v>
      </c>
      <c r="L180" s="97">
        <v>1</v>
      </c>
      <c r="M180" s="101">
        <v>0</v>
      </c>
      <c r="N180" s="101">
        <v>0</v>
      </c>
      <c r="O180" s="96" t="s">
        <v>370</v>
      </c>
      <c r="P180" s="101">
        <v>0</v>
      </c>
      <c r="Q180" s="101">
        <v>0</v>
      </c>
      <c r="R180" s="101">
        <v>0</v>
      </c>
      <c r="S180" s="97">
        <v>1</v>
      </c>
      <c r="T180" s="101">
        <v>0</v>
      </c>
      <c r="U180" s="101">
        <v>0</v>
      </c>
      <c r="V180" s="96" t="s">
        <v>299</v>
      </c>
      <c r="W180" s="101">
        <v>0</v>
      </c>
      <c r="X180" s="101">
        <v>0</v>
      </c>
      <c r="Y180" s="101">
        <v>0</v>
      </c>
      <c r="Z180" s="97">
        <v>1</v>
      </c>
      <c r="AA180" s="101">
        <v>0</v>
      </c>
      <c r="AB180" s="101">
        <v>0</v>
      </c>
      <c r="AC180" s="96" t="s">
        <v>299</v>
      </c>
      <c r="AD180" s="101">
        <v>0</v>
      </c>
      <c r="AE180" s="101">
        <v>0</v>
      </c>
      <c r="AF180" s="101">
        <v>0</v>
      </c>
      <c r="AG180" s="97">
        <v>1</v>
      </c>
      <c r="AH180" s="101">
        <v>0</v>
      </c>
      <c r="AI180" s="101">
        <v>0</v>
      </c>
    </row>
    <row r="181" spans="1:35" ht="18" x14ac:dyDescent="0.4">
      <c r="A181" s="96" t="s">
        <v>558</v>
      </c>
      <c r="B181" s="101">
        <v>0</v>
      </c>
      <c r="C181" s="101">
        <v>0</v>
      </c>
      <c r="D181" s="101">
        <v>0</v>
      </c>
      <c r="E181" s="97">
        <v>1</v>
      </c>
      <c r="F181" s="101">
        <v>0</v>
      </c>
      <c r="G181" s="101">
        <v>0</v>
      </c>
      <c r="H181" s="96" t="s">
        <v>558</v>
      </c>
      <c r="I181" s="101">
        <v>0</v>
      </c>
      <c r="J181" s="101">
        <v>0</v>
      </c>
      <c r="K181" s="101">
        <v>0</v>
      </c>
      <c r="L181" s="97">
        <v>1</v>
      </c>
      <c r="M181" s="101">
        <v>0</v>
      </c>
      <c r="N181" s="101">
        <v>0</v>
      </c>
      <c r="O181" s="96" t="s">
        <v>371</v>
      </c>
      <c r="P181" s="101">
        <v>0</v>
      </c>
      <c r="Q181" s="101">
        <v>0</v>
      </c>
      <c r="R181" s="101">
        <v>0</v>
      </c>
      <c r="S181" s="97">
        <v>1</v>
      </c>
      <c r="T181" s="101">
        <v>0</v>
      </c>
      <c r="U181" s="101">
        <v>0</v>
      </c>
      <c r="V181" s="96" t="s">
        <v>558</v>
      </c>
      <c r="W181" s="101">
        <v>0</v>
      </c>
      <c r="X181" s="101">
        <v>0</v>
      </c>
      <c r="Y181" s="101">
        <v>0</v>
      </c>
      <c r="Z181" s="97">
        <v>1</v>
      </c>
      <c r="AA181" s="101">
        <v>0</v>
      </c>
      <c r="AB181" s="101">
        <v>0</v>
      </c>
      <c r="AC181" s="96" t="s">
        <v>558</v>
      </c>
      <c r="AD181" s="101">
        <v>0</v>
      </c>
      <c r="AE181" s="101">
        <v>0</v>
      </c>
      <c r="AF181" s="101">
        <v>0</v>
      </c>
      <c r="AG181" s="97">
        <v>1</v>
      </c>
      <c r="AH181" s="101">
        <v>0</v>
      </c>
      <c r="AI181" s="101">
        <v>0</v>
      </c>
    </row>
    <row r="182" spans="1:35" ht="18" x14ac:dyDescent="0.4">
      <c r="A182" s="96" t="s">
        <v>304</v>
      </c>
      <c r="B182" s="101">
        <v>0</v>
      </c>
      <c r="C182" s="101">
        <v>0</v>
      </c>
      <c r="D182" s="101">
        <v>0</v>
      </c>
      <c r="E182" s="97">
        <v>1</v>
      </c>
      <c r="F182" s="101">
        <v>0</v>
      </c>
      <c r="G182" s="101">
        <v>0</v>
      </c>
      <c r="H182" s="96" t="s">
        <v>304</v>
      </c>
      <c r="I182" s="101">
        <v>0</v>
      </c>
      <c r="J182" s="101">
        <v>0</v>
      </c>
      <c r="K182" s="101">
        <v>0</v>
      </c>
      <c r="L182" s="97">
        <v>1</v>
      </c>
      <c r="M182" s="101">
        <v>0</v>
      </c>
      <c r="N182" s="101">
        <v>0</v>
      </c>
      <c r="O182" s="96" t="s">
        <v>372</v>
      </c>
      <c r="P182" s="101">
        <v>0</v>
      </c>
      <c r="Q182" s="101">
        <v>0</v>
      </c>
      <c r="R182" s="101">
        <v>0</v>
      </c>
      <c r="S182" s="97">
        <v>1</v>
      </c>
      <c r="T182" s="101">
        <v>0</v>
      </c>
      <c r="U182" s="101">
        <v>0</v>
      </c>
      <c r="V182" s="96" t="s">
        <v>304</v>
      </c>
      <c r="W182" s="101">
        <v>0</v>
      </c>
      <c r="X182" s="101">
        <v>0</v>
      </c>
      <c r="Y182" s="101">
        <v>0</v>
      </c>
      <c r="Z182" s="97">
        <v>1</v>
      </c>
      <c r="AA182" s="101">
        <v>0</v>
      </c>
      <c r="AB182" s="101">
        <v>0</v>
      </c>
      <c r="AC182" s="96" t="s">
        <v>304</v>
      </c>
      <c r="AD182" s="101">
        <v>0</v>
      </c>
      <c r="AE182" s="101">
        <v>0</v>
      </c>
      <c r="AF182" s="101">
        <v>0</v>
      </c>
      <c r="AG182" s="97">
        <v>1</v>
      </c>
      <c r="AH182" s="101">
        <v>0</v>
      </c>
      <c r="AI182" s="101">
        <v>0</v>
      </c>
    </row>
    <row r="183" spans="1:35" ht="18" x14ac:dyDescent="0.4">
      <c r="A183" s="96" t="s">
        <v>317</v>
      </c>
      <c r="B183" s="101">
        <v>0</v>
      </c>
      <c r="C183" s="101">
        <v>0</v>
      </c>
      <c r="D183" s="101">
        <v>0</v>
      </c>
      <c r="E183" s="97">
        <v>1</v>
      </c>
      <c r="F183" s="101">
        <v>0</v>
      </c>
      <c r="G183" s="101">
        <v>0</v>
      </c>
      <c r="H183" s="96" t="s">
        <v>317</v>
      </c>
      <c r="I183" s="101">
        <v>0</v>
      </c>
      <c r="J183" s="101">
        <v>0</v>
      </c>
      <c r="K183" s="101">
        <v>0</v>
      </c>
      <c r="L183" s="97">
        <v>1</v>
      </c>
      <c r="M183" s="101">
        <v>0</v>
      </c>
      <c r="N183" s="101">
        <v>0</v>
      </c>
      <c r="O183" s="96" t="s">
        <v>299</v>
      </c>
      <c r="P183" s="101">
        <v>0</v>
      </c>
      <c r="Q183" s="101">
        <v>0</v>
      </c>
      <c r="R183" s="101">
        <v>0</v>
      </c>
      <c r="S183" s="97">
        <v>1</v>
      </c>
      <c r="T183" s="101">
        <v>0</v>
      </c>
      <c r="U183" s="101">
        <v>0</v>
      </c>
      <c r="V183" s="96" t="s">
        <v>317</v>
      </c>
      <c r="W183" s="101">
        <v>0</v>
      </c>
      <c r="X183" s="101">
        <v>0</v>
      </c>
      <c r="Y183" s="101">
        <v>0</v>
      </c>
      <c r="Z183" s="97">
        <v>1</v>
      </c>
      <c r="AA183" s="101">
        <v>0</v>
      </c>
      <c r="AB183" s="101">
        <v>0</v>
      </c>
      <c r="AC183" s="96" t="s">
        <v>317</v>
      </c>
      <c r="AD183" s="101">
        <v>0</v>
      </c>
      <c r="AE183" s="101">
        <v>0</v>
      </c>
      <c r="AF183" s="101">
        <v>0</v>
      </c>
      <c r="AG183" s="97">
        <v>1</v>
      </c>
      <c r="AH183" s="101">
        <v>0</v>
      </c>
      <c r="AI183" s="101">
        <v>0</v>
      </c>
    </row>
    <row r="184" spans="1:35" ht="18" x14ac:dyDescent="0.4">
      <c r="A184" s="96" t="s">
        <v>522</v>
      </c>
      <c r="B184" s="101">
        <v>0</v>
      </c>
      <c r="C184" s="101">
        <v>0</v>
      </c>
      <c r="D184" s="101">
        <v>0</v>
      </c>
      <c r="E184" s="97">
        <v>1</v>
      </c>
      <c r="F184" s="101">
        <v>0</v>
      </c>
      <c r="G184" s="101">
        <v>0</v>
      </c>
      <c r="H184" s="96" t="s">
        <v>522</v>
      </c>
      <c r="I184" s="101">
        <v>0</v>
      </c>
      <c r="J184" s="101">
        <v>0</v>
      </c>
      <c r="K184" s="101">
        <v>0</v>
      </c>
      <c r="L184" s="97">
        <v>1</v>
      </c>
      <c r="M184" s="101">
        <v>0</v>
      </c>
      <c r="N184" s="101">
        <v>0</v>
      </c>
      <c r="O184" s="96" t="s">
        <v>558</v>
      </c>
      <c r="P184" s="101">
        <v>0</v>
      </c>
      <c r="Q184" s="101">
        <v>0</v>
      </c>
      <c r="R184" s="101">
        <v>0</v>
      </c>
      <c r="S184" s="97">
        <v>1</v>
      </c>
      <c r="T184" s="101">
        <v>0</v>
      </c>
      <c r="U184" s="101">
        <v>0</v>
      </c>
      <c r="V184" s="96" t="s">
        <v>522</v>
      </c>
      <c r="W184" s="101">
        <v>0</v>
      </c>
      <c r="X184" s="101">
        <v>0</v>
      </c>
      <c r="Y184" s="101">
        <v>0</v>
      </c>
      <c r="Z184" s="97">
        <v>1</v>
      </c>
      <c r="AA184" s="101">
        <v>0</v>
      </c>
      <c r="AB184" s="101">
        <v>0</v>
      </c>
      <c r="AC184" s="96" t="s">
        <v>522</v>
      </c>
      <c r="AD184" s="101">
        <v>0</v>
      </c>
      <c r="AE184" s="101">
        <v>0</v>
      </c>
      <c r="AF184" s="101">
        <v>0</v>
      </c>
      <c r="AG184" s="97">
        <v>1</v>
      </c>
      <c r="AH184" s="101">
        <v>0</v>
      </c>
      <c r="AI184" s="101">
        <v>0</v>
      </c>
    </row>
    <row r="185" spans="1:35" ht="18" x14ac:dyDescent="0.4">
      <c r="A185" s="96" t="s">
        <v>373</v>
      </c>
      <c r="B185" s="101">
        <v>0</v>
      </c>
      <c r="C185" s="101">
        <v>0</v>
      </c>
      <c r="D185" s="101">
        <v>0</v>
      </c>
      <c r="E185" s="97">
        <v>1</v>
      </c>
      <c r="F185" s="101">
        <v>0</v>
      </c>
      <c r="G185" s="101">
        <v>0</v>
      </c>
      <c r="H185" s="96" t="s">
        <v>373</v>
      </c>
      <c r="I185" s="101">
        <v>0</v>
      </c>
      <c r="J185" s="101">
        <v>0</v>
      </c>
      <c r="K185" s="101">
        <v>0</v>
      </c>
      <c r="L185" s="97">
        <v>1</v>
      </c>
      <c r="M185" s="101">
        <v>0</v>
      </c>
      <c r="N185" s="101">
        <v>0</v>
      </c>
      <c r="O185" s="96" t="s">
        <v>304</v>
      </c>
      <c r="P185" s="101">
        <v>0</v>
      </c>
      <c r="Q185" s="101">
        <v>0</v>
      </c>
      <c r="R185" s="101">
        <v>0</v>
      </c>
      <c r="S185" s="97">
        <v>1</v>
      </c>
      <c r="T185" s="101">
        <v>0</v>
      </c>
      <c r="U185" s="101">
        <v>0</v>
      </c>
      <c r="V185" s="96" t="s">
        <v>373</v>
      </c>
      <c r="W185" s="101">
        <v>0</v>
      </c>
      <c r="X185" s="101">
        <v>0</v>
      </c>
      <c r="Y185" s="101">
        <v>0</v>
      </c>
      <c r="Z185" s="97">
        <v>1</v>
      </c>
      <c r="AA185" s="101">
        <v>0</v>
      </c>
      <c r="AB185" s="101">
        <v>0</v>
      </c>
      <c r="AC185" s="96" t="s">
        <v>373</v>
      </c>
      <c r="AD185" s="101">
        <v>0</v>
      </c>
      <c r="AE185" s="101">
        <v>0</v>
      </c>
      <c r="AF185" s="101">
        <v>0</v>
      </c>
      <c r="AG185" s="97">
        <v>1</v>
      </c>
      <c r="AH185" s="101">
        <v>0</v>
      </c>
      <c r="AI185" s="101">
        <v>0</v>
      </c>
    </row>
    <row r="186" spans="1:35" ht="18" x14ac:dyDescent="0.4">
      <c r="A186" s="96" t="s">
        <v>374</v>
      </c>
      <c r="B186" s="101">
        <v>0</v>
      </c>
      <c r="C186" s="101">
        <v>0</v>
      </c>
      <c r="D186" s="101">
        <v>0</v>
      </c>
      <c r="E186" s="97">
        <v>1</v>
      </c>
      <c r="F186" s="101">
        <v>0</v>
      </c>
      <c r="G186" s="101">
        <v>0</v>
      </c>
      <c r="H186" s="96" t="s">
        <v>374</v>
      </c>
      <c r="I186" s="101">
        <v>0</v>
      </c>
      <c r="J186" s="101">
        <v>0</v>
      </c>
      <c r="K186" s="101">
        <v>0</v>
      </c>
      <c r="L186" s="97">
        <v>1</v>
      </c>
      <c r="M186" s="101">
        <v>0</v>
      </c>
      <c r="N186" s="101">
        <v>0</v>
      </c>
      <c r="O186" s="96" t="s">
        <v>317</v>
      </c>
      <c r="P186" s="101">
        <v>0</v>
      </c>
      <c r="Q186" s="101">
        <v>0</v>
      </c>
      <c r="R186" s="101">
        <v>0</v>
      </c>
      <c r="S186" s="97">
        <v>1</v>
      </c>
      <c r="T186" s="101">
        <v>0</v>
      </c>
      <c r="U186" s="101">
        <v>0</v>
      </c>
      <c r="V186" s="96" t="s">
        <v>374</v>
      </c>
      <c r="W186" s="101">
        <v>0</v>
      </c>
      <c r="X186" s="101">
        <v>0</v>
      </c>
      <c r="Y186" s="101">
        <v>0</v>
      </c>
      <c r="Z186" s="97">
        <v>1</v>
      </c>
      <c r="AA186" s="101">
        <v>0</v>
      </c>
      <c r="AB186" s="101">
        <v>0</v>
      </c>
      <c r="AC186" s="96" t="s">
        <v>374</v>
      </c>
      <c r="AD186" s="101">
        <v>0</v>
      </c>
      <c r="AE186" s="101">
        <v>0</v>
      </c>
      <c r="AF186" s="101">
        <v>0</v>
      </c>
      <c r="AG186" s="97">
        <v>1</v>
      </c>
      <c r="AH186" s="101">
        <v>0</v>
      </c>
      <c r="AI186" s="101">
        <v>0</v>
      </c>
    </row>
    <row r="187" spans="1:35" ht="18" x14ac:dyDescent="0.4">
      <c r="A187" s="96" t="s">
        <v>448</v>
      </c>
      <c r="B187" s="101">
        <v>0</v>
      </c>
      <c r="C187" s="101">
        <v>0</v>
      </c>
      <c r="D187" s="101">
        <v>0</v>
      </c>
      <c r="E187" s="97">
        <v>1</v>
      </c>
      <c r="F187" s="101">
        <v>0</v>
      </c>
      <c r="G187" s="101">
        <v>0</v>
      </c>
      <c r="H187" s="96" t="s">
        <v>448</v>
      </c>
      <c r="I187" s="101">
        <v>0</v>
      </c>
      <c r="J187" s="101">
        <v>0</v>
      </c>
      <c r="K187" s="101">
        <v>0</v>
      </c>
      <c r="L187" s="97">
        <v>1</v>
      </c>
      <c r="M187" s="101">
        <v>0</v>
      </c>
      <c r="N187" s="101">
        <v>0</v>
      </c>
      <c r="O187" s="96" t="s">
        <v>522</v>
      </c>
      <c r="P187" s="101">
        <v>0</v>
      </c>
      <c r="Q187" s="101">
        <v>0</v>
      </c>
      <c r="R187" s="101">
        <v>0</v>
      </c>
      <c r="S187" s="97">
        <v>1</v>
      </c>
      <c r="T187" s="101">
        <v>0</v>
      </c>
      <c r="U187" s="101">
        <v>0</v>
      </c>
      <c r="V187" s="96" t="s">
        <v>448</v>
      </c>
      <c r="W187" s="101">
        <v>0</v>
      </c>
      <c r="X187" s="101">
        <v>0</v>
      </c>
      <c r="Y187" s="101">
        <v>0</v>
      </c>
      <c r="Z187" s="97">
        <v>1</v>
      </c>
      <c r="AA187" s="101">
        <v>0</v>
      </c>
      <c r="AB187" s="101">
        <v>0</v>
      </c>
      <c r="AC187" s="96" t="s">
        <v>448</v>
      </c>
      <c r="AD187" s="101">
        <v>0</v>
      </c>
      <c r="AE187" s="101">
        <v>0</v>
      </c>
      <c r="AF187" s="101">
        <v>0</v>
      </c>
      <c r="AG187" s="97">
        <v>1</v>
      </c>
      <c r="AH187" s="101">
        <v>0</v>
      </c>
      <c r="AI187" s="101">
        <v>0</v>
      </c>
    </row>
    <row r="188" spans="1:35" ht="18" x14ac:dyDescent="0.4">
      <c r="A188" s="96" t="s">
        <v>525</v>
      </c>
      <c r="B188" s="101">
        <v>0</v>
      </c>
      <c r="C188" s="101">
        <v>0</v>
      </c>
      <c r="D188" s="101">
        <v>0</v>
      </c>
      <c r="E188" s="97">
        <v>1</v>
      </c>
      <c r="F188" s="101">
        <v>0</v>
      </c>
      <c r="G188" s="101">
        <v>0</v>
      </c>
      <c r="H188" s="96" t="s">
        <v>525</v>
      </c>
      <c r="I188" s="101">
        <v>0</v>
      </c>
      <c r="J188" s="101">
        <v>0</v>
      </c>
      <c r="K188" s="101">
        <v>0</v>
      </c>
      <c r="L188" s="97">
        <v>1</v>
      </c>
      <c r="M188" s="101">
        <v>0</v>
      </c>
      <c r="N188" s="101">
        <v>0</v>
      </c>
      <c r="O188" s="96" t="s">
        <v>373</v>
      </c>
      <c r="P188" s="101">
        <v>0</v>
      </c>
      <c r="Q188" s="101">
        <v>0</v>
      </c>
      <c r="R188" s="101">
        <v>0</v>
      </c>
      <c r="S188" s="97">
        <v>1</v>
      </c>
      <c r="T188" s="101">
        <v>0</v>
      </c>
      <c r="U188" s="101">
        <v>0</v>
      </c>
      <c r="V188" s="96" t="s">
        <v>525</v>
      </c>
      <c r="W188" s="101">
        <v>0</v>
      </c>
      <c r="X188" s="101">
        <v>0</v>
      </c>
      <c r="Y188" s="101">
        <v>0</v>
      </c>
      <c r="Z188" s="97">
        <v>1</v>
      </c>
      <c r="AA188" s="101">
        <v>0</v>
      </c>
      <c r="AB188" s="101">
        <v>0</v>
      </c>
      <c r="AC188" s="96" t="s">
        <v>525</v>
      </c>
      <c r="AD188" s="101">
        <v>0</v>
      </c>
      <c r="AE188" s="101">
        <v>0</v>
      </c>
      <c r="AF188" s="101">
        <v>0</v>
      </c>
      <c r="AG188" s="97">
        <v>1</v>
      </c>
      <c r="AH188" s="101">
        <v>0</v>
      </c>
      <c r="AI188" s="101">
        <v>0</v>
      </c>
    </row>
    <row r="189" spans="1:35" ht="18" x14ac:dyDescent="0.4">
      <c r="A189" s="96" t="s">
        <v>298</v>
      </c>
      <c r="B189" s="101">
        <v>0</v>
      </c>
      <c r="C189" s="101">
        <v>0</v>
      </c>
      <c r="D189" s="101">
        <v>0</v>
      </c>
      <c r="E189" s="97">
        <v>1</v>
      </c>
      <c r="F189" s="101">
        <v>0</v>
      </c>
      <c r="G189" s="101">
        <v>0</v>
      </c>
      <c r="H189" s="96" t="s">
        <v>298</v>
      </c>
      <c r="I189" s="101">
        <v>0</v>
      </c>
      <c r="J189" s="101">
        <v>0</v>
      </c>
      <c r="K189" s="101">
        <v>0</v>
      </c>
      <c r="L189" s="97">
        <v>1</v>
      </c>
      <c r="M189" s="101">
        <v>0</v>
      </c>
      <c r="N189" s="101">
        <v>0</v>
      </c>
      <c r="O189" s="96" t="s">
        <v>374</v>
      </c>
      <c r="P189" s="101">
        <v>0</v>
      </c>
      <c r="Q189" s="101">
        <v>0</v>
      </c>
      <c r="R189" s="101">
        <v>0</v>
      </c>
      <c r="S189" s="97">
        <v>1</v>
      </c>
      <c r="T189" s="101">
        <v>0</v>
      </c>
      <c r="U189" s="101">
        <v>0</v>
      </c>
      <c r="V189" s="96" t="s">
        <v>298</v>
      </c>
      <c r="W189" s="101">
        <v>0</v>
      </c>
      <c r="X189" s="101">
        <v>0</v>
      </c>
      <c r="Y189" s="101">
        <v>0</v>
      </c>
      <c r="Z189" s="97">
        <v>1</v>
      </c>
      <c r="AA189" s="101">
        <v>0</v>
      </c>
      <c r="AB189" s="101">
        <v>0</v>
      </c>
      <c r="AC189" s="96" t="s">
        <v>298</v>
      </c>
      <c r="AD189" s="101">
        <v>0</v>
      </c>
      <c r="AE189" s="101">
        <v>0</v>
      </c>
      <c r="AF189" s="101">
        <v>0</v>
      </c>
      <c r="AG189" s="97">
        <v>1</v>
      </c>
      <c r="AH189" s="101">
        <v>0</v>
      </c>
      <c r="AI189" s="101">
        <v>0</v>
      </c>
    </row>
    <row r="190" spans="1:35" ht="18" x14ac:dyDescent="0.4">
      <c r="A190" s="96" t="s">
        <v>375</v>
      </c>
      <c r="B190" s="101">
        <v>0</v>
      </c>
      <c r="C190" s="101">
        <v>0</v>
      </c>
      <c r="D190" s="101">
        <v>0</v>
      </c>
      <c r="E190" s="97">
        <v>1</v>
      </c>
      <c r="F190" s="101">
        <v>0</v>
      </c>
      <c r="G190" s="101">
        <v>0</v>
      </c>
      <c r="H190" s="96" t="s">
        <v>375</v>
      </c>
      <c r="I190" s="101">
        <v>0</v>
      </c>
      <c r="J190" s="101">
        <v>0</v>
      </c>
      <c r="K190" s="101">
        <v>0</v>
      </c>
      <c r="L190" s="97">
        <v>1</v>
      </c>
      <c r="M190" s="101">
        <v>0</v>
      </c>
      <c r="N190" s="101">
        <v>0</v>
      </c>
      <c r="O190" s="96" t="s">
        <v>448</v>
      </c>
      <c r="P190" s="101">
        <v>0</v>
      </c>
      <c r="Q190" s="101">
        <v>0</v>
      </c>
      <c r="R190" s="101">
        <v>0</v>
      </c>
      <c r="S190" s="97">
        <v>1</v>
      </c>
      <c r="T190" s="101">
        <v>0</v>
      </c>
      <c r="U190" s="101">
        <v>0</v>
      </c>
      <c r="V190" s="96" t="s">
        <v>375</v>
      </c>
      <c r="W190" s="101">
        <v>0</v>
      </c>
      <c r="X190" s="101">
        <v>0</v>
      </c>
      <c r="Y190" s="101">
        <v>0</v>
      </c>
      <c r="Z190" s="97">
        <v>1</v>
      </c>
      <c r="AA190" s="101">
        <v>0</v>
      </c>
      <c r="AB190" s="101">
        <v>0</v>
      </c>
      <c r="AC190" s="96" t="s">
        <v>375</v>
      </c>
      <c r="AD190" s="101">
        <v>0</v>
      </c>
      <c r="AE190" s="101">
        <v>0</v>
      </c>
      <c r="AF190" s="101">
        <v>0</v>
      </c>
      <c r="AG190" s="97">
        <v>1</v>
      </c>
      <c r="AH190" s="101">
        <v>0</v>
      </c>
      <c r="AI190" s="101">
        <v>0</v>
      </c>
    </row>
    <row r="191" spans="1:35" ht="18" x14ac:dyDescent="0.4">
      <c r="A191" s="96" t="s">
        <v>273</v>
      </c>
      <c r="B191" s="101">
        <v>0</v>
      </c>
      <c r="C191" s="101">
        <v>0</v>
      </c>
      <c r="D191" s="101">
        <v>0</v>
      </c>
      <c r="E191" s="97">
        <v>1</v>
      </c>
      <c r="F191" s="101">
        <v>0</v>
      </c>
      <c r="G191" s="101">
        <v>0</v>
      </c>
      <c r="H191" s="96" t="s">
        <v>273</v>
      </c>
      <c r="I191" s="101">
        <v>0</v>
      </c>
      <c r="J191" s="101">
        <v>0</v>
      </c>
      <c r="K191" s="101">
        <v>0</v>
      </c>
      <c r="L191" s="97">
        <v>1</v>
      </c>
      <c r="M191" s="101">
        <v>0</v>
      </c>
      <c r="N191" s="101">
        <v>0</v>
      </c>
      <c r="O191" s="96" t="s">
        <v>525</v>
      </c>
      <c r="P191" s="101">
        <v>0</v>
      </c>
      <c r="Q191" s="101">
        <v>0</v>
      </c>
      <c r="R191" s="101">
        <v>0</v>
      </c>
      <c r="S191" s="97">
        <v>1</v>
      </c>
      <c r="T191" s="101">
        <v>0</v>
      </c>
      <c r="U191" s="101">
        <v>0</v>
      </c>
      <c r="V191" s="96" t="s">
        <v>273</v>
      </c>
      <c r="W191" s="101">
        <v>0</v>
      </c>
      <c r="X191" s="101">
        <v>0</v>
      </c>
      <c r="Y191" s="101">
        <v>0</v>
      </c>
      <c r="Z191" s="97">
        <v>1</v>
      </c>
      <c r="AA191" s="101">
        <v>0</v>
      </c>
      <c r="AB191" s="101">
        <v>0</v>
      </c>
      <c r="AC191" s="96" t="s">
        <v>273</v>
      </c>
      <c r="AD191" s="101">
        <v>0</v>
      </c>
      <c r="AE191" s="101">
        <v>0</v>
      </c>
      <c r="AF191" s="101">
        <v>0</v>
      </c>
      <c r="AG191" s="97">
        <v>1</v>
      </c>
      <c r="AH191" s="101">
        <v>0</v>
      </c>
      <c r="AI191" s="101">
        <v>0</v>
      </c>
    </row>
    <row r="192" spans="1:35" ht="18" x14ac:dyDescent="0.4">
      <c r="A192" s="96" t="s">
        <v>523</v>
      </c>
      <c r="B192" s="101">
        <v>0</v>
      </c>
      <c r="C192" s="101">
        <v>0</v>
      </c>
      <c r="D192" s="101">
        <v>0</v>
      </c>
      <c r="E192" s="97">
        <v>1</v>
      </c>
      <c r="F192" s="101">
        <v>0</v>
      </c>
      <c r="G192" s="101">
        <v>0</v>
      </c>
      <c r="H192" s="96" t="s">
        <v>523</v>
      </c>
      <c r="I192" s="101">
        <v>0</v>
      </c>
      <c r="J192" s="101">
        <v>0</v>
      </c>
      <c r="K192" s="101">
        <v>0</v>
      </c>
      <c r="L192" s="97">
        <v>1</v>
      </c>
      <c r="M192" s="101">
        <v>0</v>
      </c>
      <c r="N192" s="101">
        <v>0</v>
      </c>
      <c r="O192" s="96" t="s">
        <v>298</v>
      </c>
      <c r="P192" s="101">
        <v>0</v>
      </c>
      <c r="Q192" s="101">
        <v>0</v>
      </c>
      <c r="R192" s="101">
        <v>0</v>
      </c>
      <c r="S192" s="97">
        <v>1</v>
      </c>
      <c r="T192" s="101">
        <v>0</v>
      </c>
      <c r="U192" s="101">
        <v>0</v>
      </c>
      <c r="V192" s="96" t="s">
        <v>523</v>
      </c>
      <c r="W192" s="101">
        <v>0</v>
      </c>
      <c r="X192" s="101">
        <v>0</v>
      </c>
      <c r="Y192" s="101">
        <v>0</v>
      </c>
      <c r="Z192" s="97">
        <v>1</v>
      </c>
      <c r="AA192" s="101">
        <v>0</v>
      </c>
      <c r="AB192" s="101">
        <v>0</v>
      </c>
      <c r="AC192" s="96" t="s">
        <v>523</v>
      </c>
      <c r="AD192" s="101">
        <v>0</v>
      </c>
      <c r="AE192" s="101">
        <v>0</v>
      </c>
      <c r="AF192" s="101">
        <v>0</v>
      </c>
      <c r="AG192" s="97">
        <v>1</v>
      </c>
      <c r="AH192" s="101">
        <v>0</v>
      </c>
      <c r="AI192" s="101">
        <v>0</v>
      </c>
    </row>
    <row r="193" spans="1:35" ht="18" x14ac:dyDescent="0.4">
      <c r="A193" s="96" t="s">
        <v>450</v>
      </c>
      <c r="B193" s="101">
        <v>0</v>
      </c>
      <c r="C193" s="101">
        <v>0</v>
      </c>
      <c r="D193" s="101">
        <v>0</v>
      </c>
      <c r="E193" s="97">
        <v>1</v>
      </c>
      <c r="F193" s="101">
        <v>0</v>
      </c>
      <c r="G193" s="101">
        <v>0</v>
      </c>
      <c r="H193" s="96" t="s">
        <v>450</v>
      </c>
      <c r="I193" s="101">
        <v>0</v>
      </c>
      <c r="J193" s="101">
        <v>0</v>
      </c>
      <c r="K193" s="101">
        <v>0</v>
      </c>
      <c r="L193" s="97">
        <v>1</v>
      </c>
      <c r="M193" s="101">
        <v>0</v>
      </c>
      <c r="N193" s="101">
        <v>0</v>
      </c>
      <c r="O193" s="96" t="s">
        <v>375</v>
      </c>
      <c r="P193" s="101">
        <v>0</v>
      </c>
      <c r="Q193" s="101">
        <v>0</v>
      </c>
      <c r="R193" s="101">
        <v>0</v>
      </c>
      <c r="S193" s="97">
        <v>1</v>
      </c>
      <c r="T193" s="101">
        <v>0</v>
      </c>
      <c r="U193" s="101">
        <v>0</v>
      </c>
      <c r="V193" s="96" t="s">
        <v>450</v>
      </c>
      <c r="W193" s="101">
        <v>0</v>
      </c>
      <c r="X193" s="101">
        <v>0</v>
      </c>
      <c r="Y193" s="101">
        <v>0</v>
      </c>
      <c r="Z193" s="97">
        <v>1</v>
      </c>
      <c r="AA193" s="101">
        <v>0</v>
      </c>
      <c r="AB193" s="101">
        <v>0</v>
      </c>
      <c r="AC193" s="96" t="s">
        <v>450</v>
      </c>
      <c r="AD193" s="101">
        <v>0</v>
      </c>
      <c r="AE193" s="101">
        <v>0</v>
      </c>
      <c r="AF193" s="101">
        <v>0</v>
      </c>
      <c r="AG193" s="97">
        <v>1</v>
      </c>
      <c r="AH193" s="101">
        <v>0</v>
      </c>
      <c r="AI193" s="101">
        <v>0</v>
      </c>
    </row>
    <row r="194" spans="1:35" ht="18" x14ac:dyDescent="0.4">
      <c r="A194" s="96" t="s">
        <v>258</v>
      </c>
      <c r="B194" s="101">
        <v>0</v>
      </c>
      <c r="C194" s="101">
        <v>0</v>
      </c>
      <c r="D194" s="101">
        <v>0</v>
      </c>
      <c r="E194" s="97">
        <v>1</v>
      </c>
      <c r="F194" s="101">
        <v>0</v>
      </c>
      <c r="G194" s="101">
        <v>0</v>
      </c>
      <c r="H194" s="96" t="s">
        <v>258</v>
      </c>
      <c r="I194" s="101">
        <v>0</v>
      </c>
      <c r="J194" s="101">
        <v>0</v>
      </c>
      <c r="K194" s="101">
        <v>0</v>
      </c>
      <c r="L194" s="97">
        <v>1</v>
      </c>
      <c r="M194" s="101">
        <v>0</v>
      </c>
      <c r="N194" s="101">
        <v>0</v>
      </c>
      <c r="O194" s="96" t="s">
        <v>523</v>
      </c>
      <c r="P194" s="101">
        <v>0</v>
      </c>
      <c r="Q194" s="101">
        <v>0</v>
      </c>
      <c r="R194" s="101">
        <v>0</v>
      </c>
      <c r="S194" s="97">
        <v>1</v>
      </c>
      <c r="T194" s="101">
        <v>0</v>
      </c>
      <c r="U194" s="101">
        <v>0</v>
      </c>
      <c r="V194" s="96" t="s">
        <v>258</v>
      </c>
      <c r="W194" s="101">
        <v>0</v>
      </c>
      <c r="X194" s="101">
        <v>0</v>
      </c>
      <c r="Y194" s="101">
        <v>0</v>
      </c>
      <c r="Z194" s="97">
        <v>1</v>
      </c>
      <c r="AA194" s="101">
        <v>0</v>
      </c>
      <c r="AB194" s="101">
        <v>0</v>
      </c>
      <c r="AC194" s="96" t="s">
        <v>258</v>
      </c>
      <c r="AD194" s="101">
        <v>0</v>
      </c>
      <c r="AE194" s="101">
        <v>0</v>
      </c>
      <c r="AF194" s="101">
        <v>0</v>
      </c>
      <c r="AG194" s="97">
        <v>1</v>
      </c>
      <c r="AH194" s="101">
        <v>0</v>
      </c>
      <c r="AI194" s="101">
        <v>0</v>
      </c>
    </row>
    <row r="195" spans="1:35" ht="36" x14ac:dyDescent="0.4">
      <c r="A195" s="96" t="s">
        <v>264</v>
      </c>
      <c r="B195" s="101">
        <v>0</v>
      </c>
      <c r="C195" s="101">
        <v>0</v>
      </c>
      <c r="D195" s="101">
        <v>0</v>
      </c>
      <c r="E195" s="97">
        <v>1</v>
      </c>
      <c r="F195" s="101">
        <v>0</v>
      </c>
      <c r="G195" s="101">
        <v>0</v>
      </c>
      <c r="H195" s="96" t="s">
        <v>264</v>
      </c>
      <c r="I195" s="101">
        <v>0</v>
      </c>
      <c r="J195" s="101">
        <v>0</v>
      </c>
      <c r="K195" s="101">
        <v>0</v>
      </c>
      <c r="L195" s="97">
        <v>1</v>
      </c>
      <c r="M195" s="101">
        <v>0</v>
      </c>
      <c r="N195" s="101">
        <v>0</v>
      </c>
      <c r="O195" s="96" t="s">
        <v>450</v>
      </c>
      <c r="P195" s="101">
        <v>0</v>
      </c>
      <c r="Q195" s="101">
        <v>0</v>
      </c>
      <c r="R195" s="101">
        <v>0</v>
      </c>
      <c r="S195" s="97">
        <v>1</v>
      </c>
      <c r="T195" s="101">
        <v>0</v>
      </c>
      <c r="U195" s="101">
        <v>0</v>
      </c>
      <c r="V195" s="96" t="s">
        <v>264</v>
      </c>
      <c r="W195" s="101">
        <v>0</v>
      </c>
      <c r="X195" s="101">
        <v>0</v>
      </c>
      <c r="Y195" s="101">
        <v>0</v>
      </c>
      <c r="Z195" s="97">
        <v>1</v>
      </c>
      <c r="AA195" s="101">
        <v>0</v>
      </c>
      <c r="AB195" s="101">
        <v>0</v>
      </c>
      <c r="AC195" s="96" t="s">
        <v>264</v>
      </c>
      <c r="AD195" s="101">
        <v>0</v>
      </c>
      <c r="AE195" s="101">
        <v>0</v>
      </c>
      <c r="AF195" s="101">
        <v>0</v>
      </c>
      <c r="AG195" s="97">
        <v>1</v>
      </c>
      <c r="AH195" s="101">
        <v>0</v>
      </c>
      <c r="AI195" s="101">
        <v>0</v>
      </c>
    </row>
    <row r="196" spans="1:35" ht="18" x14ac:dyDescent="0.4">
      <c r="A196" s="96" t="s">
        <v>376</v>
      </c>
      <c r="B196" s="101">
        <v>0</v>
      </c>
      <c r="C196" s="101">
        <v>0</v>
      </c>
      <c r="D196" s="101">
        <v>0</v>
      </c>
      <c r="E196" s="97">
        <v>1</v>
      </c>
      <c r="F196" s="101">
        <v>0</v>
      </c>
      <c r="G196" s="101">
        <v>0</v>
      </c>
      <c r="H196" s="96" t="s">
        <v>376</v>
      </c>
      <c r="I196" s="101">
        <v>0</v>
      </c>
      <c r="J196" s="101">
        <v>0</v>
      </c>
      <c r="K196" s="101">
        <v>0</v>
      </c>
      <c r="L196" s="97">
        <v>1</v>
      </c>
      <c r="M196" s="101">
        <v>0</v>
      </c>
      <c r="N196" s="101">
        <v>0</v>
      </c>
      <c r="O196" s="96" t="s">
        <v>376</v>
      </c>
      <c r="P196" s="101">
        <v>0</v>
      </c>
      <c r="Q196" s="101">
        <v>0</v>
      </c>
      <c r="R196" s="101">
        <v>0</v>
      </c>
      <c r="S196" s="97">
        <v>1</v>
      </c>
      <c r="T196" s="101">
        <v>0</v>
      </c>
      <c r="U196" s="101">
        <v>0</v>
      </c>
      <c r="V196" s="96" t="s">
        <v>376</v>
      </c>
      <c r="W196" s="101">
        <v>0</v>
      </c>
      <c r="X196" s="101">
        <v>0</v>
      </c>
      <c r="Y196" s="101">
        <v>0</v>
      </c>
      <c r="Z196" s="97">
        <v>1</v>
      </c>
      <c r="AA196" s="101">
        <v>0</v>
      </c>
      <c r="AB196" s="101">
        <v>0</v>
      </c>
      <c r="AC196" s="96" t="s">
        <v>376</v>
      </c>
      <c r="AD196" s="101">
        <v>0</v>
      </c>
      <c r="AE196" s="101">
        <v>0</v>
      </c>
      <c r="AF196" s="101">
        <v>0</v>
      </c>
      <c r="AG196" s="97">
        <v>1</v>
      </c>
      <c r="AH196" s="101">
        <v>0</v>
      </c>
      <c r="AI196" s="101">
        <v>0</v>
      </c>
    </row>
    <row r="197" spans="1:35" ht="18" x14ac:dyDescent="0.4">
      <c r="A197" s="96" t="s">
        <v>534</v>
      </c>
      <c r="B197" s="101">
        <v>0</v>
      </c>
      <c r="C197" s="101">
        <v>0</v>
      </c>
      <c r="D197" s="101">
        <v>0</v>
      </c>
      <c r="E197" s="97">
        <v>1</v>
      </c>
      <c r="F197" s="101">
        <v>0</v>
      </c>
      <c r="G197" s="101">
        <v>0</v>
      </c>
      <c r="H197" s="96" t="s">
        <v>534</v>
      </c>
      <c r="I197" s="101">
        <v>0</v>
      </c>
      <c r="J197" s="101">
        <v>0</v>
      </c>
      <c r="K197" s="101">
        <v>0</v>
      </c>
      <c r="L197" s="97">
        <v>1</v>
      </c>
      <c r="M197" s="101">
        <v>0</v>
      </c>
      <c r="N197" s="101">
        <v>0</v>
      </c>
      <c r="O197" s="96" t="s">
        <v>534</v>
      </c>
      <c r="P197" s="101">
        <v>0</v>
      </c>
      <c r="Q197" s="101">
        <v>0</v>
      </c>
      <c r="R197" s="101">
        <v>0</v>
      </c>
      <c r="S197" s="97">
        <v>1</v>
      </c>
      <c r="T197" s="101">
        <v>0</v>
      </c>
      <c r="U197" s="101">
        <v>0</v>
      </c>
      <c r="V197" s="96" t="s">
        <v>534</v>
      </c>
      <c r="W197" s="101">
        <v>0</v>
      </c>
      <c r="X197" s="101">
        <v>0</v>
      </c>
      <c r="Y197" s="101">
        <v>0</v>
      </c>
      <c r="Z197" s="97">
        <v>1</v>
      </c>
      <c r="AA197" s="101">
        <v>0</v>
      </c>
      <c r="AB197" s="101">
        <v>0</v>
      </c>
      <c r="AC197" s="96" t="s">
        <v>534</v>
      </c>
      <c r="AD197" s="101">
        <v>0</v>
      </c>
      <c r="AE197" s="101">
        <v>0</v>
      </c>
      <c r="AF197" s="101">
        <v>0</v>
      </c>
      <c r="AG197" s="97">
        <v>1</v>
      </c>
      <c r="AH197" s="101">
        <v>0</v>
      </c>
      <c r="AI197" s="101">
        <v>0</v>
      </c>
    </row>
    <row r="198" spans="1:35" ht="18" x14ac:dyDescent="0.4">
      <c r="A198" s="96" t="s">
        <v>434</v>
      </c>
      <c r="B198" s="101">
        <v>0</v>
      </c>
      <c r="C198" s="101">
        <v>0</v>
      </c>
      <c r="D198" s="101">
        <v>0</v>
      </c>
      <c r="E198" s="97">
        <v>1</v>
      </c>
      <c r="F198" s="101">
        <v>0</v>
      </c>
      <c r="G198" s="101">
        <v>0</v>
      </c>
      <c r="H198" s="96" t="s">
        <v>434</v>
      </c>
      <c r="I198" s="101">
        <v>0</v>
      </c>
      <c r="J198" s="101">
        <v>0</v>
      </c>
      <c r="K198" s="101">
        <v>0</v>
      </c>
      <c r="L198" s="97">
        <v>1</v>
      </c>
      <c r="M198" s="101">
        <v>0</v>
      </c>
      <c r="N198" s="101">
        <v>0</v>
      </c>
      <c r="O198" s="96" t="s">
        <v>434</v>
      </c>
      <c r="P198" s="101">
        <v>0</v>
      </c>
      <c r="Q198" s="101">
        <v>0</v>
      </c>
      <c r="R198" s="101">
        <v>0</v>
      </c>
      <c r="S198" s="97">
        <v>1</v>
      </c>
      <c r="T198" s="101">
        <v>0</v>
      </c>
      <c r="U198" s="101">
        <v>0</v>
      </c>
      <c r="V198" s="96" t="s">
        <v>434</v>
      </c>
      <c r="W198" s="101">
        <v>0</v>
      </c>
      <c r="X198" s="101">
        <v>0</v>
      </c>
      <c r="Y198" s="101">
        <v>0</v>
      </c>
      <c r="Z198" s="97">
        <v>1</v>
      </c>
      <c r="AA198" s="101">
        <v>0</v>
      </c>
      <c r="AB198" s="101">
        <v>0</v>
      </c>
      <c r="AC198" s="96" t="s">
        <v>434</v>
      </c>
      <c r="AD198" s="101">
        <v>0</v>
      </c>
      <c r="AE198" s="101">
        <v>0</v>
      </c>
      <c r="AF198" s="101">
        <v>0</v>
      </c>
      <c r="AG198" s="97">
        <v>1</v>
      </c>
      <c r="AH198" s="101">
        <v>0</v>
      </c>
      <c r="AI198" s="101">
        <v>0</v>
      </c>
    </row>
    <row r="199" spans="1:35" ht="18" x14ac:dyDescent="0.4">
      <c r="A199" s="96" t="s">
        <v>535</v>
      </c>
      <c r="B199" s="101">
        <v>0</v>
      </c>
      <c r="C199" s="101">
        <v>0</v>
      </c>
      <c r="D199" s="101">
        <v>0</v>
      </c>
      <c r="E199" s="97">
        <v>1</v>
      </c>
      <c r="F199" s="101">
        <v>0</v>
      </c>
      <c r="G199" s="101">
        <v>0</v>
      </c>
      <c r="H199" s="96" t="s">
        <v>535</v>
      </c>
      <c r="I199" s="101">
        <v>0</v>
      </c>
      <c r="J199" s="101">
        <v>0</v>
      </c>
      <c r="K199" s="101">
        <v>0</v>
      </c>
      <c r="L199" s="97">
        <v>1</v>
      </c>
      <c r="M199" s="101">
        <v>0</v>
      </c>
      <c r="N199" s="101">
        <v>0</v>
      </c>
      <c r="O199" s="96" t="s">
        <v>535</v>
      </c>
      <c r="P199" s="101">
        <v>0</v>
      </c>
      <c r="Q199" s="101">
        <v>0</v>
      </c>
      <c r="R199" s="101">
        <v>0</v>
      </c>
      <c r="S199" s="97">
        <v>1</v>
      </c>
      <c r="T199" s="101">
        <v>0</v>
      </c>
      <c r="U199" s="101">
        <v>0</v>
      </c>
      <c r="V199" s="96" t="s">
        <v>535</v>
      </c>
      <c r="W199" s="101">
        <v>0</v>
      </c>
      <c r="X199" s="101">
        <v>0</v>
      </c>
      <c r="Y199" s="101">
        <v>0</v>
      </c>
      <c r="Z199" s="97">
        <v>1</v>
      </c>
      <c r="AA199" s="101">
        <v>0</v>
      </c>
      <c r="AB199" s="101">
        <v>0</v>
      </c>
      <c r="AC199" s="96" t="s">
        <v>535</v>
      </c>
      <c r="AD199" s="101">
        <v>0</v>
      </c>
      <c r="AE199" s="101">
        <v>0</v>
      </c>
      <c r="AF199" s="101">
        <v>0</v>
      </c>
      <c r="AG199" s="97">
        <v>1</v>
      </c>
      <c r="AH199" s="101">
        <v>0</v>
      </c>
      <c r="AI199" s="101">
        <v>0</v>
      </c>
    </row>
    <row r="200" spans="1:35" ht="36" x14ac:dyDescent="0.4">
      <c r="A200" s="96" t="s">
        <v>536</v>
      </c>
      <c r="B200" s="101">
        <v>0</v>
      </c>
      <c r="C200" s="101">
        <v>0</v>
      </c>
      <c r="D200" s="101">
        <v>0</v>
      </c>
      <c r="E200" s="97">
        <v>1</v>
      </c>
      <c r="F200" s="101">
        <v>0</v>
      </c>
      <c r="G200" s="101">
        <v>0</v>
      </c>
      <c r="H200" s="96" t="s">
        <v>536</v>
      </c>
      <c r="I200" s="101">
        <v>0</v>
      </c>
      <c r="J200" s="101">
        <v>0</v>
      </c>
      <c r="K200" s="101">
        <v>0</v>
      </c>
      <c r="L200" s="97">
        <v>1</v>
      </c>
      <c r="M200" s="101">
        <v>0</v>
      </c>
      <c r="N200" s="101">
        <v>0</v>
      </c>
      <c r="O200" s="96" t="s">
        <v>536</v>
      </c>
      <c r="P200" s="101">
        <v>0</v>
      </c>
      <c r="Q200" s="101">
        <v>0</v>
      </c>
      <c r="R200" s="101">
        <v>0</v>
      </c>
      <c r="S200" s="97">
        <v>1</v>
      </c>
      <c r="T200" s="101">
        <v>0</v>
      </c>
      <c r="U200" s="101">
        <v>0</v>
      </c>
      <c r="V200" s="96" t="s">
        <v>536</v>
      </c>
      <c r="W200" s="101">
        <v>0</v>
      </c>
      <c r="X200" s="101">
        <v>0</v>
      </c>
      <c r="Y200" s="101">
        <v>0</v>
      </c>
      <c r="Z200" s="97">
        <v>1</v>
      </c>
      <c r="AA200" s="101">
        <v>0</v>
      </c>
      <c r="AB200" s="101">
        <v>0</v>
      </c>
      <c r="AC200" s="96" t="s">
        <v>536</v>
      </c>
      <c r="AD200" s="101">
        <v>0</v>
      </c>
      <c r="AE200" s="101">
        <v>0</v>
      </c>
      <c r="AF200" s="101">
        <v>0</v>
      </c>
      <c r="AG200" s="97">
        <v>1</v>
      </c>
      <c r="AH200" s="101">
        <v>0</v>
      </c>
      <c r="AI200" s="101">
        <v>0</v>
      </c>
    </row>
    <row r="201" spans="1:35" ht="18" x14ac:dyDescent="0.4">
      <c r="A201" s="96" t="s">
        <v>521</v>
      </c>
      <c r="B201" s="101">
        <v>0</v>
      </c>
      <c r="C201" s="101">
        <v>0</v>
      </c>
      <c r="D201" s="101">
        <v>0</v>
      </c>
      <c r="E201" s="97">
        <v>1</v>
      </c>
      <c r="F201" s="101">
        <v>0</v>
      </c>
      <c r="G201" s="101">
        <v>0</v>
      </c>
      <c r="H201" s="96" t="s">
        <v>521</v>
      </c>
      <c r="I201" s="101">
        <v>0</v>
      </c>
      <c r="J201" s="101">
        <v>0</v>
      </c>
      <c r="K201" s="101">
        <v>0</v>
      </c>
      <c r="L201" s="97">
        <v>1</v>
      </c>
      <c r="M201" s="101">
        <v>0</v>
      </c>
      <c r="N201" s="101">
        <v>0</v>
      </c>
      <c r="O201" s="96" t="s">
        <v>521</v>
      </c>
      <c r="P201" s="101">
        <v>0</v>
      </c>
      <c r="Q201" s="101">
        <v>0</v>
      </c>
      <c r="R201" s="101">
        <v>0</v>
      </c>
      <c r="S201" s="97">
        <v>1</v>
      </c>
      <c r="T201" s="101">
        <v>0</v>
      </c>
      <c r="U201" s="101">
        <v>0</v>
      </c>
      <c r="V201" s="96" t="s">
        <v>521</v>
      </c>
      <c r="W201" s="101">
        <v>0</v>
      </c>
      <c r="X201" s="101">
        <v>0</v>
      </c>
      <c r="Y201" s="101">
        <v>0</v>
      </c>
      <c r="Z201" s="97">
        <v>1</v>
      </c>
      <c r="AA201" s="101">
        <v>0</v>
      </c>
      <c r="AB201" s="101">
        <v>0</v>
      </c>
      <c r="AC201" s="96" t="s">
        <v>521</v>
      </c>
      <c r="AD201" s="101">
        <v>0</v>
      </c>
      <c r="AE201" s="101">
        <v>0</v>
      </c>
      <c r="AF201" s="101">
        <v>0</v>
      </c>
      <c r="AG201" s="97">
        <v>1</v>
      </c>
      <c r="AH201" s="101">
        <v>0</v>
      </c>
      <c r="AI201" s="101">
        <v>0</v>
      </c>
    </row>
    <row r="202" spans="1:35" ht="18" x14ac:dyDescent="0.4">
      <c r="A202" s="96" t="s">
        <v>377</v>
      </c>
      <c r="B202" s="101">
        <v>0</v>
      </c>
      <c r="C202" s="101">
        <v>0</v>
      </c>
      <c r="D202" s="101">
        <v>0</v>
      </c>
      <c r="E202" s="97">
        <v>1</v>
      </c>
      <c r="F202" s="101">
        <v>0</v>
      </c>
      <c r="G202" s="101">
        <v>0</v>
      </c>
      <c r="H202" s="96" t="s">
        <v>377</v>
      </c>
      <c r="I202" s="101">
        <v>0</v>
      </c>
      <c r="J202" s="101">
        <v>0</v>
      </c>
      <c r="K202" s="101">
        <v>0</v>
      </c>
      <c r="L202" s="97">
        <v>1</v>
      </c>
      <c r="M202" s="101">
        <v>0</v>
      </c>
      <c r="N202" s="101">
        <v>0</v>
      </c>
      <c r="O202" s="96" t="s">
        <v>377</v>
      </c>
      <c r="P202" s="101">
        <v>0</v>
      </c>
      <c r="Q202" s="101">
        <v>0</v>
      </c>
      <c r="R202" s="101">
        <v>0</v>
      </c>
      <c r="S202" s="97">
        <v>1</v>
      </c>
      <c r="T202" s="101">
        <v>0</v>
      </c>
      <c r="U202" s="101">
        <v>0</v>
      </c>
      <c r="V202" s="96" t="s">
        <v>377</v>
      </c>
      <c r="W202" s="101">
        <v>0</v>
      </c>
      <c r="X202" s="101">
        <v>0</v>
      </c>
      <c r="Y202" s="101">
        <v>0</v>
      </c>
      <c r="Z202" s="97">
        <v>1</v>
      </c>
      <c r="AA202" s="101">
        <v>0</v>
      </c>
      <c r="AB202" s="101">
        <v>0</v>
      </c>
      <c r="AC202" s="96" t="s">
        <v>377</v>
      </c>
      <c r="AD202" s="101">
        <v>0</v>
      </c>
      <c r="AE202" s="101">
        <v>0</v>
      </c>
      <c r="AF202" s="101">
        <v>0</v>
      </c>
      <c r="AG202" s="97">
        <v>1</v>
      </c>
      <c r="AH202" s="101">
        <v>0</v>
      </c>
      <c r="AI202" s="101">
        <v>0</v>
      </c>
    </row>
    <row r="203" spans="1:35" ht="18" x14ac:dyDescent="0.4">
      <c r="A203" s="96" t="s">
        <v>378</v>
      </c>
      <c r="B203" s="101">
        <v>0</v>
      </c>
      <c r="C203" s="101">
        <v>0</v>
      </c>
      <c r="D203" s="101">
        <v>0</v>
      </c>
      <c r="E203" s="97">
        <v>1</v>
      </c>
      <c r="F203" s="101">
        <v>0</v>
      </c>
      <c r="G203" s="101">
        <v>0</v>
      </c>
      <c r="H203" s="96" t="s">
        <v>378</v>
      </c>
      <c r="I203" s="101">
        <v>0</v>
      </c>
      <c r="J203" s="101">
        <v>0</v>
      </c>
      <c r="K203" s="101">
        <v>0</v>
      </c>
      <c r="L203" s="97">
        <v>1</v>
      </c>
      <c r="M203" s="101">
        <v>0</v>
      </c>
      <c r="N203" s="101">
        <v>0</v>
      </c>
      <c r="O203" s="96" t="s">
        <v>378</v>
      </c>
      <c r="P203" s="101">
        <v>0</v>
      </c>
      <c r="Q203" s="101">
        <v>0</v>
      </c>
      <c r="R203" s="101">
        <v>0</v>
      </c>
      <c r="S203" s="97">
        <v>1</v>
      </c>
      <c r="T203" s="101">
        <v>0</v>
      </c>
      <c r="U203" s="101">
        <v>0</v>
      </c>
      <c r="V203" s="96" t="s">
        <v>378</v>
      </c>
      <c r="W203" s="101">
        <v>0</v>
      </c>
      <c r="X203" s="101">
        <v>0</v>
      </c>
      <c r="Y203" s="101">
        <v>0</v>
      </c>
      <c r="Z203" s="97">
        <v>1</v>
      </c>
      <c r="AA203" s="101">
        <v>0</v>
      </c>
      <c r="AB203" s="101">
        <v>0</v>
      </c>
      <c r="AC203" s="96" t="s">
        <v>378</v>
      </c>
      <c r="AD203" s="101">
        <v>0</v>
      </c>
      <c r="AE203" s="101">
        <v>0</v>
      </c>
      <c r="AF203" s="101">
        <v>0</v>
      </c>
      <c r="AG203" s="97">
        <v>1</v>
      </c>
      <c r="AH203" s="101">
        <v>0</v>
      </c>
      <c r="AI203" s="101">
        <v>0</v>
      </c>
    </row>
    <row r="204" spans="1:35" ht="18" x14ac:dyDescent="0.4">
      <c r="A204" s="96" t="s">
        <v>260</v>
      </c>
      <c r="B204" s="101">
        <v>0</v>
      </c>
      <c r="C204" s="101">
        <v>0</v>
      </c>
      <c r="D204" s="101">
        <v>0</v>
      </c>
      <c r="E204" s="97">
        <v>1</v>
      </c>
      <c r="F204" s="101">
        <v>0</v>
      </c>
      <c r="G204" s="101">
        <v>0</v>
      </c>
      <c r="H204" s="96" t="s">
        <v>260</v>
      </c>
      <c r="I204" s="101">
        <v>0</v>
      </c>
      <c r="J204" s="101">
        <v>0</v>
      </c>
      <c r="K204" s="101">
        <v>0</v>
      </c>
      <c r="L204" s="97">
        <v>1</v>
      </c>
      <c r="M204" s="101">
        <v>0</v>
      </c>
      <c r="N204" s="101">
        <v>0</v>
      </c>
      <c r="O204" s="96" t="s">
        <v>260</v>
      </c>
      <c r="P204" s="101">
        <v>0</v>
      </c>
      <c r="Q204" s="101">
        <v>0</v>
      </c>
      <c r="R204" s="101">
        <v>0</v>
      </c>
      <c r="S204" s="97">
        <v>1</v>
      </c>
      <c r="T204" s="101">
        <v>0</v>
      </c>
      <c r="U204" s="101">
        <v>0</v>
      </c>
      <c r="V204" s="96" t="s">
        <v>260</v>
      </c>
      <c r="W204" s="101">
        <v>0</v>
      </c>
      <c r="X204" s="101">
        <v>0</v>
      </c>
      <c r="Y204" s="101">
        <v>0</v>
      </c>
      <c r="Z204" s="97">
        <v>1</v>
      </c>
      <c r="AA204" s="101">
        <v>0</v>
      </c>
      <c r="AB204" s="101">
        <v>0</v>
      </c>
      <c r="AC204" s="96" t="s">
        <v>260</v>
      </c>
      <c r="AD204" s="101">
        <v>0</v>
      </c>
      <c r="AE204" s="101">
        <v>0</v>
      </c>
      <c r="AF204" s="101">
        <v>0</v>
      </c>
      <c r="AG204" s="97">
        <v>1</v>
      </c>
      <c r="AH204" s="101">
        <v>0</v>
      </c>
      <c r="AI204" s="101">
        <v>0</v>
      </c>
    </row>
    <row r="205" spans="1:35" ht="36" x14ac:dyDescent="0.4">
      <c r="A205" s="96" t="s">
        <v>563</v>
      </c>
      <c r="B205" s="101">
        <v>0</v>
      </c>
      <c r="C205" s="101">
        <v>0</v>
      </c>
      <c r="D205" s="101">
        <v>0</v>
      </c>
      <c r="E205" s="97">
        <v>1</v>
      </c>
      <c r="F205" s="101">
        <v>0</v>
      </c>
      <c r="G205" s="101">
        <v>0</v>
      </c>
      <c r="H205" s="96" t="s">
        <v>563</v>
      </c>
      <c r="I205" s="101">
        <v>0</v>
      </c>
      <c r="J205" s="101">
        <v>0</v>
      </c>
      <c r="K205" s="101">
        <v>0</v>
      </c>
      <c r="L205" s="97">
        <v>1</v>
      </c>
      <c r="M205" s="101">
        <v>0</v>
      </c>
      <c r="N205" s="101">
        <v>0</v>
      </c>
      <c r="O205" s="96" t="s">
        <v>563</v>
      </c>
      <c r="P205" s="101">
        <v>0</v>
      </c>
      <c r="Q205" s="101">
        <v>0</v>
      </c>
      <c r="R205" s="101">
        <v>0</v>
      </c>
      <c r="S205" s="97">
        <v>1</v>
      </c>
      <c r="T205" s="101">
        <v>0</v>
      </c>
      <c r="U205" s="101">
        <v>0</v>
      </c>
      <c r="V205" s="96" t="s">
        <v>563</v>
      </c>
      <c r="W205" s="101">
        <v>0</v>
      </c>
      <c r="X205" s="101">
        <v>0</v>
      </c>
      <c r="Y205" s="101">
        <v>0</v>
      </c>
      <c r="Z205" s="97">
        <v>1</v>
      </c>
      <c r="AA205" s="101">
        <v>0</v>
      </c>
      <c r="AB205" s="101">
        <v>0</v>
      </c>
      <c r="AC205" s="96" t="s">
        <v>563</v>
      </c>
      <c r="AD205" s="101">
        <v>0</v>
      </c>
      <c r="AE205" s="101">
        <v>0</v>
      </c>
      <c r="AF205" s="101">
        <v>0</v>
      </c>
      <c r="AG205" s="97">
        <v>1</v>
      </c>
      <c r="AH205" s="101">
        <v>0</v>
      </c>
      <c r="AI205" s="101">
        <v>0</v>
      </c>
    </row>
    <row r="206" spans="1:35" ht="18" x14ac:dyDescent="0.4">
      <c r="A206" s="96" t="s">
        <v>379</v>
      </c>
      <c r="B206" s="101">
        <v>0</v>
      </c>
      <c r="C206" s="101">
        <v>0</v>
      </c>
      <c r="D206" s="101">
        <v>0</v>
      </c>
      <c r="E206" s="97">
        <v>1</v>
      </c>
      <c r="F206" s="101">
        <v>0</v>
      </c>
      <c r="G206" s="101">
        <v>0</v>
      </c>
      <c r="H206" s="96" t="s">
        <v>379</v>
      </c>
      <c r="I206" s="101">
        <v>0</v>
      </c>
      <c r="J206" s="101">
        <v>0</v>
      </c>
      <c r="K206" s="101">
        <v>0</v>
      </c>
      <c r="L206" s="97">
        <v>1</v>
      </c>
      <c r="M206" s="101">
        <v>0</v>
      </c>
      <c r="N206" s="101">
        <v>0</v>
      </c>
      <c r="O206" s="96" t="s">
        <v>379</v>
      </c>
      <c r="P206" s="101">
        <v>0</v>
      </c>
      <c r="Q206" s="101">
        <v>0</v>
      </c>
      <c r="R206" s="101">
        <v>0</v>
      </c>
      <c r="S206" s="97">
        <v>1</v>
      </c>
      <c r="T206" s="101">
        <v>0</v>
      </c>
      <c r="U206" s="101">
        <v>0</v>
      </c>
      <c r="V206" s="96" t="s">
        <v>379</v>
      </c>
      <c r="W206" s="101">
        <v>0</v>
      </c>
      <c r="X206" s="101">
        <v>0</v>
      </c>
      <c r="Y206" s="101">
        <v>0</v>
      </c>
      <c r="Z206" s="97">
        <v>1</v>
      </c>
      <c r="AA206" s="101">
        <v>0</v>
      </c>
      <c r="AB206" s="101">
        <v>0</v>
      </c>
      <c r="AC206" s="96" t="s">
        <v>379</v>
      </c>
      <c r="AD206" s="101">
        <v>0</v>
      </c>
      <c r="AE206" s="101">
        <v>0</v>
      </c>
      <c r="AF206" s="101">
        <v>0</v>
      </c>
      <c r="AG206" s="97">
        <v>1</v>
      </c>
      <c r="AH206" s="101">
        <v>0</v>
      </c>
      <c r="AI206" s="101">
        <v>0</v>
      </c>
    </row>
    <row r="207" spans="1:35" ht="18" x14ac:dyDescent="0.4">
      <c r="A207" s="96" t="s">
        <v>380</v>
      </c>
      <c r="B207" s="101">
        <v>0</v>
      </c>
      <c r="C207" s="101">
        <v>0</v>
      </c>
      <c r="D207" s="101">
        <v>0</v>
      </c>
      <c r="E207" s="97">
        <v>1</v>
      </c>
      <c r="F207" s="101">
        <v>0</v>
      </c>
      <c r="G207" s="101">
        <v>0</v>
      </c>
      <c r="H207" s="96" t="s">
        <v>380</v>
      </c>
      <c r="I207" s="101">
        <v>0</v>
      </c>
      <c r="J207" s="101">
        <v>0</v>
      </c>
      <c r="K207" s="101">
        <v>0</v>
      </c>
      <c r="L207" s="97">
        <v>1</v>
      </c>
      <c r="M207" s="101">
        <v>0</v>
      </c>
      <c r="N207" s="101">
        <v>0</v>
      </c>
      <c r="O207" s="96" t="s">
        <v>380</v>
      </c>
      <c r="P207" s="101">
        <v>0</v>
      </c>
      <c r="Q207" s="101">
        <v>0</v>
      </c>
      <c r="R207" s="101">
        <v>0</v>
      </c>
      <c r="S207" s="97">
        <v>1</v>
      </c>
      <c r="T207" s="101">
        <v>0</v>
      </c>
      <c r="U207" s="101">
        <v>0</v>
      </c>
      <c r="V207" s="96" t="s">
        <v>380</v>
      </c>
      <c r="W207" s="101">
        <v>0</v>
      </c>
      <c r="X207" s="101">
        <v>0</v>
      </c>
      <c r="Y207" s="101">
        <v>0</v>
      </c>
      <c r="Z207" s="97">
        <v>1</v>
      </c>
      <c r="AA207" s="101">
        <v>0</v>
      </c>
      <c r="AB207" s="101">
        <v>0</v>
      </c>
      <c r="AC207" s="96" t="s">
        <v>380</v>
      </c>
      <c r="AD207" s="101">
        <v>0</v>
      </c>
      <c r="AE207" s="101">
        <v>0</v>
      </c>
      <c r="AF207" s="101">
        <v>0</v>
      </c>
      <c r="AG207" s="97">
        <v>1</v>
      </c>
      <c r="AH207" s="101">
        <v>0</v>
      </c>
      <c r="AI207" s="101">
        <v>0</v>
      </c>
    </row>
    <row r="208" spans="1:35" ht="18" x14ac:dyDescent="0.4">
      <c r="A208" s="96" t="s">
        <v>382</v>
      </c>
      <c r="B208" s="101">
        <v>0</v>
      </c>
      <c r="C208" s="101">
        <v>0</v>
      </c>
      <c r="D208" s="101">
        <v>0</v>
      </c>
      <c r="E208" s="97">
        <v>1</v>
      </c>
      <c r="F208" s="101">
        <v>0</v>
      </c>
      <c r="G208" s="101">
        <v>0</v>
      </c>
      <c r="H208" s="96" t="s">
        <v>382</v>
      </c>
      <c r="I208" s="101">
        <v>0</v>
      </c>
      <c r="J208" s="101">
        <v>0</v>
      </c>
      <c r="K208" s="101">
        <v>0</v>
      </c>
      <c r="L208" s="97">
        <v>1</v>
      </c>
      <c r="M208" s="101">
        <v>0</v>
      </c>
      <c r="N208" s="101">
        <v>0</v>
      </c>
      <c r="O208" s="96" t="s">
        <v>382</v>
      </c>
      <c r="P208" s="101">
        <v>0</v>
      </c>
      <c r="Q208" s="101">
        <v>0</v>
      </c>
      <c r="R208" s="101">
        <v>0</v>
      </c>
      <c r="S208" s="97">
        <v>1</v>
      </c>
      <c r="T208" s="101">
        <v>0</v>
      </c>
      <c r="U208" s="101">
        <v>0</v>
      </c>
      <c r="V208" s="96" t="s">
        <v>382</v>
      </c>
      <c r="W208" s="101">
        <v>0</v>
      </c>
      <c r="X208" s="101">
        <v>0</v>
      </c>
      <c r="Y208" s="101">
        <v>0</v>
      </c>
      <c r="Z208" s="97">
        <v>1</v>
      </c>
      <c r="AA208" s="101">
        <v>0</v>
      </c>
      <c r="AB208" s="101">
        <v>0</v>
      </c>
      <c r="AC208" s="96" t="s">
        <v>382</v>
      </c>
      <c r="AD208" s="101">
        <v>0</v>
      </c>
      <c r="AE208" s="101">
        <v>0</v>
      </c>
      <c r="AF208" s="101">
        <v>0</v>
      </c>
      <c r="AG208" s="97">
        <v>1</v>
      </c>
      <c r="AH208" s="101">
        <v>0</v>
      </c>
      <c r="AI208" s="101">
        <v>0</v>
      </c>
    </row>
    <row r="209" spans="1:35" ht="36" x14ac:dyDescent="0.4">
      <c r="A209" s="96" t="s">
        <v>383</v>
      </c>
      <c r="B209" s="101">
        <v>0</v>
      </c>
      <c r="C209" s="101">
        <v>0</v>
      </c>
      <c r="D209" s="101">
        <v>0</v>
      </c>
      <c r="E209" s="97">
        <v>1</v>
      </c>
      <c r="F209" s="101">
        <v>0</v>
      </c>
      <c r="G209" s="101">
        <v>0</v>
      </c>
      <c r="H209" s="96" t="s">
        <v>383</v>
      </c>
      <c r="I209" s="101">
        <v>0</v>
      </c>
      <c r="J209" s="101">
        <v>0</v>
      </c>
      <c r="K209" s="101">
        <v>0</v>
      </c>
      <c r="L209" s="97">
        <v>1</v>
      </c>
      <c r="M209" s="101">
        <v>0</v>
      </c>
      <c r="N209" s="101">
        <v>0</v>
      </c>
      <c r="O209" s="96" t="s">
        <v>383</v>
      </c>
      <c r="P209" s="101">
        <v>0</v>
      </c>
      <c r="Q209" s="101">
        <v>0</v>
      </c>
      <c r="R209" s="101">
        <v>0</v>
      </c>
      <c r="S209" s="97">
        <v>1</v>
      </c>
      <c r="T209" s="101">
        <v>0</v>
      </c>
      <c r="U209" s="101">
        <v>0</v>
      </c>
      <c r="V209" s="96" t="s">
        <v>383</v>
      </c>
      <c r="W209" s="101">
        <v>0</v>
      </c>
      <c r="X209" s="101">
        <v>0</v>
      </c>
      <c r="Y209" s="101">
        <v>0</v>
      </c>
      <c r="Z209" s="97">
        <v>1</v>
      </c>
      <c r="AA209" s="101">
        <v>0</v>
      </c>
      <c r="AB209" s="101">
        <v>0</v>
      </c>
      <c r="AC209" s="96" t="s">
        <v>383</v>
      </c>
      <c r="AD209" s="101">
        <v>0</v>
      </c>
      <c r="AE209" s="101">
        <v>0</v>
      </c>
      <c r="AF209" s="101">
        <v>0</v>
      </c>
      <c r="AG209" s="97">
        <v>1</v>
      </c>
      <c r="AH209" s="101">
        <v>0</v>
      </c>
      <c r="AI209" s="101">
        <v>0</v>
      </c>
    </row>
    <row r="210" spans="1:35" ht="18" x14ac:dyDescent="0.4">
      <c r="A210" s="96" t="s">
        <v>384</v>
      </c>
      <c r="B210" s="101">
        <v>0</v>
      </c>
      <c r="C210" s="101">
        <v>0</v>
      </c>
      <c r="D210" s="101">
        <v>0</v>
      </c>
      <c r="E210" s="97">
        <v>1</v>
      </c>
      <c r="F210" s="101">
        <v>0</v>
      </c>
      <c r="G210" s="101">
        <v>0</v>
      </c>
      <c r="H210" s="96" t="s">
        <v>384</v>
      </c>
      <c r="I210" s="101">
        <v>0</v>
      </c>
      <c r="J210" s="101">
        <v>0</v>
      </c>
      <c r="K210" s="101">
        <v>0</v>
      </c>
      <c r="L210" s="97">
        <v>1</v>
      </c>
      <c r="M210" s="101">
        <v>0</v>
      </c>
      <c r="N210" s="101">
        <v>0</v>
      </c>
      <c r="O210" s="96" t="s">
        <v>384</v>
      </c>
      <c r="P210" s="101">
        <v>0</v>
      </c>
      <c r="Q210" s="101">
        <v>0</v>
      </c>
      <c r="R210" s="101">
        <v>0</v>
      </c>
      <c r="S210" s="97">
        <v>1</v>
      </c>
      <c r="T210" s="101">
        <v>0</v>
      </c>
      <c r="U210" s="101">
        <v>0</v>
      </c>
      <c r="V210" s="96" t="s">
        <v>384</v>
      </c>
      <c r="W210" s="101">
        <v>0</v>
      </c>
      <c r="X210" s="101">
        <v>0</v>
      </c>
      <c r="Y210" s="101">
        <v>0</v>
      </c>
      <c r="Z210" s="97">
        <v>1</v>
      </c>
      <c r="AA210" s="101">
        <v>0</v>
      </c>
      <c r="AB210" s="101">
        <v>0</v>
      </c>
      <c r="AC210" s="96" t="s">
        <v>384</v>
      </c>
      <c r="AD210" s="101">
        <v>0</v>
      </c>
      <c r="AE210" s="101">
        <v>0</v>
      </c>
      <c r="AF210" s="101">
        <v>0</v>
      </c>
      <c r="AG210" s="97">
        <v>1</v>
      </c>
      <c r="AH210" s="101">
        <v>0</v>
      </c>
      <c r="AI210" s="101">
        <v>0</v>
      </c>
    </row>
    <row r="211" spans="1:35" ht="18" x14ac:dyDescent="0.4">
      <c r="A211" s="96" t="s">
        <v>385</v>
      </c>
      <c r="B211" s="101">
        <v>0</v>
      </c>
      <c r="C211" s="101">
        <v>0</v>
      </c>
      <c r="D211" s="101">
        <v>0</v>
      </c>
      <c r="E211" s="97">
        <v>1</v>
      </c>
      <c r="F211" s="101">
        <v>0</v>
      </c>
      <c r="G211" s="101">
        <v>0</v>
      </c>
      <c r="H211" s="96" t="s">
        <v>385</v>
      </c>
      <c r="I211" s="101">
        <v>0</v>
      </c>
      <c r="J211" s="101">
        <v>0</v>
      </c>
      <c r="K211" s="101">
        <v>0</v>
      </c>
      <c r="L211" s="97">
        <v>1</v>
      </c>
      <c r="M211" s="101">
        <v>0</v>
      </c>
      <c r="N211" s="101">
        <v>0</v>
      </c>
      <c r="O211" s="96" t="s">
        <v>385</v>
      </c>
      <c r="P211" s="101">
        <v>0</v>
      </c>
      <c r="Q211" s="101">
        <v>0</v>
      </c>
      <c r="R211" s="101">
        <v>0</v>
      </c>
      <c r="S211" s="97">
        <v>1</v>
      </c>
      <c r="T211" s="101">
        <v>0</v>
      </c>
      <c r="U211" s="101">
        <v>0</v>
      </c>
      <c r="V211" s="96" t="s">
        <v>385</v>
      </c>
      <c r="W211" s="101">
        <v>0</v>
      </c>
      <c r="X211" s="101">
        <v>0</v>
      </c>
      <c r="Y211" s="101">
        <v>0</v>
      </c>
      <c r="Z211" s="97">
        <v>1</v>
      </c>
      <c r="AA211" s="101">
        <v>0</v>
      </c>
      <c r="AB211" s="101">
        <v>0</v>
      </c>
      <c r="AC211" s="96" t="s">
        <v>385</v>
      </c>
      <c r="AD211" s="101">
        <v>0</v>
      </c>
      <c r="AE211" s="101">
        <v>0</v>
      </c>
      <c r="AF211" s="101">
        <v>0</v>
      </c>
      <c r="AG211" s="97">
        <v>1</v>
      </c>
      <c r="AH211" s="101">
        <v>0</v>
      </c>
      <c r="AI211" s="101">
        <v>0</v>
      </c>
    </row>
    <row r="212" spans="1:35" ht="18" x14ac:dyDescent="0.4">
      <c r="A212" s="96" t="s">
        <v>386</v>
      </c>
      <c r="B212" s="101">
        <v>0</v>
      </c>
      <c r="C212" s="101">
        <v>0</v>
      </c>
      <c r="D212" s="101">
        <v>0</v>
      </c>
      <c r="E212" s="97">
        <v>1</v>
      </c>
      <c r="F212" s="101">
        <v>0</v>
      </c>
      <c r="G212" s="101">
        <v>0</v>
      </c>
      <c r="H212" s="96" t="s">
        <v>386</v>
      </c>
      <c r="I212" s="101">
        <v>0</v>
      </c>
      <c r="J212" s="101">
        <v>0</v>
      </c>
      <c r="K212" s="101">
        <v>0</v>
      </c>
      <c r="L212" s="97">
        <v>1</v>
      </c>
      <c r="M212" s="101">
        <v>0</v>
      </c>
      <c r="N212" s="101">
        <v>0</v>
      </c>
      <c r="O212" s="96" t="s">
        <v>386</v>
      </c>
      <c r="P212" s="101">
        <v>0</v>
      </c>
      <c r="Q212" s="101">
        <v>0</v>
      </c>
      <c r="R212" s="101">
        <v>0</v>
      </c>
      <c r="S212" s="97">
        <v>1</v>
      </c>
      <c r="T212" s="101">
        <v>0</v>
      </c>
      <c r="U212" s="101">
        <v>0</v>
      </c>
      <c r="V212" s="96" t="s">
        <v>386</v>
      </c>
      <c r="W212" s="101">
        <v>0</v>
      </c>
      <c r="X212" s="101">
        <v>0</v>
      </c>
      <c r="Y212" s="101">
        <v>0</v>
      </c>
      <c r="Z212" s="97">
        <v>1</v>
      </c>
      <c r="AA212" s="101">
        <v>0</v>
      </c>
      <c r="AB212" s="101">
        <v>0</v>
      </c>
      <c r="AC212" s="96" t="s">
        <v>386</v>
      </c>
      <c r="AD212" s="101">
        <v>0</v>
      </c>
      <c r="AE212" s="101">
        <v>0</v>
      </c>
      <c r="AF212" s="101">
        <v>0</v>
      </c>
      <c r="AG212" s="97">
        <v>1</v>
      </c>
      <c r="AH212" s="101">
        <v>0</v>
      </c>
      <c r="AI212" s="101">
        <v>0</v>
      </c>
    </row>
    <row r="213" spans="1:35" ht="18" x14ac:dyDescent="0.4">
      <c r="A213" s="96" t="s">
        <v>554</v>
      </c>
      <c r="B213" s="101">
        <v>0</v>
      </c>
      <c r="C213" s="101">
        <v>0</v>
      </c>
      <c r="D213" s="101">
        <v>0</v>
      </c>
      <c r="E213" s="97">
        <v>1</v>
      </c>
      <c r="F213" s="101">
        <v>0</v>
      </c>
      <c r="G213" s="101">
        <v>0</v>
      </c>
      <c r="H213" s="96" t="s">
        <v>554</v>
      </c>
      <c r="I213" s="101">
        <v>0</v>
      </c>
      <c r="J213" s="101">
        <v>0</v>
      </c>
      <c r="K213" s="101">
        <v>0</v>
      </c>
      <c r="L213" s="97">
        <v>1</v>
      </c>
      <c r="M213" s="101">
        <v>0</v>
      </c>
      <c r="N213" s="101">
        <v>0</v>
      </c>
      <c r="O213" s="96" t="s">
        <v>554</v>
      </c>
      <c r="P213" s="101">
        <v>0</v>
      </c>
      <c r="Q213" s="101">
        <v>0</v>
      </c>
      <c r="R213" s="101">
        <v>0</v>
      </c>
      <c r="S213" s="97">
        <v>1</v>
      </c>
      <c r="T213" s="101">
        <v>0</v>
      </c>
      <c r="U213" s="101">
        <v>0</v>
      </c>
      <c r="V213" s="96" t="s">
        <v>554</v>
      </c>
      <c r="W213" s="101">
        <v>0</v>
      </c>
      <c r="X213" s="101">
        <v>0</v>
      </c>
      <c r="Y213" s="101">
        <v>0</v>
      </c>
      <c r="Z213" s="97">
        <v>1</v>
      </c>
      <c r="AA213" s="101">
        <v>0</v>
      </c>
      <c r="AB213" s="101">
        <v>0</v>
      </c>
      <c r="AC213" s="96" t="s">
        <v>554</v>
      </c>
      <c r="AD213" s="101">
        <v>0</v>
      </c>
      <c r="AE213" s="101">
        <v>0</v>
      </c>
      <c r="AF213" s="101">
        <v>0</v>
      </c>
      <c r="AG213" s="97">
        <v>1</v>
      </c>
      <c r="AH213" s="101">
        <v>0</v>
      </c>
      <c r="AI213" s="101">
        <v>0</v>
      </c>
    </row>
    <row r="214" spans="1:35" ht="18" x14ac:dyDescent="0.4">
      <c r="A214" s="96" t="s">
        <v>236</v>
      </c>
      <c r="B214" s="101">
        <v>0</v>
      </c>
      <c r="C214" s="101">
        <v>0</v>
      </c>
      <c r="D214" s="101">
        <v>0</v>
      </c>
      <c r="E214" s="97">
        <v>1</v>
      </c>
      <c r="F214" s="101">
        <v>0</v>
      </c>
      <c r="G214" s="101">
        <v>0</v>
      </c>
      <c r="H214" s="96" t="s">
        <v>236</v>
      </c>
      <c r="I214" s="101">
        <v>0</v>
      </c>
      <c r="J214" s="101">
        <v>0</v>
      </c>
      <c r="K214" s="101">
        <v>0</v>
      </c>
      <c r="L214" s="97">
        <v>1</v>
      </c>
      <c r="M214" s="101">
        <v>0</v>
      </c>
      <c r="N214" s="101">
        <v>0</v>
      </c>
      <c r="O214" s="96" t="s">
        <v>236</v>
      </c>
      <c r="P214" s="101">
        <v>0</v>
      </c>
      <c r="Q214" s="101">
        <v>0</v>
      </c>
      <c r="R214" s="101">
        <v>0</v>
      </c>
      <c r="S214" s="97">
        <v>1</v>
      </c>
      <c r="T214" s="101">
        <v>0</v>
      </c>
      <c r="U214" s="101">
        <v>0</v>
      </c>
      <c r="V214" s="96" t="s">
        <v>236</v>
      </c>
      <c r="W214" s="101">
        <v>0</v>
      </c>
      <c r="X214" s="101">
        <v>0</v>
      </c>
      <c r="Y214" s="101">
        <v>0</v>
      </c>
      <c r="Z214" s="97">
        <v>1</v>
      </c>
      <c r="AA214" s="101">
        <v>0</v>
      </c>
      <c r="AB214" s="101">
        <v>0</v>
      </c>
      <c r="AC214" s="96" t="s">
        <v>236</v>
      </c>
      <c r="AD214" s="101">
        <v>0</v>
      </c>
      <c r="AE214" s="101">
        <v>0</v>
      </c>
      <c r="AF214" s="101">
        <v>0</v>
      </c>
      <c r="AG214" s="97">
        <v>1</v>
      </c>
      <c r="AH214" s="101">
        <v>0</v>
      </c>
      <c r="AI214" s="101">
        <v>0</v>
      </c>
    </row>
    <row r="215" spans="1:35" ht="18" x14ac:dyDescent="0.4">
      <c r="A215" s="96" t="s">
        <v>387</v>
      </c>
      <c r="B215" s="101">
        <v>0</v>
      </c>
      <c r="C215" s="101">
        <v>0</v>
      </c>
      <c r="D215" s="101">
        <v>0</v>
      </c>
      <c r="E215" s="97">
        <v>1</v>
      </c>
      <c r="F215" s="101">
        <v>0</v>
      </c>
      <c r="G215" s="101">
        <v>0</v>
      </c>
      <c r="H215" s="96" t="s">
        <v>387</v>
      </c>
      <c r="I215" s="101">
        <v>0</v>
      </c>
      <c r="J215" s="101">
        <v>0</v>
      </c>
      <c r="K215" s="101">
        <v>0</v>
      </c>
      <c r="L215" s="97">
        <v>1</v>
      </c>
      <c r="M215" s="101">
        <v>0</v>
      </c>
      <c r="N215" s="101">
        <v>0</v>
      </c>
      <c r="O215" s="96" t="s">
        <v>387</v>
      </c>
      <c r="P215" s="101">
        <v>0</v>
      </c>
      <c r="Q215" s="101">
        <v>0</v>
      </c>
      <c r="R215" s="101">
        <v>0</v>
      </c>
      <c r="S215" s="97">
        <v>1</v>
      </c>
      <c r="T215" s="101">
        <v>0</v>
      </c>
      <c r="U215" s="101">
        <v>0</v>
      </c>
      <c r="V215" s="96" t="s">
        <v>387</v>
      </c>
      <c r="W215" s="101">
        <v>0</v>
      </c>
      <c r="X215" s="101">
        <v>0</v>
      </c>
      <c r="Y215" s="101">
        <v>0</v>
      </c>
      <c r="Z215" s="97">
        <v>1</v>
      </c>
      <c r="AA215" s="101">
        <v>0</v>
      </c>
      <c r="AB215" s="101">
        <v>0</v>
      </c>
      <c r="AC215" s="96" t="s">
        <v>387</v>
      </c>
      <c r="AD215" s="101">
        <v>0</v>
      </c>
      <c r="AE215" s="101">
        <v>0</v>
      </c>
      <c r="AF215" s="101">
        <v>0</v>
      </c>
      <c r="AG215" s="97">
        <v>1</v>
      </c>
      <c r="AH215" s="101">
        <v>0</v>
      </c>
      <c r="AI215" s="101">
        <v>0</v>
      </c>
    </row>
    <row r="216" spans="1:35" ht="18" x14ac:dyDescent="0.4">
      <c r="A216" s="96" t="s">
        <v>444</v>
      </c>
      <c r="B216" s="101">
        <v>0</v>
      </c>
      <c r="C216" s="101">
        <v>0</v>
      </c>
      <c r="D216" s="101">
        <v>0</v>
      </c>
      <c r="E216" s="97">
        <v>1</v>
      </c>
      <c r="F216" s="101">
        <v>0</v>
      </c>
      <c r="G216" s="101">
        <v>0</v>
      </c>
      <c r="H216" s="96" t="s">
        <v>444</v>
      </c>
      <c r="I216" s="101">
        <v>0</v>
      </c>
      <c r="J216" s="101">
        <v>0</v>
      </c>
      <c r="K216" s="101">
        <v>0</v>
      </c>
      <c r="L216" s="97">
        <v>1</v>
      </c>
      <c r="M216" s="101">
        <v>0</v>
      </c>
      <c r="N216" s="101">
        <v>0</v>
      </c>
      <c r="O216" s="96" t="s">
        <v>444</v>
      </c>
      <c r="P216" s="101">
        <v>0</v>
      </c>
      <c r="Q216" s="101">
        <v>0</v>
      </c>
      <c r="R216" s="101">
        <v>0</v>
      </c>
      <c r="S216" s="97">
        <v>1</v>
      </c>
      <c r="T216" s="101">
        <v>0</v>
      </c>
      <c r="U216" s="101">
        <v>0</v>
      </c>
      <c r="V216" s="96" t="s">
        <v>444</v>
      </c>
      <c r="W216" s="101">
        <v>0</v>
      </c>
      <c r="X216" s="101">
        <v>0</v>
      </c>
      <c r="Y216" s="101">
        <v>0</v>
      </c>
      <c r="Z216" s="97">
        <v>1</v>
      </c>
      <c r="AA216" s="101">
        <v>0</v>
      </c>
      <c r="AB216" s="101">
        <v>0</v>
      </c>
      <c r="AC216" s="96" t="s">
        <v>444</v>
      </c>
      <c r="AD216" s="101">
        <v>0</v>
      </c>
      <c r="AE216" s="101">
        <v>0</v>
      </c>
      <c r="AF216" s="101">
        <v>0</v>
      </c>
      <c r="AG216" s="97">
        <v>1</v>
      </c>
      <c r="AH216" s="101">
        <v>0</v>
      </c>
      <c r="AI216" s="101">
        <v>0</v>
      </c>
    </row>
    <row r="217" spans="1:35" ht="18" x14ac:dyDescent="0.4">
      <c r="A217" s="96" t="s">
        <v>333</v>
      </c>
      <c r="B217" s="101">
        <v>0</v>
      </c>
      <c r="C217" s="101">
        <v>0</v>
      </c>
      <c r="D217" s="101">
        <v>0</v>
      </c>
      <c r="E217" s="97">
        <v>1</v>
      </c>
      <c r="F217" s="101">
        <v>0</v>
      </c>
      <c r="G217" s="101">
        <v>0</v>
      </c>
      <c r="H217" s="96" t="s">
        <v>333</v>
      </c>
      <c r="I217" s="101">
        <v>0</v>
      </c>
      <c r="J217" s="101">
        <v>0</v>
      </c>
      <c r="K217" s="101">
        <v>0</v>
      </c>
      <c r="L217" s="97">
        <v>1</v>
      </c>
      <c r="M217" s="101">
        <v>0</v>
      </c>
      <c r="N217" s="101">
        <v>0</v>
      </c>
      <c r="O217" s="96" t="s">
        <v>333</v>
      </c>
      <c r="P217" s="101">
        <v>0</v>
      </c>
      <c r="Q217" s="101">
        <v>0</v>
      </c>
      <c r="R217" s="101">
        <v>0</v>
      </c>
      <c r="S217" s="97">
        <v>1</v>
      </c>
      <c r="T217" s="101">
        <v>0</v>
      </c>
      <c r="U217" s="101">
        <v>0</v>
      </c>
      <c r="V217" s="96" t="s">
        <v>333</v>
      </c>
      <c r="W217" s="101">
        <v>0</v>
      </c>
      <c r="X217" s="101">
        <v>0</v>
      </c>
      <c r="Y217" s="101">
        <v>0</v>
      </c>
      <c r="Z217" s="97">
        <v>1</v>
      </c>
      <c r="AA217" s="101">
        <v>0</v>
      </c>
      <c r="AB217" s="101">
        <v>0</v>
      </c>
      <c r="AC217" s="96" t="s">
        <v>333</v>
      </c>
      <c r="AD217" s="101">
        <v>0</v>
      </c>
      <c r="AE217" s="101">
        <v>0</v>
      </c>
      <c r="AF217" s="101">
        <v>0</v>
      </c>
      <c r="AG217" s="97">
        <v>1</v>
      </c>
      <c r="AH217" s="101">
        <v>0</v>
      </c>
      <c r="AI217" s="101">
        <v>0</v>
      </c>
    </row>
    <row r="218" spans="1:35" ht="18" x14ac:dyDescent="0.4">
      <c r="A218" s="96" t="s">
        <v>564</v>
      </c>
      <c r="B218" s="101">
        <v>0</v>
      </c>
      <c r="C218" s="101">
        <v>0</v>
      </c>
      <c r="D218" s="101">
        <v>0</v>
      </c>
      <c r="E218" s="97">
        <v>1</v>
      </c>
      <c r="F218" s="101">
        <v>0</v>
      </c>
      <c r="G218" s="101">
        <v>0</v>
      </c>
      <c r="H218" s="96" t="s">
        <v>564</v>
      </c>
      <c r="I218" s="101">
        <v>0</v>
      </c>
      <c r="J218" s="101">
        <v>0</v>
      </c>
      <c r="K218" s="101">
        <v>0</v>
      </c>
      <c r="L218" s="97">
        <v>1</v>
      </c>
      <c r="M218" s="101">
        <v>0</v>
      </c>
      <c r="N218" s="101">
        <v>0</v>
      </c>
      <c r="O218" s="96" t="s">
        <v>564</v>
      </c>
      <c r="P218" s="101">
        <v>0</v>
      </c>
      <c r="Q218" s="101">
        <v>0</v>
      </c>
      <c r="R218" s="101">
        <v>0</v>
      </c>
      <c r="S218" s="97">
        <v>1</v>
      </c>
      <c r="T218" s="101">
        <v>0</v>
      </c>
      <c r="U218" s="101">
        <v>0</v>
      </c>
      <c r="V218" s="96" t="s">
        <v>564</v>
      </c>
      <c r="W218" s="101">
        <v>0</v>
      </c>
      <c r="X218" s="101">
        <v>0</v>
      </c>
      <c r="Y218" s="101">
        <v>0</v>
      </c>
      <c r="Z218" s="97">
        <v>1</v>
      </c>
      <c r="AA218" s="101">
        <v>0</v>
      </c>
      <c r="AB218" s="101">
        <v>0</v>
      </c>
      <c r="AC218" s="96" t="s">
        <v>564</v>
      </c>
      <c r="AD218" s="101">
        <v>0</v>
      </c>
      <c r="AE218" s="101">
        <v>0</v>
      </c>
      <c r="AF218" s="101">
        <v>0</v>
      </c>
      <c r="AG218" s="97">
        <v>1</v>
      </c>
      <c r="AH218" s="101">
        <v>0</v>
      </c>
      <c r="AI218" s="101">
        <v>0</v>
      </c>
    </row>
    <row r="219" spans="1:35" ht="18" x14ac:dyDescent="0.4">
      <c r="A219" s="96" t="s">
        <v>271</v>
      </c>
      <c r="B219" s="101">
        <v>0</v>
      </c>
      <c r="C219" s="101">
        <v>0</v>
      </c>
      <c r="D219" s="101">
        <v>0</v>
      </c>
      <c r="E219" s="97">
        <v>1</v>
      </c>
      <c r="F219" s="101">
        <v>0</v>
      </c>
      <c r="G219" s="101">
        <v>0</v>
      </c>
      <c r="H219" s="96" t="s">
        <v>271</v>
      </c>
      <c r="I219" s="101">
        <v>0</v>
      </c>
      <c r="J219" s="101">
        <v>0</v>
      </c>
      <c r="K219" s="101">
        <v>0</v>
      </c>
      <c r="L219" s="97">
        <v>1</v>
      </c>
      <c r="M219" s="101">
        <v>0</v>
      </c>
      <c r="N219" s="101">
        <v>0</v>
      </c>
      <c r="O219" s="96" t="s">
        <v>271</v>
      </c>
      <c r="P219" s="101">
        <v>0</v>
      </c>
      <c r="Q219" s="101">
        <v>0</v>
      </c>
      <c r="R219" s="101">
        <v>0</v>
      </c>
      <c r="S219" s="97">
        <v>1</v>
      </c>
      <c r="T219" s="101">
        <v>0</v>
      </c>
      <c r="U219" s="101">
        <v>0</v>
      </c>
      <c r="V219" s="96" t="s">
        <v>271</v>
      </c>
      <c r="W219" s="101">
        <v>0</v>
      </c>
      <c r="X219" s="101">
        <v>0</v>
      </c>
      <c r="Y219" s="101">
        <v>0</v>
      </c>
      <c r="Z219" s="97">
        <v>1</v>
      </c>
      <c r="AA219" s="101">
        <v>0</v>
      </c>
      <c r="AB219" s="101">
        <v>0</v>
      </c>
      <c r="AC219" s="96" t="s">
        <v>271</v>
      </c>
      <c r="AD219" s="101">
        <v>0</v>
      </c>
      <c r="AE219" s="101">
        <v>0</v>
      </c>
      <c r="AF219" s="101">
        <v>0</v>
      </c>
      <c r="AG219" s="97">
        <v>1</v>
      </c>
      <c r="AH219" s="101">
        <v>0</v>
      </c>
      <c r="AI219" s="101">
        <v>0</v>
      </c>
    </row>
    <row r="220" spans="1:35" ht="18" x14ac:dyDescent="0.4">
      <c r="A220" s="96" t="s">
        <v>553</v>
      </c>
      <c r="B220" s="101">
        <v>0</v>
      </c>
      <c r="C220" s="101">
        <v>0</v>
      </c>
      <c r="D220" s="101">
        <v>0</v>
      </c>
      <c r="E220" s="97">
        <v>1</v>
      </c>
      <c r="F220" s="101">
        <v>0</v>
      </c>
      <c r="G220" s="101">
        <v>0</v>
      </c>
      <c r="H220" s="96" t="s">
        <v>553</v>
      </c>
      <c r="I220" s="101">
        <v>0</v>
      </c>
      <c r="J220" s="101">
        <v>0</v>
      </c>
      <c r="K220" s="101">
        <v>0</v>
      </c>
      <c r="L220" s="97">
        <v>1</v>
      </c>
      <c r="M220" s="101">
        <v>0</v>
      </c>
      <c r="N220" s="101">
        <v>0</v>
      </c>
      <c r="O220" s="96" t="s">
        <v>553</v>
      </c>
      <c r="P220" s="101">
        <v>0</v>
      </c>
      <c r="Q220" s="101">
        <v>0</v>
      </c>
      <c r="R220" s="101">
        <v>0</v>
      </c>
      <c r="S220" s="97">
        <v>1</v>
      </c>
      <c r="T220" s="101">
        <v>0</v>
      </c>
      <c r="U220" s="101">
        <v>0</v>
      </c>
      <c r="V220" s="96" t="s">
        <v>553</v>
      </c>
      <c r="W220" s="101">
        <v>0</v>
      </c>
      <c r="X220" s="101">
        <v>0</v>
      </c>
      <c r="Y220" s="101">
        <v>0</v>
      </c>
      <c r="Z220" s="97">
        <v>1</v>
      </c>
      <c r="AA220" s="101">
        <v>0</v>
      </c>
      <c r="AB220" s="101">
        <v>0</v>
      </c>
      <c r="AC220" s="96" t="s">
        <v>553</v>
      </c>
      <c r="AD220" s="101">
        <v>0</v>
      </c>
      <c r="AE220" s="101">
        <v>0</v>
      </c>
      <c r="AF220" s="101">
        <v>0</v>
      </c>
      <c r="AG220" s="97">
        <v>1</v>
      </c>
      <c r="AH220" s="101">
        <v>0</v>
      </c>
      <c r="AI220" s="101">
        <v>0</v>
      </c>
    </row>
    <row r="221" spans="1:35" ht="18" x14ac:dyDescent="0.4">
      <c r="A221" s="96" t="s">
        <v>555</v>
      </c>
      <c r="B221" s="101">
        <v>0</v>
      </c>
      <c r="C221" s="101">
        <v>0</v>
      </c>
      <c r="D221" s="101">
        <v>0</v>
      </c>
      <c r="E221" s="97">
        <v>1</v>
      </c>
      <c r="F221" s="101">
        <v>0</v>
      </c>
      <c r="G221" s="101">
        <v>0</v>
      </c>
      <c r="H221" s="96" t="s">
        <v>555</v>
      </c>
      <c r="I221" s="101">
        <v>0</v>
      </c>
      <c r="J221" s="101">
        <v>0</v>
      </c>
      <c r="K221" s="101">
        <v>0</v>
      </c>
      <c r="L221" s="97">
        <v>1</v>
      </c>
      <c r="M221" s="101">
        <v>0</v>
      </c>
      <c r="N221" s="101">
        <v>0</v>
      </c>
      <c r="O221" s="96" t="s">
        <v>555</v>
      </c>
      <c r="P221" s="101">
        <v>0</v>
      </c>
      <c r="Q221" s="101">
        <v>0</v>
      </c>
      <c r="R221" s="101">
        <v>0</v>
      </c>
      <c r="S221" s="97">
        <v>1</v>
      </c>
      <c r="T221" s="101">
        <v>0</v>
      </c>
      <c r="U221" s="101">
        <v>0</v>
      </c>
      <c r="V221" s="96" t="s">
        <v>555</v>
      </c>
      <c r="W221" s="101">
        <v>0</v>
      </c>
      <c r="X221" s="101">
        <v>0</v>
      </c>
      <c r="Y221" s="101">
        <v>0</v>
      </c>
      <c r="Z221" s="97">
        <v>1</v>
      </c>
      <c r="AA221" s="101">
        <v>0</v>
      </c>
      <c r="AB221" s="101">
        <v>0</v>
      </c>
      <c r="AC221" s="96" t="s">
        <v>555</v>
      </c>
      <c r="AD221" s="101">
        <v>0</v>
      </c>
      <c r="AE221" s="101">
        <v>0</v>
      </c>
      <c r="AF221" s="101">
        <v>0</v>
      </c>
      <c r="AG221" s="97">
        <v>1</v>
      </c>
      <c r="AH221" s="101">
        <v>0</v>
      </c>
      <c r="AI221" s="101">
        <v>0</v>
      </c>
    </row>
    <row r="222" spans="1:35" ht="18" x14ac:dyDescent="0.4">
      <c r="A222" s="96" t="s">
        <v>222</v>
      </c>
      <c r="B222" s="101">
        <v>0</v>
      </c>
      <c r="C222" s="101">
        <v>0</v>
      </c>
      <c r="D222" s="101">
        <v>0</v>
      </c>
      <c r="E222" s="97">
        <v>1</v>
      </c>
      <c r="F222" s="101">
        <v>0</v>
      </c>
      <c r="G222" s="101">
        <v>0</v>
      </c>
      <c r="H222" s="96" t="s">
        <v>222</v>
      </c>
      <c r="I222" s="101">
        <v>0</v>
      </c>
      <c r="J222" s="101">
        <v>0</v>
      </c>
      <c r="K222" s="101">
        <v>0</v>
      </c>
      <c r="L222" s="97">
        <v>1</v>
      </c>
      <c r="M222" s="101">
        <v>0</v>
      </c>
      <c r="N222" s="101">
        <v>0</v>
      </c>
      <c r="O222" s="96" t="s">
        <v>222</v>
      </c>
      <c r="P222" s="101">
        <v>0</v>
      </c>
      <c r="Q222" s="101">
        <v>0</v>
      </c>
      <c r="R222" s="101">
        <v>0</v>
      </c>
      <c r="S222" s="97">
        <v>1</v>
      </c>
      <c r="T222" s="101">
        <v>0</v>
      </c>
      <c r="U222" s="101">
        <v>0</v>
      </c>
      <c r="V222" s="96" t="s">
        <v>222</v>
      </c>
      <c r="W222" s="101">
        <v>0</v>
      </c>
      <c r="X222" s="101">
        <v>0</v>
      </c>
      <c r="Y222" s="101">
        <v>0</v>
      </c>
      <c r="Z222" s="97">
        <v>1</v>
      </c>
      <c r="AA222" s="101">
        <v>0</v>
      </c>
      <c r="AB222" s="101">
        <v>0</v>
      </c>
      <c r="AC222" s="96" t="s">
        <v>222</v>
      </c>
      <c r="AD222" s="101">
        <v>0</v>
      </c>
      <c r="AE222" s="101">
        <v>0</v>
      </c>
      <c r="AF222" s="101">
        <v>0</v>
      </c>
      <c r="AG222" s="97">
        <v>1</v>
      </c>
      <c r="AH222" s="101">
        <v>0</v>
      </c>
      <c r="AI222" s="101">
        <v>0</v>
      </c>
    </row>
    <row r="223" spans="1:35" ht="18" x14ac:dyDescent="0.4">
      <c r="A223" s="96" t="s">
        <v>388</v>
      </c>
      <c r="B223" s="101">
        <v>0</v>
      </c>
      <c r="C223" s="101">
        <v>0</v>
      </c>
      <c r="D223" s="101">
        <v>0</v>
      </c>
      <c r="E223" s="97">
        <v>1</v>
      </c>
      <c r="F223" s="101">
        <v>0</v>
      </c>
      <c r="G223" s="101">
        <v>0</v>
      </c>
      <c r="H223" s="96" t="s">
        <v>388</v>
      </c>
      <c r="I223" s="101">
        <v>0</v>
      </c>
      <c r="J223" s="101">
        <v>0</v>
      </c>
      <c r="K223" s="101">
        <v>0</v>
      </c>
      <c r="L223" s="97">
        <v>1</v>
      </c>
      <c r="M223" s="101">
        <v>0</v>
      </c>
      <c r="N223" s="101">
        <v>0</v>
      </c>
      <c r="O223" s="96" t="s">
        <v>388</v>
      </c>
      <c r="P223" s="101">
        <v>0</v>
      </c>
      <c r="Q223" s="101">
        <v>0</v>
      </c>
      <c r="R223" s="101">
        <v>0</v>
      </c>
      <c r="S223" s="97">
        <v>1</v>
      </c>
      <c r="T223" s="101">
        <v>0</v>
      </c>
      <c r="U223" s="101">
        <v>0</v>
      </c>
      <c r="V223" s="96" t="s">
        <v>388</v>
      </c>
      <c r="W223" s="101">
        <v>0</v>
      </c>
      <c r="X223" s="101">
        <v>0</v>
      </c>
      <c r="Y223" s="101">
        <v>0</v>
      </c>
      <c r="Z223" s="97">
        <v>1</v>
      </c>
      <c r="AA223" s="101">
        <v>0</v>
      </c>
      <c r="AB223" s="101">
        <v>0</v>
      </c>
      <c r="AC223" s="96" t="s">
        <v>388</v>
      </c>
      <c r="AD223" s="101">
        <v>0</v>
      </c>
      <c r="AE223" s="101">
        <v>0</v>
      </c>
      <c r="AF223" s="101">
        <v>0</v>
      </c>
      <c r="AG223" s="97">
        <v>1</v>
      </c>
      <c r="AH223" s="101">
        <v>0</v>
      </c>
      <c r="AI223" s="101">
        <v>0</v>
      </c>
    </row>
    <row r="224" spans="1:35" ht="36" x14ac:dyDescent="0.4">
      <c r="A224" s="96" t="s">
        <v>565</v>
      </c>
      <c r="B224" s="101">
        <v>0</v>
      </c>
      <c r="C224" s="101">
        <v>0</v>
      </c>
      <c r="D224" s="101">
        <v>0</v>
      </c>
      <c r="E224" s="97">
        <v>1</v>
      </c>
      <c r="F224" s="101">
        <v>0</v>
      </c>
      <c r="G224" s="101">
        <v>0</v>
      </c>
      <c r="H224" s="96" t="s">
        <v>565</v>
      </c>
      <c r="I224" s="101">
        <v>0</v>
      </c>
      <c r="J224" s="101">
        <v>0</v>
      </c>
      <c r="K224" s="101">
        <v>0</v>
      </c>
      <c r="L224" s="97">
        <v>1</v>
      </c>
      <c r="M224" s="101">
        <v>0</v>
      </c>
      <c r="N224" s="101">
        <v>0</v>
      </c>
      <c r="O224" s="96" t="s">
        <v>565</v>
      </c>
      <c r="P224" s="101">
        <v>0</v>
      </c>
      <c r="Q224" s="101">
        <v>0</v>
      </c>
      <c r="R224" s="101">
        <v>0</v>
      </c>
      <c r="S224" s="97">
        <v>1</v>
      </c>
      <c r="T224" s="101">
        <v>0</v>
      </c>
      <c r="U224" s="101">
        <v>0</v>
      </c>
      <c r="V224" s="96" t="s">
        <v>565</v>
      </c>
      <c r="W224" s="101">
        <v>0</v>
      </c>
      <c r="X224" s="101">
        <v>0</v>
      </c>
      <c r="Y224" s="101">
        <v>0</v>
      </c>
      <c r="Z224" s="97">
        <v>1</v>
      </c>
      <c r="AA224" s="101">
        <v>0</v>
      </c>
      <c r="AB224" s="101">
        <v>0</v>
      </c>
      <c r="AC224" s="96" t="s">
        <v>565</v>
      </c>
      <c r="AD224" s="101">
        <v>0</v>
      </c>
      <c r="AE224" s="101">
        <v>0</v>
      </c>
      <c r="AF224" s="101">
        <v>0</v>
      </c>
      <c r="AG224" s="97">
        <v>1</v>
      </c>
      <c r="AH224" s="101">
        <v>0</v>
      </c>
      <c r="AI224" s="101">
        <v>0</v>
      </c>
    </row>
    <row r="225" spans="1:35" ht="18" x14ac:dyDescent="0.4">
      <c r="A225" s="96" t="s">
        <v>561</v>
      </c>
      <c r="B225" s="101">
        <v>0</v>
      </c>
      <c r="C225" s="101">
        <v>0</v>
      </c>
      <c r="D225" s="101">
        <v>0</v>
      </c>
      <c r="E225" s="97">
        <v>1</v>
      </c>
      <c r="F225" s="101">
        <v>0</v>
      </c>
      <c r="G225" s="101">
        <v>0</v>
      </c>
      <c r="H225" s="96" t="s">
        <v>561</v>
      </c>
      <c r="I225" s="101">
        <v>0</v>
      </c>
      <c r="J225" s="101">
        <v>0</v>
      </c>
      <c r="K225" s="101">
        <v>0</v>
      </c>
      <c r="L225" s="97">
        <v>1</v>
      </c>
      <c r="M225" s="101">
        <v>0</v>
      </c>
      <c r="N225" s="101">
        <v>0</v>
      </c>
      <c r="O225" s="96" t="s">
        <v>561</v>
      </c>
      <c r="P225" s="101">
        <v>0</v>
      </c>
      <c r="Q225" s="101">
        <v>0</v>
      </c>
      <c r="R225" s="101">
        <v>0</v>
      </c>
      <c r="S225" s="97">
        <v>1</v>
      </c>
      <c r="T225" s="101">
        <v>0</v>
      </c>
      <c r="U225" s="101">
        <v>0</v>
      </c>
      <c r="V225" s="96" t="s">
        <v>561</v>
      </c>
      <c r="W225" s="101">
        <v>0</v>
      </c>
      <c r="X225" s="101">
        <v>0</v>
      </c>
      <c r="Y225" s="101">
        <v>0</v>
      </c>
      <c r="Z225" s="97">
        <v>1</v>
      </c>
      <c r="AA225" s="101">
        <v>0</v>
      </c>
      <c r="AB225" s="101">
        <v>0</v>
      </c>
      <c r="AC225" s="96" t="s">
        <v>561</v>
      </c>
      <c r="AD225" s="101">
        <v>0</v>
      </c>
      <c r="AE225" s="101">
        <v>0</v>
      </c>
      <c r="AF225" s="101">
        <v>0</v>
      </c>
      <c r="AG225" s="97">
        <v>1</v>
      </c>
      <c r="AH225" s="101">
        <v>0</v>
      </c>
      <c r="AI225" s="101">
        <v>0</v>
      </c>
    </row>
    <row r="226" spans="1:35" ht="18" x14ac:dyDescent="0.4">
      <c r="A226" s="96" t="s">
        <v>389</v>
      </c>
      <c r="B226" s="101">
        <v>0</v>
      </c>
      <c r="C226" s="101">
        <v>0</v>
      </c>
      <c r="D226" s="101">
        <v>0</v>
      </c>
      <c r="E226" s="97">
        <v>1</v>
      </c>
      <c r="F226" s="101">
        <v>0</v>
      </c>
      <c r="G226" s="101">
        <v>0</v>
      </c>
      <c r="H226" s="96" t="s">
        <v>389</v>
      </c>
      <c r="I226" s="101">
        <v>0</v>
      </c>
      <c r="J226" s="101">
        <v>0</v>
      </c>
      <c r="K226" s="101">
        <v>0</v>
      </c>
      <c r="L226" s="97">
        <v>1</v>
      </c>
      <c r="M226" s="101">
        <v>0</v>
      </c>
      <c r="N226" s="101">
        <v>0</v>
      </c>
      <c r="O226" s="96" t="s">
        <v>389</v>
      </c>
      <c r="P226" s="101">
        <v>0</v>
      </c>
      <c r="Q226" s="101">
        <v>0</v>
      </c>
      <c r="R226" s="101">
        <v>0</v>
      </c>
      <c r="S226" s="97">
        <v>1</v>
      </c>
      <c r="T226" s="101">
        <v>0</v>
      </c>
      <c r="U226" s="101">
        <v>0</v>
      </c>
      <c r="V226" s="96" t="s">
        <v>389</v>
      </c>
      <c r="W226" s="101">
        <v>0</v>
      </c>
      <c r="X226" s="101">
        <v>0</v>
      </c>
      <c r="Y226" s="101">
        <v>0</v>
      </c>
      <c r="Z226" s="97">
        <v>1</v>
      </c>
      <c r="AA226" s="101">
        <v>0</v>
      </c>
      <c r="AB226" s="101">
        <v>0</v>
      </c>
      <c r="AC226" s="96" t="s">
        <v>389</v>
      </c>
      <c r="AD226" s="101">
        <v>0</v>
      </c>
      <c r="AE226" s="101">
        <v>0</v>
      </c>
      <c r="AF226" s="101">
        <v>0</v>
      </c>
      <c r="AG226" s="97">
        <v>1</v>
      </c>
      <c r="AH226" s="101">
        <v>0</v>
      </c>
      <c r="AI226" s="101">
        <v>0</v>
      </c>
    </row>
    <row r="227" spans="1:35" ht="18" x14ac:dyDescent="0.4">
      <c r="A227" s="96" t="s">
        <v>390</v>
      </c>
      <c r="B227" s="101">
        <v>0</v>
      </c>
      <c r="C227" s="101">
        <v>0</v>
      </c>
      <c r="D227" s="101">
        <v>0</v>
      </c>
      <c r="E227" s="97">
        <v>1</v>
      </c>
      <c r="F227" s="101">
        <v>0</v>
      </c>
      <c r="G227" s="101">
        <v>0</v>
      </c>
      <c r="H227" s="96" t="s">
        <v>390</v>
      </c>
      <c r="I227" s="101">
        <v>0</v>
      </c>
      <c r="J227" s="101">
        <v>0</v>
      </c>
      <c r="K227" s="101">
        <v>0</v>
      </c>
      <c r="L227" s="97">
        <v>1</v>
      </c>
      <c r="M227" s="101">
        <v>0</v>
      </c>
      <c r="N227" s="101">
        <v>0</v>
      </c>
      <c r="O227" s="96" t="s">
        <v>390</v>
      </c>
      <c r="P227" s="101">
        <v>0</v>
      </c>
      <c r="Q227" s="101">
        <v>0</v>
      </c>
      <c r="R227" s="101">
        <v>0</v>
      </c>
      <c r="S227" s="97">
        <v>1</v>
      </c>
      <c r="T227" s="101">
        <v>0</v>
      </c>
      <c r="U227" s="101">
        <v>0</v>
      </c>
      <c r="V227" s="96" t="s">
        <v>390</v>
      </c>
      <c r="W227" s="101">
        <v>0</v>
      </c>
      <c r="X227" s="101">
        <v>0</v>
      </c>
      <c r="Y227" s="101">
        <v>0</v>
      </c>
      <c r="Z227" s="97">
        <v>1</v>
      </c>
      <c r="AA227" s="101">
        <v>0</v>
      </c>
      <c r="AB227" s="101">
        <v>0</v>
      </c>
      <c r="AC227" s="96" t="s">
        <v>390</v>
      </c>
      <c r="AD227" s="101">
        <v>0</v>
      </c>
      <c r="AE227" s="101">
        <v>0</v>
      </c>
      <c r="AF227" s="101">
        <v>0</v>
      </c>
      <c r="AG227" s="97">
        <v>1</v>
      </c>
      <c r="AH227" s="101">
        <v>0</v>
      </c>
      <c r="AI227" s="101">
        <v>0</v>
      </c>
    </row>
    <row r="228" spans="1:35" ht="18" x14ac:dyDescent="0.4">
      <c r="A228" s="96" t="s">
        <v>391</v>
      </c>
      <c r="B228" s="101">
        <v>0</v>
      </c>
      <c r="C228" s="101">
        <v>0</v>
      </c>
      <c r="D228" s="101">
        <v>0</v>
      </c>
      <c r="E228" s="97">
        <v>1</v>
      </c>
      <c r="F228" s="101">
        <v>0</v>
      </c>
      <c r="G228" s="101">
        <v>0</v>
      </c>
      <c r="H228" s="96" t="s">
        <v>391</v>
      </c>
      <c r="I228" s="101">
        <v>0</v>
      </c>
      <c r="J228" s="101">
        <v>0</v>
      </c>
      <c r="K228" s="101">
        <v>0</v>
      </c>
      <c r="L228" s="97">
        <v>1</v>
      </c>
      <c r="M228" s="101">
        <v>0</v>
      </c>
      <c r="N228" s="101">
        <v>0</v>
      </c>
      <c r="O228" s="96" t="s">
        <v>391</v>
      </c>
      <c r="P228" s="101">
        <v>0</v>
      </c>
      <c r="Q228" s="101">
        <v>0</v>
      </c>
      <c r="R228" s="101">
        <v>0</v>
      </c>
      <c r="S228" s="97">
        <v>1</v>
      </c>
      <c r="T228" s="101">
        <v>0</v>
      </c>
      <c r="U228" s="101">
        <v>0</v>
      </c>
      <c r="V228" s="96" t="s">
        <v>391</v>
      </c>
      <c r="W228" s="101">
        <v>0</v>
      </c>
      <c r="X228" s="101">
        <v>0</v>
      </c>
      <c r="Y228" s="101">
        <v>0</v>
      </c>
      <c r="Z228" s="97">
        <v>1</v>
      </c>
      <c r="AA228" s="101">
        <v>0</v>
      </c>
      <c r="AB228" s="101">
        <v>0</v>
      </c>
      <c r="AC228" s="96" t="s">
        <v>391</v>
      </c>
      <c r="AD228" s="101">
        <v>0</v>
      </c>
      <c r="AE228" s="101">
        <v>0</v>
      </c>
      <c r="AF228" s="101">
        <v>0</v>
      </c>
      <c r="AG228" s="97">
        <v>1</v>
      </c>
      <c r="AH228" s="101">
        <v>0</v>
      </c>
      <c r="AI228" s="101">
        <v>0</v>
      </c>
    </row>
    <row r="229" spans="1:35" ht="18" x14ac:dyDescent="0.4">
      <c r="A229" s="96" t="s">
        <v>392</v>
      </c>
      <c r="B229" s="101">
        <v>0</v>
      </c>
      <c r="C229" s="101">
        <v>0</v>
      </c>
      <c r="D229" s="101">
        <v>0</v>
      </c>
      <c r="E229" s="97">
        <v>1</v>
      </c>
      <c r="F229" s="101">
        <v>0</v>
      </c>
      <c r="G229" s="101">
        <v>0</v>
      </c>
      <c r="H229" s="96" t="s">
        <v>392</v>
      </c>
      <c r="I229" s="101">
        <v>0</v>
      </c>
      <c r="J229" s="101">
        <v>0</v>
      </c>
      <c r="K229" s="101">
        <v>0</v>
      </c>
      <c r="L229" s="97">
        <v>1</v>
      </c>
      <c r="M229" s="101">
        <v>0</v>
      </c>
      <c r="N229" s="101">
        <v>0</v>
      </c>
      <c r="O229" s="96" t="s">
        <v>392</v>
      </c>
      <c r="P229" s="101">
        <v>0</v>
      </c>
      <c r="Q229" s="101">
        <v>0</v>
      </c>
      <c r="R229" s="101">
        <v>0</v>
      </c>
      <c r="S229" s="97">
        <v>1</v>
      </c>
      <c r="T229" s="101">
        <v>0</v>
      </c>
      <c r="U229" s="101">
        <v>0</v>
      </c>
      <c r="V229" s="96" t="s">
        <v>392</v>
      </c>
      <c r="W229" s="101">
        <v>0</v>
      </c>
      <c r="X229" s="101">
        <v>0</v>
      </c>
      <c r="Y229" s="101">
        <v>0</v>
      </c>
      <c r="Z229" s="97">
        <v>1</v>
      </c>
      <c r="AA229" s="101">
        <v>0</v>
      </c>
      <c r="AB229" s="101">
        <v>0</v>
      </c>
      <c r="AC229" s="96" t="s">
        <v>392</v>
      </c>
      <c r="AD229" s="101">
        <v>0</v>
      </c>
      <c r="AE229" s="101">
        <v>0</v>
      </c>
      <c r="AF229" s="101">
        <v>0</v>
      </c>
      <c r="AG229" s="97">
        <v>1</v>
      </c>
      <c r="AH229" s="101">
        <v>0</v>
      </c>
      <c r="AI229" s="101">
        <v>0</v>
      </c>
    </row>
    <row r="230" spans="1:35" ht="18" x14ac:dyDescent="0.4">
      <c r="A230" s="96" t="s">
        <v>467</v>
      </c>
      <c r="B230" s="101">
        <v>0</v>
      </c>
      <c r="C230" s="101">
        <v>0</v>
      </c>
      <c r="D230" s="101">
        <v>0</v>
      </c>
      <c r="E230" s="97">
        <v>1</v>
      </c>
      <c r="F230" s="101">
        <v>0</v>
      </c>
      <c r="G230" s="101">
        <v>0</v>
      </c>
      <c r="H230" s="96" t="s">
        <v>467</v>
      </c>
      <c r="I230" s="101">
        <v>0</v>
      </c>
      <c r="J230" s="101">
        <v>0</v>
      </c>
      <c r="K230" s="101">
        <v>0</v>
      </c>
      <c r="L230" s="97">
        <v>1</v>
      </c>
      <c r="M230" s="101">
        <v>0</v>
      </c>
      <c r="N230" s="101">
        <v>0</v>
      </c>
      <c r="O230" s="96" t="s">
        <v>467</v>
      </c>
      <c r="P230" s="101">
        <v>0</v>
      </c>
      <c r="Q230" s="101">
        <v>0</v>
      </c>
      <c r="R230" s="101">
        <v>0</v>
      </c>
      <c r="S230" s="97">
        <v>1</v>
      </c>
      <c r="T230" s="101">
        <v>0</v>
      </c>
      <c r="U230" s="101">
        <v>0</v>
      </c>
      <c r="V230" s="96" t="s">
        <v>467</v>
      </c>
      <c r="W230" s="101">
        <v>0</v>
      </c>
      <c r="X230" s="101">
        <v>0</v>
      </c>
      <c r="Y230" s="101">
        <v>0</v>
      </c>
      <c r="Z230" s="97">
        <v>1</v>
      </c>
      <c r="AA230" s="101">
        <v>0</v>
      </c>
      <c r="AB230" s="101">
        <v>0</v>
      </c>
      <c r="AC230" s="96" t="s">
        <v>467</v>
      </c>
      <c r="AD230" s="101">
        <v>0</v>
      </c>
      <c r="AE230" s="101">
        <v>0</v>
      </c>
      <c r="AF230" s="101">
        <v>0</v>
      </c>
      <c r="AG230" s="97">
        <v>1</v>
      </c>
      <c r="AH230" s="101">
        <v>0</v>
      </c>
      <c r="AI230" s="101">
        <v>0</v>
      </c>
    </row>
    <row r="231" spans="1:35" ht="18" x14ac:dyDescent="0.4">
      <c r="A231" s="96" t="s">
        <v>393</v>
      </c>
      <c r="B231" s="101">
        <v>0</v>
      </c>
      <c r="C231" s="101">
        <v>0</v>
      </c>
      <c r="D231" s="101">
        <v>0</v>
      </c>
      <c r="E231" s="97">
        <v>1</v>
      </c>
      <c r="F231" s="101">
        <v>0</v>
      </c>
      <c r="G231" s="101">
        <v>0</v>
      </c>
      <c r="H231" s="96" t="s">
        <v>393</v>
      </c>
      <c r="I231" s="101">
        <v>0</v>
      </c>
      <c r="J231" s="101">
        <v>0</v>
      </c>
      <c r="K231" s="101">
        <v>0</v>
      </c>
      <c r="L231" s="97">
        <v>1</v>
      </c>
      <c r="M231" s="101">
        <v>0</v>
      </c>
      <c r="N231" s="101">
        <v>0</v>
      </c>
      <c r="O231" s="96" t="s">
        <v>393</v>
      </c>
      <c r="P231" s="101">
        <v>0</v>
      </c>
      <c r="Q231" s="101">
        <v>0</v>
      </c>
      <c r="R231" s="101">
        <v>0</v>
      </c>
      <c r="S231" s="97">
        <v>1</v>
      </c>
      <c r="T231" s="101">
        <v>0</v>
      </c>
      <c r="U231" s="101">
        <v>0</v>
      </c>
      <c r="V231" s="96" t="s">
        <v>393</v>
      </c>
      <c r="W231" s="101">
        <v>0</v>
      </c>
      <c r="X231" s="101">
        <v>0</v>
      </c>
      <c r="Y231" s="101">
        <v>0</v>
      </c>
      <c r="Z231" s="97">
        <v>1</v>
      </c>
      <c r="AA231" s="101">
        <v>0</v>
      </c>
      <c r="AB231" s="101">
        <v>0</v>
      </c>
      <c r="AC231" s="96" t="s">
        <v>393</v>
      </c>
      <c r="AD231" s="101">
        <v>0</v>
      </c>
      <c r="AE231" s="101">
        <v>0</v>
      </c>
      <c r="AF231" s="101">
        <v>0</v>
      </c>
      <c r="AG231" s="97">
        <v>1</v>
      </c>
      <c r="AH231" s="101">
        <v>0</v>
      </c>
      <c r="AI231" s="101">
        <v>0</v>
      </c>
    </row>
    <row r="232" spans="1:35" ht="18" x14ac:dyDescent="0.4">
      <c r="A232" s="96" t="s">
        <v>566</v>
      </c>
      <c r="B232" s="101">
        <v>0</v>
      </c>
      <c r="C232" s="101">
        <v>0</v>
      </c>
      <c r="D232" s="101">
        <v>0</v>
      </c>
      <c r="E232" s="97">
        <v>1</v>
      </c>
      <c r="F232" s="101">
        <v>0</v>
      </c>
      <c r="G232" s="101">
        <v>0</v>
      </c>
      <c r="H232" s="96" t="s">
        <v>566</v>
      </c>
      <c r="I232" s="101">
        <v>0</v>
      </c>
      <c r="J232" s="101">
        <v>0</v>
      </c>
      <c r="K232" s="101">
        <v>0</v>
      </c>
      <c r="L232" s="97">
        <v>1</v>
      </c>
      <c r="M232" s="101">
        <v>0</v>
      </c>
      <c r="N232" s="101">
        <v>0</v>
      </c>
      <c r="O232" s="96" t="s">
        <v>566</v>
      </c>
      <c r="P232" s="101">
        <v>0</v>
      </c>
      <c r="Q232" s="101">
        <v>0</v>
      </c>
      <c r="R232" s="101">
        <v>0</v>
      </c>
      <c r="S232" s="97">
        <v>1</v>
      </c>
      <c r="T232" s="101">
        <v>0</v>
      </c>
      <c r="U232" s="101">
        <v>0</v>
      </c>
      <c r="V232" s="96" t="s">
        <v>566</v>
      </c>
      <c r="W232" s="101">
        <v>0</v>
      </c>
      <c r="X232" s="101">
        <v>0</v>
      </c>
      <c r="Y232" s="101">
        <v>0</v>
      </c>
      <c r="Z232" s="97">
        <v>1</v>
      </c>
      <c r="AA232" s="101">
        <v>0</v>
      </c>
      <c r="AB232" s="101">
        <v>0</v>
      </c>
      <c r="AC232" s="96" t="s">
        <v>566</v>
      </c>
      <c r="AD232" s="101">
        <v>0</v>
      </c>
      <c r="AE232" s="101">
        <v>0</v>
      </c>
      <c r="AF232" s="101">
        <v>0</v>
      </c>
      <c r="AG232" s="97">
        <v>1</v>
      </c>
      <c r="AH232" s="101">
        <v>0</v>
      </c>
      <c r="AI232" s="101">
        <v>0</v>
      </c>
    </row>
    <row r="233" spans="1:35" ht="18" x14ac:dyDescent="0.4">
      <c r="A233" s="96" t="s">
        <v>394</v>
      </c>
      <c r="B233" s="101">
        <v>0</v>
      </c>
      <c r="C233" s="101">
        <v>0</v>
      </c>
      <c r="D233" s="101">
        <v>0</v>
      </c>
      <c r="E233" s="97">
        <v>1</v>
      </c>
      <c r="F233" s="101">
        <v>0</v>
      </c>
      <c r="G233" s="101">
        <v>0</v>
      </c>
      <c r="H233" s="96" t="s">
        <v>394</v>
      </c>
      <c r="I233" s="101">
        <v>0</v>
      </c>
      <c r="J233" s="101">
        <v>0</v>
      </c>
      <c r="K233" s="101">
        <v>0</v>
      </c>
      <c r="L233" s="97">
        <v>1</v>
      </c>
      <c r="M233" s="101">
        <v>0</v>
      </c>
      <c r="N233" s="101">
        <v>0</v>
      </c>
      <c r="O233" s="96" t="s">
        <v>394</v>
      </c>
      <c r="P233" s="101">
        <v>0</v>
      </c>
      <c r="Q233" s="101">
        <v>0</v>
      </c>
      <c r="R233" s="101">
        <v>0</v>
      </c>
      <c r="S233" s="97">
        <v>1</v>
      </c>
      <c r="T233" s="101">
        <v>0</v>
      </c>
      <c r="U233" s="101">
        <v>0</v>
      </c>
      <c r="V233" s="96" t="s">
        <v>394</v>
      </c>
      <c r="W233" s="101">
        <v>0</v>
      </c>
      <c r="X233" s="101">
        <v>0</v>
      </c>
      <c r="Y233" s="101">
        <v>0</v>
      </c>
      <c r="Z233" s="97">
        <v>1</v>
      </c>
      <c r="AA233" s="101">
        <v>0</v>
      </c>
      <c r="AB233" s="101">
        <v>0</v>
      </c>
      <c r="AC233" s="96" t="s">
        <v>394</v>
      </c>
      <c r="AD233" s="101">
        <v>0</v>
      </c>
      <c r="AE233" s="101">
        <v>0</v>
      </c>
      <c r="AF233" s="101">
        <v>0</v>
      </c>
      <c r="AG233" s="97">
        <v>1</v>
      </c>
      <c r="AH233" s="101">
        <v>0</v>
      </c>
      <c r="AI233" s="101">
        <v>0</v>
      </c>
    </row>
    <row r="234" spans="1:35" ht="18" x14ac:dyDescent="0.4">
      <c r="A234" s="96" t="s">
        <v>395</v>
      </c>
      <c r="B234" s="101">
        <v>0</v>
      </c>
      <c r="C234" s="101">
        <v>0</v>
      </c>
      <c r="D234" s="101">
        <v>0</v>
      </c>
      <c r="E234" s="97">
        <v>1</v>
      </c>
      <c r="F234" s="101">
        <v>0</v>
      </c>
      <c r="G234" s="101">
        <v>0</v>
      </c>
      <c r="H234" s="96" t="s">
        <v>395</v>
      </c>
      <c r="I234" s="101">
        <v>0</v>
      </c>
      <c r="J234" s="101">
        <v>0</v>
      </c>
      <c r="K234" s="101">
        <v>0</v>
      </c>
      <c r="L234" s="97">
        <v>1</v>
      </c>
      <c r="M234" s="101">
        <v>0</v>
      </c>
      <c r="N234" s="101">
        <v>0</v>
      </c>
      <c r="O234" s="96" t="s">
        <v>395</v>
      </c>
      <c r="P234" s="101">
        <v>0</v>
      </c>
      <c r="Q234" s="101">
        <v>0</v>
      </c>
      <c r="R234" s="101">
        <v>0</v>
      </c>
      <c r="S234" s="97">
        <v>1</v>
      </c>
      <c r="T234" s="101">
        <v>0</v>
      </c>
      <c r="U234" s="101">
        <v>0</v>
      </c>
      <c r="V234" s="96" t="s">
        <v>395</v>
      </c>
      <c r="W234" s="101">
        <v>0</v>
      </c>
      <c r="X234" s="101">
        <v>0</v>
      </c>
      <c r="Y234" s="101">
        <v>0</v>
      </c>
      <c r="Z234" s="97">
        <v>1</v>
      </c>
      <c r="AA234" s="101">
        <v>0</v>
      </c>
      <c r="AB234" s="101">
        <v>0</v>
      </c>
      <c r="AC234" s="96" t="s">
        <v>395</v>
      </c>
      <c r="AD234" s="101">
        <v>0</v>
      </c>
      <c r="AE234" s="101">
        <v>0</v>
      </c>
      <c r="AF234" s="101">
        <v>0</v>
      </c>
      <c r="AG234" s="97">
        <v>1</v>
      </c>
      <c r="AH234" s="101">
        <v>0</v>
      </c>
      <c r="AI234" s="101">
        <v>0</v>
      </c>
    </row>
    <row r="235" spans="1:35" ht="18" x14ac:dyDescent="0.4">
      <c r="A235" s="96" t="s">
        <v>244</v>
      </c>
      <c r="B235" s="101">
        <v>0</v>
      </c>
      <c r="C235" s="101">
        <v>0</v>
      </c>
      <c r="D235" s="101">
        <v>0</v>
      </c>
      <c r="E235" s="97">
        <v>1</v>
      </c>
      <c r="F235" s="101">
        <v>0</v>
      </c>
      <c r="G235" s="101">
        <v>0</v>
      </c>
      <c r="H235" s="96" t="s">
        <v>244</v>
      </c>
      <c r="I235" s="101">
        <v>0</v>
      </c>
      <c r="J235" s="101">
        <v>0</v>
      </c>
      <c r="K235" s="101">
        <v>0</v>
      </c>
      <c r="L235" s="97">
        <v>1</v>
      </c>
      <c r="M235" s="101">
        <v>0</v>
      </c>
      <c r="N235" s="101">
        <v>0</v>
      </c>
      <c r="O235" s="96" t="s">
        <v>244</v>
      </c>
      <c r="P235" s="101">
        <v>0</v>
      </c>
      <c r="Q235" s="101">
        <v>0</v>
      </c>
      <c r="R235" s="101">
        <v>0</v>
      </c>
      <c r="S235" s="97">
        <v>1</v>
      </c>
      <c r="T235" s="101">
        <v>0</v>
      </c>
      <c r="U235" s="101">
        <v>0</v>
      </c>
      <c r="V235" s="96" t="s">
        <v>244</v>
      </c>
      <c r="W235" s="101">
        <v>0</v>
      </c>
      <c r="X235" s="101">
        <v>0</v>
      </c>
      <c r="Y235" s="101">
        <v>0</v>
      </c>
      <c r="Z235" s="97">
        <v>1</v>
      </c>
      <c r="AA235" s="101">
        <v>0</v>
      </c>
      <c r="AB235" s="101">
        <v>0</v>
      </c>
      <c r="AC235" s="96" t="s">
        <v>244</v>
      </c>
      <c r="AD235" s="101">
        <v>0</v>
      </c>
      <c r="AE235" s="101">
        <v>0</v>
      </c>
      <c r="AF235" s="101">
        <v>0</v>
      </c>
      <c r="AG235" s="97">
        <v>1</v>
      </c>
      <c r="AH235" s="101">
        <v>0</v>
      </c>
      <c r="AI235" s="101">
        <v>0</v>
      </c>
    </row>
    <row r="236" spans="1:35" ht="36" x14ac:dyDescent="0.4">
      <c r="A236" s="96" t="s">
        <v>396</v>
      </c>
      <c r="B236" s="101">
        <v>0</v>
      </c>
      <c r="C236" s="101">
        <v>0</v>
      </c>
      <c r="D236" s="101">
        <v>0</v>
      </c>
      <c r="E236" s="97">
        <v>1</v>
      </c>
      <c r="F236" s="101">
        <v>0</v>
      </c>
      <c r="G236" s="101">
        <v>0</v>
      </c>
      <c r="H236" s="96" t="s">
        <v>396</v>
      </c>
      <c r="I236" s="101">
        <v>0</v>
      </c>
      <c r="J236" s="101">
        <v>0</v>
      </c>
      <c r="K236" s="101">
        <v>0</v>
      </c>
      <c r="L236" s="97">
        <v>1</v>
      </c>
      <c r="M236" s="101">
        <v>0</v>
      </c>
      <c r="N236" s="101">
        <v>0</v>
      </c>
      <c r="O236" s="96" t="s">
        <v>396</v>
      </c>
      <c r="P236" s="101">
        <v>0</v>
      </c>
      <c r="Q236" s="101">
        <v>0</v>
      </c>
      <c r="R236" s="101">
        <v>0</v>
      </c>
      <c r="S236" s="97">
        <v>1</v>
      </c>
      <c r="T236" s="101">
        <v>0</v>
      </c>
      <c r="U236" s="101">
        <v>0</v>
      </c>
      <c r="V236" s="96" t="s">
        <v>396</v>
      </c>
      <c r="W236" s="101">
        <v>0</v>
      </c>
      <c r="X236" s="101">
        <v>0</v>
      </c>
      <c r="Y236" s="101">
        <v>0</v>
      </c>
      <c r="Z236" s="97">
        <v>1</v>
      </c>
      <c r="AA236" s="101">
        <v>0</v>
      </c>
      <c r="AB236" s="101">
        <v>0</v>
      </c>
      <c r="AC236" s="96" t="s">
        <v>396</v>
      </c>
      <c r="AD236" s="101">
        <v>0</v>
      </c>
      <c r="AE236" s="101">
        <v>0</v>
      </c>
      <c r="AF236" s="101">
        <v>0</v>
      </c>
      <c r="AG236" s="97">
        <v>1</v>
      </c>
      <c r="AH236" s="101">
        <v>0</v>
      </c>
      <c r="AI236" s="101">
        <v>0</v>
      </c>
    </row>
    <row r="237" spans="1:35" ht="18" x14ac:dyDescent="0.4">
      <c r="A237" s="96" t="s">
        <v>557</v>
      </c>
      <c r="B237" s="101">
        <v>0</v>
      </c>
      <c r="C237" s="101">
        <v>0</v>
      </c>
      <c r="D237" s="101">
        <v>0</v>
      </c>
      <c r="E237" s="97">
        <v>1</v>
      </c>
      <c r="F237" s="101">
        <v>0</v>
      </c>
      <c r="G237" s="101">
        <v>0</v>
      </c>
      <c r="H237" s="96" t="s">
        <v>557</v>
      </c>
      <c r="I237" s="101">
        <v>0</v>
      </c>
      <c r="J237" s="101">
        <v>0</v>
      </c>
      <c r="K237" s="101">
        <v>0</v>
      </c>
      <c r="L237" s="97">
        <v>1</v>
      </c>
      <c r="M237" s="101">
        <v>0</v>
      </c>
      <c r="N237" s="101">
        <v>0</v>
      </c>
      <c r="O237" s="96" t="s">
        <v>557</v>
      </c>
      <c r="P237" s="101">
        <v>0</v>
      </c>
      <c r="Q237" s="101">
        <v>0</v>
      </c>
      <c r="R237" s="101">
        <v>0</v>
      </c>
      <c r="S237" s="97">
        <v>1</v>
      </c>
      <c r="T237" s="101">
        <v>0</v>
      </c>
      <c r="U237" s="101">
        <v>0</v>
      </c>
      <c r="V237" s="96" t="s">
        <v>557</v>
      </c>
      <c r="W237" s="101">
        <v>0</v>
      </c>
      <c r="X237" s="101">
        <v>0</v>
      </c>
      <c r="Y237" s="101">
        <v>0</v>
      </c>
      <c r="Z237" s="97">
        <v>1</v>
      </c>
      <c r="AA237" s="101">
        <v>0</v>
      </c>
      <c r="AB237" s="101">
        <v>0</v>
      </c>
      <c r="AC237" s="96" t="s">
        <v>557</v>
      </c>
      <c r="AD237" s="101">
        <v>0</v>
      </c>
      <c r="AE237" s="101">
        <v>0</v>
      </c>
      <c r="AF237" s="101">
        <v>0</v>
      </c>
      <c r="AG237" s="97">
        <v>1</v>
      </c>
      <c r="AH237" s="101">
        <v>0</v>
      </c>
      <c r="AI237" s="101">
        <v>0</v>
      </c>
    </row>
    <row r="238" spans="1:35" ht="18" x14ac:dyDescent="0.4">
      <c r="A238" s="96" t="s">
        <v>257</v>
      </c>
      <c r="B238" s="101">
        <v>0</v>
      </c>
      <c r="C238" s="101">
        <v>0</v>
      </c>
      <c r="D238" s="101">
        <v>0</v>
      </c>
      <c r="E238" s="97">
        <v>1</v>
      </c>
      <c r="F238" s="101">
        <v>0</v>
      </c>
      <c r="G238" s="101">
        <v>0</v>
      </c>
      <c r="H238" s="96" t="s">
        <v>257</v>
      </c>
      <c r="I238" s="101">
        <v>0</v>
      </c>
      <c r="J238" s="101">
        <v>0</v>
      </c>
      <c r="K238" s="101">
        <v>0</v>
      </c>
      <c r="L238" s="97">
        <v>1</v>
      </c>
      <c r="M238" s="101">
        <v>0</v>
      </c>
      <c r="N238" s="101">
        <v>0</v>
      </c>
      <c r="O238" s="96" t="s">
        <v>257</v>
      </c>
      <c r="P238" s="101">
        <v>0</v>
      </c>
      <c r="Q238" s="101">
        <v>0</v>
      </c>
      <c r="R238" s="101">
        <v>0</v>
      </c>
      <c r="S238" s="97">
        <v>1</v>
      </c>
      <c r="T238" s="101">
        <v>0</v>
      </c>
      <c r="U238" s="101">
        <v>0</v>
      </c>
      <c r="V238" s="96" t="s">
        <v>257</v>
      </c>
      <c r="W238" s="101">
        <v>0</v>
      </c>
      <c r="X238" s="101">
        <v>0</v>
      </c>
      <c r="Y238" s="101">
        <v>0</v>
      </c>
      <c r="Z238" s="97">
        <v>1</v>
      </c>
      <c r="AA238" s="101">
        <v>0</v>
      </c>
      <c r="AB238" s="101">
        <v>0</v>
      </c>
      <c r="AC238" s="96" t="s">
        <v>257</v>
      </c>
      <c r="AD238" s="101">
        <v>0</v>
      </c>
      <c r="AE238" s="101">
        <v>0</v>
      </c>
      <c r="AF238" s="101">
        <v>0</v>
      </c>
      <c r="AG238" s="97">
        <v>1</v>
      </c>
      <c r="AH238" s="101">
        <v>0</v>
      </c>
      <c r="AI238" s="101">
        <v>0</v>
      </c>
    </row>
    <row r="239" spans="1:35" ht="18" x14ac:dyDescent="0.4">
      <c r="A239" s="96" t="s">
        <v>397</v>
      </c>
      <c r="B239" s="101">
        <v>0</v>
      </c>
      <c r="C239" s="101">
        <v>0</v>
      </c>
      <c r="D239" s="101">
        <v>0</v>
      </c>
      <c r="E239" s="97">
        <v>1</v>
      </c>
      <c r="F239" s="101">
        <v>0</v>
      </c>
      <c r="G239" s="101">
        <v>0</v>
      </c>
      <c r="H239" s="96" t="s">
        <v>397</v>
      </c>
      <c r="I239" s="101">
        <v>0</v>
      </c>
      <c r="J239" s="101">
        <v>0</v>
      </c>
      <c r="K239" s="101">
        <v>0</v>
      </c>
      <c r="L239" s="97">
        <v>1</v>
      </c>
      <c r="M239" s="101">
        <v>0</v>
      </c>
      <c r="N239" s="101">
        <v>0</v>
      </c>
      <c r="O239" s="96" t="s">
        <v>397</v>
      </c>
      <c r="P239" s="101">
        <v>0</v>
      </c>
      <c r="Q239" s="101">
        <v>0</v>
      </c>
      <c r="R239" s="101">
        <v>0</v>
      </c>
      <c r="S239" s="97">
        <v>1</v>
      </c>
      <c r="T239" s="101">
        <v>0</v>
      </c>
      <c r="U239" s="101">
        <v>0</v>
      </c>
      <c r="V239" s="96" t="s">
        <v>397</v>
      </c>
      <c r="W239" s="101">
        <v>0</v>
      </c>
      <c r="X239" s="101">
        <v>0</v>
      </c>
      <c r="Y239" s="101">
        <v>0</v>
      </c>
      <c r="Z239" s="97">
        <v>1</v>
      </c>
      <c r="AA239" s="101">
        <v>0</v>
      </c>
      <c r="AB239" s="101">
        <v>0</v>
      </c>
      <c r="AC239" s="96" t="s">
        <v>397</v>
      </c>
      <c r="AD239" s="101">
        <v>0</v>
      </c>
      <c r="AE239" s="101">
        <v>0</v>
      </c>
      <c r="AF239" s="101">
        <v>0</v>
      </c>
      <c r="AG239" s="97">
        <v>1</v>
      </c>
      <c r="AH239" s="101">
        <v>0</v>
      </c>
      <c r="AI239" s="101">
        <v>0</v>
      </c>
    </row>
    <row r="240" spans="1:35" ht="36" x14ac:dyDescent="0.4">
      <c r="A240" s="96" t="s">
        <v>567</v>
      </c>
      <c r="B240" s="101">
        <v>0</v>
      </c>
      <c r="C240" s="101">
        <v>0</v>
      </c>
      <c r="D240" s="101">
        <v>0</v>
      </c>
      <c r="E240" s="97">
        <v>1</v>
      </c>
      <c r="F240" s="101">
        <v>0</v>
      </c>
      <c r="G240" s="101">
        <v>0</v>
      </c>
      <c r="H240" s="96" t="s">
        <v>567</v>
      </c>
      <c r="I240" s="101">
        <v>0</v>
      </c>
      <c r="J240" s="101">
        <v>0</v>
      </c>
      <c r="K240" s="101">
        <v>0</v>
      </c>
      <c r="L240" s="97">
        <v>1</v>
      </c>
      <c r="M240" s="101">
        <v>0</v>
      </c>
      <c r="N240" s="101">
        <v>0</v>
      </c>
      <c r="O240" s="96" t="s">
        <v>567</v>
      </c>
      <c r="P240" s="101">
        <v>0</v>
      </c>
      <c r="Q240" s="101">
        <v>0</v>
      </c>
      <c r="R240" s="101">
        <v>0</v>
      </c>
      <c r="S240" s="97">
        <v>1</v>
      </c>
      <c r="T240" s="101">
        <v>0</v>
      </c>
      <c r="U240" s="101">
        <v>0</v>
      </c>
      <c r="V240" s="96" t="s">
        <v>567</v>
      </c>
      <c r="W240" s="101">
        <v>0</v>
      </c>
      <c r="X240" s="101">
        <v>0</v>
      </c>
      <c r="Y240" s="101">
        <v>0</v>
      </c>
      <c r="Z240" s="97">
        <v>1</v>
      </c>
      <c r="AA240" s="101">
        <v>0</v>
      </c>
      <c r="AB240" s="101">
        <v>0</v>
      </c>
      <c r="AC240" s="96" t="s">
        <v>567</v>
      </c>
      <c r="AD240" s="101">
        <v>0</v>
      </c>
      <c r="AE240" s="101">
        <v>0</v>
      </c>
      <c r="AF240" s="101">
        <v>0</v>
      </c>
      <c r="AG240" s="97">
        <v>1</v>
      </c>
      <c r="AH240" s="101">
        <v>0</v>
      </c>
      <c r="AI240" s="101">
        <v>0</v>
      </c>
    </row>
    <row r="241" spans="1:35" ht="36" x14ac:dyDescent="0.4">
      <c r="A241" s="96" t="s">
        <v>399</v>
      </c>
      <c r="B241" s="101">
        <v>0</v>
      </c>
      <c r="C241" s="101">
        <v>0</v>
      </c>
      <c r="D241" s="101">
        <v>0</v>
      </c>
      <c r="E241" s="97">
        <v>1</v>
      </c>
      <c r="F241" s="101">
        <v>0</v>
      </c>
      <c r="G241" s="101">
        <v>0</v>
      </c>
      <c r="H241" s="96" t="s">
        <v>399</v>
      </c>
      <c r="I241" s="101">
        <v>0</v>
      </c>
      <c r="J241" s="101">
        <v>0</v>
      </c>
      <c r="K241" s="101">
        <v>0</v>
      </c>
      <c r="L241" s="97">
        <v>1</v>
      </c>
      <c r="M241" s="101">
        <v>0</v>
      </c>
      <c r="N241" s="101">
        <v>0</v>
      </c>
      <c r="O241" s="96" t="s">
        <v>399</v>
      </c>
      <c r="P241" s="101">
        <v>0</v>
      </c>
      <c r="Q241" s="101">
        <v>0</v>
      </c>
      <c r="R241" s="101">
        <v>0</v>
      </c>
      <c r="S241" s="97">
        <v>1</v>
      </c>
      <c r="T241" s="101">
        <v>0</v>
      </c>
      <c r="U241" s="101">
        <v>0</v>
      </c>
      <c r="V241" s="96" t="s">
        <v>399</v>
      </c>
      <c r="W241" s="101">
        <v>0</v>
      </c>
      <c r="X241" s="101">
        <v>0</v>
      </c>
      <c r="Y241" s="101">
        <v>0</v>
      </c>
      <c r="Z241" s="97">
        <v>1</v>
      </c>
      <c r="AA241" s="101">
        <v>0</v>
      </c>
      <c r="AB241" s="101">
        <v>0</v>
      </c>
      <c r="AC241" s="96" t="s">
        <v>399</v>
      </c>
      <c r="AD241" s="101">
        <v>0</v>
      </c>
      <c r="AE241" s="101">
        <v>0</v>
      </c>
      <c r="AF241" s="101">
        <v>0</v>
      </c>
      <c r="AG241" s="97">
        <v>1</v>
      </c>
      <c r="AH241" s="101">
        <v>0</v>
      </c>
      <c r="AI241" s="101">
        <v>0</v>
      </c>
    </row>
    <row r="242" spans="1:35" ht="36" x14ac:dyDescent="0.4">
      <c r="A242" s="96" t="s">
        <v>400</v>
      </c>
      <c r="B242" s="101">
        <v>0</v>
      </c>
      <c r="C242" s="101">
        <v>0</v>
      </c>
      <c r="D242" s="101">
        <v>0</v>
      </c>
      <c r="E242" s="97">
        <v>1</v>
      </c>
      <c r="F242" s="101">
        <v>0</v>
      </c>
      <c r="G242" s="101">
        <v>0</v>
      </c>
      <c r="H242" s="96" t="s">
        <v>400</v>
      </c>
      <c r="I242" s="101">
        <v>0</v>
      </c>
      <c r="J242" s="101">
        <v>0</v>
      </c>
      <c r="K242" s="101">
        <v>0</v>
      </c>
      <c r="L242" s="97">
        <v>1</v>
      </c>
      <c r="M242" s="101">
        <v>0</v>
      </c>
      <c r="N242" s="101">
        <v>0</v>
      </c>
      <c r="O242" s="96" t="s">
        <v>400</v>
      </c>
      <c r="P242" s="101">
        <v>0</v>
      </c>
      <c r="Q242" s="101">
        <v>0</v>
      </c>
      <c r="R242" s="101">
        <v>0</v>
      </c>
      <c r="S242" s="97">
        <v>1</v>
      </c>
      <c r="T242" s="101">
        <v>0</v>
      </c>
      <c r="U242" s="101">
        <v>0</v>
      </c>
      <c r="V242" s="96" t="s">
        <v>400</v>
      </c>
      <c r="W242" s="101">
        <v>0</v>
      </c>
      <c r="X242" s="101">
        <v>0</v>
      </c>
      <c r="Y242" s="101">
        <v>0</v>
      </c>
      <c r="Z242" s="97">
        <v>1</v>
      </c>
      <c r="AA242" s="101">
        <v>0</v>
      </c>
      <c r="AB242" s="101">
        <v>0</v>
      </c>
      <c r="AC242" s="96" t="s">
        <v>400</v>
      </c>
      <c r="AD242" s="101">
        <v>0</v>
      </c>
      <c r="AE242" s="101">
        <v>0</v>
      </c>
      <c r="AF242" s="101">
        <v>0</v>
      </c>
      <c r="AG242" s="97">
        <v>1</v>
      </c>
      <c r="AH242" s="101">
        <v>0</v>
      </c>
      <c r="AI242" s="101">
        <v>0</v>
      </c>
    </row>
    <row r="243" spans="1:35" ht="18" x14ac:dyDescent="0.4">
      <c r="A243" s="96" t="s">
        <v>401</v>
      </c>
      <c r="B243" s="101">
        <v>0</v>
      </c>
      <c r="C243" s="101">
        <v>0</v>
      </c>
      <c r="D243" s="101">
        <v>0</v>
      </c>
      <c r="E243" s="97">
        <v>1</v>
      </c>
      <c r="F243" s="101">
        <v>0</v>
      </c>
      <c r="G243" s="101">
        <v>0</v>
      </c>
      <c r="H243" s="96" t="s">
        <v>401</v>
      </c>
      <c r="I243" s="101">
        <v>0</v>
      </c>
      <c r="J243" s="101">
        <v>0</v>
      </c>
      <c r="K243" s="101">
        <v>0</v>
      </c>
      <c r="L243" s="97">
        <v>1</v>
      </c>
      <c r="M243" s="101">
        <v>0</v>
      </c>
      <c r="N243" s="101">
        <v>0</v>
      </c>
      <c r="O243" s="96" t="s">
        <v>401</v>
      </c>
      <c r="P243" s="101">
        <v>0</v>
      </c>
      <c r="Q243" s="101">
        <v>0</v>
      </c>
      <c r="R243" s="101">
        <v>0</v>
      </c>
      <c r="S243" s="97">
        <v>1</v>
      </c>
      <c r="T243" s="101">
        <v>0</v>
      </c>
      <c r="U243" s="101">
        <v>0</v>
      </c>
      <c r="V243" s="96" t="s">
        <v>401</v>
      </c>
      <c r="W243" s="101">
        <v>0</v>
      </c>
      <c r="X243" s="101">
        <v>0</v>
      </c>
      <c r="Y243" s="101">
        <v>0</v>
      </c>
      <c r="Z243" s="97">
        <v>1</v>
      </c>
      <c r="AA243" s="101">
        <v>0</v>
      </c>
      <c r="AB243" s="101">
        <v>0</v>
      </c>
      <c r="AC243" s="96" t="s">
        <v>401</v>
      </c>
      <c r="AD243" s="101">
        <v>0</v>
      </c>
      <c r="AE243" s="101">
        <v>0</v>
      </c>
      <c r="AF243" s="101">
        <v>0</v>
      </c>
      <c r="AG243" s="97">
        <v>1</v>
      </c>
      <c r="AH243" s="101">
        <v>0</v>
      </c>
      <c r="AI243" s="101">
        <v>0</v>
      </c>
    </row>
    <row r="244" spans="1:35" ht="18" x14ac:dyDescent="0.4">
      <c r="A244" s="96" t="s">
        <v>402</v>
      </c>
      <c r="B244" s="101">
        <v>0</v>
      </c>
      <c r="C244" s="101">
        <v>0</v>
      </c>
      <c r="D244" s="101">
        <v>0</v>
      </c>
      <c r="E244" s="97">
        <v>1</v>
      </c>
      <c r="F244" s="101">
        <v>0</v>
      </c>
      <c r="G244" s="101">
        <v>0</v>
      </c>
      <c r="H244" s="96" t="s">
        <v>402</v>
      </c>
      <c r="I244" s="101">
        <v>0</v>
      </c>
      <c r="J244" s="101">
        <v>0</v>
      </c>
      <c r="K244" s="101">
        <v>0</v>
      </c>
      <c r="L244" s="97">
        <v>1</v>
      </c>
      <c r="M244" s="101">
        <v>0</v>
      </c>
      <c r="N244" s="101">
        <v>0</v>
      </c>
      <c r="O244" s="96" t="s">
        <v>402</v>
      </c>
      <c r="P244" s="101">
        <v>0</v>
      </c>
      <c r="Q244" s="101">
        <v>0</v>
      </c>
      <c r="R244" s="101">
        <v>0</v>
      </c>
      <c r="S244" s="97">
        <v>1</v>
      </c>
      <c r="T244" s="101">
        <v>0</v>
      </c>
      <c r="U244" s="101">
        <v>0</v>
      </c>
      <c r="V244" s="96" t="s">
        <v>402</v>
      </c>
      <c r="W244" s="101">
        <v>0</v>
      </c>
      <c r="X244" s="101">
        <v>0</v>
      </c>
      <c r="Y244" s="101">
        <v>0</v>
      </c>
      <c r="Z244" s="97">
        <v>1</v>
      </c>
      <c r="AA244" s="101">
        <v>0</v>
      </c>
      <c r="AB244" s="101">
        <v>0</v>
      </c>
      <c r="AC244" s="96" t="s">
        <v>402</v>
      </c>
      <c r="AD244" s="101">
        <v>0</v>
      </c>
      <c r="AE244" s="101">
        <v>0</v>
      </c>
      <c r="AF244" s="101">
        <v>0</v>
      </c>
      <c r="AG244" s="97">
        <v>1</v>
      </c>
      <c r="AH244" s="101">
        <v>0</v>
      </c>
      <c r="AI244" s="101">
        <v>0</v>
      </c>
    </row>
    <row r="245" spans="1:35" ht="18" x14ac:dyDescent="0.4">
      <c r="A245" s="96" t="s">
        <v>403</v>
      </c>
      <c r="B245" s="101">
        <v>0</v>
      </c>
      <c r="C245" s="101">
        <v>0</v>
      </c>
      <c r="D245" s="101">
        <v>0</v>
      </c>
      <c r="E245" s="97">
        <v>1</v>
      </c>
      <c r="F245" s="101">
        <v>0</v>
      </c>
      <c r="G245" s="101">
        <v>0</v>
      </c>
      <c r="H245" s="96" t="s">
        <v>403</v>
      </c>
      <c r="I245" s="101">
        <v>0</v>
      </c>
      <c r="J245" s="101">
        <v>0</v>
      </c>
      <c r="K245" s="101">
        <v>0</v>
      </c>
      <c r="L245" s="97">
        <v>1</v>
      </c>
      <c r="M245" s="101">
        <v>0</v>
      </c>
      <c r="N245" s="101">
        <v>0</v>
      </c>
      <c r="O245" s="96" t="s">
        <v>403</v>
      </c>
      <c r="P245" s="101">
        <v>0</v>
      </c>
      <c r="Q245" s="101">
        <v>0</v>
      </c>
      <c r="R245" s="101">
        <v>0</v>
      </c>
      <c r="S245" s="97">
        <v>1</v>
      </c>
      <c r="T245" s="101">
        <v>0</v>
      </c>
      <c r="U245" s="101">
        <v>0</v>
      </c>
      <c r="V245" s="96" t="s">
        <v>403</v>
      </c>
      <c r="W245" s="101">
        <v>0</v>
      </c>
      <c r="X245" s="101">
        <v>0</v>
      </c>
      <c r="Y245" s="101">
        <v>0</v>
      </c>
      <c r="Z245" s="97">
        <v>1</v>
      </c>
      <c r="AA245" s="101">
        <v>0</v>
      </c>
      <c r="AB245" s="101">
        <v>0</v>
      </c>
      <c r="AC245" s="96" t="s">
        <v>403</v>
      </c>
      <c r="AD245" s="101">
        <v>0</v>
      </c>
      <c r="AE245" s="101">
        <v>0</v>
      </c>
      <c r="AF245" s="101">
        <v>0</v>
      </c>
      <c r="AG245" s="97">
        <v>1</v>
      </c>
      <c r="AH245" s="101">
        <v>0</v>
      </c>
      <c r="AI245" s="101">
        <v>0</v>
      </c>
    </row>
    <row r="246" spans="1:35" ht="18" x14ac:dyDescent="0.4">
      <c r="A246" s="96" t="s">
        <v>404</v>
      </c>
      <c r="B246" s="101">
        <v>0</v>
      </c>
      <c r="C246" s="101">
        <v>0</v>
      </c>
      <c r="D246" s="101">
        <v>0</v>
      </c>
      <c r="E246" s="97">
        <v>1</v>
      </c>
      <c r="F246" s="101">
        <v>0</v>
      </c>
      <c r="G246" s="101">
        <v>0</v>
      </c>
      <c r="H246" s="96" t="s">
        <v>404</v>
      </c>
      <c r="I246" s="101">
        <v>0</v>
      </c>
      <c r="J246" s="101">
        <v>0</v>
      </c>
      <c r="K246" s="101">
        <v>0</v>
      </c>
      <c r="L246" s="97">
        <v>1</v>
      </c>
      <c r="M246" s="101">
        <v>0</v>
      </c>
      <c r="N246" s="101">
        <v>0</v>
      </c>
      <c r="O246" s="96" t="s">
        <v>404</v>
      </c>
      <c r="P246" s="101">
        <v>0</v>
      </c>
      <c r="Q246" s="101">
        <v>0</v>
      </c>
      <c r="R246" s="101">
        <v>0</v>
      </c>
      <c r="S246" s="97">
        <v>1</v>
      </c>
      <c r="T246" s="101">
        <v>0</v>
      </c>
      <c r="U246" s="101">
        <v>0</v>
      </c>
      <c r="V246" s="96" t="s">
        <v>404</v>
      </c>
      <c r="W246" s="101">
        <v>0</v>
      </c>
      <c r="X246" s="101">
        <v>0</v>
      </c>
      <c r="Y246" s="101">
        <v>0</v>
      </c>
      <c r="Z246" s="97">
        <v>1</v>
      </c>
      <c r="AA246" s="101">
        <v>0</v>
      </c>
      <c r="AB246" s="101">
        <v>0</v>
      </c>
      <c r="AC246" s="96" t="s">
        <v>404</v>
      </c>
      <c r="AD246" s="101">
        <v>0</v>
      </c>
      <c r="AE246" s="101">
        <v>0</v>
      </c>
      <c r="AF246" s="101">
        <v>0</v>
      </c>
      <c r="AG246" s="97">
        <v>1</v>
      </c>
      <c r="AH246" s="101">
        <v>0</v>
      </c>
      <c r="AI246" s="101">
        <v>0</v>
      </c>
    </row>
    <row r="247" spans="1:35" ht="18" x14ac:dyDescent="0.4">
      <c r="A247" s="96" t="s">
        <v>505</v>
      </c>
      <c r="B247" s="101">
        <v>0</v>
      </c>
      <c r="C247" s="101">
        <v>0</v>
      </c>
      <c r="D247" s="101">
        <v>0</v>
      </c>
      <c r="E247" s="97">
        <v>1</v>
      </c>
      <c r="F247" s="101">
        <v>0</v>
      </c>
      <c r="G247" s="101">
        <v>0</v>
      </c>
      <c r="H247" s="96" t="s">
        <v>505</v>
      </c>
      <c r="I247" s="101">
        <v>0</v>
      </c>
      <c r="J247" s="101">
        <v>0</v>
      </c>
      <c r="K247" s="101">
        <v>0</v>
      </c>
      <c r="L247" s="97">
        <v>1</v>
      </c>
      <c r="M247" s="101">
        <v>0</v>
      </c>
      <c r="N247" s="101">
        <v>0</v>
      </c>
      <c r="O247" s="96" t="s">
        <v>505</v>
      </c>
      <c r="P247" s="101">
        <v>0</v>
      </c>
      <c r="Q247" s="101">
        <v>0</v>
      </c>
      <c r="R247" s="101">
        <v>0</v>
      </c>
      <c r="S247" s="97">
        <v>1</v>
      </c>
      <c r="T247" s="101">
        <v>0</v>
      </c>
      <c r="U247" s="101">
        <v>0</v>
      </c>
      <c r="V247" s="96" t="s">
        <v>505</v>
      </c>
      <c r="W247" s="101">
        <v>0</v>
      </c>
      <c r="X247" s="101">
        <v>0</v>
      </c>
      <c r="Y247" s="101">
        <v>0</v>
      </c>
      <c r="Z247" s="97">
        <v>1</v>
      </c>
      <c r="AA247" s="101">
        <v>0</v>
      </c>
      <c r="AB247" s="101">
        <v>0</v>
      </c>
      <c r="AC247" s="96" t="s">
        <v>505</v>
      </c>
      <c r="AD247" s="101">
        <v>0</v>
      </c>
      <c r="AE247" s="101">
        <v>0</v>
      </c>
      <c r="AF247" s="101">
        <v>0</v>
      </c>
      <c r="AG247" s="97">
        <v>1</v>
      </c>
      <c r="AH247" s="101">
        <v>0</v>
      </c>
      <c r="AI247" s="101">
        <v>0</v>
      </c>
    </row>
    <row r="248" spans="1:35" ht="18" x14ac:dyDescent="0.4">
      <c r="A248" s="96" t="s">
        <v>405</v>
      </c>
      <c r="B248" s="101">
        <v>0</v>
      </c>
      <c r="C248" s="101">
        <v>0</v>
      </c>
      <c r="D248" s="101">
        <v>0</v>
      </c>
      <c r="E248" s="97">
        <v>1</v>
      </c>
      <c r="F248" s="101">
        <v>0</v>
      </c>
      <c r="G248" s="101">
        <v>0</v>
      </c>
      <c r="H248" s="96" t="s">
        <v>405</v>
      </c>
      <c r="I248" s="101">
        <v>0</v>
      </c>
      <c r="J248" s="101">
        <v>0</v>
      </c>
      <c r="K248" s="101">
        <v>0</v>
      </c>
      <c r="L248" s="97">
        <v>1</v>
      </c>
      <c r="M248" s="101">
        <v>0</v>
      </c>
      <c r="N248" s="101">
        <v>0</v>
      </c>
      <c r="O248" s="96" t="s">
        <v>405</v>
      </c>
      <c r="P248" s="101">
        <v>0</v>
      </c>
      <c r="Q248" s="101">
        <v>0</v>
      </c>
      <c r="R248" s="101">
        <v>0</v>
      </c>
      <c r="S248" s="97">
        <v>1</v>
      </c>
      <c r="T248" s="101">
        <v>0</v>
      </c>
      <c r="U248" s="101">
        <v>0</v>
      </c>
      <c r="V248" s="96" t="s">
        <v>405</v>
      </c>
      <c r="W248" s="101">
        <v>0</v>
      </c>
      <c r="X248" s="101">
        <v>0</v>
      </c>
      <c r="Y248" s="101">
        <v>0</v>
      </c>
      <c r="Z248" s="97">
        <v>1</v>
      </c>
      <c r="AA248" s="101">
        <v>0</v>
      </c>
      <c r="AB248" s="101">
        <v>0</v>
      </c>
      <c r="AC248" s="96" t="s">
        <v>405</v>
      </c>
      <c r="AD248" s="101">
        <v>0</v>
      </c>
      <c r="AE248" s="101">
        <v>0</v>
      </c>
      <c r="AF248" s="101">
        <v>0</v>
      </c>
      <c r="AG248" s="97">
        <v>1</v>
      </c>
      <c r="AH248" s="101">
        <v>0</v>
      </c>
      <c r="AI248" s="101">
        <v>0</v>
      </c>
    </row>
    <row r="249" spans="1:35" ht="18" x14ac:dyDescent="0.4">
      <c r="A249" s="96" t="s">
        <v>406</v>
      </c>
      <c r="B249" s="101">
        <v>0</v>
      </c>
      <c r="C249" s="101">
        <v>0</v>
      </c>
      <c r="D249" s="101">
        <v>0</v>
      </c>
      <c r="E249" s="97">
        <v>1</v>
      </c>
      <c r="F249" s="101">
        <v>0</v>
      </c>
      <c r="G249" s="101">
        <v>0</v>
      </c>
      <c r="H249" s="96" t="s">
        <v>406</v>
      </c>
      <c r="I249" s="101">
        <v>0</v>
      </c>
      <c r="J249" s="101">
        <v>0</v>
      </c>
      <c r="K249" s="101">
        <v>0</v>
      </c>
      <c r="L249" s="97">
        <v>1</v>
      </c>
      <c r="M249" s="101">
        <v>0</v>
      </c>
      <c r="N249" s="101">
        <v>0</v>
      </c>
      <c r="O249" s="96" t="s">
        <v>406</v>
      </c>
      <c r="P249" s="101">
        <v>0</v>
      </c>
      <c r="Q249" s="101">
        <v>0</v>
      </c>
      <c r="R249" s="101">
        <v>0</v>
      </c>
      <c r="S249" s="97">
        <v>1</v>
      </c>
      <c r="T249" s="101">
        <v>0</v>
      </c>
      <c r="U249" s="101">
        <v>0</v>
      </c>
      <c r="V249" s="96" t="s">
        <v>406</v>
      </c>
      <c r="W249" s="101">
        <v>0</v>
      </c>
      <c r="X249" s="101">
        <v>0</v>
      </c>
      <c r="Y249" s="101">
        <v>0</v>
      </c>
      <c r="Z249" s="97">
        <v>1</v>
      </c>
      <c r="AA249" s="101">
        <v>0</v>
      </c>
      <c r="AB249" s="101">
        <v>0</v>
      </c>
      <c r="AC249" s="96" t="s">
        <v>406</v>
      </c>
      <c r="AD249" s="101">
        <v>0</v>
      </c>
      <c r="AE249" s="101">
        <v>0</v>
      </c>
      <c r="AF249" s="101">
        <v>0</v>
      </c>
      <c r="AG249" s="97">
        <v>1</v>
      </c>
      <c r="AH249" s="101">
        <v>0</v>
      </c>
      <c r="AI249" s="101">
        <v>0</v>
      </c>
    </row>
    <row r="250" spans="1:35" ht="18" x14ac:dyDescent="0.4">
      <c r="A250" s="96" t="s">
        <v>407</v>
      </c>
      <c r="B250" s="101">
        <v>0</v>
      </c>
      <c r="C250" s="101">
        <v>0</v>
      </c>
      <c r="D250" s="101">
        <v>0</v>
      </c>
      <c r="E250" s="97">
        <v>1</v>
      </c>
      <c r="F250" s="101">
        <v>0</v>
      </c>
      <c r="G250" s="101">
        <v>0</v>
      </c>
      <c r="H250" s="96" t="s">
        <v>407</v>
      </c>
      <c r="I250" s="101">
        <v>0</v>
      </c>
      <c r="J250" s="101">
        <v>0</v>
      </c>
      <c r="K250" s="101">
        <v>0</v>
      </c>
      <c r="L250" s="97">
        <v>1</v>
      </c>
      <c r="M250" s="101">
        <v>0</v>
      </c>
      <c r="N250" s="101">
        <v>0</v>
      </c>
      <c r="O250" s="96" t="s">
        <v>407</v>
      </c>
      <c r="P250" s="101">
        <v>0</v>
      </c>
      <c r="Q250" s="101">
        <v>0</v>
      </c>
      <c r="R250" s="101">
        <v>0</v>
      </c>
      <c r="S250" s="97">
        <v>1</v>
      </c>
      <c r="T250" s="101">
        <v>0</v>
      </c>
      <c r="U250" s="101">
        <v>0</v>
      </c>
      <c r="V250" s="96" t="s">
        <v>407</v>
      </c>
      <c r="W250" s="101">
        <v>0</v>
      </c>
      <c r="X250" s="101">
        <v>0</v>
      </c>
      <c r="Y250" s="101">
        <v>0</v>
      </c>
      <c r="Z250" s="97">
        <v>1</v>
      </c>
      <c r="AA250" s="101">
        <v>0</v>
      </c>
      <c r="AB250" s="101">
        <v>0</v>
      </c>
      <c r="AC250" s="96" t="s">
        <v>407</v>
      </c>
      <c r="AD250" s="101">
        <v>0</v>
      </c>
      <c r="AE250" s="101">
        <v>0</v>
      </c>
      <c r="AF250" s="101">
        <v>0</v>
      </c>
      <c r="AG250" s="97">
        <v>1</v>
      </c>
      <c r="AH250" s="101">
        <v>0</v>
      </c>
      <c r="AI250" s="101">
        <v>0</v>
      </c>
    </row>
    <row r="251" spans="1:35" ht="18" x14ac:dyDescent="0.4">
      <c r="A251" s="96" t="s">
        <v>559</v>
      </c>
      <c r="B251" s="101">
        <v>0</v>
      </c>
      <c r="C251" s="101">
        <v>0</v>
      </c>
      <c r="D251" s="101">
        <v>0</v>
      </c>
      <c r="E251" s="97">
        <v>1</v>
      </c>
      <c r="F251" s="101">
        <v>0</v>
      </c>
      <c r="G251" s="101">
        <v>0</v>
      </c>
      <c r="H251" s="96" t="s">
        <v>559</v>
      </c>
      <c r="I251" s="101">
        <v>0</v>
      </c>
      <c r="J251" s="101">
        <v>0</v>
      </c>
      <c r="K251" s="101">
        <v>0</v>
      </c>
      <c r="L251" s="97">
        <v>1</v>
      </c>
      <c r="M251" s="101">
        <v>0</v>
      </c>
      <c r="N251" s="101">
        <v>0</v>
      </c>
      <c r="O251" s="96" t="s">
        <v>559</v>
      </c>
      <c r="P251" s="101">
        <v>0</v>
      </c>
      <c r="Q251" s="101">
        <v>0</v>
      </c>
      <c r="R251" s="101">
        <v>0</v>
      </c>
      <c r="S251" s="97">
        <v>1</v>
      </c>
      <c r="T251" s="101">
        <v>0</v>
      </c>
      <c r="U251" s="101">
        <v>0</v>
      </c>
      <c r="V251" s="96" t="s">
        <v>559</v>
      </c>
      <c r="W251" s="101">
        <v>0</v>
      </c>
      <c r="X251" s="101">
        <v>0</v>
      </c>
      <c r="Y251" s="101">
        <v>0</v>
      </c>
      <c r="Z251" s="97">
        <v>1</v>
      </c>
      <c r="AA251" s="101">
        <v>0</v>
      </c>
      <c r="AB251" s="101">
        <v>0</v>
      </c>
      <c r="AC251" s="96" t="s">
        <v>559</v>
      </c>
      <c r="AD251" s="101">
        <v>0</v>
      </c>
      <c r="AE251" s="101">
        <v>0</v>
      </c>
      <c r="AF251" s="101">
        <v>0</v>
      </c>
      <c r="AG251" s="97">
        <v>1</v>
      </c>
      <c r="AH251" s="101">
        <v>0</v>
      </c>
      <c r="AI251" s="101">
        <v>0</v>
      </c>
    </row>
    <row r="252" spans="1:35" ht="18" x14ac:dyDescent="0.4">
      <c r="A252" s="96" t="s">
        <v>311</v>
      </c>
      <c r="B252" s="101">
        <v>0</v>
      </c>
      <c r="C252" s="101">
        <v>0</v>
      </c>
      <c r="D252" s="101">
        <v>0</v>
      </c>
      <c r="E252" s="97">
        <v>1</v>
      </c>
      <c r="F252" s="101">
        <v>0</v>
      </c>
      <c r="G252" s="101">
        <v>0</v>
      </c>
      <c r="H252" s="96" t="s">
        <v>311</v>
      </c>
      <c r="I252" s="101">
        <v>0</v>
      </c>
      <c r="J252" s="101">
        <v>0</v>
      </c>
      <c r="K252" s="101">
        <v>0</v>
      </c>
      <c r="L252" s="97">
        <v>1</v>
      </c>
      <c r="M252" s="101">
        <v>0</v>
      </c>
      <c r="N252" s="101">
        <v>0</v>
      </c>
      <c r="O252" s="96" t="s">
        <v>311</v>
      </c>
      <c r="P252" s="101">
        <v>0</v>
      </c>
      <c r="Q252" s="101">
        <v>0</v>
      </c>
      <c r="R252" s="101">
        <v>0</v>
      </c>
      <c r="S252" s="97">
        <v>1</v>
      </c>
      <c r="T252" s="101">
        <v>0</v>
      </c>
      <c r="U252" s="101">
        <v>0</v>
      </c>
      <c r="V252" s="96" t="s">
        <v>311</v>
      </c>
      <c r="W252" s="101">
        <v>0</v>
      </c>
      <c r="X252" s="101">
        <v>0</v>
      </c>
      <c r="Y252" s="101">
        <v>0</v>
      </c>
      <c r="Z252" s="97">
        <v>1</v>
      </c>
      <c r="AA252" s="101">
        <v>0</v>
      </c>
      <c r="AB252" s="101">
        <v>0</v>
      </c>
      <c r="AC252" s="96" t="s">
        <v>311</v>
      </c>
      <c r="AD252" s="101">
        <v>0</v>
      </c>
      <c r="AE252" s="101">
        <v>0</v>
      </c>
      <c r="AF252" s="101">
        <v>0</v>
      </c>
      <c r="AG252" s="97">
        <v>1</v>
      </c>
      <c r="AH252" s="101">
        <v>0</v>
      </c>
      <c r="AI252" s="101">
        <v>0</v>
      </c>
    </row>
    <row r="253" spans="1:35" ht="36" x14ac:dyDescent="0.4">
      <c r="A253" s="96" t="s">
        <v>408</v>
      </c>
      <c r="B253" s="101">
        <v>0</v>
      </c>
      <c r="C253" s="101">
        <v>0</v>
      </c>
      <c r="D253" s="101">
        <v>0</v>
      </c>
      <c r="E253" s="97">
        <v>1</v>
      </c>
      <c r="F253" s="101">
        <v>0</v>
      </c>
      <c r="G253" s="101">
        <v>0</v>
      </c>
      <c r="H253" s="96" t="s">
        <v>408</v>
      </c>
      <c r="I253" s="101">
        <v>0</v>
      </c>
      <c r="J253" s="101">
        <v>0</v>
      </c>
      <c r="K253" s="101">
        <v>0</v>
      </c>
      <c r="L253" s="97">
        <v>1</v>
      </c>
      <c r="M253" s="101">
        <v>0</v>
      </c>
      <c r="N253" s="101">
        <v>0</v>
      </c>
      <c r="O253" s="96" t="s">
        <v>408</v>
      </c>
      <c r="P253" s="101">
        <v>0</v>
      </c>
      <c r="Q253" s="101">
        <v>0</v>
      </c>
      <c r="R253" s="101">
        <v>0</v>
      </c>
      <c r="S253" s="97">
        <v>1</v>
      </c>
      <c r="T253" s="101">
        <v>0</v>
      </c>
      <c r="U253" s="101">
        <v>0</v>
      </c>
      <c r="V253" s="96" t="s">
        <v>408</v>
      </c>
      <c r="W253" s="101">
        <v>0</v>
      </c>
      <c r="X253" s="101">
        <v>0</v>
      </c>
      <c r="Y253" s="101">
        <v>0</v>
      </c>
      <c r="Z253" s="97">
        <v>1</v>
      </c>
      <c r="AA253" s="101">
        <v>0</v>
      </c>
      <c r="AB253" s="101">
        <v>0</v>
      </c>
      <c r="AC253" s="96" t="s">
        <v>408</v>
      </c>
      <c r="AD253" s="101">
        <v>0</v>
      </c>
      <c r="AE253" s="101">
        <v>0</v>
      </c>
      <c r="AF253" s="101">
        <v>0</v>
      </c>
      <c r="AG253" s="97">
        <v>1</v>
      </c>
      <c r="AH253" s="101">
        <v>0</v>
      </c>
      <c r="AI253" s="101">
        <v>0</v>
      </c>
    </row>
    <row r="254" spans="1:35" ht="18" x14ac:dyDescent="0.4">
      <c r="A254" s="96" t="s">
        <v>267</v>
      </c>
      <c r="B254" s="101">
        <v>0</v>
      </c>
      <c r="C254" s="101">
        <v>0</v>
      </c>
      <c r="D254" s="101">
        <v>0</v>
      </c>
      <c r="E254" s="97">
        <v>1</v>
      </c>
      <c r="F254" s="101">
        <v>0</v>
      </c>
      <c r="G254" s="101">
        <v>0</v>
      </c>
      <c r="H254" s="96" t="s">
        <v>267</v>
      </c>
      <c r="I254" s="101">
        <v>0</v>
      </c>
      <c r="J254" s="101">
        <v>0</v>
      </c>
      <c r="K254" s="101">
        <v>0</v>
      </c>
      <c r="L254" s="97">
        <v>1</v>
      </c>
      <c r="M254" s="101">
        <v>0</v>
      </c>
      <c r="N254" s="101">
        <v>0</v>
      </c>
      <c r="O254" s="96" t="s">
        <v>267</v>
      </c>
      <c r="P254" s="101">
        <v>0</v>
      </c>
      <c r="Q254" s="101">
        <v>0</v>
      </c>
      <c r="R254" s="101">
        <v>0</v>
      </c>
      <c r="S254" s="97">
        <v>1</v>
      </c>
      <c r="T254" s="101">
        <v>0</v>
      </c>
      <c r="U254" s="101">
        <v>0</v>
      </c>
      <c r="V254" s="96" t="s">
        <v>267</v>
      </c>
      <c r="W254" s="101">
        <v>0</v>
      </c>
      <c r="X254" s="101">
        <v>0</v>
      </c>
      <c r="Y254" s="101">
        <v>0</v>
      </c>
      <c r="Z254" s="97">
        <v>1</v>
      </c>
      <c r="AA254" s="101">
        <v>0</v>
      </c>
      <c r="AB254" s="101">
        <v>0</v>
      </c>
      <c r="AC254" s="96" t="s">
        <v>267</v>
      </c>
      <c r="AD254" s="101">
        <v>0</v>
      </c>
      <c r="AE254" s="101">
        <v>0</v>
      </c>
      <c r="AF254" s="101">
        <v>0</v>
      </c>
      <c r="AG254" s="97">
        <v>1</v>
      </c>
      <c r="AH254" s="101">
        <v>0</v>
      </c>
      <c r="AI254" s="101">
        <v>0</v>
      </c>
    </row>
    <row r="255" spans="1:35" ht="18" x14ac:dyDescent="0.4">
      <c r="A255" s="96" t="s">
        <v>409</v>
      </c>
      <c r="B255" s="101">
        <v>0</v>
      </c>
      <c r="C255" s="101">
        <v>0</v>
      </c>
      <c r="D255" s="101">
        <v>0</v>
      </c>
      <c r="E255" s="97">
        <v>1</v>
      </c>
      <c r="F255" s="101">
        <v>0</v>
      </c>
      <c r="G255" s="101">
        <v>0</v>
      </c>
      <c r="H255" s="96" t="s">
        <v>409</v>
      </c>
      <c r="I255" s="101">
        <v>0</v>
      </c>
      <c r="J255" s="101">
        <v>0</v>
      </c>
      <c r="K255" s="101">
        <v>0</v>
      </c>
      <c r="L255" s="97">
        <v>1</v>
      </c>
      <c r="M255" s="101">
        <v>0</v>
      </c>
      <c r="N255" s="101">
        <v>0</v>
      </c>
      <c r="O255" s="96" t="s">
        <v>409</v>
      </c>
      <c r="P255" s="101">
        <v>0</v>
      </c>
      <c r="Q255" s="101">
        <v>0</v>
      </c>
      <c r="R255" s="101">
        <v>0</v>
      </c>
      <c r="S255" s="97">
        <v>1</v>
      </c>
      <c r="T255" s="101">
        <v>0</v>
      </c>
      <c r="U255" s="101">
        <v>0</v>
      </c>
      <c r="V255" s="96" t="s">
        <v>409</v>
      </c>
      <c r="W255" s="101">
        <v>0</v>
      </c>
      <c r="X255" s="101">
        <v>0</v>
      </c>
      <c r="Y255" s="101">
        <v>0</v>
      </c>
      <c r="Z255" s="97">
        <v>1</v>
      </c>
      <c r="AA255" s="101">
        <v>0</v>
      </c>
      <c r="AB255" s="101">
        <v>0</v>
      </c>
      <c r="AC255" s="96" t="s">
        <v>409</v>
      </c>
      <c r="AD255" s="101">
        <v>0</v>
      </c>
      <c r="AE255" s="101">
        <v>0</v>
      </c>
      <c r="AF255" s="101">
        <v>0</v>
      </c>
      <c r="AG255" s="97">
        <v>1</v>
      </c>
      <c r="AH255" s="101">
        <v>0</v>
      </c>
      <c r="AI255" s="101">
        <v>0</v>
      </c>
    </row>
    <row r="256" spans="1:35" ht="18" x14ac:dyDescent="0.4">
      <c r="A256" s="96" t="s">
        <v>226</v>
      </c>
      <c r="B256" s="101">
        <v>0</v>
      </c>
      <c r="C256" s="101">
        <v>0</v>
      </c>
      <c r="D256" s="101">
        <v>0</v>
      </c>
      <c r="E256" s="97">
        <v>1</v>
      </c>
      <c r="F256" s="101">
        <v>0</v>
      </c>
      <c r="G256" s="101">
        <v>0</v>
      </c>
      <c r="H256" s="96" t="s">
        <v>226</v>
      </c>
      <c r="I256" s="101">
        <v>0</v>
      </c>
      <c r="J256" s="101">
        <v>0</v>
      </c>
      <c r="K256" s="101">
        <v>0</v>
      </c>
      <c r="L256" s="97">
        <v>1</v>
      </c>
      <c r="M256" s="101">
        <v>0</v>
      </c>
      <c r="N256" s="101">
        <v>0</v>
      </c>
      <c r="O256" s="96" t="s">
        <v>226</v>
      </c>
      <c r="P256" s="101">
        <v>0</v>
      </c>
      <c r="Q256" s="101">
        <v>0</v>
      </c>
      <c r="R256" s="101">
        <v>0</v>
      </c>
      <c r="S256" s="97">
        <v>1</v>
      </c>
      <c r="T256" s="101">
        <v>0</v>
      </c>
      <c r="U256" s="101">
        <v>0</v>
      </c>
      <c r="V256" s="96" t="s">
        <v>226</v>
      </c>
      <c r="W256" s="101">
        <v>0</v>
      </c>
      <c r="X256" s="101">
        <v>0</v>
      </c>
      <c r="Y256" s="101">
        <v>0</v>
      </c>
      <c r="Z256" s="97">
        <v>1</v>
      </c>
      <c r="AA256" s="101">
        <v>0</v>
      </c>
      <c r="AB256" s="101">
        <v>0</v>
      </c>
      <c r="AC256" s="96" t="s">
        <v>226</v>
      </c>
      <c r="AD256" s="101">
        <v>0</v>
      </c>
      <c r="AE256" s="101">
        <v>0</v>
      </c>
      <c r="AF256" s="101">
        <v>0</v>
      </c>
      <c r="AG256" s="97">
        <v>1</v>
      </c>
      <c r="AH256" s="101">
        <v>0</v>
      </c>
      <c r="AI256" s="101">
        <v>0</v>
      </c>
    </row>
    <row r="257" spans="1:35" ht="36" x14ac:dyDescent="0.4">
      <c r="A257" s="96" t="s">
        <v>410</v>
      </c>
      <c r="B257" s="101">
        <v>0</v>
      </c>
      <c r="C257" s="101">
        <v>0</v>
      </c>
      <c r="D257" s="101">
        <v>0</v>
      </c>
      <c r="E257" s="97">
        <v>1</v>
      </c>
      <c r="F257" s="101">
        <v>0</v>
      </c>
      <c r="G257" s="101">
        <v>0</v>
      </c>
      <c r="H257" s="96" t="s">
        <v>410</v>
      </c>
      <c r="I257" s="101">
        <v>0</v>
      </c>
      <c r="J257" s="101">
        <v>0</v>
      </c>
      <c r="K257" s="101">
        <v>0</v>
      </c>
      <c r="L257" s="97">
        <v>1</v>
      </c>
      <c r="M257" s="101">
        <v>0</v>
      </c>
      <c r="N257" s="101">
        <v>0</v>
      </c>
      <c r="O257" s="96" t="s">
        <v>410</v>
      </c>
      <c r="P257" s="101">
        <v>0</v>
      </c>
      <c r="Q257" s="101">
        <v>0</v>
      </c>
      <c r="R257" s="101">
        <v>0</v>
      </c>
      <c r="S257" s="97">
        <v>1</v>
      </c>
      <c r="T257" s="101">
        <v>0</v>
      </c>
      <c r="U257" s="101">
        <v>0</v>
      </c>
      <c r="V257" s="96" t="s">
        <v>410</v>
      </c>
      <c r="W257" s="101">
        <v>0</v>
      </c>
      <c r="X257" s="101">
        <v>0</v>
      </c>
      <c r="Y257" s="101">
        <v>0</v>
      </c>
      <c r="Z257" s="97">
        <v>1</v>
      </c>
      <c r="AA257" s="101">
        <v>0</v>
      </c>
      <c r="AB257" s="101">
        <v>0</v>
      </c>
      <c r="AC257" s="96" t="s">
        <v>410</v>
      </c>
      <c r="AD257" s="101">
        <v>0</v>
      </c>
      <c r="AE257" s="101">
        <v>0</v>
      </c>
      <c r="AF257" s="101">
        <v>0</v>
      </c>
      <c r="AG257" s="97">
        <v>1</v>
      </c>
      <c r="AH257" s="101">
        <v>0</v>
      </c>
      <c r="AI257" s="101">
        <v>0</v>
      </c>
    </row>
    <row r="258" spans="1:35" ht="18" x14ac:dyDescent="0.4">
      <c r="A258" s="101">
        <v>0</v>
      </c>
      <c r="B258" s="101">
        <v>0</v>
      </c>
      <c r="C258" s="101">
        <v>0</v>
      </c>
      <c r="D258" s="101">
        <v>0</v>
      </c>
      <c r="E258" s="97">
        <v>1</v>
      </c>
      <c r="F258" s="101">
        <v>0</v>
      </c>
      <c r="G258" s="101">
        <v>0</v>
      </c>
      <c r="H258" s="101">
        <v>0</v>
      </c>
      <c r="I258" s="101">
        <v>0</v>
      </c>
      <c r="J258" s="101">
        <v>0</v>
      </c>
      <c r="K258" s="101">
        <v>0</v>
      </c>
      <c r="L258" s="97">
        <v>1</v>
      </c>
      <c r="M258" s="101">
        <v>0</v>
      </c>
      <c r="N258" s="101">
        <v>0</v>
      </c>
      <c r="O258" s="101">
        <v>0</v>
      </c>
      <c r="P258" s="101">
        <v>0</v>
      </c>
      <c r="Q258" s="101">
        <v>0</v>
      </c>
      <c r="R258" s="101">
        <v>0</v>
      </c>
      <c r="S258" s="97">
        <v>1</v>
      </c>
      <c r="T258" s="101">
        <v>0</v>
      </c>
      <c r="U258" s="101">
        <v>0</v>
      </c>
      <c r="V258" s="101">
        <v>0</v>
      </c>
      <c r="W258" s="101">
        <v>0</v>
      </c>
      <c r="X258" s="101">
        <v>0</v>
      </c>
      <c r="Y258" s="101">
        <v>0</v>
      </c>
      <c r="Z258" s="97">
        <v>1</v>
      </c>
      <c r="AA258" s="101">
        <v>0</v>
      </c>
      <c r="AB258" s="101">
        <v>0</v>
      </c>
      <c r="AC258" s="101">
        <v>0</v>
      </c>
      <c r="AD258" s="101">
        <v>0</v>
      </c>
      <c r="AE258" s="101">
        <v>0</v>
      </c>
      <c r="AF258" s="101">
        <v>0</v>
      </c>
      <c r="AG258" s="97">
        <v>1</v>
      </c>
      <c r="AH258" s="101">
        <v>0</v>
      </c>
      <c r="AI258" s="101">
        <v>0</v>
      </c>
    </row>
    <row r="259" spans="1:35" ht="18" x14ac:dyDescent="0.4">
      <c r="A259" s="101">
        <v>0</v>
      </c>
      <c r="B259" s="101">
        <v>0</v>
      </c>
      <c r="C259" s="101">
        <v>0</v>
      </c>
      <c r="D259" s="101">
        <v>0</v>
      </c>
      <c r="E259" s="97">
        <v>1</v>
      </c>
      <c r="F259" s="101">
        <v>0</v>
      </c>
      <c r="G259" s="101">
        <v>0</v>
      </c>
      <c r="H259" s="101">
        <v>0</v>
      </c>
      <c r="I259" s="101">
        <v>0</v>
      </c>
      <c r="J259" s="101">
        <v>0</v>
      </c>
      <c r="K259" s="101">
        <v>0</v>
      </c>
      <c r="L259" s="97">
        <v>1</v>
      </c>
      <c r="M259" s="101">
        <v>0</v>
      </c>
      <c r="N259" s="101">
        <v>0</v>
      </c>
      <c r="O259" s="101">
        <v>0</v>
      </c>
      <c r="P259" s="101">
        <v>0</v>
      </c>
      <c r="Q259" s="101">
        <v>0</v>
      </c>
      <c r="R259" s="101">
        <v>0</v>
      </c>
      <c r="S259" s="97">
        <v>1</v>
      </c>
      <c r="T259" s="101">
        <v>0</v>
      </c>
      <c r="U259" s="101">
        <v>0</v>
      </c>
      <c r="V259" s="101">
        <v>0</v>
      </c>
      <c r="W259" s="101">
        <v>0</v>
      </c>
      <c r="X259" s="101">
        <v>0</v>
      </c>
      <c r="Y259" s="101">
        <v>0</v>
      </c>
      <c r="Z259" s="97">
        <v>1</v>
      </c>
      <c r="AA259" s="101">
        <v>0</v>
      </c>
      <c r="AB259" s="101">
        <v>0</v>
      </c>
      <c r="AC259" s="101">
        <v>0</v>
      </c>
      <c r="AD259" s="101">
        <v>0</v>
      </c>
      <c r="AE259" s="101">
        <v>0</v>
      </c>
      <c r="AF259" s="101">
        <v>0</v>
      </c>
      <c r="AG259" s="97">
        <v>1</v>
      </c>
      <c r="AH259" s="101">
        <v>0</v>
      </c>
      <c r="AI259" s="101">
        <v>0</v>
      </c>
    </row>
    <row r="260" spans="1:35" ht="18" x14ac:dyDescent="0.4">
      <c r="A260" s="101">
        <v>0</v>
      </c>
      <c r="B260" s="101">
        <v>0</v>
      </c>
      <c r="C260" s="101">
        <v>0</v>
      </c>
      <c r="D260" s="101">
        <v>0</v>
      </c>
      <c r="E260" s="97">
        <v>1</v>
      </c>
      <c r="F260" s="101">
        <v>0</v>
      </c>
      <c r="G260" s="101">
        <v>0</v>
      </c>
      <c r="H260" s="101">
        <v>0</v>
      </c>
      <c r="I260" s="101">
        <v>0</v>
      </c>
      <c r="J260" s="101">
        <v>0</v>
      </c>
      <c r="K260" s="101">
        <v>0</v>
      </c>
      <c r="L260" s="97">
        <v>1</v>
      </c>
      <c r="M260" s="101">
        <v>0</v>
      </c>
      <c r="N260" s="101">
        <v>0</v>
      </c>
      <c r="O260" s="101">
        <v>0</v>
      </c>
      <c r="P260" s="101">
        <v>0</v>
      </c>
      <c r="Q260" s="101">
        <v>0</v>
      </c>
      <c r="R260" s="101">
        <v>0</v>
      </c>
      <c r="S260" s="97">
        <v>1</v>
      </c>
      <c r="T260" s="101">
        <v>0</v>
      </c>
      <c r="U260" s="101">
        <v>0</v>
      </c>
      <c r="V260" s="101">
        <v>0</v>
      </c>
      <c r="W260" s="101">
        <v>0</v>
      </c>
      <c r="X260" s="101">
        <v>0</v>
      </c>
      <c r="Y260" s="101">
        <v>0</v>
      </c>
      <c r="Z260" s="97">
        <v>1</v>
      </c>
      <c r="AA260" s="101">
        <v>0</v>
      </c>
      <c r="AB260" s="101">
        <v>0</v>
      </c>
      <c r="AC260" s="101">
        <v>0</v>
      </c>
      <c r="AD260" s="101">
        <v>0</v>
      </c>
      <c r="AE260" s="101">
        <v>0</v>
      </c>
      <c r="AF260" s="101">
        <v>0</v>
      </c>
      <c r="AG260" s="97">
        <v>1</v>
      </c>
      <c r="AH260" s="101">
        <v>0</v>
      </c>
      <c r="AI260" s="101">
        <v>0</v>
      </c>
    </row>
    <row r="261" spans="1:35" ht="18" x14ac:dyDescent="0.4">
      <c r="A261" s="101">
        <v>0</v>
      </c>
      <c r="B261" s="101">
        <v>0</v>
      </c>
      <c r="C261" s="101">
        <v>0</v>
      </c>
      <c r="D261" s="101">
        <v>0</v>
      </c>
      <c r="E261" s="97">
        <v>1</v>
      </c>
      <c r="F261" s="101">
        <v>0</v>
      </c>
      <c r="G261" s="101">
        <v>0</v>
      </c>
      <c r="H261" s="101">
        <v>0</v>
      </c>
      <c r="I261" s="101">
        <v>0</v>
      </c>
      <c r="J261" s="101">
        <v>0</v>
      </c>
      <c r="K261" s="101">
        <v>0</v>
      </c>
      <c r="L261" s="97">
        <v>1</v>
      </c>
      <c r="M261" s="101">
        <v>0</v>
      </c>
      <c r="N261" s="101">
        <v>0</v>
      </c>
      <c r="O261" s="101">
        <v>0</v>
      </c>
      <c r="P261" s="101">
        <v>0</v>
      </c>
      <c r="Q261" s="101">
        <v>0</v>
      </c>
      <c r="R261" s="101">
        <v>0</v>
      </c>
      <c r="S261" s="97">
        <v>1</v>
      </c>
      <c r="T261" s="101">
        <v>0</v>
      </c>
      <c r="U261" s="101">
        <v>0</v>
      </c>
      <c r="V261" s="101">
        <v>0</v>
      </c>
      <c r="W261" s="101">
        <v>0</v>
      </c>
      <c r="X261" s="101">
        <v>0</v>
      </c>
      <c r="Y261" s="101">
        <v>0</v>
      </c>
      <c r="Z261" s="97">
        <v>1</v>
      </c>
      <c r="AA261" s="101">
        <v>0</v>
      </c>
      <c r="AB261" s="101">
        <v>0</v>
      </c>
      <c r="AC261" s="101">
        <v>0</v>
      </c>
      <c r="AD261" s="101">
        <v>0</v>
      </c>
      <c r="AE261" s="101">
        <v>0</v>
      </c>
      <c r="AF261" s="101">
        <v>0</v>
      </c>
      <c r="AG261" s="97">
        <v>1</v>
      </c>
      <c r="AH261" s="101">
        <v>0</v>
      </c>
      <c r="AI261" s="101">
        <v>0</v>
      </c>
    </row>
    <row r="262" spans="1:35" ht="18" x14ac:dyDescent="0.4">
      <c r="A262" s="101">
        <v>0</v>
      </c>
      <c r="B262" s="101">
        <v>0</v>
      </c>
      <c r="C262" s="101">
        <v>0</v>
      </c>
      <c r="D262" s="101">
        <v>0</v>
      </c>
      <c r="E262" s="97">
        <v>1</v>
      </c>
      <c r="F262" s="101">
        <v>0</v>
      </c>
      <c r="G262" s="101">
        <v>0</v>
      </c>
      <c r="H262" s="101">
        <v>0</v>
      </c>
      <c r="I262" s="101">
        <v>0</v>
      </c>
      <c r="J262" s="101">
        <v>0</v>
      </c>
      <c r="K262" s="101">
        <v>0</v>
      </c>
      <c r="L262" s="97">
        <v>1</v>
      </c>
      <c r="M262" s="101">
        <v>0</v>
      </c>
      <c r="N262" s="101">
        <v>0</v>
      </c>
      <c r="O262" s="101">
        <v>0</v>
      </c>
      <c r="P262" s="101">
        <v>0</v>
      </c>
      <c r="Q262" s="101">
        <v>0</v>
      </c>
      <c r="R262" s="101">
        <v>0</v>
      </c>
      <c r="S262" s="97">
        <v>1</v>
      </c>
      <c r="T262" s="101">
        <v>0</v>
      </c>
      <c r="U262" s="101">
        <v>0</v>
      </c>
      <c r="V262" s="101">
        <v>0</v>
      </c>
      <c r="W262" s="101">
        <v>0</v>
      </c>
      <c r="X262" s="101">
        <v>0</v>
      </c>
      <c r="Y262" s="101">
        <v>0</v>
      </c>
      <c r="Z262" s="97">
        <v>1</v>
      </c>
      <c r="AA262" s="101">
        <v>0</v>
      </c>
      <c r="AB262" s="101">
        <v>0</v>
      </c>
      <c r="AC262" s="101">
        <v>0</v>
      </c>
      <c r="AD262" s="101">
        <v>0</v>
      </c>
      <c r="AE262" s="101">
        <v>0</v>
      </c>
      <c r="AF262" s="101">
        <v>0</v>
      </c>
      <c r="AG262" s="97">
        <v>1</v>
      </c>
      <c r="AH262" s="101">
        <v>0</v>
      </c>
      <c r="AI262" s="101">
        <v>0</v>
      </c>
    </row>
    <row r="263" spans="1:35" ht="18" x14ac:dyDescent="0.4">
      <c r="A263" s="101">
        <v>0</v>
      </c>
      <c r="B263" s="101">
        <v>0</v>
      </c>
      <c r="C263" s="101">
        <v>0</v>
      </c>
      <c r="D263" s="101">
        <v>0</v>
      </c>
      <c r="E263" s="97">
        <v>1</v>
      </c>
      <c r="F263" s="101">
        <v>0</v>
      </c>
      <c r="G263" s="101">
        <v>0</v>
      </c>
      <c r="H263" s="101">
        <v>0</v>
      </c>
      <c r="I263" s="101">
        <v>0</v>
      </c>
      <c r="J263" s="101">
        <v>0</v>
      </c>
      <c r="K263" s="101">
        <v>0</v>
      </c>
      <c r="L263" s="97">
        <v>1</v>
      </c>
      <c r="M263" s="101">
        <v>0</v>
      </c>
      <c r="N263" s="101">
        <v>0</v>
      </c>
      <c r="O263" s="101">
        <v>0</v>
      </c>
      <c r="P263" s="101">
        <v>0</v>
      </c>
      <c r="Q263" s="101">
        <v>0</v>
      </c>
      <c r="R263" s="101">
        <v>0</v>
      </c>
      <c r="S263" s="97">
        <v>1</v>
      </c>
      <c r="T263" s="101">
        <v>0</v>
      </c>
      <c r="U263" s="101">
        <v>0</v>
      </c>
      <c r="V263" s="101">
        <v>0</v>
      </c>
      <c r="W263" s="101">
        <v>0</v>
      </c>
      <c r="X263" s="101">
        <v>0</v>
      </c>
      <c r="Y263" s="101">
        <v>0</v>
      </c>
      <c r="Z263" s="97">
        <v>1</v>
      </c>
      <c r="AA263" s="101">
        <v>0</v>
      </c>
      <c r="AB263" s="101">
        <v>0</v>
      </c>
      <c r="AC263" s="101">
        <v>0</v>
      </c>
      <c r="AD263" s="101">
        <v>0</v>
      </c>
      <c r="AE263" s="101">
        <v>0</v>
      </c>
      <c r="AF263" s="101">
        <v>0</v>
      </c>
      <c r="AG263" s="97">
        <v>1</v>
      </c>
      <c r="AH263" s="101">
        <v>0</v>
      </c>
      <c r="AI263" s="101">
        <v>0</v>
      </c>
    </row>
    <row r="264" spans="1:35" ht="18" x14ac:dyDescent="0.4">
      <c r="A264" s="96" t="s">
        <v>411</v>
      </c>
      <c r="B264" s="101">
        <v>0</v>
      </c>
      <c r="C264" s="101">
        <v>0</v>
      </c>
      <c r="D264" s="101">
        <v>0</v>
      </c>
      <c r="E264" s="97">
        <v>1</v>
      </c>
      <c r="F264" s="101">
        <v>0</v>
      </c>
      <c r="G264" s="101">
        <v>0</v>
      </c>
      <c r="H264" s="96" t="s">
        <v>411</v>
      </c>
      <c r="I264" s="101">
        <v>0</v>
      </c>
      <c r="J264" s="101">
        <v>0</v>
      </c>
      <c r="K264" s="101">
        <v>0</v>
      </c>
      <c r="L264" s="97">
        <v>1</v>
      </c>
      <c r="M264" s="101">
        <v>0</v>
      </c>
      <c r="N264" s="101">
        <v>0</v>
      </c>
      <c r="O264" s="96" t="s">
        <v>411</v>
      </c>
      <c r="P264" s="101">
        <v>0</v>
      </c>
      <c r="Q264" s="101">
        <v>0</v>
      </c>
      <c r="R264" s="101">
        <v>0</v>
      </c>
      <c r="S264" s="97">
        <v>1</v>
      </c>
      <c r="T264" s="101">
        <v>0</v>
      </c>
      <c r="U264" s="101">
        <v>0</v>
      </c>
      <c r="V264" s="96" t="s">
        <v>411</v>
      </c>
      <c r="W264" s="101">
        <v>0</v>
      </c>
      <c r="X264" s="101">
        <v>0</v>
      </c>
      <c r="Y264" s="101">
        <v>0</v>
      </c>
      <c r="Z264" s="97">
        <v>1</v>
      </c>
      <c r="AA264" s="101">
        <v>0</v>
      </c>
      <c r="AB264" s="101">
        <v>0</v>
      </c>
      <c r="AC264" s="96" t="s">
        <v>411</v>
      </c>
      <c r="AD264" s="101">
        <v>0</v>
      </c>
      <c r="AE264" s="101">
        <v>0</v>
      </c>
      <c r="AF264" s="101">
        <v>0</v>
      </c>
      <c r="AG264" s="97">
        <v>1</v>
      </c>
      <c r="AH264" s="101">
        <v>0</v>
      </c>
      <c r="AI264" s="101">
        <v>0</v>
      </c>
    </row>
    <row r="265" spans="1:35" ht="18" x14ac:dyDescent="0.4">
      <c r="A265" s="96" t="s">
        <v>412</v>
      </c>
      <c r="B265" s="101">
        <v>0</v>
      </c>
      <c r="C265" s="101">
        <v>0</v>
      </c>
      <c r="D265" s="101">
        <v>0</v>
      </c>
      <c r="E265" s="97">
        <v>1</v>
      </c>
      <c r="F265" s="101">
        <v>0</v>
      </c>
      <c r="G265" s="101">
        <v>0</v>
      </c>
      <c r="H265" s="96" t="s">
        <v>412</v>
      </c>
      <c r="I265" s="101">
        <v>0</v>
      </c>
      <c r="J265" s="101">
        <v>0</v>
      </c>
      <c r="K265" s="101">
        <v>0</v>
      </c>
      <c r="L265" s="97">
        <v>1</v>
      </c>
      <c r="M265" s="101">
        <v>0</v>
      </c>
      <c r="N265" s="101">
        <v>0</v>
      </c>
      <c r="O265" s="96" t="s">
        <v>412</v>
      </c>
      <c r="P265" s="101">
        <v>0</v>
      </c>
      <c r="Q265" s="101">
        <v>0</v>
      </c>
      <c r="R265" s="101">
        <v>0</v>
      </c>
      <c r="S265" s="97">
        <v>1</v>
      </c>
      <c r="T265" s="101">
        <v>0</v>
      </c>
      <c r="U265" s="101">
        <v>0</v>
      </c>
      <c r="V265" s="96" t="s">
        <v>412</v>
      </c>
      <c r="W265" s="101">
        <v>0</v>
      </c>
      <c r="X265" s="101">
        <v>0</v>
      </c>
      <c r="Y265" s="101">
        <v>0</v>
      </c>
      <c r="Z265" s="97">
        <v>1</v>
      </c>
      <c r="AA265" s="101">
        <v>0</v>
      </c>
      <c r="AB265" s="101">
        <v>0</v>
      </c>
      <c r="AC265" s="96" t="s">
        <v>412</v>
      </c>
      <c r="AD265" s="101">
        <v>0</v>
      </c>
      <c r="AE265" s="101">
        <v>0</v>
      </c>
      <c r="AF265" s="101">
        <v>0</v>
      </c>
      <c r="AG265" s="97">
        <v>1</v>
      </c>
      <c r="AH265" s="101">
        <v>0</v>
      </c>
      <c r="AI265" s="101">
        <v>0</v>
      </c>
    </row>
    <row r="266" spans="1:35" ht="18" x14ac:dyDescent="0.4">
      <c r="A266" s="101">
        <v>0</v>
      </c>
      <c r="B266" s="101">
        <v>0</v>
      </c>
      <c r="C266" s="101">
        <v>0</v>
      </c>
      <c r="D266" s="101">
        <v>0</v>
      </c>
      <c r="E266" s="97">
        <v>1</v>
      </c>
      <c r="F266" s="101">
        <v>0</v>
      </c>
      <c r="G266" s="101">
        <v>0</v>
      </c>
      <c r="H266" s="101">
        <v>0</v>
      </c>
      <c r="I266" s="101">
        <v>0</v>
      </c>
      <c r="J266" s="101">
        <v>0</v>
      </c>
      <c r="K266" s="101">
        <v>0</v>
      </c>
      <c r="L266" s="97">
        <v>1</v>
      </c>
      <c r="M266" s="101">
        <v>0</v>
      </c>
      <c r="N266" s="101">
        <v>0</v>
      </c>
      <c r="O266" s="101">
        <v>0</v>
      </c>
      <c r="P266" s="101">
        <v>0</v>
      </c>
      <c r="Q266" s="101">
        <v>0</v>
      </c>
      <c r="R266" s="101">
        <v>0</v>
      </c>
      <c r="S266" s="97">
        <v>1</v>
      </c>
      <c r="T266" s="101">
        <v>0</v>
      </c>
      <c r="U266" s="101">
        <v>0</v>
      </c>
      <c r="V266" s="101">
        <v>0</v>
      </c>
      <c r="W266" s="101">
        <v>0</v>
      </c>
      <c r="X266" s="101">
        <v>0</v>
      </c>
      <c r="Y266" s="101">
        <v>0</v>
      </c>
      <c r="Z266" s="97">
        <v>1</v>
      </c>
      <c r="AA266" s="101">
        <v>0</v>
      </c>
      <c r="AB266" s="101">
        <v>0</v>
      </c>
      <c r="AC266" s="101">
        <v>0</v>
      </c>
      <c r="AD266" s="101">
        <v>0</v>
      </c>
      <c r="AE266" s="101">
        <v>0</v>
      </c>
      <c r="AF266" s="101">
        <v>0</v>
      </c>
      <c r="AG266" s="97">
        <v>1</v>
      </c>
      <c r="AH266" s="101">
        <v>0</v>
      </c>
      <c r="AI266" s="101">
        <v>0</v>
      </c>
    </row>
    <row r="267" spans="1:35" ht="18" x14ac:dyDescent="0.4">
      <c r="A267" s="101">
        <v>0</v>
      </c>
      <c r="B267" s="101">
        <v>0</v>
      </c>
      <c r="C267" s="101">
        <v>0</v>
      </c>
      <c r="D267" s="101">
        <v>0</v>
      </c>
      <c r="E267" s="97">
        <v>1</v>
      </c>
      <c r="F267" s="101">
        <v>0</v>
      </c>
      <c r="G267" s="101">
        <v>0</v>
      </c>
      <c r="H267" s="101">
        <v>0</v>
      </c>
      <c r="I267" s="101">
        <v>0</v>
      </c>
      <c r="J267" s="101">
        <v>0</v>
      </c>
      <c r="K267" s="101">
        <v>0</v>
      </c>
      <c r="L267" s="97">
        <v>1</v>
      </c>
      <c r="M267" s="101">
        <v>0</v>
      </c>
      <c r="N267" s="101">
        <v>0</v>
      </c>
      <c r="O267" s="101">
        <v>0</v>
      </c>
      <c r="P267" s="101">
        <v>0</v>
      </c>
      <c r="Q267" s="101">
        <v>0</v>
      </c>
      <c r="R267" s="101">
        <v>0</v>
      </c>
      <c r="S267" s="97">
        <v>1</v>
      </c>
      <c r="T267" s="101">
        <v>0</v>
      </c>
      <c r="U267" s="101">
        <v>0</v>
      </c>
      <c r="V267" s="101">
        <v>0</v>
      </c>
      <c r="W267" s="101">
        <v>0</v>
      </c>
      <c r="X267" s="101">
        <v>0</v>
      </c>
      <c r="Y267" s="101">
        <v>0</v>
      </c>
      <c r="Z267" s="97">
        <v>1</v>
      </c>
      <c r="AA267" s="101">
        <v>0</v>
      </c>
      <c r="AB267" s="101">
        <v>0</v>
      </c>
      <c r="AC267" s="101">
        <v>0</v>
      </c>
      <c r="AD267" s="101">
        <v>0</v>
      </c>
      <c r="AE267" s="101">
        <v>0</v>
      </c>
      <c r="AF267" s="101">
        <v>0</v>
      </c>
      <c r="AG267" s="97">
        <v>1</v>
      </c>
      <c r="AH267" s="101">
        <v>0</v>
      </c>
      <c r="AI267" s="101">
        <v>0</v>
      </c>
    </row>
    <row r="268" spans="1:35" ht="18" x14ac:dyDescent="0.4">
      <c r="A268" s="96" t="s">
        <v>413</v>
      </c>
      <c r="B268" s="101">
        <v>0</v>
      </c>
      <c r="C268" s="101">
        <v>0</v>
      </c>
      <c r="D268" s="101">
        <v>0</v>
      </c>
      <c r="E268" s="97">
        <v>1</v>
      </c>
      <c r="F268" s="101">
        <v>0</v>
      </c>
      <c r="G268" s="101">
        <v>0</v>
      </c>
      <c r="H268" s="96" t="s">
        <v>413</v>
      </c>
      <c r="I268" s="101">
        <v>0</v>
      </c>
      <c r="J268" s="101">
        <v>0</v>
      </c>
      <c r="K268" s="101">
        <v>0</v>
      </c>
      <c r="L268" s="97">
        <v>1</v>
      </c>
      <c r="M268" s="101">
        <v>0</v>
      </c>
      <c r="N268" s="101">
        <v>0</v>
      </c>
      <c r="O268" s="96" t="s">
        <v>413</v>
      </c>
      <c r="P268" s="101">
        <v>0</v>
      </c>
      <c r="Q268" s="101">
        <v>0</v>
      </c>
      <c r="R268" s="101">
        <v>0</v>
      </c>
      <c r="S268" s="97">
        <v>1</v>
      </c>
      <c r="T268" s="101">
        <v>0</v>
      </c>
      <c r="U268" s="101">
        <v>0</v>
      </c>
      <c r="V268" s="96" t="s">
        <v>413</v>
      </c>
      <c r="W268" s="101">
        <v>0</v>
      </c>
      <c r="X268" s="101">
        <v>0</v>
      </c>
      <c r="Y268" s="101">
        <v>0</v>
      </c>
      <c r="Z268" s="97">
        <v>1</v>
      </c>
      <c r="AA268" s="101">
        <v>0</v>
      </c>
      <c r="AB268" s="101">
        <v>0</v>
      </c>
      <c r="AC268" s="96" t="s">
        <v>413</v>
      </c>
      <c r="AD268" s="101">
        <v>0</v>
      </c>
      <c r="AE268" s="101">
        <v>0</v>
      </c>
      <c r="AF268" s="101">
        <v>0</v>
      </c>
      <c r="AG268" s="97">
        <v>1</v>
      </c>
      <c r="AH268" s="101">
        <v>0</v>
      </c>
      <c r="AI268" s="101">
        <v>0</v>
      </c>
    </row>
    <row r="269" spans="1:35" ht="36" x14ac:dyDescent="0.4">
      <c r="A269" s="96" t="s">
        <v>414</v>
      </c>
      <c r="B269" s="101">
        <v>0</v>
      </c>
      <c r="C269" s="101">
        <v>0</v>
      </c>
      <c r="D269" s="101">
        <v>0</v>
      </c>
      <c r="E269" s="97">
        <v>1</v>
      </c>
      <c r="F269" s="101">
        <v>0</v>
      </c>
      <c r="G269" s="101">
        <v>0</v>
      </c>
      <c r="H269" s="96" t="s">
        <v>414</v>
      </c>
      <c r="I269" s="101">
        <v>0</v>
      </c>
      <c r="J269" s="101">
        <v>0</v>
      </c>
      <c r="K269" s="101">
        <v>0</v>
      </c>
      <c r="L269" s="97">
        <v>1</v>
      </c>
      <c r="M269" s="101">
        <v>0</v>
      </c>
      <c r="N269" s="101">
        <v>0</v>
      </c>
      <c r="O269" s="96" t="s">
        <v>414</v>
      </c>
      <c r="P269" s="101">
        <v>0</v>
      </c>
      <c r="Q269" s="101">
        <v>0</v>
      </c>
      <c r="R269" s="101">
        <v>0</v>
      </c>
      <c r="S269" s="97">
        <v>1</v>
      </c>
      <c r="T269" s="101">
        <v>0</v>
      </c>
      <c r="U269" s="101">
        <v>0</v>
      </c>
      <c r="V269" s="96" t="s">
        <v>414</v>
      </c>
      <c r="W269" s="101">
        <v>0</v>
      </c>
      <c r="X269" s="101">
        <v>0</v>
      </c>
      <c r="Y269" s="101">
        <v>0</v>
      </c>
      <c r="Z269" s="97">
        <v>1</v>
      </c>
      <c r="AA269" s="101">
        <v>0</v>
      </c>
      <c r="AB269" s="101">
        <v>0</v>
      </c>
      <c r="AC269" s="96" t="s">
        <v>414</v>
      </c>
      <c r="AD269" s="101">
        <v>0</v>
      </c>
      <c r="AE269" s="101">
        <v>0</v>
      </c>
      <c r="AF269" s="101">
        <v>0</v>
      </c>
      <c r="AG269" s="97">
        <v>1</v>
      </c>
      <c r="AH269" s="101">
        <v>0</v>
      </c>
      <c r="AI269" s="101">
        <v>0</v>
      </c>
    </row>
    <row r="270" spans="1:35" ht="18" x14ac:dyDescent="0.4">
      <c r="A270" s="101">
        <v>0</v>
      </c>
      <c r="B270" s="101">
        <v>0</v>
      </c>
      <c r="C270" s="101">
        <v>0</v>
      </c>
      <c r="D270" s="101">
        <v>0</v>
      </c>
      <c r="E270" s="97">
        <v>1</v>
      </c>
      <c r="F270" s="101">
        <v>0</v>
      </c>
      <c r="G270" s="101">
        <v>0</v>
      </c>
      <c r="H270" s="101">
        <v>0</v>
      </c>
      <c r="I270" s="101">
        <v>0</v>
      </c>
      <c r="J270" s="101">
        <v>0</v>
      </c>
      <c r="K270" s="101">
        <v>0</v>
      </c>
      <c r="L270" s="97">
        <v>1</v>
      </c>
      <c r="M270" s="101">
        <v>0</v>
      </c>
      <c r="N270" s="101">
        <v>0</v>
      </c>
      <c r="O270" s="101">
        <v>0</v>
      </c>
      <c r="P270" s="101">
        <v>0</v>
      </c>
      <c r="Q270" s="101">
        <v>0</v>
      </c>
      <c r="R270" s="101">
        <v>0</v>
      </c>
      <c r="S270" s="97">
        <v>1</v>
      </c>
      <c r="T270" s="101">
        <v>0</v>
      </c>
      <c r="U270" s="101">
        <v>0</v>
      </c>
      <c r="V270" s="101">
        <v>0</v>
      </c>
      <c r="W270" s="101">
        <v>0</v>
      </c>
      <c r="X270" s="101">
        <v>0</v>
      </c>
      <c r="Y270" s="101">
        <v>0</v>
      </c>
      <c r="Z270" s="97">
        <v>1</v>
      </c>
      <c r="AA270" s="101">
        <v>0</v>
      </c>
      <c r="AB270" s="101">
        <v>0</v>
      </c>
      <c r="AC270" s="101">
        <v>0</v>
      </c>
      <c r="AD270" s="101">
        <v>0</v>
      </c>
      <c r="AE270" s="101">
        <v>0</v>
      </c>
      <c r="AF270" s="101">
        <v>0</v>
      </c>
      <c r="AG270" s="97">
        <v>1</v>
      </c>
      <c r="AH270" s="101">
        <v>0</v>
      </c>
      <c r="AI270" s="101">
        <v>0</v>
      </c>
    </row>
    <row r="271" spans="1:35" ht="18" x14ac:dyDescent="0.4">
      <c r="A271" s="101">
        <v>0</v>
      </c>
      <c r="B271" s="101">
        <v>0</v>
      </c>
      <c r="C271" s="101">
        <v>0</v>
      </c>
      <c r="D271" s="101">
        <v>0</v>
      </c>
      <c r="E271" s="97">
        <v>1</v>
      </c>
      <c r="F271" s="101">
        <v>0</v>
      </c>
      <c r="G271" s="101">
        <v>0</v>
      </c>
      <c r="H271" s="101">
        <v>0</v>
      </c>
      <c r="I271" s="101">
        <v>0</v>
      </c>
      <c r="J271" s="101">
        <v>0</v>
      </c>
      <c r="K271" s="101">
        <v>0</v>
      </c>
      <c r="L271" s="97">
        <v>1</v>
      </c>
      <c r="M271" s="101">
        <v>0</v>
      </c>
      <c r="N271" s="101">
        <v>0</v>
      </c>
      <c r="O271" s="101">
        <v>0</v>
      </c>
      <c r="P271" s="101">
        <v>0</v>
      </c>
      <c r="Q271" s="101">
        <v>0</v>
      </c>
      <c r="R271" s="101">
        <v>0</v>
      </c>
      <c r="S271" s="97">
        <v>1</v>
      </c>
      <c r="T271" s="101">
        <v>0</v>
      </c>
      <c r="U271" s="101">
        <v>0</v>
      </c>
      <c r="V271" s="101">
        <v>0</v>
      </c>
      <c r="W271" s="101">
        <v>0</v>
      </c>
      <c r="X271" s="101">
        <v>0</v>
      </c>
      <c r="Y271" s="101">
        <v>0</v>
      </c>
      <c r="Z271" s="97">
        <v>1</v>
      </c>
      <c r="AA271" s="101">
        <v>0</v>
      </c>
      <c r="AB271" s="101">
        <v>0</v>
      </c>
      <c r="AC271" s="101">
        <v>0</v>
      </c>
      <c r="AD271" s="101">
        <v>0</v>
      </c>
      <c r="AE271" s="101">
        <v>0</v>
      </c>
      <c r="AF271" s="101">
        <v>0</v>
      </c>
      <c r="AG271" s="97">
        <v>1</v>
      </c>
      <c r="AH271" s="101">
        <v>0</v>
      </c>
      <c r="AI271" s="101">
        <v>0</v>
      </c>
    </row>
    <row r="272" spans="1:35" ht="18" x14ac:dyDescent="0.4">
      <c r="A272" s="96" t="s">
        <v>415</v>
      </c>
      <c r="B272" s="101">
        <v>0</v>
      </c>
      <c r="C272" s="101">
        <v>0</v>
      </c>
      <c r="D272" s="101">
        <v>0</v>
      </c>
      <c r="E272" s="97">
        <v>1</v>
      </c>
      <c r="F272" s="101">
        <v>0</v>
      </c>
      <c r="G272" s="101">
        <v>0</v>
      </c>
      <c r="H272" s="96" t="s">
        <v>415</v>
      </c>
      <c r="I272" s="101">
        <v>0</v>
      </c>
      <c r="J272" s="101">
        <v>0</v>
      </c>
      <c r="K272" s="101">
        <v>0</v>
      </c>
      <c r="L272" s="97">
        <v>1</v>
      </c>
      <c r="M272" s="101">
        <v>0</v>
      </c>
      <c r="N272" s="101">
        <v>0</v>
      </c>
      <c r="O272" s="96" t="s">
        <v>415</v>
      </c>
      <c r="P272" s="101">
        <v>0</v>
      </c>
      <c r="Q272" s="101">
        <v>0</v>
      </c>
      <c r="R272" s="101">
        <v>0</v>
      </c>
      <c r="S272" s="97">
        <v>1</v>
      </c>
      <c r="T272" s="101">
        <v>0</v>
      </c>
      <c r="U272" s="101">
        <v>0</v>
      </c>
      <c r="V272" s="96" t="s">
        <v>415</v>
      </c>
      <c r="W272" s="101">
        <v>0</v>
      </c>
      <c r="X272" s="101">
        <v>0</v>
      </c>
      <c r="Y272" s="101">
        <v>0</v>
      </c>
      <c r="Z272" s="97">
        <v>1</v>
      </c>
      <c r="AA272" s="101">
        <v>0</v>
      </c>
      <c r="AB272" s="101">
        <v>0</v>
      </c>
      <c r="AC272" s="96" t="s">
        <v>415</v>
      </c>
      <c r="AD272" s="101">
        <v>0</v>
      </c>
      <c r="AE272" s="101">
        <v>0</v>
      </c>
      <c r="AF272" s="101">
        <v>0</v>
      </c>
      <c r="AG272" s="97">
        <v>1</v>
      </c>
      <c r="AH272" s="101">
        <v>0</v>
      </c>
      <c r="AI272" s="101">
        <v>0</v>
      </c>
    </row>
    <row r="273" spans="1:35" ht="36" x14ac:dyDescent="0.4">
      <c r="A273" s="96" t="s">
        <v>416</v>
      </c>
      <c r="B273" s="101">
        <v>0</v>
      </c>
      <c r="C273" s="101">
        <v>0</v>
      </c>
      <c r="D273" s="101">
        <v>0</v>
      </c>
      <c r="E273" s="97">
        <v>1</v>
      </c>
      <c r="F273" s="101">
        <v>0</v>
      </c>
      <c r="G273" s="101">
        <v>0</v>
      </c>
      <c r="H273" s="96" t="s">
        <v>416</v>
      </c>
      <c r="I273" s="101">
        <v>0</v>
      </c>
      <c r="J273" s="101">
        <v>0</v>
      </c>
      <c r="K273" s="101">
        <v>0</v>
      </c>
      <c r="L273" s="97">
        <v>1</v>
      </c>
      <c r="M273" s="101">
        <v>0</v>
      </c>
      <c r="N273" s="101">
        <v>0</v>
      </c>
      <c r="O273" s="96" t="s">
        <v>416</v>
      </c>
      <c r="P273" s="101">
        <v>0</v>
      </c>
      <c r="Q273" s="101">
        <v>0</v>
      </c>
      <c r="R273" s="101">
        <v>0</v>
      </c>
      <c r="S273" s="97">
        <v>1</v>
      </c>
      <c r="T273" s="101">
        <v>0</v>
      </c>
      <c r="U273" s="101">
        <v>0</v>
      </c>
      <c r="V273" s="96" t="s">
        <v>416</v>
      </c>
      <c r="W273" s="101">
        <v>0</v>
      </c>
      <c r="X273" s="101">
        <v>0</v>
      </c>
      <c r="Y273" s="101">
        <v>0</v>
      </c>
      <c r="Z273" s="97">
        <v>1</v>
      </c>
      <c r="AA273" s="101">
        <v>0</v>
      </c>
      <c r="AB273" s="101">
        <v>0</v>
      </c>
      <c r="AC273" s="96" t="s">
        <v>416</v>
      </c>
      <c r="AD273" s="101">
        <v>0</v>
      </c>
      <c r="AE273" s="101">
        <v>0</v>
      </c>
      <c r="AF273" s="101">
        <v>0</v>
      </c>
      <c r="AG273" s="97">
        <v>1</v>
      </c>
      <c r="AH273" s="101">
        <v>0</v>
      </c>
      <c r="AI273" s="101">
        <v>0</v>
      </c>
    </row>
  </sheetData>
  <mergeCells count="2">
    <mergeCell ref="B2:F2"/>
    <mergeCell ref="B3:F3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59F3-14BC-46F8-8E6B-947A31653229}">
  <sheetPr codeName="Sheet33"/>
  <dimension ref="A2:AI152"/>
  <sheetViews>
    <sheetView workbookViewId="0">
      <selection activeCell="D8" sqref="D8"/>
    </sheetView>
  </sheetViews>
  <sheetFormatPr defaultRowHeight="14.5" x14ac:dyDescent="0.35"/>
  <cols>
    <col min="1" max="1" width="25.6328125" customWidth="1"/>
    <col min="2" max="5" width="9.6328125" customWidth="1"/>
    <col min="6" max="7" width="8.6328125" customWidth="1"/>
    <col min="8" max="8" width="25.6328125" customWidth="1"/>
    <col min="9" max="12" width="9.6328125" customWidth="1"/>
    <col min="13" max="13" width="15.1796875" customWidth="1"/>
    <col min="14" max="14" width="8.6328125" customWidth="1"/>
    <col min="15" max="15" width="25.6328125" customWidth="1"/>
    <col min="16" max="19" width="9.6328125" customWidth="1"/>
    <col min="20" max="21" width="8.6328125" customWidth="1"/>
    <col min="22" max="22" width="25.6328125" customWidth="1"/>
    <col min="23" max="26" width="9.6328125" customWidth="1"/>
    <col min="27" max="28" width="8.6328125" customWidth="1"/>
    <col min="29" max="29" width="25.6328125" customWidth="1"/>
    <col min="30" max="33" width="9.6328125" customWidth="1"/>
    <col min="34" max="35" width="8.6328125" customWidth="1"/>
  </cols>
  <sheetData>
    <row r="2" spans="1:35" ht="18" x14ac:dyDescent="0.4">
      <c r="A2" s="76" t="s">
        <v>203</v>
      </c>
      <c r="B2" s="266" t="s">
        <v>772</v>
      </c>
      <c r="C2" s="267"/>
      <c r="D2" s="267"/>
      <c r="E2" s="267"/>
      <c r="F2" s="26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 ht="18" x14ac:dyDescent="0.4">
      <c r="A3" s="76" t="s">
        <v>204</v>
      </c>
      <c r="B3" s="268" t="s">
        <v>747</v>
      </c>
      <c r="C3" s="269"/>
      <c r="D3" s="269"/>
      <c r="E3" s="269"/>
      <c r="F3" s="270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36" x14ac:dyDescent="0.4">
      <c r="A4" s="78" t="s">
        <v>1</v>
      </c>
      <c r="B4" s="77"/>
      <c r="C4" s="77"/>
      <c r="D4" s="77">
        <f>D6/B6*100</f>
        <v>3184.249473893653</v>
      </c>
      <c r="E4" s="77"/>
      <c r="F4" s="77"/>
      <c r="G4" s="77"/>
      <c r="H4" s="78" t="s">
        <v>2</v>
      </c>
      <c r="I4" s="77"/>
      <c r="J4" s="77"/>
      <c r="K4" s="77">
        <f>K6/I6*100</f>
        <v>33.839659036386436</v>
      </c>
      <c r="L4" s="77"/>
      <c r="M4" s="77"/>
      <c r="N4" s="77"/>
      <c r="O4" s="78" t="s">
        <v>3</v>
      </c>
      <c r="P4" s="77"/>
      <c r="Q4" s="77"/>
      <c r="R4" s="77">
        <f>R6/P6*100</f>
        <v>76.256904620247283</v>
      </c>
      <c r="S4" s="77"/>
      <c r="T4" s="77"/>
      <c r="U4" s="77"/>
      <c r="V4" s="78" t="s">
        <v>206</v>
      </c>
      <c r="W4" s="77"/>
      <c r="X4" s="77"/>
      <c r="Y4" s="77">
        <f>Y6/W6*100</f>
        <v>0</v>
      </c>
      <c r="Z4" s="77"/>
      <c r="AA4" s="77"/>
      <c r="AB4" s="77"/>
      <c r="AC4" s="78" t="s">
        <v>5</v>
      </c>
      <c r="AD4" s="77"/>
      <c r="AE4" s="77"/>
      <c r="AF4" s="77">
        <f>AF6/AD6*100</f>
        <v>3.4570875561688448</v>
      </c>
      <c r="AG4" s="77"/>
      <c r="AH4" s="77"/>
      <c r="AI4" s="77"/>
    </row>
    <row r="5" spans="1:35" ht="90" x14ac:dyDescent="0.4">
      <c r="A5" s="76" t="s">
        <v>207</v>
      </c>
      <c r="B5" s="76" t="s">
        <v>208</v>
      </c>
      <c r="C5" s="76" t="s">
        <v>209</v>
      </c>
      <c r="D5" s="76" t="s">
        <v>210</v>
      </c>
      <c r="E5" s="76" t="s">
        <v>211</v>
      </c>
      <c r="F5" s="76" t="s">
        <v>212</v>
      </c>
      <c r="G5" s="76" t="s">
        <v>213</v>
      </c>
      <c r="H5" s="76" t="s">
        <v>207</v>
      </c>
      <c r="I5" s="76" t="s">
        <v>208</v>
      </c>
      <c r="J5" s="76" t="s">
        <v>209</v>
      </c>
      <c r="K5" s="76" t="s">
        <v>210</v>
      </c>
      <c r="L5" s="76" t="s">
        <v>211</v>
      </c>
      <c r="M5" s="76" t="s">
        <v>212</v>
      </c>
      <c r="N5" s="76" t="s">
        <v>213</v>
      </c>
      <c r="O5" s="76" t="s">
        <v>207</v>
      </c>
      <c r="P5" s="76" t="s">
        <v>208</v>
      </c>
      <c r="Q5" s="76" t="s">
        <v>209</v>
      </c>
      <c r="R5" s="76" t="s">
        <v>210</v>
      </c>
      <c r="S5" s="76" t="s">
        <v>211</v>
      </c>
      <c r="T5" s="76" t="s">
        <v>212</v>
      </c>
      <c r="U5" s="76" t="s">
        <v>213</v>
      </c>
      <c r="V5" s="76" t="s">
        <v>207</v>
      </c>
      <c r="W5" s="76" t="s">
        <v>208</v>
      </c>
      <c r="X5" s="76" t="s">
        <v>209</v>
      </c>
      <c r="Y5" s="76" t="s">
        <v>210</v>
      </c>
      <c r="Z5" s="76" t="s">
        <v>211</v>
      </c>
      <c r="AA5" s="76" t="s">
        <v>212</v>
      </c>
      <c r="AB5" s="76" t="s">
        <v>213</v>
      </c>
      <c r="AC5" s="76" t="s">
        <v>207</v>
      </c>
      <c r="AD5" s="76" t="s">
        <v>208</v>
      </c>
      <c r="AE5" s="76" t="s">
        <v>209</v>
      </c>
      <c r="AF5" s="76" t="s">
        <v>210</v>
      </c>
      <c r="AG5" s="76" t="s">
        <v>211</v>
      </c>
      <c r="AH5" s="76" t="s">
        <v>212</v>
      </c>
      <c r="AI5" s="76" t="s">
        <v>213</v>
      </c>
    </row>
    <row r="6" spans="1:35" ht="18" x14ac:dyDescent="0.4">
      <c r="A6" s="78" t="s">
        <v>214</v>
      </c>
      <c r="B6" s="79">
        <f>-1421.2221720113+1381.83659779464</f>
        <v>-39.385574216659961</v>
      </c>
      <c r="C6" s="79">
        <v>1214.7493655673268</v>
      </c>
      <c r="D6" s="80">
        <f>-1421.2221720113+167.087232227311</f>
        <v>-1254.134939783989</v>
      </c>
      <c r="E6" s="81"/>
      <c r="F6" s="81"/>
      <c r="G6" s="85">
        <v>0.12091678024303047</v>
      </c>
      <c r="H6" s="78" t="s">
        <v>214</v>
      </c>
      <c r="I6" s="83">
        <v>12.321370398126607</v>
      </c>
      <c r="J6" s="84">
        <v>8.1518606667903111</v>
      </c>
      <c r="K6" s="84">
        <v>4.1695097313362943</v>
      </c>
      <c r="L6" s="81"/>
      <c r="M6" s="81"/>
      <c r="N6" s="85">
        <v>0.33839659036386438</v>
      </c>
      <c r="O6" s="78" t="s">
        <v>214</v>
      </c>
      <c r="P6" s="85">
        <v>0.9529279423451853</v>
      </c>
      <c r="Q6" s="85">
        <v>0.22625459025133207</v>
      </c>
      <c r="R6" s="85">
        <v>0.72667335209385309</v>
      </c>
      <c r="S6" s="81"/>
      <c r="T6" s="81"/>
      <c r="U6" s="85">
        <v>0.7625690462024729</v>
      </c>
      <c r="V6" s="78" t="s">
        <v>214</v>
      </c>
      <c r="W6" s="86">
        <v>1.7227671503129371E-6</v>
      </c>
      <c r="X6" s="86">
        <v>1.7227671503129371E-6</v>
      </c>
      <c r="Y6" s="87">
        <v>0</v>
      </c>
      <c r="Z6" s="81"/>
      <c r="AA6" s="81"/>
      <c r="AB6" s="87">
        <v>0</v>
      </c>
      <c r="AC6" s="78" t="s">
        <v>214</v>
      </c>
      <c r="AD6" s="80">
        <v>133.62920949623575</v>
      </c>
      <c r="AE6" s="88">
        <v>129.00953072333459</v>
      </c>
      <c r="AF6" s="92">
        <v>4.6196787729011621</v>
      </c>
      <c r="AG6" s="77"/>
      <c r="AH6" s="77"/>
      <c r="AI6" s="93">
        <v>3.4570875561688447E-2</v>
      </c>
    </row>
    <row r="7" spans="1:35" ht="18" x14ac:dyDescent="0.4">
      <c r="A7" s="76" t="s">
        <v>215</v>
      </c>
      <c r="B7" s="91">
        <v>1211.1168903919813</v>
      </c>
      <c r="C7" s="91">
        <v>1134.7523673069481</v>
      </c>
      <c r="D7" s="94">
        <f>-1421.2221720113+76.3645230850333</f>
        <v>-1344.8576489262666</v>
      </c>
      <c r="E7" s="89">
        <v>0.87645448986145025</v>
      </c>
      <c r="F7" s="93">
        <v>6.3052975060332708E-2</v>
      </c>
      <c r="G7" s="93">
        <v>5.5263063090750651E-2</v>
      </c>
      <c r="H7" s="76" t="s">
        <v>216</v>
      </c>
      <c r="I7" s="92">
        <v>4.6343339010751983</v>
      </c>
      <c r="J7" s="92">
        <v>4.6207361004484024</v>
      </c>
      <c r="K7" s="93">
        <v>1.3597800626795477E-2</v>
      </c>
      <c r="L7" s="89">
        <v>0.37612162862824267</v>
      </c>
      <c r="M7" s="90">
        <v>2.9341434857856684E-3</v>
      </c>
      <c r="N7" s="90">
        <v>1.1035948265026546E-3</v>
      </c>
      <c r="O7" s="76" t="s">
        <v>258</v>
      </c>
      <c r="P7" s="89">
        <v>0.48923211923512711</v>
      </c>
      <c r="Q7" s="95">
        <v>0</v>
      </c>
      <c r="R7" s="89">
        <v>0.48923211923512711</v>
      </c>
      <c r="S7" s="89">
        <v>0.51339885997162771</v>
      </c>
      <c r="T7" s="92">
        <v>1</v>
      </c>
      <c r="U7" s="89">
        <v>0.51339885997162771</v>
      </c>
      <c r="V7" s="76" t="s">
        <v>218</v>
      </c>
      <c r="W7" s="90">
        <v>1.2597226332511686E-6</v>
      </c>
      <c r="X7" s="90">
        <v>1.2597226332511686E-6</v>
      </c>
      <c r="Y7" s="95">
        <v>0</v>
      </c>
      <c r="Z7" s="89">
        <v>0.7312204861941688</v>
      </c>
      <c r="AA7" s="95">
        <v>0</v>
      </c>
      <c r="AB7" s="95">
        <v>0</v>
      </c>
      <c r="AC7" s="76" t="s">
        <v>219</v>
      </c>
      <c r="AD7" s="88">
        <v>124.84439918626404</v>
      </c>
      <c r="AE7" s="88">
        <v>123.56084399642491</v>
      </c>
      <c r="AF7" s="92">
        <v>1.2835551898391322</v>
      </c>
      <c r="AG7" s="89">
        <v>0.93425980485038218</v>
      </c>
      <c r="AH7" s="93">
        <v>1.0281239672787459E-2</v>
      </c>
      <c r="AI7" s="90">
        <v>9.6053489703184173E-3</v>
      </c>
    </row>
    <row r="8" spans="1:35" ht="18" x14ac:dyDescent="0.4">
      <c r="A8" s="76" t="s">
        <v>223</v>
      </c>
      <c r="B8" s="94">
        <v>99.023756263158887</v>
      </c>
      <c r="C8" s="94">
        <v>79.530118937687647</v>
      </c>
      <c r="D8" s="94">
        <v>19.493637325471248</v>
      </c>
      <c r="E8" s="89">
        <v>0.94811546368512623</v>
      </c>
      <c r="F8" s="89">
        <v>0.19685818899523733</v>
      </c>
      <c r="G8" s="93">
        <v>1.4107049528563943E-2</v>
      </c>
      <c r="H8" s="76" t="s">
        <v>232</v>
      </c>
      <c r="I8" s="92">
        <v>3.6022818768761651</v>
      </c>
      <c r="J8" s="90">
        <v>7.8247951851893871E-3</v>
      </c>
      <c r="K8" s="92">
        <v>3.594457081690976</v>
      </c>
      <c r="L8" s="89">
        <v>0.66848211780109246</v>
      </c>
      <c r="M8" s="89">
        <v>0.99782782262670278</v>
      </c>
      <c r="N8" s="89">
        <v>0.29172543033342235</v>
      </c>
      <c r="O8" s="76" t="s">
        <v>232</v>
      </c>
      <c r="P8" s="89">
        <v>0.22725033542420914</v>
      </c>
      <c r="Q8" s="90">
        <v>4.9362803668269223E-4</v>
      </c>
      <c r="R8" s="89">
        <v>0.22675670738752646</v>
      </c>
      <c r="S8" s="89">
        <v>0.75187474605482829</v>
      </c>
      <c r="T8" s="89">
        <v>0.99782782262670278</v>
      </c>
      <c r="U8" s="89">
        <v>0.23795787415937364</v>
      </c>
      <c r="V8" s="76" t="s">
        <v>224</v>
      </c>
      <c r="W8" s="90">
        <v>1.6975710610415979E-7</v>
      </c>
      <c r="X8" s="90">
        <v>1.6975710610415979E-7</v>
      </c>
      <c r="Y8" s="95">
        <v>0</v>
      </c>
      <c r="Z8" s="89">
        <v>0.82975795022308518</v>
      </c>
      <c r="AA8" s="95">
        <v>0</v>
      </c>
      <c r="AB8" s="95">
        <v>0</v>
      </c>
      <c r="AC8" s="76" t="s">
        <v>274</v>
      </c>
      <c r="AD8" s="92">
        <v>4.542836495308177</v>
      </c>
      <c r="AE8" s="92">
        <v>4.2895508638955624</v>
      </c>
      <c r="AF8" s="89">
        <v>0.25328563141261445</v>
      </c>
      <c r="AG8" s="89">
        <v>0.9682556393871129</v>
      </c>
      <c r="AH8" s="93">
        <v>5.5754952148114247E-2</v>
      </c>
      <c r="AI8" s="90">
        <v>1.8954361278306399E-3</v>
      </c>
    </row>
    <row r="9" spans="1:35" ht="18" x14ac:dyDescent="0.4">
      <c r="A9" s="76" t="s">
        <v>231</v>
      </c>
      <c r="B9" s="94">
        <v>71.692144179384073</v>
      </c>
      <c r="C9" s="89">
        <v>0.46307236257752249</v>
      </c>
      <c r="D9" s="94">
        <v>71.229071816806552</v>
      </c>
      <c r="E9" s="89">
        <v>0.99999724499979259</v>
      </c>
      <c r="F9" s="89">
        <v>0.99354082141247102</v>
      </c>
      <c r="G9" s="93">
        <v>5.1546667623715875E-2</v>
      </c>
      <c r="H9" s="76" t="s">
        <v>219</v>
      </c>
      <c r="I9" s="92">
        <v>3.5247449173018399</v>
      </c>
      <c r="J9" s="92">
        <v>3.4885061700216204</v>
      </c>
      <c r="K9" s="93">
        <v>3.6238747280219627E-2</v>
      </c>
      <c r="L9" s="89">
        <v>0.95454972257318482</v>
      </c>
      <c r="M9" s="93">
        <v>1.0281239672787459E-2</v>
      </c>
      <c r="N9" s="90">
        <v>2.9411296072821185E-3</v>
      </c>
      <c r="O9" s="76" t="s">
        <v>219</v>
      </c>
      <c r="P9" s="89">
        <v>0.22301564626756931</v>
      </c>
      <c r="Q9" s="89">
        <v>0.22072276895751083</v>
      </c>
      <c r="R9" s="90">
        <v>2.2928773100584676E-3</v>
      </c>
      <c r="S9" s="89">
        <v>0.98590676081422435</v>
      </c>
      <c r="T9" s="93">
        <v>1.0281239672787457E-2</v>
      </c>
      <c r="U9" s="90">
        <v>2.4061392348466823E-3</v>
      </c>
      <c r="V9" s="76" t="s">
        <v>234</v>
      </c>
      <c r="W9" s="90">
        <v>8.7437074954504575E-8</v>
      </c>
      <c r="X9" s="90">
        <v>8.7437074954504575E-8</v>
      </c>
      <c r="Y9" s="95">
        <v>0</v>
      </c>
      <c r="Z9" s="89">
        <v>0.8805118056925384</v>
      </c>
      <c r="AA9" s="95">
        <v>0</v>
      </c>
      <c r="AB9" s="95">
        <v>0</v>
      </c>
      <c r="AC9" s="76" t="s">
        <v>246</v>
      </c>
      <c r="AD9" s="92">
        <v>2.1893274992766463</v>
      </c>
      <c r="AE9" s="89">
        <v>0.7048490593932708</v>
      </c>
      <c r="AF9" s="92">
        <v>1.4844784398833757</v>
      </c>
      <c r="AG9" s="89">
        <v>0.98463923925670827</v>
      </c>
      <c r="AH9" s="89">
        <v>0.67805225137575231</v>
      </c>
      <c r="AI9" s="93">
        <v>1.1108936777218551E-2</v>
      </c>
    </row>
    <row r="10" spans="1:35" ht="36" x14ac:dyDescent="0.4">
      <c r="A10" s="96" t="s">
        <v>239</v>
      </c>
      <c r="B10" s="99">
        <v>3.097706300356128E-3</v>
      </c>
      <c r="C10" s="99">
        <v>3.097706300356128E-3</v>
      </c>
      <c r="D10" s="101">
        <v>0</v>
      </c>
      <c r="E10" s="98">
        <v>0.99999948673105477</v>
      </c>
      <c r="F10" s="101">
        <v>0</v>
      </c>
      <c r="G10" s="101">
        <v>0</v>
      </c>
      <c r="H10" s="76" t="s">
        <v>240</v>
      </c>
      <c r="I10" s="89">
        <v>0.32724790734311116</v>
      </c>
      <c r="J10" s="90">
        <v>2.0367010716927005E-3</v>
      </c>
      <c r="K10" s="89">
        <v>0.32521120627141847</v>
      </c>
      <c r="L10" s="89">
        <v>0.98110909841930549</v>
      </c>
      <c r="M10" s="89">
        <v>0.99377627472631247</v>
      </c>
      <c r="N10" s="93">
        <v>2.6394077587413894E-2</v>
      </c>
      <c r="O10" s="76" t="s">
        <v>246</v>
      </c>
      <c r="P10" s="90">
        <v>6.0557620519316561E-3</v>
      </c>
      <c r="Q10" s="90">
        <v>1.9496389588235519E-3</v>
      </c>
      <c r="R10" s="90">
        <v>4.1061230931081043E-3</v>
      </c>
      <c r="S10" s="89">
        <v>0.99226166109873937</v>
      </c>
      <c r="T10" s="89">
        <v>0.6780522513757522</v>
      </c>
      <c r="U10" s="90">
        <v>4.3089544451837642E-3</v>
      </c>
      <c r="V10" s="76" t="s">
        <v>239</v>
      </c>
      <c r="W10" s="90">
        <v>8.5571997247406858E-8</v>
      </c>
      <c r="X10" s="90">
        <v>8.5571997247406858E-8</v>
      </c>
      <c r="Y10" s="95">
        <v>0</v>
      </c>
      <c r="Z10" s="89">
        <v>0.93018305536308321</v>
      </c>
      <c r="AA10" s="95">
        <v>0</v>
      </c>
      <c r="AB10" s="95">
        <v>0</v>
      </c>
      <c r="AC10" s="76" t="s">
        <v>252</v>
      </c>
      <c r="AD10" s="92">
        <v>1.6083919298912985</v>
      </c>
      <c r="AE10" s="93">
        <v>5.6268494516646388E-2</v>
      </c>
      <c r="AF10" s="92">
        <v>1.552123435374652</v>
      </c>
      <c r="AG10" s="89">
        <v>0.9966754694787886</v>
      </c>
      <c r="AH10" s="89">
        <v>0.96501568214132405</v>
      </c>
      <c r="AI10" s="93">
        <v>1.1615150918170884E-2</v>
      </c>
    </row>
    <row r="11" spans="1:35" ht="18" x14ac:dyDescent="0.4">
      <c r="A11" s="96" t="s">
        <v>245</v>
      </c>
      <c r="B11" s="99">
        <v>1.90420141533861E-4</v>
      </c>
      <c r="C11" s="99">
        <v>1.90420141533861E-4</v>
      </c>
      <c r="D11" s="101">
        <v>0</v>
      </c>
      <c r="E11" s="98">
        <v>0.99999962453326796</v>
      </c>
      <c r="F11" s="101">
        <v>0</v>
      </c>
      <c r="G11" s="101">
        <v>0</v>
      </c>
      <c r="H11" s="76" t="s">
        <v>246</v>
      </c>
      <c r="I11" s="93">
        <v>9.4483309938274598E-2</v>
      </c>
      <c r="J11" s="93">
        <v>3.0418688917194528E-2</v>
      </c>
      <c r="K11" s="93">
        <v>6.4064621021080084E-2</v>
      </c>
      <c r="L11" s="89">
        <v>0.98877734528514438</v>
      </c>
      <c r="M11" s="89">
        <v>0.67805225137575231</v>
      </c>
      <c r="N11" s="90">
        <v>5.1994720514871246E-3</v>
      </c>
      <c r="O11" s="96" t="s">
        <v>252</v>
      </c>
      <c r="P11" s="99">
        <v>4.22880789387085E-3</v>
      </c>
      <c r="Q11" s="99">
        <v>1.479419595224557E-4</v>
      </c>
      <c r="R11" s="99">
        <v>4.0808659343483942E-3</v>
      </c>
      <c r="S11" s="98">
        <v>0.99669936064133391</v>
      </c>
      <c r="T11" s="98">
        <v>0.96501568214132405</v>
      </c>
      <c r="U11" s="99">
        <v>4.2824496512351776E-3</v>
      </c>
      <c r="V11" s="76" t="s">
        <v>247</v>
      </c>
      <c r="W11" s="90">
        <v>6.7588581648340484E-8</v>
      </c>
      <c r="X11" s="90">
        <v>6.7588581648340484E-8</v>
      </c>
      <c r="Y11" s="95">
        <v>0</v>
      </c>
      <c r="Z11" s="89">
        <v>0.96941562468393616</v>
      </c>
      <c r="AA11" s="95">
        <v>0</v>
      </c>
      <c r="AB11" s="95">
        <v>0</v>
      </c>
      <c r="AC11" s="96" t="s">
        <v>269</v>
      </c>
      <c r="AD11" s="98">
        <v>0.15451206904208514</v>
      </c>
      <c r="AE11" s="98">
        <v>0.14672551328164732</v>
      </c>
      <c r="AF11" s="99">
        <v>7.7865557604378417E-3</v>
      </c>
      <c r="AG11" s="98">
        <v>0.99783174414077735</v>
      </c>
      <c r="AH11" s="100">
        <v>5.0394482506845355E-2</v>
      </c>
      <c r="AI11" s="99">
        <v>5.8269863226701078E-5</v>
      </c>
    </row>
    <row r="12" spans="1:35" ht="36" x14ac:dyDescent="0.4">
      <c r="A12" s="96" t="s">
        <v>247</v>
      </c>
      <c r="B12" s="99">
        <v>1.2962193740777628E-4</v>
      </c>
      <c r="C12" s="99">
        <v>1.2962193740777628E-4</v>
      </c>
      <c r="D12" s="101">
        <v>0</v>
      </c>
      <c r="E12" s="98">
        <v>0.99999971833736734</v>
      </c>
      <c r="F12" s="101">
        <v>0</v>
      </c>
      <c r="G12" s="101">
        <v>0</v>
      </c>
      <c r="H12" s="76" t="s">
        <v>263</v>
      </c>
      <c r="I12" s="93">
        <v>7.1440639604071113E-2</v>
      </c>
      <c r="J12" s="95">
        <v>0</v>
      </c>
      <c r="K12" s="93">
        <v>7.1440639604071113E-2</v>
      </c>
      <c r="L12" s="89">
        <v>0.99457545355522237</v>
      </c>
      <c r="M12" s="92">
        <v>1</v>
      </c>
      <c r="N12" s="90">
        <v>5.7981082700779164E-3</v>
      </c>
      <c r="O12" s="96" t="s">
        <v>264</v>
      </c>
      <c r="P12" s="99">
        <v>1.1751864864643783E-3</v>
      </c>
      <c r="Q12" s="99">
        <v>1.1751864864643783E-3</v>
      </c>
      <c r="R12" s="101">
        <v>0</v>
      </c>
      <c r="S12" s="98">
        <v>0.99793259815515079</v>
      </c>
      <c r="T12" s="101">
        <v>0</v>
      </c>
      <c r="U12" s="101">
        <v>0</v>
      </c>
      <c r="V12" s="76" t="s">
        <v>245</v>
      </c>
      <c r="W12" s="90">
        <v>3.1063644622163294E-8</v>
      </c>
      <c r="X12" s="90">
        <v>3.1063644622163294E-8</v>
      </c>
      <c r="Y12" s="95">
        <v>0</v>
      </c>
      <c r="Z12" s="89">
        <v>0.98744687436066736</v>
      </c>
      <c r="AA12" s="95">
        <v>0</v>
      </c>
      <c r="AB12" s="95">
        <v>0</v>
      </c>
      <c r="AC12" s="96" t="s">
        <v>249</v>
      </c>
      <c r="AD12" s="98">
        <v>0.10481883046360396</v>
      </c>
      <c r="AE12" s="98">
        <v>0.10481883046360396</v>
      </c>
      <c r="AF12" s="101">
        <v>0</v>
      </c>
      <c r="AG12" s="98">
        <v>0.99861614472848403</v>
      </c>
      <c r="AH12" s="101">
        <v>0</v>
      </c>
      <c r="AI12" s="101">
        <v>0</v>
      </c>
    </row>
    <row r="13" spans="1:35" ht="18" x14ac:dyDescent="0.4">
      <c r="A13" s="96" t="s">
        <v>224</v>
      </c>
      <c r="B13" s="99">
        <v>1.1034211896770386E-4</v>
      </c>
      <c r="C13" s="99">
        <v>1.1034211896770386E-4</v>
      </c>
      <c r="D13" s="101">
        <v>0</v>
      </c>
      <c r="E13" s="98">
        <v>0.9999997981891523</v>
      </c>
      <c r="F13" s="101">
        <v>0</v>
      </c>
      <c r="G13" s="101">
        <v>0</v>
      </c>
      <c r="H13" s="76" t="s">
        <v>252</v>
      </c>
      <c r="I13" s="93">
        <v>6.683597935673051E-2</v>
      </c>
      <c r="J13" s="90">
        <v>2.3382111462117625E-3</v>
      </c>
      <c r="K13" s="93">
        <v>6.4497768210518752E-2</v>
      </c>
      <c r="L13" s="89">
        <v>0.99999984850457735</v>
      </c>
      <c r="M13" s="89">
        <v>0.96501568214132416</v>
      </c>
      <c r="N13" s="90">
        <v>5.2346261922557955E-3</v>
      </c>
      <c r="O13" s="96" t="s">
        <v>273</v>
      </c>
      <c r="P13" s="99">
        <v>9.7201872331868582E-4</v>
      </c>
      <c r="Q13" s="99">
        <v>9.7201872331868582E-4</v>
      </c>
      <c r="R13" s="101">
        <v>0</v>
      </c>
      <c r="S13" s="98">
        <v>0.998952631968963</v>
      </c>
      <c r="T13" s="101">
        <v>0</v>
      </c>
      <c r="U13" s="101">
        <v>0</v>
      </c>
      <c r="V13" s="96" t="s">
        <v>259</v>
      </c>
      <c r="W13" s="99">
        <v>1.0935920885194399E-8</v>
      </c>
      <c r="X13" s="99">
        <v>1.0935920885194399E-8</v>
      </c>
      <c r="Y13" s="101">
        <v>0</v>
      </c>
      <c r="Z13" s="98">
        <v>0.9937947553747718</v>
      </c>
      <c r="AA13" s="101">
        <v>0</v>
      </c>
      <c r="AB13" s="101">
        <v>0</v>
      </c>
      <c r="AC13" s="96" t="s">
        <v>305</v>
      </c>
      <c r="AD13" s="100">
        <v>9.4670583089462121E-2</v>
      </c>
      <c r="AE13" s="100">
        <v>9.4670583089462121E-2</v>
      </c>
      <c r="AF13" s="101">
        <v>0</v>
      </c>
      <c r="AG13" s="98">
        <v>0.99932460198454609</v>
      </c>
      <c r="AH13" s="101">
        <v>0</v>
      </c>
      <c r="AI13" s="101">
        <v>0</v>
      </c>
    </row>
    <row r="14" spans="1:35" ht="18" x14ac:dyDescent="0.4">
      <c r="A14" s="96" t="s">
        <v>259</v>
      </c>
      <c r="B14" s="99">
        <v>1.0935920885194399E-4</v>
      </c>
      <c r="C14" s="99">
        <v>1.0935920885194399E-4</v>
      </c>
      <c r="D14" s="101">
        <v>0</v>
      </c>
      <c r="E14" s="98">
        <v>0.99999987732963036</v>
      </c>
      <c r="F14" s="101">
        <v>0</v>
      </c>
      <c r="G14" s="101">
        <v>0</v>
      </c>
      <c r="H14" s="96" t="s">
        <v>272</v>
      </c>
      <c r="I14" s="99">
        <v>1.8666312150004075E-6</v>
      </c>
      <c r="J14" s="101">
        <v>0</v>
      </c>
      <c r="K14" s="99">
        <v>1.8666312150004075E-6</v>
      </c>
      <c r="L14" s="97">
        <v>1</v>
      </c>
      <c r="M14" s="97">
        <v>1</v>
      </c>
      <c r="N14" s="99">
        <v>1.5149542256145615E-7</v>
      </c>
      <c r="O14" s="96" t="s">
        <v>283</v>
      </c>
      <c r="P14" s="99">
        <v>6.4285418396281568E-4</v>
      </c>
      <c r="Q14" s="99">
        <v>6.4285418396281568E-4</v>
      </c>
      <c r="R14" s="101">
        <v>0</v>
      </c>
      <c r="S14" s="98">
        <v>0.99962724140730186</v>
      </c>
      <c r="T14" s="101">
        <v>0</v>
      </c>
      <c r="U14" s="101">
        <v>0</v>
      </c>
      <c r="V14" s="96" t="s">
        <v>265</v>
      </c>
      <c r="W14" s="99">
        <v>1.0690191599999021E-8</v>
      </c>
      <c r="X14" s="99">
        <v>1.0690191599999021E-8</v>
      </c>
      <c r="Y14" s="101">
        <v>0</v>
      </c>
      <c r="Z14" s="97">
        <v>1</v>
      </c>
      <c r="AA14" s="101">
        <v>0</v>
      </c>
      <c r="AB14" s="101">
        <v>0</v>
      </c>
      <c r="AC14" s="96" t="s">
        <v>223</v>
      </c>
      <c r="AD14" s="100">
        <v>5.6956433346030344E-2</v>
      </c>
      <c r="AE14" s="100">
        <v>4.5744093025902863E-2</v>
      </c>
      <c r="AF14" s="100">
        <v>1.1212340320127478E-2</v>
      </c>
      <c r="AG14" s="98">
        <v>0.9997508294056372</v>
      </c>
      <c r="AH14" s="98">
        <v>0.1968581889952373</v>
      </c>
      <c r="AI14" s="99">
        <v>8.3906358216115332E-5</v>
      </c>
    </row>
    <row r="15" spans="1:35" ht="36" x14ac:dyDescent="0.4">
      <c r="A15" s="96" t="s">
        <v>234</v>
      </c>
      <c r="B15" s="99">
        <v>1.0638177452798057E-4</v>
      </c>
      <c r="C15" s="99">
        <v>1.0638177452798057E-4</v>
      </c>
      <c r="D15" s="101">
        <v>0</v>
      </c>
      <c r="E15" s="98">
        <v>0.99999995431541477</v>
      </c>
      <c r="F15" s="101">
        <v>0</v>
      </c>
      <c r="G15" s="101">
        <v>0</v>
      </c>
      <c r="H15" s="96" t="s">
        <v>242</v>
      </c>
      <c r="I15" s="101">
        <v>0</v>
      </c>
      <c r="J15" s="101">
        <v>0</v>
      </c>
      <c r="K15" s="101">
        <v>0</v>
      </c>
      <c r="L15" s="97">
        <v>1</v>
      </c>
      <c r="M15" s="101">
        <v>0</v>
      </c>
      <c r="N15" s="101">
        <v>0</v>
      </c>
      <c r="O15" s="96" t="s">
        <v>217</v>
      </c>
      <c r="P15" s="99">
        <v>1.5055294504669084E-4</v>
      </c>
      <c r="Q15" s="99">
        <v>1.5055294504669084E-4</v>
      </c>
      <c r="R15" s="101">
        <v>0</v>
      </c>
      <c r="S15" s="98">
        <v>0.99978523125979391</v>
      </c>
      <c r="T15" s="101">
        <v>0</v>
      </c>
      <c r="U15" s="101">
        <v>0</v>
      </c>
      <c r="V15" s="96" t="s">
        <v>242</v>
      </c>
      <c r="W15" s="101">
        <v>0</v>
      </c>
      <c r="X15" s="101">
        <v>0</v>
      </c>
      <c r="Y15" s="101">
        <v>0</v>
      </c>
      <c r="Z15" s="97">
        <v>1</v>
      </c>
      <c r="AA15" s="101">
        <v>0</v>
      </c>
      <c r="AB15" s="101">
        <v>0</v>
      </c>
      <c r="AC15" s="96" t="s">
        <v>312</v>
      </c>
      <c r="AD15" s="100">
        <v>1.4902816782176361E-2</v>
      </c>
      <c r="AE15" s="101">
        <v>0</v>
      </c>
      <c r="AF15" s="100">
        <v>1.4902816782176361E-2</v>
      </c>
      <c r="AG15" s="98">
        <v>0.99986235305258797</v>
      </c>
      <c r="AH15" s="97">
        <v>1</v>
      </c>
      <c r="AI15" s="99">
        <v>1.115236469508275E-4</v>
      </c>
    </row>
    <row r="16" spans="1:35" ht="36" x14ac:dyDescent="0.4">
      <c r="A16" s="96" t="s">
        <v>265</v>
      </c>
      <c r="B16" s="99">
        <v>5.0778410099995345E-5</v>
      </c>
      <c r="C16" s="99">
        <v>5.0778410099995345E-5</v>
      </c>
      <c r="D16" s="101">
        <v>0</v>
      </c>
      <c r="E16" s="98">
        <v>0.99999999106245863</v>
      </c>
      <c r="F16" s="101">
        <v>0</v>
      </c>
      <c r="G16" s="101">
        <v>0</v>
      </c>
      <c r="H16" s="96" t="s">
        <v>248</v>
      </c>
      <c r="I16" s="101">
        <v>0</v>
      </c>
      <c r="J16" s="101">
        <v>0</v>
      </c>
      <c r="K16" s="101">
        <v>0</v>
      </c>
      <c r="L16" s="97">
        <v>1</v>
      </c>
      <c r="M16" s="101">
        <v>0</v>
      </c>
      <c r="N16" s="101">
        <v>0</v>
      </c>
      <c r="O16" s="96" t="s">
        <v>288</v>
      </c>
      <c r="P16" s="99">
        <v>1.3978751400304387E-4</v>
      </c>
      <c r="Q16" s="101">
        <v>0</v>
      </c>
      <c r="R16" s="99">
        <v>1.3978751400304387E-4</v>
      </c>
      <c r="S16" s="98">
        <v>0.99993192389812602</v>
      </c>
      <c r="T16" s="97">
        <v>1</v>
      </c>
      <c r="U16" s="99">
        <v>1.4669263833215181E-4</v>
      </c>
      <c r="V16" s="96" t="s">
        <v>248</v>
      </c>
      <c r="W16" s="101">
        <v>0</v>
      </c>
      <c r="X16" s="101">
        <v>0</v>
      </c>
      <c r="Y16" s="101">
        <v>0</v>
      </c>
      <c r="Z16" s="97">
        <v>1</v>
      </c>
      <c r="AA16" s="101">
        <v>0</v>
      </c>
      <c r="AB16" s="101">
        <v>0</v>
      </c>
      <c r="AC16" s="96" t="s">
        <v>315</v>
      </c>
      <c r="AD16" s="99">
        <v>9.9246447304875331E-3</v>
      </c>
      <c r="AE16" s="101">
        <v>0</v>
      </c>
      <c r="AF16" s="99">
        <v>9.9246447304875331E-3</v>
      </c>
      <c r="AG16" s="98">
        <v>0.99993662307759157</v>
      </c>
      <c r="AH16" s="97">
        <v>1</v>
      </c>
      <c r="AI16" s="99">
        <v>7.4270025003531166E-5</v>
      </c>
    </row>
    <row r="17" spans="1:35" ht="18" x14ac:dyDescent="0.4">
      <c r="A17" s="96" t="s">
        <v>218</v>
      </c>
      <c r="B17" s="99">
        <v>1.23502218946193E-5</v>
      </c>
      <c r="C17" s="99">
        <v>1.23502218946193E-5</v>
      </c>
      <c r="D17" s="101">
        <v>0</v>
      </c>
      <c r="E17" s="97">
        <v>1</v>
      </c>
      <c r="F17" s="101">
        <v>0</v>
      </c>
      <c r="G17" s="101">
        <v>0</v>
      </c>
      <c r="H17" s="96" t="s">
        <v>255</v>
      </c>
      <c r="I17" s="101">
        <v>0</v>
      </c>
      <c r="J17" s="101">
        <v>0</v>
      </c>
      <c r="K17" s="101">
        <v>0</v>
      </c>
      <c r="L17" s="97">
        <v>1</v>
      </c>
      <c r="M17" s="101">
        <v>0</v>
      </c>
      <c r="N17" s="101">
        <v>0</v>
      </c>
      <c r="O17" s="96" t="s">
        <v>277</v>
      </c>
      <c r="P17" s="99">
        <v>6.4647634722295657E-5</v>
      </c>
      <c r="Q17" s="101">
        <v>0</v>
      </c>
      <c r="R17" s="99">
        <v>6.4647634722295657E-5</v>
      </c>
      <c r="S17" s="98">
        <v>0.99999976495079068</v>
      </c>
      <c r="T17" s="97">
        <v>1</v>
      </c>
      <c r="U17" s="99">
        <v>6.7841052664691323E-5</v>
      </c>
      <c r="V17" s="96" t="s">
        <v>255</v>
      </c>
      <c r="W17" s="101">
        <v>0</v>
      </c>
      <c r="X17" s="101">
        <v>0</v>
      </c>
      <c r="Y17" s="101">
        <v>0</v>
      </c>
      <c r="Z17" s="97">
        <v>1</v>
      </c>
      <c r="AA17" s="101">
        <v>0</v>
      </c>
      <c r="AB17" s="101">
        <v>0</v>
      </c>
      <c r="AC17" s="96" t="s">
        <v>301</v>
      </c>
      <c r="AD17" s="99">
        <v>6.0589141984026384E-3</v>
      </c>
      <c r="AE17" s="99">
        <v>6.0589141984026384E-3</v>
      </c>
      <c r="AF17" s="101">
        <v>0</v>
      </c>
      <c r="AG17" s="98">
        <v>0.9999819643186364</v>
      </c>
      <c r="AH17" s="101">
        <v>0</v>
      </c>
      <c r="AI17" s="101">
        <v>0</v>
      </c>
    </row>
    <row r="18" spans="1:35" ht="36" x14ac:dyDescent="0.4">
      <c r="A18" s="96" t="s">
        <v>242</v>
      </c>
      <c r="B18" s="101">
        <v>0</v>
      </c>
      <c r="C18" s="101">
        <v>0</v>
      </c>
      <c r="D18" s="101">
        <v>0</v>
      </c>
      <c r="E18" s="97">
        <v>1</v>
      </c>
      <c r="F18" s="101">
        <v>0</v>
      </c>
      <c r="G18" s="101">
        <v>0</v>
      </c>
      <c r="H18" s="96" t="s">
        <v>237</v>
      </c>
      <c r="I18" s="101">
        <v>0</v>
      </c>
      <c r="J18" s="101">
        <v>0</v>
      </c>
      <c r="K18" s="101">
        <v>0</v>
      </c>
      <c r="L18" s="97">
        <v>1</v>
      </c>
      <c r="M18" s="101">
        <v>0</v>
      </c>
      <c r="N18" s="101">
        <v>0</v>
      </c>
      <c r="O18" s="96" t="s">
        <v>291</v>
      </c>
      <c r="P18" s="99">
        <v>2.23984959320352E-7</v>
      </c>
      <c r="Q18" s="101">
        <v>0</v>
      </c>
      <c r="R18" s="99">
        <v>2.23984959320352E-7</v>
      </c>
      <c r="S18" s="97">
        <v>1</v>
      </c>
      <c r="T18" s="97">
        <v>1</v>
      </c>
      <c r="U18" s="99">
        <v>2.3504920924988101E-7</v>
      </c>
      <c r="V18" s="96" t="s">
        <v>237</v>
      </c>
      <c r="W18" s="101">
        <v>0</v>
      </c>
      <c r="X18" s="101">
        <v>0</v>
      </c>
      <c r="Y18" s="101">
        <v>0</v>
      </c>
      <c r="Z18" s="97">
        <v>1</v>
      </c>
      <c r="AA18" s="101">
        <v>0</v>
      </c>
      <c r="AB18" s="101">
        <v>0</v>
      </c>
      <c r="AC18" s="96" t="s">
        <v>326</v>
      </c>
      <c r="AD18" s="99">
        <v>1.5345318859864021E-3</v>
      </c>
      <c r="AE18" s="101">
        <v>0</v>
      </c>
      <c r="AF18" s="99">
        <v>1.5345318859864021E-3</v>
      </c>
      <c r="AG18" s="98">
        <v>0.99999344782506272</v>
      </c>
      <c r="AH18" s="97">
        <v>1</v>
      </c>
      <c r="AI18" s="99">
        <v>1.1483506426262508E-5</v>
      </c>
    </row>
    <row r="19" spans="1:35" ht="36" x14ac:dyDescent="0.4">
      <c r="A19" s="96" t="s">
        <v>248</v>
      </c>
      <c r="B19" s="101">
        <v>0</v>
      </c>
      <c r="C19" s="101">
        <v>0</v>
      </c>
      <c r="D19" s="101">
        <v>0</v>
      </c>
      <c r="E19" s="97">
        <v>1</v>
      </c>
      <c r="F19" s="101">
        <v>0</v>
      </c>
      <c r="G19" s="101">
        <v>0</v>
      </c>
      <c r="H19" s="96" t="s">
        <v>268</v>
      </c>
      <c r="I19" s="101">
        <v>0</v>
      </c>
      <c r="J19" s="101">
        <v>0</v>
      </c>
      <c r="K19" s="101">
        <v>0</v>
      </c>
      <c r="L19" s="97">
        <v>1</v>
      </c>
      <c r="M19" s="101">
        <v>0</v>
      </c>
      <c r="N19" s="101">
        <v>0</v>
      </c>
      <c r="O19" s="96" t="s">
        <v>242</v>
      </c>
      <c r="P19" s="101">
        <v>0</v>
      </c>
      <c r="Q19" s="101">
        <v>0</v>
      </c>
      <c r="R19" s="101">
        <v>0</v>
      </c>
      <c r="S19" s="97">
        <v>1</v>
      </c>
      <c r="T19" s="101">
        <v>0</v>
      </c>
      <c r="U19" s="101">
        <v>0</v>
      </c>
      <c r="V19" s="96" t="s">
        <v>268</v>
      </c>
      <c r="W19" s="101">
        <v>0</v>
      </c>
      <c r="X19" s="101">
        <v>0</v>
      </c>
      <c r="Y19" s="101">
        <v>0</v>
      </c>
      <c r="Z19" s="97">
        <v>1</v>
      </c>
      <c r="AA19" s="101">
        <v>0</v>
      </c>
      <c r="AB19" s="101">
        <v>0</v>
      </c>
      <c r="AC19" s="96" t="s">
        <v>331</v>
      </c>
      <c r="AD19" s="99">
        <v>8.7518691217251777E-4</v>
      </c>
      <c r="AE19" s="101">
        <v>0</v>
      </c>
      <c r="AF19" s="99">
        <v>8.7518691217251777E-4</v>
      </c>
      <c r="AG19" s="98">
        <v>0.99999999719338928</v>
      </c>
      <c r="AH19" s="97">
        <v>1</v>
      </c>
      <c r="AI19" s="99">
        <v>6.5493683265197437E-6</v>
      </c>
    </row>
    <row r="20" spans="1:35" ht="54" x14ac:dyDescent="0.4">
      <c r="A20" s="96" t="s">
        <v>255</v>
      </c>
      <c r="B20" s="101">
        <v>0</v>
      </c>
      <c r="C20" s="101">
        <v>0</v>
      </c>
      <c r="D20" s="101">
        <v>0</v>
      </c>
      <c r="E20" s="97">
        <v>1</v>
      </c>
      <c r="F20" s="101">
        <v>0</v>
      </c>
      <c r="G20" s="101">
        <v>0</v>
      </c>
      <c r="H20" s="96" t="s">
        <v>221</v>
      </c>
      <c r="I20" s="101">
        <v>0</v>
      </c>
      <c r="J20" s="101">
        <v>0</v>
      </c>
      <c r="K20" s="101">
        <v>0</v>
      </c>
      <c r="L20" s="97">
        <v>1</v>
      </c>
      <c r="M20" s="101">
        <v>0</v>
      </c>
      <c r="N20" s="101">
        <v>0</v>
      </c>
      <c r="O20" s="96" t="s">
        <v>248</v>
      </c>
      <c r="P20" s="101">
        <v>0</v>
      </c>
      <c r="Q20" s="101">
        <v>0</v>
      </c>
      <c r="R20" s="101">
        <v>0</v>
      </c>
      <c r="S20" s="97">
        <v>1</v>
      </c>
      <c r="T20" s="101">
        <v>0</v>
      </c>
      <c r="U20" s="101">
        <v>0</v>
      </c>
      <c r="V20" s="96" t="s">
        <v>221</v>
      </c>
      <c r="W20" s="101">
        <v>0</v>
      </c>
      <c r="X20" s="101">
        <v>0</v>
      </c>
      <c r="Y20" s="101">
        <v>0</v>
      </c>
      <c r="Z20" s="97">
        <v>1</v>
      </c>
      <c r="AA20" s="101">
        <v>0</v>
      </c>
      <c r="AB20" s="101">
        <v>0</v>
      </c>
      <c r="AC20" s="96" t="s">
        <v>224</v>
      </c>
      <c r="AD20" s="99">
        <v>3.2526114441503546E-7</v>
      </c>
      <c r="AE20" s="99">
        <v>3.2526114441503546E-7</v>
      </c>
      <c r="AF20" s="101">
        <v>0</v>
      </c>
      <c r="AG20" s="98">
        <v>0.99999999962744646</v>
      </c>
      <c r="AH20" s="101">
        <v>0</v>
      </c>
      <c r="AI20" s="101">
        <v>0</v>
      </c>
    </row>
    <row r="21" spans="1:35" ht="36" x14ac:dyDescent="0.4">
      <c r="A21" s="96" t="s">
        <v>237</v>
      </c>
      <c r="B21" s="101">
        <v>0</v>
      </c>
      <c r="C21" s="101">
        <v>0</v>
      </c>
      <c r="D21" s="101">
        <v>0</v>
      </c>
      <c r="E21" s="97">
        <v>1</v>
      </c>
      <c r="F21" s="101">
        <v>0</v>
      </c>
      <c r="G21" s="101">
        <v>0</v>
      </c>
      <c r="H21" s="96" t="s">
        <v>227</v>
      </c>
      <c r="I21" s="101">
        <v>0</v>
      </c>
      <c r="J21" s="101">
        <v>0</v>
      </c>
      <c r="K21" s="101">
        <v>0</v>
      </c>
      <c r="L21" s="97">
        <v>1</v>
      </c>
      <c r="M21" s="101">
        <v>0</v>
      </c>
      <c r="N21" s="101">
        <v>0</v>
      </c>
      <c r="O21" s="96" t="s">
        <v>255</v>
      </c>
      <c r="P21" s="101">
        <v>0</v>
      </c>
      <c r="Q21" s="101">
        <v>0</v>
      </c>
      <c r="R21" s="101">
        <v>0</v>
      </c>
      <c r="S21" s="97">
        <v>1</v>
      </c>
      <c r="T21" s="101">
        <v>0</v>
      </c>
      <c r="U21" s="101">
        <v>0</v>
      </c>
      <c r="V21" s="96" t="s">
        <v>227</v>
      </c>
      <c r="W21" s="101">
        <v>0</v>
      </c>
      <c r="X21" s="101">
        <v>0</v>
      </c>
      <c r="Y21" s="101">
        <v>0</v>
      </c>
      <c r="Z21" s="97">
        <v>1</v>
      </c>
      <c r="AA21" s="101">
        <v>0</v>
      </c>
      <c r="AB21" s="101">
        <v>0</v>
      </c>
      <c r="AC21" s="96" t="s">
        <v>218</v>
      </c>
      <c r="AD21" s="99">
        <v>4.6228463913341341E-8</v>
      </c>
      <c r="AE21" s="99">
        <v>4.6228463913341341E-8</v>
      </c>
      <c r="AF21" s="101">
        <v>0</v>
      </c>
      <c r="AG21" s="98">
        <v>0.99999999997339217</v>
      </c>
      <c r="AH21" s="101">
        <v>0</v>
      </c>
      <c r="AI21" s="101">
        <v>0</v>
      </c>
    </row>
    <row r="22" spans="1:35" ht="36" x14ac:dyDescent="0.4">
      <c r="A22" s="96" t="s">
        <v>268</v>
      </c>
      <c r="B22" s="101">
        <v>0</v>
      </c>
      <c r="C22" s="101">
        <v>0</v>
      </c>
      <c r="D22" s="101">
        <v>0</v>
      </c>
      <c r="E22" s="97">
        <v>1</v>
      </c>
      <c r="F22" s="101">
        <v>0</v>
      </c>
      <c r="G22" s="101">
        <v>0</v>
      </c>
      <c r="H22" s="96" t="s">
        <v>276</v>
      </c>
      <c r="I22" s="101">
        <v>0</v>
      </c>
      <c r="J22" s="101">
        <v>0</v>
      </c>
      <c r="K22" s="101">
        <v>0</v>
      </c>
      <c r="L22" s="97">
        <v>1</v>
      </c>
      <c r="M22" s="101">
        <v>0</v>
      </c>
      <c r="N22" s="101">
        <v>0</v>
      </c>
      <c r="O22" s="96" t="s">
        <v>237</v>
      </c>
      <c r="P22" s="101">
        <v>0</v>
      </c>
      <c r="Q22" s="101">
        <v>0</v>
      </c>
      <c r="R22" s="101">
        <v>0</v>
      </c>
      <c r="S22" s="97">
        <v>1</v>
      </c>
      <c r="T22" s="101">
        <v>0</v>
      </c>
      <c r="U22" s="101">
        <v>0</v>
      </c>
      <c r="V22" s="96" t="s">
        <v>276</v>
      </c>
      <c r="W22" s="101">
        <v>0</v>
      </c>
      <c r="X22" s="101">
        <v>0</v>
      </c>
      <c r="Y22" s="101">
        <v>0</v>
      </c>
      <c r="Z22" s="97">
        <v>1</v>
      </c>
      <c r="AA22" s="101">
        <v>0</v>
      </c>
      <c r="AB22" s="101">
        <v>0</v>
      </c>
      <c r="AC22" s="96" t="s">
        <v>234</v>
      </c>
      <c r="AD22" s="99">
        <v>3.5555875501264455E-9</v>
      </c>
      <c r="AE22" s="99">
        <v>3.5555875501264455E-9</v>
      </c>
      <c r="AF22" s="101">
        <v>0</v>
      </c>
      <c r="AG22" s="97">
        <v>1</v>
      </c>
      <c r="AH22" s="101">
        <v>0</v>
      </c>
      <c r="AI22" s="101">
        <v>0</v>
      </c>
    </row>
    <row r="23" spans="1:35" ht="54" x14ac:dyDescent="0.4">
      <c r="A23" s="96" t="s">
        <v>221</v>
      </c>
      <c r="B23" s="101">
        <v>0</v>
      </c>
      <c r="C23" s="101">
        <v>0</v>
      </c>
      <c r="D23" s="101">
        <v>0</v>
      </c>
      <c r="E23" s="97">
        <v>1</v>
      </c>
      <c r="F23" s="101">
        <v>0</v>
      </c>
      <c r="G23" s="101">
        <v>0</v>
      </c>
      <c r="H23" s="96" t="s">
        <v>280</v>
      </c>
      <c r="I23" s="101">
        <v>0</v>
      </c>
      <c r="J23" s="101">
        <v>0</v>
      </c>
      <c r="K23" s="101">
        <v>0</v>
      </c>
      <c r="L23" s="97">
        <v>1</v>
      </c>
      <c r="M23" s="101">
        <v>0</v>
      </c>
      <c r="N23" s="101">
        <v>0</v>
      </c>
      <c r="O23" s="96" t="s">
        <v>268</v>
      </c>
      <c r="P23" s="101">
        <v>0</v>
      </c>
      <c r="Q23" s="101">
        <v>0</v>
      </c>
      <c r="R23" s="101">
        <v>0</v>
      </c>
      <c r="S23" s="97">
        <v>1</v>
      </c>
      <c r="T23" s="101">
        <v>0</v>
      </c>
      <c r="U23" s="101">
        <v>0</v>
      </c>
      <c r="V23" s="96" t="s">
        <v>280</v>
      </c>
      <c r="W23" s="101">
        <v>0</v>
      </c>
      <c r="X23" s="101">
        <v>0</v>
      </c>
      <c r="Y23" s="101">
        <v>0</v>
      </c>
      <c r="Z23" s="97">
        <v>1</v>
      </c>
      <c r="AA23" s="101">
        <v>0</v>
      </c>
      <c r="AB23" s="101">
        <v>0</v>
      </c>
      <c r="AC23" s="96" t="s">
        <v>242</v>
      </c>
      <c r="AD23" s="101">
        <v>0</v>
      </c>
      <c r="AE23" s="101">
        <v>0</v>
      </c>
      <c r="AF23" s="101">
        <v>0</v>
      </c>
      <c r="AG23" s="97">
        <v>1</v>
      </c>
      <c r="AH23" s="101">
        <v>0</v>
      </c>
      <c r="AI23" s="101">
        <v>0</v>
      </c>
    </row>
    <row r="24" spans="1:35" ht="54" x14ac:dyDescent="0.4">
      <c r="A24" s="96" t="s">
        <v>227</v>
      </c>
      <c r="B24" s="101">
        <v>0</v>
      </c>
      <c r="C24" s="101">
        <v>0</v>
      </c>
      <c r="D24" s="101">
        <v>0</v>
      </c>
      <c r="E24" s="97">
        <v>1</v>
      </c>
      <c r="F24" s="101">
        <v>0</v>
      </c>
      <c r="G24" s="101">
        <v>0</v>
      </c>
      <c r="H24" s="96" t="s">
        <v>285</v>
      </c>
      <c r="I24" s="101">
        <v>0</v>
      </c>
      <c r="J24" s="101">
        <v>0</v>
      </c>
      <c r="K24" s="101">
        <v>0</v>
      </c>
      <c r="L24" s="97">
        <v>1</v>
      </c>
      <c r="M24" s="101">
        <v>0</v>
      </c>
      <c r="N24" s="101">
        <v>0</v>
      </c>
      <c r="O24" s="96" t="s">
        <v>221</v>
      </c>
      <c r="P24" s="101">
        <v>0</v>
      </c>
      <c r="Q24" s="101">
        <v>0</v>
      </c>
      <c r="R24" s="101">
        <v>0</v>
      </c>
      <c r="S24" s="97">
        <v>1</v>
      </c>
      <c r="T24" s="101">
        <v>0</v>
      </c>
      <c r="U24" s="101">
        <v>0</v>
      </c>
      <c r="V24" s="96" t="s">
        <v>285</v>
      </c>
      <c r="W24" s="101">
        <v>0</v>
      </c>
      <c r="X24" s="101">
        <v>0</v>
      </c>
      <c r="Y24" s="101">
        <v>0</v>
      </c>
      <c r="Z24" s="97">
        <v>1</v>
      </c>
      <c r="AA24" s="101">
        <v>0</v>
      </c>
      <c r="AB24" s="101">
        <v>0</v>
      </c>
      <c r="AC24" s="96" t="s">
        <v>248</v>
      </c>
      <c r="AD24" s="101">
        <v>0</v>
      </c>
      <c r="AE24" s="101">
        <v>0</v>
      </c>
      <c r="AF24" s="101">
        <v>0</v>
      </c>
      <c r="AG24" s="97">
        <v>1</v>
      </c>
      <c r="AH24" s="101">
        <v>0</v>
      </c>
      <c r="AI24" s="101">
        <v>0</v>
      </c>
    </row>
    <row r="25" spans="1:35" ht="36" x14ac:dyDescent="0.4">
      <c r="A25" s="96" t="s">
        <v>276</v>
      </c>
      <c r="B25" s="101">
        <v>0</v>
      </c>
      <c r="C25" s="101">
        <v>0</v>
      </c>
      <c r="D25" s="101">
        <v>0</v>
      </c>
      <c r="E25" s="97">
        <v>1</v>
      </c>
      <c r="F25" s="101">
        <v>0</v>
      </c>
      <c r="G25" s="101">
        <v>0</v>
      </c>
      <c r="H25" s="96" t="s">
        <v>289</v>
      </c>
      <c r="I25" s="101">
        <v>0</v>
      </c>
      <c r="J25" s="101">
        <v>0</v>
      </c>
      <c r="K25" s="101">
        <v>0</v>
      </c>
      <c r="L25" s="97">
        <v>1</v>
      </c>
      <c r="M25" s="101">
        <v>0</v>
      </c>
      <c r="N25" s="101">
        <v>0</v>
      </c>
      <c r="O25" s="96" t="s">
        <v>227</v>
      </c>
      <c r="P25" s="101">
        <v>0</v>
      </c>
      <c r="Q25" s="101">
        <v>0</v>
      </c>
      <c r="R25" s="101">
        <v>0</v>
      </c>
      <c r="S25" s="97">
        <v>1</v>
      </c>
      <c r="T25" s="101">
        <v>0</v>
      </c>
      <c r="U25" s="101">
        <v>0</v>
      </c>
      <c r="V25" s="96" t="s">
        <v>289</v>
      </c>
      <c r="W25" s="101">
        <v>0</v>
      </c>
      <c r="X25" s="101">
        <v>0</v>
      </c>
      <c r="Y25" s="101">
        <v>0</v>
      </c>
      <c r="Z25" s="97">
        <v>1</v>
      </c>
      <c r="AA25" s="101">
        <v>0</v>
      </c>
      <c r="AB25" s="101">
        <v>0</v>
      </c>
      <c r="AC25" s="96" t="s">
        <v>255</v>
      </c>
      <c r="AD25" s="101">
        <v>0</v>
      </c>
      <c r="AE25" s="101">
        <v>0</v>
      </c>
      <c r="AF25" s="101">
        <v>0</v>
      </c>
      <c r="AG25" s="97">
        <v>1</v>
      </c>
      <c r="AH25" s="101">
        <v>0</v>
      </c>
      <c r="AI25" s="101">
        <v>0</v>
      </c>
    </row>
    <row r="26" spans="1:35" ht="36" x14ac:dyDescent="0.4">
      <c r="A26" s="96" t="s">
        <v>280</v>
      </c>
      <c r="B26" s="101">
        <v>0</v>
      </c>
      <c r="C26" s="101">
        <v>0</v>
      </c>
      <c r="D26" s="101">
        <v>0</v>
      </c>
      <c r="E26" s="97">
        <v>1</v>
      </c>
      <c r="F26" s="101">
        <v>0</v>
      </c>
      <c r="G26" s="101">
        <v>0</v>
      </c>
      <c r="H26" s="96" t="s">
        <v>294</v>
      </c>
      <c r="I26" s="101">
        <v>0</v>
      </c>
      <c r="J26" s="101">
        <v>0</v>
      </c>
      <c r="K26" s="101">
        <v>0</v>
      </c>
      <c r="L26" s="97">
        <v>1</v>
      </c>
      <c r="M26" s="101">
        <v>0</v>
      </c>
      <c r="N26" s="101">
        <v>0</v>
      </c>
      <c r="O26" s="96" t="s">
        <v>276</v>
      </c>
      <c r="P26" s="101">
        <v>0</v>
      </c>
      <c r="Q26" s="101">
        <v>0</v>
      </c>
      <c r="R26" s="101">
        <v>0</v>
      </c>
      <c r="S26" s="97">
        <v>1</v>
      </c>
      <c r="T26" s="101">
        <v>0</v>
      </c>
      <c r="U26" s="101">
        <v>0</v>
      </c>
      <c r="V26" s="96" t="s">
        <v>294</v>
      </c>
      <c r="W26" s="101">
        <v>0</v>
      </c>
      <c r="X26" s="101">
        <v>0</v>
      </c>
      <c r="Y26" s="101">
        <v>0</v>
      </c>
      <c r="Z26" s="97">
        <v>1</v>
      </c>
      <c r="AA26" s="101">
        <v>0</v>
      </c>
      <c r="AB26" s="101">
        <v>0</v>
      </c>
      <c r="AC26" s="96" t="s">
        <v>237</v>
      </c>
      <c r="AD26" s="101">
        <v>0</v>
      </c>
      <c r="AE26" s="101">
        <v>0</v>
      </c>
      <c r="AF26" s="101">
        <v>0</v>
      </c>
      <c r="AG26" s="97">
        <v>1</v>
      </c>
      <c r="AH26" s="101">
        <v>0</v>
      </c>
      <c r="AI26" s="101">
        <v>0</v>
      </c>
    </row>
    <row r="27" spans="1:35" ht="36" x14ac:dyDescent="0.4">
      <c r="A27" s="96" t="s">
        <v>285</v>
      </c>
      <c r="B27" s="101">
        <v>0</v>
      </c>
      <c r="C27" s="101">
        <v>0</v>
      </c>
      <c r="D27" s="101">
        <v>0</v>
      </c>
      <c r="E27" s="97">
        <v>1</v>
      </c>
      <c r="F27" s="101">
        <v>0</v>
      </c>
      <c r="G27" s="101">
        <v>0</v>
      </c>
      <c r="H27" s="96" t="s">
        <v>297</v>
      </c>
      <c r="I27" s="101">
        <v>0</v>
      </c>
      <c r="J27" s="101">
        <v>0</v>
      </c>
      <c r="K27" s="101">
        <v>0</v>
      </c>
      <c r="L27" s="97">
        <v>1</v>
      </c>
      <c r="M27" s="101">
        <v>0</v>
      </c>
      <c r="N27" s="101">
        <v>0</v>
      </c>
      <c r="O27" s="96" t="s">
        <v>280</v>
      </c>
      <c r="P27" s="101">
        <v>0</v>
      </c>
      <c r="Q27" s="101">
        <v>0</v>
      </c>
      <c r="R27" s="101">
        <v>0</v>
      </c>
      <c r="S27" s="97">
        <v>1</v>
      </c>
      <c r="T27" s="101">
        <v>0</v>
      </c>
      <c r="U27" s="101">
        <v>0</v>
      </c>
      <c r="V27" s="96" t="s">
        <v>297</v>
      </c>
      <c r="W27" s="101">
        <v>0</v>
      </c>
      <c r="X27" s="101">
        <v>0</v>
      </c>
      <c r="Y27" s="101">
        <v>0</v>
      </c>
      <c r="Z27" s="97">
        <v>1</v>
      </c>
      <c r="AA27" s="101">
        <v>0</v>
      </c>
      <c r="AB27" s="101">
        <v>0</v>
      </c>
      <c r="AC27" s="96" t="s">
        <v>268</v>
      </c>
      <c r="AD27" s="101">
        <v>0</v>
      </c>
      <c r="AE27" s="101">
        <v>0</v>
      </c>
      <c r="AF27" s="101">
        <v>0</v>
      </c>
      <c r="AG27" s="97">
        <v>1</v>
      </c>
      <c r="AH27" s="101">
        <v>0</v>
      </c>
      <c r="AI27" s="101">
        <v>0</v>
      </c>
    </row>
    <row r="28" spans="1:35" ht="54" x14ac:dyDescent="0.4">
      <c r="A28" s="96" t="s">
        <v>289</v>
      </c>
      <c r="B28" s="101">
        <v>0</v>
      </c>
      <c r="C28" s="101">
        <v>0</v>
      </c>
      <c r="D28" s="101">
        <v>0</v>
      </c>
      <c r="E28" s="97">
        <v>1</v>
      </c>
      <c r="F28" s="101">
        <v>0</v>
      </c>
      <c r="G28" s="101">
        <v>0</v>
      </c>
      <c r="H28" s="101">
        <v>0</v>
      </c>
      <c r="I28" s="101">
        <v>0</v>
      </c>
      <c r="J28" s="101">
        <v>0</v>
      </c>
      <c r="K28" s="101">
        <v>0</v>
      </c>
      <c r="L28" s="97">
        <v>1</v>
      </c>
      <c r="M28" s="101">
        <v>0</v>
      </c>
      <c r="N28" s="101">
        <v>0</v>
      </c>
      <c r="O28" s="96" t="s">
        <v>285</v>
      </c>
      <c r="P28" s="101">
        <v>0</v>
      </c>
      <c r="Q28" s="101">
        <v>0</v>
      </c>
      <c r="R28" s="101">
        <v>0</v>
      </c>
      <c r="S28" s="97">
        <v>1</v>
      </c>
      <c r="T28" s="101">
        <v>0</v>
      </c>
      <c r="U28" s="101">
        <v>0</v>
      </c>
      <c r="V28" s="101">
        <v>0</v>
      </c>
      <c r="W28" s="101">
        <v>0</v>
      </c>
      <c r="X28" s="101">
        <v>0</v>
      </c>
      <c r="Y28" s="101">
        <v>0</v>
      </c>
      <c r="Z28" s="97">
        <v>1</v>
      </c>
      <c r="AA28" s="101">
        <v>0</v>
      </c>
      <c r="AB28" s="101">
        <v>0</v>
      </c>
      <c r="AC28" s="96" t="s">
        <v>221</v>
      </c>
      <c r="AD28" s="101">
        <v>0</v>
      </c>
      <c r="AE28" s="101">
        <v>0</v>
      </c>
      <c r="AF28" s="101">
        <v>0</v>
      </c>
      <c r="AG28" s="97">
        <v>1</v>
      </c>
      <c r="AH28" s="101">
        <v>0</v>
      </c>
      <c r="AI28" s="101">
        <v>0</v>
      </c>
    </row>
    <row r="29" spans="1:35" ht="36" x14ac:dyDescent="0.4">
      <c r="A29" s="96" t="s">
        <v>294</v>
      </c>
      <c r="B29" s="101">
        <v>0</v>
      </c>
      <c r="C29" s="101">
        <v>0</v>
      </c>
      <c r="D29" s="101">
        <v>0</v>
      </c>
      <c r="E29" s="97">
        <v>1</v>
      </c>
      <c r="F29" s="101">
        <v>0</v>
      </c>
      <c r="G29" s="101">
        <v>0</v>
      </c>
      <c r="H29" s="101">
        <v>0</v>
      </c>
      <c r="I29" s="101">
        <v>0</v>
      </c>
      <c r="J29" s="101">
        <v>0</v>
      </c>
      <c r="K29" s="101">
        <v>0</v>
      </c>
      <c r="L29" s="97">
        <v>1</v>
      </c>
      <c r="M29" s="101">
        <v>0</v>
      </c>
      <c r="N29" s="101">
        <v>0</v>
      </c>
      <c r="O29" s="96" t="s">
        <v>289</v>
      </c>
      <c r="P29" s="101">
        <v>0</v>
      </c>
      <c r="Q29" s="101">
        <v>0</v>
      </c>
      <c r="R29" s="101">
        <v>0</v>
      </c>
      <c r="S29" s="97">
        <v>1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97">
        <v>1</v>
      </c>
      <c r="AA29" s="101">
        <v>0</v>
      </c>
      <c r="AB29" s="101">
        <v>0</v>
      </c>
      <c r="AC29" s="96" t="s">
        <v>227</v>
      </c>
      <c r="AD29" s="101">
        <v>0</v>
      </c>
      <c r="AE29" s="101">
        <v>0</v>
      </c>
      <c r="AF29" s="101">
        <v>0</v>
      </c>
      <c r="AG29" s="97">
        <v>1</v>
      </c>
      <c r="AH29" s="101">
        <v>0</v>
      </c>
      <c r="AI29" s="101">
        <v>0</v>
      </c>
    </row>
    <row r="30" spans="1:35" ht="36" x14ac:dyDescent="0.4">
      <c r="A30" s="96" t="s">
        <v>297</v>
      </c>
      <c r="B30" s="101">
        <v>0</v>
      </c>
      <c r="C30" s="101">
        <v>0</v>
      </c>
      <c r="D30" s="101">
        <v>0</v>
      </c>
      <c r="E30" s="97">
        <v>1</v>
      </c>
      <c r="F30" s="101">
        <v>0</v>
      </c>
      <c r="G30" s="101">
        <v>0</v>
      </c>
      <c r="H30" s="101">
        <v>0</v>
      </c>
      <c r="I30" s="101">
        <v>0</v>
      </c>
      <c r="J30" s="101">
        <v>0</v>
      </c>
      <c r="K30" s="101">
        <v>0</v>
      </c>
      <c r="L30" s="97">
        <v>1</v>
      </c>
      <c r="M30" s="101">
        <v>0</v>
      </c>
      <c r="N30" s="101">
        <v>0</v>
      </c>
      <c r="O30" s="96" t="s">
        <v>294</v>
      </c>
      <c r="P30" s="101">
        <v>0</v>
      </c>
      <c r="Q30" s="101">
        <v>0</v>
      </c>
      <c r="R30" s="101">
        <v>0</v>
      </c>
      <c r="S30" s="97">
        <v>1</v>
      </c>
      <c r="T30" s="101">
        <v>0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97">
        <v>1</v>
      </c>
      <c r="AA30" s="101">
        <v>0</v>
      </c>
      <c r="AB30" s="101">
        <v>0</v>
      </c>
      <c r="AC30" s="96" t="s">
        <v>276</v>
      </c>
      <c r="AD30" s="101">
        <v>0</v>
      </c>
      <c r="AE30" s="101">
        <v>0</v>
      </c>
      <c r="AF30" s="101">
        <v>0</v>
      </c>
      <c r="AG30" s="97">
        <v>1</v>
      </c>
      <c r="AH30" s="101">
        <v>0</v>
      </c>
      <c r="AI30" s="101">
        <v>0</v>
      </c>
    </row>
    <row r="31" spans="1:35" ht="36" x14ac:dyDescent="0.4">
      <c r="A31" s="101">
        <v>0</v>
      </c>
      <c r="B31" s="101">
        <v>0</v>
      </c>
      <c r="C31" s="101">
        <v>0</v>
      </c>
      <c r="D31" s="101">
        <v>0</v>
      </c>
      <c r="E31" s="97">
        <v>1</v>
      </c>
      <c r="F31" s="101">
        <v>0</v>
      </c>
      <c r="G31" s="101">
        <v>0</v>
      </c>
      <c r="H31" s="101">
        <v>0</v>
      </c>
      <c r="I31" s="101">
        <v>0</v>
      </c>
      <c r="J31" s="101">
        <v>0</v>
      </c>
      <c r="K31" s="101">
        <v>0</v>
      </c>
      <c r="L31" s="97">
        <v>1</v>
      </c>
      <c r="M31" s="101">
        <v>0</v>
      </c>
      <c r="N31" s="101">
        <v>0</v>
      </c>
      <c r="O31" s="96" t="s">
        <v>297</v>
      </c>
      <c r="P31" s="101">
        <v>0</v>
      </c>
      <c r="Q31" s="101">
        <v>0</v>
      </c>
      <c r="R31" s="101">
        <v>0</v>
      </c>
      <c r="S31" s="97">
        <v>1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97">
        <v>1</v>
      </c>
      <c r="AA31" s="101">
        <v>0</v>
      </c>
      <c r="AB31" s="101">
        <v>0</v>
      </c>
      <c r="AC31" s="96" t="s">
        <v>280</v>
      </c>
      <c r="AD31" s="101">
        <v>0</v>
      </c>
      <c r="AE31" s="101">
        <v>0</v>
      </c>
      <c r="AF31" s="101">
        <v>0</v>
      </c>
      <c r="AG31" s="97">
        <v>1</v>
      </c>
      <c r="AH31" s="101">
        <v>0</v>
      </c>
      <c r="AI31" s="101">
        <v>0</v>
      </c>
    </row>
    <row r="32" spans="1:35" ht="36" x14ac:dyDescent="0.4">
      <c r="A32" s="101">
        <v>0</v>
      </c>
      <c r="B32" s="101">
        <v>0</v>
      </c>
      <c r="C32" s="101">
        <v>0</v>
      </c>
      <c r="D32" s="101">
        <v>0</v>
      </c>
      <c r="E32" s="97">
        <v>1</v>
      </c>
      <c r="F32" s="101">
        <v>0</v>
      </c>
      <c r="G32" s="101">
        <v>0</v>
      </c>
      <c r="H32" s="101">
        <v>0</v>
      </c>
      <c r="I32" s="101">
        <v>0</v>
      </c>
      <c r="J32" s="101">
        <v>0</v>
      </c>
      <c r="K32" s="101">
        <v>0</v>
      </c>
      <c r="L32" s="97">
        <v>1</v>
      </c>
      <c r="M32" s="101">
        <v>0</v>
      </c>
      <c r="N32" s="101">
        <v>0</v>
      </c>
      <c r="O32" s="101">
        <v>0</v>
      </c>
      <c r="P32" s="101">
        <v>0</v>
      </c>
      <c r="Q32" s="101">
        <v>0</v>
      </c>
      <c r="R32" s="101">
        <v>0</v>
      </c>
      <c r="S32" s="97">
        <v>1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97">
        <v>1</v>
      </c>
      <c r="AA32" s="101">
        <v>0</v>
      </c>
      <c r="AB32" s="101">
        <v>0</v>
      </c>
      <c r="AC32" s="96" t="s">
        <v>285</v>
      </c>
      <c r="AD32" s="101">
        <v>0</v>
      </c>
      <c r="AE32" s="101">
        <v>0</v>
      </c>
      <c r="AF32" s="101">
        <v>0</v>
      </c>
      <c r="AG32" s="97">
        <v>1</v>
      </c>
      <c r="AH32" s="101">
        <v>0</v>
      </c>
      <c r="AI32" s="101">
        <v>0</v>
      </c>
    </row>
    <row r="33" spans="1:35" ht="36" x14ac:dyDescent="0.4">
      <c r="A33" s="101">
        <v>0</v>
      </c>
      <c r="B33" s="101">
        <v>0</v>
      </c>
      <c r="C33" s="101">
        <v>0</v>
      </c>
      <c r="D33" s="101">
        <v>0</v>
      </c>
      <c r="E33" s="97">
        <v>1</v>
      </c>
      <c r="F33" s="101">
        <v>0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97">
        <v>1</v>
      </c>
      <c r="M33" s="101">
        <v>0</v>
      </c>
      <c r="N33" s="101">
        <v>0</v>
      </c>
      <c r="O33" s="101">
        <v>0</v>
      </c>
      <c r="P33" s="101">
        <v>0</v>
      </c>
      <c r="Q33" s="101">
        <v>0</v>
      </c>
      <c r="R33" s="101">
        <v>0</v>
      </c>
      <c r="S33" s="97">
        <v>1</v>
      </c>
      <c r="T33" s="101">
        <v>0</v>
      </c>
      <c r="U33" s="101">
        <v>0</v>
      </c>
      <c r="V33" s="101">
        <v>0</v>
      </c>
      <c r="W33" s="101">
        <v>0</v>
      </c>
      <c r="X33" s="101">
        <v>0</v>
      </c>
      <c r="Y33" s="101">
        <v>0</v>
      </c>
      <c r="Z33" s="97">
        <v>1</v>
      </c>
      <c r="AA33" s="101">
        <v>0</v>
      </c>
      <c r="AB33" s="101">
        <v>0</v>
      </c>
      <c r="AC33" s="96" t="s">
        <v>289</v>
      </c>
      <c r="AD33" s="101">
        <v>0</v>
      </c>
      <c r="AE33" s="101">
        <v>0</v>
      </c>
      <c r="AF33" s="101">
        <v>0</v>
      </c>
      <c r="AG33" s="97">
        <v>1</v>
      </c>
      <c r="AH33" s="101">
        <v>0</v>
      </c>
      <c r="AI33" s="101">
        <v>0</v>
      </c>
    </row>
    <row r="34" spans="1:35" ht="18" x14ac:dyDescent="0.4">
      <c r="A34" s="101">
        <v>0</v>
      </c>
      <c r="B34" s="101">
        <v>0</v>
      </c>
      <c r="C34" s="101">
        <v>0</v>
      </c>
      <c r="D34" s="101">
        <v>0</v>
      </c>
      <c r="E34" s="97">
        <v>1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97">
        <v>1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97">
        <v>1</v>
      </c>
      <c r="T34" s="101">
        <v>0</v>
      </c>
      <c r="U34" s="101">
        <v>0</v>
      </c>
      <c r="V34" s="101">
        <v>0</v>
      </c>
      <c r="W34" s="101">
        <v>0</v>
      </c>
      <c r="X34" s="101">
        <v>0</v>
      </c>
      <c r="Y34" s="101">
        <v>0</v>
      </c>
      <c r="Z34" s="97">
        <v>1</v>
      </c>
      <c r="AA34" s="101">
        <v>0</v>
      </c>
      <c r="AB34" s="101">
        <v>0</v>
      </c>
      <c r="AC34" s="96" t="s">
        <v>294</v>
      </c>
      <c r="AD34" s="101">
        <v>0</v>
      </c>
      <c r="AE34" s="101">
        <v>0</v>
      </c>
      <c r="AF34" s="101">
        <v>0</v>
      </c>
      <c r="AG34" s="97">
        <v>1</v>
      </c>
      <c r="AH34" s="101">
        <v>0</v>
      </c>
      <c r="AI34" s="101">
        <v>0</v>
      </c>
    </row>
    <row r="35" spans="1:35" ht="36" x14ac:dyDescent="0.4">
      <c r="A35" s="101">
        <v>0</v>
      </c>
      <c r="B35" s="101">
        <v>0</v>
      </c>
      <c r="C35" s="101">
        <v>0</v>
      </c>
      <c r="D35" s="101">
        <v>0</v>
      </c>
      <c r="E35" s="97">
        <v>1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97">
        <v>1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97">
        <v>1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0</v>
      </c>
      <c r="Z35" s="97">
        <v>1</v>
      </c>
      <c r="AA35" s="101">
        <v>0</v>
      </c>
      <c r="AB35" s="101">
        <v>0</v>
      </c>
      <c r="AC35" s="96" t="s">
        <v>297</v>
      </c>
      <c r="AD35" s="101">
        <v>0</v>
      </c>
      <c r="AE35" s="101">
        <v>0</v>
      </c>
      <c r="AF35" s="101">
        <v>0</v>
      </c>
      <c r="AG35" s="97">
        <v>1</v>
      </c>
      <c r="AH35" s="101">
        <v>0</v>
      </c>
      <c r="AI35" s="101">
        <v>0</v>
      </c>
    </row>
    <row r="36" spans="1:35" ht="18" x14ac:dyDescent="0.4">
      <c r="A36" s="101">
        <v>0</v>
      </c>
      <c r="B36" s="101">
        <v>0</v>
      </c>
      <c r="C36" s="101">
        <v>0</v>
      </c>
      <c r="D36" s="101">
        <v>0</v>
      </c>
      <c r="E36" s="97">
        <v>1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97">
        <v>1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97">
        <v>1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0</v>
      </c>
      <c r="Z36" s="97">
        <v>1</v>
      </c>
      <c r="AA36" s="101">
        <v>0</v>
      </c>
      <c r="AB36" s="101">
        <v>0</v>
      </c>
      <c r="AC36" s="101">
        <v>0</v>
      </c>
      <c r="AD36" s="101">
        <v>0</v>
      </c>
      <c r="AE36" s="101">
        <v>0</v>
      </c>
      <c r="AF36" s="101">
        <v>0</v>
      </c>
      <c r="AG36" s="97">
        <v>1</v>
      </c>
      <c r="AH36" s="101">
        <v>0</v>
      </c>
      <c r="AI36" s="101">
        <v>0</v>
      </c>
    </row>
    <row r="37" spans="1:35" ht="18" x14ac:dyDescent="0.4">
      <c r="A37" s="101">
        <v>0</v>
      </c>
      <c r="B37" s="101">
        <v>0</v>
      </c>
      <c r="C37" s="101">
        <v>0</v>
      </c>
      <c r="D37" s="101">
        <v>0</v>
      </c>
      <c r="E37" s="97">
        <v>1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97">
        <v>1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97">
        <v>1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0</v>
      </c>
      <c r="Z37" s="97">
        <v>1</v>
      </c>
      <c r="AA37" s="101">
        <v>0</v>
      </c>
      <c r="AB37" s="101">
        <v>0</v>
      </c>
      <c r="AC37" s="101">
        <v>0</v>
      </c>
      <c r="AD37" s="101">
        <v>0</v>
      </c>
      <c r="AE37" s="101">
        <v>0</v>
      </c>
      <c r="AF37" s="101">
        <v>0</v>
      </c>
      <c r="AG37" s="97">
        <v>1</v>
      </c>
      <c r="AH37" s="101">
        <v>0</v>
      </c>
      <c r="AI37" s="101">
        <v>0</v>
      </c>
    </row>
    <row r="38" spans="1:35" ht="18" x14ac:dyDescent="0.4">
      <c r="A38" s="101">
        <v>0</v>
      </c>
      <c r="B38" s="101">
        <v>0</v>
      </c>
      <c r="C38" s="101">
        <v>0</v>
      </c>
      <c r="D38" s="101">
        <v>0</v>
      </c>
      <c r="E38" s="97">
        <v>1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97">
        <v>1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97">
        <v>1</v>
      </c>
      <c r="T38" s="101">
        <v>0</v>
      </c>
      <c r="U38" s="101">
        <v>0</v>
      </c>
      <c r="V38" s="101">
        <v>0</v>
      </c>
      <c r="W38" s="101">
        <v>0</v>
      </c>
      <c r="X38" s="101">
        <v>0</v>
      </c>
      <c r="Y38" s="101">
        <v>0</v>
      </c>
      <c r="Z38" s="97">
        <v>1</v>
      </c>
      <c r="AA38" s="101">
        <v>0</v>
      </c>
      <c r="AB38" s="101">
        <v>0</v>
      </c>
      <c r="AC38" s="101">
        <v>0</v>
      </c>
      <c r="AD38" s="101">
        <v>0</v>
      </c>
      <c r="AE38" s="101">
        <v>0</v>
      </c>
      <c r="AF38" s="101">
        <v>0</v>
      </c>
      <c r="AG38" s="97">
        <v>1</v>
      </c>
      <c r="AH38" s="101">
        <v>0</v>
      </c>
      <c r="AI38" s="101">
        <v>0</v>
      </c>
    </row>
    <row r="39" spans="1:35" ht="18" x14ac:dyDescent="0.4">
      <c r="A39" s="101">
        <v>0</v>
      </c>
      <c r="B39" s="101">
        <v>0</v>
      </c>
      <c r="C39" s="101">
        <v>0</v>
      </c>
      <c r="D39" s="101">
        <v>0</v>
      </c>
      <c r="E39" s="97">
        <v>1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97">
        <v>1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97">
        <v>1</v>
      </c>
      <c r="T39" s="101">
        <v>0</v>
      </c>
      <c r="U39" s="101">
        <v>0</v>
      </c>
      <c r="V39" s="101">
        <v>0</v>
      </c>
      <c r="W39" s="101">
        <v>0</v>
      </c>
      <c r="X39" s="101">
        <v>0</v>
      </c>
      <c r="Y39" s="101">
        <v>0</v>
      </c>
      <c r="Z39" s="97">
        <v>1</v>
      </c>
      <c r="AA39" s="101">
        <v>0</v>
      </c>
      <c r="AB39" s="101">
        <v>0</v>
      </c>
      <c r="AC39" s="101">
        <v>0</v>
      </c>
      <c r="AD39" s="101">
        <v>0</v>
      </c>
      <c r="AE39" s="101">
        <v>0</v>
      </c>
      <c r="AF39" s="101">
        <v>0</v>
      </c>
      <c r="AG39" s="97">
        <v>1</v>
      </c>
      <c r="AH39" s="101">
        <v>0</v>
      </c>
      <c r="AI39" s="101">
        <v>0</v>
      </c>
    </row>
    <row r="40" spans="1:35" ht="18" x14ac:dyDescent="0.4">
      <c r="A40" s="101">
        <v>0</v>
      </c>
      <c r="B40" s="101">
        <v>0</v>
      </c>
      <c r="C40" s="101">
        <v>0</v>
      </c>
      <c r="D40" s="101">
        <v>0</v>
      </c>
      <c r="E40" s="97">
        <v>1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97">
        <v>1</v>
      </c>
      <c r="M40" s="101">
        <v>0</v>
      </c>
      <c r="N40" s="101">
        <v>0</v>
      </c>
      <c r="O40" s="101">
        <v>0</v>
      </c>
      <c r="P40" s="101">
        <v>0</v>
      </c>
      <c r="Q40" s="101">
        <v>0</v>
      </c>
      <c r="R40" s="101">
        <v>0</v>
      </c>
      <c r="S40" s="97">
        <v>1</v>
      </c>
      <c r="T40" s="101">
        <v>0</v>
      </c>
      <c r="U40" s="101">
        <v>0</v>
      </c>
      <c r="V40" s="101">
        <v>0</v>
      </c>
      <c r="W40" s="101">
        <v>0</v>
      </c>
      <c r="X40" s="101">
        <v>0</v>
      </c>
      <c r="Y40" s="101">
        <v>0</v>
      </c>
      <c r="Z40" s="97">
        <v>1</v>
      </c>
      <c r="AA40" s="101">
        <v>0</v>
      </c>
      <c r="AB40" s="101">
        <v>0</v>
      </c>
      <c r="AC40" s="101">
        <v>0</v>
      </c>
      <c r="AD40" s="101">
        <v>0</v>
      </c>
      <c r="AE40" s="101">
        <v>0</v>
      </c>
      <c r="AF40" s="101">
        <v>0</v>
      </c>
      <c r="AG40" s="97">
        <v>1</v>
      </c>
      <c r="AH40" s="101">
        <v>0</v>
      </c>
      <c r="AI40" s="101">
        <v>0</v>
      </c>
    </row>
    <row r="41" spans="1:35" ht="18" x14ac:dyDescent="0.4">
      <c r="A41" s="101">
        <v>0</v>
      </c>
      <c r="B41" s="101">
        <v>0</v>
      </c>
      <c r="C41" s="101">
        <v>0</v>
      </c>
      <c r="D41" s="101">
        <v>0</v>
      </c>
      <c r="E41" s="97">
        <v>1</v>
      </c>
      <c r="F41" s="101">
        <v>0</v>
      </c>
      <c r="G41" s="101">
        <v>0</v>
      </c>
      <c r="H41" s="101">
        <v>0</v>
      </c>
      <c r="I41" s="101">
        <v>0</v>
      </c>
      <c r="J41" s="101">
        <v>0</v>
      </c>
      <c r="K41" s="101">
        <v>0</v>
      </c>
      <c r="L41" s="97">
        <v>1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97">
        <v>1</v>
      </c>
      <c r="T41" s="101">
        <v>0</v>
      </c>
      <c r="U41" s="101">
        <v>0</v>
      </c>
      <c r="V41" s="101">
        <v>0</v>
      </c>
      <c r="W41" s="101">
        <v>0</v>
      </c>
      <c r="X41" s="101">
        <v>0</v>
      </c>
      <c r="Y41" s="101">
        <v>0</v>
      </c>
      <c r="Z41" s="97">
        <v>1</v>
      </c>
      <c r="AA41" s="101">
        <v>0</v>
      </c>
      <c r="AB41" s="101">
        <v>0</v>
      </c>
      <c r="AC41" s="101">
        <v>0</v>
      </c>
      <c r="AD41" s="101">
        <v>0</v>
      </c>
      <c r="AE41" s="101">
        <v>0</v>
      </c>
      <c r="AF41" s="101">
        <v>0</v>
      </c>
      <c r="AG41" s="97">
        <v>1</v>
      </c>
      <c r="AH41" s="101">
        <v>0</v>
      </c>
      <c r="AI41" s="101">
        <v>0</v>
      </c>
    </row>
    <row r="42" spans="1:35" ht="18" x14ac:dyDescent="0.4">
      <c r="A42" s="101">
        <v>0</v>
      </c>
      <c r="B42" s="101">
        <v>0</v>
      </c>
      <c r="C42" s="101">
        <v>0</v>
      </c>
      <c r="D42" s="101">
        <v>0</v>
      </c>
      <c r="E42" s="97">
        <v>1</v>
      </c>
      <c r="F42" s="101">
        <v>0</v>
      </c>
      <c r="G42" s="101">
        <v>0</v>
      </c>
      <c r="H42" s="101">
        <v>0</v>
      </c>
      <c r="I42" s="101">
        <v>0</v>
      </c>
      <c r="J42" s="101">
        <v>0</v>
      </c>
      <c r="K42" s="101">
        <v>0</v>
      </c>
      <c r="L42" s="97">
        <v>1</v>
      </c>
      <c r="M42" s="101">
        <v>0</v>
      </c>
      <c r="N42" s="101">
        <v>0</v>
      </c>
      <c r="O42" s="101">
        <v>0</v>
      </c>
      <c r="P42" s="101">
        <v>0</v>
      </c>
      <c r="Q42" s="101">
        <v>0</v>
      </c>
      <c r="R42" s="101">
        <v>0</v>
      </c>
      <c r="S42" s="97">
        <v>1</v>
      </c>
      <c r="T42" s="101">
        <v>0</v>
      </c>
      <c r="U42" s="101">
        <v>0</v>
      </c>
      <c r="V42" s="101">
        <v>0</v>
      </c>
      <c r="W42" s="101">
        <v>0</v>
      </c>
      <c r="X42" s="101">
        <v>0</v>
      </c>
      <c r="Y42" s="101">
        <v>0</v>
      </c>
      <c r="Z42" s="97">
        <v>1</v>
      </c>
      <c r="AA42" s="101">
        <v>0</v>
      </c>
      <c r="AB42" s="101">
        <v>0</v>
      </c>
      <c r="AC42" s="101">
        <v>0</v>
      </c>
      <c r="AD42" s="101">
        <v>0</v>
      </c>
      <c r="AE42" s="101">
        <v>0</v>
      </c>
      <c r="AF42" s="101">
        <v>0</v>
      </c>
      <c r="AG42" s="97">
        <v>1</v>
      </c>
      <c r="AH42" s="101">
        <v>0</v>
      </c>
      <c r="AI42" s="101">
        <v>0</v>
      </c>
    </row>
    <row r="43" spans="1:35" ht="18" x14ac:dyDescent="0.4">
      <c r="A43" s="101">
        <v>0</v>
      </c>
      <c r="B43" s="101">
        <v>0</v>
      </c>
      <c r="C43" s="101">
        <v>0</v>
      </c>
      <c r="D43" s="101">
        <v>0</v>
      </c>
      <c r="E43" s="97">
        <v>1</v>
      </c>
      <c r="F43" s="101">
        <v>0</v>
      </c>
      <c r="G43" s="101">
        <v>0</v>
      </c>
      <c r="H43" s="96" t="s">
        <v>335</v>
      </c>
      <c r="I43" s="101">
        <v>0</v>
      </c>
      <c r="J43" s="101">
        <v>0</v>
      </c>
      <c r="K43" s="101">
        <v>0</v>
      </c>
      <c r="L43" s="97">
        <v>1</v>
      </c>
      <c r="M43" s="101">
        <v>0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97">
        <v>1</v>
      </c>
      <c r="T43" s="101">
        <v>0</v>
      </c>
      <c r="U43" s="101">
        <v>0</v>
      </c>
      <c r="V43" s="96" t="s">
        <v>232</v>
      </c>
      <c r="W43" s="101">
        <v>0</v>
      </c>
      <c r="X43" s="101">
        <v>0</v>
      </c>
      <c r="Y43" s="101">
        <v>0</v>
      </c>
      <c r="Z43" s="97">
        <v>1</v>
      </c>
      <c r="AA43" s="101">
        <v>0</v>
      </c>
      <c r="AB43" s="101">
        <v>0</v>
      </c>
      <c r="AC43" s="101">
        <v>0</v>
      </c>
      <c r="AD43" s="101">
        <v>0</v>
      </c>
      <c r="AE43" s="101">
        <v>0</v>
      </c>
      <c r="AF43" s="101">
        <v>0</v>
      </c>
      <c r="AG43" s="97">
        <v>1</v>
      </c>
      <c r="AH43" s="101">
        <v>0</v>
      </c>
      <c r="AI43" s="101">
        <v>0</v>
      </c>
    </row>
    <row r="44" spans="1:35" ht="18" x14ac:dyDescent="0.4">
      <c r="A44" s="101">
        <v>0</v>
      </c>
      <c r="B44" s="101">
        <v>0</v>
      </c>
      <c r="C44" s="101">
        <v>0</v>
      </c>
      <c r="D44" s="101">
        <v>0</v>
      </c>
      <c r="E44" s="97">
        <v>1</v>
      </c>
      <c r="F44" s="101">
        <v>0</v>
      </c>
      <c r="G44" s="101">
        <v>0</v>
      </c>
      <c r="H44" s="96" t="s">
        <v>287</v>
      </c>
      <c r="I44" s="101">
        <v>0</v>
      </c>
      <c r="J44" s="101">
        <v>0</v>
      </c>
      <c r="K44" s="101">
        <v>0</v>
      </c>
      <c r="L44" s="97">
        <v>1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97">
        <v>1</v>
      </c>
      <c r="T44" s="101">
        <v>0</v>
      </c>
      <c r="U44" s="101">
        <v>0</v>
      </c>
      <c r="V44" s="96" t="s">
        <v>335</v>
      </c>
      <c r="W44" s="101">
        <v>0</v>
      </c>
      <c r="X44" s="101">
        <v>0</v>
      </c>
      <c r="Y44" s="101">
        <v>0</v>
      </c>
      <c r="Z44" s="97">
        <v>1</v>
      </c>
      <c r="AA44" s="101">
        <v>0</v>
      </c>
      <c r="AB44" s="101">
        <v>0</v>
      </c>
      <c r="AC44" s="101">
        <v>0</v>
      </c>
      <c r="AD44" s="101">
        <v>0</v>
      </c>
      <c r="AE44" s="101">
        <v>0</v>
      </c>
      <c r="AF44" s="101">
        <v>0</v>
      </c>
      <c r="AG44" s="97">
        <v>1</v>
      </c>
      <c r="AH44" s="101">
        <v>0</v>
      </c>
      <c r="AI44" s="101">
        <v>0</v>
      </c>
    </row>
    <row r="45" spans="1:35" ht="18" x14ac:dyDescent="0.4">
      <c r="A45" s="101">
        <v>0</v>
      </c>
      <c r="B45" s="101">
        <v>0</v>
      </c>
      <c r="C45" s="101">
        <v>0</v>
      </c>
      <c r="D45" s="101">
        <v>0</v>
      </c>
      <c r="E45" s="97">
        <v>1</v>
      </c>
      <c r="F45" s="101">
        <v>0</v>
      </c>
      <c r="G45" s="101">
        <v>0</v>
      </c>
      <c r="H45" s="96" t="s">
        <v>249</v>
      </c>
      <c r="I45" s="101">
        <v>0</v>
      </c>
      <c r="J45" s="101">
        <v>0</v>
      </c>
      <c r="K45" s="101">
        <v>0</v>
      </c>
      <c r="L45" s="97">
        <v>1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97">
        <v>1</v>
      </c>
      <c r="T45" s="101">
        <v>0</v>
      </c>
      <c r="U45" s="101">
        <v>0</v>
      </c>
      <c r="V45" s="96" t="s">
        <v>287</v>
      </c>
      <c r="W45" s="101">
        <v>0</v>
      </c>
      <c r="X45" s="101">
        <v>0</v>
      </c>
      <c r="Y45" s="101">
        <v>0</v>
      </c>
      <c r="Z45" s="97">
        <v>1</v>
      </c>
      <c r="AA45" s="101">
        <v>0</v>
      </c>
      <c r="AB45" s="101">
        <v>0</v>
      </c>
      <c r="AC45" s="101">
        <v>0</v>
      </c>
      <c r="AD45" s="101">
        <v>0</v>
      </c>
      <c r="AE45" s="101">
        <v>0</v>
      </c>
      <c r="AF45" s="101">
        <v>0</v>
      </c>
      <c r="AG45" s="97">
        <v>1</v>
      </c>
      <c r="AH45" s="101">
        <v>0</v>
      </c>
      <c r="AI45" s="101">
        <v>0</v>
      </c>
    </row>
    <row r="46" spans="1:35" ht="18" x14ac:dyDescent="0.4">
      <c r="A46" s="96" t="s">
        <v>232</v>
      </c>
      <c r="B46" s="101">
        <v>0</v>
      </c>
      <c r="C46" s="101">
        <v>0</v>
      </c>
      <c r="D46" s="101">
        <v>0</v>
      </c>
      <c r="E46" s="97">
        <v>1</v>
      </c>
      <c r="F46" s="101">
        <v>0</v>
      </c>
      <c r="G46" s="101">
        <v>0</v>
      </c>
      <c r="H46" s="96" t="s">
        <v>302</v>
      </c>
      <c r="I46" s="101">
        <v>0</v>
      </c>
      <c r="J46" s="101">
        <v>0</v>
      </c>
      <c r="K46" s="101">
        <v>0</v>
      </c>
      <c r="L46" s="97">
        <v>1</v>
      </c>
      <c r="M46" s="101">
        <v>0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97">
        <v>1</v>
      </c>
      <c r="T46" s="101">
        <v>0</v>
      </c>
      <c r="U46" s="101">
        <v>0</v>
      </c>
      <c r="V46" s="96" t="s">
        <v>249</v>
      </c>
      <c r="W46" s="101">
        <v>0</v>
      </c>
      <c r="X46" s="101">
        <v>0</v>
      </c>
      <c r="Y46" s="101">
        <v>0</v>
      </c>
      <c r="Z46" s="97">
        <v>1</v>
      </c>
      <c r="AA46" s="101">
        <v>0</v>
      </c>
      <c r="AB46" s="101">
        <v>0</v>
      </c>
      <c r="AC46" s="101">
        <v>0</v>
      </c>
      <c r="AD46" s="101">
        <v>0</v>
      </c>
      <c r="AE46" s="101">
        <v>0</v>
      </c>
      <c r="AF46" s="101">
        <v>0</v>
      </c>
      <c r="AG46" s="97">
        <v>1</v>
      </c>
      <c r="AH46" s="101">
        <v>0</v>
      </c>
      <c r="AI46" s="101">
        <v>0</v>
      </c>
    </row>
    <row r="47" spans="1:35" ht="18" x14ac:dyDescent="0.4">
      <c r="A47" s="96" t="s">
        <v>335</v>
      </c>
      <c r="B47" s="101">
        <v>0</v>
      </c>
      <c r="C47" s="101">
        <v>0</v>
      </c>
      <c r="D47" s="101">
        <v>0</v>
      </c>
      <c r="E47" s="97">
        <v>1</v>
      </c>
      <c r="F47" s="101">
        <v>0</v>
      </c>
      <c r="G47" s="101">
        <v>0</v>
      </c>
      <c r="H47" s="96" t="s">
        <v>326</v>
      </c>
      <c r="I47" s="101">
        <v>0</v>
      </c>
      <c r="J47" s="101">
        <v>0</v>
      </c>
      <c r="K47" s="101">
        <v>0</v>
      </c>
      <c r="L47" s="97">
        <v>1</v>
      </c>
      <c r="M47" s="101">
        <v>0</v>
      </c>
      <c r="N47" s="101">
        <v>0</v>
      </c>
      <c r="O47" s="96" t="s">
        <v>335</v>
      </c>
      <c r="P47" s="101">
        <v>0</v>
      </c>
      <c r="Q47" s="101">
        <v>0</v>
      </c>
      <c r="R47" s="101">
        <v>0</v>
      </c>
      <c r="S47" s="97">
        <v>1</v>
      </c>
      <c r="T47" s="101">
        <v>0</v>
      </c>
      <c r="U47" s="101">
        <v>0</v>
      </c>
      <c r="V47" s="96" t="s">
        <v>302</v>
      </c>
      <c r="W47" s="101">
        <v>0</v>
      </c>
      <c r="X47" s="101">
        <v>0</v>
      </c>
      <c r="Y47" s="101">
        <v>0</v>
      </c>
      <c r="Z47" s="97">
        <v>1</v>
      </c>
      <c r="AA47" s="101">
        <v>0</v>
      </c>
      <c r="AB47" s="101">
        <v>0</v>
      </c>
      <c r="AC47" s="101">
        <v>0</v>
      </c>
      <c r="AD47" s="101">
        <v>0</v>
      </c>
      <c r="AE47" s="101">
        <v>0</v>
      </c>
      <c r="AF47" s="101">
        <v>0</v>
      </c>
      <c r="AG47" s="97">
        <v>1</v>
      </c>
      <c r="AH47" s="101">
        <v>0</v>
      </c>
      <c r="AI47" s="101">
        <v>0</v>
      </c>
    </row>
    <row r="48" spans="1:35" ht="18" x14ac:dyDescent="0.4">
      <c r="A48" s="96" t="s">
        <v>287</v>
      </c>
      <c r="B48" s="101">
        <v>0</v>
      </c>
      <c r="C48" s="101">
        <v>0</v>
      </c>
      <c r="D48" s="101">
        <v>0</v>
      </c>
      <c r="E48" s="97">
        <v>1</v>
      </c>
      <c r="F48" s="101">
        <v>0</v>
      </c>
      <c r="G48" s="101">
        <v>0</v>
      </c>
      <c r="H48" s="96" t="s">
        <v>282</v>
      </c>
      <c r="I48" s="101">
        <v>0</v>
      </c>
      <c r="J48" s="101">
        <v>0</v>
      </c>
      <c r="K48" s="101">
        <v>0</v>
      </c>
      <c r="L48" s="97">
        <v>1</v>
      </c>
      <c r="M48" s="101">
        <v>0</v>
      </c>
      <c r="N48" s="101">
        <v>0</v>
      </c>
      <c r="O48" s="96" t="s">
        <v>287</v>
      </c>
      <c r="P48" s="101">
        <v>0</v>
      </c>
      <c r="Q48" s="101">
        <v>0</v>
      </c>
      <c r="R48" s="101">
        <v>0</v>
      </c>
      <c r="S48" s="97">
        <v>1</v>
      </c>
      <c r="T48" s="101">
        <v>0</v>
      </c>
      <c r="U48" s="101">
        <v>0</v>
      </c>
      <c r="V48" s="96" t="s">
        <v>326</v>
      </c>
      <c r="W48" s="101">
        <v>0</v>
      </c>
      <c r="X48" s="101">
        <v>0</v>
      </c>
      <c r="Y48" s="101">
        <v>0</v>
      </c>
      <c r="Z48" s="97">
        <v>1</v>
      </c>
      <c r="AA48" s="101">
        <v>0</v>
      </c>
      <c r="AB48" s="101">
        <v>0</v>
      </c>
      <c r="AC48" s="101">
        <v>0</v>
      </c>
      <c r="AD48" s="101">
        <v>0</v>
      </c>
      <c r="AE48" s="101">
        <v>0</v>
      </c>
      <c r="AF48" s="101">
        <v>0</v>
      </c>
      <c r="AG48" s="97">
        <v>1</v>
      </c>
      <c r="AH48" s="101">
        <v>0</v>
      </c>
      <c r="AI48" s="101">
        <v>0</v>
      </c>
    </row>
    <row r="49" spans="1:35" ht="18" x14ac:dyDescent="0.4">
      <c r="A49" s="96" t="s">
        <v>249</v>
      </c>
      <c r="B49" s="101">
        <v>0</v>
      </c>
      <c r="C49" s="101">
        <v>0</v>
      </c>
      <c r="D49" s="101">
        <v>0</v>
      </c>
      <c r="E49" s="97">
        <v>1</v>
      </c>
      <c r="F49" s="101">
        <v>0</v>
      </c>
      <c r="G49" s="101">
        <v>0</v>
      </c>
      <c r="H49" s="96" t="s">
        <v>215</v>
      </c>
      <c r="I49" s="101">
        <v>0</v>
      </c>
      <c r="J49" s="101">
        <v>0</v>
      </c>
      <c r="K49" s="101">
        <v>0</v>
      </c>
      <c r="L49" s="97">
        <v>1</v>
      </c>
      <c r="M49" s="101">
        <v>0</v>
      </c>
      <c r="N49" s="101">
        <v>0</v>
      </c>
      <c r="O49" s="96" t="s">
        <v>249</v>
      </c>
      <c r="P49" s="101">
        <v>0</v>
      </c>
      <c r="Q49" s="101">
        <v>0</v>
      </c>
      <c r="R49" s="101">
        <v>0</v>
      </c>
      <c r="S49" s="97">
        <v>1</v>
      </c>
      <c r="T49" s="101">
        <v>0</v>
      </c>
      <c r="U49" s="101">
        <v>0</v>
      </c>
      <c r="V49" s="96" t="s">
        <v>282</v>
      </c>
      <c r="W49" s="101">
        <v>0</v>
      </c>
      <c r="X49" s="101">
        <v>0</v>
      </c>
      <c r="Y49" s="101">
        <v>0</v>
      </c>
      <c r="Z49" s="97">
        <v>1</v>
      </c>
      <c r="AA49" s="101">
        <v>0</v>
      </c>
      <c r="AB49" s="101">
        <v>0</v>
      </c>
      <c r="AC49" s="101">
        <v>0</v>
      </c>
      <c r="AD49" s="101">
        <v>0</v>
      </c>
      <c r="AE49" s="101">
        <v>0</v>
      </c>
      <c r="AF49" s="101">
        <v>0</v>
      </c>
      <c r="AG49" s="97">
        <v>1</v>
      </c>
      <c r="AH49" s="101">
        <v>0</v>
      </c>
      <c r="AI49" s="101">
        <v>0</v>
      </c>
    </row>
    <row r="50" spans="1:35" ht="18" x14ac:dyDescent="0.4">
      <c r="A50" s="96" t="s">
        <v>302</v>
      </c>
      <c r="B50" s="101">
        <v>0</v>
      </c>
      <c r="C50" s="101">
        <v>0</v>
      </c>
      <c r="D50" s="101">
        <v>0</v>
      </c>
      <c r="E50" s="97">
        <v>1</v>
      </c>
      <c r="F50" s="101">
        <v>0</v>
      </c>
      <c r="G50" s="101">
        <v>0</v>
      </c>
      <c r="H50" s="96" t="s">
        <v>269</v>
      </c>
      <c r="I50" s="101">
        <v>0</v>
      </c>
      <c r="J50" s="101">
        <v>0</v>
      </c>
      <c r="K50" s="101">
        <v>0</v>
      </c>
      <c r="L50" s="97">
        <v>1</v>
      </c>
      <c r="M50" s="101">
        <v>0</v>
      </c>
      <c r="N50" s="101">
        <v>0</v>
      </c>
      <c r="O50" s="96" t="s">
        <v>302</v>
      </c>
      <c r="P50" s="101">
        <v>0</v>
      </c>
      <c r="Q50" s="101">
        <v>0</v>
      </c>
      <c r="R50" s="101">
        <v>0</v>
      </c>
      <c r="S50" s="97">
        <v>1</v>
      </c>
      <c r="T50" s="101">
        <v>0</v>
      </c>
      <c r="U50" s="101">
        <v>0</v>
      </c>
      <c r="V50" s="96" t="s">
        <v>215</v>
      </c>
      <c r="W50" s="101">
        <v>0</v>
      </c>
      <c r="X50" s="101">
        <v>0</v>
      </c>
      <c r="Y50" s="101">
        <v>0</v>
      </c>
      <c r="Z50" s="97">
        <v>1</v>
      </c>
      <c r="AA50" s="101">
        <v>0</v>
      </c>
      <c r="AB50" s="101">
        <v>0</v>
      </c>
      <c r="AC50" s="101">
        <v>0</v>
      </c>
      <c r="AD50" s="101">
        <v>0</v>
      </c>
      <c r="AE50" s="101">
        <v>0</v>
      </c>
      <c r="AF50" s="101">
        <v>0</v>
      </c>
      <c r="AG50" s="97">
        <v>1</v>
      </c>
      <c r="AH50" s="101">
        <v>0</v>
      </c>
      <c r="AI50" s="101">
        <v>0</v>
      </c>
    </row>
    <row r="51" spans="1:35" ht="18" x14ac:dyDescent="0.4">
      <c r="A51" s="96" t="s">
        <v>326</v>
      </c>
      <c r="B51" s="101">
        <v>0</v>
      </c>
      <c r="C51" s="101">
        <v>0</v>
      </c>
      <c r="D51" s="101">
        <v>0</v>
      </c>
      <c r="E51" s="97">
        <v>1</v>
      </c>
      <c r="F51" s="101">
        <v>0</v>
      </c>
      <c r="G51" s="101">
        <v>0</v>
      </c>
      <c r="H51" s="96" t="s">
        <v>247</v>
      </c>
      <c r="I51" s="101">
        <v>0</v>
      </c>
      <c r="J51" s="101">
        <v>0</v>
      </c>
      <c r="K51" s="101">
        <v>0</v>
      </c>
      <c r="L51" s="97">
        <v>1</v>
      </c>
      <c r="M51" s="101">
        <v>0</v>
      </c>
      <c r="N51" s="101">
        <v>0</v>
      </c>
      <c r="O51" s="96" t="s">
        <v>326</v>
      </c>
      <c r="P51" s="101">
        <v>0</v>
      </c>
      <c r="Q51" s="101">
        <v>0</v>
      </c>
      <c r="R51" s="101">
        <v>0</v>
      </c>
      <c r="S51" s="97">
        <v>1</v>
      </c>
      <c r="T51" s="101">
        <v>0</v>
      </c>
      <c r="U51" s="101">
        <v>0</v>
      </c>
      <c r="V51" s="96" t="s">
        <v>269</v>
      </c>
      <c r="W51" s="101">
        <v>0</v>
      </c>
      <c r="X51" s="101">
        <v>0</v>
      </c>
      <c r="Y51" s="101">
        <v>0</v>
      </c>
      <c r="Z51" s="97">
        <v>1</v>
      </c>
      <c r="AA51" s="101">
        <v>0</v>
      </c>
      <c r="AB51" s="101">
        <v>0</v>
      </c>
      <c r="AC51" s="96" t="s">
        <v>232</v>
      </c>
      <c r="AD51" s="101">
        <v>0</v>
      </c>
      <c r="AE51" s="101">
        <v>0</v>
      </c>
      <c r="AF51" s="101">
        <v>0</v>
      </c>
      <c r="AG51" s="97">
        <v>1</v>
      </c>
      <c r="AH51" s="101">
        <v>0</v>
      </c>
      <c r="AI51" s="101">
        <v>0</v>
      </c>
    </row>
    <row r="52" spans="1:35" ht="18" x14ac:dyDescent="0.4">
      <c r="A52" s="96" t="s">
        <v>282</v>
      </c>
      <c r="B52" s="101">
        <v>0</v>
      </c>
      <c r="C52" s="101">
        <v>0</v>
      </c>
      <c r="D52" s="101">
        <v>0</v>
      </c>
      <c r="E52" s="97">
        <v>1</v>
      </c>
      <c r="F52" s="101">
        <v>0</v>
      </c>
      <c r="G52" s="101">
        <v>0</v>
      </c>
      <c r="H52" s="96" t="s">
        <v>340</v>
      </c>
      <c r="I52" s="101">
        <v>0</v>
      </c>
      <c r="J52" s="101">
        <v>0</v>
      </c>
      <c r="K52" s="101">
        <v>0</v>
      </c>
      <c r="L52" s="97">
        <v>1</v>
      </c>
      <c r="M52" s="101">
        <v>0</v>
      </c>
      <c r="N52" s="101">
        <v>0</v>
      </c>
      <c r="O52" s="96" t="s">
        <v>282</v>
      </c>
      <c r="P52" s="101">
        <v>0</v>
      </c>
      <c r="Q52" s="101">
        <v>0</v>
      </c>
      <c r="R52" s="101">
        <v>0</v>
      </c>
      <c r="S52" s="97">
        <v>1</v>
      </c>
      <c r="T52" s="101">
        <v>0</v>
      </c>
      <c r="U52" s="101">
        <v>0</v>
      </c>
      <c r="V52" s="96" t="s">
        <v>340</v>
      </c>
      <c r="W52" s="101">
        <v>0</v>
      </c>
      <c r="X52" s="101">
        <v>0</v>
      </c>
      <c r="Y52" s="101">
        <v>0</v>
      </c>
      <c r="Z52" s="97">
        <v>1</v>
      </c>
      <c r="AA52" s="101">
        <v>0</v>
      </c>
      <c r="AB52" s="101">
        <v>0</v>
      </c>
      <c r="AC52" s="96" t="s">
        <v>335</v>
      </c>
      <c r="AD52" s="101">
        <v>0</v>
      </c>
      <c r="AE52" s="101">
        <v>0</v>
      </c>
      <c r="AF52" s="101">
        <v>0</v>
      </c>
      <c r="AG52" s="97">
        <v>1</v>
      </c>
      <c r="AH52" s="101">
        <v>0</v>
      </c>
      <c r="AI52" s="101">
        <v>0</v>
      </c>
    </row>
    <row r="53" spans="1:35" ht="18" x14ac:dyDescent="0.4">
      <c r="A53" s="96" t="s">
        <v>269</v>
      </c>
      <c r="B53" s="101">
        <v>0</v>
      </c>
      <c r="C53" s="101">
        <v>0</v>
      </c>
      <c r="D53" s="101">
        <v>0</v>
      </c>
      <c r="E53" s="97">
        <v>1</v>
      </c>
      <c r="F53" s="101">
        <v>0</v>
      </c>
      <c r="G53" s="101">
        <v>0</v>
      </c>
      <c r="H53" s="96" t="s">
        <v>265</v>
      </c>
      <c r="I53" s="101">
        <v>0</v>
      </c>
      <c r="J53" s="101">
        <v>0</v>
      </c>
      <c r="K53" s="101">
        <v>0</v>
      </c>
      <c r="L53" s="97">
        <v>1</v>
      </c>
      <c r="M53" s="101">
        <v>0</v>
      </c>
      <c r="N53" s="101">
        <v>0</v>
      </c>
      <c r="O53" s="96" t="s">
        <v>215</v>
      </c>
      <c r="P53" s="101">
        <v>0</v>
      </c>
      <c r="Q53" s="101">
        <v>0</v>
      </c>
      <c r="R53" s="101">
        <v>0</v>
      </c>
      <c r="S53" s="97">
        <v>1</v>
      </c>
      <c r="T53" s="101">
        <v>0</v>
      </c>
      <c r="U53" s="101">
        <v>0</v>
      </c>
      <c r="V53" s="96" t="s">
        <v>281</v>
      </c>
      <c r="W53" s="101">
        <v>0</v>
      </c>
      <c r="X53" s="101">
        <v>0</v>
      </c>
      <c r="Y53" s="101">
        <v>0</v>
      </c>
      <c r="Z53" s="97">
        <v>1</v>
      </c>
      <c r="AA53" s="101">
        <v>0</v>
      </c>
      <c r="AB53" s="101">
        <v>0</v>
      </c>
      <c r="AC53" s="96" t="s">
        <v>287</v>
      </c>
      <c r="AD53" s="101">
        <v>0</v>
      </c>
      <c r="AE53" s="101">
        <v>0</v>
      </c>
      <c r="AF53" s="101">
        <v>0</v>
      </c>
      <c r="AG53" s="97">
        <v>1</v>
      </c>
      <c r="AH53" s="101">
        <v>0</v>
      </c>
      <c r="AI53" s="101">
        <v>0</v>
      </c>
    </row>
    <row r="54" spans="1:35" ht="18" x14ac:dyDescent="0.4">
      <c r="A54" s="96" t="s">
        <v>340</v>
      </c>
      <c r="B54" s="101">
        <v>0</v>
      </c>
      <c r="C54" s="101">
        <v>0</v>
      </c>
      <c r="D54" s="101">
        <v>0</v>
      </c>
      <c r="E54" s="97">
        <v>1</v>
      </c>
      <c r="F54" s="101">
        <v>0</v>
      </c>
      <c r="G54" s="101">
        <v>0</v>
      </c>
      <c r="H54" s="96" t="s">
        <v>245</v>
      </c>
      <c r="I54" s="101">
        <v>0</v>
      </c>
      <c r="J54" s="101">
        <v>0</v>
      </c>
      <c r="K54" s="101">
        <v>0</v>
      </c>
      <c r="L54" s="97">
        <v>1</v>
      </c>
      <c r="M54" s="101">
        <v>0</v>
      </c>
      <c r="N54" s="101">
        <v>0</v>
      </c>
      <c r="O54" s="96" t="s">
        <v>269</v>
      </c>
      <c r="P54" s="101">
        <v>0</v>
      </c>
      <c r="Q54" s="101">
        <v>0</v>
      </c>
      <c r="R54" s="101">
        <v>0</v>
      </c>
      <c r="S54" s="97">
        <v>1</v>
      </c>
      <c r="T54" s="101">
        <v>0</v>
      </c>
      <c r="U54" s="101">
        <v>0</v>
      </c>
      <c r="V54" s="96" t="s">
        <v>307</v>
      </c>
      <c r="W54" s="101">
        <v>0</v>
      </c>
      <c r="X54" s="101">
        <v>0</v>
      </c>
      <c r="Y54" s="101">
        <v>0</v>
      </c>
      <c r="Z54" s="97">
        <v>1</v>
      </c>
      <c r="AA54" s="101">
        <v>0</v>
      </c>
      <c r="AB54" s="101">
        <v>0</v>
      </c>
      <c r="AC54" s="96" t="s">
        <v>302</v>
      </c>
      <c r="AD54" s="101">
        <v>0</v>
      </c>
      <c r="AE54" s="101">
        <v>0</v>
      </c>
      <c r="AF54" s="101">
        <v>0</v>
      </c>
      <c r="AG54" s="97">
        <v>1</v>
      </c>
      <c r="AH54" s="101">
        <v>0</v>
      </c>
      <c r="AI54" s="101">
        <v>0</v>
      </c>
    </row>
    <row r="55" spans="1:35" ht="18" x14ac:dyDescent="0.4">
      <c r="A55" s="96" t="s">
        <v>281</v>
      </c>
      <c r="B55" s="101">
        <v>0</v>
      </c>
      <c r="C55" s="101">
        <v>0</v>
      </c>
      <c r="D55" s="101">
        <v>0</v>
      </c>
      <c r="E55" s="97">
        <v>1</v>
      </c>
      <c r="F55" s="101">
        <v>0</v>
      </c>
      <c r="G55" s="101">
        <v>0</v>
      </c>
      <c r="H55" s="96" t="s">
        <v>259</v>
      </c>
      <c r="I55" s="101">
        <v>0</v>
      </c>
      <c r="J55" s="101">
        <v>0</v>
      </c>
      <c r="K55" s="101">
        <v>0</v>
      </c>
      <c r="L55" s="97">
        <v>1</v>
      </c>
      <c r="M55" s="101">
        <v>0</v>
      </c>
      <c r="N55" s="101">
        <v>0</v>
      </c>
      <c r="O55" s="96" t="s">
        <v>247</v>
      </c>
      <c r="P55" s="101">
        <v>0</v>
      </c>
      <c r="Q55" s="101">
        <v>0</v>
      </c>
      <c r="R55" s="101">
        <v>0</v>
      </c>
      <c r="S55" s="97">
        <v>1</v>
      </c>
      <c r="T55" s="101">
        <v>0</v>
      </c>
      <c r="U55" s="101">
        <v>0</v>
      </c>
      <c r="V55" s="96" t="s">
        <v>312</v>
      </c>
      <c r="W55" s="101">
        <v>0</v>
      </c>
      <c r="X55" s="101">
        <v>0</v>
      </c>
      <c r="Y55" s="101">
        <v>0</v>
      </c>
      <c r="Z55" s="97">
        <v>1</v>
      </c>
      <c r="AA55" s="101">
        <v>0</v>
      </c>
      <c r="AB55" s="101">
        <v>0</v>
      </c>
      <c r="AC55" s="96" t="s">
        <v>282</v>
      </c>
      <c r="AD55" s="101">
        <v>0</v>
      </c>
      <c r="AE55" s="101">
        <v>0</v>
      </c>
      <c r="AF55" s="101">
        <v>0</v>
      </c>
      <c r="AG55" s="97">
        <v>1</v>
      </c>
      <c r="AH55" s="101">
        <v>0</v>
      </c>
      <c r="AI55" s="101">
        <v>0</v>
      </c>
    </row>
    <row r="56" spans="1:35" ht="36" x14ac:dyDescent="0.4">
      <c r="A56" s="96" t="s">
        <v>307</v>
      </c>
      <c r="B56" s="101">
        <v>0</v>
      </c>
      <c r="C56" s="101">
        <v>0</v>
      </c>
      <c r="D56" s="101">
        <v>0</v>
      </c>
      <c r="E56" s="97">
        <v>1</v>
      </c>
      <c r="F56" s="101">
        <v>0</v>
      </c>
      <c r="G56" s="101">
        <v>0</v>
      </c>
      <c r="H56" s="96" t="s">
        <v>239</v>
      </c>
      <c r="I56" s="101">
        <v>0</v>
      </c>
      <c r="J56" s="101">
        <v>0</v>
      </c>
      <c r="K56" s="101">
        <v>0</v>
      </c>
      <c r="L56" s="97">
        <v>1</v>
      </c>
      <c r="M56" s="101">
        <v>0</v>
      </c>
      <c r="N56" s="101">
        <v>0</v>
      </c>
      <c r="O56" s="96" t="s">
        <v>340</v>
      </c>
      <c r="P56" s="101">
        <v>0</v>
      </c>
      <c r="Q56" s="101">
        <v>0</v>
      </c>
      <c r="R56" s="101">
        <v>0</v>
      </c>
      <c r="S56" s="97">
        <v>1</v>
      </c>
      <c r="T56" s="101">
        <v>0</v>
      </c>
      <c r="U56" s="101">
        <v>0</v>
      </c>
      <c r="V56" s="96" t="s">
        <v>301</v>
      </c>
      <c r="W56" s="101">
        <v>0</v>
      </c>
      <c r="X56" s="101">
        <v>0</v>
      </c>
      <c r="Y56" s="101">
        <v>0</v>
      </c>
      <c r="Z56" s="97">
        <v>1</v>
      </c>
      <c r="AA56" s="101">
        <v>0</v>
      </c>
      <c r="AB56" s="101">
        <v>0</v>
      </c>
      <c r="AC56" s="96" t="s">
        <v>215</v>
      </c>
      <c r="AD56" s="101">
        <v>0</v>
      </c>
      <c r="AE56" s="101">
        <v>0</v>
      </c>
      <c r="AF56" s="101">
        <v>0</v>
      </c>
      <c r="AG56" s="97">
        <v>1</v>
      </c>
      <c r="AH56" s="101">
        <v>0</v>
      </c>
      <c r="AI56" s="101">
        <v>0</v>
      </c>
    </row>
    <row r="57" spans="1:35" ht="18" x14ac:dyDescent="0.4">
      <c r="A57" s="96" t="s">
        <v>312</v>
      </c>
      <c r="B57" s="101">
        <v>0</v>
      </c>
      <c r="C57" s="101">
        <v>0</v>
      </c>
      <c r="D57" s="101">
        <v>0</v>
      </c>
      <c r="E57" s="97">
        <v>1</v>
      </c>
      <c r="F57" s="101">
        <v>0</v>
      </c>
      <c r="G57" s="101">
        <v>0</v>
      </c>
      <c r="H57" s="96" t="s">
        <v>281</v>
      </c>
      <c r="I57" s="101">
        <v>0</v>
      </c>
      <c r="J57" s="101">
        <v>0</v>
      </c>
      <c r="K57" s="101">
        <v>0</v>
      </c>
      <c r="L57" s="97">
        <v>1</v>
      </c>
      <c r="M57" s="101">
        <v>0</v>
      </c>
      <c r="N57" s="101">
        <v>0</v>
      </c>
      <c r="O57" s="96" t="s">
        <v>265</v>
      </c>
      <c r="P57" s="101">
        <v>0</v>
      </c>
      <c r="Q57" s="101">
        <v>0</v>
      </c>
      <c r="R57" s="101">
        <v>0</v>
      </c>
      <c r="S57" s="97">
        <v>1</v>
      </c>
      <c r="T57" s="101">
        <v>0</v>
      </c>
      <c r="U57" s="101">
        <v>0</v>
      </c>
      <c r="V57" s="96" t="s">
        <v>343</v>
      </c>
      <c r="W57" s="101">
        <v>0</v>
      </c>
      <c r="X57" s="101">
        <v>0</v>
      </c>
      <c r="Y57" s="101">
        <v>0</v>
      </c>
      <c r="Z57" s="97">
        <v>1</v>
      </c>
      <c r="AA57" s="101">
        <v>0</v>
      </c>
      <c r="AB57" s="101">
        <v>0</v>
      </c>
      <c r="AC57" s="96" t="s">
        <v>247</v>
      </c>
      <c r="AD57" s="101">
        <v>0</v>
      </c>
      <c r="AE57" s="101">
        <v>0</v>
      </c>
      <c r="AF57" s="101">
        <v>0</v>
      </c>
      <c r="AG57" s="97">
        <v>1</v>
      </c>
      <c r="AH57" s="101">
        <v>0</v>
      </c>
      <c r="AI57" s="101">
        <v>0</v>
      </c>
    </row>
    <row r="58" spans="1:35" ht="18" x14ac:dyDescent="0.4">
      <c r="A58" s="96" t="s">
        <v>301</v>
      </c>
      <c r="B58" s="101">
        <v>0</v>
      </c>
      <c r="C58" s="101">
        <v>0</v>
      </c>
      <c r="D58" s="101">
        <v>0</v>
      </c>
      <c r="E58" s="97">
        <v>1</v>
      </c>
      <c r="F58" s="101">
        <v>0</v>
      </c>
      <c r="G58" s="101">
        <v>0</v>
      </c>
      <c r="H58" s="96" t="s">
        <v>307</v>
      </c>
      <c r="I58" s="101">
        <v>0</v>
      </c>
      <c r="J58" s="101">
        <v>0</v>
      </c>
      <c r="K58" s="101">
        <v>0</v>
      </c>
      <c r="L58" s="97">
        <v>1</v>
      </c>
      <c r="M58" s="101">
        <v>0</v>
      </c>
      <c r="N58" s="101">
        <v>0</v>
      </c>
      <c r="O58" s="96" t="s">
        <v>245</v>
      </c>
      <c r="P58" s="101">
        <v>0</v>
      </c>
      <c r="Q58" s="101">
        <v>0</v>
      </c>
      <c r="R58" s="101">
        <v>0</v>
      </c>
      <c r="S58" s="97">
        <v>1</v>
      </c>
      <c r="T58" s="101">
        <v>0</v>
      </c>
      <c r="U58" s="101">
        <v>0</v>
      </c>
      <c r="V58" s="96" t="s">
        <v>344</v>
      </c>
      <c r="W58" s="101">
        <v>0</v>
      </c>
      <c r="X58" s="101">
        <v>0</v>
      </c>
      <c r="Y58" s="101">
        <v>0</v>
      </c>
      <c r="Z58" s="97">
        <v>1</v>
      </c>
      <c r="AA58" s="101">
        <v>0</v>
      </c>
      <c r="AB58" s="101">
        <v>0</v>
      </c>
      <c r="AC58" s="96" t="s">
        <v>340</v>
      </c>
      <c r="AD58" s="101">
        <v>0</v>
      </c>
      <c r="AE58" s="101">
        <v>0</v>
      </c>
      <c r="AF58" s="101">
        <v>0</v>
      </c>
      <c r="AG58" s="97">
        <v>1</v>
      </c>
      <c r="AH58" s="101">
        <v>0</v>
      </c>
      <c r="AI58" s="101">
        <v>0</v>
      </c>
    </row>
    <row r="59" spans="1:35" ht="18" x14ac:dyDescent="0.4">
      <c r="A59" s="96" t="s">
        <v>343</v>
      </c>
      <c r="B59" s="101">
        <v>0</v>
      </c>
      <c r="C59" s="101">
        <v>0</v>
      </c>
      <c r="D59" s="101">
        <v>0</v>
      </c>
      <c r="E59" s="97">
        <v>1</v>
      </c>
      <c r="F59" s="101">
        <v>0</v>
      </c>
      <c r="G59" s="101">
        <v>0</v>
      </c>
      <c r="H59" s="96" t="s">
        <v>312</v>
      </c>
      <c r="I59" s="101">
        <v>0</v>
      </c>
      <c r="J59" s="101">
        <v>0</v>
      </c>
      <c r="K59" s="101">
        <v>0</v>
      </c>
      <c r="L59" s="97">
        <v>1</v>
      </c>
      <c r="M59" s="101">
        <v>0</v>
      </c>
      <c r="N59" s="101">
        <v>0</v>
      </c>
      <c r="O59" s="96" t="s">
        <v>259</v>
      </c>
      <c r="P59" s="101">
        <v>0</v>
      </c>
      <c r="Q59" s="101">
        <v>0</v>
      </c>
      <c r="R59" s="101">
        <v>0</v>
      </c>
      <c r="S59" s="97">
        <v>1</v>
      </c>
      <c r="T59" s="101">
        <v>0</v>
      </c>
      <c r="U59" s="101">
        <v>0</v>
      </c>
      <c r="V59" s="96" t="s">
        <v>272</v>
      </c>
      <c r="W59" s="101">
        <v>0</v>
      </c>
      <c r="X59" s="101">
        <v>0</v>
      </c>
      <c r="Y59" s="101">
        <v>0</v>
      </c>
      <c r="Z59" s="97">
        <v>1</v>
      </c>
      <c r="AA59" s="101">
        <v>0</v>
      </c>
      <c r="AB59" s="101">
        <v>0</v>
      </c>
      <c r="AC59" s="96" t="s">
        <v>265</v>
      </c>
      <c r="AD59" s="101">
        <v>0</v>
      </c>
      <c r="AE59" s="101">
        <v>0</v>
      </c>
      <c r="AF59" s="101">
        <v>0</v>
      </c>
      <c r="AG59" s="97">
        <v>1</v>
      </c>
      <c r="AH59" s="101">
        <v>0</v>
      </c>
      <c r="AI59" s="101">
        <v>0</v>
      </c>
    </row>
    <row r="60" spans="1:35" ht="36" x14ac:dyDescent="0.4">
      <c r="A60" s="96" t="s">
        <v>344</v>
      </c>
      <c r="B60" s="101">
        <v>0</v>
      </c>
      <c r="C60" s="101">
        <v>0</v>
      </c>
      <c r="D60" s="101">
        <v>0</v>
      </c>
      <c r="E60" s="97">
        <v>1</v>
      </c>
      <c r="F60" s="101">
        <v>0</v>
      </c>
      <c r="G60" s="101">
        <v>0</v>
      </c>
      <c r="H60" s="96" t="s">
        <v>301</v>
      </c>
      <c r="I60" s="101">
        <v>0</v>
      </c>
      <c r="J60" s="101">
        <v>0</v>
      </c>
      <c r="K60" s="101">
        <v>0</v>
      </c>
      <c r="L60" s="97">
        <v>1</v>
      </c>
      <c r="M60" s="101">
        <v>0</v>
      </c>
      <c r="N60" s="101">
        <v>0</v>
      </c>
      <c r="O60" s="96" t="s">
        <v>239</v>
      </c>
      <c r="P60" s="101">
        <v>0</v>
      </c>
      <c r="Q60" s="101">
        <v>0</v>
      </c>
      <c r="R60" s="101">
        <v>0</v>
      </c>
      <c r="S60" s="97">
        <v>1</v>
      </c>
      <c r="T60" s="101">
        <v>0</v>
      </c>
      <c r="U60" s="101">
        <v>0</v>
      </c>
      <c r="V60" s="96" t="s">
        <v>305</v>
      </c>
      <c r="W60" s="101">
        <v>0</v>
      </c>
      <c r="X60" s="101">
        <v>0</v>
      </c>
      <c r="Y60" s="101">
        <v>0</v>
      </c>
      <c r="Z60" s="97">
        <v>1</v>
      </c>
      <c r="AA60" s="101">
        <v>0</v>
      </c>
      <c r="AB60" s="101">
        <v>0</v>
      </c>
      <c r="AC60" s="96" t="s">
        <v>245</v>
      </c>
      <c r="AD60" s="101">
        <v>0</v>
      </c>
      <c r="AE60" s="101">
        <v>0</v>
      </c>
      <c r="AF60" s="101">
        <v>0</v>
      </c>
      <c r="AG60" s="97">
        <v>1</v>
      </c>
      <c r="AH60" s="101">
        <v>0</v>
      </c>
      <c r="AI60" s="101">
        <v>0</v>
      </c>
    </row>
    <row r="61" spans="1:35" ht="18" x14ac:dyDescent="0.4">
      <c r="A61" s="96" t="s">
        <v>272</v>
      </c>
      <c r="B61" s="101">
        <v>0</v>
      </c>
      <c r="C61" s="101">
        <v>0</v>
      </c>
      <c r="D61" s="101">
        <v>0</v>
      </c>
      <c r="E61" s="97">
        <v>1</v>
      </c>
      <c r="F61" s="101">
        <v>0</v>
      </c>
      <c r="G61" s="101">
        <v>0</v>
      </c>
      <c r="H61" s="96" t="s">
        <v>343</v>
      </c>
      <c r="I61" s="101">
        <v>0</v>
      </c>
      <c r="J61" s="101">
        <v>0</v>
      </c>
      <c r="K61" s="101">
        <v>0</v>
      </c>
      <c r="L61" s="97">
        <v>1</v>
      </c>
      <c r="M61" s="101">
        <v>0</v>
      </c>
      <c r="N61" s="101">
        <v>0</v>
      </c>
      <c r="O61" s="96" t="s">
        <v>281</v>
      </c>
      <c r="P61" s="101">
        <v>0</v>
      </c>
      <c r="Q61" s="101">
        <v>0</v>
      </c>
      <c r="R61" s="101">
        <v>0</v>
      </c>
      <c r="S61" s="97">
        <v>1</v>
      </c>
      <c r="T61" s="101">
        <v>0</v>
      </c>
      <c r="U61" s="101">
        <v>0</v>
      </c>
      <c r="V61" s="96" t="s">
        <v>290</v>
      </c>
      <c r="W61" s="101">
        <v>0</v>
      </c>
      <c r="X61" s="101">
        <v>0</v>
      </c>
      <c r="Y61" s="101">
        <v>0</v>
      </c>
      <c r="Z61" s="97">
        <v>1</v>
      </c>
      <c r="AA61" s="101">
        <v>0</v>
      </c>
      <c r="AB61" s="101">
        <v>0</v>
      </c>
      <c r="AC61" s="96" t="s">
        <v>259</v>
      </c>
      <c r="AD61" s="101">
        <v>0</v>
      </c>
      <c r="AE61" s="101">
        <v>0</v>
      </c>
      <c r="AF61" s="101">
        <v>0</v>
      </c>
      <c r="AG61" s="97">
        <v>1</v>
      </c>
      <c r="AH61" s="101">
        <v>0</v>
      </c>
      <c r="AI61" s="101">
        <v>0</v>
      </c>
    </row>
    <row r="62" spans="1:35" ht="36" x14ac:dyDescent="0.4">
      <c r="A62" s="96" t="s">
        <v>305</v>
      </c>
      <c r="B62" s="101">
        <v>0</v>
      </c>
      <c r="C62" s="101">
        <v>0</v>
      </c>
      <c r="D62" s="101">
        <v>0</v>
      </c>
      <c r="E62" s="97">
        <v>1</v>
      </c>
      <c r="F62" s="101">
        <v>0</v>
      </c>
      <c r="G62" s="101">
        <v>0</v>
      </c>
      <c r="H62" s="96" t="s">
        <v>344</v>
      </c>
      <c r="I62" s="101">
        <v>0</v>
      </c>
      <c r="J62" s="101">
        <v>0</v>
      </c>
      <c r="K62" s="101">
        <v>0</v>
      </c>
      <c r="L62" s="97">
        <v>1</v>
      </c>
      <c r="M62" s="101">
        <v>0</v>
      </c>
      <c r="N62" s="101">
        <v>0</v>
      </c>
      <c r="O62" s="96" t="s">
        <v>307</v>
      </c>
      <c r="P62" s="101">
        <v>0</v>
      </c>
      <c r="Q62" s="101">
        <v>0</v>
      </c>
      <c r="R62" s="101">
        <v>0</v>
      </c>
      <c r="S62" s="97">
        <v>1</v>
      </c>
      <c r="T62" s="101">
        <v>0</v>
      </c>
      <c r="U62" s="101">
        <v>0</v>
      </c>
      <c r="V62" s="96" t="s">
        <v>262</v>
      </c>
      <c r="W62" s="101">
        <v>0</v>
      </c>
      <c r="X62" s="101">
        <v>0</v>
      </c>
      <c r="Y62" s="101">
        <v>0</v>
      </c>
      <c r="Z62" s="97">
        <v>1</v>
      </c>
      <c r="AA62" s="101">
        <v>0</v>
      </c>
      <c r="AB62" s="101">
        <v>0</v>
      </c>
      <c r="AC62" s="96" t="s">
        <v>239</v>
      </c>
      <c r="AD62" s="101">
        <v>0</v>
      </c>
      <c r="AE62" s="101">
        <v>0</v>
      </c>
      <c r="AF62" s="101">
        <v>0</v>
      </c>
      <c r="AG62" s="97">
        <v>1</v>
      </c>
      <c r="AH62" s="101">
        <v>0</v>
      </c>
      <c r="AI62" s="101">
        <v>0</v>
      </c>
    </row>
    <row r="63" spans="1:35" ht="18" x14ac:dyDescent="0.4">
      <c r="A63" s="96" t="s">
        <v>290</v>
      </c>
      <c r="B63" s="101">
        <v>0</v>
      </c>
      <c r="C63" s="101">
        <v>0</v>
      </c>
      <c r="D63" s="101">
        <v>0</v>
      </c>
      <c r="E63" s="97">
        <v>1</v>
      </c>
      <c r="F63" s="101">
        <v>0</v>
      </c>
      <c r="G63" s="101">
        <v>0</v>
      </c>
      <c r="H63" s="96" t="s">
        <v>305</v>
      </c>
      <c r="I63" s="101">
        <v>0</v>
      </c>
      <c r="J63" s="101">
        <v>0</v>
      </c>
      <c r="K63" s="101">
        <v>0</v>
      </c>
      <c r="L63" s="97">
        <v>1</v>
      </c>
      <c r="M63" s="101">
        <v>0</v>
      </c>
      <c r="N63" s="101">
        <v>0</v>
      </c>
      <c r="O63" s="96" t="s">
        <v>312</v>
      </c>
      <c r="P63" s="101">
        <v>0</v>
      </c>
      <c r="Q63" s="101">
        <v>0</v>
      </c>
      <c r="R63" s="101">
        <v>0</v>
      </c>
      <c r="S63" s="97">
        <v>1</v>
      </c>
      <c r="T63" s="101">
        <v>0</v>
      </c>
      <c r="U63" s="101">
        <v>0</v>
      </c>
      <c r="V63" s="96" t="s">
        <v>347</v>
      </c>
      <c r="W63" s="101">
        <v>0</v>
      </c>
      <c r="X63" s="101">
        <v>0</v>
      </c>
      <c r="Y63" s="101">
        <v>0</v>
      </c>
      <c r="Z63" s="97">
        <v>1</v>
      </c>
      <c r="AA63" s="101">
        <v>0</v>
      </c>
      <c r="AB63" s="101">
        <v>0</v>
      </c>
      <c r="AC63" s="96" t="s">
        <v>281</v>
      </c>
      <c r="AD63" s="101">
        <v>0</v>
      </c>
      <c r="AE63" s="101">
        <v>0</v>
      </c>
      <c r="AF63" s="101">
        <v>0</v>
      </c>
      <c r="AG63" s="97">
        <v>1</v>
      </c>
      <c r="AH63" s="101">
        <v>0</v>
      </c>
      <c r="AI63" s="101">
        <v>0</v>
      </c>
    </row>
    <row r="64" spans="1:35" ht="18" x14ac:dyDescent="0.4">
      <c r="A64" s="96" t="s">
        <v>262</v>
      </c>
      <c r="B64" s="101">
        <v>0</v>
      </c>
      <c r="C64" s="101">
        <v>0</v>
      </c>
      <c r="D64" s="101">
        <v>0</v>
      </c>
      <c r="E64" s="97">
        <v>1</v>
      </c>
      <c r="F64" s="101">
        <v>0</v>
      </c>
      <c r="G64" s="101">
        <v>0</v>
      </c>
      <c r="H64" s="96" t="s">
        <v>290</v>
      </c>
      <c r="I64" s="101">
        <v>0</v>
      </c>
      <c r="J64" s="101">
        <v>0</v>
      </c>
      <c r="K64" s="101">
        <v>0</v>
      </c>
      <c r="L64" s="97">
        <v>1</v>
      </c>
      <c r="M64" s="101">
        <v>0</v>
      </c>
      <c r="N64" s="101">
        <v>0</v>
      </c>
      <c r="O64" s="96" t="s">
        <v>301</v>
      </c>
      <c r="P64" s="101">
        <v>0</v>
      </c>
      <c r="Q64" s="101">
        <v>0</v>
      </c>
      <c r="R64" s="101">
        <v>0</v>
      </c>
      <c r="S64" s="97">
        <v>1</v>
      </c>
      <c r="T64" s="101">
        <v>0</v>
      </c>
      <c r="U64" s="101">
        <v>0</v>
      </c>
      <c r="V64" s="96" t="s">
        <v>223</v>
      </c>
      <c r="W64" s="101">
        <v>0</v>
      </c>
      <c r="X64" s="101">
        <v>0</v>
      </c>
      <c r="Y64" s="101">
        <v>0</v>
      </c>
      <c r="Z64" s="97">
        <v>1</v>
      </c>
      <c r="AA64" s="101">
        <v>0</v>
      </c>
      <c r="AB64" s="101">
        <v>0</v>
      </c>
      <c r="AC64" s="96" t="s">
        <v>307</v>
      </c>
      <c r="AD64" s="101">
        <v>0</v>
      </c>
      <c r="AE64" s="101">
        <v>0</v>
      </c>
      <c r="AF64" s="101">
        <v>0</v>
      </c>
      <c r="AG64" s="97">
        <v>1</v>
      </c>
      <c r="AH64" s="101">
        <v>0</v>
      </c>
      <c r="AI64" s="101">
        <v>0</v>
      </c>
    </row>
    <row r="65" spans="1:35" ht="18" x14ac:dyDescent="0.4">
      <c r="A65" s="96" t="s">
        <v>347</v>
      </c>
      <c r="B65" s="101">
        <v>0</v>
      </c>
      <c r="C65" s="101">
        <v>0</v>
      </c>
      <c r="D65" s="101">
        <v>0</v>
      </c>
      <c r="E65" s="97">
        <v>1</v>
      </c>
      <c r="F65" s="101">
        <v>0</v>
      </c>
      <c r="G65" s="101">
        <v>0</v>
      </c>
      <c r="H65" s="96" t="s">
        <v>262</v>
      </c>
      <c r="I65" s="101">
        <v>0</v>
      </c>
      <c r="J65" s="101">
        <v>0</v>
      </c>
      <c r="K65" s="101">
        <v>0</v>
      </c>
      <c r="L65" s="97">
        <v>1</v>
      </c>
      <c r="M65" s="101">
        <v>0</v>
      </c>
      <c r="N65" s="101">
        <v>0</v>
      </c>
      <c r="O65" s="96" t="s">
        <v>343</v>
      </c>
      <c r="P65" s="101">
        <v>0</v>
      </c>
      <c r="Q65" s="101">
        <v>0</v>
      </c>
      <c r="R65" s="101">
        <v>0</v>
      </c>
      <c r="S65" s="97">
        <v>1</v>
      </c>
      <c r="T65" s="101">
        <v>0</v>
      </c>
      <c r="U65" s="101">
        <v>0</v>
      </c>
      <c r="V65" s="96" t="s">
        <v>270</v>
      </c>
      <c r="W65" s="101">
        <v>0</v>
      </c>
      <c r="X65" s="101">
        <v>0</v>
      </c>
      <c r="Y65" s="101">
        <v>0</v>
      </c>
      <c r="Z65" s="97">
        <v>1</v>
      </c>
      <c r="AA65" s="101">
        <v>0</v>
      </c>
      <c r="AB65" s="101">
        <v>0</v>
      </c>
      <c r="AC65" s="96" t="s">
        <v>343</v>
      </c>
      <c r="AD65" s="101">
        <v>0</v>
      </c>
      <c r="AE65" s="101">
        <v>0</v>
      </c>
      <c r="AF65" s="101">
        <v>0</v>
      </c>
      <c r="AG65" s="97">
        <v>1</v>
      </c>
      <c r="AH65" s="101">
        <v>0</v>
      </c>
      <c r="AI65" s="101">
        <v>0</v>
      </c>
    </row>
    <row r="66" spans="1:35" ht="18" x14ac:dyDescent="0.4">
      <c r="A66" s="96" t="s">
        <v>270</v>
      </c>
      <c r="B66" s="101">
        <v>0</v>
      </c>
      <c r="C66" s="101">
        <v>0</v>
      </c>
      <c r="D66" s="101">
        <v>0</v>
      </c>
      <c r="E66" s="97">
        <v>1</v>
      </c>
      <c r="F66" s="101">
        <v>0</v>
      </c>
      <c r="G66" s="101">
        <v>0</v>
      </c>
      <c r="H66" s="96" t="s">
        <v>347</v>
      </c>
      <c r="I66" s="101">
        <v>0</v>
      </c>
      <c r="J66" s="101">
        <v>0</v>
      </c>
      <c r="K66" s="101">
        <v>0</v>
      </c>
      <c r="L66" s="97">
        <v>1</v>
      </c>
      <c r="M66" s="101">
        <v>0</v>
      </c>
      <c r="N66" s="101">
        <v>0</v>
      </c>
      <c r="O66" s="96" t="s">
        <v>344</v>
      </c>
      <c r="P66" s="101">
        <v>0</v>
      </c>
      <c r="Q66" s="101">
        <v>0</v>
      </c>
      <c r="R66" s="101">
        <v>0</v>
      </c>
      <c r="S66" s="97">
        <v>1</v>
      </c>
      <c r="T66" s="101">
        <v>0</v>
      </c>
      <c r="U66" s="101">
        <v>0</v>
      </c>
      <c r="V66" s="96" t="s">
        <v>246</v>
      </c>
      <c r="W66" s="101">
        <v>0</v>
      </c>
      <c r="X66" s="101">
        <v>0</v>
      </c>
      <c r="Y66" s="101">
        <v>0</v>
      </c>
      <c r="Z66" s="97">
        <v>1</v>
      </c>
      <c r="AA66" s="101">
        <v>0</v>
      </c>
      <c r="AB66" s="101">
        <v>0</v>
      </c>
      <c r="AC66" s="96" t="s">
        <v>344</v>
      </c>
      <c r="AD66" s="101">
        <v>0</v>
      </c>
      <c r="AE66" s="101">
        <v>0</v>
      </c>
      <c r="AF66" s="101">
        <v>0</v>
      </c>
      <c r="AG66" s="97">
        <v>1</v>
      </c>
      <c r="AH66" s="101">
        <v>0</v>
      </c>
      <c r="AI66" s="101">
        <v>0</v>
      </c>
    </row>
    <row r="67" spans="1:35" ht="18" x14ac:dyDescent="0.4">
      <c r="A67" s="96" t="s">
        <v>246</v>
      </c>
      <c r="B67" s="101">
        <v>0</v>
      </c>
      <c r="C67" s="101">
        <v>0</v>
      </c>
      <c r="D67" s="101">
        <v>0</v>
      </c>
      <c r="E67" s="97">
        <v>1</v>
      </c>
      <c r="F67" s="101">
        <v>0</v>
      </c>
      <c r="G67" s="101">
        <v>0</v>
      </c>
      <c r="H67" s="96" t="s">
        <v>223</v>
      </c>
      <c r="I67" s="101">
        <v>0</v>
      </c>
      <c r="J67" s="101">
        <v>0</v>
      </c>
      <c r="K67" s="101">
        <v>0</v>
      </c>
      <c r="L67" s="97">
        <v>1</v>
      </c>
      <c r="M67" s="101">
        <v>0</v>
      </c>
      <c r="N67" s="101">
        <v>0</v>
      </c>
      <c r="O67" s="96" t="s">
        <v>272</v>
      </c>
      <c r="P67" s="101">
        <v>0</v>
      </c>
      <c r="Q67" s="101">
        <v>0</v>
      </c>
      <c r="R67" s="101">
        <v>0</v>
      </c>
      <c r="S67" s="97">
        <v>1</v>
      </c>
      <c r="T67" s="101">
        <v>0</v>
      </c>
      <c r="U67" s="101">
        <v>0</v>
      </c>
      <c r="V67" s="96" t="s">
        <v>252</v>
      </c>
      <c r="W67" s="101">
        <v>0</v>
      </c>
      <c r="X67" s="101">
        <v>0</v>
      </c>
      <c r="Y67" s="101">
        <v>0</v>
      </c>
      <c r="Z67" s="97">
        <v>1</v>
      </c>
      <c r="AA67" s="101">
        <v>0</v>
      </c>
      <c r="AB67" s="101">
        <v>0</v>
      </c>
      <c r="AC67" s="96" t="s">
        <v>272</v>
      </c>
      <c r="AD67" s="101">
        <v>0</v>
      </c>
      <c r="AE67" s="101">
        <v>0</v>
      </c>
      <c r="AF67" s="101">
        <v>0</v>
      </c>
      <c r="AG67" s="97">
        <v>1</v>
      </c>
      <c r="AH67" s="101">
        <v>0</v>
      </c>
      <c r="AI67" s="101">
        <v>0</v>
      </c>
    </row>
    <row r="68" spans="1:35" ht="18" x14ac:dyDescent="0.4">
      <c r="A68" s="96" t="s">
        <v>252</v>
      </c>
      <c r="B68" s="101">
        <v>0</v>
      </c>
      <c r="C68" s="101">
        <v>0</v>
      </c>
      <c r="D68" s="101">
        <v>0</v>
      </c>
      <c r="E68" s="97">
        <v>1</v>
      </c>
      <c r="F68" s="101">
        <v>0</v>
      </c>
      <c r="G68" s="101">
        <v>0</v>
      </c>
      <c r="H68" s="96" t="s">
        <v>218</v>
      </c>
      <c r="I68" s="101">
        <v>0</v>
      </c>
      <c r="J68" s="101">
        <v>0</v>
      </c>
      <c r="K68" s="101">
        <v>0</v>
      </c>
      <c r="L68" s="97">
        <v>1</v>
      </c>
      <c r="M68" s="101">
        <v>0</v>
      </c>
      <c r="N68" s="101">
        <v>0</v>
      </c>
      <c r="O68" s="96" t="s">
        <v>305</v>
      </c>
      <c r="P68" s="101">
        <v>0</v>
      </c>
      <c r="Q68" s="101">
        <v>0</v>
      </c>
      <c r="R68" s="101">
        <v>0</v>
      </c>
      <c r="S68" s="97">
        <v>1</v>
      </c>
      <c r="T68" s="101">
        <v>0</v>
      </c>
      <c r="U68" s="101">
        <v>0</v>
      </c>
      <c r="V68" s="96" t="s">
        <v>283</v>
      </c>
      <c r="W68" s="101">
        <v>0</v>
      </c>
      <c r="X68" s="101">
        <v>0</v>
      </c>
      <c r="Y68" s="101">
        <v>0</v>
      </c>
      <c r="Z68" s="97">
        <v>1</v>
      </c>
      <c r="AA68" s="101">
        <v>0</v>
      </c>
      <c r="AB68" s="101">
        <v>0</v>
      </c>
      <c r="AC68" s="96" t="s">
        <v>290</v>
      </c>
      <c r="AD68" s="101">
        <v>0</v>
      </c>
      <c r="AE68" s="101">
        <v>0</v>
      </c>
      <c r="AF68" s="101">
        <v>0</v>
      </c>
      <c r="AG68" s="97">
        <v>1</v>
      </c>
      <c r="AH68" s="101">
        <v>0</v>
      </c>
      <c r="AI68" s="101">
        <v>0</v>
      </c>
    </row>
    <row r="69" spans="1:35" ht="18" x14ac:dyDescent="0.4">
      <c r="A69" s="96" t="s">
        <v>283</v>
      </c>
      <c r="B69" s="101">
        <v>0</v>
      </c>
      <c r="C69" s="101">
        <v>0</v>
      </c>
      <c r="D69" s="101">
        <v>0</v>
      </c>
      <c r="E69" s="97">
        <v>1</v>
      </c>
      <c r="F69" s="101">
        <v>0</v>
      </c>
      <c r="G69" s="101">
        <v>0</v>
      </c>
      <c r="H69" s="96" t="s">
        <v>224</v>
      </c>
      <c r="I69" s="101">
        <v>0</v>
      </c>
      <c r="J69" s="101">
        <v>0</v>
      </c>
      <c r="K69" s="101">
        <v>0</v>
      </c>
      <c r="L69" s="97">
        <v>1</v>
      </c>
      <c r="M69" s="101">
        <v>0</v>
      </c>
      <c r="N69" s="101">
        <v>0</v>
      </c>
      <c r="O69" s="96" t="s">
        <v>290</v>
      </c>
      <c r="P69" s="101">
        <v>0</v>
      </c>
      <c r="Q69" s="101">
        <v>0</v>
      </c>
      <c r="R69" s="101">
        <v>0</v>
      </c>
      <c r="S69" s="97">
        <v>1</v>
      </c>
      <c r="T69" s="101">
        <v>0</v>
      </c>
      <c r="U69" s="101">
        <v>0</v>
      </c>
      <c r="V69" s="96" t="s">
        <v>231</v>
      </c>
      <c r="W69" s="101">
        <v>0</v>
      </c>
      <c r="X69" s="101">
        <v>0</v>
      </c>
      <c r="Y69" s="101">
        <v>0</v>
      </c>
      <c r="Z69" s="97">
        <v>1</v>
      </c>
      <c r="AA69" s="101">
        <v>0</v>
      </c>
      <c r="AB69" s="101">
        <v>0</v>
      </c>
      <c r="AC69" s="96" t="s">
        <v>262</v>
      </c>
      <c r="AD69" s="101">
        <v>0</v>
      </c>
      <c r="AE69" s="101">
        <v>0</v>
      </c>
      <c r="AF69" s="101">
        <v>0</v>
      </c>
      <c r="AG69" s="97">
        <v>1</v>
      </c>
      <c r="AH69" s="101">
        <v>0</v>
      </c>
      <c r="AI69" s="101">
        <v>0</v>
      </c>
    </row>
    <row r="70" spans="1:35" ht="18" x14ac:dyDescent="0.4">
      <c r="A70" s="96" t="s">
        <v>274</v>
      </c>
      <c r="B70" s="101">
        <v>0</v>
      </c>
      <c r="C70" s="101">
        <v>0</v>
      </c>
      <c r="D70" s="101">
        <v>0</v>
      </c>
      <c r="E70" s="97">
        <v>1</v>
      </c>
      <c r="F70" s="101">
        <v>0</v>
      </c>
      <c r="G70" s="101">
        <v>0</v>
      </c>
      <c r="H70" s="96" t="s">
        <v>234</v>
      </c>
      <c r="I70" s="101">
        <v>0</v>
      </c>
      <c r="J70" s="101">
        <v>0</v>
      </c>
      <c r="K70" s="101">
        <v>0</v>
      </c>
      <c r="L70" s="97">
        <v>1</v>
      </c>
      <c r="M70" s="101">
        <v>0</v>
      </c>
      <c r="N70" s="101">
        <v>0</v>
      </c>
      <c r="O70" s="96" t="s">
        <v>262</v>
      </c>
      <c r="P70" s="101">
        <v>0</v>
      </c>
      <c r="Q70" s="101">
        <v>0</v>
      </c>
      <c r="R70" s="101">
        <v>0</v>
      </c>
      <c r="S70" s="97">
        <v>1</v>
      </c>
      <c r="T70" s="101">
        <v>0</v>
      </c>
      <c r="U70" s="101">
        <v>0</v>
      </c>
      <c r="V70" s="96" t="s">
        <v>274</v>
      </c>
      <c r="W70" s="101">
        <v>0</v>
      </c>
      <c r="X70" s="101">
        <v>0</v>
      </c>
      <c r="Y70" s="101">
        <v>0</v>
      </c>
      <c r="Z70" s="97">
        <v>1</v>
      </c>
      <c r="AA70" s="101">
        <v>0</v>
      </c>
      <c r="AB70" s="101">
        <v>0</v>
      </c>
      <c r="AC70" s="96" t="s">
        <v>347</v>
      </c>
      <c r="AD70" s="101">
        <v>0</v>
      </c>
      <c r="AE70" s="101">
        <v>0</v>
      </c>
      <c r="AF70" s="101">
        <v>0</v>
      </c>
      <c r="AG70" s="97">
        <v>1</v>
      </c>
      <c r="AH70" s="101">
        <v>0</v>
      </c>
      <c r="AI70" s="101">
        <v>0</v>
      </c>
    </row>
    <row r="71" spans="1:35" ht="18" x14ac:dyDescent="0.4">
      <c r="A71" s="96" t="s">
        <v>219</v>
      </c>
      <c r="B71" s="101">
        <v>0</v>
      </c>
      <c r="C71" s="101">
        <v>0</v>
      </c>
      <c r="D71" s="101">
        <v>0</v>
      </c>
      <c r="E71" s="97">
        <v>1</v>
      </c>
      <c r="F71" s="101">
        <v>0</v>
      </c>
      <c r="G71" s="101">
        <v>0</v>
      </c>
      <c r="H71" s="96" t="s">
        <v>270</v>
      </c>
      <c r="I71" s="101">
        <v>0</v>
      </c>
      <c r="J71" s="101">
        <v>0</v>
      </c>
      <c r="K71" s="101">
        <v>0</v>
      </c>
      <c r="L71" s="97">
        <v>1</v>
      </c>
      <c r="M71" s="101">
        <v>0</v>
      </c>
      <c r="N71" s="101">
        <v>0</v>
      </c>
      <c r="O71" s="96" t="s">
        <v>347</v>
      </c>
      <c r="P71" s="101">
        <v>0</v>
      </c>
      <c r="Q71" s="101">
        <v>0</v>
      </c>
      <c r="R71" s="101">
        <v>0</v>
      </c>
      <c r="S71" s="97">
        <v>1</v>
      </c>
      <c r="T71" s="101">
        <v>0</v>
      </c>
      <c r="U71" s="101">
        <v>0</v>
      </c>
      <c r="V71" s="96" t="s">
        <v>219</v>
      </c>
      <c r="W71" s="101">
        <v>0</v>
      </c>
      <c r="X71" s="101">
        <v>0</v>
      </c>
      <c r="Y71" s="101">
        <v>0</v>
      </c>
      <c r="Z71" s="97">
        <v>1</v>
      </c>
      <c r="AA71" s="101">
        <v>0</v>
      </c>
      <c r="AB71" s="101">
        <v>0</v>
      </c>
      <c r="AC71" s="96" t="s">
        <v>270</v>
      </c>
      <c r="AD71" s="101">
        <v>0</v>
      </c>
      <c r="AE71" s="101">
        <v>0</v>
      </c>
      <c r="AF71" s="101">
        <v>0</v>
      </c>
      <c r="AG71" s="97">
        <v>1</v>
      </c>
      <c r="AH71" s="101">
        <v>0</v>
      </c>
      <c r="AI71" s="101">
        <v>0</v>
      </c>
    </row>
    <row r="72" spans="1:35" ht="18" x14ac:dyDescent="0.4">
      <c r="A72" s="96" t="s">
        <v>331</v>
      </c>
      <c r="B72" s="101">
        <v>0</v>
      </c>
      <c r="C72" s="101">
        <v>0</v>
      </c>
      <c r="D72" s="101">
        <v>0</v>
      </c>
      <c r="E72" s="97">
        <v>1</v>
      </c>
      <c r="F72" s="101">
        <v>0</v>
      </c>
      <c r="G72" s="101">
        <v>0</v>
      </c>
      <c r="H72" s="96" t="s">
        <v>283</v>
      </c>
      <c r="I72" s="101">
        <v>0</v>
      </c>
      <c r="J72" s="101">
        <v>0</v>
      </c>
      <c r="K72" s="101">
        <v>0</v>
      </c>
      <c r="L72" s="97">
        <v>1</v>
      </c>
      <c r="M72" s="101">
        <v>0</v>
      </c>
      <c r="N72" s="101">
        <v>0</v>
      </c>
      <c r="O72" s="96" t="s">
        <v>223</v>
      </c>
      <c r="P72" s="101">
        <v>0</v>
      </c>
      <c r="Q72" s="101">
        <v>0</v>
      </c>
      <c r="R72" s="101">
        <v>0</v>
      </c>
      <c r="S72" s="97">
        <v>1</v>
      </c>
      <c r="T72" s="101">
        <v>0</v>
      </c>
      <c r="U72" s="101">
        <v>0</v>
      </c>
      <c r="V72" s="96" t="s">
        <v>331</v>
      </c>
      <c r="W72" s="101">
        <v>0</v>
      </c>
      <c r="X72" s="101">
        <v>0</v>
      </c>
      <c r="Y72" s="101">
        <v>0</v>
      </c>
      <c r="Z72" s="97">
        <v>1</v>
      </c>
      <c r="AA72" s="101">
        <v>0</v>
      </c>
      <c r="AB72" s="101">
        <v>0</v>
      </c>
      <c r="AC72" s="96" t="s">
        <v>283</v>
      </c>
      <c r="AD72" s="101">
        <v>0</v>
      </c>
      <c r="AE72" s="101">
        <v>0</v>
      </c>
      <c r="AF72" s="101">
        <v>0</v>
      </c>
      <c r="AG72" s="97">
        <v>1</v>
      </c>
      <c r="AH72" s="101">
        <v>0</v>
      </c>
      <c r="AI72" s="101">
        <v>0</v>
      </c>
    </row>
    <row r="73" spans="1:35" ht="36" x14ac:dyDescent="0.4">
      <c r="A73" s="96" t="s">
        <v>348</v>
      </c>
      <c r="B73" s="101">
        <v>0</v>
      </c>
      <c r="C73" s="101">
        <v>0</v>
      </c>
      <c r="D73" s="101">
        <v>0</v>
      </c>
      <c r="E73" s="97">
        <v>1</v>
      </c>
      <c r="F73" s="101">
        <v>0</v>
      </c>
      <c r="G73" s="101">
        <v>0</v>
      </c>
      <c r="H73" s="96" t="s">
        <v>231</v>
      </c>
      <c r="I73" s="101">
        <v>0</v>
      </c>
      <c r="J73" s="101">
        <v>0</v>
      </c>
      <c r="K73" s="101">
        <v>0</v>
      </c>
      <c r="L73" s="97">
        <v>1</v>
      </c>
      <c r="M73" s="101">
        <v>0</v>
      </c>
      <c r="N73" s="101">
        <v>0</v>
      </c>
      <c r="O73" s="96" t="s">
        <v>218</v>
      </c>
      <c r="P73" s="101">
        <v>0</v>
      </c>
      <c r="Q73" s="101">
        <v>0</v>
      </c>
      <c r="R73" s="101">
        <v>0</v>
      </c>
      <c r="S73" s="97">
        <v>1</v>
      </c>
      <c r="T73" s="101">
        <v>0</v>
      </c>
      <c r="U73" s="101">
        <v>0</v>
      </c>
      <c r="V73" s="96" t="s">
        <v>348</v>
      </c>
      <c r="W73" s="101">
        <v>0</v>
      </c>
      <c r="X73" s="101">
        <v>0</v>
      </c>
      <c r="Y73" s="101">
        <v>0</v>
      </c>
      <c r="Z73" s="97">
        <v>1</v>
      </c>
      <c r="AA73" s="101">
        <v>0</v>
      </c>
      <c r="AB73" s="101">
        <v>0</v>
      </c>
      <c r="AC73" s="96" t="s">
        <v>231</v>
      </c>
      <c r="AD73" s="101">
        <v>0</v>
      </c>
      <c r="AE73" s="101">
        <v>0</v>
      </c>
      <c r="AF73" s="101">
        <v>0</v>
      </c>
      <c r="AG73" s="97">
        <v>1</v>
      </c>
      <c r="AH73" s="101">
        <v>0</v>
      </c>
      <c r="AI73" s="101">
        <v>0</v>
      </c>
    </row>
    <row r="74" spans="1:35" ht="36" x14ac:dyDescent="0.4">
      <c r="A74" s="96" t="s">
        <v>349</v>
      </c>
      <c r="B74" s="101">
        <v>0</v>
      </c>
      <c r="C74" s="101">
        <v>0</v>
      </c>
      <c r="D74" s="101">
        <v>0</v>
      </c>
      <c r="E74" s="97">
        <v>1</v>
      </c>
      <c r="F74" s="101">
        <v>0</v>
      </c>
      <c r="G74" s="101">
        <v>0</v>
      </c>
      <c r="H74" s="96" t="s">
        <v>274</v>
      </c>
      <c r="I74" s="101">
        <v>0</v>
      </c>
      <c r="J74" s="101">
        <v>0</v>
      </c>
      <c r="K74" s="101">
        <v>0</v>
      </c>
      <c r="L74" s="97">
        <v>1</v>
      </c>
      <c r="M74" s="101">
        <v>0</v>
      </c>
      <c r="N74" s="101">
        <v>0</v>
      </c>
      <c r="O74" s="96" t="s">
        <v>224</v>
      </c>
      <c r="P74" s="101">
        <v>0</v>
      </c>
      <c r="Q74" s="101">
        <v>0</v>
      </c>
      <c r="R74" s="101">
        <v>0</v>
      </c>
      <c r="S74" s="97">
        <v>1</v>
      </c>
      <c r="T74" s="101">
        <v>0</v>
      </c>
      <c r="U74" s="101">
        <v>0</v>
      </c>
      <c r="V74" s="96" t="s">
        <v>349</v>
      </c>
      <c r="W74" s="101">
        <v>0</v>
      </c>
      <c r="X74" s="101">
        <v>0</v>
      </c>
      <c r="Y74" s="101">
        <v>0</v>
      </c>
      <c r="Z74" s="97">
        <v>1</v>
      </c>
      <c r="AA74" s="101">
        <v>0</v>
      </c>
      <c r="AB74" s="101">
        <v>0</v>
      </c>
      <c r="AC74" s="96" t="s">
        <v>348</v>
      </c>
      <c r="AD74" s="101">
        <v>0</v>
      </c>
      <c r="AE74" s="101">
        <v>0</v>
      </c>
      <c r="AF74" s="101">
        <v>0</v>
      </c>
      <c r="AG74" s="97">
        <v>1</v>
      </c>
      <c r="AH74" s="101">
        <v>0</v>
      </c>
      <c r="AI74" s="101">
        <v>0</v>
      </c>
    </row>
    <row r="75" spans="1:35" ht="18" x14ac:dyDescent="0.4">
      <c r="A75" s="96" t="s">
        <v>228</v>
      </c>
      <c r="B75" s="101">
        <v>0</v>
      </c>
      <c r="C75" s="101">
        <v>0</v>
      </c>
      <c r="D75" s="101">
        <v>0</v>
      </c>
      <c r="E75" s="97">
        <v>1</v>
      </c>
      <c r="F75" s="101">
        <v>0</v>
      </c>
      <c r="G75" s="101">
        <v>0</v>
      </c>
      <c r="H75" s="96" t="s">
        <v>331</v>
      </c>
      <c r="I75" s="101">
        <v>0</v>
      </c>
      <c r="J75" s="101">
        <v>0</v>
      </c>
      <c r="K75" s="101">
        <v>0</v>
      </c>
      <c r="L75" s="97">
        <v>1</v>
      </c>
      <c r="M75" s="101">
        <v>0</v>
      </c>
      <c r="N75" s="101">
        <v>0</v>
      </c>
      <c r="O75" s="96" t="s">
        <v>234</v>
      </c>
      <c r="P75" s="101">
        <v>0</v>
      </c>
      <c r="Q75" s="101">
        <v>0</v>
      </c>
      <c r="R75" s="101">
        <v>0</v>
      </c>
      <c r="S75" s="97">
        <v>1</v>
      </c>
      <c r="T75" s="101">
        <v>0</v>
      </c>
      <c r="U75" s="101">
        <v>0</v>
      </c>
      <c r="V75" s="96" t="s">
        <v>228</v>
      </c>
      <c r="W75" s="101">
        <v>0</v>
      </c>
      <c r="X75" s="101">
        <v>0</v>
      </c>
      <c r="Y75" s="101">
        <v>0</v>
      </c>
      <c r="Z75" s="97">
        <v>1</v>
      </c>
      <c r="AA75" s="101">
        <v>0</v>
      </c>
      <c r="AB75" s="101">
        <v>0</v>
      </c>
      <c r="AC75" s="96" t="s">
        <v>349</v>
      </c>
      <c r="AD75" s="101">
        <v>0</v>
      </c>
      <c r="AE75" s="101">
        <v>0</v>
      </c>
      <c r="AF75" s="101">
        <v>0</v>
      </c>
      <c r="AG75" s="97">
        <v>1</v>
      </c>
      <c r="AH75" s="101">
        <v>0</v>
      </c>
      <c r="AI75" s="101">
        <v>0</v>
      </c>
    </row>
    <row r="76" spans="1:35" ht="36" x14ac:dyDescent="0.4">
      <c r="A76" s="96" t="s">
        <v>350</v>
      </c>
      <c r="B76" s="101">
        <v>0</v>
      </c>
      <c r="C76" s="101">
        <v>0</v>
      </c>
      <c r="D76" s="101">
        <v>0</v>
      </c>
      <c r="E76" s="97">
        <v>1</v>
      </c>
      <c r="F76" s="101">
        <v>0</v>
      </c>
      <c r="G76" s="101">
        <v>0</v>
      </c>
      <c r="H76" s="96" t="s">
        <v>348</v>
      </c>
      <c r="I76" s="101">
        <v>0</v>
      </c>
      <c r="J76" s="101">
        <v>0</v>
      </c>
      <c r="K76" s="101">
        <v>0</v>
      </c>
      <c r="L76" s="97">
        <v>1</v>
      </c>
      <c r="M76" s="101">
        <v>0</v>
      </c>
      <c r="N76" s="101">
        <v>0</v>
      </c>
      <c r="O76" s="96" t="s">
        <v>270</v>
      </c>
      <c r="P76" s="101">
        <v>0</v>
      </c>
      <c r="Q76" s="101">
        <v>0</v>
      </c>
      <c r="R76" s="101">
        <v>0</v>
      </c>
      <c r="S76" s="97">
        <v>1</v>
      </c>
      <c r="T76" s="101">
        <v>0</v>
      </c>
      <c r="U76" s="101">
        <v>0</v>
      </c>
      <c r="V76" s="96" t="s">
        <v>350</v>
      </c>
      <c r="W76" s="101">
        <v>0</v>
      </c>
      <c r="X76" s="101">
        <v>0</v>
      </c>
      <c r="Y76" s="101">
        <v>0</v>
      </c>
      <c r="Z76" s="97">
        <v>1</v>
      </c>
      <c r="AA76" s="101">
        <v>0</v>
      </c>
      <c r="AB76" s="101">
        <v>0</v>
      </c>
      <c r="AC76" s="96" t="s">
        <v>228</v>
      </c>
      <c r="AD76" s="101">
        <v>0</v>
      </c>
      <c r="AE76" s="101">
        <v>0</v>
      </c>
      <c r="AF76" s="101">
        <v>0</v>
      </c>
      <c r="AG76" s="97">
        <v>1</v>
      </c>
      <c r="AH76" s="101">
        <v>0</v>
      </c>
      <c r="AI76" s="101">
        <v>0</v>
      </c>
    </row>
    <row r="77" spans="1:35" ht="18" x14ac:dyDescent="0.4">
      <c r="A77" s="96" t="s">
        <v>256</v>
      </c>
      <c r="B77" s="101">
        <v>0</v>
      </c>
      <c r="C77" s="101">
        <v>0</v>
      </c>
      <c r="D77" s="101">
        <v>0</v>
      </c>
      <c r="E77" s="97">
        <v>1</v>
      </c>
      <c r="F77" s="101">
        <v>0</v>
      </c>
      <c r="G77" s="101">
        <v>0</v>
      </c>
      <c r="H77" s="96" t="s">
        <v>349</v>
      </c>
      <c r="I77" s="101">
        <v>0</v>
      </c>
      <c r="J77" s="101">
        <v>0</v>
      </c>
      <c r="K77" s="101">
        <v>0</v>
      </c>
      <c r="L77" s="97">
        <v>1</v>
      </c>
      <c r="M77" s="101">
        <v>0</v>
      </c>
      <c r="N77" s="101">
        <v>0</v>
      </c>
      <c r="O77" s="96" t="s">
        <v>231</v>
      </c>
      <c r="P77" s="101">
        <v>0</v>
      </c>
      <c r="Q77" s="101">
        <v>0</v>
      </c>
      <c r="R77" s="101">
        <v>0</v>
      </c>
      <c r="S77" s="97">
        <v>1</v>
      </c>
      <c r="T77" s="101">
        <v>0</v>
      </c>
      <c r="U77" s="101">
        <v>0</v>
      </c>
      <c r="V77" s="96" t="s">
        <v>256</v>
      </c>
      <c r="W77" s="101">
        <v>0</v>
      </c>
      <c r="X77" s="101">
        <v>0</v>
      </c>
      <c r="Y77" s="101">
        <v>0</v>
      </c>
      <c r="Z77" s="97">
        <v>1</v>
      </c>
      <c r="AA77" s="101">
        <v>0</v>
      </c>
      <c r="AB77" s="101">
        <v>0</v>
      </c>
      <c r="AC77" s="96" t="s">
        <v>350</v>
      </c>
      <c r="AD77" s="101">
        <v>0</v>
      </c>
      <c r="AE77" s="101">
        <v>0</v>
      </c>
      <c r="AF77" s="101">
        <v>0</v>
      </c>
      <c r="AG77" s="97">
        <v>1</v>
      </c>
      <c r="AH77" s="101">
        <v>0</v>
      </c>
      <c r="AI77" s="101">
        <v>0</v>
      </c>
    </row>
    <row r="78" spans="1:35" ht="18" x14ac:dyDescent="0.4">
      <c r="A78" s="96" t="s">
        <v>315</v>
      </c>
      <c r="B78" s="101">
        <v>0</v>
      </c>
      <c r="C78" s="101">
        <v>0</v>
      </c>
      <c r="D78" s="101">
        <v>0</v>
      </c>
      <c r="E78" s="97">
        <v>1</v>
      </c>
      <c r="F78" s="101">
        <v>0</v>
      </c>
      <c r="G78" s="101">
        <v>0</v>
      </c>
      <c r="H78" s="96" t="s">
        <v>228</v>
      </c>
      <c r="I78" s="101">
        <v>0</v>
      </c>
      <c r="J78" s="101">
        <v>0</v>
      </c>
      <c r="K78" s="101">
        <v>0</v>
      </c>
      <c r="L78" s="97">
        <v>1</v>
      </c>
      <c r="M78" s="101">
        <v>0</v>
      </c>
      <c r="N78" s="101">
        <v>0</v>
      </c>
      <c r="O78" s="96" t="s">
        <v>274</v>
      </c>
      <c r="P78" s="101">
        <v>0</v>
      </c>
      <c r="Q78" s="101">
        <v>0</v>
      </c>
      <c r="R78" s="101">
        <v>0</v>
      </c>
      <c r="S78" s="97">
        <v>1</v>
      </c>
      <c r="T78" s="101">
        <v>0</v>
      </c>
      <c r="U78" s="101">
        <v>0</v>
      </c>
      <c r="V78" s="96" t="s">
        <v>315</v>
      </c>
      <c r="W78" s="101">
        <v>0</v>
      </c>
      <c r="X78" s="101">
        <v>0</v>
      </c>
      <c r="Y78" s="101">
        <v>0</v>
      </c>
      <c r="Z78" s="97">
        <v>1</v>
      </c>
      <c r="AA78" s="101">
        <v>0</v>
      </c>
      <c r="AB78" s="101">
        <v>0</v>
      </c>
      <c r="AC78" s="96" t="s">
        <v>256</v>
      </c>
      <c r="AD78" s="101">
        <v>0</v>
      </c>
      <c r="AE78" s="101">
        <v>0</v>
      </c>
      <c r="AF78" s="101">
        <v>0</v>
      </c>
      <c r="AG78" s="97">
        <v>1</v>
      </c>
      <c r="AH78" s="101">
        <v>0</v>
      </c>
      <c r="AI78" s="101">
        <v>0</v>
      </c>
    </row>
    <row r="79" spans="1:35" ht="18" x14ac:dyDescent="0.4">
      <c r="A79" s="96" t="s">
        <v>351</v>
      </c>
      <c r="B79" s="101">
        <v>0</v>
      </c>
      <c r="C79" s="101">
        <v>0</v>
      </c>
      <c r="D79" s="101">
        <v>0</v>
      </c>
      <c r="E79" s="97">
        <v>1</v>
      </c>
      <c r="F79" s="101">
        <v>0</v>
      </c>
      <c r="G79" s="101">
        <v>0</v>
      </c>
      <c r="H79" s="96" t="s">
        <v>350</v>
      </c>
      <c r="I79" s="101">
        <v>0</v>
      </c>
      <c r="J79" s="101">
        <v>0</v>
      </c>
      <c r="K79" s="101">
        <v>0</v>
      </c>
      <c r="L79" s="97">
        <v>1</v>
      </c>
      <c r="M79" s="101">
        <v>0</v>
      </c>
      <c r="N79" s="101">
        <v>0</v>
      </c>
      <c r="O79" s="96" t="s">
        <v>331</v>
      </c>
      <c r="P79" s="101">
        <v>0</v>
      </c>
      <c r="Q79" s="101">
        <v>0</v>
      </c>
      <c r="R79" s="101">
        <v>0</v>
      </c>
      <c r="S79" s="97">
        <v>1</v>
      </c>
      <c r="T79" s="101">
        <v>0</v>
      </c>
      <c r="U79" s="101">
        <v>0</v>
      </c>
      <c r="V79" s="96" t="s">
        <v>351</v>
      </c>
      <c r="W79" s="101">
        <v>0</v>
      </c>
      <c r="X79" s="101">
        <v>0</v>
      </c>
      <c r="Y79" s="101">
        <v>0</v>
      </c>
      <c r="Z79" s="97">
        <v>1</v>
      </c>
      <c r="AA79" s="101">
        <v>0</v>
      </c>
      <c r="AB79" s="101">
        <v>0</v>
      </c>
      <c r="AC79" s="96" t="s">
        <v>351</v>
      </c>
      <c r="AD79" s="101">
        <v>0</v>
      </c>
      <c r="AE79" s="101">
        <v>0</v>
      </c>
      <c r="AF79" s="101">
        <v>0</v>
      </c>
      <c r="AG79" s="97">
        <v>1</v>
      </c>
      <c r="AH79" s="101">
        <v>0</v>
      </c>
      <c r="AI79" s="101">
        <v>0</v>
      </c>
    </row>
    <row r="80" spans="1:35" ht="36" x14ac:dyDescent="0.4">
      <c r="A80" s="96" t="s">
        <v>240</v>
      </c>
      <c r="B80" s="101">
        <v>0</v>
      </c>
      <c r="C80" s="101">
        <v>0</v>
      </c>
      <c r="D80" s="101">
        <v>0</v>
      </c>
      <c r="E80" s="97">
        <v>1</v>
      </c>
      <c r="F80" s="101">
        <v>0</v>
      </c>
      <c r="G80" s="101">
        <v>0</v>
      </c>
      <c r="H80" s="96" t="s">
        <v>256</v>
      </c>
      <c r="I80" s="101">
        <v>0</v>
      </c>
      <c r="J80" s="101">
        <v>0</v>
      </c>
      <c r="K80" s="101">
        <v>0</v>
      </c>
      <c r="L80" s="97">
        <v>1</v>
      </c>
      <c r="M80" s="101">
        <v>0</v>
      </c>
      <c r="N80" s="101">
        <v>0</v>
      </c>
      <c r="O80" s="96" t="s">
        <v>348</v>
      </c>
      <c r="P80" s="101">
        <v>0</v>
      </c>
      <c r="Q80" s="101">
        <v>0</v>
      </c>
      <c r="R80" s="101">
        <v>0</v>
      </c>
      <c r="S80" s="97">
        <v>1</v>
      </c>
      <c r="T80" s="101">
        <v>0</v>
      </c>
      <c r="U80" s="101">
        <v>0</v>
      </c>
      <c r="V80" s="96" t="s">
        <v>240</v>
      </c>
      <c r="W80" s="101">
        <v>0</v>
      </c>
      <c r="X80" s="101">
        <v>0</v>
      </c>
      <c r="Y80" s="101">
        <v>0</v>
      </c>
      <c r="Z80" s="97">
        <v>1</v>
      </c>
      <c r="AA80" s="101">
        <v>0</v>
      </c>
      <c r="AB80" s="101">
        <v>0</v>
      </c>
      <c r="AC80" s="96" t="s">
        <v>240</v>
      </c>
      <c r="AD80" s="101">
        <v>0</v>
      </c>
      <c r="AE80" s="101">
        <v>0</v>
      </c>
      <c r="AF80" s="101">
        <v>0</v>
      </c>
      <c r="AG80" s="97">
        <v>1</v>
      </c>
      <c r="AH80" s="101">
        <v>0</v>
      </c>
      <c r="AI80" s="101">
        <v>0</v>
      </c>
    </row>
    <row r="81" spans="1:35" ht="18" x14ac:dyDescent="0.4">
      <c r="A81" s="96" t="s">
        <v>354</v>
      </c>
      <c r="B81" s="101">
        <v>0</v>
      </c>
      <c r="C81" s="101">
        <v>0</v>
      </c>
      <c r="D81" s="101">
        <v>0</v>
      </c>
      <c r="E81" s="97">
        <v>1</v>
      </c>
      <c r="F81" s="101">
        <v>0</v>
      </c>
      <c r="G81" s="101">
        <v>0</v>
      </c>
      <c r="H81" s="96" t="s">
        <v>315</v>
      </c>
      <c r="I81" s="101">
        <v>0</v>
      </c>
      <c r="J81" s="101">
        <v>0</v>
      </c>
      <c r="K81" s="101">
        <v>0</v>
      </c>
      <c r="L81" s="97">
        <v>1</v>
      </c>
      <c r="M81" s="101">
        <v>0</v>
      </c>
      <c r="N81" s="101">
        <v>0</v>
      </c>
      <c r="O81" s="96" t="s">
        <v>349</v>
      </c>
      <c r="P81" s="101">
        <v>0</v>
      </c>
      <c r="Q81" s="101">
        <v>0</v>
      </c>
      <c r="R81" s="101">
        <v>0</v>
      </c>
      <c r="S81" s="97">
        <v>1</v>
      </c>
      <c r="T81" s="101">
        <v>0</v>
      </c>
      <c r="U81" s="101">
        <v>0</v>
      </c>
      <c r="V81" s="96" t="s">
        <v>354</v>
      </c>
      <c r="W81" s="101">
        <v>0</v>
      </c>
      <c r="X81" s="101">
        <v>0</v>
      </c>
      <c r="Y81" s="101">
        <v>0</v>
      </c>
      <c r="Z81" s="97">
        <v>1</v>
      </c>
      <c r="AA81" s="101">
        <v>0</v>
      </c>
      <c r="AB81" s="101">
        <v>0</v>
      </c>
      <c r="AC81" s="96" t="s">
        <v>354</v>
      </c>
      <c r="AD81" s="101">
        <v>0</v>
      </c>
      <c r="AE81" s="101">
        <v>0</v>
      </c>
      <c r="AF81" s="101">
        <v>0</v>
      </c>
      <c r="AG81" s="97">
        <v>1</v>
      </c>
      <c r="AH81" s="101">
        <v>0</v>
      </c>
      <c r="AI81" s="101">
        <v>0</v>
      </c>
    </row>
    <row r="82" spans="1:35" ht="18" x14ac:dyDescent="0.4">
      <c r="A82" s="96" t="s">
        <v>216</v>
      </c>
      <c r="B82" s="101">
        <v>0</v>
      </c>
      <c r="C82" s="101">
        <v>0</v>
      </c>
      <c r="D82" s="101">
        <v>0</v>
      </c>
      <c r="E82" s="97">
        <v>1</v>
      </c>
      <c r="F82" s="101">
        <v>0</v>
      </c>
      <c r="G82" s="101">
        <v>0</v>
      </c>
      <c r="H82" s="96" t="s">
        <v>351</v>
      </c>
      <c r="I82" s="101">
        <v>0</v>
      </c>
      <c r="J82" s="101">
        <v>0</v>
      </c>
      <c r="K82" s="101">
        <v>0</v>
      </c>
      <c r="L82" s="97">
        <v>1</v>
      </c>
      <c r="M82" s="101">
        <v>0</v>
      </c>
      <c r="N82" s="101">
        <v>0</v>
      </c>
      <c r="O82" s="96" t="s">
        <v>228</v>
      </c>
      <c r="P82" s="101">
        <v>0</v>
      </c>
      <c r="Q82" s="101">
        <v>0</v>
      </c>
      <c r="R82" s="101">
        <v>0</v>
      </c>
      <c r="S82" s="97">
        <v>1</v>
      </c>
      <c r="T82" s="101">
        <v>0</v>
      </c>
      <c r="U82" s="101">
        <v>0</v>
      </c>
      <c r="V82" s="96" t="s">
        <v>216</v>
      </c>
      <c r="W82" s="101">
        <v>0</v>
      </c>
      <c r="X82" s="101">
        <v>0</v>
      </c>
      <c r="Y82" s="101">
        <v>0</v>
      </c>
      <c r="Z82" s="97">
        <v>1</v>
      </c>
      <c r="AA82" s="101">
        <v>0</v>
      </c>
      <c r="AB82" s="101">
        <v>0</v>
      </c>
      <c r="AC82" s="96" t="s">
        <v>216</v>
      </c>
      <c r="AD82" s="101">
        <v>0</v>
      </c>
      <c r="AE82" s="101">
        <v>0</v>
      </c>
      <c r="AF82" s="101">
        <v>0</v>
      </c>
      <c r="AG82" s="97">
        <v>1</v>
      </c>
      <c r="AH82" s="101">
        <v>0</v>
      </c>
      <c r="AI82" s="101">
        <v>0</v>
      </c>
    </row>
    <row r="83" spans="1:35" ht="18" x14ac:dyDescent="0.4">
      <c r="A83" s="96" t="s">
        <v>355</v>
      </c>
      <c r="B83" s="101">
        <v>0</v>
      </c>
      <c r="C83" s="101">
        <v>0</v>
      </c>
      <c r="D83" s="101">
        <v>0</v>
      </c>
      <c r="E83" s="97">
        <v>1</v>
      </c>
      <c r="F83" s="101">
        <v>0</v>
      </c>
      <c r="G83" s="101">
        <v>0</v>
      </c>
      <c r="H83" s="96" t="s">
        <v>354</v>
      </c>
      <c r="I83" s="101">
        <v>0</v>
      </c>
      <c r="J83" s="101">
        <v>0</v>
      </c>
      <c r="K83" s="101">
        <v>0</v>
      </c>
      <c r="L83" s="97">
        <v>1</v>
      </c>
      <c r="M83" s="101">
        <v>0</v>
      </c>
      <c r="N83" s="101">
        <v>0</v>
      </c>
      <c r="O83" s="96" t="s">
        <v>350</v>
      </c>
      <c r="P83" s="101">
        <v>0</v>
      </c>
      <c r="Q83" s="101">
        <v>0</v>
      </c>
      <c r="R83" s="101">
        <v>0</v>
      </c>
      <c r="S83" s="97">
        <v>1</v>
      </c>
      <c r="T83" s="101">
        <v>0</v>
      </c>
      <c r="U83" s="101">
        <v>0</v>
      </c>
      <c r="V83" s="96" t="s">
        <v>355</v>
      </c>
      <c r="W83" s="101">
        <v>0</v>
      </c>
      <c r="X83" s="101">
        <v>0</v>
      </c>
      <c r="Y83" s="101">
        <v>0</v>
      </c>
      <c r="Z83" s="97">
        <v>1</v>
      </c>
      <c r="AA83" s="101">
        <v>0</v>
      </c>
      <c r="AB83" s="101">
        <v>0</v>
      </c>
      <c r="AC83" s="96" t="s">
        <v>355</v>
      </c>
      <c r="AD83" s="101">
        <v>0</v>
      </c>
      <c r="AE83" s="101">
        <v>0</v>
      </c>
      <c r="AF83" s="101">
        <v>0</v>
      </c>
      <c r="AG83" s="97">
        <v>1</v>
      </c>
      <c r="AH83" s="101">
        <v>0</v>
      </c>
      <c r="AI83" s="101">
        <v>0</v>
      </c>
    </row>
    <row r="84" spans="1:35" ht="18" x14ac:dyDescent="0.4">
      <c r="A84" s="96" t="s">
        <v>263</v>
      </c>
      <c r="B84" s="101">
        <v>0</v>
      </c>
      <c r="C84" s="101">
        <v>0</v>
      </c>
      <c r="D84" s="101">
        <v>0</v>
      </c>
      <c r="E84" s="97">
        <v>1</v>
      </c>
      <c r="F84" s="101">
        <v>0</v>
      </c>
      <c r="G84" s="101">
        <v>0</v>
      </c>
      <c r="H84" s="96" t="s">
        <v>355</v>
      </c>
      <c r="I84" s="101">
        <v>0</v>
      </c>
      <c r="J84" s="101">
        <v>0</v>
      </c>
      <c r="K84" s="101">
        <v>0</v>
      </c>
      <c r="L84" s="97">
        <v>1</v>
      </c>
      <c r="M84" s="101">
        <v>0</v>
      </c>
      <c r="N84" s="101">
        <v>0</v>
      </c>
      <c r="O84" s="96" t="s">
        <v>256</v>
      </c>
      <c r="P84" s="101">
        <v>0</v>
      </c>
      <c r="Q84" s="101">
        <v>0</v>
      </c>
      <c r="R84" s="101">
        <v>0</v>
      </c>
      <c r="S84" s="97">
        <v>1</v>
      </c>
      <c r="T84" s="101">
        <v>0</v>
      </c>
      <c r="U84" s="101">
        <v>0</v>
      </c>
      <c r="V84" s="96" t="s">
        <v>263</v>
      </c>
      <c r="W84" s="101">
        <v>0</v>
      </c>
      <c r="X84" s="101">
        <v>0</v>
      </c>
      <c r="Y84" s="101">
        <v>0</v>
      </c>
      <c r="Z84" s="97">
        <v>1</v>
      </c>
      <c r="AA84" s="101">
        <v>0</v>
      </c>
      <c r="AB84" s="101">
        <v>0</v>
      </c>
      <c r="AC84" s="96" t="s">
        <v>263</v>
      </c>
      <c r="AD84" s="101">
        <v>0</v>
      </c>
      <c r="AE84" s="101">
        <v>0</v>
      </c>
      <c r="AF84" s="101">
        <v>0</v>
      </c>
      <c r="AG84" s="97">
        <v>1</v>
      </c>
      <c r="AH84" s="101">
        <v>0</v>
      </c>
      <c r="AI84" s="101">
        <v>0</v>
      </c>
    </row>
    <row r="85" spans="1:35" ht="18" x14ac:dyDescent="0.4">
      <c r="A85" s="96" t="s">
        <v>337</v>
      </c>
      <c r="B85" s="101">
        <v>0</v>
      </c>
      <c r="C85" s="101">
        <v>0</v>
      </c>
      <c r="D85" s="101">
        <v>0</v>
      </c>
      <c r="E85" s="97">
        <v>1</v>
      </c>
      <c r="F85" s="101">
        <v>0</v>
      </c>
      <c r="G85" s="101">
        <v>0</v>
      </c>
      <c r="H85" s="96" t="s">
        <v>337</v>
      </c>
      <c r="I85" s="101">
        <v>0</v>
      </c>
      <c r="J85" s="101">
        <v>0</v>
      </c>
      <c r="K85" s="101">
        <v>0</v>
      </c>
      <c r="L85" s="97">
        <v>1</v>
      </c>
      <c r="M85" s="101">
        <v>0</v>
      </c>
      <c r="N85" s="101">
        <v>0</v>
      </c>
      <c r="O85" s="96" t="s">
        <v>315</v>
      </c>
      <c r="P85" s="101">
        <v>0</v>
      </c>
      <c r="Q85" s="101">
        <v>0</v>
      </c>
      <c r="R85" s="101">
        <v>0</v>
      </c>
      <c r="S85" s="97">
        <v>1</v>
      </c>
      <c r="T85" s="101">
        <v>0</v>
      </c>
      <c r="U85" s="101">
        <v>0</v>
      </c>
      <c r="V85" s="96" t="s">
        <v>337</v>
      </c>
      <c r="W85" s="101">
        <v>0</v>
      </c>
      <c r="X85" s="101">
        <v>0</v>
      </c>
      <c r="Y85" s="101">
        <v>0</v>
      </c>
      <c r="Z85" s="97">
        <v>1</v>
      </c>
      <c r="AA85" s="101">
        <v>0</v>
      </c>
      <c r="AB85" s="101">
        <v>0</v>
      </c>
      <c r="AC85" s="96" t="s">
        <v>337</v>
      </c>
      <c r="AD85" s="101">
        <v>0</v>
      </c>
      <c r="AE85" s="101">
        <v>0</v>
      </c>
      <c r="AF85" s="101">
        <v>0</v>
      </c>
      <c r="AG85" s="97">
        <v>1</v>
      </c>
      <c r="AH85" s="101">
        <v>0</v>
      </c>
      <c r="AI85" s="101">
        <v>0</v>
      </c>
    </row>
    <row r="86" spans="1:35" ht="18" x14ac:dyDescent="0.4">
      <c r="A86" s="96" t="s">
        <v>356</v>
      </c>
      <c r="B86" s="101">
        <v>0</v>
      </c>
      <c r="C86" s="101">
        <v>0</v>
      </c>
      <c r="D86" s="101">
        <v>0</v>
      </c>
      <c r="E86" s="97">
        <v>1</v>
      </c>
      <c r="F86" s="101">
        <v>0</v>
      </c>
      <c r="G86" s="101">
        <v>0</v>
      </c>
      <c r="H86" s="96" t="s">
        <v>356</v>
      </c>
      <c r="I86" s="101">
        <v>0</v>
      </c>
      <c r="J86" s="101">
        <v>0</v>
      </c>
      <c r="K86" s="101">
        <v>0</v>
      </c>
      <c r="L86" s="97">
        <v>1</v>
      </c>
      <c r="M86" s="101">
        <v>0</v>
      </c>
      <c r="N86" s="101">
        <v>0</v>
      </c>
      <c r="O86" s="96" t="s">
        <v>351</v>
      </c>
      <c r="P86" s="101">
        <v>0</v>
      </c>
      <c r="Q86" s="101">
        <v>0</v>
      </c>
      <c r="R86" s="101">
        <v>0</v>
      </c>
      <c r="S86" s="97">
        <v>1</v>
      </c>
      <c r="T86" s="101">
        <v>0</v>
      </c>
      <c r="U86" s="101">
        <v>0</v>
      </c>
      <c r="V86" s="96" t="s">
        <v>356</v>
      </c>
      <c r="W86" s="101">
        <v>0</v>
      </c>
      <c r="X86" s="101">
        <v>0</v>
      </c>
      <c r="Y86" s="101">
        <v>0</v>
      </c>
      <c r="Z86" s="97">
        <v>1</v>
      </c>
      <c r="AA86" s="101">
        <v>0</v>
      </c>
      <c r="AB86" s="101">
        <v>0</v>
      </c>
      <c r="AC86" s="96" t="s">
        <v>356</v>
      </c>
      <c r="AD86" s="101">
        <v>0</v>
      </c>
      <c r="AE86" s="101">
        <v>0</v>
      </c>
      <c r="AF86" s="101">
        <v>0</v>
      </c>
      <c r="AG86" s="97">
        <v>1</v>
      </c>
      <c r="AH86" s="101">
        <v>0</v>
      </c>
      <c r="AI86" s="101">
        <v>0</v>
      </c>
    </row>
    <row r="87" spans="1:35" ht="18" x14ac:dyDescent="0.4">
      <c r="A87" s="96" t="s">
        <v>314</v>
      </c>
      <c r="B87" s="101">
        <v>0</v>
      </c>
      <c r="C87" s="101">
        <v>0</v>
      </c>
      <c r="D87" s="101">
        <v>0</v>
      </c>
      <c r="E87" s="97">
        <v>1</v>
      </c>
      <c r="F87" s="101">
        <v>0</v>
      </c>
      <c r="G87" s="101">
        <v>0</v>
      </c>
      <c r="H87" s="96" t="s">
        <v>314</v>
      </c>
      <c r="I87" s="101">
        <v>0</v>
      </c>
      <c r="J87" s="101">
        <v>0</v>
      </c>
      <c r="K87" s="101">
        <v>0</v>
      </c>
      <c r="L87" s="97">
        <v>1</v>
      </c>
      <c r="M87" s="101">
        <v>0</v>
      </c>
      <c r="N87" s="101">
        <v>0</v>
      </c>
      <c r="O87" s="96" t="s">
        <v>240</v>
      </c>
      <c r="P87" s="101">
        <v>0</v>
      </c>
      <c r="Q87" s="101">
        <v>0</v>
      </c>
      <c r="R87" s="101">
        <v>0</v>
      </c>
      <c r="S87" s="97">
        <v>1</v>
      </c>
      <c r="T87" s="101">
        <v>0</v>
      </c>
      <c r="U87" s="101">
        <v>0</v>
      </c>
      <c r="V87" s="96" t="s">
        <v>314</v>
      </c>
      <c r="W87" s="101">
        <v>0</v>
      </c>
      <c r="X87" s="101">
        <v>0</v>
      </c>
      <c r="Y87" s="101">
        <v>0</v>
      </c>
      <c r="Z87" s="97">
        <v>1</v>
      </c>
      <c r="AA87" s="101">
        <v>0</v>
      </c>
      <c r="AB87" s="101">
        <v>0</v>
      </c>
      <c r="AC87" s="96" t="s">
        <v>314</v>
      </c>
      <c r="AD87" s="101">
        <v>0</v>
      </c>
      <c r="AE87" s="101">
        <v>0</v>
      </c>
      <c r="AF87" s="101">
        <v>0</v>
      </c>
      <c r="AG87" s="97">
        <v>1</v>
      </c>
      <c r="AH87" s="101">
        <v>0</v>
      </c>
      <c r="AI87" s="101">
        <v>0</v>
      </c>
    </row>
    <row r="88" spans="1:35" ht="18" x14ac:dyDescent="0.4">
      <c r="A88" s="96" t="s">
        <v>217</v>
      </c>
      <c r="B88" s="101">
        <v>0</v>
      </c>
      <c r="C88" s="101">
        <v>0</v>
      </c>
      <c r="D88" s="101">
        <v>0</v>
      </c>
      <c r="E88" s="97">
        <v>1</v>
      </c>
      <c r="F88" s="101">
        <v>0</v>
      </c>
      <c r="G88" s="101">
        <v>0</v>
      </c>
      <c r="H88" s="96" t="s">
        <v>217</v>
      </c>
      <c r="I88" s="101">
        <v>0</v>
      </c>
      <c r="J88" s="101">
        <v>0</v>
      </c>
      <c r="K88" s="101">
        <v>0</v>
      </c>
      <c r="L88" s="97">
        <v>1</v>
      </c>
      <c r="M88" s="101">
        <v>0</v>
      </c>
      <c r="N88" s="101">
        <v>0</v>
      </c>
      <c r="O88" s="96" t="s">
        <v>354</v>
      </c>
      <c r="P88" s="101">
        <v>0</v>
      </c>
      <c r="Q88" s="101">
        <v>0</v>
      </c>
      <c r="R88" s="101">
        <v>0</v>
      </c>
      <c r="S88" s="97">
        <v>1</v>
      </c>
      <c r="T88" s="101">
        <v>0</v>
      </c>
      <c r="U88" s="101">
        <v>0</v>
      </c>
      <c r="V88" s="96" t="s">
        <v>217</v>
      </c>
      <c r="W88" s="101">
        <v>0</v>
      </c>
      <c r="X88" s="101">
        <v>0</v>
      </c>
      <c r="Y88" s="101">
        <v>0</v>
      </c>
      <c r="Z88" s="97">
        <v>1</v>
      </c>
      <c r="AA88" s="101">
        <v>0</v>
      </c>
      <c r="AB88" s="101">
        <v>0</v>
      </c>
      <c r="AC88" s="96" t="s">
        <v>217</v>
      </c>
      <c r="AD88" s="101">
        <v>0</v>
      </c>
      <c r="AE88" s="101">
        <v>0</v>
      </c>
      <c r="AF88" s="101">
        <v>0</v>
      </c>
      <c r="AG88" s="97">
        <v>1</v>
      </c>
      <c r="AH88" s="101">
        <v>0</v>
      </c>
      <c r="AI88" s="101">
        <v>0</v>
      </c>
    </row>
    <row r="89" spans="1:35" ht="18" x14ac:dyDescent="0.4">
      <c r="A89" s="96" t="s">
        <v>250</v>
      </c>
      <c r="B89" s="101">
        <v>0</v>
      </c>
      <c r="C89" s="101">
        <v>0</v>
      </c>
      <c r="D89" s="101">
        <v>0</v>
      </c>
      <c r="E89" s="97">
        <v>1</v>
      </c>
      <c r="F89" s="101">
        <v>0</v>
      </c>
      <c r="G89" s="101">
        <v>0</v>
      </c>
      <c r="H89" s="96" t="s">
        <v>250</v>
      </c>
      <c r="I89" s="101">
        <v>0</v>
      </c>
      <c r="J89" s="101">
        <v>0</v>
      </c>
      <c r="K89" s="101">
        <v>0</v>
      </c>
      <c r="L89" s="97">
        <v>1</v>
      </c>
      <c r="M89" s="101">
        <v>0</v>
      </c>
      <c r="N89" s="101">
        <v>0</v>
      </c>
      <c r="O89" s="96" t="s">
        <v>216</v>
      </c>
      <c r="P89" s="101">
        <v>0</v>
      </c>
      <c r="Q89" s="101">
        <v>0</v>
      </c>
      <c r="R89" s="101">
        <v>0</v>
      </c>
      <c r="S89" s="97">
        <v>1</v>
      </c>
      <c r="T89" s="101">
        <v>0</v>
      </c>
      <c r="U89" s="101">
        <v>0</v>
      </c>
      <c r="V89" s="96" t="s">
        <v>250</v>
      </c>
      <c r="W89" s="101">
        <v>0</v>
      </c>
      <c r="X89" s="101">
        <v>0</v>
      </c>
      <c r="Y89" s="101">
        <v>0</v>
      </c>
      <c r="Z89" s="97">
        <v>1</v>
      </c>
      <c r="AA89" s="101">
        <v>0</v>
      </c>
      <c r="AB89" s="101">
        <v>0</v>
      </c>
      <c r="AC89" s="96" t="s">
        <v>250</v>
      </c>
      <c r="AD89" s="101">
        <v>0</v>
      </c>
      <c r="AE89" s="101">
        <v>0</v>
      </c>
      <c r="AF89" s="101">
        <v>0</v>
      </c>
      <c r="AG89" s="97">
        <v>1</v>
      </c>
      <c r="AH89" s="101">
        <v>0</v>
      </c>
      <c r="AI89" s="101">
        <v>0</v>
      </c>
    </row>
    <row r="90" spans="1:35" ht="18" x14ac:dyDescent="0.4">
      <c r="A90" s="96" t="s">
        <v>313</v>
      </c>
      <c r="B90" s="101">
        <v>0</v>
      </c>
      <c r="C90" s="101">
        <v>0</v>
      </c>
      <c r="D90" s="101">
        <v>0</v>
      </c>
      <c r="E90" s="97">
        <v>1</v>
      </c>
      <c r="F90" s="101">
        <v>0</v>
      </c>
      <c r="G90" s="101">
        <v>0</v>
      </c>
      <c r="H90" s="96" t="s">
        <v>313</v>
      </c>
      <c r="I90" s="101">
        <v>0</v>
      </c>
      <c r="J90" s="101">
        <v>0</v>
      </c>
      <c r="K90" s="101">
        <v>0</v>
      </c>
      <c r="L90" s="97">
        <v>1</v>
      </c>
      <c r="M90" s="101">
        <v>0</v>
      </c>
      <c r="N90" s="101">
        <v>0</v>
      </c>
      <c r="O90" s="96" t="s">
        <v>355</v>
      </c>
      <c r="P90" s="101">
        <v>0</v>
      </c>
      <c r="Q90" s="101">
        <v>0</v>
      </c>
      <c r="R90" s="101">
        <v>0</v>
      </c>
      <c r="S90" s="97">
        <v>1</v>
      </c>
      <c r="T90" s="101">
        <v>0</v>
      </c>
      <c r="U90" s="101">
        <v>0</v>
      </c>
      <c r="V90" s="96" t="s">
        <v>313</v>
      </c>
      <c r="W90" s="101">
        <v>0</v>
      </c>
      <c r="X90" s="101">
        <v>0</v>
      </c>
      <c r="Y90" s="101">
        <v>0</v>
      </c>
      <c r="Z90" s="97">
        <v>1</v>
      </c>
      <c r="AA90" s="101">
        <v>0</v>
      </c>
      <c r="AB90" s="101">
        <v>0</v>
      </c>
      <c r="AC90" s="96" t="s">
        <v>313</v>
      </c>
      <c r="AD90" s="101">
        <v>0</v>
      </c>
      <c r="AE90" s="101">
        <v>0</v>
      </c>
      <c r="AF90" s="101">
        <v>0</v>
      </c>
      <c r="AG90" s="97">
        <v>1</v>
      </c>
      <c r="AH90" s="101">
        <v>0</v>
      </c>
      <c r="AI90" s="101">
        <v>0</v>
      </c>
    </row>
    <row r="91" spans="1:35" ht="18" x14ac:dyDescent="0.4">
      <c r="A91" s="96" t="s">
        <v>230</v>
      </c>
      <c r="B91" s="101">
        <v>0</v>
      </c>
      <c r="C91" s="101">
        <v>0</v>
      </c>
      <c r="D91" s="101">
        <v>0</v>
      </c>
      <c r="E91" s="97">
        <v>1</v>
      </c>
      <c r="F91" s="101">
        <v>0</v>
      </c>
      <c r="G91" s="101">
        <v>0</v>
      </c>
      <c r="H91" s="96" t="s">
        <v>230</v>
      </c>
      <c r="I91" s="101">
        <v>0</v>
      </c>
      <c r="J91" s="101">
        <v>0</v>
      </c>
      <c r="K91" s="101">
        <v>0</v>
      </c>
      <c r="L91" s="97">
        <v>1</v>
      </c>
      <c r="M91" s="101">
        <v>0</v>
      </c>
      <c r="N91" s="101">
        <v>0</v>
      </c>
      <c r="O91" s="96" t="s">
        <v>263</v>
      </c>
      <c r="P91" s="101">
        <v>0</v>
      </c>
      <c r="Q91" s="101">
        <v>0</v>
      </c>
      <c r="R91" s="101">
        <v>0</v>
      </c>
      <c r="S91" s="97">
        <v>1</v>
      </c>
      <c r="T91" s="101">
        <v>0</v>
      </c>
      <c r="U91" s="101">
        <v>0</v>
      </c>
      <c r="V91" s="96" t="s">
        <v>230</v>
      </c>
      <c r="W91" s="101">
        <v>0</v>
      </c>
      <c r="X91" s="101">
        <v>0</v>
      </c>
      <c r="Y91" s="101">
        <v>0</v>
      </c>
      <c r="Z91" s="97">
        <v>1</v>
      </c>
      <c r="AA91" s="101">
        <v>0</v>
      </c>
      <c r="AB91" s="101">
        <v>0</v>
      </c>
      <c r="AC91" s="96" t="s">
        <v>230</v>
      </c>
      <c r="AD91" s="101">
        <v>0</v>
      </c>
      <c r="AE91" s="101">
        <v>0</v>
      </c>
      <c r="AF91" s="101">
        <v>0</v>
      </c>
      <c r="AG91" s="97">
        <v>1</v>
      </c>
      <c r="AH91" s="101">
        <v>0</v>
      </c>
      <c r="AI91" s="101">
        <v>0</v>
      </c>
    </row>
    <row r="92" spans="1:35" ht="18" x14ac:dyDescent="0.4">
      <c r="A92" s="96" t="s">
        <v>291</v>
      </c>
      <c r="B92" s="101">
        <v>0</v>
      </c>
      <c r="C92" s="101">
        <v>0</v>
      </c>
      <c r="D92" s="101">
        <v>0</v>
      </c>
      <c r="E92" s="97">
        <v>1</v>
      </c>
      <c r="F92" s="101">
        <v>0</v>
      </c>
      <c r="G92" s="101">
        <v>0</v>
      </c>
      <c r="H92" s="96" t="s">
        <v>291</v>
      </c>
      <c r="I92" s="101">
        <v>0</v>
      </c>
      <c r="J92" s="101">
        <v>0</v>
      </c>
      <c r="K92" s="101">
        <v>0</v>
      </c>
      <c r="L92" s="97">
        <v>1</v>
      </c>
      <c r="M92" s="101">
        <v>0</v>
      </c>
      <c r="N92" s="101">
        <v>0</v>
      </c>
      <c r="O92" s="96" t="s">
        <v>337</v>
      </c>
      <c r="P92" s="101">
        <v>0</v>
      </c>
      <c r="Q92" s="101">
        <v>0</v>
      </c>
      <c r="R92" s="101">
        <v>0</v>
      </c>
      <c r="S92" s="97">
        <v>1</v>
      </c>
      <c r="T92" s="101">
        <v>0</v>
      </c>
      <c r="U92" s="101">
        <v>0</v>
      </c>
      <c r="V92" s="96" t="s">
        <v>291</v>
      </c>
      <c r="W92" s="101">
        <v>0</v>
      </c>
      <c r="X92" s="101">
        <v>0</v>
      </c>
      <c r="Y92" s="101">
        <v>0</v>
      </c>
      <c r="Z92" s="97">
        <v>1</v>
      </c>
      <c r="AA92" s="101">
        <v>0</v>
      </c>
      <c r="AB92" s="101">
        <v>0</v>
      </c>
      <c r="AC92" s="96" t="s">
        <v>291</v>
      </c>
      <c r="AD92" s="101">
        <v>0</v>
      </c>
      <c r="AE92" s="101">
        <v>0</v>
      </c>
      <c r="AF92" s="101">
        <v>0</v>
      </c>
      <c r="AG92" s="97">
        <v>1</v>
      </c>
      <c r="AH92" s="101">
        <v>0</v>
      </c>
      <c r="AI92" s="101">
        <v>0</v>
      </c>
    </row>
    <row r="93" spans="1:35" ht="18" x14ac:dyDescent="0.4">
      <c r="A93" s="96" t="s">
        <v>277</v>
      </c>
      <c r="B93" s="101">
        <v>0</v>
      </c>
      <c r="C93" s="101">
        <v>0</v>
      </c>
      <c r="D93" s="101">
        <v>0</v>
      </c>
      <c r="E93" s="97">
        <v>1</v>
      </c>
      <c r="F93" s="101">
        <v>0</v>
      </c>
      <c r="G93" s="101">
        <v>0</v>
      </c>
      <c r="H93" s="96" t="s">
        <v>277</v>
      </c>
      <c r="I93" s="101">
        <v>0</v>
      </c>
      <c r="J93" s="101">
        <v>0</v>
      </c>
      <c r="K93" s="101">
        <v>0</v>
      </c>
      <c r="L93" s="97">
        <v>1</v>
      </c>
      <c r="M93" s="101">
        <v>0</v>
      </c>
      <c r="N93" s="101">
        <v>0</v>
      </c>
      <c r="O93" s="96" t="s">
        <v>356</v>
      </c>
      <c r="P93" s="101">
        <v>0</v>
      </c>
      <c r="Q93" s="101">
        <v>0</v>
      </c>
      <c r="R93" s="101">
        <v>0</v>
      </c>
      <c r="S93" s="97">
        <v>1</v>
      </c>
      <c r="T93" s="101">
        <v>0</v>
      </c>
      <c r="U93" s="101">
        <v>0</v>
      </c>
      <c r="V93" s="96" t="s">
        <v>277</v>
      </c>
      <c r="W93" s="101">
        <v>0</v>
      </c>
      <c r="X93" s="101">
        <v>0</v>
      </c>
      <c r="Y93" s="101">
        <v>0</v>
      </c>
      <c r="Z93" s="97">
        <v>1</v>
      </c>
      <c r="AA93" s="101">
        <v>0</v>
      </c>
      <c r="AB93" s="101">
        <v>0</v>
      </c>
      <c r="AC93" s="96" t="s">
        <v>277</v>
      </c>
      <c r="AD93" s="101">
        <v>0</v>
      </c>
      <c r="AE93" s="101">
        <v>0</v>
      </c>
      <c r="AF93" s="101">
        <v>0</v>
      </c>
      <c r="AG93" s="97">
        <v>1</v>
      </c>
      <c r="AH93" s="101">
        <v>0</v>
      </c>
      <c r="AI93" s="101">
        <v>0</v>
      </c>
    </row>
    <row r="94" spans="1:35" ht="18" x14ac:dyDescent="0.4">
      <c r="A94" s="96" t="s">
        <v>229</v>
      </c>
      <c r="B94" s="101">
        <v>0</v>
      </c>
      <c r="C94" s="101">
        <v>0</v>
      </c>
      <c r="D94" s="101">
        <v>0</v>
      </c>
      <c r="E94" s="97">
        <v>1</v>
      </c>
      <c r="F94" s="101">
        <v>0</v>
      </c>
      <c r="G94" s="101">
        <v>0</v>
      </c>
      <c r="H94" s="96" t="s">
        <v>229</v>
      </c>
      <c r="I94" s="101">
        <v>0</v>
      </c>
      <c r="J94" s="101">
        <v>0</v>
      </c>
      <c r="K94" s="101">
        <v>0</v>
      </c>
      <c r="L94" s="97">
        <v>1</v>
      </c>
      <c r="M94" s="101">
        <v>0</v>
      </c>
      <c r="N94" s="101">
        <v>0</v>
      </c>
      <c r="O94" s="96" t="s">
        <v>314</v>
      </c>
      <c r="P94" s="101">
        <v>0</v>
      </c>
      <c r="Q94" s="101">
        <v>0</v>
      </c>
      <c r="R94" s="101">
        <v>0</v>
      </c>
      <c r="S94" s="97">
        <v>1</v>
      </c>
      <c r="T94" s="101">
        <v>0</v>
      </c>
      <c r="U94" s="101">
        <v>0</v>
      </c>
      <c r="V94" s="96" t="s">
        <v>229</v>
      </c>
      <c r="W94" s="101">
        <v>0</v>
      </c>
      <c r="X94" s="101">
        <v>0</v>
      </c>
      <c r="Y94" s="101">
        <v>0</v>
      </c>
      <c r="Z94" s="97">
        <v>1</v>
      </c>
      <c r="AA94" s="101">
        <v>0</v>
      </c>
      <c r="AB94" s="101">
        <v>0</v>
      </c>
      <c r="AC94" s="96" t="s">
        <v>229</v>
      </c>
      <c r="AD94" s="101">
        <v>0</v>
      </c>
      <c r="AE94" s="101">
        <v>0</v>
      </c>
      <c r="AF94" s="101">
        <v>0</v>
      </c>
      <c r="AG94" s="97">
        <v>1</v>
      </c>
      <c r="AH94" s="101">
        <v>0</v>
      </c>
      <c r="AI94" s="101">
        <v>0</v>
      </c>
    </row>
    <row r="95" spans="1:35" ht="18" x14ac:dyDescent="0.4">
      <c r="A95" s="96" t="s">
        <v>238</v>
      </c>
      <c r="B95" s="101">
        <v>0</v>
      </c>
      <c r="C95" s="101">
        <v>0</v>
      </c>
      <c r="D95" s="101">
        <v>0</v>
      </c>
      <c r="E95" s="97">
        <v>1</v>
      </c>
      <c r="F95" s="101">
        <v>0</v>
      </c>
      <c r="G95" s="101">
        <v>0</v>
      </c>
      <c r="H95" s="96" t="s">
        <v>238</v>
      </c>
      <c r="I95" s="101">
        <v>0</v>
      </c>
      <c r="J95" s="101">
        <v>0</v>
      </c>
      <c r="K95" s="101">
        <v>0</v>
      </c>
      <c r="L95" s="97">
        <v>1</v>
      </c>
      <c r="M95" s="101">
        <v>0</v>
      </c>
      <c r="N95" s="101">
        <v>0</v>
      </c>
      <c r="O95" s="96" t="s">
        <v>250</v>
      </c>
      <c r="P95" s="101">
        <v>0</v>
      </c>
      <c r="Q95" s="101">
        <v>0</v>
      </c>
      <c r="R95" s="101">
        <v>0</v>
      </c>
      <c r="S95" s="97">
        <v>1</v>
      </c>
      <c r="T95" s="101">
        <v>0</v>
      </c>
      <c r="U95" s="101">
        <v>0</v>
      </c>
      <c r="V95" s="96" t="s">
        <v>238</v>
      </c>
      <c r="W95" s="101">
        <v>0</v>
      </c>
      <c r="X95" s="101">
        <v>0</v>
      </c>
      <c r="Y95" s="101">
        <v>0</v>
      </c>
      <c r="Z95" s="97">
        <v>1</v>
      </c>
      <c r="AA95" s="101">
        <v>0</v>
      </c>
      <c r="AB95" s="101">
        <v>0</v>
      </c>
      <c r="AC95" s="96" t="s">
        <v>238</v>
      </c>
      <c r="AD95" s="101">
        <v>0</v>
      </c>
      <c r="AE95" s="101">
        <v>0</v>
      </c>
      <c r="AF95" s="101">
        <v>0</v>
      </c>
      <c r="AG95" s="97">
        <v>1</v>
      </c>
      <c r="AH95" s="101">
        <v>0</v>
      </c>
      <c r="AI95" s="101">
        <v>0</v>
      </c>
    </row>
    <row r="96" spans="1:35" ht="18" x14ac:dyDescent="0.4">
      <c r="A96" s="96" t="s">
        <v>243</v>
      </c>
      <c r="B96" s="101">
        <v>0</v>
      </c>
      <c r="C96" s="101">
        <v>0</v>
      </c>
      <c r="D96" s="101">
        <v>0</v>
      </c>
      <c r="E96" s="97">
        <v>1</v>
      </c>
      <c r="F96" s="101">
        <v>0</v>
      </c>
      <c r="G96" s="101">
        <v>0</v>
      </c>
      <c r="H96" s="96" t="s">
        <v>243</v>
      </c>
      <c r="I96" s="101">
        <v>0</v>
      </c>
      <c r="J96" s="101">
        <v>0</v>
      </c>
      <c r="K96" s="101">
        <v>0</v>
      </c>
      <c r="L96" s="97">
        <v>1</v>
      </c>
      <c r="M96" s="101">
        <v>0</v>
      </c>
      <c r="N96" s="101">
        <v>0</v>
      </c>
      <c r="O96" s="96" t="s">
        <v>313</v>
      </c>
      <c r="P96" s="101">
        <v>0</v>
      </c>
      <c r="Q96" s="101">
        <v>0</v>
      </c>
      <c r="R96" s="101">
        <v>0</v>
      </c>
      <c r="S96" s="97">
        <v>1</v>
      </c>
      <c r="T96" s="101">
        <v>0</v>
      </c>
      <c r="U96" s="101">
        <v>0</v>
      </c>
      <c r="V96" s="96" t="s">
        <v>243</v>
      </c>
      <c r="W96" s="101">
        <v>0</v>
      </c>
      <c r="X96" s="101">
        <v>0</v>
      </c>
      <c r="Y96" s="101">
        <v>0</v>
      </c>
      <c r="Z96" s="97">
        <v>1</v>
      </c>
      <c r="AA96" s="101">
        <v>0</v>
      </c>
      <c r="AB96" s="101">
        <v>0</v>
      </c>
      <c r="AC96" s="96" t="s">
        <v>243</v>
      </c>
      <c r="AD96" s="101">
        <v>0</v>
      </c>
      <c r="AE96" s="101">
        <v>0</v>
      </c>
      <c r="AF96" s="101">
        <v>0</v>
      </c>
      <c r="AG96" s="97">
        <v>1</v>
      </c>
      <c r="AH96" s="101">
        <v>0</v>
      </c>
      <c r="AI96" s="101">
        <v>0</v>
      </c>
    </row>
    <row r="97" spans="1:35" ht="18" x14ac:dyDescent="0.4">
      <c r="A97" s="96" t="s">
        <v>288</v>
      </c>
      <c r="B97" s="101">
        <v>0</v>
      </c>
      <c r="C97" s="101">
        <v>0</v>
      </c>
      <c r="D97" s="101">
        <v>0</v>
      </c>
      <c r="E97" s="97">
        <v>1</v>
      </c>
      <c r="F97" s="101">
        <v>0</v>
      </c>
      <c r="G97" s="101">
        <v>0</v>
      </c>
      <c r="H97" s="96" t="s">
        <v>288</v>
      </c>
      <c r="I97" s="101">
        <v>0</v>
      </c>
      <c r="J97" s="101">
        <v>0</v>
      </c>
      <c r="K97" s="101">
        <v>0</v>
      </c>
      <c r="L97" s="97">
        <v>1</v>
      </c>
      <c r="M97" s="101">
        <v>0</v>
      </c>
      <c r="N97" s="101">
        <v>0</v>
      </c>
      <c r="O97" s="96" t="s">
        <v>230</v>
      </c>
      <c r="P97" s="101">
        <v>0</v>
      </c>
      <c r="Q97" s="101">
        <v>0</v>
      </c>
      <c r="R97" s="101">
        <v>0</v>
      </c>
      <c r="S97" s="97">
        <v>1</v>
      </c>
      <c r="T97" s="101">
        <v>0</v>
      </c>
      <c r="U97" s="101">
        <v>0</v>
      </c>
      <c r="V97" s="96" t="s">
        <v>288</v>
      </c>
      <c r="W97" s="101">
        <v>0</v>
      </c>
      <c r="X97" s="101">
        <v>0</v>
      </c>
      <c r="Y97" s="101">
        <v>0</v>
      </c>
      <c r="Z97" s="97">
        <v>1</v>
      </c>
      <c r="AA97" s="101">
        <v>0</v>
      </c>
      <c r="AB97" s="101">
        <v>0</v>
      </c>
      <c r="AC97" s="96" t="s">
        <v>288</v>
      </c>
      <c r="AD97" s="101">
        <v>0</v>
      </c>
      <c r="AE97" s="101">
        <v>0</v>
      </c>
      <c r="AF97" s="101">
        <v>0</v>
      </c>
      <c r="AG97" s="97">
        <v>1</v>
      </c>
      <c r="AH97" s="101">
        <v>0</v>
      </c>
      <c r="AI97" s="101">
        <v>0</v>
      </c>
    </row>
    <row r="98" spans="1:35" ht="36" x14ac:dyDescent="0.4">
      <c r="A98" s="96" t="s">
        <v>364</v>
      </c>
      <c r="B98" s="101">
        <v>0</v>
      </c>
      <c r="C98" s="101">
        <v>0</v>
      </c>
      <c r="D98" s="101">
        <v>0</v>
      </c>
      <c r="E98" s="97">
        <v>1</v>
      </c>
      <c r="F98" s="101">
        <v>0</v>
      </c>
      <c r="G98" s="101">
        <v>0</v>
      </c>
      <c r="H98" s="96" t="s">
        <v>364</v>
      </c>
      <c r="I98" s="101">
        <v>0</v>
      </c>
      <c r="J98" s="101">
        <v>0</v>
      </c>
      <c r="K98" s="101">
        <v>0</v>
      </c>
      <c r="L98" s="97">
        <v>1</v>
      </c>
      <c r="M98" s="101">
        <v>0</v>
      </c>
      <c r="N98" s="101">
        <v>0</v>
      </c>
      <c r="O98" s="96" t="s">
        <v>229</v>
      </c>
      <c r="P98" s="101">
        <v>0</v>
      </c>
      <c r="Q98" s="101">
        <v>0</v>
      </c>
      <c r="R98" s="101">
        <v>0</v>
      </c>
      <c r="S98" s="97">
        <v>1</v>
      </c>
      <c r="T98" s="101">
        <v>0</v>
      </c>
      <c r="U98" s="101">
        <v>0</v>
      </c>
      <c r="V98" s="96" t="s">
        <v>364</v>
      </c>
      <c r="W98" s="101">
        <v>0</v>
      </c>
      <c r="X98" s="101">
        <v>0</v>
      </c>
      <c r="Y98" s="101">
        <v>0</v>
      </c>
      <c r="Z98" s="97">
        <v>1</v>
      </c>
      <c r="AA98" s="101">
        <v>0</v>
      </c>
      <c r="AB98" s="101">
        <v>0</v>
      </c>
      <c r="AC98" s="96" t="s">
        <v>364</v>
      </c>
      <c r="AD98" s="101">
        <v>0</v>
      </c>
      <c r="AE98" s="101">
        <v>0</v>
      </c>
      <c r="AF98" s="101">
        <v>0</v>
      </c>
      <c r="AG98" s="97">
        <v>1</v>
      </c>
      <c r="AH98" s="101">
        <v>0</v>
      </c>
      <c r="AI98" s="101">
        <v>0</v>
      </c>
    </row>
    <row r="99" spans="1:35" ht="18" x14ac:dyDescent="0.4">
      <c r="A99" s="96" t="s">
        <v>771</v>
      </c>
      <c r="B99" s="101">
        <v>0</v>
      </c>
      <c r="C99" s="101">
        <v>0</v>
      </c>
      <c r="D99" s="101">
        <v>0</v>
      </c>
      <c r="E99" s="97">
        <v>1</v>
      </c>
      <c r="F99" s="101">
        <v>0</v>
      </c>
      <c r="G99" s="101">
        <v>0</v>
      </c>
      <c r="H99" s="96" t="s">
        <v>771</v>
      </c>
      <c r="I99" s="101">
        <v>0</v>
      </c>
      <c r="J99" s="101">
        <v>0</v>
      </c>
      <c r="K99" s="101">
        <v>0</v>
      </c>
      <c r="L99" s="97">
        <v>1</v>
      </c>
      <c r="M99" s="101">
        <v>0</v>
      </c>
      <c r="N99" s="101">
        <v>0</v>
      </c>
      <c r="O99" s="96" t="s">
        <v>238</v>
      </c>
      <c r="P99" s="101">
        <v>0</v>
      </c>
      <c r="Q99" s="101">
        <v>0</v>
      </c>
      <c r="R99" s="101">
        <v>0</v>
      </c>
      <c r="S99" s="97">
        <v>1</v>
      </c>
      <c r="T99" s="101">
        <v>0</v>
      </c>
      <c r="U99" s="101">
        <v>0</v>
      </c>
      <c r="V99" s="96" t="s">
        <v>771</v>
      </c>
      <c r="W99" s="101">
        <v>0</v>
      </c>
      <c r="X99" s="101">
        <v>0</v>
      </c>
      <c r="Y99" s="101">
        <v>0</v>
      </c>
      <c r="Z99" s="97">
        <v>1</v>
      </c>
      <c r="AA99" s="101">
        <v>0</v>
      </c>
      <c r="AB99" s="101">
        <v>0</v>
      </c>
      <c r="AC99" s="96" t="s">
        <v>771</v>
      </c>
      <c r="AD99" s="101">
        <v>0</v>
      </c>
      <c r="AE99" s="101">
        <v>0</v>
      </c>
      <c r="AF99" s="101">
        <v>0</v>
      </c>
      <c r="AG99" s="97">
        <v>1</v>
      </c>
      <c r="AH99" s="101">
        <v>0</v>
      </c>
      <c r="AI99" s="101">
        <v>0</v>
      </c>
    </row>
    <row r="100" spans="1:35" ht="18" x14ac:dyDescent="0.4">
      <c r="A100" s="96" t="s">
        <v>299</v>
      </c>
      <c r="B100" s="101">
        <v>0</v>
      </c>
      <c r="C100" s="101">
        <v>0</v>
      </c>
      <c r="D100" s="101">
        <v>0</v>
      </c>
      <c r="E100" s="97">
        <v>1</v>
      </c>
      <c r="F100" s="101">
        <v>0</v>
      </c>
      <c r="G100" s="101">
        <v>0</v>
      </c>
      <c r="H100" s="96" t="s">
        <v>299</v>
      </c>
      <c r="I100" s="101">
        <v>0</v>
      </c>
      <c r="J100" s="101">
        <v>0</v>
      </c>
      <c r="K100" s="101">
        <v>0</v>
      </c>
      <c r="L100" s="97">
        <v>1</v>
      </c>
      <c r="M100" s="101">
        <v>0</v>
      </c>
      <c r="N100" s="101">
        <v>0</v>
      </c>
      <c r="O100" s="96" t="s">
        <v>243</v>
      </c>
      <c r="P100" s="101">
        <v>0</v>
      </c>
      <c r="Q100" s="101">
        <v>0</v>
      </c>
      <c r="R100" s="101">
        <v>0</v>
      </c>
      <c r="S100" s="97">
        <v>1</v>
      </c>
      <c r="T100" s="101">
        <v>0</v>
      </c>
      <c r="U100" s="101">
        <v>0</v>
      </c>
      <c r="V100" s="96" t="s">
        <v>299</v>
      </c>
      <c r="W100" s="101">
        <v>0</v>
      </c>
      <c r="X100" s="101">
        <v>0</v>
      </c>
      <c r="Y100" s="101">
        <v>0</v>
      </c>
      <c r="Z100" s="97">
        <v>1</v>
      </c>
      <c r="AA100" s="101">
        <v>0</v>
      </c>
      <c r="AB100" s="101">
        <v>0</v>
      </c>
      <c r="AC100" s="96" t="s">
        <v>299</v>
      </c>
      <c r="AD100" s="101">
        <v>0</v>
      </c>
      <c r="AE100" s="101">
        <v>0</v>
      </c>
      <c r="AF100" s="101">
        <v>0</v>
      </c>
      <c r="AG100" s="97">
        <v>1</v>
      </c>
      <c r="AH100" s="101">
        <v>0</v>
      </c>
      <c r="AI100" s="101">
        <v>0</v>
      </c>
    </row>
    <row r="101" spans="1:35" ht="36" x14ac:dyDescent="0.4">
      <c r="A101" s="96" t="s">
        <v>298</v>
      </c>
      <c r="B101" s="101">
        <v>0</v>
      </c>
      <c r="C101" s="101">
        <v>0</v>
      </c>
      <c r="D101" s="101">
        <v>0</v>
      </c>
      <c r="E101" s="97">
        <v>1</v>
      </c>
      <c r="F101" s="101">
        <v>0</v>
      </c>
      <c r="G101" s="101">
        <v>0</v>
      </c>
      <c r="H101" s="96" t="s">
        <v>298</v>
      </c>
      <c r="I101" s="101">
        <v>0</v>
      </c>
      <c r="J101" s="101">
        <v>0</v>
      </c>
      <c r="K101" s="101">
        <v>0</v>
      </c>
      <c r="L101" s="97">
        <v>1</v>
      </c>
      <c r="M101" s="101">
        <v>0</v>
      </c>
      <c r="N101" s="101">
        <v>0</v>
      </c>
      <c r="O101" s="96" t="s">
        <v>364</v>
      </c>
      <c r="P101" s="101">
        <v>0</v>
      </c>
      <c r="Q101" s="101">
        <v>0</v>
      </c>
      <c r="R101" s="101">
        <v>0</v>
      </c>
      <c r="S101" s="97">
        <v>1</v>
      </c>
      <c r="T101" s="101">
        <v>0</v>
      </c>
      <c r="U101" s="101">
        <v>0</v>
      </c>
      <c r="V101" s="96" t="s">
        <v>298</v>
      </c>
      <c r="W101" s="101">
        <v>0</v>
      </c>
      <c r="X101" s="101">
        <v>0</v>
      </c>
      <c r="Y101" s="101">
        <v>0</v>
      </c>
      <c r="Z101" s="97">
        <v>1</v>
      </c>
      <c r="AA101" s="101">
        <v>0</v>
      </c>
      <c r="AB101" s="101">
        <v>0</v>
      </c>
      <c r="AC101" s="96" t="s">
        <v>298</v>
      </c>
      <c r="AD101" s="101">
        <v>0</v>
      </c>
      <c r="AE101" s="101">
        <v>0</v>
      </c>
      <c r="AF101" s="101">
        <v>0</v>
      </c>
      <c r="AG101" s="97">
        <v>1</v>
      </c>
      <c r="AH101" s="101">
        <v>0</v>
      </c>
      <c r="AI101" s="101">
        <v>0</v>
      </c>
    </row>
    <row r="102" spans="1:35" ht="18" x14ac:dyDescent="0.4">
      <c r="A102" s="96" t="s">
        <v>375</v>
      </c>
      <c r="B102" s="101">
        <v>0</v>
      </c>
      <c r="C102" s="101">
        <v>0</v>
      </c>
      <c r="D102" s="101">
        <v>0</v>
      </c>
      <c r="E102" s="97">
        <v>1</v>
      </c>
      <c r="F102" s="101">
        <v>0</v>
      </c>
      <c r="G102" s="101">
        <v>0</v>
      </c>
      <c r="H102" s="96" t="s">
        <v>375</v>
      </c>
      <c r="I102" s="101">
        <v>0</v>
      </c>
      <c r="J102" s="101">
        <v>0</v>
      </c>
      <c r="K102" s="101">
        <v>0</v>
      </c>
      <c r="L102" s="97">
        <v>1</v>
      </c>
      <c r="M102" s="101">
        <v>0</v>
      </c>
      <c r="N102" s="101">
        <v>0</v>
      </c>
      <c r="O102" s="96" t="s">
        <v>771</v>
      </c>
      <c r="P102" s="101">
        <v>0</v>
      </c>
      <c r="Q102" s="101">
        <v>0</v>
      </c>
      <c r="R102" s="101">
        <v>0</v>
      </c>
      <c r="S102" s="97">
        <v>1</v>
      </c>
      <c r="T102" s="101">
        <v>0</v>
      </c>
      <c r="U102" s="101">
        <v>0</v>
      </c>
      <c r="V102" s="96" t="s">
        <v>375</v>
      </c>
      <c r="W102" s="101">
        <v>0</v>
      </c>
      <c r="X102" s="101">
        <v>0</v>
      </c>
      <c r="Y102" s="101">
        <v>0</v>
      </c>
      <c r="Z102" s="97">
        <v>1</v>
      </c>
      <c r="AA102" s="101">
        <v>0</v>
      </c>
      <c r="AB102" s="101">
        <v>0</v>
      </c>
      <c r="AC102" s="96" t="s">
        <v>375</v>
      </c>
      <c r="AD102" s="101">
        <v>0</v>
      </c>
      <c r="AE102" s="101">
        <v>0</v>
      </c>
      <c r="AF102" s="101">
        <v>0</v>
      </c>
      <c r="AG102" s="97">
        <v>1</v>
      </c>
      <c r="AH102" s="101">
        <v>0</v>
      </c>
      <c r="AI102" s="101">
        <v>0</v>
      </c>
    </row>
    <row r="103" spans="1:35" ht="18" x14ac:dyDescent="0.4">
      <c r="A103" s="96" t="s">
        <v>273</v>
      </c>
      <c r="B103" s="101">
        <v>0</v>
      </c>
      <c r="C103" s="101">
        <v>0</v>
      </c>
      <c r="D103" s="101">
        <v>0</v>
      </c>
      <c r="E103" s="97">
        <v>1</v>
      </c>
      <c r="F103" s="101">
        <v>0</v>
      </c>
      <c r="G103" s="101">
        <v>0</v>
      </c>
      <c r="H103" s="96" t="s">
        <v>273</v>
      </c>
      <c r="I103" s="101">
        <v>0</v>
      </c>
      <c r="J103" s="101">
        <v>0</v>
      </c>
      <c r="K103" s="101">
        <v>0</v>
      </c>
      <c r="L103" s="97">
        <v>1</v>
      </c>
      <c r="M103" s="101">
        <v>0</v>
      </c>
      <c r="N103" s="101">
        <v>0</v>
      </c>
      <c r="O103" s="96" t="s">
        <v>299</v>
      </c>
      <c r="P103" s="101">
        <v>0</v>
      </c>
      <c r="Q103" s="101">
        <v>0</v>
      </c>
      <c r="R103" s="101">
        <v>0</v>
      </c>
      <c r="S103" s="97">
        <v>1</v>
      </c>
      <c r="T103" s="101">
        <v>0</v>
      </c>
      <c r="U103" s="101">
        <v>0</v>
      </c>
      <c r="V103" s="96" t="s">
        <v>273</v>
      </c>
      <c r="W103" s="101">
        <v>0</v>
      </c>
      <c r="X103" s="101">
        <v>0</v>
      </c>
      <c r="Y103" s="101">
        <v>0</v>
      </c>
      <c r="Z103" s="97">
        <v>1</v>
      </c>
      <c r="AA103" s="101">
        <v>0</v>
      </c>
      <c r="AB103" s="101">
        <v>0</v>
      </c>
      <c r="AC103" s="96" t="s">
        <v>273</v>
      </c>
      <c r="AD103" s="101">
        <v>0</v>
      </c>
      <c r="AE103" s="101">
        <v>0</v>
      </c>
      <c r="AF103" s="101">
        <v>0</v>
      </c>
      <c r="AG103" s="97">
        <v>1</v>
      </c>
      <c r="AH103" s="101">
        <v>0</v>
      </c>
      <c r="AI103" s="101">
        <v>0</v>
      </c>
    </row>
    <row r="104" spans="1:35" ht="18" x14ac:dyDescent="0.4">
      <c r="A104" s="96" t="s">
        <v>258</v>
      </c>
      <c r="B104" s="101">
        <v>0</v>
      </c>
      <c r="C104" s="101">
        <v>0</v>
      </c>
      <c r="D104" s="101">
        <v>0</v>
      </c>
      <c r="E104" s="97">
        <v>1</v>
      </c>
      <c r="F104" s="101">
        <v>0</v>
      </c>
      <c r="G104" s="101">
        <v>0</v>
      </c>
      <c r="H104" s="96" t="s">
        <v>258</v>
      </c>
      <c r="I104" s="101">
        <v>0</v>
      </c>
      <c r="J104" s="101">
        <v>0</v>
      </c>
      <c r="K104" s="101">
        <v>0</v>
      </c>
      <c r="L104" s="97">
        <v>1</v>
      </c>
      <c r="M104" s="101">
        <v>0</v>
      </c>
      <c r="N104" s="101">
        <v>0</v>
      </c>
      <c r="O104" s="96" t="s">
        <v>298</v>
      </c>
      <c r="P104" s="101">
        <v>0</v>
      </c>
      <c r="Q104" s="101">
        <v>0</v>
      </c>
      <c r="R104" s="101">
        <v>0</v>
      </c>
      <c r="S104" s="97">
        <v>1</v>
      </c>
      <c r="T104" s="101">
        <v>0</v>
      </c>
      <c r="U104" s="101">
        <v>0</v>
      </c>
      <c r="V104" s="96" t="s">
        <v>258</v>
      </c>
      <c r="W104" s="101">
        <v>0</v>
      </c>
      <c r="X104" s="101">
        <v>0</v>
      </c>
      <c r="Y104" s="101">
        <v>0</v>
      </c>
      <c r="Z104" s="97">
        <v>1</v>
      </c>
      <c r="AA104" s="101">
        <v>0</v>
      </c>
      <c r="AB104" s="101">
        <v>0</v>
      </c>
      <c r="AC104" s="96" t="s">
        <v>258</v>
      </c>
      <c r="AD104" s="101">
        <v>0</v>
      </c>
      <c r="AE104" s="101">
        <v>0</v>
      </c>
      <c r="AF104" s="101">
        <v>0</v>
      </c>
      <c r="AG104" s="97">
        <v>1</v>
      </c>
      <c r="AH104" s="101">
        <v>0</v>
      </c>
      <c r="AI104" s="101">
        <v>0</v>
      </c>
    </row>
    <row r="105" spans="1:35" ht="36" x14ac:dyDescent="0.4">
      <c r="A105" s="96" t="s">
        <v>264</v>
      </c>
      <c r="B105" s="101">
        <v>0</v>
      </c>
      <c r="C105" s="101">
        <v>0</v>
      </c>
      <c r="D105" s="101">
        <v>0</v>
      </c>
      <c r="E105" s="97">
        <v>1</v>
      </c>
      <c r="F105" s="101">
        <v>0</v>
      </c>
      <c r="G105" s="101">
        <v>0</v>
      </c>
      <c r="H105" s="96" t="s">
        <v>264</v>
      </c>
      <c r="I105" s="101">
        <v>0</v>
      </c>
      <c r="J105" s="101">
        <v>0</v>
      </c>
      <c r="K105" s="101">
        <v>0</v>
      </c>
      <c r="L105" s="97">
        <v>1</v>
      </c>
      <c r="M105" s="101">
        <v>0</v>
      </c>
      <c r="N105" s="101">
        <v>0</v>
      </c>
      <c r="O105" s="96" t="s">
        <v>375</v>
      </c>
      <c r="P105" s="101">
        <v>0</v>
      </c>
      <c r="Q105" s="101">
        <v>0</v>
      </c>
      <c r="R105" s="101">
        <v>0</v>
      </c>
      <c r="S105" s="97">
        <v>1</v>
      </c>
      <c r="T105" s="101">
        <v>0</v>
      </c>
      <c r="U105" s="101">
        <v>0</v>
      </c>
      <c r="V105" s="96" t="s">
        <v>264</v>
      </c>
      <c r="W105" s="101">
        <v>0</v>
      </c>
      <c r="X105" s="101">
        <v>0</v>
      </c>
      <c r="Y105" s="101">
        <v>0</v>
      </c>
      <c r="Z105" s="97">
        <v>1</v>
      </c>
      <c r="AA105" s="101">
        <v>0</v>
      </c>
      <c r="AB105" s="101">
        <v>0</v>
      </c>
      <c r="AC105" s="96" t="s">
        <v>264</v>
      </c>
      <c r="AD105" s="101">
        <v>0</v>
      </c>
      <c r="AE105" s="101">
        <v>0</v>
      </c>
      <c r="AF105" s="101">
        <v>0</v>
      </c>
      <c r="AG105" s="97">
        <v>1</v>
      </c>
      <c r="AH105" s="101">
        <v>0</v>
      </c>
      <c r="AI105" s="101">
        <v>0</v>
      </c>
    </row>
    <row r="106" spans="1:35" ht="18" x14ac:dyDescent="0.4">
      <c r="A106" s="96" t="s">
        <v>376</v>
      </c>
      <c r="B106" s="101">
        <v>0</v>
      </c>
      <c r="C106" s="101">
        <v>0</v>
      </c>
      <c r="D106" s="101">
        <v>0</v>
      </c>
      <c r="E106" s="97">
        <v>1</v>
      </c>
      <c r="F106" s="101">
        <v>0</v>
      </c>
      <c r="G106" s="101">
        <v>0</v>
      </c>
      <c r="H106" s="96" t="s">
        <v>376</v>
      </c>
      <c r="I106" s="101">
        <v>0</v>
      </c>
      <c r="J106" s="101">
        <v>0</v>
      </c>
      <c r="K106" s="101">
        <v>0</v>
      </c>
      <c r="L106" s="97">
        <v>1</v>
      </c>
      <c r="M106" s="101">
        <v>0</v>
      </c>
      <c r="N106" s="101">
        <v>0</v>
      </c>
      <c r="O106" s="96" t="s">
        <v>376</v>
      </c>
      <c r="P106" s="101">
        <v>0</v>
      </c>
      <c r="Q106" s="101">
        <v>0</v>
      </c>
      <c r="R106" s="101">
        <v>0</v>
      </c>
      <c r="S106" s="97">
        <v>1</v>
      </c>
      <c r="T106" s="101">
        <v>0</v>
      </c>
      <c r="U106" s="101">
        <v>0</v>
      </c>
      <c r="V106" s="96" t="s">
        <v>376</v>
      </c>
      <c r="W106" s="101">
        <v>0</v>
      </c>
      <c r="X106" s="101">
        <v>0</v>
      </c>
      <c r="Y106" s="101">
        <v>0</v>
      </c>
      <c r="Z106" s="97">
        <v>1</v>
      </c>
      <c r="AA106" s="101">
        <v>0</v>
      </c>
      <c r="AB106" s="101">
        <v>0</v>
      </c>
      <c r="AC106" s="96" t="s">
        <v>376</v>
      </c>
      <c r="AD106" s="101">
        <v>0</v>
      </c>
      <c r="AE106" s="101">
        <v>0</v>
      </c>
      <c r="AF106" s="101">
        <v>0</v>
      </c>
      <c r="AG106" s="97">
        <v>1</v>
      </c>
      <c r="AH106" s="101">
        <v>0</v>
      </c>
      <c r="AI106" s="101">
        <v>0</v>
      </c>
    </row>
    <row r="107" spans="1:35" ht="18" x14ac:dyDescent="0.4">
      <c r="A107" s="96" t="s">
        <v>260</v>
      </c>
      <c r="B107" s="101">
        <v>0</v>
      </c>
      <c r="C107" s="101">
        <v>0</v>
      </c>
      <c r="D107" s="101">
        <v>0</v>
      </c>
      <c r="E107" s="97">
        <v>1</v>
      </c>
      <c r="F107" s="101">
        <v>0</v>
      </c>
      <c r="G107" s="101">
        <v>0</v>
      </c>
      <c r="H107" s="96" t="s">
        <v>260</v>
      </c>
      <c r="I107" s="101">
        <v>0</v>
      </c>
      <c r="J107" s="101">
        <v>0</v>
      </c>
      <c r="K107" s="101">
        <v>0</v>
      </c>
      <c r="L107" s="97">
        <v>1</v>
      </c>
      <c r="M107" s="101">
        <v>0</v>
      </c>
      <c r="N107" s="101">
        <v>0</v>
      </c>
      <c r="O107" s="96" t="s">
        <v>260</v>
      </c>
      <c r="P107" s="101">
        <v>0</v>
      </c>
      <c r="Q107" s="101">
        <v>0</v>
      </c>
      <c r="R107" s="101">
        <v>0</v>
      </c>
      <c r="S107" s="97">
        <v>1</v>
      </c>
      <c r="T107" s="101">
        <v>0</v>
      </c>
      <c r="U107" s="101">
        <v>0</v>
      </c>
      <c r="V107" s="96" t="s">
        <v>260</v>
      </c>
      <c r="W107" s="101">
        <v>0</v>
      </c>
      <c r="X107" s="101">
        <v>0</v>
      </c>
      <c r="Y107" s="101">
        <v>0</v>
      </c>
      <c r="Z107" s="97">
        <v>1</v>
      </c>
      <c r="AA107" s="101">
        <v>0</v>
      </c>
      <c r="AB107" s="101">
        <v>0</v>
      </c>
      <c r="AC107" s="96" t="s">
        <v>260</v>
      </c>
      <c r="AD107" s="101">
        <v>0</v>
      </c>
      <c r="AE107" s="101">
        <v>0</v>
      </c>
      <c r="AF107" s="101">
        <v>0</v>
      </c>
      <c r="AG107" s="97">
        <v>1</v>
      </c>
      <c r="AH107" s="101">
        <v>0</v>
      </c>
      <c r="AI107" s="101">
        <v>0</v>
      </c>
    </row>
    <row r="108" spans="1:35" ht="18" x14ac:dyDescent="0.4">
      <c r="A108" s="96" t="s">
        <v>380</v>
      </c>
      <c r="B108" s="101">
        <v>0</v>
      </c>
      <c r="C108" s="101">
        <v>0</v>
      </c>
      <c r="D108" s="101">
        <v>0</v>
      </c>
      <c r="E108" s="97">
        <v>1</v>
      </c>
      <c r="F108" s="101">
        <v>0</v>
      </c>
      <c r="G108" s="101">
        <v>0</v>
      </c>
      <c r="H108" s="96" t="s">
        <v>380</v>
      </c>
      <c r="I108" s="101">
        <v>0</v>
      </c>
      <c r="J108" s="101">
        <v>0</v>
      </c>
      <c r="K108" s="101">
        <v>0</v>
      </c>
      <c r="L108" s="97">
        <v>1</v>
      </c>
      <c r="M108" s="101">
        <v>0</v>
      </c>
      <c r="N108" s="101">
        <v>0</v>
      </c>
      <c r="O108" s="96" t="s">
        <v>380</v>
      </c>
      <c r="P108" s="101">
        <v>0</v>
      </c>
      <c r="Q108" s="101">
        <v>0</v>
      </c>
      <c r="R108" s="101">
        <v>0</v>
      </c>
      <c r="S108" s="97">
        <v>1</v>
      </c>
      <c r="T108" s="101">
        <v>0</v>
      </c>
      <c r="U108" s="101">
        <v>0</v>
      </c>
      <c r="V108" s="96" t="s">
        <v>380</v>
      </c>
      <c r="W108" s="101">
        <v>0</v>
      </c>
      <c r="X108" s="101">
        <v>0</v>
      </c>
      <c r="Y108" s="101">
        <v>0</v>
      </c>
      <c r="Z108" s="97">
        <v>1</v>
      </c>
      <c r="AA108" s="101">
        <v>0</v>
      </c>
      <c r="AB108" s="101">
        <v>0</v>
      </c>
      <c r="AC108" s="96" t="s">
        <v>380</v>
      </c>
      <c r="AD108" s="101">
        <v>0</v>
      </c>
      <c r="AE108" s="101">
        <v>0</v>
      </c>
      <c r="AF108" s="101">
        <v>0</v>
      </c>
      <c r="AG108" s="97">
        <v>1</v>
      </c>
      <c r="AH108" s="101">
        <v>0</v>
      </c>
      <c r="AI108" s="101">
        <v>0</v>
      </c>
    </row>
    <row r="109" spans="1:35" ht="18" x14ac:dyDescent="0.4">
      <c r="A109" s="96" t="s">
        <v>387</v>
      </c>
      <c r="B109" s="101">
        <v>0</v>
      </c>
      <c r="C109" s="101">
        <v>0</v>
      </c>
      <c r="D109" s="101">
        <v>0</v>
      </c>
      <c r="E109" s="97">
        <v>1</v>
      </c>
      <c r="F109" s="101">
        <v>0</v>
      </c>
      <c r="G109" s="101">
        <v>0</v>
      </c>
      <c r="H109" s="96" t="s">
        <v>387</v>
      </c>
      <c r="I109" s="101">
        <v>0</v>
      </c>
      <c r="J109" s="101">
        <v>0</v>
      </c>
      <c r="K109" s="101">
        <v>0</v>
      </c>
      <c r="L109" s="97">
        <v>1</v>
      </c>
      <c r="M109" s="101">
        <v>0</v>
      </c>
      <c r="N109" s="101">
        <v>0</v>
      </c>
      <c r="O109" s="96" t="s">
        <v>387</v>
      </c>
      <c r="P109" s="101">
        <v>0</v>
      </c>
      <c r="Q109" s="101">
        <v>0</v>
      </c>
      <c r="R109" s="101">
        <v>0</v>
      </c>
      <c r="S109" s="97">
        <v>1</v>
      </c>
      <c r="T109" s="101">
        <v>0</v>
      </c>
      <c r="U109" s="101">
        <v>0</v>
      </c>
      <c r="V109" s="96" t="s">
        <v>387</v>
      </c>
      <c r="W109" s="101">
        <v>0</v>
      </c>
      <c r="X109" s="101">
        <v>0</v>
      </c>
      <c r="Y109" s="101">
        <v>0</v>
      </c>
      <c r="Z109" s="97">
        <v>1</v>
      </c>
      <c r="AA109" s="101">
        <v>0</v>
      </c>
      <c r="AB109" s="101">
        <v>0</v>
      </c>
      <c r="AC109" s="96" t="s">
        <v>387</v>
      </c>
      <c r="AD109" s="101">
        <v>0</v>
      </c>
      <c r="AE109" s="101">
        <v>0</v>
      </c>
      <c r="AF109" s="101">
        <v>0</v>
      </c>
      <c r="AG109" s="97">
        <v>1</v>
      </c>
      <c r="AH109" s="101">
        <v>0</v>
      </c>
      <c r="AI109" s="101">
        <v>0</v>
      </c>
    </row>
    <row r="110" spans="1:35" ht="18" x14ac:dyDescent="0.4">
      <c r="A110" s="96" t="s">
        <v>271</v>
      </c>
      <c r="B110" s="101">
        <v>0</v>
      </c>
      <c r="C110" s="101">
        <v>0</v>
      </c>
      <c r="D110" s="101">
        <v>0</v>
      </c>
      <c r="E110" s="97">
        <v>1</v>
      </c>
      <c r="F110" s="101">
        <v>0</v>
      </c>
      <c r="G110" s="101">
        <v>0</v>
      </c>
      <c r="H110" s="96" t="s">
        <v>271</v>
      </c>
      <c r="I110" s="101">
        <v>0</v>
      </c>
      <c r="J110" s="101">
        <v>0</v>
      </c>
      <c r="K110" s="101">
        <v>0</v>
      </c>
      <c r="L110" s="97">
        <v>1</v>
      </c>
      <c r="M110" s="101">
        <v>0</v>
      </c>
      <c r="N110" s="101">
        <v>0</v>
      </c>
      <c r="O110" s="96" t="s">
        <v>271</v>
      </c>
      <c r="P110" s="101">
        <v>0</v>
      </c>
      <c r="Q110" s="101">
        <v>0</v>
      </c>
      <c r="R110" s="101">
        <v>0</v>
      </c>
      <c r="S110" s="97">
        <v>1</v>
      </c>
      <c r="T110" s="101">
        <v>0</v>
      </c>
      <c r="U110" s="101">
        <v>0</v>
      </c>
      <c r="V110" s="96" t="s">
        <v>271</v>
      </c>
      <c r="W110" s="101">
        <v>0</v>
      </c>
      <c r="X110" s="101">
        <v>0</v>
      </c>
      <c r="Y110" s="101">
        <v>0</v>
      </c>
      <c r="Z110" s="97">
        <v>1</v>
      </c>
      <c r="AA110" s="101">
        <v>0</v>
      </c>
      <c r="AB110" s="101">
        <v>0</v>
      </c>
      <c r="AC110" s="96" t="s">
        <v>271</v>
      </c>
      <c r="AD110" s="101">
        <v>0</v>
      </c>
      <c r="AE110" s="101">
        <v>0</v>
      </c>
      <c r="AF110" s="101">
        <v>0</v>
      </c>
      <c r="AG110" s="97">
        <v>1</v>
      </c>
      <c r="AH110" s="101">
        <v>0</v>
      </c>
      <c r="AI110" s="101">
        <v>0</v>
      </c>
    </row>
    <row r="111" spans="1:35" ht="18" x14ac:dyDescent="0.4">
      <c r="A111" s="96" t="s">
        <v>222</v>
      </c>
      <c r="B111" s="101">
        <v>0</v>
      </c>
      <c r="C111" s="101">
        <v>0</v>
      </c>
      <c r="D111" s="101">
        <v>0</v>
      </c>
      <c r="E111" s="97">
        <v>1</v>
      </c>
      <c r="F111" s="101">
        <v>0</v>
      </c>
      <c r="G111" s="101">
        <v>0</v>
      </c>
      <c r="H111" s="96" t="s">
        <v>222</v>
      </c>
      <c r="I111" s="101">
        <v>0</v>
      </c>
      <c r="J111" s="101">
        <v>0</v>
      </c>
      <c r="K111" s="101">
        <v>0</v>
      </c>
      <c r="L111" s="97">
        <v>1</v>
      </c>
      <c r="M111" s="101">
        <v>0</v>
      </c>
      <c r="N111" s="101">
        <v>0</v>
      </c>
      <c r="O111" s="96" t="s">
        <v>222</v>
      </c>
      <c r="P111" s="101">
        <v>0</v>
      </c>
      <c r="Q111" s="101">
        <v>0</v>
      </c>
      <c r="R111" s="101">
        <v>0</v>
      </c>
      <c r="S111" s="97">
        <v>1</v>
      </c>
      <c r="T111" s="101">
        <v>0</v>
      </c>
      <c r="U111" s="101">
        <v>0</v>
      </c>
      <c r="V111" s="96" t="s">
        <v>222</v>
      </c>
      <c r="W111" s="101">
        <v>0</v>
      </c>
      <c r="X111" s="101">
        <v>0</v>
      </c>
      <c r="Y111" s="101">
        <v>0</v>
      </c>
      <c r="Z111" s="97">
        <v>1</v>
      </c>
      <c r="AA111" s="101">
        <v>0</v>
      </c>
      <c r="AB111" s="101">
        <v>0</v>
      </c>
      <c r="AC111" s="96" t="s">
        <v>222</v>
      </c>
      <c r="AD111" s="101">
        <v>0</v>
      </c>
      <c r="AE111" s="101">
        <v>0</v>
      </c>
      <c r="AF111" s="101">
        <v>0</v>
      </c>
      <c r="AG111" s="97">
        <v>1</v>
      </c>
      <c r="AH111" s="101">
        <v>0</v>
      </c>
      <c r="AI111" s="101">
        <v>0</v>
      </c>
    </row>
    <row r="112" spans="1:35" ht="18" x14ac:dyDescent="0.4">
      <c r="A112" s="96" t="s">
        <v>389</v>
      </c>
      <c r="B112" s="101">
        <v>0</v>
      </c>
      <c r="C112" s="101">
        <v>0</v>
      </c>
      <c r="D112" s="101">
        <v>0</v>
      </c>
      <c r="E112" s="97">
        <v>1</v>
      </c>
      <c r="F112" s="101">
        <v>0</v>
      </c>
      <c r="G112" s="101">
        <v>0</v>
      </c>
      <c r="H112" s="96" t="s">
        <v>389</v>
      </c>
      <c r="I112" s="101">
        <v>0</v>
      </c>
      <c r="J112" s="101">
        <v>0</v>
      </c>
      <c r="K112" s="101">
        <v>0</v>
      </c>
      <c r="L112" s="97">
        <v>1</v>
      </c>
      <c r="M112" s="101">
        <v>0</v>
      </c>
      <c r="N112" s="101">
        <v>0</v>
      </c>
      <c r="O112" s="96" t="s">
        <v>389</v>
      </c>
      <c r="P112" s="101">
        <v>0</v>
      </c>
      <c r="Q112" s="101">
        <v>0</v>
      </c>
      <c r="R112" s="101">
        <v>0</v>
      </c>
      <c r="S112" s="97">
        <v>1</v>
      </c>
      <c r="T112" s="101">
        <v>0</v>
      </c>
      <c r="U112" s="101">
        <v>0</v>
      </c>
      <c r="V112" s="96" t="s">
        <v>389</v>
      </c>
      <c r="W112" s="101">
        <v>0</v>
      </c>
      <c r="X112" s="101">
        <v>0</v>
      </c>
      <c r="Y112" s="101">
        <v>0</v>
      </c>
      <c r="Z112" s="97">
        <v>1</v>
      </c>
      <c r="AA112" s="101">
        <v>0</v>
      </c>
      <c r="AB112" s="101">
        <v>0</v>
      </c>
      <c r="AC112" s="96" t="s">
        <v>389</v>
      </c>
      <c r="AD112" s="101">
        <v>0</v>
      </c>
      <c r="AE112" s="101">
        <v>0</v>
      </c>
      <c r="AF112" s="101">
        <v>0</v>
      </c>
      <c r="AG112" s="97">
        <v>1</v>
      </c>
      <c r="AH112" s="101">
        <v>0</v>
      </c>
      <c r="AI112" s="101">
        <v>0</v>
      </c>
    </row>
    <row r="113" spans="1:35" ht="18" x14ac:dyDescent="0.4">
      <c r="A113" s="96" t="s">
        <v>669</v>
      </c>
      <c r="B113" s="101">
        <v>0</v>
      </c>
      <c r="C113" s="101">
        <v>0</v>
      </c>
      <c r="D113" s="101">
        <v>0</v>
      </c>
      <c r="E113" s="97">
        <v>1</v>
      </c>
      <c r="F113" s="101">
        <v>0</v>
      </c>
      <c r="G113" s="101">
        <v>0</v>
      </c>
      <c r="H113" s="96" t="s">
        <v>669</v>
      </c>
      <c r="I113" s="101">
        <v>0</v>
      </c>
      <c r="J113" s="101">
        <v>0</v>
      </c>
      <c r="K113" s="101">
        <v>0</v>
      </c>
      <c r="L113" s="97">
        <v>1</v>
      </c>
      <c r="M113" s="101">
        <v>0</v>
      </c>
      <c r="N113" s="101">
        <v>0</v>
      </c>
      <c r="O113" s="96" t="s">
        <v>669</v>
      </c>
      <c r="P113" s="101">
        <v>0</v>
      </c>
      <c r="Q113" s="101">
        <v>0</v>
      </c>
      <c r="R113" s="101">
        <v>0</v>
      </c>
      <c r="S113" s="97">
        <v>1</v>
      </c>
      <c r="T113" s="101">
        <v>0</v>
      </c>
      <c r="U113" s="101">
        <v>0</v>
      </c>
      <c r="V113" s="96" t="s">
        <v>669</v>
      </c>
      <c r="W113" s="101">
        <v>0</v>
      </c>
      <c r="X113" s="101">
        <v>0</v>
      </c>
      <c r="Y113" s="101">
        <v>0</v>
      </c>
      <c r="Z113" s="97">
        <v>1</v>
      </c>
      <c r="AA113" s="101">
        <v>0</v>
      </c>
      <c r="AB113" s="101">
        <v>0</v>
      </c>
      <c r="AC113" s="96" t="s">
        <v>669</v>
      </c>
      <c r="AD113" s="101">
        <v>0</v>
      </c>
      <c r="AE113" s="101">
        <v>0</v>
      </c>
      <c r="AF113" s="101">
        <v>0</v>
      </c>
      <c r="AG113" s="97">
        <v>1</v>
      </c>
      <c r="AH113" s="101">
        <v>0</v>
      </c>
      <c r="AI113" s="101">
        <v>0</v>
      </c>
    </row>
    <row r="114" spans="1:35" ht="18" x14ac:dyDescent="0.4">
      <c r="A114" s="96" t="s">
        <v>390</v>
      </c>
      <c r="B114" s="101">
        <v>0</v>
      </c>
      <c r="C114" s="101">
        <v>0</v>
      </c>
      <c r="D114" s="101">
        <v>0</v>
      </c>
      <c r="E114" s="97">
        <v>1</v>
      </c>
      <c r="F114" s="101">
        <v>0</v>
      </c>
      <c r="G114" s="101">
        <v>0</v>
      </c>
      <c r="H114" s="96" t="s">
        <v>390</v>
      </c>
      <c r="I114" s="101">
        <v>0</v>
      </c>
      <c r="J114" s="101">
        <v>0</v>
      </c>
      <c r="K114" s="101">
        <v>0</v>
      </c>
      <c r="L114" s="97">
        <v>1</v>
      </c>
      <c r="M114" s="101">
        <v>0</v>
      </c>
      <c r="N114" s="101">
        <v>0</v>
      </c>
      <c r="O114" s="96" t="s">
        <v>390</v>
      </c>
      <c r="P114" s="101">
        <v>0</v>
      </c>
      <c r="Q114" s="101">
        <v>0</v>
      </c>
      <c r="R114" s="101">
        <v>0</v>
      </c>
      <c r="S114" s="97">
        <v>1</v>
      </c>
      <c r="T114" s="101">
        <v>0</v>
      </c>
      <c r="U114" s="101">
        <v>0</v>
      </c>
      <c r="V114" s="96" t="s">
        <v>390</v>
      </c>
      <c r="W114" s="101">
        <v>0</v>
      </c>
      <c r="X114" s="101">
        <v>0</v>
      </c>
      <c r="Y114" s="101">
        <v>0</v>
      </c>
      <c r="Z114" s="97">
        <v>1</v>
      </c>
      <c r="AA114" s="101">
        <v>0</v>
      </c>
      <c r="AB114" s="101">
        <v>0</v>
      </c>
      <c r="AC114" s="96" t="s">
        <v>390</v>
      </c>
      <c r="AD114" s="101">
        <v>0</v>
      </c>
      <c r="AE114" s="101">
        <v>0</v>
      </c>
      <c r="AF114" s="101">
        <v>0</v>
      </c>
      <c r="AG114" s="97">
        <v>1</v>
      </c>
      <c r="AH114" s="101">
        <v>0</v>
      </c>
      <c r="AI114" s="101">
        <v>0</v>
      </c>
    </row>
    <row r="115" spans="1:35" ht="18" x14ac:dyDescent="0.4">
      <c r="A115" s="96" t="s">
        <v>392</v>
      </c>
      <c r="B115" s="101">
        <v>0</v>
      </c>
      <c r="C115" s="101">
        <v>0</v>
      </c>
      <c r="D115" s="101">
        <v>0</v>
      </c>
      <c r="E115" s="97">
        <v>1</v>
      </c>
      <c r="F115" s="101">
        <v>0</v>
      </c>
      <c r="G115" s="101">
        <v>0</v>
      </c>
      <c r="H115" s="96" t="s">
        <v>392</v>
      </c>
      <c r="I115" s="101">
        <v>0</v>
      </c>
      <c r="J115" s="101">
        <v>0</v>
      </c>
      <c r="K115" s="101">
        <v>0</v>
      </c>
      <c r="L115" s="97">
        <v>1</v>
      </c>
      <c r="M115" s="101">
        <v>0</v>
      </c>
      <c r="N115" s="101">
        <v>0</v>
      </c>
      <c r="O115" s="96" t="s">
        <v>392</v>
      </c>
      <c r="P115" s="101">
        <v>0</v>
      </c>
      <c r="Q115" s="101">
        <v>0</v>
      </c>
      <c r="R115" s="101">
        <v>0</v>
      </c>
      <c r="S115" s="97">
        <v>1</v>
      </c>
      <c r="T115" s="101">
        <v>0</v>
      </c>
      <c r="U115" s="101">
        <v>0</v>
      </c>
      <c r="V115" s="96" t="s">
        <v>392</v>
      </c>
      <c r="W115" s="101">
        <v>0</v>
      </c>
      <c r="X115" s="101">
        <v>0</v>
      </c>
      <c r="Y115" s="101">
        <v>0</v>
      </c>
      <c r="Z115" s="97">
        <v>1</v>
      </c>
      <c r="AA115" s="101">
        <v>0</v>
      </c>
      <c r="AB115" s="101">
        <v>0</v>
      </c>
      <c r="AC115" s="96" t="s">
        <v>392</v>
      </c>
      <c r="AD115" s="101">
        <v>0</v>
      </c>
      <c r="AE115" s="101">
        <v>0</v>
      </c>
      <c r="AF115" s="101">
        <v>0</v>
      </c>
      <c r="AG115" s="97">
        <v>1</v>
      </c>
      <c r="AH115" s="101">
        <v>0</v>
      </c>
      <c r="AI115" s="101">
        <v>0</v>
      </c>
    </row>
    <row r="116" spans="1:35" ht="18" x14ac:dyDescent="0.4">
      <c r="A116" s="96" t="s">
        <v>670</v>
      </c>
      <c r="B116" s="101">
        <v>0</v>
      </c>
      <c r="C116" s="101">
        <v>0</v>
      </c>
      <c r="D116" s="101">
        <v>0</v>
      </c>
      <c r="E116" s="97">
        <v>1</v>
      </c>
      <c r="F116" s="101">
        <v>0</v>
      </c>
      <c r="G116" s="101">
        <v>0</v>
      </c>
      <c r="H116" s="96" t="s">
        <v>670</v>
      </c>
      <c r="I116" s="101">
        <v>0</v>
      </c>
      <c r="J116" s="101">
        <v>0</v>
      </c>
      <c r="K116" s="101">
        <v>0</v>
      </c>
      <c r="L116" s="97">
        <v>1</v>
      </c>
      <c r="M116" s="101">
        <v>0</v>
      </c>
      <c r="N116" s="101">
        <v>0</v>
      </c>
      <c r="O116" s="96" t="s">
        <v>670</v>
      </c>
      <c r="P116" s="101">
        <v>0</v>
      </c>
      <c r="Q116" s="101">
        <v>0</v>
      </c>
      <c r="R116" s="101">
        <v>0</v>
      </c>
      <c r="S116" s="97">
        <v>1</v>
      </c>
      <c r="T116" s="101">
        <v>0</v>
      </c>
      <c r="U116" s="101">
        <v>0</v>
      </c>
      <c r="V116" s="96" t="s">
        <v>670</v>
      </c>
      <c r="W116" s="101">
        <v>0</v>
      </c>
      <c r="X116" s="101">
        <v>0</v>
      </c>
      <c r="Y116" s="101">
        <v>0</v>
      </c>
      <c r="Z116" s="97">
        <v>1</v>
      </c>
      <c r="AA116" s="101">
        <v>0</v>
      </c>
      <c r="AB116" s="101">
        <v>0</v>
      </c>
      <c r="AC116" s="96" t="s">
        <v>670</v>
      </c>
      <c r="AD116" s="101">
        <v>0</v>
      </c>
      <c r="AE116" s="101">
        <v>0</v>
      </c>
      <c r="AF116" s="101">
        <v>0</v>
      </c>
      <c r="AG116" s="97">
        <v>1</v>
      </c>
      <c r="AH116" s="101">
        <v>0</v>
      </c>
      <c r="AI116" s="101">
        <v>0</v>
      </c>
    </row>
    <row r="117" spans="1:35" ht="18" x14ac:dyDescent="0.4">
      <c r="A117" s="96" t="s">
        <v>675</v>
      </c>
      <c r="B117" s="101">
        <v>0</v>
      </c>
      <c r="C117" s="101">
        <v>0</v>
      </c>
      <c r="D117" s="101">
        <v>0</v>
      </c>
      <c r="E117" s="97">
        <v>1</v>
      </c>
      <c r="F117" s="101">
        <v>0</v>
      </c>
      <c r="G117" s="101">
        <v>0</v>
      </c>
      <c r="H117" s="96" t="s">
        <v>675</v>
      </c>
      <c r="I117" s="101">
        <v>0</v>
      </c>
      <c r="J117" s="101">
        <v>0</v>
      </c>
      <c r="K117" s="101">
        <v>0</v>
      </c>
      <c r="L117" s="97">
        <v>1</v>
      </c>
      <c r="M117" s="101">
        <v>0</v>
      </c>
      <c r="N117" s="101">
        <v>0</v>
      </c>
      <c r="O117" s="96" t="s">
        <v>675</v>
      </c>
      <c r="P117" s="101">
        <v>0</v>
      </c>
      <c r="Q117" s="101">
        <v>0</v>
      </c>
      <c r="R117" s="101">
        <v>0</v>
      </c>
      <c r="S117" s="97">
        <v>1</v>
      </c>
      <c r="T117" s="101">
        <v>0</v>
      </c>
      <c r="U117" s="101">
        <v>0</v>
      </c>
      <c r="V117" s="96" t="s">
        <v>675</v>
      </c>
      <c r="W117" s="101">
        <v>0</v>
      </c>
      <c r="X117" s="101">
        <v>0</v>
      </c>
      <c r="Y117" s="101">
        <v>0</v>
      </c>
      <c r="Z117" s="97">
        <v>1</v>
      </c>
      <c r="AA117" s="101">
        <v>0</v>
      </c>
      <c r="AB117" s="101">
        <v>0</v>
      </c>
      <c r="AC117" s="96" t="s">
        <v>675</v>
      </c>
      <c r="AD117" s="101">
        <v>0</v>
      </c>
      <c r="AE117" s="101">
        <v>0</v>
      </c>
      <c r="AF117" s="101">
        <v>0</v>
      </c>
      <c r="AG117" s="97">
        <v>1</v>
      </c>
      <c r="AH117" s="101">
        <v>0</v>
      </c>
      <c r="AI117" s="101">
        <v>0</v>
      </c>
    </row>
    <row r="118" spans="1:35" ht="18" x14ac:dyDescent="0.4">
      <c r="A118" s="96" t="s">
        <v>393</v>
      </c>
      <c r="B118" s="101">
        <v>0</v>
      </c>
      <c r="C118" s="101">
        <v>0</v>
      </c>
      <c r="D118" s="101">
        <v>0</v>
      </c>
      <c r="E118" s="97">
        <v>1</v>
      </c>
      <c r="F118" s="101">
        <v>0</v>
      </c>
      <c r="G118" s="101">
        <v>0</v>
      </c>
      <c r="H118" s="96" t="s">
        <v>393</v>
      </c>
      <c r="I118" s="101">
        <v>0</v>
      </c>
      <c r="J118" s="101">
        <v>0</v>
      </c>
      <c r="K118" s="101">
        <v>0</v>
      </c>
      <c r="L118" s="97">
        <v>1</v>
      </c>
      <c r="M118" s="101">
        <v>0</v>
      </c>
      <c r="N118" s="101">
        <v>0</v>
      </c>
      <c r="O118" s="96" t="s">
        <v>393</v>
      </c>
      <c r="P118" s="101">
        <v>0</v>
      </c>
      <c r="Q118" s="101">
        <v>0</v>
      </c>
      <c r="R118" s="101">
        <v>0</v>
      </c>
      <c r="S118" s="97">
        <v>1</v>
      </c>
      <c r="T118" s="101">
        <v>0</v>
      </c>
      <c r="U118" s="101">
        <v>0</v>
      </c>
      <c r="V118" s="96" t="s">
        <v>393</v>
      </c>
      <c r="W118" s="101">
        <v>0</v>
      </c>
      <c r="X118" s="101">
        <v>0</v>
      </c>
      <c r="Y118" s="101">
        <v>0</v>
      </c>
      <c r="Z118" s="97">
        <v>1</v>
      </c>
      <c r="AA118" s="101">
        <v>0</v>
      </c>
      <c r="AB118" s="101">
        <v>0</v>
      </c>
      <c r="AC118" s="96" t="s">
        <v>393</v>
      </c>
      <c r="AD118" s="101">
        <v>0</v>
      </c>
      <c r="AE118" s="101">
        <v>0</v>
      </c>
      <c r="AF118" s="101">
        <v>0</v>
      </c>
      <c r="AG118" s="97">
        <v>1</v>
      </c>
      <c r="AH118" s="101">
        <v>0</v>
      </c>
      <c r="AI118" s="101">
        <v>0</v>
      </c>
    </row>
    <row r="119" spans="1:35" ht="18" x14ac:dyDescent="0.4">
      <c r="A119" s="96" t="s">
        <v>394</v>
      </c>
      <c r="B119" s="101">
        <v>0</v>
      </c>
      <c r="C119" s="101">
        <v>0</v>
      </c>
      <c r="D119" s="101">
        <v>0</v>
      </c>
      <c r="E119" s="97">
        <v>1</v>
      </c>
      <c r="F119" s="101">
        <v>0</v>
      </c>
      <c r="G119" s="101">
        <v>0</v>
      </c>
      <c r="H119" s="96" t="s">
        <v>394</v>
      </c>
      <c r="I119" s="101">
        <v>0</v>
      </c>
      <c r="J119" s="101">
        <v>0</v>
      </c>
      <c r="K119" s="101">
        <v>0</v>
      </c>
      <c r="L119" s="97">
        <v>1</v>
      </c>
      <c r="M119" s="101">
        <v>0</v>
      </c>
      <c r="N119" s="101">
        <v>0</v>
      </c>
      <c r="O119" s="96" t="s">
        <v>394</v>
      </c>
      <c r="P119" s="101">
        <v>0</v>
      </c>
      <c r="Q119" s="101">
        <v>0</v>
      </c>
      <c r="R119" s="101">
        <v>0</v>
      </c>
      <c r="S119" s="97">
        <v>1</v>
      </c>
      <c r="T119" s="101">
        <v>0</v>
      </c>
      <c r="U119" s="101">
        <v>0</v>
      </c>
      <c r="V119" s="96" t="s">
        <v>394</v>
      </c>
      <c r="W119" s="101">
        <v>0</v>
      </c>
      <c r="X119" s="101">
        <v>0</v>
      </c>
      <c r="Y119" s="101">
        <v>0</v>
      </c>
      <c r="Z119" s="97">
        <v>1</v>
      </c>
      <c r="AA119" s="101">
        <v>0</v>
      </c>
      <c r="AB119" s="101">
        <v>0</v>
      </c>
      <c r="AC119" s="96" t="s">
        <v>394</v>
      </c>
      <c r="AD119" s="101">
        <v>0</v>
      </c>
      <c r="AE119" s="101">
        <v>0</v>
      </c>
      <c r="AF119" s="101">
        <v>0</v>
      </c>
      <c r="AG119" s="97">
        <v>1</v>
      </c>
      <c r="AH119" s="101">
        <v>0</v>
      </c>
      <c r="AI119" s="101">
        <v>0</v>
      </c>
    </row>
    <row r="120" spans="1:35" ht="18" x14ac:dyDescent="0.4">
      <c r="A120" s="96" t="s">
        <v>395</v>
      </c>
      <c r="B120" s="101">
        <v>0</v>
      </c>
      <c r="C120" s="101">
        <v>0</v>
      </c>
      <c r="D120" s="101">
        <v>0</v>
      </c>
      <c r="E120" s="97">
        <v>1</v>
      </c>
      <c r="F120" s="101">
        <v>0</v>
      </c>
      <c r="G120" s="101">
        <v>0</v>
      </c>
      <c r="H120" s="96" t="s">
        <v>395</v>
      </c>
      <c r="I120" s="101">
        <v>0</v>
      </c>
      <c r="J120" s="101">
        <v>0</v>
      </c>
      <c r="K120" s="101">
        <v>0</v>
      </c>
      <c r="L120" s="97">
        <v>1</v>
      </c>
      <c r="M120" s="101">
        <v>0</v>
      </c>
      <c r="N120" s="101">
        <v>0</v>
      </c>
      <c r="O120" s="96" t="s">
        <v>395</v>
      </c>
      <c r="P120" s="101">
        <v>0</v>
      </c>
      <c r="Q120" s="101">
        <v>0</v>
      </c>
      <c r="R120" s="101">
        <v>0</v>
      </c>
      <c r="S120" s="97">
        <v>1</v>
      </c>
      <c r="T120" s="101">
        <v>0</v>
      </c>
      <c r="U120" s="101">
        <v>0</v>
      </c>
      <c r="V120" s="96" t="s">
        <v>395</v>
      </c>
      <c r="W120" s="101">
        <v>0</v>
      </c>
      <c r="X120" s="101">
        <v>0</v>
      </c>
      <c r="Y120" s="101">
        <v>0</v>
      </c>
      <c r="Z120" s="97">
        <v>1</v>
      </c>
      <c r="AA120" s="101">
        <v>0</v>
      </c>
      <c r="AB120" s="101">
        <v>0</v>
      </c>
      <c r="AC120" s="96" t="s">
        <v>395</v>
      </c>
      <c r="AD120" s="101">
        <v>0</v>
      </c>
      <c r="AE120" s="101">
        <v>0</v>
      </c>
      <c r="AF120" s="101">
        <v>0</v>
      </c>
      <c r="AG120" s="97">
        <v>1</v>
      </c>
      <c r="AH120" s="101">
        <v>0</v>
      </c>
      <c r="AI120" s="101">
        <v>0</v>
      </c>
    </row>
    <row r="121" spans="1:35" ht="18" x14ac:dyDescent="0.4">
      <c r="A121" s="96" t="s">
        <v>244</v>
      </c>
      <c r="B121" s="101">
        <v>0</v>
      </c>
      <c r="C121" s="101">
        <v>0</v>
      </c>
      <c r="D121" s="101">
        <v>0</v>
      </c>
      <c r="E121" s="97">
        <v>1</v>
      </c>
      <c r="F121" s="101">
        <v>0</v>
      </c>
      <c r="G121" s="101">
        <v>0</v>
      </c>
      <c r="H121" s="96" t="s">
        <v>244</v>
      </c>
      <c r="I121" s="101">
        <v>0</v>
      </c>
      <c r="J121" s="101">
        <v>0</v>
      </c>
      <c r="K121" s="101">
        <v>0</v>
      </c>
      <c r="L121" s="97">
        <v>1</v>
      </c>
      <c r="M121" s="101">
        <v>0</v>
      </c>
      <c r="N121" s="101">
        <v>0</v>
      </c>
      <c r="O121" s="96" t="s">
        <v>244</v>
      </c>
      <c r="P121" s="101">
        <v>0</v>
      </c>
      <c r="Q121" s="101">
        <v>0</v>
      </c>
      <c r="R121" s="101">
        <v>0</v>
      </c>
      <c r="S121" s="97">
        <v>1</v>
      </c>
      <c r="T121" s="101">
        <v>0</v>
      </c>
      <c r="U121" s="101">
        <v>0</v>
      </c>
      <c r="V121" s="96" t="s">
        <v>244</v>
      </c>
      <c r="W121" s="101">
        <v>0</v>
      </c>
      <c r="X121" s="101">
        <v>0</v>
      </c>
      <c r="Y121" s="101">
        <v>0</v>
      </c>
      <c r="Z121" s="97">
        <v>1</v>
      </c>
      <c r="AA121" s="101">
        <v>0</v>
      </c>
      <c r="AB121" s="101">
        <v>0</v>
      </c>
      <c r="AC121" s="96" t="s">
        <v>244</v>
      </c>
      <c r="AD121" s="101">
        <v>0</v>
      </c>
      <c r="AE121" s="101">
        <v>0</v>
      </c>
      <c r="AF121" s="101">
        <v>0</v>
      </c>
      <c r="AG121" s="97">
        <v>1</v>
      </c>
      <c r="AH121" s="101">
        <v>0</v>
      </c>
      <c r="AI121" s="101">
        <v>0</v>
      </c>
    </row>
    <row r="122" spans="1:35" ht="18" x14ac:dyDescent="0.4">
      <c r="A122" s="96" t="s">
        <v>257</v>
      </c>
      <c r="B122" s="101">
        <v>0</v>
      </c>
      <c r="C122" s="101">
        <v>0</v>
      </c>
      <c r="D122" s="101">
        <v>0</v>
      </c>
      <c r="E122" s="97">
        <v>1</v>
      </c>
      <c r="F122" s="101">
        <v>0</v>
      </c>
      <c r="G122" s="101">
        <v>0</v>
      </c>
      <c r="H122" s="96" t="s">
        <v>257</v>
      </c>
      <c r="I122" s="101">
        <v>0</v>
      </c>
      <c r="J122" s="101">
        <v>0</v>
      </c>
      <c r="K122" s="101">
        <v>0</v>
      </c>
      <c r="L122" s="97">
        <v>1</v>
      </c>
      <c r="M122" s="101">
        <v>0</v>
      </c>
      <c r="N122" s="101">
        <v>0</v>
      </c>
      <c r="O122" s="96" t="s">
        <v>257</v>
      </c>
      <c r="P122" s="101">
        <v>0</v>
      </c>
      <c r="Q122" s="101">
        <v>0</v>
      </c>
      <c r="R122" s="101">
        <v>0</v>
      </c>
      <c r="S122" s="97">
        <v>1</v>
      </c>
      <c r="T122" s="101">
        <v>0</v>
      </c>
      <c r="U122" s="101">
        <v>0</v>
      </c>
      <c r="V122" s="96" t="s">
        <v>257</v>
      </c>
      <c r="W122" s="101">
        <v>0</v>
      </c>
      <c r="X122" s="101">
        <v>0</v>
      </c>
      <c r="Y122" s="101">
        <v>0</v>
      </c>
      <c r="Z122" s="97">
        <v>1</v>
      </c>
      <c r="AA122" s="101">
        <v>0</v>
      </c>
      <c r="AB122" s="101">
        <v>0</v>
      </c>
      <c r="AC122" s="96" t="s">
        <v>257</v>
      </c>
      <c r="AD122" s="101">
        <v>0</v>
      </c>
      <c r="AE122" s="101">
        <v>0</v>
      </c>
      <c r="AF122" s="101">
        <v>0</v>
      </c>
      <c r="AG122" s="97">
        <v>1</v>
      </c>
      <c r="AH122" s="101">
        <v>0</v>
      </c>
      <c r="AI122" s="101">
        <v>0</v>
      </c>
    </row>
    <row r="123" spans="1:35" ht="36" x14ac:dyDescent="0.4">
      <c r="A123" s="96" t="s">
        <v>399</v>
      </c>
      <c r="B123" s="101">
        <v>0</v>
      </c>
      <c r="C123" s="101">
        <v>0</v>
      </c>
      <c r="D123" s="101">
        <v>0</v>
      </c>
      <c r="E123" s="97">
        <v>1</v>
      </c>
      <c r="F123" s="101">
        <v>0</v>
      </c>
      <c r="G123" s="101">
        <v>0</v>
      </c>
      <c r="H123" s="96" t="s">
        <v>399</v>
      </c>
      <c r="I123" s="101">
        <v>0</v>
      </c>
      <c r="J123" s="101">
        <v>0</v>
      </c>
      <c r="K123" s="101">
        <v>0</v>
      </c>
      <c r="L123" s="97">
        <v>1</v>
      </c>
      <c r="M123" s="101">
        <v>0</v>
      </c>
      <c r="N123" s="101">
        <v>0</v>
      </c>
      <c r="O123" s="96" t="s">
        <v>399</v>
      </c>
      <c r="P123" s="101">
        <v>0</v>
      </c>
      <c r="Q123" s="101">
        <v>0</v>
      </c>
      <c r="R123" s="101">
        <v>0</v>
      </c>
      <c r="S123" s="97">
        <v>1</v>
      </c>
      <c r="T123" s="101">
        <v>0</v>
      </c>
      <c r="U123" s="101">
        <v>0</v>
      </c>
      <c r="V123" s="96" t="s">
        <v>399</v>
      </c>
      <c r="W123" s="101">
        <v>0</v>
      </c>
      <c r="X123" s="101">
        <v>0</v>
      </c>
      <c r="Y123" s="101">
        <v>0</v>
      </c>
      <c r="Z123" s="97">
        <v>1</v>
      </c>
      <c r="AA123" s="101">
        <v>0</v>
      </c>
      <c r="AB123" s="101">
        <v>0</v>
      </c>
      <c r="AC123" s="96" t="s">
        <v>399</v>
      </c>
      <c r="AD123" s="101">
        <v>0</v>
      </c>
      <c r="AE123" s="101">
        <v>0</v>
      </c>
      <c r="AF123" s="101">
        <v>0</v>
      </c>
      <c r="AG123" s="97">
        <v>1</v>
      </c>
      <c r="AH123" s="101">
        <v>0</v>
      </c>
      <c r="AI123" s="101">
        <v>0</v>
      </c>
    </row>
    <row r="124" spans="1:35" ht="36" x14ac:dyDescent="0.4">
      <c r="A124" s="96" t="s">
        <v>400</v>
      </c>
      <c r="B124" s="101">
        <v>0</v>
      </c>
      <c r="C124" s="101">
        <v>0</v>
      </c>
      <c r="D124" s="101">
        <v>0</v>
      </c>
      <c r="E124" s="97">
        <v>1</v>
      </c>
      <c r="F124" s="101">
        <v>0</v>
      </c>
      <c r="G124" s="101">
        <v>0</v>
      </c>
      <c r="H124" s="96" t="s">
        <v>400</v>
      </c>
      <c r="I124" s="101">
        <v>0</v>
      </c>
      <c r="J124" s="101">
        <v>0</v>
      </c>
      <c r="K124" s="101">
        <v>0</v>
      </c>
      <c r="L124" s="97">
        <v>1</v>
      </c>
      <c r="M124" s="101">
        <v>0</v>
      </c>
      <c r="N124" s="101">
        <v>0</v>
      </c>
      <c r="O124" s="96" t="s">
        <v>400</v>
      </c>
      <c r="P124" s="101">
        <v>0</v>
      </c>
      <c r="Q124" s="101">
        <v>0</v>
      </c>
      <c r="R124" s="101">
        <v>0</v>
      </c>
      <c r="S124" s="97">
        <v>1</v>
      </c>
      <c r="T124" s="101">
        <v>0</v>
      </c>
      <c r="U124" s="101">
        <v>0</v>
      </c>
      <c r="V124" s="96" t="s">
        <v>400</v>
      </c>
      <c r="W124" s="101">
        <v>0</v>
      </c>
      <c r="X124" s="101">
        <v>0</v>
      </c>
      <c r="Y124" s="101">
        <v>0</v>
      </c>
      <c r="Z124" s="97">
        <v>1</v>
      </c>
      <c r="AA124" s="101">
        <v>0</v>
      </c>
      <c r="AB124" s="101">
        <v>0</v>
      </c>
      <c r="AC124" s="96" t="s">
        <v>400</v>
      </c>
      <c r="AD124" s="101">
        <v>0</v>
      </c>
      <c r="AE124" s="101">
        <v>0</v>
      </c>
      <c r="AF124" s="101">
        <v>0</v>
      </c>
      <c r="AG124" s="97">
        <v>1</v>
      </c>
      <c r="AH124" s="101">
        <v>0</v>
      </c>
      <c r="AI124" s="101">
        <v>0</v>
      </c>
    </row>
    <row r="125" spans="1:35" ht="18" x14ac:dyDescent="0.4">
      <c r="A125" s="96" t="s">
        <v>401</v>
      </c>
      <c r="B125" s="101">
        <v>0</v>
      </c>
      <c r="C125" s="101">
        <v>0</v>
      </c>
      <c r="D125" s="101">
        <v>0</v>
      </c>
      <c r="E125" s="97">
        <v>1</v>
      </c>
      <c r="F125" s="101">
        <v>0</v>
      </c>
      <c r="G125" s="101">
        <v>0</v>
      </c>
      <c r="H125" s="96" t="s">
        <v>401</v>
      </c>
      <c r="I125" s="101">
        <v>0</v>
      </c>
      <c r="J125" s="101">
        <v>0</v>
      </c>
      <c r="K125" s="101">
        <v>0</v>
      </c>
      <c r="L125" s="97">
        <v>1</v>
      </c>
      <c r="M125" s="101">
        <v>0</v>
      </c>
      <c r="N125" s="101">
        <v>0</v>
      </c>
      <c r="O125" s="96" t="s">
        <v>401</v>
      </c>
      <c r="P125" s="101">
        <v>0</v>
      </c>
      <c r="Q125" s="101">
        <v>0</v>
      </c>
      <c r="R125" s="101">
        <v>0</v>
      </c>
      <c r="S125" s="97">
        <v>1</v>
      </c>
      <c r="T125" s="101">
        <v>0</v>
      </c>
      <c r="U125" s="101">
        <v>0</v>
      </c>
      <c r="V125" s="96" t="s">
        <v>401</v>
      </c>
      <c r="W125" s="101">
        <v>0</v>
      </c>
      <c r="X125" s="101">
        <v>0</v>
      </c>
      <c r="Y125" s="101">
        <v>0</v>
      </c>
      <c r="Z125" s="97">
        <v>1</v>
      </c>
      <c r="AA125" s="101">
        <v>0</v>
      </c>
      <c r="AB125" s="101">
        <v>0</v>
      </c>
      <c r="AC125" s="96" t="s">
        <v>401</v>
      </c>
      <c r="AD125" s="101">
        <v>0</v>
      </c>
      <c r="AE125" s="101">
        <v>0</v>
      </c>
      <c r="AF125" s="101">
        <v>0</v>
      </c>
      <c r="AG125" s="97">
        <v>1</v>
      </c>
      <c r="AH125" s="101">
        <v>0</v>
      </c>
      <c r="AI125" s="101">
        <v>0</v>
      </c>
    </row>
    <row r="126" spans="1:35" ht="18" x14ac:dyDescent="0.4">
      <c r="A126" s="96" t="s">
        <v>402</v>
      </c>
      <c r="B126" s="101">
        <v>0</v>
      </c>
      <c r="C126" s="101">
        <v>0</v>
      </c>
      <c r="D126" s="101">
        <v>0</v>
      </c>
      <c r="E126" s="97">
        <v>1</v>
      </c>
      <c r="F126" s="101">
        <v>0</v>
      </c>
      <c r="G126" s="101">
        <v>0</v>
      </c>
      <c r="H126" s="96" t="s">
        <v>402</v>
      </c>
      <c r="I126" s="101">
        <v>0</v>
      </c>
      <c r="J126" s="101">
        <v>0</v>
      </c>
      <c r="K126" s="101">
        <v>0</v>
      </c>
      <c r="L126" s="97">
        <v>1</v>
      </c>
      <c r="M126" s="101">
        <v>0</v>
      </c>
      <c r="N126" s="101">
        <v>0</v>
      </c>
      <c r="O126" s="96" t="s">
        <v>402</v>
      </c>
      <c r="P126" s="101">
        <v>0</v>
      </c>
      <c r="Q126" s="101">
        <v>0</v>
      </c>
      <c r="R126" s="101">
        <v>0</v>
      </c>
      <c r="S126" s="97">
        <v>1</v>
      </c>
      <c r="T126" s="101">
        <v>0</v>
      </c>
      <c r="U126" s="101">
        <v>0</v>
      </c>
      <c r="V126" s="96" t="s">
        <v>402</v>
      </c>
      <c r="W126" s="101">
        <v>0</v>
      </c>
      <c r="X126" s="101">
        <v>0</v>
      </c>
      <c r="Y126" s="101">
        <v>0</v>
      </c>
      <c r="Z126" s="97">
        <v>1</v>
      </c>
      <c r="AA126" s="101">
        <v>0</v>
      </c>
      <c r="AB126" s="101">
        <v>0</v>
      </c>
      <c r="AC126" s="96" t="s">
        <v>402</v>
      </c>
      <c r="AD126" s="101">
        <v>0</v>
      </c>
      <c r="AE126" s="101">
        <v>0</v>
      </c>
      <c r="AF126" s="101">
        <v>0</v>
      </c>
      <c r="AG126" s="97">
        <v>1</v>
      </c>
      <c r="AH126" s="101">
        <v>0</v>
      </c>
      <c r="AI126" s="101">
        <v>0</v>
      </c>
    </row>
    <row r="127" spans="1:35" ht="18" x14ac:dyDescent="0.4">
      <c r="A127" s="96" t="s">
        <v>403</v>
      </c>
      <c r="B127" s="101">
        <v>0</v>
      </c>
      <c r="C127" s="101">
        <v>0</v>
      </c>
      <c r="D127" s="101">
        <v>0</v>
      </c>
      <c r="E127" s="97">
        <v>1</v>
      </c>
      <c r="F127" s="101">
        <v>0</v>
      </c>
      <c r="G127" s="101">
        <v>0</v>
      </c>
      <c r="H127" s="96" t="s">
        <v>403</v>
      </c>
      <c r="I127" s="101">
        <v>0</v>
      </c>
      <c r="J127" s="101">
        <v>0</v>
      </c>
      <c r="K127" s="101">
        <v>0</v>
      </c>
      <c r="L127" s="97">
        <v>1</v>
      </c>
      <c r="M127" s="101">
        <v>0</v>
      </c>
      <c r="N127" s="101">
        <v>0</v>
      </c>
      <c r="O127" s="96" t="s">
        <v>403</v>
      </c>
      <c r="P127" s="101">
        <v>0</v>
      </c>
      <c r="Q127" s="101">
        <v>0</v>
      </c>
      <c r="R127" s="101">
        <v>0</v>
      </c>
      <c r="S127" s="97">
        <v>1</v>
      </c>
      <c r="T127" s="101">
        <v>0</v>
      </c>
      <c r="U127" s="101">
        <v>0</v>
      </c>
      <c r="V127" s="96" t="s">
        <v>403</v>
      </c>
      <c r="W127" s="101">
        <v>0</v>
      </c>
      <c r="X127" s="101">
        <v>0</v>
      </c>
      <c r="Y127" s="101">
        <v>0</v>
      </c>
      <c r="Z127" s="97">
        <v>1</v>
      </c>
      <c r="AA127" s="101">
        <v>0</v>
      </c>
      <c r="AB127" s="101">
        <v>0</v>
      </c>
      <c r="AC127" s="96" t="s">
        <v>403</v>
      </c>
      <c r="AD127" s="101">
        <v>0</v>
      </c>
      <c r="AE127" s="101">
        <v>0</v>
      </c>
      <c r="AF127" s="101">
        <v>0</v>
      </c>
      <c r="AG127" s="97">
        <v>1</v>
      </c>
      <c r="AH127" s="101">
        <v>0</v>
      </c>
      <c r="AI127" s="101">
        <v>0</v>
      </c>
    </row>
    <row r="128" spans="1:35" ht="18" x14ac:dyDescent="0.4">
      <c r="A128" s="96" t="s">
        <v>679</v>
      </c>
      <c r="B128" s="101">
        <v>0</v>
      </c>
      <c r="C128" s="101">
        <v>0</v>
      </c>
      <c r="D128" s="101">
        <v>0</v>
      </c>
      <c r="E128" s="97">
        <v>1</v>
      </c>
      <c r="F128" s="101">
        <v>0</v>
      </c>
      <c r="G128" s="101">
        <v>0</v>
      </c>
      <c r="H128" s="96" t="s">
        <v>679</v>
      </c>
      <c r="I128" s="101">
        <v>0</v>
      </c>
      <c r="J128" s="101">
        <v>0</v>
      </c>
      <c r="K128" s="101">
        <v>0</v>
      </c>
      <c r="L128" s="97">
        <v>1</v>
      </c>
      <c r="M128" s="101">
        <v>0</v>
      </c>
      <c r="N128" s="101">
        <v>0</v>
      </c>
      <c r="O128" s="96" t="s">
        <v>679</v>
      </c>
      <c r="P128" s="101">
        <v>0</v>
      </c>
      <c r="Q128" s="101">
        <v>0</v>
      </c>
      <c r="R128" s="101">
        <v>0</v>
      </c>
      <c r="S128" s="97">
        <v>1</v>
      </c>
      <c r="T128" s="101">
        <v>0</v>
      </c>
      <c r="U128" s="101">
        <v>0</v>
      </c>
      <c r="V128" s="96" t="s">
        <v>679</v>
      </c>
      <c r="W128" s="101">
        <v>0</v>
      </c>
      <c r="X128" s="101">
        <v>0</v>
      </c>
      <c r="Y128" s="101">
        <v>0</v>
      </c>
      <c r="Z128" s="97">
        <v>1</v>
      </c>
      <c r="AA128" s="101">
        <v>0</v>
      </c>
      <c r="AB128" s="101">
        <v>0</v>
      </c>
      <c r="AC128" s="96" t="s">
        <v>679</v>
      </c>
      <c r="AD128" s="101">
        <v>0</v>
      </c>
      <c r="AE128" s="101">
        <v>0</v>
      </c>
      <c r="AF128" s="101">
        <v>0</v>
      </c>
      <c r="AG128" s="97">
        <v>1</v>
      </c>
      <c r="AH128" s="101">
        <v>0</v>
      </c>
      <c r="AI128" s="101">
        <v>0</v>
      </c>
    </row>
    <row r="129" spans="1:35" ht="18" x14ac:dyDescent="0.4">
      <c r="A129" s="96" t="s">
        <v>404</v>
      </c>
      <c r="B129" s="101">
        <v>0</v>
      </c>
      <c r="C129" s="101">
        <v>0</v>
      </c>
      <c r="D129" s="101">
        <v>0</v>
      </c>
      <c r="E129" s="97">
        <v>1</v>
      </c>
      <c r="F129" s="101">
        <v>0</v>
      </c>
      <c r="G129" s="101">
        <v>0</v>
      </c>
      <c r="H129" s="96" t="s">
        <v>404</v>
      </c>
      <c r="I129" s="101">
        <v>0</v>
      </c>
      <c r="J129" s="101">
        <v>0</v>
      </c>
      <c r="K129" s="101">
        <v>0</v>
      </c>
      <c r="L129" s="97">
        <v>1</v>
      </c>
      <c r="M129" s="101">
        <v>0</v>
      </c>
      <c r="N129" s="101">
        <v>0</v>
      </c>
      <c r="O129" s="96" t="s">
        <v>404</v>
      </c>
      <c r="P129" s="101">
        <v>0</v>
      </c>
      <c r="Q129" s="101">
        <v>0</v>
      </c>
      <c r="R129" s="101">
        <v>0</v>
      </c>
      <c r="S129" s="97">
        <v>1</v>
      </c>
      <c r="T129" s="101">
        <v>0</v>
      </c>
      <c r="U129" s="101">
        <v>0</v>
      </c>
      <c r="V129" s="96" t="s">
        <v>404</v>
      </c>
      <c r="W129" s="101">
        <v>0</v>
      </c>
      <c r="X129" s="101">
        <v>0</v>
      </c>
      <c r="Y129" s="101">
        <v>0</v>
      </c>
      <c r="Z129" s="97">
        <v>1</v>
      </c>
      <c r="AA129" s="101">
        <v>0</v>
      </c>
      <c r="AB129" s="101">
        <v>0</v>
      </c>
      <c r="AC129" s="96" t="s">
        <v>404</v>
      </c>
      <c r="AD129" s="101">
        <v>0</v>
      </c>
      <c r="AE129" s="101">
        <v>0</v>
      </c>
      <c r="AF129" s="101">
        <v>0</v>
      </c>
      <c r="AG129" s="97">
        <v>1</v>
      </c>
      <c r="AH129" s="101">
        <v>0</v>
      </c>
      <c r="AI129" s="101">
        <v>0</v>
      </c>
    </row>
    <row r="130" spans="1:35" ht="18" x14ac:dyDescent="0.4">
      <c r="A130" s="96" t="s">
        <v>405</v>
      </c>
      <c r="B130" s="101">
        <v>0</v>
      </c>
      <c r="C130" s="101">
        <v>0</v>
      </c>
      <c r="D130" s="101">
        <v>0</v>
      </c>
      <c r="E130" s="97">
        <v>1</v>
      </c>
      <c r="F130" s="101">
        <v>0</v>
      </c>
      <c r="G130" s="101">
        <v>0</v>
      </c>
      <c r="H130" s="96" t="s">
        <v>405</v>
      </c>
      <c r="I130" s="101">
        <v>0</v>
      </c>
      <c r="J130" s="101">
        <v>0</v>
      </c>
      <c r="K130" s="101">
        <v>0</v>
      </c>
      <c r="L130" s="97">
        <v>1</v>
      </c>
      <c r="M130" s="101">
        <v>0</v>
      </c>
      <c r="N130" s="101">
        <v>0</v>
      </c>
      <c r="O130" s="96" t="s">
        <v>405</v>
      </c>
      <c r="P130" s="101">
        <v>0</v>
      </c>
      <c r="Q130" s="101">
        <v>0</v>
      </c>
      <c r="R130" s="101">
        <v>0</v>
      </c>
      <c r="S130" s="97">
        <v>1</v>
      </c>
      <c r="T130" s="101">
        <v>0</v>
      </c>
      <c r="U130" s="101">
        <v>0</v>
      </c>
      <c r="V130" s="96" t="s">
        <v>405</v>
      </c>
      <c r="W130" s="101">
        <v>0</v>
      </c>
      <c r="X130" s="101">
        <v>0</v>
      </c>
      <c r="Y130" s="101">
        <v>0</v>
      </c>
      <c r="Z130" s="97">
        <v>1</v>
      </c>
      <c r="AA130" s="101">
        <v>0</v>
      </c>
      <c r="AB130" s="101">
        <v>0</v>
      </c>
      <c r="AC130" s="96" t="s">
        <v>405</v>
      </c>
      <c r="AD130" s="101">
        <v>0</v>
      </c>
      <c r="AE130" s="101">
        <v>0</v>
      </c>
      <c r="AF130" s="101">
        <v>0</v>
      </c>
      <c r="AG130" s="97">
        <v>1</v>
      </c>
      <c r="AH130" s="101">
        <v>0</v>
      </c>
      <c r="AI130" s="101">
        <v>0</v>
      </c>
    </row>
    <row r="131" spans="1:35" ht="18" x14ac:dyDescent="0.4">
      <c r="A131" s="96" t="s">
        <v>406</v>
      </c>
      <c r="B131" s="101">
        <v>0</v>
      </c>
      <c r="C131" s="101">
        <v>0</v>
      </c>
      <c r="D131" s="101">
        <v>0</v>
      </c>
      <c r="E131" s="97">
        <v>1</v>
      </c>
      <c r="F131" s="101">
        <v>0</v>
      </c>
      <c r="G131" s="101">
        <v>0</v>
      </c>
      <c r="H131" s="96" t="s">
        <v>406</v>
      </c>
      <c r="I131" s="101">
        <v>0</v>
      </c>
      <c r="J131" s="101">
        <v>0</v>
      </c>
      <c r="K131" s="101">
        <v>0</v>
      </c>
      <c r="L131" s="97">
        <v>1</v>
      </c>
      <c r="M131" s="101">
        <v>0</v>
      </c>
      <c r="N131" s="101">
        <v>0</v>
      </c>
      <c r="O131" s="96" t="s">
        <v>406</v>
      </c>
      <c r="P131" s="101">
        <v>0</v>
      </c>
      <c r="Q131" s="101">
        <v>0</v>
      </c>
      <c r="R131" s="101">
        <v>0</v>
      </c>
      <c r="S131" s="97">
        <v>1</v>
      </c>
      <c r="T131" s="101">
        <v>0</v>
      </c>
      <c r="U131" s="101">
        <v>0</v>
      </c>
      <c r="V131" s="96" t="s">
        <v>406</v>
      </c>
      <c r="W131" s="101">
        <v>0</v>
      </c>
      <c r="X131" s="101">
        <v>0</v>
      </c>
      <c r="Y131" s="101">
        <v>0</v>
      </c>
      <c r="Z131" s="97">
        <v>1</v>
      </c>
      <c r="AA131" s="101">
        <v>0</v>
      </c>
      <c r="AB131" s="101">
        <v>0</v>
      </c>
      <c r="AC131" s="96" t="s">
        <v>406</v>
      </c>
      <c r="AD131" s="101">
        <v>0</v>
      </c>
      <c r="AE131" s="101">
        <v>0</v>
      </c>
      <c r="AF131" s="101">
        <v>0</v>
      </c>
      <c r="AG131" s="97">
        <v>1</v>
      </c>
      <c r="AH131" s="101">
        <v>0</v>
      </c>
      <c r="AI131" s="101">
        <v>0</v>
      </c>
    </row>
    <row r="132" spans="1:35" ht="18" x14ac:dyDescent="0.4">
      <c r="A132" s="96" t="s">
        <v>407</v>
      </c>
      <c r="B132" s="101">
        <v>0</v>
      </c>
      <c r="C132" s="101">
        <v>0</v>
      </c>
      <c r="D132" s="101">
        <v>0</v>
      </c>
      <c r="E132" s="97">
        <v>1</v>
      </c>
      <c r="F132" s="101">
        <v>0</v>
      </c>
      <c r="G132" s="101">
        <v>0</v>
      </c>
      <c r="H132" s="96" t="s">
        <v>407</v>
      </c>
      <c r="I132" s="101">
        <v>0</v>
      </c>
      <c r="J132" s="101">
        <v>0</v>
      </c>
      <c r="K132" s="101">
        <v>0</v>
      </c>
      <c r="L132" s="97">
        <v>1</v>
      </c>
      <c r="M132" s="101">
        <v>0</v>
      </c>
      <c r="N132" s="101">
        <v>0</v>
      </c>
      <c r="O132" s="96" t="s">
        <v>407</v>
      </c>
      <c r="P132" s="101">
        <v>0</v>
      </c>
      <c r="Q132" s="101">
        <v>0</v>
      </c>
      <c r="R132" s="101">
        <v>0</v>
      </c>
      <c r="S132" s="97">
        <v>1</v>
      </c>
      <c r="T132" s="101">
        <v>0</v>
      </c>
      <c r="U132" s="101">
        <v>0</v>
      </c>
      <c r="V132" s="96" t="s">
        <v>407</v>
      </c>
      <c r="W132" s="101">
        <v>0</v>
      </c>
      <c r="X132" s="101">
        <v>0</v>
      </c>
      <c r="Y132" s="101">
        <v>0</v>
      </c>
      <c r="Z132" s="97">
        <v>1</v>
      </c>
      <c r="AA132" s="101">
        <v>0</v>
      </c>
      <c r="AB132" s="101">
        <v>0</v>
      </c>
      <c r="AC132" s="96" t="s">
        <v>407</v>
      </c>
      <c r="AD132" s="101">
        <v>0</v>
      </c>
      <c r="AE132" s="101">
        <v>0</v>
      </c>
      <c r="AF132" s="101">
        <v>0</v>
      </c>
      <c r="AG132" s="97">
        <v>1</v>
      </c>
      <c r="AH132" s="101">
        <v>0</v>
      </c>
      <c r="AI132" s="101">
        <v>0</v>
      </c>
    </row>
    <row r="133" spans="1:35" ht="18" x14ac:dyDescent="0.4">
      <c r="A133" s="96" t="s">
        <v>311</v>
      </c>
      <c r="B133" s="101">
        <v>0</v>
      </c>
      <c r="C133" s="101">
        <v>0</v>
      </c>
      <c r="D133" s="101">
        <v>0</v>
      </c>
      <c r="E133" s="97">
        <v>1</v>
      </c>
      <c r="F133" s="101">
        <v>0</v>
      </c>
      <c r="G133" s="101">
        <v>0</v>
      </c>
      <c r="H133" s="96" t="s">
        <v>311</v>
      </c>
      <c r="I133" s="101">
        <v>0</v>
      </c>
      <c r="J133" s="101">
        <v>0</v>
      </c>
      <c r="K133" s="101">
        <v>0</v>
      </c>
      <c r="L133" s="97">
        <v>1</v>
      </c>
      <c r="M133" s="101">
        <v>0</v>
      </c>
      <c r="N133" s="101">
        <v>0</v>
      </c>
      <c r="O133" s="96" t="s">
        <v>311</v>
      </c>
      <c r="P133" s="101">
        <v>0</v>
      </c>
      <c r="Q133" s="101">
        <v>0</v>
      </c>
      <c r="R133" s="101">
        <v>0</v>
      </c>
      <c r="S133" s="97">
        <v>1</v>
      </c>
      <c r="T133" s="101">
        <v>0</v>
      </c>
      <c r="U133" s="101">
        <v>0</v>
      </c>
      <c r="V133" s="96" t="s">
        <v>311</v>
      </c>
      <c r="W133" s="101">
        <v>0</v>
      </c>
      <c r="X133" s="101">
        <v>0</v>
      </c>
      <c r="Y133" s="101">
        <v>0</v>
      </c>
      <c r="Z133" s="97">
        <v>1</v>
      </c>
      <c r="AA133" s="101">
        <v>0</v>
      </c>
      <c r="AB133" s="101">
        <v>0</v>
      </c>
      <c r="AC133" s="96" t="s">
        <v>311</v>
      </c>
      <c r="AD133" s="101">
        <v>0</v>
      </c>
      <c r="AE133" s="101">
        <v>0</v>
      </c>
      <c r="AF133" s="101">
        <v>0</v>
      </c>
      <c r="AG133" s="97">
        <v>1</v>
      </c>
      <c r="AH133" s="101">
        <v>0</v>
      </c>
      <c r="AI133" s="101">
        <v>0</v>
      </c>
    </row>
    <row r="134" spans="1:35" ht="18" x14ac:dyDescent="0.4">
      <c r="A134" s="96" t="s">
        <v>267</v>
      </c>
      <c r="B134" s="101">
        <v>0</v>
      </c>
      <c r="C134" s="101">
        <v>0</v>
      </c>
      <c r="D134" s="101">
        <v>0</v>
      </c>
      <c r="E134" s="97">
        <v>1</v>
      </c>
      <c r="F134" s="101">
        <v>0</v>
      </c>
      <c r="G134" s="101">
        <v>0</v>
      </c>
      <c r="H134" s="96" t="s">
        <v>267</v>
      </c>
      <c r="I134" s="101">
        <v>0</v>
      </c>
      <c r="J134" s="101">
        <v>0</v>
      </c>
      <c r="K134" s="101">
        <v>0</v>
      </c>
      <c r="L134" s="97">
        <v>1</v>
      </c>
      <c r="M134" s="101">
        <v>0</v>
      </c>
      <c r="N134" s="101">
        <v>0</v>
      </c>
      <c r="O134" s="96" t="s">
        <v>267</v>
      </c>
      <c r="P134" s="101">
        <v>0</v>
      </c>
      <c r="Q134" s="101">
        <v>0</v>
      </c>
      <c r="R134" s="101">
        <v>0</v>
      </c>
      <c r="S134" s="97">
        <v>1</v>
      </c>
      <c r="T134" s="101">
        <v>0</v>
      </c>
      <c r="U134" s="101">
        <v>0</v>
      </c>
      <c r="V134" s="96" t="s">
        <v>267</v>
      </c>
      <c r="W134" s="101">
        <v>0</v>
      </c>
      <c r="X134" s="101">
        <v>0</v>
      </c>
      <c r="Y134" s="101">
        <v>0</v>
      </c>
      <c r="Z134" s="97">
        <v>1</v>
      </c>
      <c r="AA134" s="101">
        <v>0</v>
      </c>
      <c r="AB134" s="101">
        <v>0</v>
      </c>
      <c r="AC134" s="96" t="s">
        <v>267</v>
      </c>
      <c r="AD134" s="101">
        <v>0</v>
      </c>
      <c r="AE134" s="101">
        <v>0</v>
      </c>
      <c r="AF134" s="101">
        <v>0</v>
      </c>
      <c r="AG134" s="97">
        <v>1</v>
      </c>
      <c r="AH134" s="101">
        <v>0</v>
      </c>
      <c r="AI134" s="101">
        <v>0</v>
      </c>
    </row>
    <row r="135" spans="1:35" ht="18" x14ac:dyDescent="0.4">
      <c r="A135" s="96" t="s">
        <v>226</v>
      </c>
      <c r="B135" s="101">
        <v>0</v>
      </c>
      <c r="C135" s="101">
        <v>0</v>
      </c>
      <c r="D135" s="101">
        <v>0</v>
      </c>
      <c r="E135" s="97">
        <v>1</v>
      </c>
      <c r="F135" s="101">
        <v>0</v>
      </c>
      <c r="G135" s="101">
        <v>0</v>
      </c>
      <c r="H135" s="96" t="s">
        <v>226</v>
      </c>
      <c r="I135" s="101">
        <v>0</v>
      </c>
      <c r="J135" s="101">
        <v>0</v>
      </c>
      <c r="K135" s="101">
        <v>0</v>
      </c>
      <c r="L135" s="97">
        <v>1</v>
      </c>
      <c r="M135" s="101">
        <v>0</v>
      </c>
      <c r="N135" s="101">
        <v>0</v>
      </c>
      <c r="O135" s="96" t="s">
        <v>226</v>
      </c>
      <c r="P135" s="101">
        <v>0</v>
      </c>
      <c r="Q135" s="101">
        <v>0</v>
      </c>
      <c r="R135" s="101">
        <v>0</v>
      </c>
      <c r="S135" s="97">
        <v>1</v>
      </c>
      <c r="T135" s="101">
        <v>0</v>
      </c>
      <c r="U135" s="101">
        <v>0</v>
      </c>
      <c r="V135" s="96" t="s">
        <v>226</v>
      </c>
      <c r="W135" s="101">
        <v>0</v>
      </c>
      <c r="X135" s="101">
        <v>0</v>
      </c>
      <c r="Y135" s="101">
        <v>0</v>
      </c>
      <c r="Z135" s="97">
        <v>1</v>
      </c>
      <c r="AA135" s="101">
        <v>0</v>
      </c>
      <c r="AB135" s="101">
        <v>0</v>
      </c>
      <c r="AC135" s="96" t="s">
        <v>226</v>
      </c>
      <c r="AD135" s="101">
        <v>0</v>
      </c>
      <c r="AE135" s="101">
        <v>0</v>
      </c>
      <c r="AF135" s="101">
        <v>0</v>
      </c>
      <c r="AG135" s="97">
        <v>1</v>
      </c>
      <c r="AH135" s="101">
        <v>0</v>
      </c>
      <c r="AI135" s="101">
        <v>0</v>
      </c>
    </row>
    <row r="136" spans="1:35" ht="36" x14ac:dyDescent="0.4">
      <c r="A136" s="96" t="s">
        <v>410</v>
      </c>
      <c r="B136" s="101">
        <v>0</v>
      </c>
      <c r="C136" s="101">
        <v>0</v>
      </c>
      <c r="D136" s="101">
        <v>0</v>
      </c>
      <c r="E136" s="97">
        <v>1</v>
      </c>
      <c r="F136" s="101">
        <v>0</v>
      </c>
      <c r="G136" s="101">
        <v>0</v>
      </c>
      <c r="H136" s="96" t="s">
        <v>410</v>
      </c>
      <c r="I136" s="101">
        <v>0</v>
      </c>
      <c r="J136" s="101">
        <v>0</v>
      </c>
      <c r="K136" s="101">
        <v>0</v>
      </c>
      <c r="L136" s="97">
        <v>1</v>
      </c>
      <c r="M136" s="101">
        <v>0</v>
      </c>
      <c r="N136" s="101">
        <v>0</v>
      </c>
      <c r="O136" s="96" t="s">
        <v>410</v>
      </c>
      <c r="P136" s="101">
        <v>0</v>
      </c>
      <c r="Q136" s="101">
        <v>0</v>
      </c>
      <c r="R136" s="101">
        <v>0</v>
      </c>
      <c r="S136" s="97">
        <v>1</v>
      </c>
      <c r="T136" s="101">
        <v>0</v>
      </c>
      <c r="U136" s="101">
        <v>0</v>
      </c>
      <c r="V136" s="96" t="s">
        <v>410</v>
      </c>
      <c r="W136" s="101">
        <v>0</v>
      </c>
      <c r="X136" s="101">
        <v>0</v>
      </c>
      <c r="Y136" s="101">
        <v>0</v>
      </c>
      <c r="Z136" s="97">
        <v>1</v>
      </c>
      <c r="AA136" s="101">
        <v>0</v>
      </c>
      <c r="AB136" s="101">
        <v>0</v>
      </c>
      <c r="AC136" s="96" t="s">
        <v>410</v>
      </c>
      <c r="AD136" s="101">
        <v>0</v>
      </c>
      <c r="AE136" s="101">
        <v>0</v>
      </c>
      <c r="AF136" s="101">
        <v>0</v>
      </c>
      <c r="AG136" s="97">
        <v>1</v>
      </c>
      <c r="AH136" s="101">
        <v>0</v>
      </c>
      <c r="AI136" s="101">
        <v>0</v>
      </c>
    </row>
    <row r="137" spans="1:35" ht="18" x14ac:dyDescent="0.4">
      <c r="A137" s="101">
        <v>0</v>
      </c>
      <c r="B137" s="101">
        <v>0</v>
      </c>
      <c r="C137" s="101">
        <v>0</v>
      </c>
      <c r="D137" s="101">
        <v>0</v>
      </c>
      <c r="E137" s="97">
        <v>1</v>
      </c>
      <c r="F137" s="101">
        <v>0</v>
      </c>
      <c r="G137" s="101">
        <v>0</v>
      </c>
      <c r="H137" s="101">
        <v>0</v>
      </c>
      <c r="I137" s="101">
        <v>0</v>
      </c>
      <c r="J137" s="101">
        <v>0</v>
      </c>
      <c r="K137" s="101">
        <v>0</v>
      </c>
      <c r="L137" s="97">
        <v>1</v>
      </c>
      <c r="M137" s="101">
        <v>0</v>
      </c>
      <c r="N137" s="101">
        <v>0</v>
      </c>
      <c r="O137" s="101">
        <v>0</v>
      </c>
      <c r="P137" s="101">
        <v>0</v>
      </c>
      <c r="Q137" s="101">
        <v>0</v>
      </c>
      <c r="R137" s="101">
        <v>0</v>
      </c>
      <c r="S137" s="97">
        <v>1</v>
      </c>
      <c r="T137" s="101">
        <v>0</v>
      </c>
      <c r="U137" s="101">
        <v>0</v>
      </c>
      <c r="V137" s="101">
        <v>0</v>
      </c>
      <c r="W137" s="101">
        <v>0</v>
      </c>
      <c r="X137" s="101">
        <v>0</v>
      </c>
      <c r="Y137" s="101">
        <v>0</v>
      </c>
      <c r="Z137" s="97">
        <v>1</v>
      </c>
      <c r="AA137" s="101">
        <v>0</v>
      </c>
      <c r="AB137" s="101">
        <v>0</v>
      </c>
      <c r="AC137" s="101">
        <v>0</v>
      </c>
      <c r="AD137" s="101">
        <v>0</v>
      </c>
      <c r="AE137" s="101">
        <v>0</v>
      </c>
      <c r="AF137" s="101">
        <v>0</v>
      </c>
      <c r="AG137" s="97">
        <v>1</v>
      </c>
      <c r="AH137" s="101">
        <v>0</v>
      </c>
      <c r="AI137" s="101">
        <v>0</v>
      </c>
    </row>
    <row r="138" spans="1:35" ht="18" x14ac:dyDescent="0.4">
      <c r="A138" s="101">
        <v>0</v>
      </c>
      <c r="B138" s="101">
        <v>0</v>
      </c>
      <c r="C138" s="101">
        <v>0</v>
      </c>
      <c r="D138" s="101">
        <v>0</v>
      </c>
      <c r="E138" s="97">
        <v>1</v>
      </c>
      <c r="F138" s="101">
        <v>0</v>
      </c>
      <c r="G138" s="101">
        <v>0</v>
      </c>
      <c r="H138" s="101">
        <v>0</v>
      </c>
      <c r="I138" s="101">
        <v>0</v>
      </c>
      <c r="J138" s="101">
        <v>0</v>
      </c>
      <c r="K138" s="101">
        <v>0</v>
      </c>
      <c r="L138" s="97">
        <v>1</v>
      </c>
      <c r="M138" s="101">
        <v>0</v>
      </c>
      <c r="N138" s="101">
        <v>0</v>
      </c>
      <c r="O138" s="101">
        <v>0</v>
      </c>
      <c r="P138" s="101">
        <v>0</v>
      </c>
      <c r="Q138" s="101">
        <v>0</v>
      </c>
      <c r="R138" s="101">
        <v>0</v>
      </c>
      <c r="S138" s="97">
        <v>1</v>
      </c>
      <c r="T138" s="101">
        <v>0</v>
      </c>
      <c r="U138" s="101">
        <v>0</v>
      </c>
      <c r="V138" s="101">
        <v>0</v>
      </c>
      <c r="W138" s="101">
        <v>0</v>
      </c>
      <c r="X138" s="101">
        <v>0</v>
      </c>
      <c r="Y138" s="101">
        <v>0</v>
      </c>
      <c r="Z138" s="97">
        <v>1</v>
      </c>
      <c r="AA138" s="101">
        <v>0</v>
      </c>
      <c r="AB138" s="101">
        <v>0</v>
      </c>
      <c r="AC138" s="101">
        <v>0</v>
      </c>
      <c r="AD138" s="101">
        <v>0</v>
      </c>
      <c r="AE138" s="101">
        <v>0</v>
      </c>
      <c r="AF138" s="101">
        <v>0</v>
      </c>
      <c r="AG138" s="97">
        <v>1</v>
      </c>
      <c r="AH138" s="101">
        <v>0</v>
      </c>
      <c r="AI138" s="101">
        <v>0</v>
      </c>
    </row>
    <row r="139" spans="1:35" ht="18" x14ac:dyDescent="0.4">
      <c r="A139" s="101">
        <v>0</v>
      </c>
      <c r="B139" s="101">
        <v>0</v>
      </c>
      <c r="C139" s="101">
        <v>0</v>
      </c>
      <c r="D139" s="101">
        <v>0</v>
      </c>
      <c r="E139" s="97">
        <v>1</v>
      </c>
      <c r="F139" s="101">
        <v>0</v>
      </c>
      <c r="G139" s="101">
        <v>0</v>
      </c>
      <c r="H139" s="101">
        <v>0</v>
      </c>
      <c r="I139" s="101">
        <v>0</v>
      </c>
      <c r="J139" s="101">
        <v>0</v>
      </c>
      <c r="K139" s="101">
        <v>0</v>
      </c>
      <c r="L139" s="97">
        <v>1</v>
      </c>
      <c r="M139" s="101">
        <v>0</v>
      </c>
      <c r="N139" s="101">
        <v>0</v>
      </c>
      <c r="O139" s="101">
        <v>0</v>
      </c>
      <c r="P139" s="101">
        <v>0</v>
      </c>
      <c r="Q139" s="101">
        <v>0</v>
      </c>
      <c r="R139" s="101">
        <v>0</v>
      </c>
      <c r="S139" s="97">
        <v>1</v>
      </c>
      <c r="T139" s="101">
        <v>0</v>
      </c>
      <c r="U139" s="101">
        <v>0</v>
      </c>
      <c r="V139" s="101">
        <v>0</v>
      </c>
      <c r="W139" s="101">
        <v>0</v>
      </c>
      <c r="X139" s="101">
        <v>0</v>
      </c>
      <c r="Y139" s="101">
        <v>0</v>
      </c>
      <c r="Z139" s="97">
        <v>1</v>
      </c>
      <c r="AA139" s="101">
        <v>0</v>
      </c>
      <c r="AB139" s="101">
        <v>0</v>
      </c>
      <c r="AC139" s="101">
        <v>0</v>
      </c>
      <c r="AD139" s="101">
        <v>0</v>
      </c>
      <c r="AE139" s="101">
        <v>0</v>
      </c>
      <c r="AF139" s="101">
        <v>0</v>
      </c>
      <c r="AG139" s="97">
        <v>1</v>
      </c>
      <c r="AH139" s="101">
        <v>0</v>
      </c>
      <c r="AI139" s="101">
        <v>0</v>
      </c>
    </row>
    <row r="140" spans="1:35" ht="18" x14ac:dyDescent="0.4">
      <c r="A140" s="101">
        <v>0</v>
      </c>
      <c r="B140" s="101">
        <v>0</v>
      </c>
      <c r="C140" s="101">
        <v>0</v>
      </c>
      <c r="D140" s="101">
        <v>0</v>
      </c>
      <c r="E140" s="97">
        <v>1</v>
      </c>
      <c r="F140" s="101">
        <v>0</v>
      </c>
      <c r="G140" s="101">
        <v>0</v>
      </c>
      <c r="H140" s="101">
        <v>0</v>
      </c>
      <c r="I140" s="101">
        <v>0</v>
      </c>
      <c r="J140" s="101">
        <v>0</v>
      </c>
      <c r="K140" s="101">
        <v>0</v>
      </c>
      <c r="L140" s="97">
        <v>1</v>
      </c>
      <c r="M140" s="101">
        <v>0</v>
      </c>
      <c r="N140" s="101">
        <v>0</v>
      </c>
      <c r="O140" s="101">
        <v>0</v>
      </c>
      <c r="P140" s="101">
        <v>0</v>
      </c>
      <c r="Q140" s="101">
        <v>0</v>
      </c>
      <c r="R140" s="101">
        <v>0</v>
      </c>
      <c r="S140" s="97">
        <v>1</v>
      </c>
      <c r="T140" s="101">
        <v>0</v>
      </c>
      <c r="U140" s="101">
        <v>0</v>
      </c>
      <c r="V140" s="101">
        <v>0</v>
      </c>
      <c r="W140" s="101">
        <v>0</v>
      </c>
      <c r="X140" s="101">
        <v>0</v>
      </c>
      <c r="Y140" s="101">
        <v>0</v>
      </c>
      <c r="Z140" s="97">
        <v>1</v>
      </c>
      <c r="AA140" s="101">
        <v>0</v>
      </c>
      <c r="AB140" s="101">
        <v>0</v>
      </c>
      <c r="AC140" s="101">
        <v>0</v>
      </c>
      <c r="AD140" s="101">
        <v>0</v>
      </c>
      <c r="AE140" s="101">
        <v>0</v>
      </c>
      <c r="AF140" s="101">
        <v>0</v>
      </c>
      <c r="AG140" s="97">
        <v>1</v>
      </c>
      <c r="AH140" s="101">
        <v>0</v>
      </c>
      <c r="AI140" s="101">
        <v>0</v>
      </c>
    </row>
    <row r="141" spans="1:35" ht="18" x14ac:dyDescent="0.4">
      <c r="A141" s="101">
        <v>0</v>
      </c>
      <c r="B141" s="101">
        <v>0</v>
      </c>
      <c r="C141" s="101">
        <v>0</v>
      </c>
      <c r="D141" s="101">
        <v>0</v>
      </c>
      <c r="E141" s="97">
        <v>1</v>
      </c>
      <c r="F141" s="101">
        <v>0</v>
      </c>
      <c r="G141" s="101">
        <v>0</v>
      </c>
      <c r="H141" s="101">
        <v>0</v>
      </c>
      <c r="I141" s="101">
        <v>0</v>
      </c>
      <c r="J141" s="101">
        <v>0</v>
      </c>
      <c r="K141" s="101">
        <v>0</v>
      </c>
      <c r="L141" s="97">
        <v>1</v>
      </c>
      <c r="M141" s="101">
        <v>0</v>
      </c>
      <c r="N141" s="101">
        <v>0</v>
      </c>
      <c r="O141" s="101">
        <v>0</v>
      </c>
      <c r="P141" s="101">
        <v>0</v>
      </c>
      <c r="Q141" s="101">
        <v>0</v>
      </c>
      <c r="R141" s="101">
        <v>0</v>
      </c>
      <c r="S141" s="97">
        <v>1</v>
      </c>
      <c r="T141" s="101">
        <v>0</v>
      </c>
      <c r="U141" s="101">
        <v>0</v>
      </c>
      <c r="V141" s="101">
        <v>0</v>
      </c>
      <c r="W141" s="101">
        <v>0</v>
      </c>
      <c r="X141" s="101">
        <v>0</v>
      </c>
      <c r="Y141" s="101">
        <v>0</v>
      </c>
      <c r="Z141" s="97">
        <v>1</v>
      </c>
      <c r="AA141" s="101">
        <v>0</v>
      </c>
      <c r="AB141" s="101">
        <v>0</v>
      </c>
      <c r="AC141" s="101">
        <v>0</v>
      </c>
      <c r="AD141" s="101">
        <v>0</v>
      </c>
      <c r="AE141" s="101">
        <v>0</v>
      </c>
      <c r="AF141" s="101">
        <v>0</v>
      </c>
      <c r="AG141" s="97">
        <v>1</v>
      </c>
      <c r="AH141" s="101">
        <v>0</v>
      </c>
      <c r="AI141" s="101">
        <v>0</v>
      </c>
    </row>
    <row r="142" spans="1:35" ht="18" x14ac:dyDescent="0.4">
      <c r="A142" s="101">
        <v>0</v>
      </c>
      <c r="B142" s="101">
        <v>0</v>
      </c>
      <c r="C142" s="101">
        <v>0</v>
      </c>
      <c r="D142" s="101">
        <v>0</v>
      </c>
      <c r="E142" s="97">
        <v>1</v>
      </c>
      <c r="F142" s="101">
        <v>0</v>
      </c>
      <c r="G142" s="101">
        <v>0</v>
      </c>
      <c r="H142" s="101">
        <v>0</v>
      </c>
      <c r="I142" s="101">
        <v>0</v>
      </c>
      <c r="J142" s="101">
        <v>0</v>
      </c>
      <c r="K142" s="101">
        <v>0</v>
      </c>
      <c r="L142" s="97">
        <v>1</v>
      </c>
      <c r="M142" s="101">
        <v>0</v>
      </c>
      <c r="N142" s="101">
        <v>0</v>
      </c>
      <c r="O142" s="101">
        <v>0</v>
      </c>
      <c r="P142" s="101">
        <v>0</v>
      </c>
      <c r="Q142" s="101">
        <v>0</v>
      </c>
      <c r="R142" s="101">
        <v>0</v>
      </c>
      <c r="S142" s="97">
        <v>1</v>
      </c>
      <c r="T142" s="101">
        <v>0</v>
      </c>
      <c r="U142" s="101">
        <v>0</v>
      </c>
      <c r="V142" s="101">
        <v>0</v>
      </c>
      <c r="W142" s="101">
        <v>0</v>
      </c>
      <c r="X142" s="101">
        <v>0</v>
      </c>
      <c r="Y142" s="101">
        <v>0</v>
      </c>
      <c r="Z142" s="97">
        <v>1</v>
      </c>
      <c r="AA142" s="101">
        <v>0</v>
      </c>
      <c r="AB142" s="101">
        <v>0</v>
      </c>
      <c r="AC142" s="101">
        <v>0</v>
      </c>
      <c r="AD142" s="101">
        <v>0</v>
      </c>
      <c r="AE142" s="101">
        <v>0</v>
      </c>
      <c r="AF142" s="101">
        <v>0</v>
      </c>
      <c r="AG142" s="97">
        <v>1</v>
      </c>
      <c r="AH142" s="101">
        <v>0</v>
      </c>
      <c r="AI142" s="101">
        <v>0</v>
      </c>
    </row>
    <row r="143" spans="1:35" ht="18" x14ac:dyDescent="0.4">
      <c r="A143" s="96" t="s">
        <v>411</v>
      </c>
      <c r="B143" s="101">
        <v>0</v>
      </c>
      <c r="C143" s="101">
        <v>0</v>
      </c>
      <c r="D143" s="101">
        <v>0</v>
      </c>
      <c r="E143" s="97">
        <v>1</v>
      </c>
      <c r="F143" s="101">
        <v>0</v>
      </c>
      <c r="G143" s="101">
        <v>0</v>
      </c>
      <c r="H143" s="96" t="s">
        <v>411</v>
      </c>
      <c r="I143" s="101">
        <v>0</v>
      </c>
      <c r="J143" s="101">
        <v>0</v>
      </c>
      <c r="K143" s="101">
        <v>0</v>
      </c>
      <c r="L143" s="97">
        <v>1</v>
      </c>
      <c r="M143" s="101">
        <v>0</v>
      </c>
      <c r="N143" s="101">
        <v>0</v>
      </c>
      <c r="O143" s="96" t="s">
        <v>411</v>
      </c>
      <c r="P143" s="101">
        <v>0</v>
      </c>
      <c r="Q143" s="101">
        <v>0</v>
      </c>
      <c r="R143" s="101">
        <v>0</v>
      </c>
      <c r="S143" s="97">
        <v>1</v>
      </c>
      <c r="T143" s="101">
        <v>0</v>
      </c>
      <c r="U143" s="101">
        <v>0</v>
      </c>
      <c r="V143" s="96" t="s">
        <v>411</v>
      </c>
      <c r="W143" s="101">
        <v>0</v>
      </c>
      <c r="X143" s="101">
        <v>0</v>
      </c>
      <c r="Y143" s="101">
        <v>0</v>
      </c>
      <c r="Z143" s="97">
        <v>1</v>
      </c>
      <c r="AA143" s="101">
        <v>0</v>
      </c>
      <c r="AB143" s="101">
        <v>0</v>
      </c>
      <c r="AC143" s="96" t="s">
        <v>411</v>
      </c>
      <c r="AD143" s="101">
        <v>0</v>
      </c>
      <c r="AE143" s="101">
        <v>0</v>
      </c>
      <c r="AF143" s="101">
        <v>0</v>
      </c>
      <c r="AG143" s="97">
        <v>1</v>
      </c>
      <c r="AH143" s="101">
        <v>0</v>
      </c>
      <c r="AI143" s="101">
        <v>0</v>
      </c>
    </row>
    <row r="144" spans="1:35" ht="18" x14ac:dyDescent="0.4">
      <c r="A144" s="96" t="s">
        <v>412</v>
      </c>
      <c r="B144" s="101">
        <v>0</v>
      </c>
      <c r="C144" s="101">
        <v>0</v>
      </c>
      <c r="D144" s="101">
        <v>0</v>
      </c>
      <c r="E144" s="97">
        <v>1</v>
      </c>
      <c r="F144" s="101">
        <v>0</v>
      </c>
      <c r="G144" s="101">
        <v>0</v>
      </c>
      <c r="H144" s="96" t="s">
        <v>412</v>
      </c>
      <c r="I144" s="101">
        <v>0</v>
      </c>
      <c r="J144" s="101">
        <v>0</v>
      </c>
      <c r="K144" s="101">
        <v>0</v>
      </c>
      <c r="L144" s="97">
        <v>1</v>
      </c>
      <c r="M144" s="101">
        <v>0</v>
      </c>
      <c r="N144" s="101">
        <v>0</v>
      </c>
      <c r="O144" s="96" t="s">
        <v>412</v>
      </c>
      <c r="P144" s="101">
        <v>0</v>
      </c>
      <c r="Q144" s="101">
        <v>0</v>
      </c>
      <c r="R144" s="101">
        <v>0</v>
      </c>
      <c r="S144" s="97">
        <v>1</v>
      </c>
      <c r="T144" s="101">
        <v>0</v>
      </c>
      <c r="U144" s="101">
        <v>0</v>
      </c>
      <c r="V144" s="96" t="s">
        <v>412</v>
      </c>
      <c r="W144" s="101">
        <v>0</v>
      </c>
      <c r="X144" s="101">
        <v>0</v>
      </c>
      <c r="Y144" s="101">
        <v>0</v>
      </c>
      <c r="Z144" s="97">
        <v>1</v>
      </c>
      <c r="AA144" s="101">
        <v>0</v>
      </c>
      <c r="AB144" s="101">
        <v>0</v>
      </c>
      <c r="AC144" s="96" t="s">
        <v>412</v>
      </c>
      <c r="AD144" s="101">
        <v>0</v>
      </c>
      <c r="AE144" s="101">
        <v>0</v>
      </c>
      <c r="AF144" s="101">
        <v>0</v>
      </c>
      <c r="AG144" s="97">
        <v>1</v>
      </c>
      <c r="AH144" s="101">
        <v>0</v>
      </c>
      <c r="AI144" s="101">
        <v>0</v>
      </c>
    </row>
    <row r="145" spans="1:35" ht="18" x14ac:dyDescent="0.4">
      <c r="A145" s="101">
        <v>0</v>
      </c>
      <c r="B145" s="101">
        <v>0</v>
      </c>
      <c r="C145" s="101">
        <v>0</v>
      </c>
      <c r="D145" s="101">
        <v>0</v>
      </c>
      <c r="E145" s="97">
        <v>1</v>
      </c>
      <c r="F145" s="101">
        <v>0</v>
      </c>
      <c r="G145" s="101">
        <v>0</v>
      </c>
      <c r="H145" s="101">
        <v>0</v>
      </c>
      <c r="I145" s="101">
        <v>0</v>
      </c>
      <c r="J145" s="101">
        <v>0</v>
      </c>
      <c r="K145" s="101">
        <v>0</v>
      </c>
      <c r="L145" s="97">
        <v>1</v>
      </c>
      <c r="M145" s="101">
        <v>0</v>
      </c>
      <c r="N145" s="101">
        <v>0</v>
      </c>
      <c r="O145" s="101">
        <v>0</v>
      </c>
      <c r="P145" s="101">
        <v>0</v>
      </c>
      <c r="Q145" s="101">
        <v>0</v>
      </c>
      <c r="R145" s="101">
        <v>0</v>
      </c>
      <c r="S145" s="97">
        <v>1</v>
      </c>
      <c r="T145" s="101">
        <v>0</v>
      </c>
      <c r="U145" s="101">
        <v>0</v>
      </c>
      <c r="V145" s="101">
        <v>0</v>
      </c>
      <c r="W145" s="101">
        <v>0</v>
      </c>
      <c r="X145" s="101">
        <v>0</v>
      </c>
      <c r="Y145" s="101">
        <v>0</v>
      </c>
      <c r="Z145" s="97">
        <v>1</v>
      </c>
      <c r="AA145" s="101">
        <v>0</v>
      </c>
      <c r="AB145" s="101">
        <v>0</v>
      </c>
      <c r="AC145" s="101">
        <v>0</v>
      </c>
      <c r="AD145" s="101">
        <v>0</v>
      </c>
      <c r="AE145" s="101">
        <v>0</v>
      </c>
      <c r="AF145" s="101">
        <v>0</v>
      </c>
      <c r="AG145" s="97">
        <v>1</v>
      </c>
      <c r="AH145" s="101">
        <v>0</v>
      </c>
      <c r="AI145" s="101">
        <v>0</v>
      </c>
    </row>
    <row r="146" spans="1:35" ht="18" x14ac:dyDescent="0.4">
      <c r="A146" s="101">
        <v>0</v>
      </c>
      <c r="B146" s="101">
        <v>0</v>
      </c>
      <c r="C146" s="101">
        <v>0</v>
      </c>
      <c r="D146" s="101">
        <v>0</v>
      </c>
      <c r="E146" s="97">
        <v>1</v>
      </c>
      <c r="F146" s="101">
        <v>0</v>
      </c>
      <c r="G146" s="101">
        <v>0</v>
      </c>
      <c r="H146" s="101">
        <v>0</v>
      </c>
      <c r="I146" s="101">
        <v>0</v>
      </c>
      <c r="J146" s="101">
        <v>0</v>
      </c>
      <c r="K146" s="101">
        <v>0</v>
      </c>
      <c r="L146" s="97">
        <v>1</v>
      </c>
      <c r="M146" s="101">
        <v>0</v>
      </c>
      <c r="N146" s="101">
        <v>0</v>
      </c>
      <c r="O146" s="101">
        <v>0</v>
      </c>
      <c r="P146" s="101">
        <v>0</v>
      </c>
      <c r="Q146" s="101">
        <v>0</v>
      </c>
      <c r="R146" s="101">
        <v>0</v>
      </c>
      <c r="S146" s="97">
        <v>1</v>
      </c>
      <c r="T146" s="101">
        <v>0</v>
      </c>
      <c r="U146" s="101">
        <v>0</v>
      </c>
      <c r="V146" s="101">
        <v>0</v>
      </c>
      <c r="W146" s="101">
        <v>0</v>
      </c>
      <c r="X146" s="101">
        <v>0</v>
      </c>
      <c r="Y146" s="101">
        <v>0</v>
      </c>
      <c r="Z146" s="97">
        <v>1</v>
      </c>
      <c r="AA146" s="101">
        <v>0</v>
      </c>
      <c r="AB146" s="101">
        <v>0</v>
      </c>
      <c r="AC146" s="101">
        <v>0</v>
      </c>
      <c r="AD146" s="101">
        <v>0</v>
      </c>
      <c r="AE146" s="101">
        <v>0</v>
      </c>
      <c r="AF146" s="101">
        <v>0</v>
      </c>
      <c r="AG146" s="97">
        <v>1</v>
      </c>
      <c r="AH146" s="101">
        <v>0</v>
      </c>
      <c r="AI146" s="101">
        <v>0</v>
      </c>
    </row>
    <row r="147" spans="1:35" ht="18" x14ac:dyDescent="0.4">
      <c r="A147" s="96" t="s">
        <v>413</v>
      </c>
      <c r="B147" s="101">
        <v>0</v>
      </c>
      <c r="C147" s="101">
        <v>0</v>
      </c>
      <c r="D147" s="101">
        <v>0</v>
      </c>
      <c r="E147" s="97">
        <v>1</v>
      </c>
      <c r="F147" s="101">
        <v>0</v>
      </c>
      <c r="G147" s="101">
        <v>0</v>
      </c>
      <c r="H147" s="96" t="s">
        <v>413</v>
      </c>
      <c r="I147" s="101">
        <v>0</v>
      </c>
      <c r="J147" s="101">
        <v>0</v>
      </c>
      <c r="K147" s="101">
        <v>0</v>
      </c>
      <c r="L147" s="97">
        <v>1</v>
      </c>
      <c r="M147" s="101">
        <v>0</v>
      </c>
      <c r="N147" s="101">
        <v>0</v>
      </c>
      <c r="O147" s="96" t="s">
        <v>413</v>
      </c>
      <c r="P147" s="101">
        <v>0</v>
      </c>
      <c r="Q147" s="101">
        <v>0</v>
      </c>
      <c r="R147" s="101">
        <v>0</v>
      </c>
      <c r="S147" s="97">
        <v>1</v>
      </c>
      <c r="T147" s="101">
        <v>0</v>
      </c>
      <c r="U147" s="101">
        <v>0</v>
      </c>
      <c r="V147" s="96" t="s">
        <v>413</v>
      </c>
      <c r="W147" s="101">
        <v>0</v>
      </c>
      <c r="X147" s="101">
        <v>0</v>
      </c>
      <c r="Y147" s="101">
        <v>0</v>
      </c>
      <c r="Z147" s="97">
        <v>1</v>
      </c>
      <c r="AA147" s="101">
        <v>0</v>
      </c>
      <c r="AB147" s="101">
        <v>0</v>
      </c>
      <c r="AC147" s="96" t="s">
        <v>413</v>
      </c>
      <c r="AD147" s="101">
        <v>0</v>
      </c>
      <c r="AE147" s="101">
        <v>0</v>
      </c>
      <c r="AF147" s="101">
        <v>0</v>
      </c>
      <c r="AG147" s="97">
        <v>1</v>
      </c>
      <c r="AH147" s="101">
        <v>0</v>
      </c>
      <c r="AI147" s="101">
        <v>0</v>
      </c>
    </row>
    <row r="148" spans="1:35" ht="36" x14ac:dyDescent="0.4">
      <c r="A148" s="96" t="s">
        <v>414</v>
      </c>
      <c r="B148" s="101">
        <v>0</v>
      </c>
      <c r="C148" s="101">
        <v>0</v>
      </c>
      <c r="D148" s="101">
        <v>0</v>
      </c>
      <c r="E148" s="97">
        <v>1</v>
      </c>
      <c r="F148" s="101">
        <v>0</v>
      </c>
      <c r="G148" s="101">
        <v>0</v>
      </c>
      <c r="H148" s="96" t="s">
        <v>414</v>
      </c>
      <c r="I148" s="101">
        <v>0</v>
      </c>
      <c r="J148" s="101">
        <v>0</v>
      </c>
      <c r="K148" s="101">
        <v>0</v>
      </c>
      <c r="L148" s="97">
        <v>1</v>
      </c>
      <c r="M148" s="101">
        <v>0</v>
      </c>
      <c r="N148" s="101">
        <v>0</v>
      </c>
      <c r="O148" s="96" t="s">
        <v>414</v>
      </c>
      <c r="P148" s="101">
        <v>0</v>
      </c>
      <c r="Q148" s="101">
        <v>0</v>
      </c>
      <c r="R148" s="101">
        <v>0</v>
      </c>
      <c r="S148" s="97">
        <v>1</v>
      </c>
      <c r="T148" s="101">
        <v>0</v>
      </c>
      <c r="U148" s="101">
        <v>0</v>
      </c>
      <c r="V148" s="96" t="s">
        <v>414</v>
      </c>
      <c r="W148" s="101">
        <v>0</v>
      </c>
      <c r="X148" s="101">
        <v>0</v>
      </c>
      <c r="Y148" s="101">
        <v>0</v>
      </c>
      <c r="Z148" s="97">
        <v>1</v>
      </c>
      <c r="AA148" s="101">
        <v>0</v>
      </c>
      <c r="AB148" s="101">
        <v>0</v>
      </c>
      <c r="AC148" s="96" t="s">
        <v>414</v>
      </c>
      <c r="AD148" s="101">
        <v>0</v>
      </c>
      <c r="AE148" s="101">
        <v>0</v>
      </c>
      <c r="AF148" s="101">
        <v>0</v>
      </c>
      <c r="AG148" s="97">
        <v>1</v>
      </c>
      <c r="AH148" s="101">
        <v>0</v>
      </c>
      <c r="AI148" s="101">
        <v>0</v>
      </c>
    </row>
    <row r="149" spans="1:35" ht="18" x14ac:dyDescent="0.4">
      <c r="A149" s="101">
        <v>0</v>
      </c>
      <c r="B149" s="101">
        <v>0</v>
      </c>
      <c r="C149" s="101">
        <v>0</v>
      </c>
      <c r="D149" s="101">
        <v>0</v>
      </c>
      <c r="E149" s="97">
        <v>1</v>
      </c>
      <c r="F149" s="101">
        <v>0</v>
      </c>
      <c r="G149" s="101">
        <v>0</v>
      </c>
      <c r="H149" s="101">
        <v>0</v>
      </c>
      <c r="I149" s="101">
        <v>0</v>
      </c>
      <c r="J149" s="101">
        <v>0</v>
      </c>
      <c r="K149" s="101">
        <v>0</v>
      </c>
      <c r="L149" s="97">
        <v>1</v>
      </c>
      <c r="M149" s="101">
        <v>0</v>
      </c>
      <c r="N149" s="101">
        <v>0</v>
      </c>
      <c r="O149" s="101">
        <v>0</v>
      </c>
      <c r="P149" s="101">
        <v>0</v>
      </c>
      <c r="Q149" s="101">
        <v>0</v>
      </c>
      <c r="R149" s="101">
        <v>0</v>
      </c>
      <c r="S149" s="97">
        <v>1</v>
      </c>
      <c r="T149" s="101">
        <v>0</v>
      </c>
      <c r="U149" s="101">
        <v>0</v>
      </c>
      <c r="V149" s="101">
        <v>0</v>
      </c>
      <c r="W149" s="101">
        <v>0</v>
      </c>
      <c r="X149" s="101">
        <v>0</v>
      </c>
      <c r="Y149" s="101">
        <v>0</v>
      </c>
      <c r="Z149" s="97">
        <v>1</v>
      </c>
      <c r="AA149" s="101">
        <v>0</v>
      </c>
      <c r="AB149" s="101">
        <v>0</v>
      </c>
      <c r="AC149" s="101">
        <v>0</v>
      </c>
      <c r="AD149" s="101">
        <v>0</v>
      </c>
      <c r="AE149" s="101">
        <v>0</v>
      </c>
      <c r="AF149" s="101">
        <v>0</v>
      </c>
      <c r="AG149" s="97">
        <v>1</v>
      </c>
      <c r="AH149" s="101">
        <v>0</v>
      </c>
      <c r="AI149" s="101">
        <v>0</v>
      </c>
    </row>
    <row r="150" spans="1:35" ht="18" x14ac:dyDescent="0.4">
      <c r="A150" s="101">
        <v>0</v>
      </c>
      <c r="B150" s="101">
        <v>0</v>
      </c>
      <c r="C150" s="101">
        <v>0</v>
      </c>
      <c r="D150" s="101">
        <v>0</v>
      </c>
      <c r="E150" s="97">
        <v>1</v>
      </c>
      <c r="F150" s="101">
        <v>0</v>
      </c>
      <c r="G150" s="101">
        <v>0</v>
      </c>
      <c r="H150" s="101">
        <v>0</v>
      </c>
      <c r="I150" s="101">
        <v>0</v>
      </c>
      <c r="J150" s="101">
        <v>0</v>
      </c>
      <c r="K150" s="101">
        <v>0</v>
      </c>
      <c r="L150" s="97">
        <v>1</v>
      </c>
      <c r="M150" s="101">
        <v>0</v>
      </c>
      <c r="N150" s="101">
        <v>0</v>
      </c>
      <c r="O150" s="101">
        <v>0</v>
      </c>
      <c r="P150" s="101">
        <v>0</v>
      </c>
      <c r="Q150" s="101">
        <v>0</v>
      </c>
      <c r="R150" s="101">
        <v>0</v>
      </c>
      <c r="S150" s="97">
        <v>1</v>
      </c>
      <c r="T150" s="101">
        <v>0</v>
      </c>
      <c r="U150" s="101">
        <v>0</v>
      </c>
      <c r="V150" s="101">
        <v>0</v>
      </c>
      <c r="W150" s="101">
        <v>0</v>
      </c>
      <c r="X150" s="101">
        <v>0</v>
      </c>
      <c r="Y150" s="101">
        <v>0</v>
      </c>
      <c r="Z150" s="97">
        <v>1</v>
      </c>
      <c r="AA150" s="101">
        <v>0</v>
      </c>
      <c r="AB150" s="101">
        <v>0</v>
      </c>
      <c r="AC150" s="101">
        <v>0</v>
      </c>
      <c r="AD150" s="101">
        <v>0</v>
      </c>
      <c r="AE150" s="101">
        <v>0</v>
      </c>
      <c r="AF150" s="101">
        <v>0</v>
      </c>
      <c r="AG150" s="97">
        <v>1</v>
      </c>
      <c r="AH150" s="101">
        <v>0</v>
      </c>
      <c r="AI150" s="101">
        <v>0</v>
      </c>
    </row>
    <row r="151" spans="1:35" ht="18" x14ac:dyDescent="0.4">
      <c r="A151" s="96" t="s">
        <v>415</v>
      </c>
      <c r="B151" s="101">
        <v>0</v>
      </c>
      <c r="C151" s="101">
        <v>0</v>
      </c>
      <c r="D151" s="101">
        <v>0</v>
      </c>
      <c r="E151" s="97">
        <v>1</v>
      </c>
      <c r="F151" s="101">
        <v>0</v>
      </c>
      <c r="G151" s="101">
        <v>0</v>
      </c>
      <c r="H151" s="96" t="s">
        <v>415</v>
      </c>
      <c r="I151" s="101">
        <v>0</v>
      </c>
      <c r="J151" s="101">
        <v>0</v>
      </c>
      <c r="K151" s="101">
        <v>0</v>
      </c>
      <c r="L151" s="97">
        <v>1</v>
      </c>
      <c r="M151" s="101">
        <v>0</v>
      </c>
      <c r="N151" s="101">
        <v>0</v>
      </c>
      <c r="O151" s="96" t="s">
        <v>415</v>
      </c>
      <c r="P151" s="101">
        <v>0</v>
      </c>
      <c r="Q151" s="101">
        <v>0</v>
      </c>
      <c r="R151" s="101">
        <v>0</v>
      </c>
      <c r="S151" s="97">
        <v>1</v>
      </c>
      <c r="T151" s="101">
        <v>0</v>
      </c>
      <c r="U151" s="101">
        <v>0</v>
      </c>
      <c r="V151" s="96" t="s">
        <v>415</v>
      </c>
      <c r="W151" s="101">
        <v>0</v>
      </c>
      <c r="X151" s="101">
        <v>0</v>
      </c>
      <c r="Y151" s="101">
        <v>0</v>
      </c>
      <c r="Z151" s="97">
        <v>1</v>
      </c>
      <c r="AA151" s="101">
        <v>0</v>
      </c>
      <c r="AB151" s="101">
        <v>0</v>
      </c>
      <c r="AC151" s="96" t="s">
        <v>415</v>
      </c>
      <c r="AD151" s="101">
        <v>0</v>
      </c>
      <c r="AE151" s="101">
        <v>0</v>
      </c>
      <c r="AF151" s="101">
        <v>0</v>
      </c>
      <c r="AG151" s="97">
        <v>1</v>
      </c>
      <c r="AH151" s="101">
        <v>0</v>
      </c>
      <c r="AI151" s="101">
        <v>0</v>
      </c>
    </row>
    <row r="152" spans="1:35" ht="36" x14ac:dyDescent="0.4">
      <c r="A152" s="96" t="s">
        <v>416</v>
      </c>
      <c r="B152" s="101">
        <v>0</v>
      </c>
      <c r="C152" s="101">
        <v>0</v>
      </c>
      <c r="D152" s="101">
        <v>0</v>
      </c>
      <c r="E152" s="97">
        <v>1</v>
      </c>
      <c r="F152" s="101">
        <v>0</v>
      </c>
      <c r="G152" s="101">
        <v>0</v>
      </c>
      <c r="H152" s="96" t="s">
        <v>416</v>
      </c>
      <c r="I152" s="101">
        <v>0</v>
      </c>
      <c r="J152" s="101">
        <v>0</v>
      </c>
      <c r="K152" s="101">
        <v>0</v>
      </c>
      <c r="L152" s="97">
        <v>1</v>
      </c>
      <c r="M152" s="101">
        <v>0</v>
      </c>
      <c r="N152" s="101">
        <v>0</v>
      </c>
      <c r="O152" s="96" t="s">
        <v>416</v>
      </c>
      <c r="P152" s="101">
        <v>0</v>
      </c>
      <c r="Q152" s="101">
        <v>0</v>
      </c>
      <c r="R152" s="101">
        <v>0</v>
      </c>
      <c r="S152" s="97">
        <v>1</v>
      </c>
      <c r="T152" s="101">
        <v>0</v>
      </c>
      <c r="U152" s="101">
        <v>0</v>
      </c>
      <c r="V152" s="96" t="s">
        <v>416</v>
      </c>
      <c r="W152" s="101">
        <v>0</v>
      </c>
      <c r="X152" s="101">
        <v>0</v>
      </c>
      <c r="Y152" s="101">
        <v>0</v>
      </c>
      <c r="Z152" s="97">
        <v>1</v>
      </c>
      <c r="AA152" s="101">
        <v>0</v>
      </c>
      <c r="AB152" s="101">
        <v>0</v>
      </c>
      <c r="AC152" s="96" t="s">
        <v>416</v>
      </c>
      <c r="AD152" s="101">
        <v>0</v>
      </c>
      <c r="AE152" s="101">
        <v>0</v>
      </c>
      <c r="AF152" s="101">
        <v>0</v>
      </c>
      <c r="AG152" s="97">
        <v>1</v>
      </c>
      <c r="AH152" s="101">
        <v>0</v>
      </c>
      <c r="AI152" s="101">
        <v>0</v>
      </c>
    </row>
  </sheetData>
  <mergeCells count="2">
    <mergeCell ref="B2:F2"/>
    <mergeCell ref="B3:F3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CD170-819F-4231-96FA-E3FC9904134F}">
  <sheetPr codeName="Sheet671"/>
  <dimension ref="A1:D5"/>
  <sheetViews>
    <sheetView workbookViewId="0">
      <selection activeCell="A4" sqref="A4:C6"/>
    </sheetView>
  </sheetViews>
  <sheetFormatPr defaultRowHeight="12.5" x14ac:dyDescent="0.25"/>
  <cols>
    <col min="1" max="1" width="7.90625" style="32" bestFit="1" customWidth="1"/>
    <col min="2" max="2" width="13.81640625" style="32" bestFit="1" customWidth="1"/>
    <col min="3" max="16384" width="8.7265625" style="32"/>
  </cols>
  <sheetData>
    <row r="1" spans="1:4" ht="35" customHeight="1" x14ac:dyDescent="0.35">
      <c r="A1" s="263" t="s">
        <v>775</v>
      </c>
      <c r="B1" s="264"/>
      <c r="C1" s="264"/>
      <c r="D1" s="265"/>
    </row>
    <row r="2" spans="1:4" ht="36.5" thickBot="1" x14ac:dyDescent="0.45">
      <c r="A2" s="33" t="s">
        <v>126</v>
      </c>
      <c r="B2" s="34" t="s">
        <v>127</v>
      </c>
      <c r="C2" s="116" t="s">
        <v>128</v>
      </c>
      <c r="D2" s="117" t="s">
        <v>129</v>
      </c>
    </row>
    <row r="3" spans="1:4" ht="36.5" thickBot="1" x14ac:dyDescent="0.45">
      <c r="A3" s="36" t="s">
        <v>130</v>
      </c>
      <c r="B3" s="110" t="s">
        <v>131</v>
      </c>
      <c r="C3" s="118"/>
      <c r="D3" s="31"/>
    </row>
    <row r="4" spans="1:4" ht="18" x14ac:dyDescent="0.4">
      <c r="A4" s="40" t="s">
        <v>418</v>
      </c>
      <c r="B4" s="42" t="s">
        <v>419</v>
      </c>
      <c r="C4" s="31"/>
      <c r="D4" s="31"/>
    </row>
    <row r="5" spans="1:4" ht="18.5" thickBot="1" x14ac:dyDescent="0.45">
      <c r="A5" s="109">
        <v>1000</v>
      </c>
      <c r="B5" s="106">
        <v>1348.78</v>
      </c>
      <c r="C5" s="31"/>
      <c r="D5" s="31"/>
    </row>
  </sheetData>
  <mergeCells count="1">
    <mergeCell ref="A1:D1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C922C-FB66-4834-AC20-806570683C93}">
  <sheetPr codeName="Sheet34"/>
  <dimension ref="A2:AI120"/>
  <sheetViews>
    <sheetView workbookViewId="0">
      <selection activeCell="B6" sqref="B6"/>
    </sheetView>
  </sheetViews>
  <sheetFormatPr defaultRowHeight="14.5" x14ac:dyDescent="0.35"/>
  <cols>
    <col min="1" max="1" width="25.6328125" customWidth="1"/>
    <col min="2" max="5" width="9.6328125" customWidth="1"/>
    <col min="6" max="7" width="8.6328125" customWidth="1"/>
    <col min="8" max="8" width="25.6328125" customWidth="1"/>
    <col min="9" max="12" width="9.6328125" customWidth="1"/>
    <col min="13" max="14" width="8.6328125" customWidth="1"/>
    <col min="15" max="15" width="25.6328125" customWidth="1"/>
    <col min="16" max="19" width="9.6328125" customWidth="1"/>
    <col min="20" max="21" width="8.6328125" customWidth="1"/>
    <col min="22" max="22" width="25.6328125" customWidth="1"/>
    <col min="23" max="26" width="9.6328125" customWidth="1"/>
    <col min="27" max="28" width="8.6328125" customWidth="1"/>
    <col min="29" max="29" width="25.6328125" customWidth="1"/>
    <col min="30" max="33" width="9.6328125" customWidth="1"/>
    <col min="34" max="35" width="8.6328125" customWidth="1"/>
  </cols>
  <sheetData>
    <row r="2" spans="1:35" ht="18" x14ac:dyDescent="0.4">
      <c r="A2" s="76" t="s">
        <v>203</v>
      </c>
      <c r="B2" s="266" t="s">
        <v>418</v>
      </c>
      <c r="C2" s="267"/>
      <c r="D2" s="267"/>
      <c r="E2" s="267"/>
      <c r="F2" s="26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 ht="18" x14ac:dyDescent="0.4">
      <c r="A3" s="76" t="s">
        <v>204</v>
      </c>
      <c r="B3" s="268" t="s">
        <v>747</v>
      </c>
      <c r="C3" s="269"/>
      <c r="D3" s="269"/>
      <c r="E3" s="269"/>
      <c r="F3" s="270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36" x14ac:dyDescent="0.4">
      <c r="A4" s="78" t="s">
        <v>1</v>
      </c>
      <c r="B4" s="77"/>
      <c r="C4" s="77"/>
      <c r="D4" s="95">
        <f>D6/B6*100</f>
        <v>0</v>
      </c>
      <c r="E4" s="77"/>
      <c r="F4" s="77"/>
      <c r="G4" s="77"/>
      <c r="H4" s="78" t="s">
        <v>2</v>
      </c>
      <c r="I4" s="77"/>
      <c r="J4" s="77"/>
      <c r="K4" s="95">
        <f>K6/I6*100</f>
        <v>0</v>
      </c>
      <c r="L4" s="77"/>
      <c r="M4" s="77"/>
      <c r="N4" s="77"/>
      <c r="O4" s="78" t="s">
        <v>3</v>
      </c>
      <c r="P4" s="77"/>
      <c r="Q4" s="77"/>
      <c r="R4" s="95">
        <f>R6/P6*100</f>
        <v>0</v>
      </c>
      <c r="S4" s="77"/>
      <c r="T4" s="77"/>
      <c r="U4" s="77"/>
      <c r="V4" s="78" t="s">
        <v>206</v>
      </c>
      <c r="W4" s="77"/>
      <c r="X4" s="77"/>
      <c r="Y4" s="95">
        <f>Y6/W6*100</f>
        <v>0</v>
      </c>
      <c r="Z4" s="77"/>
      <c r="AA4" s="77"/>
      <c r="AB4" s="77"/>
      <c r="AC4" s="78" t="s">
        <v>5</v>
      </c>
      <c r="AD4" s="77"/>
      <c r="AE4" s="77"/>
      <c r="AF4" s="89">
        <f>AF6/AD6*100</f>
        <v>0.71583113706712309</v>
      </c>
      <c r="AG4" s="77"/>
      <c r="AH4" s="77"/>
      <c r="AI4" s="77"/>
    </row>
    <row r="5" spans="1:35" ht="90" x14ac:dyDescent="0.4">
      <c r="A5" s="76" t="s">
        <v>207</v>
      </c>
      <c r="B5" s="76" t="s">
        <v>208</v>
      </c>
      <c r="C5" s="76" t="s">
        <v>209</v>
      </c>
      <c r="D5" s="76" t="s">
        <v>210</v>
      </c>
      <c r="E5" s="76" t="s">
        <v>211</v>
      </c>
      <c r="F5" s="76" t="s">
        <v>212</v>
      </c>
      <c r="G5" s="76" t="s">
        <v>213</v>
      </c>
      <c r="H5" s="76" t="s">
        <v>207</v>
      </c>
      <c r="I5" s="76" t="s">
        <v>208</v>
      </c>
      <c r="J5" s="76" t="s">
        <v>209</v>
      </c>
      <c r="K5" s="76" t="s">
        <v>210</v>
      </c>
      <c r="L5" s="76" t="s">
        <v>211</v>
      </c>
      <c r="M5" s="76" t="s">
        <v>212</v>
      </c>
      <c r="N5" s="76" t="s">
        <v>213</v>
      </c>
      <c r="O5" s="76" t="s">
        <v>207</v>
      </c>
      <c r="P5" s="76" t="s">
        <v>208</v>
      </c>
      <c r="Q5" s="76" t="s">
        <v>209</v>
      </c>
      <c r="R5" s="76" t="s">
        <v>210</v>
      </c>
      <c r="S5" s="76" t="s">
        <v>211</v>
      </c>
      <c r="T5" s="76" t="s">
        <v>212</v>
      </c>
      <c r="U5" s="76" t="s">
        <v>213</v>
      </c>
      <c r="V5" s="76" t="s">
        <v>207</v>
      </c>
      <c r="W5" s="76" t="s">
        <v>208</v>
      </c>
      <c r="X5" s="76" t="s">
        <v>209</v>
      </c>
      <c r="Y5" s="76" t="s">
        <v>210</v>
      </c>
      <c r="Z5" s="76" t="s">
        <v>211</v>
      </c>
      <c r="AA5" s="76" t="s">
        <v>212</v>
      </c>
      <c r="AB5" s="76" t="s">
        <v>213</v>
      </c>
      <c r="AC5" s="76" t="s">
        <v>207</v>
      </c>
      <c r="AD5" s="76" t="s">
        <v>208</v>
      </c>
      <c r="AE5" s="76" t="s">
        <v>209</v>
      </c>
      <c r="AF5" s="76" t="s">
        <v>210</v>
      </c>
      <c r="AG5" s="76" t="s">
        <v>211</v>
      </c>
      <c r="AH5" s="76" t="s">
        <v>212</v>
      </c>
      <c r="AI5" s="76" t="s">
        <v>213</v>
      </c>
    </row>
    <row r="6" spans="1:35" ht="18" x14ac:dyDescent="0.4">
      <c r="A6" s="78" t="s">
        <v>214</v>
      </c>
      <c r="B6" s="80">
        <v>231.23669855449938</v>
      </c>
      <c r="C6" s="80">
        <v>231.23669855449938</v>
      </c>
      <c r="D6" s="87">
        <v>0</v>
      </c>
      <c r="E6" s="81"/>
      <c r="F6" s="81"/>
      <c r="G6" s="87">
        <v>0</v>
      </c>
      <c r="H6" s="78" t="s">
        <v>214</v>
      </c>
      <c r="I6" s="84">
        <v>1.4127342106546732</v>
      </c>
      <c r="J6" s="84">
        <v>1.4127342106546732</v>
      </c>
      <c r="K6" s="87">
        <v>0</v>
      </c>
      <c r="L6" s="81"/>
      <c r="M6" s="81"/>
      <c r="N6" s="87">
        <v>0</v>
      </c>
      <c r="O6" s="78" t="s">
        <v>214</v>
      </c>
      <c r="P6" s="82">
        <v>4.4372134434949764E-2</v>
      </c>
      <c r="Q6" s="82">
        <v>4.4372134434949757E-2</v>
      </c>
      <c r="R6" s="87">
        <v>0</v>
      </c>
      <c r="S6" s="81"/>
      <c r="T6" s="81"/>
      <c r="U6" s="87">
        <v>0</v>
      </c>
      <c r="V6" s="78" t="s">
        <v>214</v>
      </c>
      <c r="W6" s="86">
        <v>3.9876274679971611E-7</v>
      </c>
      <c r="X6" s="86">
        <v>3.9876274679971611E-7</v>
      </c>
      <c r="Y6" s="87">
        <v>0</v>
      </c>
      <c r="Z6" s="81"/>
      <c r="AA6" s="81"/>
      <c r="AB6" s="87">
        <v>0</v>
      </c>
      <c r="AC6" s="78" t="s">
        <v>214</v>
      </c>
      <c r="AD6" s="83">
        <v>25.336512056713058</v>
      </c>
      <c r="AE6" s="94">
        <v>25.155145414364345</v>
      </c>
      <c r="AF6" s="89">
        <v>0.18136664234871783</v>
      </c>
      <c r="AG6" s="77"/>
      <c r="AH6" s="77"/>
      <c r="AI6" s="90">
        <v>7.1583113706712312E-3</v>
      </c>
    </row>
    <row r="7" spans="1:35" ht="18" x14ac:dyDescent="0.4">
      <c r="A7" s="76" t="s">
        <v>215</v>
      </c>
      <c r="B7" s="88">
        <v>218.20791749756944</v>
      </c>
      <c r="C7" s="88">
        <v>218.20791749756944</v>
      </c>
      <c r="D7" s="95">
        <v>0</v>
      </c>
      <c r="E7" s="89">
        <v>0.94365608427046788</v>
      </c>
      <c r="F7" s="95">
        <v>0</v>
      </c>
      <c r="G7" s="95">
        <v>0</v>
      </c>
      <c r="H7" s="76" t="s">
        <v>216</v>
      </c>
      <c r="I7" s="89">
        <v>0.72180771865699955</v>
      </c>
      <c r="J7" s="89">
        <v>0.72180771865699955</v>
      </c>
      <c r="K7" s="95">
        <v>0</v>
      </c>
      <c r="L7" s="89">
        <v>0.51092959539962413</v>
      </c>
      <c r="M7" s="95">
        <v>0</v>
      </c>
      <c r="N7" s="95">
        <v>0</v>
      </c>
      <c r="O7" s="76" t="s">
        <v>219</v>
      </c>
      <c r="P7" s="93">
        <v>4.3081741071035316E-2</v>
      </c>
      <c r="Q7" s="93">
        <v>4.3081741071035309E-2</v>
      </c>
      <c r="R7" s="95">
        <v>0</v>
      </c>
      <c r="S7" s="89">
        <v>0.9709188349772494</v>
      </c>
      <c r="T7" s="95">
        <v>0</v>
      </c>
      <c r="U7" s="95">
        <v>0</v>
      </c>
      <c r="V7" s="76" t="s">
        <v>218</v>
      </c>
      <c r="W7" s="90">
        <v>2.9157562967353423E-7</v>
      </c>
      <c r="X7" s="90">
        <v>2.9157562967353423E-7</v>
      </c>
      <c r="Y7" s="95">
        <v>0</v>
      </c>
      <c r="Z7" s="89">
        <v>0.73120077543247031</v>
      </c>
      <c r="AA7" s="95">
        <v>0</v>
      </c>
      <c r="AB7" s="95">
        <v>0</v>
      </c>
      <c r="AC7" s="76" t="s">
        <v>219</v>
      </c>
      <c r="AD7" s="94">
        <v>24.117205092680248</v>
      </c>
      <c r="AE7" s="94">
        <v>24.117205092680248</v>
      </c>
      <c r="AF7" s="95">
        <v>0</v>
      </c>
      <c r="AG7" s="89">
        <v>0.95187550041207236</v>
      </c>
      <c r="AH7" s="95">
        <v>0</v>
      </c>
      <c r="AI7" s="95">
        <v>0</v>
      </c>
    </row>
    <row r="8" spans="1:35" ht="18" x14ac:dyDescent="0.4">
      <c r="A8" s="76" t="s">
        <v>223</v>
      </c>
      <c r="B8" s="94">
        <v>12.903754351547001</v>
      </c>
      <c r="C8" s="94">
        <v>12.903754351547001</v>
      </c>
      <c r="D8" s="95">
        <v>0</v>
      </c>
      <c r="E8" s="89">
        <v>0.99945931287652656</v>
      </c>
      <c r="F8" s="95">
        <v>0</v>
      </c>
      <c r="G8" s="95">
        <v>0</v>
      </c>
      <c r="H8" s="76" t="s">
        <v>219</v>
      </c>
      <c r="I8" s="89">
        <v>0.68090356174587308</v>
      </c>
      <c r="J8" s="89">
        <v>0.68090356174587297</v>
      </c>
      <c r="K8" s="95">
        <v>0</v>
      </c>
      <c r="L8" s="89">
        <v>0.9929052965687325</v>
      </c>
      <c r="M8" s="95">
        <v>0</v>
      </c>
      <c r="N8" s="95">
        <v>0</v>
      </c>
      <c r="O8" s="76" t="s">
        <v>246</v>
      </c>
      <c r="P8" s="90">
        <v>4.5126378779739473E-4</v>
      </c>
      <c r="Q8" s="90">
        <v>4.5126378779739473E-4</v>
      </c>
      <c r="R8" s="95">
        <v>0</v>
      </c>
      <c r="S8" s="89">
        <v>0.98108881651056867</v>
      </c>
      <c r="T8" s="95">
        <v>0</v>
      </c>
      <c r="U8" s="95">
        <v>0</v>
      </c>
      <c r="V8" s="76" t="s">
        <v>224</v>
      </c>
      <c r="W8" s="90">
        <v>3.9292010635811467E-8</v>
      </c>
      <c r="X8" s="90">
        <v>3.9292010635811467E-8</v>
      </c>
      <c r="Y8" s="95">
        <v>0</v>
      </c>
      <c r="Z8" s="89">
        <v>0.82973558328789521</v>
      </c>
      <c r="AA8" s="95">
        <v>0</v>
      </c>
      <c r="AB8" s="95">
        <v>0</v>
      </c>
      <c r="AC8" s="76" t="s">
        <v>274</v>
      </c>
      <c r="AD8" s="89">
        <v>0.77515939487179386</v>
      </c>
      <c r="AE8" s="89">
        <v>0.77515939487179386</v>
      </c>
      <c r="AF8" s="95">
        <v>0</v>
      </c>
      <c r="AG8" s="89">
        <v>0.98247005869762805</v>
      </c>
      <c r="AH8" s="95">
        <v>0</v>
      </c>
      <c r="AI8" s="95">
        <v>0</v>
      </c>
    </row>
    <row r="9" spans="1:35" ht="36" x14ac:dyDescent="0.4">
      <c r="A9" s="96" t="s">
        <v>231</v>
      </c>
      <c r="B9" s="98">
        <v>0.12414515658780394</v>
      </c>
      <c r="C9" s="98">
        <v>0.12414515658780394</v>
      </c>
      <c r="D9" s="101">
        <v>0</v>
      </c>
      <c r="E9" s="98">
        <v>0.99999618767781828</v>
      </c>
      <c r="F9" s="101">
        <v>0</v>
      </c>
      <c r="G9" s="101">
        <v>0</v>
      </c>
      <c r="H9" s="96" t="s">
        <v>246</v>
      </c>
      <c r="I9" s="99">
        <v>7.040715266013596E-3</v>
      </c>
      <c r="J9" s="99">
        <v>7.040715266013596E-3</v>
      </c>
      <c r="K9" s="101">
        <v>0</v>
      </c>
      <c r="L9" s="98">
        <v>0.99788904737827155</v>
      </c>
      <c r="M9" s="101">
        <v>0</v>
      </c>
      <c r="N9" s="101">
        <v>0</v>
      </c>
      <c r="O9" s="96" t="s">
        <v>264</v>
      </c>
      <c r="P9" s="99">
        <v>2.7200887777203194E-4</v>
      </c>
      <c r="Q9" s="99">
        <v>2.7200887777203194E-4</v>
      </c>
      <c r="R9" s="101">
        <v>0</v>
      </c>
      <c r="S9" s="98">
        <v>0.9872189899006002</v>
      </c>
      <c r="T9" s="101">
        <v>0</v>
      </c>
      <c r="U9" s="101">
        <v>0</v>
      </c>
      <c r="V9" s="76" t="s">
        <v>234</v>
      </c>
      <c r="W9" s="90">
        <v>2.023820126250639E-8</v>
      </c>
      <c r="X9" s="90">
        <v>2.023820126250639E-8</v>
      </c>
      <c r="Y9" s="95">
        <v>0</v>
      </c>
      <c r="Z9" s="89">
        <v>0.88048807063765078</v>
      </c>
      <c r="AA9" s="95">
        <v>0</v>
      </c>
      <c r="AB9" s="95">
        <v>0</v>
      </c>
      <c r="AC9" s="96" t="s">
        <v>295</v>
      </c>
      <c r="AD9" s="98">
        <v>0.18136664234871783</v>
      </c>
      <c r="AE9" s="101">
        <v>0</v>
      </c>
      <c r="AF9" s="98">
        <v>0.18136664234871783</v>
      </c>
      <c r="AG9" s="98">
        <v>0.98962837006829929</v>
      </c>
      <c r="AH9" s="97">
        <v>1</v>
      </c>
      <c r="AI9" s="99">
        <v>7.1583113706712312E-3</v>
      </c>
    </row>
    <row r="10" spans="1:35" ht="36" x14ac:dyDescent="0.4">
      <c r="A10" s="96" t="s">
        <v>239</v>
      </c>
      <c r="B10" s="99">
        <v>7.1738477856349661E-4</v>
      </c>
      <c r="C10" s="99">
        <v>7.1738477856349661E-4</v>
      </c>
      <c r="D10" s="101">
        <v>0</v>
      </c>
      <c r="E10" s="98">
        <v>0.99999929006071453</v>
      </c>
      <c r="F10" s="101">
        <v>0</v>
      </c>
      <c r="G10" s="101">
        <v>0</v>
      </c>
      <c r="H10" s="96" t="s">
        <v>232</v>
      </c>
      <c r="I10" s="99">
        <v>1.9695970085982684E-3</v>
      </c>
      <c r="J10" s="99">
        <v>1.9695970085982684E-3</v>
      </c>
      <c r="K10" s="101">
        <v>0</v>
      </c>
      <c r="L10" s="98">
        <v>0.99928322116817747</v>
      </c>
      <c r="M10" s="101">
        <v>0</v>
      </c>
      <c r="N10" s="101">
        <v>0</v>
      </c>
      <c r="O10" s="96" t="s">
        <v>273</v>
      </c>
      <c r="P10" s="99">
        <v>2.2498363038429413E-4</v>
      </c>
      <c r="Q10" s="99">
        <v>2.2498363038429413E-4</v>
      </c>
      <c r="R10" s="101">
        <v>0</v>
      </c>
      <c r="S10" s="98">
        <v>0.99228937096856806</v>
      </c>
      <c r="T10" s="101">
        <v>0</v>
      </c>
      <c r="U10" s="101">
        <v>0</v>
      </c>
      <c r="V10" s="76" t="s">
        <v>239</v>
      </c>
      <c r="W10" s="90">
        <v>1.9817259076339689E-8</v>
      </c>
      <c r="X10" s="90">
        <v>1.9817259076339689E-8</v>
      </c>
      <c r="Y10" s="95">
        <v>0</v>
      </c>
      <c r="Z10" s="89">
        <v>0.9301849373469504</v>
      </c>
      <c r="AA10" s="95">
        <v>0</v>
      </c>
      <c r="AB10" s="95">
        <v>0</v>
      </c>
      <c r="AC10" s="96" t="s">
        <v>246</v>
      </c>
      <c r="AD10" s="98">
        <v>0.16314449140838327</v>
      </c>
      <c r="AE10" s="98">
        <v>0.16314449140838327</v>
      </c>
      <c r="AF10" s="101">
        <v>0</v>
      </c>
      <c r="AG10" s="98">
        <v>0.99606747625004999</v>
      </c>
      <c r="AH10" s="101">
        <v>0</v>
      </c>
      <c r="AI10" s="101">
        <v>0</v>
      </c>
    </row>
    <row r="11" spans="1:35" ht="18" x14ac:dyDescent="0.4">
      <c r="A11" s="96" t="s">
        <v>245</v>
      </c>
      <c r="B11" s="99">
        <v>4.4074680572313605E-5</v>
      </c>
      <c r="C11" s="99">
        <v>4.4074680572313605E-5</v>
      </c>
      <c r="D11" s="101">
        <v>0</v>
      </c>
      <c r="E11" s="98">
        <v>0.9999994806648913</v>
      </c>
      <c r="F11" s="101">
        <v>0</v>
      </c>
      <c r="G11" s="101">
        <v>0</v>
      </c>
      <c r="H11" s="96" t="s">
        <v>252</v>
      </c>
      <c r="I11" s="99">
        <v>5.4120277692147937E-4</v>
      </c>
      <c r="J11" s="99">
        <v>5.4120277692147937E-4</v>
      </c>
      <c r="K11" s="101">
        <v>0</v>
      </c>
      <c r="L11" s="98">
        <v>0.99966631005555606</v>
      </c>
      <c r="M11" s="101">
        <v>0</v>
      </c>
      <c r="N11" s="101">
        <v>0</v>
      </c>
      <c r="O11" s="96" t="s">
        <v>283</v>
      </c>
      <c r="P11" s="99">
        <v>1.4879514627237097E-4</v>
      </c>
      <c r="Q11" s="99">
        <v>1.4879514627237097E-4</v>
      </c>
      <c r="R11" s="101">
        <v>0</v>
      </c>
      <c r="S11" s="98">
        <v>0.99564271757150202</v>
      </c>
      <c r="T11" s="101">
        <v>0</v>
      </c>
      <c r="U11" s="101">
        <v>0</v>
      </c>
      <c r="V11" s="76" t="s">
        <v>247</v>
      </c>
      <c r="W11" s="90">
        <v>1.5644065393978402E-8</v>
      </c>
      <c r="X11" s="90">
        <v>1.5644065393978402E-8</v>
      </c>
      <c r="Y11" s="95">
        <v>0</v>
      </c>
      <c r="Z11" s="89">
        <v>0.96941644911561575</v>
      </c>
      <c r="AA11" s="95">
        <v>0</v>
      </c>
      <c r="AB11" s="95">
        <v>0</v>
      </c>
      <c r="AC11" s="96" t="s">
        <v>269</v>
      </c>
      <c r="AD11" s="100">
        <v>3.2224829839257542E-2</v>
      </c>
      <c r="AE11" s="100">
        <v>3.2224829839257542E-2</v>
      </c>
      <c r="AF11" s="101">
        <v>0</v>
      </c>
      <c r="AG11" s="98">
        <v>0.99733934941740332</v>
      </c>
      <c r="AH11" s="101">
        <v>0</v>
      </c>
      <c r="AI11" s="101">
        <v>0</v>
      </c>
    </row>
    <row r="12" spans="1:35" ht="18" x14ac:dyDescent="0.4">
      <c r="A12" s="96" t="s">
        <v>247</v>
      </c>
      <c r="B12" s="99">
        <v>3.000231719393118E-5</v>
      </c>
      <c r="C12" s="99">
        <v>3.000231719393118E-5</v>
      </c>
      <c r="D12" s="101">
        <v>0</v>
      </c>
      <c r="E12" s="98">
        <v>0.99999961041210439</v>
      </c>
      <c r="F12" s="101">
        <v>0</v>
      </c>
      <c r="G12" s="101">
        <v>0</v>
      </c>
      <c r="H12" s="96" t="s">
        <v>240</v>
      </c>
      <c r="I12" s="99">
        <v>4.7141520026746736E-4</v>
      </c>
      <c r="J12" s="99">
        <v>4.7141520026746736E-4</v>
      </c>
      <c r="K12" s="101">
        <v>0</v>
      </c>
      <c r="L12" s="97">
        <v>1</v>
      </c>
      <c r="M12" s="101">
        <v>0</v>
      </c>
      <c r="N12" s="101">
        <v>0</v>
      </c>
      <c r="O12" s="96" t="s">
        <v>232</v>
      </c>
      <c r="P12" s="99">
        <v>1.242522368190184E-4</v>
      </c>
      <c r="Q12" s="99">
        <v>1.242522368190184E-4</v>
      </c>
      <c r="R12" s="101">
        <v>0</v>
      </c>
      <c r="S12" s="98">
        <v>0.99844294880674211</v>
      </c>
      <c r="T12" s="101">
        <v>0</v>
      </c>
      <c r="U12" s="101">
        <v>0</v>
      </c>
      <c r="V12" s="76" t="s">
        <v>245</v>
      </c>
      <c r="W12" s="90">
        <v>7.1899968307200007E-9</v>
      </c>
      <c r="X12" s="90">
        <v>7.1899968307200007E-9</v>
      </c>
      <c r="Y12" s="95">
        <v>0</v>
      </c>
      <c r="Z12" s="89">
        <v>0.98744721274241776</v>
      </c>
      <c r="AA12" s="95">
        <v>0</v>
      </c>
      <c r="AB12" s="95">
        <v>0</v>
      </c>
      <c r="AC12" s="96" t="s">
        <v>249</v>
      </c>
      <c r="AD12" s="100">
        <v>2.4261385552144042E-2</v>
      </c>
      <c r="AE12" s="100">
        <v>2.4261385552144042E-2</v>
      </c>
      <c r="AF12" s="101">
        <v>0</v>
      </c>
      <c r="AG12" s="98">
        <v>0.99829691553770583</v>
      </c>
      <c r="AH12" s="101">
        <v>0</v>
      </c>
      <c r="AI12" s="101">
        <v>0</v>
      </c>
    </row>
    <row r="13" spans="1:35" ht="36" x14ac:dyDescent="0.4">
      <c r="A13" s="96" t="s">
        <v>224</v>
      </c>
      <c r="B13" s="99">
        <v>2.5539806913277451E-5</v>
      </c>
      <c r="C13" s="99">
        <v>2.5539806913277451E-5</v>
      </c>
      <c r="D13" s="101">
        <v>0</v>
      </c>
      <c r="E13" s="98">
        <v>0.99999972086086575</v>
      </c>
      <c r="F13" s="101">
        <v>0</v>
      </c>
      <c r="G13" s="101">
        <v>0</v>
      </c>
      <c r="H13" s="96" t="s">
        <v>242</v>
      </c>
      <c r="I13" s="101">
        <v>0</v>
      </c>
      <c r="J13" s="101">
        <v>0</v>
      </c>
      <c r="K13" s="101">
        <v>0</v>
      </c>
      <c r="L13" s="97">
        <v>1</v>
      </c>
      <c r="M13" s="101">
        <v>0</v>
      </c>
      <c r="N13" s="101">
        <v>0</v>
      </c>
      <c r="O13" s="96" t="s">
        <v>217</v>
      </c>
      <c r="P13" s="99">
        <v>3.4847012026687453E-5</v>
      </c>
      <c r="Q13" s="99">
        <v>3.4847012026687453E-5</v>
      </c>
      <c r="R13" s="101">
        <v>0</v>
      </c>
      <c r="S13" s="98">
        <v>0.99922828429872246</v>
      </c>
      <c r="T13" s="101">
        <v>0</v>
      </c>
      <c r="U13" s="101">
        <v>0</v>
      </c>
      <c r="V13" s="96" t="s">
        <v>259</v>
      </c>
      <c r="W13" s="99">
        <v>2.5312302359218978E-9</v>
      </c>
      <c r="X13" s="99">
        <v>2.5312302359218978E-9</v>
      </c>
      <c r="Y13" s="101">
        <v>0</v>
      </c>
      <c r="Z13" s="98">
        <v>0.99379492264319547</v>
      </c>
      <c r="AA13" s="101">
        <v>0</v>
      </c>
      <c r="AB13" s="101">
        <v>0</v>
      </c>
      <c r="AC13" s="96" t="s">
        <v>305</v>
      </c>
      <c r="AD13" s="100">
        <v>2.136177165510492E-2</v>
      </c>
      <c r="AE13" s="100">
        <v>2.136177165510492E-2</v>
      </c>
      <c r="AF13" s="101">
        <v>0</v>
      </c>
      <c r="AG13" s="98">
        <v>0.99914003757468106</v>
      </c>
      <c r="AH13" s="101">
        <v>0</v>
      </c>
      <c r="AI13" s="101">
        <v>0</v>
      </c>
    </row>
    <row r="14" spans="1:35" ht="36" x14ac:dyDescent="0.4">
      <c r="A14" s="96" t="s">
        <v>259</v>
      </c>
      <c r="B14" s="99">
        <v>2.5312302359218979E-5</v>
      </c>
      <c r="C14" s="99">
        <v>2.5312302359218979E-5</v>
      </c>
      <c r="D14" s="101">
        <v>0</v>
      </c>
      <c r="E14" s="98">
        <v>0.999999830325767</v>
      </c>
      <c r="F14" s="101">
        <v>0</v>
      </c>
      <c r="G14" s="101">
        <v>0</v>
      </c>
      <c r="H14" s="96" t="s">
        <v>248</v>
      </c>
      <c r="I14" s="101">
        <v>0</v>
      </c>
      <c r="J14" s="101">
        <v>0</v>
      </c>
      <c r="K14" s="101">
        <v>0</v>
      </c>
      <c r="L14" s="97">
        <v>1</v>
      </c>
      <c r="M14" s="101">
        <v>0</v>
      </c>
      <c r="N14" s="101">
        <v>0</v>
      </c>
      <c r="O14" s="96" t="s">
        <v>252</v>
      </c>
      <c r="P14" s="99">
        <v>3.4242672842646177E-5</v>
      </c>
      <c r="Q14" s="99">
        <v>3.4242672842646177E-5</v>
      </c>
      <c r="R14" s="101">
        <v>0</v>
      </c>
      <c r="S14" s="97">
        <v>1</v>
      </c>
      <c r="T14" s="101">
        <v>0</v>
      </c>
      <c r="U14" s="101">
        <v>0</v>
      </c>
      <c r="V14" s="96" t="s">
        <v>265</v>
      </c>
      <c r="W14" s="99">
        <v>2.4743536909040839E-9</v>
      </c>
      <c r="X14" s="99">
        <v>2.4743536909040839E-9</v>
      </c>
      <c r="Y14" s="101">
        <v>0</v>
      </c>
      <c r="Z14" s="97">
        <v>1</v>
      </c>
      <c r="AA14" s="101">
        <v>0</v>
      </c>
      <c r="AB14" s="101">
        <v>0</v>
      </c>
      <c r="AC14" s="96" t="s">
        <v>252</v>
      </c>
      <c r="AD14" s="100">
        <v>1.3023915968811348E-2</v>
      </c>
      <c r="AE14" s="100">
        <v>1.3023915968811348E-2</v>
      </c>
      <c r="AF14" s="101">
        <v>0</v>
      </c>
      <c r="AG14" s="98">
        <v>0.99965407502149539</v>
      </c>
      <c r="AH14" s="101">
        <v>0</v>
      </c>
      <c r="AI14" s="101">
        <v>0</v>
      </c>
    </row>
    <row r="15" spans="1:35" ht="36" x14ac:dyDescent="0.4">
      <c r="A15" s="96" t="s">
        <v>234</v>
      </c>
      <c r="B15" s="99">
        <v>2.4623144869382774E-5</v>
      </c>
      <c r="C15" s="99">
        <v>2.4623144869382774E-5</v>
      </c>
      <c r="D15" s="101">
        <v>0</v>
      </c>
      <c r="E15" s="98">
        <v>0.99999993681035626</v>
      </c>
      <c r="F15" s="101">
        <v>0</v>
      </c>
      <c r="G15" s="101">
        <v>0</v>
      </c>
      <c r="H15" s="96" t="s">
        <v>237</v>
      </c>
      <c r="I15" s="101">
        <v>0</v>
      </c>
      <c r="J15" s="101">
        <v>0</v>
      </c>
      <c r="K15" s="101">
        <v>0</v>
      </c>
      <c r="L15" s="97">
        <v>1</v>
      </c>
      <c r="M15" s="101">
        <v>0</v>
      </c>
      <c r="N15" s="101">
        <v>0</v>
      </c>
      <c r="O15" s="96" t="s">
        <v>242</v>
      </c>
      <c r="P15" s="101">
        <v>0</v>
      </c>
      <c r="Q15" s="101">
        <v>0</v>
      </c>
      <c r="R15" s="101">
        <v>0</v>
      </c>
      <c r="S15" s="97">
        <v>1</v>
      </c>
      <c r="T15" s="101">
        <v>0</v>
      </c>
      <c r="U15" s="101">
        <v>0</v>
      </c>
      <c r="V15" s="96" t="s">
        <v>242</v>
      </c>
      <c r="W15" s="101">
        <v>0</v>
      </c>
      <c r="X15" s="101">
        <v>0</v>
      </c>
      <c r="Y15" s="101">
        <v>0</v>
      </c>
      <c r="Z15" s="97">
        <v>1</v>
      </c>
      <c r="AA15" s="101">
        <v>0</v>
      </c>
      <c r="AB15" s="101">
        <v>0</v>
      </c>
      <c r="AC15" s="96" t="s">
        <v>223</v>
      </c>
      <c r="AD15" s="99">
        <v>7.4219748106128898E-3</v>
      </c>
      <c r="AE15" s="99">
        <v>7.4219748106128906E-3</v>
      </c>
      <c r="AF15" s="101">
        <v>0</v>
      </c>
      <c r="AG15" s="98">
        <v>0.9999470109549814</v>
      </c>
      <c r="AH15" s="101">
        <v>0</v>
      </c>
      <c r="AI15" s="101">
        <v>0</v>
      </c>
    </row>
    <row r="16" spans="1:35" ht="36" x14ac:dyDescent="0.4">
      <c r="A16" s="96" t="s">
        <v>265</v>
      </c>
      <c r="B16" s="99">
        <v>1.1753180031794398E-5</v>
      </c>
      <c r="C16" s="99">
        <v>1.1753180031794398E-5</v>
      </c>
      <c r="D16" s="101">
        <v>0</v>
      </c>
      <c r="E16" s="98">
        <v>0.99999998763784204</v>
      </c>
      <c r="F16" s="101">
        <v>0</v>
      </c>
      <c r="G16" s="101">
        <v>0</v>
      </c>
      <c r="H16" s="96" t="s">
        <v>441</v>
      </c>
      <c r="I16" s="101">
        <v>0</v>
      </c>
      <c r="J16" s="101">
        <v>0</v>
      </c>
      <c r="K16" s="101">
        <v>0</v>
      </c>
      <c r="L16" s="97">
        <v>1</v>
      </c>
      <c r="M16" s="101">
        <v>0</v>
      </c>
      <c r="N16" s="101">
        <v>0</v>
      </c>
      <c r="O16" s="96" t="s">
        <v>248</v>
      </c>
      <c r="P16" s="101">
        <v>0</v>
      </c>
      <c r="Q16" s="101">
        <v>0</v>
      </c>
      <c r="R16" s="101">
        <v>0</v>
      </c>
      <c r="S16" s="97">
        <v>1</v>
      </c>
      <c r="T16" s="101">
        <v>0</v>
      </c>
      <c r="U16" s="101">
        <v>0</v>
      </c>
      <c r="V16" s="96" t="s">
        <v>248</v>
      </c>
      <c r="W16" s="101">
        <v>0</v>
      </c>
      <c r="X16" s="101">
        <v>0</v>
      </c>
      <c r="Y16" s="101">
        <v>0</v>
      </c>
      <c r="Z16" s="97">
        <v>1</v>
      </c>
      <c r="AA16" s="101">
        <v>0</v>
      </c>
      <c r="AB16" s="101">
        <v>0</v>
      </c>
      <c r="AC16" s="96" t="s">
        <v>301</v>
      </c>
      <c r="AD16" s="99">
        <v>1.3424707699575737E-3</v>
      </c>
      <c r="AE16" s="99">
        <v>1.3424707699575737E-3</v>
      </c>
      <c r="AF16" s="101">
        <v>0</v>
      </c>
      <c r="AG16" s="98">
        <v>0.99999999657379712</v>
      </c>
      <c r="AH16" s="101">
        <v>0</v>
      </c>
      <c r="AI16" s="101">
        <v>0</v>
      </c>
    </row>
    <row r="17" spans="1:35" ht="36" x14ac:dyDescent="0.4">
      <c r="A17" s="96" t="s">
        <v>218</v>
      </c>
      <c r="B17" s="99">
        <v>2.8585846046424924E-6</v>
      </c>
      <c r="C17" s="99">
        <v>2.8585846046424924E-6</v>
      </c>
      <c r="D17" s="101">
        <v>0</v>
      </c>
      <c r="E17" s="97">
        <v>1</v>
      </c>
      <c r="F17" s="101">
        <v>0</v>
      </c>
      <c r="G17" s="101">
        <v>0</v>
      </c>
      <c r="H17" s="96" t="s">
        <v>268</v>
      </c>
      <c r="I17" s="101">
        <v>0</v>
      </c>
      <c r="J17" s="101">
        <v>0</v>
      </c>
      <c r="K17" s="101">
        <v>0</v>
      </c>
      <c r="L17" s="97">
        <v>1</v>
      </c>
      <c r="M17" s="101">
        <v>0</v>
      </c>
      <c r="N17" s="101">
        <v>0</v>
      </c>
      <c r="O17" s="96" t="s">
        <v>237</v>
      </c>
      <c r="P17" s="101">
        <v>0</v>
      </c>
      <c r="Q17" s="101">
        <v>0</v>
      </c>
      <c r="R17" s="101">
        <v>0</v>
      </c>
      <c r="S17" s="97">
        <v>1</v>
      </c>
      <c r="T17" s="101">
        <v>0</v>
      </c>
      <c r="U17" s="101">
        <v>0</v>
      </c>
      <c r="V17" s="96" t="s">
        <v>237</v>
      </c>
      <c r="W17" s="101">
        <v>0</v>
      </c>
      <c r="X17" s="101">
        <v>0</v>
      </c>
      <c r="Y17" s="101">
        <v>0</v>
      </c>
      <c r="Z17" s="97">
        <v>1</v>
      </c>
      <c r="AA17" s="101">
        <v>0</v>
      </c>
      <c r="AB17" s="101">
        <v>0</v>
      </c>
      <c r="AC17" s="96" t="s">
        <v>224</v>
      </c>
      <c r="AD17" s="99">
        <v>7.528500360939301E-8</v>
      </c>
      <c r="AE17" s="99">
        <v>7.528500360939301E-8</v>
      </c>
      <c r="AF17" s="101">
        <v>0</v>
      </c>
      <c r="AG17" s="98">
        <v>0.9999999995452008</v>
      </c>
      <c r="AH17" s="101">
        <v>0</v>
      </c>
      <c r="AI17" s="101">
        <v>0</v>
      </c>
    </row>
    <row r="18" spans="1:35" ht="54" x14ac:dyDescent="0.4">
      <c r="A18" s="96" t="s">
        <v>242</v>
      </c>
      <c r="B18" s="101">
        <v>0</v>
      </c>
      <c r="C18" s="101">
        <v>0</v>
      </c>
      <c r="D18" s="101">
        <v>0</v>
      </c>
      <c r="E18" s="97">
        <v>1</v>
      </c>
      <c r="F18" s="101">
        <v>0</v>
      </c>
      <c r="G18" s="101">
        <v>0</v>
      </c>
      <c r="H18" s="96" t="s">
        <v>221</v>
      </c>
      <c r="I18" s="101">
        <v>0</v>
      </c>
      <c r="J18" s="101">
        <v>0</v>
      </c>
      <c r="K18" s="101">
        <v>0</v>
      </c>
      <c r="L18" s="97">
        <v>1</v>
      </c>
      <c r="M18" s="101">
        <v>0</v>
      </c>
      <c r="N18" s="101">
        <v>0</v>
      </c>
      <c r="O18" s="96" t="s">
        <v>441</v>
      </c>
      <c r="P18" s="101">
        <v>0</v>
      </c>
      <c r="Q18" s="101">
        <v>0</v>
      </c>
      <c r="R18" s="101">
        <v>0</v>
      </c>
      <c r="S18" s="97">
        <v>1</v>
      </c>
      <c r="T18" s="101">
        <v>0</v>
      </c>
      <c r="U18" s="101">
        <v>0</v>
      </c>
      <c r="V18" s="96" t="s">
        <v>441</v>
      </c>
      <c r="W18" s="101">
        <v>0</v>
      </c>
      <c r="X18" s="101">
        <v>0</v>
      </c>
      <c r="Y18" s="101">
        <v>0</v>
      </c>
      <c r="Z18" s="97">
        <v>1</v>
      </c>
      <c r="AA18" s="101">
        <v>0</v>
      </c>
      <c r="AB18" s="101">
        <v>0</v>
      </c>
      <c r="AC18" s="96" t="s">
        <v>218</v>
      </c>
      <c r="AD18" s="99">
        <v>1.0700048660382559E-8</v>
      </c>
      <c r="AE18" s="99">
        <v>1.0700048660382559E-8</v>
      </c>
      <c r="AF18" s="101">
        <v>0</v>
      </c>
      <c r="AG18" s="98">
        <v>0.9999999999675182</v>
      </c>
      <c r="AH18" s="101">
        <v>0</v>
      </c>
      <c r="AI18" s="101">
        <v>0</v>
      </c>
    </row>
    <row r="19" spans="1:35" ht="36" x14ac:dyDescent="0.4">
      <c r="A19" s="96" t="s">
        <v>248</v>
      </c>
      <c r="B19" s="101">
        <v>0</v>
      </c>
      <c r="C19" s="101">
        <v>0</v>
      </c>
      <c r="D19" s="101">
        <v>0</v>
      </c>
      <c r="E19" s="97">
        <v>1</v>
      </c>
      <c r="F19" s="101">
        <v>0</v>
      </c>
      <c r="G19" s="101">
        <v>0</v>
      </c>
      <c r="H19" s="96" t="s">
        <v>227</v>
      </c>
      <c r="I19" s="101">
        <v>0</v>
      </c>
      <c r="J19" s="101">
        <v>0</v>
      </c>
      <c r="K19" s="101">
        <v>0</v>
      </c>
      <c r="L19" s="97">
        <v>1</v>
      </c>
      <c r="M19" s="101">
        <v>0</v>
      </c>
      <c r="N19" s="101">
        <v>0</v>
      </c>
      <c r="O19" s="96" t="s">
        <v>268</v>
      </c>
      <c r="P19" s="101">
        <v>0</v>
      </c>
      <c r="Q19" s="101">
        <v>0</v>
      </c>
      <c r="R19" s="101">
        <v>0</v>
      </c>
      <c r="S19" s="97">
        <v>1</v>
      </c>
      <c r="T19" s="101">
        <v>0</v>
      </c>
      <c r="U19" s="101">
        <v>0</v>
      </c>
      <c r="V19" s="96" t="s">
        <v>268</v>
      </c>
      <c r="W19" s="101">
        <v>0</v>
      </c>
      <c r="X19" s="101">
        <v>0</v>
      </c>
      <c r="Y19" s="101">
        <v>0</v>
      </c>
      <c r="Z19" s="97">
        <v>1</v>
      </c>
      <c r="AA19" s="101">
        <v>0</v>
      </c>
      <c r="AB19" s="101">
        <v>0</v>
      </c>
      <c r="AC19" s="96" t="s">
        <v>234</v>
      </c>
      <c r="AD19" s="99">
        <v>8.2297694065546816E-10</v>
      </c>
      <c r="AE19" s="99">
        <v>8.2297694065546816E-10</v>
      </c>
      <c r="AF19" s="101">
        <v>0</v>
      </c>
      <c r="AG19" s="97">
        <v>1</v>
      </c>
      <c r="AH19" s="101">
        <v>0</v>
      </c>
      <c r="AI19" s="101">
        <v>0</v>
      </c>
    </row>
    <row r="20" spans="1:35" ht="54" x14ac:dyDescent="0.4">
      <c r="A20" s="96" t="s">
        <v>237</v>
      </c>
      <c r="B20" s="101">
        <v>0</v>
      </c>
      <c r="C20" s="101">
        <v>0</v>
      </c>
      <c r="D20" s="101">
        <v>0</v>
      </c>
      <c r="E20" s="97">
        <v>1</v>
      </c>
      <c r="F20" s="101">
        <v>0</v>
      </c>
      <c r="G20" s="101">
        <v>0</v>
      </c>
      <c r="H20" s="96" t="s">
        <v>280</v>
      </c>
      <c r="I20" s="101">
        <v>0</v>
      </c>
      <c r="J20" s="101">
        <v>0</v>
      </c>
      <c r="K20" s="101">
        <v>0</v>
      </c>
      <c r="L20" s="97">
        <v>1</v>
      </c>
      <c r="M20" s="101">
        <v>0</v>
      </c>
      <c r="N20" s="101">
        <v>0</v>
      </c>
      <c r="O20" s="96" t="s">
        <v>221</v>
      </c>
      <c r="P20" s="101">
        <v>0</v>
      </c>
      <c r="Q20" s="101">
        <v>0</v>
      </c>
      <c r="R20" s="101">
        <v>0</v>
      </c>
      <c r="S20" s="97">
        <v>1</v>
      </c>
      <c r="T20" s="101">
        <v>0</v>
      </c>
      <c r="U20" s="101">
        <v>0</v>
      </c>
      <c r="V20" s="96" t="s">
        <v>221</v>
      </c>
      <c r="W20" s="101">
        <v>0</v>
      </c>
      <c r="X20" s="101">
        <v>0</v>
      </c>
      <c r="Y20" s="101">
        <v>0</v>
      </c>
      <c r="Z20" s="97">
        <v>1</v>
      </c>
      <c r="AA20" s="101">
        <v>0</v>
      </c>
      <c r="AB20" s="101">
        <v>0</v>
      </c>
      <c r="AC20" s="96" t="s">
        <v>242</v>
      </c>
      <c r="AD20" s="101">
        <v>0</v>
      </c>
      <c r="AE20" s="101">
        <v>0</v>
      </c>
      <c r="AF20" s="101">
        <v>0</v>
      </c>
      <c r="AG20" s="97">
        <v>1</v>
      </c>
      <c r="AH20" s="101">
        <v>0</v>
      </c>
      <c r="AI20" s="101">
        <v>0</v>
      </c>
    </row>
    <row r="21" spans="1:35" ht="36" x14ac:dyDescent="0.4">
      <c r="A21" s="96" t="s">
        <v>441</v>
      </c>
      <c r="B21" s="101">
        <v>0</v>
      </c>
      <c r="C21" s="101">
        <v>0</v>
      </c>
      <c r="D21" s="101">
        <v>0</v>
      </c>
      <c r="E21" s="97">
        <v>1</v>
      </c>
      <c r="F21" s="101">
        <v>0</v>
      </c>
      <c r="G21" s="101">
        <v>0</v>
      </c>
      <c r="H21" s="96" t="s">
        <v>285</v>
      </c>
      <c r="I21" s="101">
        <v>0</v>
      </c>
      <c r="J21" s="101">
        <v>0</v>
      </c>
      <c r="K21" s="101">
        <v>0</v>
      </c>
      <c r="L21" s="97">
        <v>1</v>
      </c>
      <c r="M21" s="101">
        <v>0</v>
      </c>
      <c r="N21" s="101">
        <v>0</v>
      </c>
      <c r="O21" s="96" t="s">
        <v>227</v>
      </c>
      <c r="P21" s="101">
        <v>0</v>
      </c>
      <c r="Q21" s="101">
        <v>0</v>
      </c>
      <c r="R21" s="101">
        <v>0</v>
      </c>
      <c r="S21" s="97">
        <v>1</v>
      </c>
      <c r="T21" s="101">
        <v>0</v>
      </c>
      <c r="U21" s="101">
        <v>0</v>
      </c>
      <c r="V21" s="96" t="s">
        <v>227</v>
      </c>
      <c r="W21" s="101">
        <v>0</v>
      </c>
      <c r="X21" s="101">
        <v>0</v>
      </c>
      <c r="Y21" s="101">
        <v>0</v>
      </c>
      <c r="Z21" s="97">
        <v>1</v>
      </c>
      <c r="AA21" s="101">
        <v>0</v>
      </c>
      <c r="AB21" s="101">
        <v>0</v>
      </c>
      <c r="AC21" s="96" t="s">
        <v>248</v>
      </c>
      <c r="AD21" s="101">
        <v>0</v>
      </c>
      <c r="AE21" s="101">
        <v>0</v>
      </c>
      <c r="AF21" s="101">
        <v>0</v>
      </c>
      <c r="AG21" s="97">
        <v>1</v>
      </c>
      <c r="AH21" s="101">
        <v>0</v>
      </c>
      <c r="AI21" s="101">
        <v>0</v>
      </c>
    </row>
    <row r="22" spans="1:35" ht="36" x14ac:dyDescent="0.4">
      <c r="A22" s="96" t="s">
        <v>268</v>
      </c>
      <c r="B22" s="101">
        <v>0</v>
      </c>
      <c r="C22" s="101">
        <v>0</v>
      </c>
      <c r="D22" s="101">
        <v>0</v>
      </c>
      <c r="E22" s="97">
        <v>1</v>
      </c>
      <c r="F22" s="101">
        <v>0</v>
      </c>
      <c r="G22" s="101">
        <v>0</v>
      </c>
      <c r="H22" s="96" t="s">
        <v>294</v>
      </c>
      <c r="I22" s="101">
        <v>0</v>
      </c>
      <c r="J22" s="101">
        <v>0</v>
      </c>
      <c r="K22" s="101">
        <v>0</v>
      </c>
      <c r="L22" s="97">
        <v>1</v>
      </c>
      <c r="M22" s="101">
        <v>0</v>
      </c>
      <c r="N22" s="101">
        <v>0</v>
      </c>
      <c r="O22" s="96" t="s">
        <v>280</v>
      </c>
      <c r="P22" s="101">
        <v>0</v>
      </c>
      <c r="Q22" s="101">
        <v>0</v>
      </c>
      <c r="R22" s="101">
        <v>0</v>
      </c>
      <c r="S22" s="97">
        <v>1</v>
      </c>
      <c r="T22" s="101">
        <v>0</v>
      </c>
      <c r="U22" s="101">
        <v>0</v>
      </c>
      <c r="V22" s="96" t="s">
        <v>280</v>
      </c>
      <c r="W22" s="101">
        <v>0</v>
      </c>
      <c r="X22" s="101">
        <v>0</v>
      </c>
      <c r="Y22" s="101">
        <v>0</v>
      </c>
      <c r="Z22" s="97">
        <v>1</v>
      </c>
      <c r="AA22" s="101">
        <v>0</v>
      </c>
      <c r="AB22" s="101">
        <v>0</v>
      </c>
      <c r="AC22" s="96" t="s">
        <v>237</v>
      </c>
      <c r="AD22" s="101">
        <v>0</v>
      </c>
      <c r="AE22" s="101">
        <v>0</v>
      </c>
      <c r="AF22" s="101">
        <v>0</v>
      </c>
      <c r="AG22" s="97">
        <v>1</v>
      </c>
      <c r="AH22" s="101">
        <v>0</v>
      </c>
      <c r="AI22" s="101">
        <v>0</v>
      </c>
    </row>
    <row r="23" spans="1:35" ht="54" x14ac:dyDescent="0.4">
      <c r="A23" s="96" t="s">
        <v>221</v>
      </c>
      <c r="B23" s="101">
        <v>0</v>
      </c>
      <c r="C23" s="101">
        <v>0</v>
      </c>
      <c r="D23" s="101">
        <v>0</v>
      </c>
      <c r="E23" s="97">
        <v>1</v>
      </c>
      <c r="F23" s="101">
        <v>0</v>
      </c>
      <c r="G23" s="101">
        <v>0</v>
      </c>
      <c r="H23" s="96" t="s">
        <v>297</v>
      </c>
      <c r="I23" s="101">
        <v>0</v>
      </c>
      <c r="J23" s="101">
        <v>0</v>
      </c>
      <c r="K23" s="101">
        <v>0</v>
      </c>
      <c r="L23" s="97">
        <v>1</v>
      </c>
      <c r="M23" s="101">
        <v>0</v>
      </c>
      <c r="N23" s="101">
        <v>0</v>
      </c>
      <c r="O23" s="96" t="s">
        <v>285</v>
      </c>
      <c r="P23" s="101">
        <v>0</v>
      </c>
      <c r="Q23" s="101">
        <v>0</v>
      </c>
      <c r="R23" s="101">
        <v>0</v>
      </c>
      <c r="S23" s="97">
        <v>1</v>
      </c>
      <c r="T23" s="101">
        <v>0</v>
      </c>
      <c r="U23" s="101">
        <v>0</v>
      </c>
      <c r="V23" s="96" t="s">
        <v>285</v>
      </c>
      <c r="W23" s="101">
        <v>0</v>
      </c>
      <c r="X23" s="101">
        <v>0</v>
      </c>
      <c r="Y23" s="101">
        <v>0</v>
      </c>
      <c r="Z23" s="97">
        <v>1</v>
      </c>
      <c r="AA23" s="101">
        <v>0</v>
      </c>
      <c r="AB23" s="101">
        <v>0</v>
      </c>
      <c r="AC23" s="96" t="s">
        <v>441</v>
      </c>
      <c r="AD23" s="101">
        <v>0</v>
      </c>
      <c r="AE23" s="101">
        <v>0</v>
      </c>
      <c r="AF23" s="101">
        <v>0</v>
      </c>
      <c r="AG23" s="97">
        <v>1</v>
      </c>
      <c r="AH23" s="101">
        <v>0</v>
      </c>
      <c r="AI23" s="101">
        <v>0</v>
      </c>
    </row>
    <row r="24" spans="1:35" ht="36" x14ac:dyDescent="0.4">
      <c r="A24" s="96" t="s">
        <v>227</v>
      </c>
      <c r="B24" s="101">
        <v>0</v>
      </c>
      <c r="C24" s="101">
        <v>0</v>
      </c>
      <c r="D24" s="101">
        <v>0</v>
      </c>
      <c r="E24" s="97">
        <v>1</v>
      </c>
      <c r="F24" s="101">
        <v>0</v>
      </c>
      <c r="G24" s="101">
        <v>0</v>
      </c>
      <c r="H24" s="101">
        <v>0</v>
      </c>
      <c r="I24" s="101">
        <v>0</v>
      </c>
      <c r="J24" s="101">
        <v>0</v>
      </c>
      <c r="K24" s="101">
        <v>0</v>
      </c>
      <c r="L24" s="97">
        <v>1</v>
      </c>
      <c r="M24" s="101">
        <v>0</v>
      </c>
      <c r="N24" s="101">
        <v>0</v>
      </c>
      <c r="O24" s="96" t="s">
        <v>294</v>
      </c>
      <c r="P24" s="101">
        <v>0</v>
      </c>
      <c r="Q24" s="101">
        <v>0</v>
      </c>
      <c r="R24" s="101">
        <v>0</v>
      </c>
      <c r="S24" s="97">
        <v>1</v>
      </c>
      <c r="T24" s="101">
        <v>0</v>
      </c>
      <c r="U24" s="101">
        <v>0</v>
      </c>
      <c r="V24" s="96" t="s">
        <v>294</v>
      </c>
      <c r="W24" s="101">
        <v>0</v>
      </c>
      <c r="X24" s="101">
        <v>0</v>
      </c>
      <c r="Y24" s="101">
        <v>0</v>
      </c>
      <c r="Z24" s="97">
        <v>1</v>
      </c>
      <c r="AA24" s="101">
        <v>0</v>
      </c>
      <c r="AB24" s="101">
        <v>0</v>
      </c>
      <c r="AC24" s="96" t="s">
        <v>268</v>
      </c>
      <c r="AD24" s="101">
        <v>0</v>
      </c>
      <c r="AE24" s="101">
        <v>0</v>
      </c>
      <c r="AF24" s="101">
        <v>0</v>
      </c>
      <c r="AG24" s="97">
        <v>1</v>
      </c>
      <c r="AH24" s="101">
        <v>0</v>
      </c>
      <c r="AI24" s="101">
        <v>0</v>
      </c>
    </row>
    <row r="25" spans="1:35" ht="54" x14ac:dyDescent="0.4">
      <c r="A25" s="96" t="s">
        <v>280</v>
      </c>
      <c r="B25" s="101">
        <v>0</v>
      </c>
      <c r="C25" s="101">
        <v>0</v>
      </c>
      <c r="D25" s="101">
        <v>0</v>
      </c>
      <c r="E25" s="97">
        <v>1</v>
      </c>
      <c r="F25" s="101">
        <v>0</v>
      </c>
      <c r="G25" s="101">
        <v>0</v>
      </c>
      <c r="H25" s="101">
        <v>0</v>
      </c>
      <c r="I25" s="101">
        <v>0</v>
      </c>
      <c r="J25" s="101">
        <v>0</v>
      </c>
      <c r="K25" s="101">
        <v>0</v>
      </c>
      <c r="L25" s="97">
        <v>1</v>
      </c>
      <c r="M25" s="101">
        <v>0</v>
      </c>
      <c r="N25" s="101">
        <v>0</v>
      </c>
      <c r="O25" s="96" t="s">
        <v>297</v>
      </c>
      <c r="P25" s="101">
        <v>0</v>
      </c>
      <c r="Q25" s="101">
        <v>0</v>
      </c>
      <c r="R25" s="101">
        <v>0</v>
      </c>
      <c r="S25" s="97">
        <v>1</v>
      </c>
      <c r="T25" s="101">
        <v>0</v>
      </c>
      <c r="U25" s="101">
        <v>0</v>
      </c>
      <c r="V25" s="96" t="s">
        <v>297</v>
      </c>
      <c r="W25" s="101">
        <v>0</v>
      </c>
      <c r="X25" s="101">
        <v>0</v>
      </c>
      <c r="Y25" s="101">
        <v>0</v>
      </c>
      <c r="Z25" s="97">
        <v>1</v>
      </c>
      <c r="AA25" s="101">
        <v>0</v>
      </c>
      <c r="AB25" s="101">
        <v>0</v>
      </c>
      <c r="AC25" s="96" t="s">
        <v>221</v>
      </c>
      <c r="AD25" s="101">
        <v>0</v>
      </c>
      <c r="AE25" s="101">
        <v>0</v>
      </c>
      <c r="AF25" s="101">
        <v>0</v>
      </c>
      <c r="AG25" s="97">
        <v>1</v>
      </c>
      <c r="AH25" s="101">
        <v>0</v>
      </c>
      <c r="AI25" s="101">
        <v>0</v>
      </c>
    </row>
    <row r="26" spans="1:35" ht="36" x14ac:dyDescent="0.4">
      <c r="A26" s="96" t="s">
        <v>285</v>
      </c>
      <c r="B26" s="101">
        <v>0</v>
      </c>
      <c r="C26" s="101">
        <v>0</v>
      </c>
      <c r="D26" s="101">
        <v>0</v>
      </c>
      <c r="E26" s="97">
        <v>1</v>
      </c>
      <c r="F26" s="101">
        <v>0</v>
      </c>
      <c r="G26" s="101">
        <v>0</v>
      </c>
      <c r="H26" s="101">
        <v>0</v>
      </c>
      <c r="I26" s="101">
        <v>0</v>
      </c>
      <c r="J26" s="101">
        <v>0</v>
      </c>
      <c r="K26" s="101">
        <v>0</v>
      </c>
      <c r="L26" s="97">
        <v>1</v>
      </c>
      <c r="M26" s="101">
        <v>0</v>
      </c>
      <c r="N26" s="101">
        <v>0</v>
      </c>
      <c r="O26" s="101">
        <v>0</v>
      </c>
      <c r="P26" s="101">
        <v>0</v>
      </c>
      <c r="Q26" s="101">
        <v>0</v>
      </c>
      <c r="R26" s="101">
        <v>0</v>
      </c>
      <c r="S26" s="97">
        <v>1</v>
      </c>
      <c r="T26" s="101">
        <v>0</v>
      </c>
      <c r="U26" s="101">
        <v>0</v>
      </c>
      <c r="V26" s="101">
        <v>0</v>
      </c>
      <c r="W26" s="101">
        <v>0</v>
      </c>
      <c r="X26" s="101">
        <v>0</v>
      </c>
      <c r="Y26" s="101">
        <v>0</v>
      </c>
      <c r="Z26" s="97">
        <v>1</v>
      </c>
      <c r="AA26" s="101">
        <v>0</v>
      </c>
      <c r="AB26" s="101">
        <v>0</v>
      </c>
      <c r="AC26" s="96" t="s">
        <v>227</v>
      </c>
      <c r="AD26" s="101">
        <v>0</v>
      </c>
      <c r="AE26" s="101">
        <v>0</v>
      </c>
      <c r="AF26" s="101">
        <v>0</v>
      </c>
      <c r="AG26" s="97">
        <v>1</v>
      </c>
      <c r="AH26" s="101">
        <v>0</v>
      </c>
      <c r="AI26" s="101">
        <v>0</v>
      </c>
    </row>
    <row r="27" spans="1:35" ht="36" x14ac:dyDescent="0.4">
      <c r="A27" s="96" t="s">
        <v>294</v>
      </c>
      <c r="B27" s="101">
        <v>0</v>
      </c>
      <c r="C27" s="101">
        <v>0</v>
      </c>
      <c r="D27" s="101">
        <v>0</v>
      </c>
      <c r="E27" s="97">
        <v>1</v>
      </c>
      <c r="F27" s="101">
        <v>0</v>
      </c>
      <c r="G27" s="101">
        <v>0</v>
      </c>
      <c r="H27" s="101">
        <v>0</v>
      </c>
      <c r="I27" s="101">
        <v>0</v>
      </c>
      <c r="J27" s="101">
        <v>0</v>
      </c>
      <c r="K27" s="101">
        <v>0</v>
      </c>
      <c r="L27" s="97">
        <v>1</v>
      </c>
      <c r="M27" s="101">
        <v>0</v>
      </c>
      <c r="N27" s="101">
        <v>0</v>
      </c>
      <c r="O27" s="101">
        <v>0</v>
      </c>
      <c r="P27" s="101">
        <v>0</v>
      </c>
      <c r="Q27" s="101">
        <v>0</v>
      </c>
      <c r="R27" s="101">
        <v>0</v>
      </c>
      <c r="S27" s="97">
        <v>1</v>
      </c>
      <c r="T27" s="101">
        <v>0</v>
      </c>
      <c r="U27" s="101">
        <v>0</v>
      </c>
      <c r="V27" s="101">
        <v>0</v>
      </c>
      <c r="W27" s="101">
        <v>0</v>
      </c>
      <c r="X27" s="101">
        <v>0</v>
      </c>
      <c r="Y27" s="101">
        <v>0</v>
      </c>
      <c r="Z27" s="97">
        <v>1</v>
      </c>
      <c r="AA27" s="101">
        <v>0</v>
      </c>
      <c r="AB27" s="101">
        <v>0</v>
      </c>
      <c r="AC27" s="96" t="s">
        <v>280</v>
      </c>
      <c r="AD27" s="101">
        <v>0</v>
      </c>
      <c r="AE27" s="101">
        <v>0</v>
      </c>
      <c r="AF27" s="101">
        <v>0</v>
      </c>
      <c r="AG27" s="97">
        <v>1</v>
      </c>
      <c r="AH27" s="101">
        <v>0</v>
      </c>
      <c r="AI27" s="101">
        <v>0</v>
      </c>
    </row>
    <row r="28" spans="1:35" ht="36" x14ac:dyDescent="0.4">
      <c r="A28" s="96" t="s">
        <v>297</v>
      </c>
      <c r="B28" s="101">
        <v>0</v>
      </c>
      <c r="C28" s="101">
        <v>0</v>
      </c>
      <c r="D28" s="101">
        <v>0</v>
      </c>
      <c r="E28" s="97">
        <v>1</v>
      </c>
      <c r="F28" s="101">
        <v>0</v>
      </c>
      <c r="G28" s="101">
        <v>0</v>
      </c>
      <c r="H28" s="101">
        <v>0</v>
      </c>
      <c r="I28" s="101">
        <v>0</v>
      </c>
      <c r="J28" s="101">
        <v>0</v>
      </c>
      <c r="K28" s="101">
        <v>0</v>
      </c>
      <c r="L28" s="97">
        <v>1</v>
      </c>
      <c r="M28" s="101">
        <v>0</v>
      </c>
      <c r="N28" s="101">
        <v>0</v>
      </c>
      <c r="O28" s="101">
        <v>0</v>
      </c>
      <c r="P28" s="101">
        <v>0</v>
      </c>
      <c r="Q28" s="101">
        <v>0</v>
      </c>
      <c r="R28" s="101">
        <v>0</v>
      </c>
      <c r="S28" s="97">
        <v>1</v>
      </c>
      <c r="T28" s="101">
        <v>0</v>
      </c>
      <c r="U28" s="101">
        <v>0</v>
      </c>
      <c r="V28" s="101">
        <v>0</v>
      </c>
      <c r="W28" s="101">
        <v>0</v>
      </c>
      <c r="X28" s="101">
        <v>0</v>
      </c>
      <c r="Y28" s="101">
        <v>0</v>
      </c>
      <c r="Z28" s="97">
        <v>1</v>
      </c>
      <c r="AA28" s="101">
        <v>0</v>
      </c>
      <c r="AB28" s="101">
        <v>0</v>
      </c>
      <c r="AC28" s="96" t="s">
        <v>285</v>
      </c>
      <c r="AD28" s="101">
        <v>0</v>
      </c>
      <c r="AE28" s="101">
        <v>0</v>
      </c>
      <c r="AF28" s="101">
        <v>0</v>
      </c>
      <c r="AG28" s="97">
        <v>1</v>
      </c>
      <c r="AH28" s="101">
        <v>0</v>
      </c>
      <c r="AI28" s="101">
        <v>0</v>
      </c>
    </row>
    <row r="29" spans="1:35" ht="18" x14ac:dyDescent="0.4">
      <c r="A29" s="101">
        <v>0</v>
      </c>
      <c r="B29" s="101">
        <v>0</v>
      </c>
      <c r="C29" s="101">
        <v>0</v>
      </c>
      <c r="D29" s="101">
        <v>0</v>
      </c>
      <c r="E29" s="97">
        <v>1</v>
      </c>
      <c r="F29" s="101">
        <v>0</v>
      </c>
      <c r="G29" s="101">
        <v>0</v>
      </c>
      <c r="H29" s="101">
        <v>0</v>
      </c>
      <c r="I29" s="101">
        <v>0</v>
      </c>
      <c r="J29" s="101">
        <v>0</v>
      </c>
      <c r="K29" s="101">
        <v>0</v>
      </c>
      <c r="L29" s="97">
        <v>1</v>
      </c>
      <c r="M29" s="101">
        <v>0</v>
      </c>
      <c r="N29" s="101">
        <v>0</v>
      </c>
      <c r="O29" s="101">
        <v>0</v>
      </c>
      <c r="P29" s="101">
        <v>0</v>
      </c>
      <c r="Q29" s="101">
        <v>0</v>
      </c>
      <c r="R29" s="101">
        <v>0</v>
      </c>
      <c r="S29" s="97">
        <v>1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97">
        <v>1</v>
      </c>
      <c r="AA29" s="101">
        <v>0</v>
      </c>
      <c r="AB29" s="101">
        <v>0</v>
      </c>
      <c r="AC29" s="96" t="s">
        <v>294</v>
      </c>
      <c r="AD29" s="101">
        <v>0</v>
      </c>
      <c r="AE29" s="101">
        <v>0</v>
      </c>
      <c r="AF29" s="101">
        <v>0</v>
      </c>
      <c r="AG29" s="97">
        <v>1</v>
      </c>
      <c r="AH29" s="101">
        <v>0</v>
      </c>
      <c r="AI29" s="101">
        <v>0</v>
      </c>
    </row>
    <row r="30" spans="1:35" ht="36" x14ac:dyDescent="0.4">
      <c r="A30" s="101">
        <v>0</v>
      </c>
      <c r="B30" s="101">
        <v>0</v>
      </c>
      <c r="C30" s="101">
        <v>0</v>
      </c>
      <c r="D30" s="101">
        <v>0</v>
      </c>
      <c r="E30" s="97">
        <v>1</v>
      </c>
      <c r="F30" s="101">
        <v>0</v>
      </c>
      <c r="G30" s="101">
        <v>0</v>
      </c>
      <c r="H30" s="101">
        <v>0</v>
      </c>
      <c r="I30" s="101">
        <v>0</v>
      </c>
      <c r="J30" s="101">
        <v>0</v>
      </c>
      <c r="K30" s="101">
        <v>0</v>
      </c>
      <c r="L30" s="97">
        <v>1</v>
      </c>
      <c r="M30" s="101">
        <v>0</v>
      </c>
      <c r="N30" s="101">
        <v>0</v>
      </c>
      <c r="O30" s="101">
        <v>0</v>
      </c>
      <c r="P30" s="101">
        <v>0</v>
      </c>
      <c r="Q30" s="101">
        <v>0</v>
      </c>
      <c r="R30" s="101">
        <v>0</v>
      </c>
      <c r="S30" s="97">
        <v>1</v>
      </c>
      <c r="T30" s="101">
        <v>0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97">
        <v>1</v>
      </c>
      <c r="AA30" s="101">
        <v>0</v>
      </c>
      <c r="AB30" s="101">
        <v>0</v>
      </c>
      <c r="AC30" s="96" t="s">
        <v>297</v>
      </c>
      <c r="AD30" s="101">
        <v>0</v>
      </c>
      <c r="AE30" s="101">
        <v>0</v>
      </c>
      <c r="AF30" s="101">
        <v>0</v>
      </c>
      <c r="AG30" s="97">
        <v>1</v>
      </c>
      <c r="AH30" s="101">
        <v>0</v>
      </c>
      <c r="AI30" s="101">
        <v>0</v>
      </c>
    </row>
    <row r="31" spans="1:35" ht="18" x14ac:dyDescent="0.4">
      <c r="A31" s="101">
        <v>0</v>
      </c>
      <c r="B31" s="101">
        <v>0</v>
      </c>
      <c r="C31" s="101">
        <v>0</v>
      </c>
      <c r="D31" s="101">
        <v>0</v>
      </c>
      <c r="E31" s="97">
        <v>1</v>
      </c>
      <c r="F31" s="101">
        <v>0</v>
      </c>
      <c r="G31" s="101">
        <v>0</v>
      </c>
      <c r="H31" s="96" t="s">
        <v>287</v>
      </c>
      <c r="I31" s="101">
        <v>0</v>
      </c>
      <c r="J31" s="101">
        <v>0</v>
      </c>
      <c r="K31" s="101">
        <v>0</v>
      </c>
      <c r="L31" s="97">
        <v>1</v>
      </c>
      <c r="M31" s="101">
        <v>0</v>
      </c>
      <c r="N31" s="101">
        <v>0</v>
      </c>
      <c r="O31" s="101">
        <v>0</v>
      </c>
      <c r="P31" s="101">
        <v>0</v>
      </c>
      <c r="Q31" s="101">
        <v>0</v>
      </c>
      <c r="R31" s="101">
        <v>0</v>
      </c>
      <c r="S31" s="97">
        <v>1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97">
        <v>1</v>
      </c>
      <c r="AA31" s="101">
        <v>0</v>
      </c>
      <c r="AB31" s="101">
        <v>0</v>
      </c>
      <c r="AC31" s="101">
        <v>0</v>
      </c>
      <c r="AD31" s="101">
        <v>0</v>
      </c>
      <c r="AE31" s="101">
        <v>0</v>
      </c>
      <c r="AF31" s="101">
        <v>0</v>
      </c>
      <c r="AG31" s="97">
        <v>1</v>
      </c>
      <c r="AH31" s="101">
        <v>0</v>
      </c>
      <c r="AI31" s="101">
        <v>0</v>
      </c>
    </row>
    <row r="32" spans="1:35" ht="18" x14ac:dyDescent="0.4">
      <c r="A32" s="101">
        <v>0</v>
      </c>
      <c r="B32" s="101">
        <v>0</v>
      </c>
      <c r="C32" s="101">
        <v>0</v>
      </c>
      <c r="D32" s="101">
        <v>0</v>
      </c>
      <c r="E32" s="97">
        <v>1</v>
      </c>
      <c r="F32" s="101">
        <v>0</v>
      </c>
      <c r="G32" s="101">
        <v>0</v>
      </c>
      <c r="H32" s="96" t="s">
        <v>249</v>
      </c>
      <c r="I32" s="101">
        <v>0</v>
      </c>
      <c r="J32" s="101">
        <v>0</v>
      </c>
      <c r="K32" s="101">
        <v>0</v>
      </c>
      <c r="L32" s="97">
        <v>1</v>
      </c>
      <c r="M32" s="101">
        <v>0</v>
      </c>
      <c r="N32" s="101">
        <v>0</v>
      </c>
      <c r="O32" s="101">
        <v>0</v>
      </c>
      <c r="P32" s="101">
        <v>0</v>
      </c>
      <c r="Q32" s="101">
        <v>0</v>
      </c>
      <c r="R32" s="101">
        <v>0</v>
      </c>
      <c r="S32" s="97">
        <v>1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97">
        <v>1</v>
      </c>
      <c r="AA32" s="101">
        <v>0</v>
      </c>
      <c r="AB32" s="101">
        <v>0</v>
      </c>
      <c r="AC32" s="101">
        <v>0</v>
      </c>
      <c r="AD32" s="101">
        <v>0</v>
      </c>
      <c r="AE32" s="101">
        <v>0</v>
      </c>
      <c r="AF32" s="101">
        <v>0</v>
      </c>
      <c r="AG32" s="97">
        <v>1</v>
      </c>
      <c r="AH32" s="101">
        <v>0</v>
      </c>
      <c r="AI32" s="101">
        <v>0</v>
      </c>
    </row>
    <row r="33" spans="1:35" ht="18" x14ac:dyDescent="0.4">
      <c r="A33" s="101">
        <v>0</v>
      </c>
      <c r="B33" s="101">
        <v>0</v>
      </c>
      <c r="C33" s="101">
        <v>0</v>
      </c>
      <c r="D33" s="101">
        <v>0</v>
      </c>
      <c r="E33" s="97">
        <v>1</v>
      </c>
      <c r="F33" s="101">
        <v>0</v>
      </c>
      <c r="G33" s="101">
        <v>0</v>
      </c>
      <c r="H33" s="96" t="s">
        <v>302</v>
      </c>
      <c r="I33" s="101">
        <v>0</v>
      </c>
      <c r="J33" s="101">
        <v>0</v>
      </c>
      <c r="K33" s="101">
        <v>0</v>
      </c>
      <c r="L33" s="97">
        <v>1</v>
      </c>
      <c r="M33" s="101">
        <v>0</v>
      </c>
      <c r="N33" s="101">
        <v>0</v>
      </c>
      <c r="O33" s="96" t="s">
        <v>287</v>
      </c>
      <c r="P33" s="101">
        <v>0</v>
      </c>
      <c r="Q33" s="101">
        <v>0</v>
      </c>
      <c r="R33" s="101">
        <v>0</v>
      </c>
      <c r="S33" s="97">
        <v>1</v>
      </c>
      <c r="T33" s="101">
        <v>0</v>
      </c>
      <c r="U33" s="101">
        <v>0</v>
      </c>
      <c r="V33" s="96" t="s">
        <v>232</v>
      </c>
      <c r="W33" s="101">
        <v>0</v>
      </c>
      <c r="X33" s="101">
        <v>0</v>
      </c>
      <c r="Y33" s="101">
        <v>0</v>
      </c>
      <c r="Z33" s="97">
        <v>1</v>
      </c>
      <c r="AA33" s="101">
        <v>0</v>
      </c>
      <c r="AB33" s="101">
        <v>0</v>
      </c>
      <c r="AC33" s="101">
        <v>0</v>
      </c>
      <c r="AD33" s="101">
        <v>0</v>
      </c>
      <c r="AE33" s="101">
        <v>0</v>
      </c>
      <c r="AF33" s="101">
        <v>0</v>
      </c>
      <c r="AG33" s="97">
        <v>1</v>
      </c>
      <c r="AH33" s="101">
        <v>0</v>
      </c>
      <c r="AI33" s="101">
        <v>0</v>
      </c>
    </row>
    <row r="34" spans="1:35" ht="18" x14ac:dyDescent="0.4">
      <c r="A34" s="101">
        <v>0</v>
      </c>
      <c r="B34" s="101">
        <v>0</v>
      </c>
      <c r="C34" s="101">
        <v>0</v>
      </c>
      <c r="D34" s="101">
        <v>0</v>
      </c>
      <c r="E34" s="97">
        <v>1</v>
      </c>
      <c r="F34" s="101">
        <v>0</v>
      </c>
      <c r="G34" s="101">
        <v>0</v>
      </c>
      <c r="H34" s="96" t="s">
        <v>282</v>
      </c>
      <c r="I34" s="101">
        <v>0</v>
      </c>
      <c r="J34" s="101">
        <v>0</v>
      </c>
      <c r="K34" s="101">
        <v>0</v>
      </c>
      <c r="L34" s="97">
        <v>1</v>
      </c>
      <c r="M34" s="101">
        <v>0</v>
      </c>
      <c r="N34" s="101">
        <v>0</v>
      </c>
      <c r="O34" s="96" t="s">
        <v>249</v>
      </c>
      <c r="P34" s="101">
        <v>0</v>
      </c>
      <c r="Q34" s="101">
        <v>0</v>
      </c>
      <c r="R34" s="101">
        <v>0</v>
      </c>
      <c r="S34" s="97">
        <v>1</v>
      </c>
      <c r="T34" s="101">
        <v>0</v>
      </c>
      <c r="U34" s="101">
        <v>0</v>
      </c>
      <c r="V34" s="96" t="s">
        <v>287</v>
      </c>
      <c r="W34" s="101">
        <v>0</v>
      </c>
      <c r="X34" s="101">
        <v>0</v>
      </c>
      <c r="Y34" s="101">
        <v>0</v>
      </c>
      <c r="Z34" s="97">
        <v>1</v>
      </c>
      <c r="AA34" s="101">
        <v>0</v>
      </c>
      <c r="AB34" s="101">
        <v>0</v>
      </c>
      <c r="AC34" s="101">
        <v>0</v>
      </c>
      <c r="AD34" s="101">
        <v>0</v>
      </c>
      <c r="AE34" s="101">
        <v>0</v>
      </c>
      <c r="AF34" s="101">
        <v>0</v>
      </c>
      <c r="AG34" s="97">
        <v>1</v>
      </c>
      <c r="AH34" s="101">
        <v>0</v>
      </c>
      <c r="AI34" s="101">
        <v>0</v>
      </c>
    </row>
    <row r="35" spans="1:35" ht="18" x14ac:dyDescent="0.4">
      <c r="A35" s="101">
        <v>0</v>
      </c>
      <c r="B35" s="101">
        <v>0</v>
      </c>
      <c r="C35" s="101">
        <v>0</v>
      </c>
      <c r="D35" s="101">
        <v>0</v>
      </c>
      <c r="E35" s="97">
        <v>1</v>
      </c>
      <c r="F35" s="101">
        <v>0</v>
      </c>
      <c r="G35" s="101">
        <v>0</v>
      </c>
      <c r="H35" s="96" t="s">
        <v>215</v>
      </c>
      <c r="I35" s="101">
        <v>0</v>
      </c>
      <c r="J35" s="101">
        <v>0</v>
      </c>
      <c r="K35" s="101">
        <v>0</v>
      </c>
      <c r="L35" s="97">
        <v>1</v>
      </c>
      <c r="M35" s="101">
        <v>0</v>
      </c>
      <c r="N35" s="101">
        <v>0</v>
      </c>
      <c r="O35" s="96" t="s">
        <v>302</v>
      </c>
      <c r="P35" s="101">
        <v>0</v>
      </c>
      <c r="Q35" s="101">
        <v>0</v>
      </c>
      <c r="R35" s="101">
        <v>0</v>
      </c>
      <c r="S35" s="97">
        <v>1</v>
      </c>
      <c r="T35" s="101">
        <v>0</v>
      </c>
      <c r="U35" s="101">
        <v>0</v>
      </c>
      <c r="V35" s="96" t="s">
        <v>249</v>
      </c>
      <c r="W35" s="101">
        <v>0</v>
      </c>
      <c r="X35" s="101">
        <v>0</v>
      </c>
      <c r="Y35" s="101">
        <v>0</v>
      </c>
      <c r="Z35" s="97">
        <v>1</v>
      </c>
      <c r="AA35" s="101">
        <v>0</v>
      </c>
      <c r="AB35" s="101">
        <v>0</v>
      </c>
      <c r="AC35" s="101">
        <v>0</v>
      </c>
      <c r="AD35" s="101">
        <v>0</v>
      </c>
      <c r="AE35" s="101">
        <v>0</v>
      </c>
      <c r="AF35" s="101">
        <v>0</v>
      </c>
      <c r="AG35" s="97">
        <v>1</v>
      </c>
      <c r="AH35" s="101">
        <v>0</v>
      </c>
      <c r="AI35" s="101">
        <v>0</v>
      </c>
    </row>
    <row r="36" spans="1:35" ht="18" x14ac:dyDescent="0.4">
      <c r="A36" s="96" t="s">
        <v>232</v>
      </c>
      <c r="B36" s="101">
        <v>0</v>
      </c>
      <c r="C36" s="101">
        <v>0</v>
      </c>
      <c r="D36" s="101">
        <v>0</v>
      </c>
      <c r="E36" s="97">
        <v>1</v>
      </c>
      <c r="F36" s="101">
        <v>0</v>
      </c>
      <c r="G36" s="101">
        <v>0</v>
      </c>
      <c r="H36" s="96" t="s">
        <v>269</v>
      </c>
      <c r="I36" s="101">
        <v>0</v>
      </c>
      <c r="J36" s="101">
        <v>0</v>
      </c>
      <c r="K36" s="101">
        <v>0</v>
      </c>
      <c r="L36" s="97">
        <v>1</v>
      </c>
      <c r="M36" s="101">
        <v>0</v>
      </c>
      <c r="N36" s="101">
        <v>0</v>
      </c>
      <c r="O36" s="96" t="s">
        <v>282</v>
      </c>
      <c r="P36" s="101">
        <v>0</v>
      </c>
      <c r="Q36" s="101">
        <v>0</v>
      </c>
      <c r="R36" s="101">
        <v>0</v>
      </c>
      <c r="S36" s="97">
        <v>1</v>
      </c>
      <c r="T36" s="101">
        <v>0</v>
      </c>
      <c r="U36" s="101">
        <v>0</v>
      </c>
      <c r="V36" s="96" t="s">
        <v>302</v>
      </c>
      <c r="W36" s="101">
        <v>0</v>
      </c>
      <c r="X36" s="101">
        <v>0</v>
      </c>
      <c r="Y36" s="101">
        <v>0</v>
      </c>
      <c r="Z36" s="97">
        <v>1</v>
      </c>
      <c r="AA36" s="101">
        <v>0</v>
      </c>
      <c r="AB36" s="101">
        <v>0</v>
      </c>
      <c r="AC36" s="101">
        <v>0</v>
      </c>
      <c r="AD36" s="101">
        <v>0</v>
      </c>
      <c r="AE36" s="101">
        <v>0</v>
      </c>
      <c r="AF36" s="101">
        <v>0</v>
      </c>
      <c r="AG36" s="97">
        <v>1</v>
      </c>
      <c r="AH36" s="101">
        <v>0</v>
      </c>
      <c r="AI36" s="101">
        <v>0</v>
      </c>
    </row>
    <row r="37" spans="1:35" ht="18" x14ac:dyDescent="0.4">
      <c r="A37" s="96" t="s">
        <v>287</v>
      </c>
      <c r="B37" s="101">
        <v>0</v>
      </c>
      <c r="C37" s="101">
        <v>0</v>
      </c>
      <c r="D37" s="101">
        <v>0</v>
      </c>
      <c r="E37" s="97">
        <v>1</v>
      </c>
      <c r="F37" s="101">
        <v>0</v>
      </c>
      <c r="G37" s="101">
        <v>0</v>
      </c>
      <c r="H37" s="96" t="s">
        <v>247</v>
      </c>
      <c r="I37" s="101">
        <v>0</v>
      </c>
      <c r="J37" s="101">
        <v>0</v>
      </c>
      <c r="K37" s="101">
        <v>0</v>
      </c>
      <c r="L37" s="97">
        <v>1</v>
      </c>
      <c r="M37" s="101">
        <v>0</v>
      </c>
      <c r="N37" s="101">
        <v>0</v>
      </c>
      <c r="O37" s="96" t="s">
        <v>215</v>
      </c>
      <c r="P37" s="101">
        <v>0</v>
      </c>
      <c r="Q37" s="101">
        <v>0</v>
      </c>
      <c r="R37" s="101">
        <v>0</v>
      </c>
      <c r="S37" s="97">
        <v>1</v>
      </c>
      <c r="T37" s="101">
        <v>0</v>
      </c>
      <c r="U37" s="101">
        <v>0</v>
      </c>
      <c r="V37" s="96" t="s">
        <v>282</v>
      </c>
      <c r="W37" s="101">
        <v>0</v>
      </c>
      <c r="X37" s="101">
        <v>0</v>
      </c>
      <c r="Y37" s="101">
        <v>0</v>
      </c>
      <c r="Z37" s="97">
        <v>1</v>
      </c>
      <c r="AA37" s="101">
        <v>0</v>
      </c>
      <c r="AB37" s="101">
        <v>0</v>
      </c>
      <c r="AC37" s="101">
        <v>0</v>
      </c>
      <c r="AD37" s="101">
        <v>0</v>
      </c>
      <c r="AE37" s="101">
        <v>0</v>
      </c>
      <c r="AF37" s="101">
        <v>0</v>
      </c>
      <c r="AG37" s="97">
        <v>1</v>
      </c>
      <c r="AH37" s="101">
        <v>0</v>
      </c>
      <c r="AI37" s="101">
        <v>0</v>
      </c>
    </row>
    <row r="38" spans="1:35" ht="18" x14ac:dyDescent="0.4">
      <c r="A38" s="96" t="s">
        <v>249</v>
      </c>
      <c r="B38" s="101">
        <v>0</v>
      </c>
      <c r="C38" s="101">
        <v>0</v>
      </c>
      <c r="D38" s="101">
        <v>0</v>
      </c>
      <c r="E38" s="97">
        <v>1</v>
      </c>
      <c r="F38" s="101">
        <v>0</v>
      </c>
      <c r="G38" s="101">
        <v>0</v>
      </c>
      <c r="H38" s="96" t="s">
        <v>340</v>
      </c>
      <c r="I38" s="101">
        <v>0</v>
      </c>
      <c r="J38" s="101">
        <v>0</v>
      </c>
      <c r="K38" s="101">
        <v>0</v>
      </c>
      <c r="L38" s="97">
        <v>1</v>
      </c>
      <c r="M38" s="101">
        <v>0</v>
      </c>
      <c r="N38" s="101">
        <v>0</v>
      </c>
      <c r="O38" s="96" t="s">
        <v>269</v>
      </c>
      <c r="P38" s="101">
        <v>0</v>
      </c>
      <c r="Q38" s="101">
        <v>0</v>
      </c>
      <c r="R38" s="101">
        <v>0</v>
      </c>
      <c r="S38" s="97">
        <v>1</v>
      </c>
      <c r="T38" s="101">
        <v>0</v>
      </c>
      <c r="U38" s="101">
        <v>0</v>
      </c>
      <c r="V38" s="96" t="s">
        <v>215</v>
      </c>
      <c r="W38" s="101">
        <v>0</v>
      </c>
      <c r="X38" s="101">
        <v>0</v>
      </c>
      <c r="Y38" s="101">
        <v>0</v>
      </c>
      <c r="Z38" s="97">
        <v>1</v>
      </c>
      <c r="AA38" s="101">
        <v>0</v>
      </c>
      <c r="AB38" s="101">
        <v>0</v>
      </c>
      <c r="AC38" s="96" t="s">
        <v>232</v>
      </c>
      <c r="AD38" s="101">
        <v>0</v>
      </c>
      <c r="AE38" s="101">
        <v>0</v>
      </c>
      <c r="AF38" s="101">
        <v>0</v>
      </c>
      <c r="AG38" s="97">
        <v>1</v>
      </c>
      <c r="AH38" s="101">
        <v>0</v>
      </c>
      <c r="AI38" s="101">
        <v>0</v>
      </c>
    </row>
    <row r="39" spans="1:35" ht="18" x14ac:dyDescent="0.4">
      <c r="A39" s="96" t="s">
        <v>302</v>
      </c>
      <c r="B39" s="101">
        <v>0</v>
      </c>
      <c r="C39" s="101">
        <v>0</v>
      </c>
      <c r="D39" s="101">
        <v>0</v>
      </c>
      <c r="E39" s="97">
        <v>1</v>
      </c>
      <c r="F39" s="101">
        <v>0</v>
      </c>
      <c r="G39" s="101">
        <v>0</v>
      </c>
      <c r="H39" s="96" t="s">
        <v>265</v>
      </c>
      <c r="I39" s="101">
        <v>0</v>
      </c>
      <c r="J39" s="101">
        <v>0</v>
      </c>
      <c r="K39" s="101">
        <v>0</v>
      </c>
      <c r="L39" s="97">
        <v>1</v>
      </c>
      <c r="M39" s="101">
        <v>0</v>
      </c>
      <c r="N39" s="101">
        <v>0</v>
      </c>
      <c r="O39" s="96" t="s">
        <v>247</v>
      </c>
      <c r="P39" s="101">
        <v>0</v>
      </c>
      <c r="Q39" s="101">
        <v>0</v>
      </c>
      <c r="R39" s="101">
        <v>0</v>
      </c>
      <c r="S39" s="97">
        <v>1</v>
      </c>
      <c r="T39" s="101">
        <v>0</v>
      </c>
      <c r="U39" s="101">
        <v>0</v>
      </c>
      <c r="V39" s="96" t="s">
        <v>269</v>
      </c>
      <c r="W39" s="101">
        <v>0</v>
      </c>
      <c r="X39" s="101">
        <v>0</v>
      </c>
      <c r="Y39" s="101">
        <v>0</v>
      </c>
      <c r="Z39" s="97">
        <v>1</v>
      </c>
      <c r="AA39" s="101">
        <v>0</v>
      </c>
      <c r="AB39" s="101">
        <v>0</v>
      </c>
      <c r="AC39" s="96" t="s">
        <v>287</v>
      </c>
      <c r="AD39" s="101">
        <v>0</v>
      </c>
      <c r="AE39" s="101">
        <v>0</v>
      </c>
      <c r="AF39" s="101">
        <v>0</v>
      </c>
      <c r="AG39" s="97">
        <v>1</v>
      </c>
      <c r="AH39" s="101">
        <v>0</v>
      </c>
      <c r="AI39" s="101">
        <v>0</v>
      </c>
    </row>
    <row r="40" spans="1:35" ht="18" x14ac:dyDescent="0.4">
      <c r="A40" s="96" t="s">
        <v>282</v>
      </c>
      <c r="B40" s="101">
        <v>0</v>
      </c>
      <c r="C40" s="101">
        <v>0</v>
      </c>
      <c r="D40" s="101">
        <v>0</v>
      </c>
      <c r="E40" s="97">
        <v>1</v>
      </c>
      <c r="F40" s="101">
        <v>0</v>
      </c>
      <c r="G40" s="101">
        <v>0</v>
      </c>
      <c r="H40" s="96" t="s">
        <v>245</v>
      </c>
      <c r="I40" s="101">
        <v>0</v>
      </c>
      <c r="J40" s="101">
        <v>0</v>
      </c>
      <c r="K40" s="101">
        <v>0</v>
      </c>
      <c r="L40" s="97">
        <v>1</v>
      </c>
      <c r="M40" s="101">
        <v>0</v>
      </c>
      <c r="N40" s="101">
        <v>0</v>
      </c>
      <c r="O40" s="96" t="s">
        <v>340</v>
      </c>
      <c r="P40" s="101">
        <v>0</v>
      </c>
      <c r="Q40" s="101">
        <v>0</v>
      </c>
      <c r="R40" s="101">
        <v>0</v>
      </c>
      <c r="S40" s="97">
        <v>1</v>
      </c>
      <c r="T40" s="101">
        <v>0</v>
      </c>
      <c r="U40" s="101">
        <v>0</v>
      </c>
      <c r="V40" s="96" t="s">
        <v>340</v>
      </c>
      <c r="W40" s="101">
        <v>0</v>
      </c>
      <c r="X40" s="101">
        <v>0</v>
      </c>
      <c r="Y40" s="101">
        <v>0</v>
      </c>
      <c r="Z40" s="97">
        <v>1</v>
      </c>
      <c r="AA40" s="101">
        <v>0</v>
      </c>
      <c r="AB40" s="101">
        <v>0</v>
      </c>
      <c r="AC40" s="96" t="s">
        <v>302</v>
      </c>
      <c r="AD40" s="101">
        <v>0</v>
      </c>
      <c r="AE40" s="101">
        <v>0</v>
      </c>
      <c r="AF40" s="101">
        <v>0</v>
      </c>
      <c r="AG40" s="97">
        <v>1</v>
      </c>
      <c r="AH40" s="101">
        <v>0</v>
      </c>
      <c r="AI40" s="101">
        <v>0</v>
      </c>
    </row>
    <row r="41" spans="1:35" ht="18" x14ac:dyDescent="0.4">
      <c r="A41" s="96" t="s">
        <v>269</v>
      </c>
      <c r="B41" s="101">
        <v>0</v>
      </c>
      <c r="C41" s="101">
        <v>0</v>
      </c>
      <c r="D41" s="101">
        <v>0</v>
      </c>
      <c r="E41" s="97">
        <v>1</v>
      </c>
      <c r="F41" s="101">
        <v>0</v>
      </c>
      <c r="G41" s="101">
        <v>0</v>
      </c>
      <c r="H41" s="96" t="s">
        <v>259</v>
      </c>
      <c r="I41" s="101">
        <v>0</v>
      </c>
      <c r="J41" s="101">
        <v>0</v>
      </c>
      <c r="K41" s="101">
        <v>0</v>
      </c>
      <c r="L41" s="97">
        <v>1</v>
      </c>
      <c r="M41" s="101">
        <v>0</v>
      </c>
      <c r="N41" s="101">
        <v>0</v>
      </c>
      <c r="O41" s="96" t="s">
        <v>265</v>
      </c>
      <c r="P41" s="101">
        <v>0</v>
      </c>
      <c r="Q41" s="101">
        <v>0</v>
      </c>
      <c r="R41" s="101">
        <v>0</v>
      </c>
      <c r="S41" s="97">
        <v>1</v>
      </c>
      <c r="T41" s="101">
        <v>0</v>
      </c>
      <c r="U41" s="101">
        <v>0</v>
      </c>
      <c r="V41" s="96" t="s">
        <v>281</v>
      </c>
      <c r="W41" s="101">
        <v>0</v>
      </c>
      <c r="X41" s="101">
        <v>0</v>
      </c>
      <c r="Y41" s="101">
        <v>0</v>
      </c>
      <c r="Z41" s="97">
        <v>1</v>
      </c>
      <c r="AA41" s="101">
        <v>0</v>
      </c>
      <c r="AB41" s="101">
        <v>0</v>
      </c>
      <c r="AC41" s="96" t="s">
        <v>282</v>
      </c>
      <c r="AD41" s="101">
        <v>0</v>
      </c>
      <c r="AE41" s="101">
        <v>0</v>
      </c>
      <c r="AF41" s="101">
        <v>0</v>
      </c>
      <c r="AG41" s="97">
        <v>1</v>
      </c>
      <c r="AH41" s="101">
        <v>0</v>
      </c>
      <c r="AI41" s="101">
        <v>0</v>
      </c>
    </row>
    <row r="42" spans="1:35" ht="36" x14ac:dyDescent="0.4">
      <c r="A42" s="96" t="s">
        <v>340</v>
      </c>
      <c r="B42" s="101">
        <v>0</v>
      </c>
      <c r="C42" s="101">
        <v>0</v>
      </c>
      <c r="D42" s="101">
        <v>0</v>
      </c>
      <c r="E42" s="97">
        <v>1</v>
      </c>
      <c r="F42" s="101">
        <v>0</v>
      </c>
      <c r="G42" s="101">
        <v>0</v>
      </c>
      <c r="H42" s="96" t="s">
        <v>239</v>
      </c>
      <c r="I42" s="101">
        <v>0</v>
      </c>
      <c r="J42" s="101">
        <v>0</v>
      </c>
      <c r="K42" s="101">
        <v>0</v>
      </c>
      <c r="L42" s="97">
        <v>1</v>
      </c>
      <c r="M42" s="101">
        <v>0</v>
      </c>
      <c r="N42" s="101">
        <v>0</v>
      </c>
      <c r="O42" s="96" t="s">
        <v>245</v>
      </c>
      <c r="P42" s="101">
        <v>0</v>
      </c>
      <c r="Q42" s="101">
        <v>0</v>
      </c>
      <c r="R42" s="101">
        <v>0</v>
      </c>
      <c r="S42" s="97">
        <v>1</v>
      </c>
      <c r="T42" s="101">
        <v>0</v>
      </c>
      <c r="U42" s="101">
        <v>0</v>
      </c>
      <c r="V42" s="96" t="s">
        <v>307</v>
      </c>
      <c r="W42" s="101">
        <v>0</v>
      </c>
      <c r="X42" s="101">
        <v>0</v>
      </c>
      <c r="Y42" s="101">
        <v>0</v>
      </c>
      <c r="Z42" s="97">
        <v>1</v>
      </c>
      <c r="AA42" s="101">
        <v>0</v>
      </c>
      <c r="AB42" s="101">
        <v>0</v>
      </c>
      <c r="AC42" s="96" t="s">
        <v>215</v>
      </c>
      <c r="AD42" s="101">
        <v>0</v>
      </c>
      <c r="AE42" s="101">
        <v>0</v>
      </c>
      <c r="AF42" s="101">
        <v>0</v>
      </c>
      <c r="AG42" s="97">
        <v>1</v>
      </c>
      <c r="AH42" s="101">
        <v>0</v>
      </c>
      <c r="AI42" s="101">
        <v>0</v>
      </c>
    </row>
    <row r="43" spans="1:35" ht="18" x14ac:dyDescent="0.4">
      <c r="A43" s="96" t="s">
        <v>281</v>
      </c>
      <c r="B43" s="101">
        <v>0</v>
      </c>
      <c r="C43" s="101">
        <v>0</v>
      </c>
      <c r="D43" s="101">
        <v>0</v>
      </c>
      <c r="E43" s="97">
        <v>1</v>
      </c>
      <c r="F43" s="101">
        <v>0</v>
      </c>
      <c r="G43" s="101">
        <v>0</v>
      </c>
      <c r="H43" s="96" t="s">
        <v>281</v>
      </c>
      <c r="I43" s="101">
        <v>0</v>
      </c>
      <c r="J43" s="101">
        <v>0</v>
      </c>
      <c r="K43" s="101">
        <v>0</v>
      </c>
      <c r="L43" s="97">
        <v>1</v>
      </c>
      <c r="M43" s="101">
        <v>0</v>
      </c>
      <c r="N43" s="101">
        <v>0</v>
      </c>
      <c r="O43" s="96" t="s">
        <v>259</v>
      </c>
      <c r="P43" s="101">
        <v>0</v>
      </c>
      <c r="Q43" s="101">
        <v>0</v>
      </c>
      <c r="R43" s="101">
        <v>0</v>
      </c>
      <c r="S43" s="97">
        <v>1</v>
      </c>
      <c r="T43" s="101">
        <v>0</v>
      </c>
      <c r="U43" s="101">
        <v>0</v>
      </c>
      <c r="V43" s="96" t="s">
        <v>301</v>
      </c>
      <c r="W43" s="101">
        <v>0</v>
      </c>
      <c r="X43" s="101">
        <v>0</v>
      </c>
      <c r="Y43" s="101">
        <v>0</v>
      </c>
      <c r="Z43" s="97">
        <v>1</v>
      </c>
      <c r="AA43" s="101">
        <v>0</v>
      </c>
      <c r="AB43" s="101">
        <v>0</v>
      </c>
      <c r="AC43" s="96" t="s">
        <v>247</v>
      </c>
      <c r="AD43" s="101">
        <v>0</v>
      </c>
      <c r="AE43" s="101">
        <v>0</v>
      </c>
      <c r="AF43" s="101">
        <v>0</v>
      </c>
      <c r="AG43" s="97">
        <v>1</v>
      </c>
      <c r="AH43" s="101">
        <v>0</v>
      </c>
      <c r="AI43" s="101">
        <v>0</v>
      </c>
    </row>
    <row r="44" spans="1:35" ht="36" x14ac:dyDescent="0.4">
      <c r="A44" s="96" t="s">
        <v>307</v>
      </c>
      <c r="B44" s="101">
        <v>0</v>
      </c>
      <c r="C44" s="101">
        <v>0</v>
      </c>
      <c r="D44" s="101">
        <v>0</v>
      </c>
      <c r="E44" s="97">
        <v>1</v>
      </c>
      <c r="F44" s="101">
        <v>0</v>
      </c>
      <c r="G44" s="101">
        <v>0</v>
      </c>
      <c r="H44" s="96" t="s">
        <v>307</v>
      </c>
      <c r="I44" s="101">
        <v>0</v>
      </c>
      <c r="J44" s="101">
        <v>0</v>
      </c>
      <c r="K44" s="101">
        <v>0</v>
      </c>
      <c r="L44" s="97">
        <v>1</v>
      </c>
      <c r="M44" s="101">
        <v>0</v>
      </c>
      <c r="N44" s="101">
        <v>0</v>
      </c>
      <c r="O44" s="96" t="s">
        <v>239</v>
      </c>
      <c r="P44" s="101">
        <v>0</v>
      </c>
      <c r="Q44" s="101">
        <v>0</v>
      </c>
      <c r="R44" s="101">
        <v>0</v>
      </c>
      <c r="S44" s="97">
        <v>1</v>
      </c>
      <c r="T44" s="101">
        <v>0</v>
      </c>
      <c r="U44" s="101">
        <v>0</v>
      </c>
      <c r="V44" s="96" t="s">
        <v>343</v>
      </c>
      <c r="W44" s="101">
        <v>0</v>
      </c>
      <c r="X44" s="101">
        <v>0</v>
      </c>
      <c r="Y44" s="101">
        <v>0</v>
      </c>
      <c r="Z44" s="97">
        <v>1</v>
      </c>
      <c r="AA44" s="101">
        <v>0</v>
      </c>
      <c r="AB44" s="101">
        <v>0</v>
      </c>
      <c r="AC44" s="96" t="s">
        <v>340</v>
      </c>
      <c r="AD44" s="101">
        <v>0</v>
      </c>
      <c r="AE44" s="101">
        <v>0</v>
      </c>
      <c r="AF44" s="101">
        <v>0</v>
      </c>
      <c r="AG44" s="97">
        <v>1</v>
      </c>
      <c r="AH44" s="101">
        <v>0</v>
      </c>
      <c r="AI44" s="101">
        <v>0</v>
      </c>
    </row>
    <row r="45" spans="1:35" ht="18" x14ac:dyDescent="0.4">
      <c r="A45" s="96" t="s">
        <v>301</v>
      </c>
      <c r="B45" s="101">
        <v>0</v>
      </c>
      <c r="C45" s="101">
        <v>0</v>
      </c>
      <c r="D45" s="101">
        <v>0</v>
      </c>
      <c r="E45" s="97">
        <v>1</v>
      </c>
      <c r="F45" s="101">
        <v>0</v>
      </c>
      <c r="G45" s="101">
        <v>0</v>
      </c>
      <c r="H45" s="96" t="s">
        <v>301</v>
      </c>
      <c r="I45" s="101">
        <v>0</v>
      </c>
      <c r="J45" s="101">
        <v>0</v>
      </c>
      <c r="K45" s="101">
        <v>0</v>
      </c>
      <c r="L45" s="97">
        <v>1</v>
      </c>
      <c r="M45" s="101">
        <v>0</v>
      </c>
      <c r="N45" s="101">
        <v>0</v>
      </c>
      <c r="O45" s="96" t="s">
        <v>281</v>
      </c>
      <c r="P45" s="101">
        <v>0</v>
      </c>
      <c r="Q45" s="101">
        <v>0</v>
      </c>
      <c r="R45" s="101">
        <v>0</v>
      </c>
      <c r="S45" s="97">
        <v>1</v>
      </c>
      <c r="T45" s="101">
        <v>0</v>
      </c>
      <c r="U45" s="101">
        <v>0</v>
      </c>
      <c r="V45" s="96" t="s">
        <v>305</v>
      </c>
      <c r="W45" s="101">
        <v>0</v>
      </c>
      <c r="X45" s="101">
        <v>0</v>
      </c>
      <c r="Y45" s="101">
        <v>0</v>
      </c>
      <c r="Z45" s="97">
        <v>1</v>
      </c>
      <c r="AA45" s="101">
        <v>0</v>
      </c>
      <c r="AB45" s="101">
        <v>0</v>
      </c>
      <c r="AC45" s="96" t="s">
        <v>265</v>
      </c>
      <c r="AD45" s="101">
        <v>0</v>
      </c>
      <c r="AE45" s="101">
        <v>0</v>
      </c>
      <c r="AF45" s="101">
        <v>0</v>
      </c>
      <c r="AG45" s="97">
        <v>1</v>
      </c>
      <c r="AH45" s="101">
        <v>0</v>
      </c>
      <c r="AI45" s="101">
        <v>0</v>
      </c>
    </row>
    <row r="46" spans="1:35" ht="18" x14ac:dyDescent="0.4">
      <c r="A46" s="96" t="s">
        <v>343</v>
      </c>
      <c r="B46" s="101">
        <v>0</v>
      </c>
      <c r="C46" s="101">
        <v>0</v>
      </c>
      <c r="D46" s="101">
        <v>0</v>
      </c>
      <c r="E46" s="97">
        <v>1</v>
      </c>
      <c r="F46" s="101">
        <v>0</v>
      </c>
      <c r="G46" s="101">
        <v>0</v>
      </c>
      <c r="H46" s="96" t="s">
        <v>343</v>
      </c>
      <c r="I46" s="101">
        <v>0</v>
      </c>
      <c r="J46" s="101">
        <v>0</v>
      </c>
      <c r="K46" s="101">
        <v>0</v>
      </c>
      <c r="L46" s="97">
        <v>1</v>
      </c>
      <c r="M46" s="101">
        <v>0</v>
      </c>
      <c r="N46" s="101">
        <v>0</v>
      </c>
      <c r="O46" s="96" t="s">
        <v>307</v>
      </c>
      <c r="P46" s="101">
        <v>0</v>
      </c>
      <c r="Q46" s="101">
        <v>0</v>
      </c>
      <c r="R46" s="101">
        <v>0</v>
      </c>
      <c r="S46" s="97">
        <v>1</v>
      </c>
      <c r="T46" s="101">
        <v>0</v>
      </c>
      <c r="U46" s="101">
        <v>0</v>
      </c>
      <c r="V46" s="96" t="s">
        <v>290</v>
      </c>
      <c r="W46" s="101">
        <v>0</v>
      </c>
      <c r="X46" s="101">
        <v>0</v>
      </c>
      <c r="Y46" s="101">
        <v>0</v>
      </c>
      <c r="Z46" s="97">
        <v>1</v>
      </c>
      <c r="AA46" s="101">
        <v>0</v>
      </c>
      <c r="AB46" s="101">
        <v>0</v>
      </c>
      <c r="AC46" s="96" t="s">
        <v>245</v>
      </c>
      <c r="AD46" s="101">
        <v>0</v>
      </c>
      <c r="AE46" s="101">
        <v>0</v>
      </c>
      <c r="AF46" s="101">
        <v>0</v>
      </c>
      <c r="AG46" s="97">
        <v>1</v>
      </c>
      <c r="AH46" s="101">
        <v>0</v>
      </c>
      <c r="AI46" s="101">
        <v>0</v>
      </c>
    </row>
    <row r="47" spans="1:35" ht="18" x14ac:dyDescent="0.4">
      <c r="A47" s="96" t="s">
        <v>305</v>
      </c>
      <c r="B47" s="101">
        <v>0</v>
      </c>
      <c r="C47" s="101">
        <v>0</v>
      </c>
      <c r="D47" s="101">
        <v>0</v>
      </c>
      <c r="E47" s="97">
        <v>1</v>
      </c>
      <c r="F47" s="101">
        <v>0</v>
      </c>
      <c r="G47" s="101">
        <v>0</v>
      </c>
      <c r="H47" s="96" t="s">
        <v>305</v>
      </c>
      <c r="I47" s="101">
        <v>0</v>
      </c>
      <c r="J47" s="101">
        <v>0</v>
      </c>
      <c r="K47" s="101">
        <v>0</v>
      </c>
      <c r="L47" s="97">
        <v>1</v>
      </c>
      <c r="M47" s="101">
        <v>0</v>
      </c>
      <c r="N47" s="101">
        <v>0</v>
      </c>
      <c r="O47" s="96" t="s">
        <v>301</v>
      </c>
      <c r="P47" s="101">
        <v>0</v>
      </c>
      <c r="Q47" s="101">
        <v>0</v>
      </c>
      <c r="R47" s="101">
        <v>0</v>
      </c>
      <c r="S47" s="97">
        <v>1</v>
      </c>
      <c r="T47" s="101">
        <v>0</v>
      </c>
      <c r="U47" s="101">
        <v>0</v>
      </c>
      <c r="V47" s="96" t="s">
        <v>262</v>
      </c>
      <c r="W47" s="101">
        <v>0</v>
      </c>
      <c r="X47" s="101">
        <v>0</v>
      </c>
      <c r="Y47" s="101">
        <v>0</v>
      </c>
      <c r="Z47" s="97">
        <v>1</v>
      </c>
      <c r="AA47" s="101">
        <v>0</v>
      </c>
      <c r="AB47" s="101">
        <v>0</v>
      </c>
      <c r="AC47" s="96" t="s">
        <v>259</v>
      </c>
      <c r="AD47" s="101">
        <v>0</v>
      </c>
      <c r="AE47" s="101">
        <v>0</v>
      </c>
      <c r="AF47" s="101">
        <v>0</v>
      </c>
      <c r="AG47" s="97">
        <v>1</v>
      </c>
      <c r="AH47" s="101">
        <v>0</v>
      </c>
      <c r="AI47" s="101">
        <v>0</v>
      </c>
    </row>
    <row r="48" spans="1:35" ht="36" x14ac:dyDescent="0.4">
      <c r="A48" s="96" t="s">
        <v>290</v>
      </c>
      <c r="B48" s="101">
        <v>0</v>
      </c>
      <c r="C48" s="101">
        <v>0</v>
      </c>
      <c r="D48" s="101">
        <v>0</v>
      </c>
      <c r="E48" s="97">
        <v>1</v>
      </c>
      <c r="F48" s="101">
        <v>0</v>
      </c>
      <c r="G48" s="101">
        <v>0</v>
      </c>
      <c r="H48" s="96" t="s">
        <v>290</v>
      </c>
      <c r="I48" s="101">
        <v>0</v>
      </c>
      <c r="J48" s="101">
        <v>0</v>
      </c>
      <c r="K48" s="101">
        <v>0</v>
      </c>
      <c r="L48" s="97">
        <v>1</v>
      </c>
      <c r="M48" s="101">
        <v>0</v>
      </c>
      <c r="N48" s="101">
        <v>0</v>
      </c>
      <c r="O48" s="96" t="s">
        <v>343</v>
      </c>
      <c r="P48" s="101">
        <v>0</v>
      </c>
      <c r="Q48" s="101">
        <v>0</v>
      </c>
      <c r="R48" s="101">
        <v>0</v>
      </c>
      <c r="S48" s="97">
        <v>1</v>
      </c>
      <c r="T48" s="101">
        <v>0</v>
      </c>
      <c r="U48" s="101">
        <v>0</v>
      </c>
      <c r="V48" s="96" t="s">
        <v>347</v>
      </c>
      <c r="W48" s="101">
        <v>0</v>
      </c>
      <c r="X48" s="101">
        <v>0</v>
      </c>
      <c r="Y48" s="101">
        <v>0</v>
      </c>
      <c r="Z48" s="97">
        <v>1</v>
      </c>
      <c r="AA48" s="101">
        <v>0</v>
      </c>
      <c r="AB48" s="101">
        <v>0</v>
      </c>
      <c r="AC48" s="96" t="s">
        <v>239</v>
      </c>
      <c r="AD48" s="101">
        <v>0</v>
      </c>
      <c r="AE48" s="101">
        <v>0</v>
      </c>
      <c r="AF48" s="101">
        <v>0</v>
      </c>
      <c r="AG48" s="97">
        <v>1</v>
      </c>
      <c r="AH48" s="101">
        <v>0</v>
      </c>
      <c r="AI48" s="101">
        <v>0</v>
      </c>
    </row>
    <row r="49" spans="1:35" ht="18" x14ac:dyDescent="0.4">
      <c r="A49" s="96" t="s">
        <v>262</v>
      </c>
      <c r="B49" s="101">
        <v>0</v>
      </c>
      <c r="C49" s="101">
        <v>0</v>
      </c>
      <c r="D49" s="101">
        <v>0</v>
      </c>
      <c r="E49" s="97">
        <v>1</v>
      </c>
      <c r="F49" s="101">
        <v>0</v>
      </c>
      <c r="G49" s="101">
        <v>0</v>
      </c>
      <c r="H49" s="96" t="s">
        <v>262</v>
      </c>
      <c r="I49" s="101">
        <v>0</v>
      </c>
      <c r="J49" s="101">
        <v>0</v>
      </c>
      <c r="K49" s="101">
        <v>0</v>
      </c>
      <c r="L49" s="97">
        <v>1</v>
      </c>
      <c r="M49" s="101">
        <v>0</v>
      </c>
      <c r="N49" s="101">
        <v>0</v>
      </c>
      <c r="O49" s="96" t="s">
        <v>305</v>
      </c>
      <c r="P49" s="101">
        <v>0</v>
      </c>
      <c r="Q49" s="101">
        <v>0</v>
      </c>
      <c r="R49" s="101">
        <v>0</v>
      </c>
      <c r="S49" s="97">
        <v>1</v>
      </c>
      <c r="T49" s="101">
        <v>0</v>
      </c>
      <c r="U49" s="101">
        <v>0</v>
      </c>
      <c r="V49" s="96" t="s">
        <v>223</v>
      </c>
      <c r="W49" s="101">
        <v>0</v>
      </c>
      <c r="X49" s="101">
        <v>0</v>
      </c>
      <c r="Y49" s="101">
        <v>0</v>
      </c>
      <c r="Z49" s="97">
        <v>1</v>
      </c>
      <c r="AA49" s="101">
        <v>0</v>
      </c>
      <c r="AB49" s="101">
        <v>0</v>
      </c>
      <c r="AC49" s="96" t="s">
        <v>281</v>
      </c>
      <c r="AD49" s="101">
        <v>0</v>
      </c>
      <c r="AE49" s="101">
        <v>0</v>
      </c>
      <c r="AF49" s="101">
        <v>0</v>
      </c>
      <c r="AG49" s="97">
        <v>1</v>
      </c>
      <c r="AH49" s="101">
        <v>0</v>
      </c>
      <c r="AI49" s="101">
        <v>0</v>
      </c>
    </row>
    <row r="50" spans="1:35" ht="18" x14ac:dyDescent="0.4">
      <c r="A50" s="96" t="s">
        <v>347</v>
      </c>
      <c r="B50" s="101">
        <v>0</v>
      </c>
      <c r="C50" s="101">
        <v>0</v>
      </c>
      <c r="D50" s="101">
        <v>0</v>
      </c>
      <c r="E50" s="97">
        <v>1</v>
      </c>
      <c r="F50" s="101">
        <v>0</v>
      </c>
      <c r="G50" s="101">
        <v>0</v>
      </c>
      <c r="H50" s="96" t="s">
        <v>347</v>
      </c>
      <c r="I50" s="101">
        <v>0</v>
      </c>
      <c r="J50" s="101">
        <v>0</v>
      </c>
      <c r="K50" s="101">
        <v>0</v>
      </c>
      <c r="L50" s="97">
        <v>1</v>
      </c>
      <c r="M50" s="101">
        <v>0</v>
      </c>
      <c r="N50" s="101">
        <v>0</v>
      </c>
      <c r="O50" s="96" t="s">
        <v>290</v>
      </c>
      <c r="P50" s="101">
        <v>0</v>
      </c>
      <c r="Q50" s="101">
        <v>0</v>
      </c>
      <c r="R50" s="101">
        <v>0</v>
      </c>
      <c r="S50" s="97">
        <v>1</v>
      </c>
      <c r="T50" s="101">
        <v>0</v>
      </c>
      <c r="U50" s="101">
        <v>0</v>
      </c>
      <c r="V50" s="96" t="s">
        <v>295</v>
      </c>
      <c r="W50" s="101">
        <v>0</v>
      </c>
      <c r="X50" s="101">
        <v>0</v>
      </c>
      <c r="Y50" s="101">
        <v>0</v>
      </c>
      <c r="Z50" s="97">
        <v>1</v>
      </c>
      <c r="AA50" s="101">
        <v>0</v>
      </c>
      <c r="AB50" s="101">
        <v>0</v>
      </c>
      <c r="AC50" s="96" t="s">
        <v>307</v>
      </c>
      <c r="AD50" s="101">
        <v>0</v>
      </c>
      <c r="AE50" s="101">
        <v>0</v>
      </c>
      <c r="AF50" s="101">
        <v>0</v>
      </c>
      <c r="AG50" s="97">
        <v>1</v>
      </c>
      <c r="AH50" s="101">
        <v>0</v>
      </c>
      <c r="AI50" s="101">
        <v>0</v>
      </c>
    </row>
    <row r="51" spans="1:35" ht="18" x14ac:dyDescent="0.4">
      <c r="A51" s="96" t="s">
        <v>295</v>
      </c>
      <c r="B51" s="101">
        <v>0</v>
      </c>
      <c r="C51" s="101">
        <v>0</v>
      </c>
      <c r="D51" s="101">
        <v>0</v>
      </c>
      <c r="E51" s="97">
        <v>1</v>
      </c>
      <c r="F51" s="101">
        <v>0</v>
      </c>
      <c r="G51" s="101">
        <v>0</v>
      </c>
      <c r="H51" s="96" t="s">
        <v>223</v>
      </c>
      <c r="I51" s="101">
        <v>0</v>
      </c>
      <c r="J51" s="101">
        <v>0</v>
      </c>
      <c r="K51" s="101">
        <v>0</v>
      </c>
      <c r="L51" s="97">
        <v>1</v>
      </c>
      <c r="M51" s="101">
        <v>0</v>
      </c>
      <c r="N51" s="101">
        <v>0</v>
      </c>
      <c r="O51" s="96" t="s">
        <v>262</v>
      </c>
      <c r="P51" s="101">
        <v>0</v>
      </c>
      <c r="Q51" s="101">
        <v>0</v>
      </c>
      <c r="R51" s="101">
        <v>0</v>
      </c>
      <c r="S51" s="97">
        <v>1</v>
      </c>
      <c r="T51" s="101">
        <v>0</v>
      </c>
      <c r="U51" s="101">
        <v>0</v>
      </c>
      <c r="V51" s="96" t="s">
        <v>270</v>
      </c>
      <c r="W51" s="101">
        <v>0</v>
      </c>
      <c r="X51" s="101">
        <v>0</v>
      </c>
      <c r="Y51" s="101">
        <v>0</v>
      </c>
      <c r="Z51" s="97">
        <v>1</v>
      </c>
      <c r="AA51" s="101">
        <v>0</v>
      </c>
      <c r="AB51" s="101">
        <v>0</v>
      </c>
      <c r="AC51" s="96" t="s">
        <v>343</v>
      </c>
      <c r="AD51" s="101">
        <v>0</v>
      </c>
      <c r="AE51" s="101">
        <v>0</v>
      </c>
      <c r="AF51" s="101">
        <v>0</v>
      </c>
      <c r="AG51" s="97">
        <v>1</v>
      </c>
      <c r="AH51" s="101">
        <v>0</v>
      </c>
      <c r="AI51" s="101">
        <v>0</v>
      </c>
    </row>
    <row r="52" spans="1:35" ht="18" x14ac:dyDescent="0.4">
      <c r="A52" s="96" t="s">
        <v>270</v>
      </c>
      <c r="B52" s="101">
        <v>0</v>
      </c>
      <c r="C52" s="101">
        <v>0</v>
      </c>
      <c r="D52" s="101">
        <v>0</v>
      </c>
      <c r="E52" s="97">
        <v>1</v>
      </c>
      <c r="F52" s="101">
        <v>0</v>
      </c>
      <c r="G52" s="101">
        <v>0</v>
      </c>
      <c r="H52" s="96" t="s">
        <v>295</v>
      </c>
      <c r="I52" s="101">
        <v>0</v>
      </c>
      <c r="J52" s="101">
        <v>0</v>
      </c>
      <c r="K52" s="101">
        <v>0</v>
      </c>
      <c r="L52" s="97">
        <v>1</v>
      </c>
      <c r="M52" s="101">
        <v>0</v>
      </c>
      <c r="N52" s="101">
        <v>0</v>
      </c>
      <c r="O52" s="96" t="s">
        <v>347</v>
      </c>
      <c r="P52" s="101">
        <v>0</v>
      </c>
      <c r="Q52" s="101">
        <v>0</v>
      </c>
      <c r="R52" s="101">
        <v>0</v>
      </c>
      <c r="S52" s="97">
        <v>1</v>
      </c>
      <c r="T52" s="101">
        <v>0</v>
      </c>
      <c r="U52" s="101">
        <v>0</v>
      </c>
      <c r="V52" s="96" t="s">
        <v>246</v>
      </c>
      <c r="W52" s="101">
        <v>0</v>
      </c>
      <c r="X52" s="101">
        <v>0</v>
      </c>
      <c r="Y52" s="101">
        <v>0</v>
      </c>
      <c r="Z52" s="97">
        <v>1</v>
      </c>
      <c r="AA52" s="101">
        <v>0</v>
      </c>
      <c r="AB52" s="101">
        <v>0</v>
      </c>
      <c r="AC52" s="96" t="s">
        <v>290</v>
      </c>
      <c r="AD52" s="101">
        <v>0</v>
      </c>
      <c r="AE52" s="101">
        <v>0</v>
      </c>
      <c r="AF52" s="101">
        <v>0</v>
      </c>
      <c r="AG52" s="97">
        <v>1</v>
      </c>
      <c r="AH52" s="101">
        <v>0</v>
      </c>
      <c r="AI52" s="101">
        <v>0</v>
      </c>
    </row>
    <row r="53" spans="1:35" ht="18" x14ac:dyDescent="0.4">
      <c r="A53" s="96" t="s">
        <v>246</v>
      </c>
      <c r="B53" s="101">
        <v>0</v>
      </c>
      <c r="C53" s="101">
        <v>0</v>
      </c>
      <c r="D53" s="101">
        <v>0</v>
      </c>
      <c r="E53" s="97">
        <v>1</v>
      </c>
      <c r="F53" s="101">
        <v>0</v>
      </c>
      <c r="G53" s="101">
        <v>0</v>
      </c>
      <c r="H53" s="96" t="s">
        <v>218</v>
      </c>
      <c r="I53" s="101">
        <v>0</v>
      </c>
      <c r="J53" s="101">
        <v>0</v>
      </c>
      <c r="K53" s="101">
        <v>0</v>
      </c>
      <c r="L53" s="97">
        <v>1</v>
      </c>
      <c r="M53" s="101">
        <v>0</v>
      </c>
      <c r="N53" s="101">
        <v>0</v>
      </c>
      <c r="O53" s="96" t="s">
        <v>223</v>
      </c>
      <c r="P53" s="101">
        <v>0</v>
      </c>
      <c r="Q53" s="101">
        <v>0</v>
      </c>
      <c r="R53" s="101">
        <v>0</v>
      </c>
      <c r="S53" s="97">
        <v>1</v>
      </c>
      <c r="T53" s="101">
        <v>0</v>
      </c>
      <c r="U53" s="101">
        <v>0</v>
      </c>
      <c r="V53" s="96" t="s">
        <v>252</v>
      </c>
      <c r="W53" s="101">
        <v>0</v>
      </c>
      <c r="X53" s="101">
        <v>0</v>
      </c>
      <c r="Y53" s="101">
        <v>0</v>
      </c>
      <c r="Z53" s="97">
        <v>1</v>
      </c>
      <c r="AA53" s="101">
        <v>0</v>
      </c>
      <c r="AB53" s="101">
        <v>0</v>
      </c>
      <c r="AC53" s="96" t="s">
        <v>262</v>
      </c>
      <c r="AD53" s="101">
        <v>0</v>
      </c>
      <c r="AE53" s="101">
        <v>0</v>
      </c>
      <c r="AF53" s="101">
        <v>0</v>
      </c>
      <c r="AG53" s="97">
        <v>1</v>
      </c>
      <c r="AH53" s="101">
        <v>0</v>
      </c>
      <c r="AI53" s="101">
        <v>0</v>
      </c>
    </row>
    <row r="54" spans="1:35" ht="18" x14ac:dyDescent="0.4">
      <c r="A54" s="96" t="s">
        <v>252</v>
      </c>
      <c r="B54" s="101">
        <v>0</v>
      </c>
      <c r="C54" s="101">
        <v>0</v>
      </c>
      <c r="D54" s="101">
        <v>0</v>
      </c>
      <c r="E54" s="97">
        <v>1</v>
      </c>
      <c r="F54" s="101">
        <v>0</v>
      </c>
      <c r="G54" s="101">
        <v>0</v>
      </c>
      <c r="H54" s="96" t="s">
        <v>224</v>
      </c>
      <c r="I54" s="101">
        <v>0</v>
      </c>
      <c r="J54" s="101">
        <v>0</v>
      </c>
      <c r="K54" s="101">
        <v>0</v>
      </c>
      <c r="L54" s="97">
        <v>1</v>
      </c>
      <c r="M54" s="101">
        <v>0</v>
      </c>
      <c r="N54" s="101">
        <v>0</v>
      </c>
      <c r="O54" s="96" t="s">
        <v>295</v>
      </c>
      <c r="P54" s="101">
        <v>0</v>
      </c>
      <c r="Q54" s="101">
        <v>0</v>
      </c>
      <c r="R54" s="101">
        <v>0</v>
      </c>
      <c r="S54" s="97">
        <v>1</v>
      </c>
      <c r="T54" s="101">
        <v>0</v>
      </c>
      <c r="U54" s="101">
        <v>0</v>
      </c>
      <c r="V54" s="96" t="s">
        <v>283</v>
      </c>
      <c r="W54" s="101">
        <v>0</v>
      </c>
      <c r="X54" s="101">
        <v>0</v>
      </c>
      <c r="Y54" s="101">
        <v>0</v>
      </c>
      <c r="Z54" s="97">
        <v>1</v>
      </c>
      <c r="AA54" s="101">
        <v>0</v>
      </c>
      <c r="AB54" s="101">
        <v>0</v>
      </c>
      <c r="AC54" s="96" t="s">
        <v>347</v>
      </c>
      <c r="AD54" s="101">
        <v>0</v>
      </c>
      <c r="AE54" s="101">
        <v>0</v>
      </c>
      <c r="AF54" s="101">
        <v>0</v>
      </c>
      <c r="AG54" s="97">
        <v>1</v>
      </c>
      <c r="AH54" s="101">
        <v>0</v>
      </c>
      <c r="AI54" s="101">
        <v>0</v>
      </c>
    </row>
    <row r="55" spans="1:35" ht="18" x14ac:dyDescent="0.4">
      <c r="A55" s="96" t="s">
        <v>283</v>
      </c>
      <c r="B55" s="101">
        <v>0</v>
      </c>
      <c r="C55" s="101">
        <v>0</v>
      </c>
      <c r="D55" s="101">
        <v>0</v>
      </c>
      <c r="E55" s="97">
        <v>1</v>
      </c>
      <c r="F55" s="101">
        <v>0</v>
      </c>
      <c r="G55" s="101">
        <v>0</v>
      </c>
      <c r="H55" s="96" t="s">
        <v>234</v>
      </c>
      <c r="I55" s="101">
        <v>0</v>
      </c>
      <c r="J55" s="101">
        <v>0</v>
      </c>
      <c r="K55" s="101">
        <v>0</v>
      </c>
      <c r="L55" s="97">
        <v>1</v>
      </c>
      <c r="M55" s="101">
        <v>0</v>
      </c>
      <c r="N55" s="101">
        <v>0</v>
      </c>
      <c r="O55" s="96" t="s">
        <v>218</v>
      </c>
      <c r="P55" s="101">
        <v>0</v>
      </c>
      <c r="Q55" s="101">
        <v>0</v>
      </c>
      <c r="R55" s="101">
        <v>0</v>
      </c>
      <c r="S55" s="97">
        <v>1</v>
      </c>
      <c r="T55" s="101">
        <v>0</v>
      </c>
      <c r="U55" s="101">
        <v>0</v>
      </c>
      <c r="V55" s="96" t="s">
        <v>231</v>
      </c>
      <c r="W55" s="101">
        <v>0</v>
      </c>
      <c r="X55" s="101">
        <v>0</v>
      </c>
      <c r="Y55" s="101">
        <v>0</v>
      </c>
      <c r="Z55" s="97">
        <v>1</v>
      </c>
      <c r="AA55" s="101">
        <v>0</v>
      </c>
      <c r="AB55" s="101">
        <v>0</v>
      </c>
      <c r="AC55" s="96" t="s">
        <v>270</v>
      </c>
      <c r="AD55" s="101">
        <v>0</v>
      </c>
      <c r="AE55" s="101">
        <v>0</v>
      </c>
      <c r="AF55" s="101">
        <v>0</v>
      </c>
      <c r="AG55" s="97">
        <v>1</v>
      </c>
      <c r="AH55" s="101">
        <v>0</v>
      </c>
      <c r="AI55" s="101">
        <v>0</v>
      </c>
    </row>
    <row r="56" spans="1:35" ht="18" x14ac:dyDescent="0.4">
      <c r="A56" s="96" t="s">
        <v>274</v>
      </c>
      <c r="B56" s="101">
        <v>0</v>
      </c>
      <c r="C56" s="101">
        <v>0</v>
      </c>
      <c r="D56" s="101">
        <v>0</v>
      </c>
      <c r="E56" s="97">
        <v>1</v>
      </c>
      <c r="F56" s="101">
        <v>0</v>
      </c>
      <c r="G56" s="101">
        <v>0</v>
      </c>
      <c r="H56" s="96" t="s">
        <v>270</v>
      </c>
      <c r="I56" s="101">
        <v>0</v>
      </c>
      <c r="J56" s="101">
        <v>0</v>
      </c>
      <c r="K56" s="101">
        <v>0</v>
      </c>
      <c r="L56" s="97">
        <v>1</v>
      </c>
      <c r="M56" s="101">
        <v>0</v>
      </c>
      <c r="N56" s="101">
        <v>0</v>
      </c>
      <c r="O56" s="96" t="s">
        <v>224</v>
      </c>
      <c r="P56" s="101">
        <v>0</v>
      </c>
      <c r="Q56" s="101">
        <v>0</v>
      </c>
      <c r="R56" s="101">
        <v>0</v>
      </c>
      <c r="S56" s="97">
        <v>1</v>
      </c>
      <c r="T56" s="101">
        <v>0</v>
      </c>
      <c r="U56" s="101">
        <v>0</v>
      </c>
      <c r="V56" s="96" t="s">
        <v>274</v>
      </c>
      <c r="W56" s="101">
        <v>0</v>
      </c>
      <c r="X56" s="101">
        <v>0</v>
      </c>
      <c r="Y56" s="101">
        <v>0</v>
      </c>
      <c r="Z56" s="97">
        <v>1</v>
      </c>
      <c r="AA56" s="101">
        <v>0</v>
      </c>
      <c r="AB56" s="101">
        <v>0</v>
      </c>
      <c r="AC56" s="96" t="s">
        <v>283</v>
      </c>
      <c r="AD56" s="101">
        <v>0</v>
      </c>
      <c r="AE56" s="101">
        <v>0</v>
      </c>
      <c r="AF56" s="101">
        <v>0</v>
      </c>
      <c r="AG56" s="97">
        <v>1</v>
      </c>
      <c r="AH56" s="101">
        <v>0</v>
      </c>
      <c r="AI56" s="101">
        <v>0</v>
      </c>
    </row>
    <row r="57" spans="1:35" ht="18" x14ac:dyDescent="0.4">
      <c r="A57" s="96" t="s">
        <v>219</v>
      </c>
      <c r="B57" s="101">
        <v>0</v>
      </c>
      <c r="C57" s="101">
        <v>0</v>
      </c>
      <c r="D57" s="101">
        <v>0</v>
      </c>
      <c r="E57" s="97">
        <v>1</v>
      </c>
      <c r="F57" s="101">
        <v>0</v>
      </c>
      <c r="G57" s="101">
        <v>0</v>
      </c>
      <c r="H57" s="96" t="s">
        <v>283</v>
      </c>
      <c r="I57" s="101">
        <v>0</v>
      </c>
      <c r="J57" s="101">
        <v>0</v>
      </c>
      <c r="K57" s="101">
        <v>0</v>
      </c>
      <c r="L57" s="97">
        <v>1</v>
      </c>
      <c r="M57" s="101">
        <v>0</v>
      </c>
      <c r="N57" s="101">
        <v>0</v>
      </c>
      <c r="O57" s="96" t="s">
        <v>234</v>
      </c>
      <c r="P57" s="101">
        <v>0</v>
      </c>
      <c r="Q57" s="101">
        <v>0</v>
      </c>
      <c r="R57" s="101">
        <v>0</v>
      </c>
      <c r="S57" s="97">
        <v>1</v>
      </c>
      <c r="T57" s="101">
        <v>0</v>
      </c>
      <c r="U57" s="101">
        <v>0</v>
      </c>
      <c r="V57" s="96" t="s">
        <v>219</v>
      </c>
      <c r="W57" s="101">
        <v>0</v>
      </c>
      <c r="X57" s="101">
        <v>0</v>
      </c>
      <c r="Y57" s="101">
        <v>0</v>
      </c>
      <c r="Z57" s="97">
        <v>1</v>
      </c>
      <c r="AA57" s="101">
        <v>0</v>
      </c>
      <c r="AB57" s="101">
        <v>0</v>
      </c>
      <c r="AC57" s="96" t="s">
        <v>231</v>
      </c>
      <c r="AD57" s="101">
        <v>0</v>
      </c>
      <c r="AE57" s="101">
        <v>0</v>
      </c>
      <c r="AF57" s="101">
        <v>0</v>
      </c>
      <c r="AG57" s="97">
        <v>1</v>
      </c>
      <c r="AH57" s="101">
        <v>0</v>
      </c>
      <c r="AI57" s="101">
        <v>0</v>
      </c>
    </row>
    <row r="58" spans="1:35" ht="36" x14ac:dyDescent="0.4">
      <c r="A58" s="96" t="s">
        <v>348</v>
      </c>
      <c r="B58" s="101">
        <v>0</v>
      </c>
      <c r="C58" s="101">
        <v>0</v>
      </c>
      <c r="D58" s="101">
        <v>0</v>
      </c>
      <c r="E58" s="97">
        <v>1</v>
      </c>
      <c r="F58" s="101">
        <v>0</v>
      </c>
      <c r="G58" s="101">
        <v>0</v>
      </c>
      <c r="H58" s="96" t="s">
        <v>231</v>
      </c>
      <c r="I58" s="101">
        <v>0</v>
      </c>
      <c r="J58" s="101">
        <v>0</v>
      </c>
      <c r="K58" s="101">
        <v>0</v>
      </c>
      <c r="L58" s="97">
        <v>1</v>
      </c>
      <c r="M58" s="101">
        <v>0</v>
      </c>
      <c r="N58" s="101">
        <v>0</v>
      </c>
      <c r="O58" s="96" t="s">
        <v>270</v>
      </c>
      <c r="P58" s="101">
        <v>0</v>
      </c>
      <c r="Q58" s="101">
        <v>0</v>
      </c>
      <c r="R58" s="101">
        <v>0</v>
      </c>
      <c r="S58" s="97">
        <v>1</v>
      </c>
      <c r="T58" s="101">
        <v>0</v>
      </c>
      <c r="U58" s="101">
        <v>0</v>
      </c>
      <c r="V58" s="96" t="s">
        <v>348</v>
      </c>
      <c r="W58" s="101">
        <v>0</v>
      </c>
      <c r="X58" s="101">
        <v>0</v>
      </c>
      <c r="Y58" s="101">
        <v>0</v>
      </c>
      <c r="Z58" s="97">
        <v>1</v>
      </c>
      <c r="AA58" s="101">
        <v>0</v>
      </c>
      <c r="AB58" s="101">
        <v>0</v>
      </c>
      <c r="AC58" s="96" t="s">
        <v>348</v>
      </c>
      <c r="AD58" s="101">
        <v>0</v>
      </c>
      <c r="AE58" s="101">
        <v>0</v>
      </c>
      <c r="AF58" s="101">
        <v>0</v>
      </c>
      <c r="AG58" s="97">
        <v>1</v>
      </c>
      <c r="AH58" s="101">
        <v>0</v>
      </c>
      <c r="AI58" s="101">
        <v>0</v>
      </c>
    </row>
    <row r="59" spans="1:35" ht="18" x14ac:dyDescent="0.4">
      <c r="A59" s="96" t="s">
        <v>349</v>
      </c>
      <c r="B59" s="101">
        <v>0</v>
      </c>
      <c r="C59" s="101">
        <v>0</v>
      </c>
      <c r="D59" s="101">
        <v>0</v>
      </c>
      <c r="E59" s="97">
        <v>1</v>
      </c>
      <c r="F59" s="101">
        <v>0</v>
      </c>
      <c r="G59" s="101">
        <v>0</v>
      </c>
      <c r="H59" s="96" t="s">
        <v>274</v>
      </c>
      <c r="I59" s="101">
        <v>0</v>
      </c>
      <c r="J59" s="101">
        <v>0</v>
      </c>
      <c r="K59" s="101">
        <v>0</v>
      </c>
      <c r="L59" s="97">
        <v>1</v>
      </c>
      <c r="M59" s="101">
        <v>0</v>
      </c>
      <c r="N59" s="101">
        <v>0</v>
      </c>
      <c r="O59" s="96" t="s">
        <v>231</v>
      </c>
      <c r="P59" s="101">
        <v>0</v>
      </c>
      <c r="Q59" s="101">
        <v>0</v>
      </c>
      <c r="R59" s="101">
        <v>0</v>
      </c>
      <c r="S59" s="97">
        <v>1</v>
      </c>
      <c r="T59" s="101">
        <v>0</v>
      </c>
      <c r="U59" s="101">
        <v>0</v>
      </c>
      <c r="V59" s="96" t="s">
        <v>349</v>
      </c>
      <c r="W59" s="101">
        <v>0</v>
      </c>
      <c r="X59" s="101">
        <v>0</v>
      </c>
      <c r="Y59" s="101">
        <v>0</v>
      </c>
      <c r="Z59" s="97">
        <v>1</v>
      </c>
      <c r="AA59" s="101">
        <v>0</v>
      </c>
      <c r="AB59" s="101">
        <v>0</v>
      </c>
      <c r="AC59" s="96" t="s">
        <v>349</v>
      </c>
      <c r="AD59" s="101">
        <v>0</v>
      </c>
      <c r="AE59" s="101">
        <v>0</v>
      </c>
      <c r="AF59" s="101">
        <v>0</v>
      </c>
      <c r="AG59" s="97">
        <v>1</v>
      </c>
      <c r="AH59" s="101">
        <v>0</v>
      </c>
      <c r="AI59" s="101">
        <v>0</v>
      </c>
    </row>
    <row r="60" spans="1:35" ht="36" x14ac:dyDescent="0.4">
      <c r="A60" s="96" t="s">
        <v>228</v>
      </c>
      <c r="B60" s="101">
        <v>0</v>
      </c>
      <c r="C60" s="101">
        <v>0</v>
      </c>
      <c r="D60" s="101">
        <v>0</v>
      </c>
      <c r="E60" s="97">
        <v>1</v>
      </c>
      <c r="F60" s="101">
        <v>0</v>
      </c>
      <c r="G60" s="101">
        <v>0</v>
      </c>
      <c r="H60" s="96" t="s">
        <v>348</v>
      </c>
      <c r="I60" s="101">
        <v>0</v>
      </c>
      <c r="J60" s="101">
        <v>0</v>
      </c>
      <c r="K60" s="101">
        <v>0</v>
      </c>
      <c r="L60" s="97">
        <v>1</v>
      </c>
      <c r="M60" s="101">
        <v>0</v>
      </c>
      <c r="N60" s="101">
        <v>0</v>
      </c>
      <c r="O60" s="96" t="s">
        <v>274</v>
      </c>
      <c r="P60" s="101">
        <v>0</v>
      </c>
      <c r="Q60" s="101">
        <v>0</v>
      </c>
      <c r="R60" s="101">
        <v>0</v>
      </c>
      <c r="S60" s="97">
        <v>1</v>
      </c>
      <c r="T60" s="101">
        <v>0</v>
      </c>
      <c r="U60" s="101">
        <v>0</v>
      </c>
      <c r="V60" s="96" t="s">
        <v>228</v>
      </c>
      <c r="W60" s="101">
        <v>0</v>
      </c>
      <c r="X60" s="101">
        <v>0</v>
      </c>
      <c r="Y60" s="101">
        <v>0</v>
      </c>
      <c r="Z60" s="97">
        <v>1</v>
      </c>
      <c r="AA60" s="101">
        <v>0</v>
      </c>
      <c r="AB60" s="101">
        <v>0</v>
      </c>
      <c r="AC60" s="96" t="s">
        <v>228</v>
      </c>
      <c r="AD60" s="101">
        <v>0</v>
      </c>
      <c r="AE60" s="101">
        <v>0</v>
      </c>
      <c r="AF60" s="101">
        <v>0</v>
      </c>
      <c r="AG60" s="97">
        <v>1</v>
      </c>
      <c r="AH60" s="101">
        <v>0</v>
      </c>
      <c r="AI60" s="101">
        <v>0</v>
      </c>
    </row>
    <row r="61" spans="1:35" ht="36" x14ac:dyDescent="0.4">
      <c r="A61" s="96" t="s">
        <v>350</v>
      </c>
      <c r="B61" s="101">
        <v>0</v>
      </c>
      <c r="C61" s="101">
        <v>0</v>
      </c>
      <c r="D61" s="101">
        <v>0</v>
      </c>
      <c r="E61" s="97">
        <v>1</v>
      </c>
      <c r="F61" s="101">
        <v>0</v>
      </c>
      <c r="G61" s="101">
        <v>0</v>
      </c>
      <c r="H61" s="96" t="s">
        <v>349</v>
      </c>
      <c r="I61" s="101">
        <v>0</v>
      </c>
      <c r="J61" s="101">
        <v>0</v>
      </c>
      <c r="K61" s="101">
        <v>0</v>
      </c>
      <c r="L61" s="97">
        <v>1</v>
      </c>
      <c r="M61" s="101">
        <v>0</v>
      </c>
      <c r="N61" s="101">
        <v>0</v>
      </c>
      <c r="O61" s="96" t="s">
        <v>348</v>
      </c>
      <c r="P61" s="101">
        <v>0</v>
      </c>
      <c r="Q61" s="101">
        <v>0</v>
      </c>
      <c r="R61" s="101">
        <v>0</v>
      </c>
      <c r="S61" s="97">
        <v>1</v>
      </c>
      <c r="T61" s="101">
        <v>0</v>
      </c>
      <c r="U61" s="101">
        <v>0</v>
      </c>
      <c r="V61" s="96" t="s">
        <v>350</v>
      </c>
      <c r="W61" s="101">
        <v>0</v>
      </c>
      <c r="X61" s="101">
        <v>0</v>
      </c>
      <c r="Y61" s="101">
        <v>0</v>
      </c>
      <c r="Z61" s="97">
        <v>1</v>
      </c>
      <c r="AA61" s="101">
        <v>0</v>
      </c>
      <c r="AB61" s="101">
        <v>0</v>
      </c>
      <c r="AC61" s="96" t="s">
        <v>350</v>
      </c>
      <c r="AD61" s="101">
        <v>0</v>
      </c>
      <c r="AE61" s="101">
        <v>0</v>
      </c>
      <c r="AF61" s="101">
        <v>0</v>
      </c>
      <c r="AG61" s="97">
        <v>1</v>
      </c>
      <c r="AH61" s="101">
        <v>0</v>
      </c>
      <c r="AI61" s="101">
        <v>0</v>
      </c>
    </row>
    <row r="62" spans="1:35" ht="18" x14ac:dyDescent="0.4">
      <c r="A62" s="96" t="s">
        <v>256</v>
      </c>
      <c r="B62" s="101">
        <v>0</v>
      </c>
      <c r="C62" s="101">
        <v>0</v>
      </c>
      <c r="D62" s="101">
        <v>0</v>
      </c>
      <c r="E62" s="97">
        <v>1</v>
      </c>
      <c r="F62" s="101">
        <v>0</v>
      </c>
      <c r="G62" s="101">
        <v>0</v>
      </c>
      <c r="H62" s="96" t="s">
        <v>228</v>
      </c>
      <c r="I62" s="101">
        <v>0</v>
      </c>
      <c r="J62" s="101">
        <v>0</v>
      </c>
      <c r="K62" s="101">
        <v>0</v>
      </c>
      <c r="L62" s="97">
        <v>1</v>
      </c>
      <c r="M62" s="101">
        <v>0</v>
      </c>
      <c r="N62" s="101">
        <v>0</v>
      </c>
      <c r="O62" s="96" t="s">
        <v>349</v>
      </c>
      <c r="P62" s="101">
        <v>0</v>
      </c>
      <c r="Q62" s="101">
        <v>0</v>
      </c>
      <c r="R62" s="101">
        <v>0</v>
      </c>
      <c r="S62" s="97">
        <v>1</v>
      </c>
      <c r="T62" s="101">
        <v>0</v>
      </c>
      <c r="U62" s="101">
        <v>0</v>
      </c>
      <c r="V62" s="96" t="s">
        <v>256</v>
      </c>
      <c r="W62" s="101">
        <v>0</v>
      </c>
      <c r="X62" s="101">
        <v>0</v>
      </c>
      <c r="Y62" s="101">
        <v>0</v>
      </c>
      <c r="Z62" s="97">
        <v>1</v>
      </c>
      <c r="AA62" s="101">
        <v>0</v>
      </c>
      <c r="AB62" s="101">
        <v>0</v>
      </c>
      <c r="AC62" s="96" t="s">
        <v>256</v>
      </c>
      <c r="AD62" s="101">
        <v>0</v>
      </c>
      <c r="AE62" s="101">
        <v>0</v>
      </c>
      <c r="AF62" s="101">
        <v>0</v>
      </c>
      <c r="AG62" s="97">
        <v>1</v>
      </c>
      <c r="AH62" s="101">
        <v>0</v>
      </c>
      <c r="AI62" s="101">
        <v>0</v>
      </c>
    </row>
    <row r="63" spans="1:35" ht="18" x14ac:dyDescent="0.4">
      <c r="A63" s="96" t="s">
        <v>351</v>
      </c>
      <c r="B63" s="101">
        <v>0</v>
      </c>
      <c r="C63" s="101">
        <v>0</v>
      </c>
      <c r="D63" s="101">
        <v>0</v>
      </c>
      <c r="E63" s="97">
        <v>1</v>
      </c>
      <c r="F63" s="101">
        <v>0</v>
      </c>
      <c r="G63" s="101">
        <v>0</v>
      </c>
      <c r="H63" s="96" t="s">
        <v>350</v>
      </c>
      <c r="I63" s="101">
        <v>0</v>
      </c>
      <c r="J63" s="101">
        <v>0</v>
      </c>
      <c r="K63" s="101">
        <v>0</v>
      </c>
      <c r="L63" s="97">
        <v>1</v>
      </c>
      <c r="M63" s="101">
        <v>0</v>
      </c>
      <c r="N63" s="101">
        <v>0</v>
      </c>
      <c r="O63" s="96" t="s">
        <v>228</v>
      </c>
      <c r="P63" s="101">
        <v>0</v>
      </c>
      <c r="Q63" s="101">
        <v>0</v>
      </c>
      <c r="R63" s="101">
        <v>0</v>
      </c>
      <c r="S63" s="97">
        <v>1</v>
      </c>
      <c r="T63" s="101">
        <v>0</v>
      </c>
      <c r="U63" s="101">
        <v>0</v>
      </c>
      <c r="V63" s="96" t="s">
        <v>351</v>
      </c>
      <c r="W63" s="101">
        <v>0</v>
      </c>
      <c r="X63" s="101">
        <v>0</v>
      </c>
      <c r="Y63" s="101">
        <v>0</v>
      </c>
      <c r="Z63" s="97">
        <v>1</v>
      </c>
      <c r="AA63" s="101">
        <v>0</v>
      </c>
      <c r="AB63" s="101">
        <v>0</v>
      </c>
      <c r="AC63" s="96" t="s">
        <v>351</v>
      </c>
      <c r="AD63" s="101">
        <v>0</v>
      </c>
      <c r="AE63" s="101">
        <v>0</v>
      </c>
      <c r="AF63" s="101">
        <v>0</v>
      </c>
      <c r="AG63" s="97">
        <v>1</v>
      </c>
      <c r="AH63" s="101">
        <v>0</v>
      </c>
      <c r="AI63" s="101">
        <v>0</v>
      </c>
    </row>
    <row r="64" spans="1:35" ht="18" x14ac:dyDescent="0.4">
      <c r="A64" s="96" t="s">
        <v>240</v>
      </c>
      <c r="B64" s="101">
        <v>0</v>
      </c>
      <c r="C64" s="101">
        <v>0</v>
      </c>
      <c r="D64" s="101">
        <v>0</v>
      </c>
      <c r="E64" s="97">
        <v>1</v>
      </c>
      <c r="F64" s="101">
        <v>0</v>
      </c>
      <c r="G64" s="101">
        <v>0</v>
      </c>
      <c r="H64" s="96" t="s">
        <v>256</v>
      </c>
      <c r="I64" s="101">
        <v>0</v>
      </c>
      <c r="J64" s="101">
        <v>0</v>
      </c>
      <c r="K64" s="101">
        <v>0</v>
      </c>
      <c r="L64" s="97">
        <v>1</v>
      </c>
      <c r="M64" s="101">
        <v>0</v>
      </c>
      <c r="N64" s="101">
        <v>0</v>
      </c>
      <c r="O64" s="96" t="s">
        <v>350</v>
      </c>
      <c r="P64" s="101">
        <v>0</v>
      </c>
      <c r="Q64" s="101">
        <v>0</v>
      </c>
      <c r="R64" s="101">
        <v>0</v>
      </c>
      <c r="S64" s="97">
        <v>1</v>
      </c>
      <c r="T64" s="101">
        <v>0</v>
      </c>
      <c r="U64" s="101">
        <v>0</v>
      </c>
      <c r="V64" s="96" t="s">
        <v>240</v>
      </c>
      <c r="W64" s="101">
        <v>0</v>
      </c>
      <c r="X64" s="101">
        <v>0</v>
      </c>
      <c r="Y64" s="101">
        <v>0</v>
      </c>
      <c r="Z64" s="97">
        <v>1</v>
      </c>
      <c r="AA64" s="101">
        <v>0</v>
      </c>
      <c r="AB64" s="101">
        <v>0</v>
      </c>
      <c r="AC64" s="96" t="s">
        <v>240</v>
      </c>
      <c r="AD64" s="101">
        <v>0</v>
      </c>
      <c r="AE64" s="101">
        <v>0</v>
      </c>
      <c r="AF64" s="101">
        <v>0</v>
      </c>
      <c r="AG64" s="97">
        <v>1</v>
      </c>
      <c r="AH64" s="101">
        <v>0</v>
      </c>
      <c r="AI64" s="101">
        <v>0</v>
      </c>
    </row>
    <row r="65" spans="1:35" ht="18" x14ac:dyDescent="0.4">
      <c r="A65" s="96" t="s">
        <v>216</v>
      </c>
      <c r="B65" s="101">
        <v>0</v>
      </c>
      <c r="C65" s="101">
        <v>0</v>
      </c>
      <c r="D65" s="101">
        <v>0</v>
      </c>
      <c r="E65" s="97">
        <v>1</v>
      </c>
      <c r="F65" s="101">
        <v>0</v>
      </c>
      <c r="G65" s="101">
        <v>0</v>
      </c>
      <c r="H65" s="96" t="s">
        <v>351</v>
      </c>
      <c r="I65" s="101">
        <v>0</v>
      </c>
      <c r="J65" s="101">
        <v>0</v>
      </c>
      <c r="K65" s="101">
        <v>0</v>
      </c>
      <c r="L65" s="97">
        <v>1</v>
      </c>
      <c r="M65" s="101">
        <v>0</v>
      </c>
      <c r="N65" s="101">
        <v>0</v>
      </c>
      <c r="O65" s="96" t="s">
        <v>256</v>
      </c>
      <c r="P65" s="101">
        <v>0</v>
      </c>
      <c r="Q65" s="101">
        <v>0</v>
      </c>
      <c r="R65" s="101">
        <v>0</v>
      </c>
      <c r="S65" s="97">
        <v>1</v>
      </c>
      <c r="T65" s="101">
        <v>0</v>
      </c>
      <c r="U65" s="101">
        <v>0</v>
      </c>
      <c r="V65" s="96" t="s">
        <v>216</v>
      </c>
      <c r="W65" s="101">
        <v>0</v>
      </c>
      <c r="X65" s="101">
        <v>0</v>
      </c>
      <c r="Y65" s="101">
        <v>0</v>
      </c>
      <c r="Z65" s="97">
        <v>1</v>
      </c>
      <c r="AA65" s="101">
        <v>0</v>
      </c>
      <c r="AB65" s="101">
        <v>0</v>
      </c>
      <c r="AC65" s="96" t="s">
        <v>216</v>
      </c>
      <c r="AD65" s="101">
        <v>0</v>
      </c>
      <c r="AE65" s="101">
        <v>0</v>
      </c>
      <c r="AF65" s="101">
        <v>0</v>
      </c>
      <c r="AG65" s="97">
        <v>1</v>
      </c>
      <c r="AH65" s="101">
        <v>0</v>
      </c>
      <c r="AI65" s="101">
        <v>0</v>
      </c>
    </row>
    <row r="66" spans="1:35" ht="18" x14ac:dyDescent="0.4">
      <c r="A66" s="96" t="s">
        <v>355</v>
      </c>
      <c r="B66" s="101">
        <v>0</v>
      </c>
      <c r="C66" s="101">
        <v>0</v>
      </c>
      <c r="D66" s="101">
        <v>0</v>
      </c>
      <c r="E66" s="97">
        <v>1</v>
      </c>
      <c r="F66" s="101">
        <v>0</v>
      </c>
      <c r="G66" s="101">
        <v>0</v>
      </c>
      <c r="H66" s="96" t="s">
        <v>355</v>
      </c>
      <c r="I66" s="101">
        <v>0</v>
      </c>
      <c r="J66" s="101">
        <v>0</v>
      </c>
      <c r="K66" s="101">
        <v>0</v>
      </c>
      <c r="L66" s="97">
        <v>1</v>
      </c>
      <c r="M66" s="101">
        <v>0</v>
      </c>
      <c r="N66" s="101">
        <v>0</v>
      </c>
      <c r="O66" s="96" t="s">
        <v>351</v>
      </c>
      <c r="P66" s="101">
        <v>0</v>
      </c>
      <c r="Q66" s="101">
        <v>0</v>
      </c>
      <c r="R66" s="101">
        <v>0</v>
      </c>
      <c r="S66" s="97">
        <v>1</v>
      </c>
      <c r="T66" s="101">
        <v>0</v>
      </c>
      <c r="U66" s="101">
        <v>0</v>
      </c>
      <c r="V66" s="96" t="s">
        <v>355</v>
      </c>
      <c r="W66" s="101">
        <v>0</v>
      </c>
      <c r="X66" s="101">
        <v>0</v>
      </c>
      <c r="Y66" s="101">
        <v>0</v>
      </c>
      <c r="Z66" s="97">
        <v>1</v>
      </c>
      <c r="AA66" s="101">
        <v>0</v>
      </c>
      <c r="AB66" s="101">
        <v>0</v>
      </c>
      <c r="AC66" s="96" t="s">
        <v>355</v>
      </c>
      <c r="AD66" s="101">
        <v>0</v>
      </c>
      <c r="AE66" s="101">
        <v>0</v>
      </c>
      <c r="AF66" s="101">
        <v>0</v>
      </c>
      <c r="AG66" s="97">
        <v>1</v>
      </c>
      <c r="AH66" s="101">
        <v>0</v>
      </c>
      <c r="AI66" s="101">
        <v>0</v>
      </c>
    </row>
    <row r="67" spans="1:35" ht="18" x14ac:dyDescent="0.4">
      <c r="A67" s="96" t="s">
        <v>356</v>
      </c>
      <c r="B67" s="101">
        <v>0</v>
      </c>
      <c r="C67" s="101">
        <v>0</v>
      </c>
      <c r="D67" s="101">
        <v>0</v>
      </c>
      <c r="E67" s="97">
        <v>1</v>
      </c>
      <c r="F67" s="101">
        <v>0</v>
      </c>
      <c r="G67" s="101">
        <v>0</v>
      </c>
      <c r="H67" s="96" t="s">
        <v>356</v>
      </c>
      <c r="I67" s="101">
        <v>0</v>
      </c>
      <c r="J67" s="101">
        <v>0</v>
      </c>
      <c r="K67" s="101">
        <v>0</v>
      </c>
      <c r="L67" s="97">
        <v>1</v>
      </c>
      <c r="M67" s="101">
        <v>0</v>
      </c>
      <c r="N67" s="101">
        <v>0</v>
      </c>
      <c r="O67" s="96" t="s">
        <v>240</v>
      </c>
      <c r="P67" s="101">
        <v>0</v>
      </c>
      <c r="Q67" s="101">
        <v>0</v>
      </c>
      <c r="R67" s="101">
        <v>0</v>
      </c>
      <c r="S67" s="97">
        <v>1</v>
      </c>
      <c r="T67" s="101">
        <v>0</v>
      </c>
      <c r="U67" s="101">
        <v>0</v>
      </c>
      <c r="V67" s="96" t="s">
        <v>356</v>
      </c>
      <c r="W67" s="101">
        <v>0</v>
      </c>
      <c r="X67" s="101">
        <v>0</v>
      </c>
      <c r="Y67" s="101">
        <v>0</v>
      </c>
      <c r="Z67" s="97">
        <v>1</v>
      </c>
      <c r="AA67" s="101">
        <v>0</v>
      </c>
      <c r="AB67" s="101">
        <v>0</v>
      </c>
      <c r="AC67" s="96" t="s">
        <v>356</v>
      </c>
      <c r="AD67" s="101">
        <v>0</v>
      </c>
      <c r="AE67" s="101">
        <v>0</v>
      </c>
      <c r="AF67" s="101">
        <v>0</v>
      </c>
      <c r="AG67" s="97">
        <v>1</v>
      </c>
      <c r="AH67" s="101">
        <v>0</v>
      </c>
      <c r="AI67" s="101">
        <v>0</v>
      </c>
    </row>
    <row r="68" spans="1:35" ht="18" x14ac:dyDescent="0.4">
      <c r="A68" s="96" t="s">
        <v>314</v>
      </c>
      <c r="B68" s="101">
        <v>0</v>
      </c>
      <c r="C68" s="101">
        <v>0</v>
      </c>
      <c r="D68" s="101">
        <v>0</v>
      </c>
      <c r="E68" s="97">
        <v>1</v>
      </c>
      <c r="F68" s="101">
        <v>0</v>
      </c>
      <c r="G68" s="101">
        <v>0</v>
      </c>
      <c r="H68" s="96" t="s">
        <v>314</v>
      </c>
      <c r="I68" s="101">
        <v>0</v>
      </c>
      <c r="J68" s="101">
        <v>0</v>
      </c>
      <c r="K68" s="101">
        <v>0</v>
      </c>
      <c r="L68" s="97">
        <v>1</v>
      </c>
      <c r="M68" s="101">
        <v>0</v>
      </c>
      <c r="N68" s="101">
        <v>0</v>
      </c>
      <c r="O68" s="96" t="s">
        <v>216</v>
      </c>
      <c r="P68" s="101">
        <v>0</v>
      </c>
      <c r="Q68" s="101">
        <v>0</v>
      </c>
      <c r="R68" s="101">
        <v>0</v>
      </c>
      <c r="S68" s="97">
        <v>1</v>
      </c>
      <c r="T68" s="101">
        <v>0</v>
      </c>
      <c r="U68" s="101">
        <v>0</v>
      </c>
      <c r="V68" s="96" t="s">
        <v>314</v>
      </c>
      <c r="W68" s="101">
        <v>0</v>
      </c>
      <c r="X68" s="101">
        <v>0</v>
      </c>
      <c r="Y68" s="101">
        <v>0</v>
      </c>
      <c r="Z68" s="97">
        <v>1</v>
      </c>
      <c r="AA68" s="101">
        <v>0</v>
      </c>
      <c r="AB68" s="101">
        <v>0</v>
      </c>
      <c r="AC68" s="96" t="s">
        <v>314</v>
      </c>
      <c r="AD68" s="101">
        <v>0</v>
      </c>
      <c r="AE68" s="101">
        <v>0</v>
      </c>
      <c r="AF68" s="101">
        <v>0</v>
      </c>
      <c r="AG68" s="97">
        <v>1</v>
      </c>
      <c r="AH68" s="101">
        <v>0</v>
      </c>
      <c r="AI68" s="101">
        <v>0</v>
      </c>
    </row>
    <row r="69" spans="1:35" ht="18" x14ac:dyDescent="0.4">
      <c r="A69" s="96" t="s">
        <v>457</v>
      </c>
      <c r="B69" s="101">
        <v>0</v>
      </c>
      <c r="C69" s="101">
        <v>0</v>
      </c>
      <c r="D69" s="101">
        <v>0</v>
      </c>
      <c r="E69" s="97">
        <v>1</v>
      </c>
      <c r="F69" s="101">
        <v>0</v>
      </c>
      <c r="G69" s="101">
        <v>0</v>
      </c>
      <c r="H69" s="96" t="s">
        <v>457</v>
      </c>
      <c r="I69" s="101">
        <v>0</v>
      </c>
      <c r="J69" s="101">
        <v>0</v>
      </c>
      <c r="K69" s="101">
        <v>0</v>
      </c>
      <c r="L69" s="97">
        <v>1</v>
      </c>
      <c r="M69" s="101">
        <v>0</v>
      </c>
      <c r="N69" s="101">
        <v>0</v>
      </c>
      <c r="O69" s="96" t="s">
        <v>355</v>
      </c>
      <c r="P69" s="101">
        <v>0</v>
      </c>
      <c r="Q69" s="101">
        <v>0</v>
      </c>
      <c r="R69" s="101">
        <v>0</v>
      </c>
      <c r="S69" s="97">
        <v>1</v>
      </c>
      <c r="T69" s="101">
        <v>0</v>
      </c>
      <c r="U69" s="101">
        <v>0</v>
      </c>
      <c r="V69" s="96" t="s">
        <v>457</v>
      </c>
      <c r="W69" s="101">
        <v>0</v>
      </c>
      <c r="X69" s="101">
        <v>0</v>
      </c>
      <c r="Y69" s="101">
        <v>0</v>
      </c>
      <c r="Z69" s="97">
        <v>1</v>
      </c>
      <c r="AA69" s="101">
        <v>0</v>
      </c>
      <c r="AB69" s="101">
        <v>0</v>
      </c>
      <c r="AC69" s="96" t="s">
        <v>457</v>
      </c>
      <c r="AD69" s="101">
        <v>0</v>
      </c>
      <c r="AE69" s="101">
        <v>0</v>
      </c>
      <c r="AF69" s="101">
        <v>0</v>
      </c>
      <c r="AG69" s="97">
        <v>1</v>
      </c>
      <c r="AH69" s="101">
        <v>0</v>
      </c>
      <c r="AI69" s="101">
        <v>0</v>
      </c>
    </row>
    <row r="70" spans="1:35" ht="18" x14ac:dyDescent="0.4">
      <c r="A70" s="96" t="s">
        <v>217</v>
      </c>
      <c r="B70" s="101">
        <v>0</v>
      </c>
      <c r="C70" s="101">
        <v>0</v>
      </c>
      <c r="D70" s="101">
        <v>0</v>
      </c>
      <c r="E70" s="97">
        <v>1</v>
      </c>
      <c r="F70" s="101">
        <v>0</v>
      </c>
      <c r="G70" s="101">
        <v>0</v>
      </c>
      <c r="H70" s="96" t="s">
        <v>217</v>
      </c>
      <c r="I70" s="101">
        <v>0</v>
      </c>
      <c r="J70" s="101">
        <v>0</v>
      </c>
      <c r="K70" s="101">
        <v>0</v>
      </c>
      <c r="L70" s="97">
        <v>1</v>
      </c>
      <c r="M70" s="101">
        <v>0</v>
      </c>
      <c r="N70" s="101">
        <v>0</v>
      </c>
      <c r="O70" s="96" t="s">
        <v>356</v>
      </c>
      <c r="P70" s="101">
        <v>0</v>
      </c>
      <c r="Q70" s="101">
        <v>0</v>
      </c>
      <c r="R70" s="101">
        <v>0</v>
      </c>
      <c r="S70" s="97">
        <v>1</v>
      </c>
      <c r="T70" s="101">
        <v>0</v>
      </c>
      <c r="U70" s="101">
        <v>0</v>
      </c>
      <c r="V70" s="96" t="s">
        <v>217</v>
      </c>
      <c r="W70" s="101">
        <v>0</v>
      </c>
      <c r="X70" s="101">
        <v>0</v>
      </c>
      <c r="Y70" s="101">
        <v>0</v>
      </c>
      <c r="Z70" s="97">
        <v>1</v>
      </c>
      <c r="AA70" s="101">
        <v>0</v>
      </c>
      <c r="AB70" s="101">
        <v>0</v>
      </c>
      <c r="AC70" s="96" t="s">
        <v>217</v>
      </c>
      <c r="AD70" s="101">
        <v>0</v>
      </c>
      <c r="AE70" s="101">
        <v>0</v>
      </c>
      <c r="AF70" s="101">
        <v>0</v>
      </c>
      <c r="AG70" s="97">
        <v>1</v>
      </c>
      <c r="AH70" s="101">
        <v>0</v>
      </c>
      <c r="AI70" s="101">
        <v>0</v>
      </c>
    </row>
    <row r="71" spans="1:35" ht="18" x14ac:dyDescent="0.4">
      <c r="A71" s="96" t="s">
        <v>250</v>
      </c>
      <c r="B71" s="101">
        <v>0</v>
      </c>
      <c r="C71" s="101">
        <v>0</v>
      </c>
      <c r="D71" s="101">
        <v>0</v>
      </c>
      <c r="E71" s="97">
        <v>1</v>
      </c>
      <c r="F71" s="101">
        <v>0</v>
      </c>
      <c r="G71" s="101">
        <v>0</v>
      </c>
      <c r="H71" s="96" t="s">
        <v>250</v>
      </c>
      <c r="I71" s="101">
        <v>0</v>
      </c>
      <c r="J71" s="101">
        <v>0</v>
      </c>
      <c r="K71" s="101">
        <v>0</v>
      </c>
      <c r="L71" s="97">
        <v>1</v>
      </c>
      <c r="M71" s="101">
        <v>0</v>
      </c>
      <c r="N71" s="101">
        <v>0</v>
      </c>
      <c r="O71" s="96" t="s">
        <v>314</v>
      </c>
      <c r="P71" s="101">
        <v>0</v>
      </c>
      <c r="Q71" s="101">
        <v>0</v>
      </c>
      <c r="R71" s="101">
        <v>0</v>
      </c>
      <c r="S71" s="97">
        <v>1</v>
      </c>
      <c r="T71" s="101">
        <v>0</v>
      </c>
      <c r="U71" s="101">
        <v>0</v>
      </c>
      <c r="V71" s="96" t="s">
        <v>250</v>
      </c>
      <c r="W71" s="101">
        <v>0</v>
      </c>
      <c r="X71" s="101">
        <v>0</v>
      </c>
      <c r="Y71" s="101">
        <v>0</v>
      </c>
      <c r="Z71" s="97">
        <v>1</v>
      </c>
      <c r="AA71" s="101">
        <v>0</v>
      </c>
      <c r="AB71" s="101">
        <v>0</v>
      </c>
      <c r="AC71" s="96" t="s">
        <v>250</v>
      </c>
      <c r="AD71" s="101">
        <v>0</v>
      </c>
      <c r="AE71" s="101">
        <v>0</v>
      </c>
      <c r="AF71" s="101">
        <v>0</v>
      </c>
      <c r="AG71" s="97">
        <v>1</v>
      </c>
      <c r="AH71" s="101">
        <v>0</v>
      </c>
      <c r="AI71" s="101">
        <v>0</v>
      </c>
    </row>
    <row r="72" spans="1:35" ht="18" x14ac:dyDescent="0.4">
      <c r="A72" s="96" t="s">
        <v>458</v>
      </c>
      <c r="B72" s="101">
        <v>0</v>
      </c>
      <c r="C72" s="101">
        <v>0</v>
      </c>
      <c r="D72" s="101">
        <v>0</v>
      </c>
      <c r="E72" s="97">
        <v>1</v>
      </c>
      <c r="F72" s="101">
        <v>0</v>
      </c>
      <c r="G72" s="101">
        <v>0</v>
      </c>
      <c r="H72" s="96" t="s">
        <v>458</v>
      </c>
      <c r="I72" s="101">
        <v>0</v>
      </c>
      <c r="J72" s="101">
        <v>0</v>
      </c>
      <c r="K72" s="101">
        <v>0</v>
      </c>
      <c r="L72" s="97">
        <v>1</v>
      </c>
      <c r="M72" s="101">
        <v>0</v>
      </c>
      <c r="N72" s="101">
        <v>0</v>
      </c>
      <c r="O72" s="96" t="s">
        <v>457</v>
      </c>
      <c r="P72" s="101">
        <v>0</v>
      </c>
      <c r="Q72" s="101">
        <v>0</v>
      </c>
      <c r="R72" s="101">
        <v>0</v>
      </c>
      <c r="S72" s="97">
        <v>1</v>
      </c>
      <c r="T72" s="101">
        <v>0</v>
      </c>
      <c r="U72" s="101">
        <v>0</v>
      </c>
      <c r="V72" s="96" t="s">
        <v>458</v>
      </c>
      <c r="W72" s="101">
        <v>0</v>
      </c>
      <c r="X72" s="101">
        <v>0</v>
      </c>
      <c r="Y72" s="101">
        <v>0</v>
      </c>
      <c r="Z72" s="97">
        <v>1</v>
      </c>
      <c r="AA72" s="101">
        <v>0</v>
      </c>
      <c r="AB72" s="101">
        <v>0</v>
      </c>
      <c r="AC72" s="96" t="s">
        <v>458</v>
      </c>
      <c r="AD72" s="101">
        <v>0</v>
      </c>
      <c r="AE72" s="101">
        <v>0</v>
      </c>
      <c r="AF72" s="101">
        <v>0</v>
      </c>
      <c r="AG72" s="97">
        <v>1</v>
      </c>
      <c r="AH72" s="101">
        <v>0</v>
      </c>
      <c r="AI72" s="101">
        <v>0</v>
      </c>
    </row>
    <row r="73" spans="1:35" ht="18" x14ac:dyDescent="0.4">
      <c r="A73" s="96" t="s">
        <v>230</v>
      </c>
      <c r="B73" s="101">
        <v>0</v>
      </c>
      <c r="C73" s="101">
        <v>0</v>
      </c>
      <c r="D73" s="101">
        <v>0</v>
      </c>
      <c r="E73" s="97">
        <v>1</v>
      </c>
      <c r="F73" s="101">
        <v>0</v>
      </c>
      <c r="G73" s="101">
        <v>0</v>
      </c>
      <c r="H73" s="96" t="s">
        <v>230</v>
      </c>
      <c r="I73" s="101">
        <v>0</v>
      </c>
      <c r="J73" s="101">
        <v>0</v>
      </c>
      <c r="K73" s="101">
        <v>0</v>
      </c>
      <c r="L73" s="97">
        <v>1</v>
      </c>
      <c r="M73" s="101">
        <v>0</v>
      </c>
      <c r="N73" s="101">
        <v>0</v>
      </c>
      <c r="O73" s="96" t="s">
        <v>250</v>
      </c>
      <c r="P73" s="101">
        <v>0</v>
      </c>
      <c r="Q73" s="101">
        <v>0</v>
      </c>
      <c r="R73" s="101">
        <v>0</v>
      </c>
      <c r="S73" s="97">
        <v>1</v>
      </c>
      <c r="T73" s="101">
        <v>0</v>
      </c>
      <c r="U73" s="101">
        <v>0</v>
      </c>
      <c r="V73" s="96" t="s">
        <v>230</v>
      </c>
      <c r="W73" s="101">
        <v>0</v>
      </c>
      <c r="X73" s="101">
        <v>0</v>
      </c>
      <c r="Y73" s="101">
        <v>0</v>
      </c>
      <c r="Z73" s="97">
        <v>1</v>
      </c>
      <c r="AA73" s="101">
        <v>0</v>
      </c>
      <c r="AB73" s="101">
        <v>0</v>
      </c>
      <c r="AC73" s="96" t="s">
        <v>230</v>
      </c>
      <c r="AD73" s="101">
        <v>0</v>
      </c>
      <c r="AE73" s="101">
        <v>0</v>
      </c>
      <c r="AF73" s="101">
        <v>0</v>
      </c>
      <c r="AG73" s="97">
        <v>1</v>
      </c>
      <c r="AH73" s="101">
        <v>0</v>
      </c>
      <c r="AI73" s="101">
        <v>0</v>
      </c>
    </row>
    <row r="74" spans="1:35" ht="18" x14ac:dyDescent="0.4">
      <c r="A74" s="96" t="s">
        <v>291</v>
      </c>
      <c r="B74" s="101">
        <v>0</v>
      </c>
      <c r="C74" s="101">
        <v>0</v>
      </c>
      <c r="D74" s="101">
        <v>0</v>
      </c>
      <c r="E74" s="97">
        <v>1</v>
      </c>
      <c r="F74" s="101">
        <v>0</v>
      </c>
      <c r="G74" s="101">
        <v>0</v>
      </c>
      <c r="H74" s="96" t="s">
        <v>291</v>
      </c>
      <c r="I74" s="101">
        <v>0</v>
      </c>
      <c r="J74" s="101">
        <v>0</v>
      </c>
      <c r="K74" s="101">
        <v>0</v>
      </c>
      <c r="L74" s="97">
        <v>1</v>
      </c>
      <c r="M74" s="101">
        <v>0</v>
      </c>
      <c r="N74" s="101">
        <v>0</v>
      </c>
      <c r="O74" s="96" t="s">
        <v>458</v>
      </c>
      <c r="P74" s="101">
        <v>0</v>
      </c>
      <c r="Q74" s="101">
        <v>0</v>
      </c>
      <c r="R74" s="101">
        <v>0</v>
      </c>
      <c r="S74" s="97">
        <v>1</v>
      </c>
      <c r="T74" s="101">
        <v>0</v>
      </c>
      <c r="U74" s="101">
        <v>0</v>
      </c>
      <c r="V74" s="96" t="s">
        <v>291</v>
      </c>
      <c r="W74" s="101">
        <v>0</v>
      </c>
      <c r="X74" s="101">
        <v>0</v>
      </c>
      <c r="Y74" s="101">
        <v>0</v>
      </c>
      <c r="Z74" s="97">
        <v>1</v>
      </c>
      <c r="AA74" s="101">
        <v>0</v>
      </c>
      <c r="AB74" s="101">
        <v>0</v>
      </c>
      <c r="AC74" s="96" t="s">
        <v>291</v>
      </c>
      <c r="AD74" s="101">
        <v>0</v>
      </c>
      <c r="AE74" s="101">
        <v>0</v>
      </c>
      <c r="AF74" s="101">
        <v>0</v>
      </c>
      <c r="AG74" s="97">
        <v>1</v>
      </c>
      <c r="AH74" s="101">
        <v>0</v>
      </c>
      <c r="AI74" s="101">
        <v>0</v>
      </c>
    </row>
    <row r="75" spans="1:35" ht="18" x14ac:dyDescent="0.4">
      <c r="A75" s="96" t="s">
        <v>229</v>
      </c>
      <c r="B75" s="101">
        <v>0</v>
      </c>
      <c r="C75" s="101">
        <v>0</v>
      </c>
      <c r="D75" s="101">
        <v>0</v>
      </c>
      <c r="E75" s="97">
        <v>1</v>
      </c>
      <c r="F75" s="101">
        <v>0</v>
      </c>
      <c r="G75" s="101">
        <v>0</v>
      </c>
      <c r="H75" s="96" t="s">
        <v>229</v>
      </c>
      <c r="I75" s="101">
        <v>0</v>
      </c>
      <c r="J75" s="101">
        <v>0</v>
      </c>
      <c r="K75" s="101">
        <v>0</v>
      </c>
      <c r="L75" s="97">
        <v>1</v>
      </c>
      <c r="M75" s="101">
        <v>0</v>
      </c>
      <c r="N75" s="101">
        <v>0</v>
      </c>
      <c r="O75" s="96" t="s">
        <v>230</v>
      </c>
      <c r="P75" s="101">
        <v>0</v>
      </c>
      <c r="Q75" s="101">
        <v>0</v>
      </c>
      <c r="R75" s="101">
        <v>0</v>
      </c>
      <c r="S75" s="97">
        <v>1</v>
      </c>
      <c r="T75" s="101">
        <v>0</v>
      </c>
      <c r="U75" s="101">
        <v>0</v>
      </c>
      <c r="V75" s="96" t="s">
        <v>229</v>
      </c>
      <c r="W75" s="101">
        <v>0</v>
      </c>
      <c r="X75" s="101">
        <v>0</v>
      </c>
      <c r="Y75" s="101">
        <v>0</v>
      </c>
      <c r="Z75" s="97">
        <v>1</v>
      </c>
      <c r="AA75" s="101">
        <v>0</v>
      </c>
      <c r="AB75" s="101">
        <v>0</v>
      </c>
      <c r="AC75" s="96" t="s">
        <v>229</v>
      </c>
      <c r="AD75" s="101">
        <v>0</v>
      </c>
      <c r="AE75" s="101">
        <v>0</v>
      </c>
      <c r="AF75" s="101">
        <v>0</v>
      </c>
      <c r="AG75" s="97">
        <v>1</v>
      </c>
      <c r="AH75" s="101">
        <v>0</v>
      </c>
      <c r="AI75" s="101">
        <v>0</v>
      </c>
    </row>
    <row r="76" spans="1:35" ht="18" x14ac:dyDescent="0.4">
      <c r="A76" s="96" t="s">
        <v>238</v>
      </c>
      <c r="B76" s="101">
        <v>0</v>
      </c>
      <c r="C76" s="101">
        <v>0</v>
      </c>
      <c r="D76" s="101">
        <v>0</v>
      </c>
      <c r="E76" s="97">
        <v>1</v>
      </c>
      <c r="F76" s="101">
        <v>0</v>
      </c>
      <c r="G76" s="101">
        <v>0</v>
      </c>
      <c r="H76" s="96" t="s">
        <v>238</v>
      </c>
      <c r="I76" s="101">
        <v>0</v>
      </c>
      <c r="J76" s="101">
        <v>0</v>
      </c>
      <c r="K76" s="101">
        <v>0</v>
      </c>
      <c r="L76" s="97">
        <v>1</v>
      </c>
      <c r="M76" s="101">
        <v>0</v>
      </c>
      <c r="N76" s="101">
        <v>0</v>
      </c>
      <c r="O76" s="96" t="s">
        <v>291</v>
      </c>
      <c r="P76" s="101">
        <v>0</v>
      </c>
      <c r="Q76" s="101">
        <v>0</v>
      </c>
      <c r="R76" s="101">
        <v>0</v>
      </c>
      <c r="S76" s="97">
        <v>1</v>
      </c>
      <c r="T76" s="101">
        <v>0</v>
      </c>
      <c r="U76" s="101">
        <v>0</v>
      </c>
      <c r="V76" s="96" t="s">
        <v>238</v>
      </c>
      <c r="W76" s="101">
        <v>0</v>
      </c>
      <c r="X76" s="101">
        <v>0</v>
      </c>
      <c r="Y76" s="101">
        <v>0</v>
      </c>
      <c r="Z76" s="97">
        <v>1</v>
      </c>
      <c r="AA76" s="101">
        <v>0</v>
      </c>
      <c r="AB76" s="101">
        <v>0</v>
      </c>
      <c r="AC76" s="96" t="s">
        <v>238</v>
      </c>
      <c r="AD76" s="101">
        <v>0</v>
      </c>
      <c r="AE76" s="101">
        <v>0</v>
      </c>
      <c r="AF76" s="101">
        <v>0</v>
      </c>
      <c r="AG76" s="97">
        <v>1</v>
      </c>
      <c r="AH76" s="101">
        <v>0</v>
      </c>
      <c r="AI76" s="101">
        <v>0</v>
      </c>
    </row>
    <row r="77" spans="1:35" ht="18" x14ac:dyDescent="0.4">
      <c r="A77" s="96" t="s">
        <v>243</v>
      </c>
      <c r="B77" s="101">
        <v>0</v>
      </c>
      <c r="C77" s="101">
        <v>0</v>
      </c>
      <c r="D77" s="101">
        <v>0</v>
      </c>
      <c r="E77" s="97">
        <v>1</v>
      </c>
      <c r="F77" s="101">
        <v>0</v>
      </c>
      <c r="G77" s="101">
        <v>0</v>
      </c>
      <c r="H77" s="96" t="s">
        <v>243</v>
      </c>
      <c r="I77" s="101">
        <v>0</v>
      </c>
      <c r="J77" s="101">
        <v>0</v>
      </c>
      <c r="K77" s="101">
        <v>0</v>
      </c>
      <c r="L77" s="97">
        <v>1</v>
      </c>
      <c r="M77" s="101">
        <v>0</v>
      </c>
      <c r="N77" s="101">
        <v>0</v>
      </c>
      <c r="O77" s="96" t="s">
        <v>229</v>
      </c>
      <c r="P77" s="101">
        <v>0</v>
      </c>
      <c r="Q77" s="101">
        <v>0</v>
      </c>
      <c r="R77" s="101">
        <v>0</v>
      </c>
      <c r="S77" s="97">
        <v>1</v>
      </c>
      <c r="T77" s="101">
        <v>0</v>
      </c>
      <c r="U77" s="101">
        <v>0</v>
      </c>
      <c r="V77" s="96" t="s">
        <v>243</v>
      </c>
      <c r="W77" s="101">
        <v>0</v>
      </c>
      <c r="X77" s="101">
        <v>0</v>
      </c>
      <c r="Y77" s="101">
        <v>0</v>
      </c>
      <c r="Z77" s="97">
        <v>1</v>
      </c>
      <c r="AA77" s="101">
        <v>0</v>
      </c>
      <c r="AB77" s="101">
        <v>0</v>
      </c>
      <c r="AC77" s="96" t="s">
        <v>243</v>
      </c>
      <c r="AD77" s="101">
        <v>0</v>
      </c>
      <c r="AE77" s="101">
        <v>0</v>
      </c>
      <c r="AF77" s="101">
        <v>0</v>
      </c>
      <c r="AG77" s="97">
        <v>1</v>
      </c>
      <c r="AH77" s="101">
        <v>0</v>
      </c>
      <c r="AI77" s="101">
        <v>0</v>
      </c>
    </row>
    <row r="78" spans="1:35" ht="18" x14ac:dyDescent="0.4">
      <c r="A78" s="96" t="s">
        <v>338</v>
      </c>
      <c r="B78" s="101">
        <v>0</v>
      </c>
      <c r="C78" s="101">
        <v>0</v>
      </c>
      <c r="D78" s="101">
        <v>0</v>
      </c>
      <c r="E78" s="97">
        <v>1</v>
      </c>
      <c r="F78" s="101">
        <v>0</v>
      </c>
      <c r="G78" s="101">
        <v>0</v>
      </c>
      <c r="H78" s="96" t="s">
        <v>338</v>
      </c>
      <c r="I78" s="101">
        <v>0</v>
      </c>
      <c r="J78" s="101">
        <v>0</v>
      </c>
      <c r="K78" s="101">
        <v>0</v>
      </c>
      <c r="L78" s="97">
        <v>1</v>
      </c>
      <c r="M78" s="101">
        <v>0</v>
      </c>
      <c r="N78" s="101">
        <v>0</v>
      </c>
      <c r="O78" s="96" t="s">
        <v>238</v>
      </c>
      <c r="P78" s="101">
        <v>0</v>
      </c>
      <c r="Q78" s="101">
        <v>0</v>
      </c>
      <c r="R78" s="101">
        <v>0</v>
      </c>
      <c r="S78" s="97">
        <v>1</v>
      </c>
      <c r="T78" s="101">
        <v>0</v>
      </c>
      <c r="U78" s="101">
        <v>0</v>
      </c>
      <c r="V78" s="96" t="s">
        <v>338</v>
      </c>
      <c r="W78" s="101">
        <v>0</v>
      </c>
      <c r="X78" s="101">
        <v>0</v>
      </c>
      <c r="Y78" s="101">
        <v>0</v>
      </c>
      <c r="Z78" s="97">
        <v>1</v>
      </c>
      <c r="AA78" s="101">
        <v>0</v>
      </c>
      <c r="AB78" s="101">
        <v>0</v>
      </c>
      <c r="AC78" s="96" t="s">
        <v>338</v>
      </c>
      <c r="AD78" s="101">
        <v>0</v>
      </c>
      <c r="AE78" s="101">
        <v>0</v>
      </c>
      <c r="AF78" s="101">
        <v>0</v>
      </c>
      <c r="AG78" s="97">
        <v>1</v>
      </c>
      <c r="AH78" s="101">
        <v>0</v>
      </c>
      <c r="AI78" s="101">
        <v>0</v>
      </c>
    </row>
    <row r="79" spans="1:35" ht="18" x14ac:dyDescent="0.4">
      <c r="A79" s="96" t="s">
        <v>299</v>
      </c>
      <c r="B79" s="101">
        <v>0</v>
      </c>
      <c r="C79" s="101">
        <v>0</v>
      </c>
      <c r="D79" s="101">
        <v>0</v>
      </c>
      <c r="E79" s="97">
        <v>1</v>
      </c>
      <c r="F79" s="101">
        <v>0</v>
      </c>
      <c r="G79" s="101">
        <v>0</v>
      </c>
      <c r="H79" s="96" t="s">
        <v>299</v>
      </c>
      <c r="I79" s="101">
        <v>0</v>
      </c>
      <c r="J79" s="101">
        <v>0</v>
      </c>
      <c r="K79" s="101">
        <v>0</v>
      </c>
      <c r="L79" s="97">
        <v>1</v>
      </c>
      <c r="M79" s="101">
        <v>0</v>
      </c>
      <c r="N79" s="101">
        <v>0</v>
      </c>
      <c r="O79" s="96" t="s">
        <v>243</v>
      </c>
      <c r="P79" s="101">
        <v>0</v>
      </c>
      <c r="Q79" s="101">
        <v>0</v>
      </c>
      <c r="R79" s="101">
        <v>0</v>
      </c>
      <c r="S79" s="97">
        <v>1</v>
      </c>
      <c r="T79" s="101">
        <v>0</v>
      </c>
      <c r="U79" s="101">
        <v>0</v>
      </c>
      <c r="V79" s="96" t="s">
        <v>299</v>
      </c>
      <c r="W79" s="101">
        <v>0</v>
      </c>
      <c r="X79" s="101">
        <v>0</v>
      </c>
      <c r="Y79" s="101">
        <v>0</v>
      </c>
      <c r="Z79" s="97">
        <v>1</v>
      </c>
      <c r="AA79" s="101">
        <v>0</v>
      </c>
      <c r="AB79" s="101">
        <v>0</v>
      </c>
      <c r="AC79" s="96" t="s">
        <v>299</v>
      </c>
      <c r="AD79" s="101">
        <v>0</v>
      </c>
      <c r="AE79" s="101">
        <v>0</v>
      </c>
      <c r="AF79" s="101">
        <v>0</v>
      </c>
      <c r="AG79" s="97">
        <v>1</v>
      </c>
      <c r="AH79" s="101">
        <v>0</v>
      </c>
      <c r="AI79" s="101">
        <v>0</v>
      </c>
    </row>
    <row r="80" spans="1:35" ht="18" x14ac:dyDescent="0.4">
      <c r="A80" s="96" t="s">
        <v>304</v>
      </c>
      <c r="B80" s="101">
        <v>0</v>
      </c>
      <c r="C80" s="101">
        <v>0</v>
      </c>
      <c r="D80" s="101">
        <v>0</v>
      </c>
      <c r="E80" s="97">
        <v>1</v>
      </c>
      <c r="F80" s="101">
        <v>0</v>
      </c>
      <c r="G80" s="101">
        <v>0</v>
      </c>
      <c r="H80" s="96" t="s">
        <v>304</v>
      </c>
      <c r="I80" s="101">
        <v>0</v>
      </c>
      <c r="J80" s="101">
        <v>0</v>
      </c>
      <c r="K80" s="101">
        <v>0</v>
      </c>
      <c r="L80" s="97">
        <v>1</v>
      </c>
      <c r="M80" s="101">
        <v>0</v>
      </c>
      <c r="N80" s="101">
        <v>0</v>
      </c>
      <c r="O80" s="96" t="s">
        <v>338</v>
      </c>
      <c r="P80" s="101">
        <v>0</v>
      </c>
      <c r="Q80" s="101">
        <v>0</v>
      </c>
      <c r="R80" s="101">
        <v>0</v>
      </c>
      <c r="S80" s="97">
        <v>1</v>
      </c>
      <c r="T80" s="101">
        <v>0</v>
      </c>
      <c r="U80" s="101">
        <v>0</v>
      </c>
      <c r="V80" s="96" t="s">
        <v>304</v>
      </c>
      <c r="W80" s="101">
        <v>0</v>
      </c>
      <c r="X80" s="101">
        <v>0</v>
      </c>
      <c r="Y80" s="101">
        <v>0</v>
      </c>
      <c r="Z80" s="97">
        <v>1</v>
      </c>
      <c r="AA80" s="101">
        <v>0</v>
      </c>
      <c r="AB80" s="101">
        <v>0</v>
      </c>
      <c r="AC80" s="96" t="s">
        <v>304</v>
      </c>
      <c r="AD80" s="101">
        <v>0</v>
      </c>
      <c r="AE80" s="101">
        <v>0</v>
      </c>
      <c r="AF80" s="101">
        <v>0</v>
      </c>
      <c r="AG80" s="97">
        <v>1</v>
      </c>
      <c r="AH80" s="101">
        <v>0</v>
      </c>
      <c r="AI80" s="101">
        <v>0</v>
      </c>
    </row>
    <row r="81" spans="1:35" ht="18" x14ac:dyDescent="0.4">
      <c r="A81" s="96" t="s">
        <v>298</v>
      </c>
      <c r="B81" s="101">
        <v>0</v>
      </c>
      <c r="C81" s="101">
        <v>0</v>
      </c>
      <c r="D81" s="101">
        <v>0</v>
      </c>
      <c r="E81" s="97">
        <v>1</v>
      </c>
      <c r="F81" s="101">
        <v>0</v>
      </c>
      <c r="G81" s="101">
        <v>0</v>
      </c>
      <c r="H81" s="96" t="s">
        <v>298</v>
      </c>
      <c r="I81" s="101">
        <v>0</v>
      </c>
      <c r="J81" s="101">
        <v>0</v>
      </c>
      <c r="K81" s="101">
        <v>0</v>
      </c>
      <c r="L81" s="97">
        <v>1</v>
      </c>
      <c r="M81" s="101">
        <v>0</v>
      </c>
      <c r="N81" s="101">
        <v>0</v>
      </c>
      <c r="O81" s="96" t="s">
        <v>299</v>
      </c>
      <c r="P81" s="101">
        <v>0</v>
      </c>
      <c r="Q81" s="101">
        <v>0</v>
      </c>
      <c r="R81" s="101">
        <v>0</v>
      </c>
      <c r="S81" s="97">
        <v>1</v>
      </c>
      <c r="T81" s="101">
        <v>0</v>
      </c>
      <c r="U81" s="101">
        <v>0</v>
      </c>
      <c r="V81" s="96" t="s">
        <v>298</v>
      </c>
      <c r="W81" s="101">
        <v>0</v>
      </c>
      <c r="X81" s="101">
        <v>0</v>
      </c>
      <c r="Y81" s="101">
        <v>0</v>
      </c>
      <c r="Z81" s="97">
        <v>1</v>
      </c>
      <c r="AA81" s="101">
        <v>0</v>
      </c>
      <c r="AB81" s="101">
        <v>0</v>
      </c>
      <c r="AC81" s="96" t="s">
        <v>298</v>
      </c>
      <c r="AD81" s="101">
        <v>0</v>
      </c>
      <c r="AE81" s="101">
        <v>0</v>
      </c>
      <c r="AF81" s="101">
        <v>0</v>
      </c>
      <c r="AG81" s="97">
        <v>1</v>
      </c>
      <c r="AH81" s="101">
        <v>0</v>
      </c>
      <c r="AI81" s="101">
        <v>0</v>
      </c>
    </row>
    <row r="82" spans="1:35" ht="18" x14ac:dyDescent="0.4">
      <c r="A82" s="96" t="s">
        <v>273</v>
      </c>
      <c r="B82" s="101">
        <v>0</v>
      </c>
      <c r="C82" s="101">
        <v>0</v>
      </c>
      <c r="D82" s="101">
        <v>0</v>
      </c>
      <c r="E82" s="97">
        <v>1</v>
      </c>
      <c r="F82" s="101">
        <v>0</v>
      </c>
      <c r="G82" s="101">
        <v>0</v>
      </c>
      <c r="H82" s="96" t="s">
        <v>273</v>
      </c>
      <c r="I82" s="101">
        <v>0</v>
      </c>
      <c r="J82" s="101">
        <v>0</v>
      </c>
      <c r="K82" s="101">
        <v>0</v>
      </c>
      <c r="L82" s="97">
        <v>1</v>
      </c>
      <c r="M82" s="101">
        <v>0</v>
      </c>
      <c r="N82" s="101">
        <v>0</v>
      </c>
      <c r="O82" s="96" t="s">
        <v>304</v>
      </c>
      <c r="P82" s="101">
        <v>0</v>
      </c>
      <c r="Q82" s="101">
        <v>0</v>
      </c>
      <c r="R82" s="101">
        <v>0</v>
      </c>
      <c r="S82" s="97">
        <v>1</v>
      </c>
      <c r="T82" s="101">
        <v>0</v>
      </c>
      <c r="U82" s="101">
        <v>0</v>
      </c>
      <c r="V82" s="96" t="s">
        <v>273</v>
      </c>
      <c r="W82" s="101">
        <v>0</v>
      </c>
      <c r="X82" s="101">
        <v>0</v>
      </c>
      <c r="Y82" s="101">
        <v>0</v>
      </c>
      <c r="Z82" s="97">
        <v>1</v>
      </c>
      <c r="AA82" s="101">
        <v>0</v>
      </c>
      <c r="AB82" s="101">
        <v>0</v>
      </c>
      <c r="AC82" s="96" t="s">
        <v>273</v>
      </c>
      <c r="AD82" s="101">
        <v>0</v>
      </c>
      <c r="AE82" s="101">
        <v>0</v>
      </c>
      <c r="AF82" s="101">
        <v>0</v>
      </c>
      <c r="AG82" s="97">
        <v>1</v>
      </c>
      <c r="AH82" s="101">
        <v>0</v>
      </c>
      <c r="AI82" s="101">
        <v>0</v>
      </c>
    </row>
    <row r="83" spans="1:35" ht="36" x14ac:dyDescent="0.4">
      <c r="A83" s="96" t="s">
        <v>462</v>
      </c>
      <c r="B83" s="101">
        <v>0</v>
      </c>
      <c r="C83" s="101">
        <v>0</v>
      </c>
      <c r="D83" s="101">
        <v>0</v>
      </c>
      <c r="E83" s="97">
        <v>1</v>
      </c>
      <c r="F83" s="101">
        <v>0</v>
      </c>
      <c r="G83" s="101">
        <v>0</v>
      </c>
      <c r="H83" s="96" t="s">
        <v>462</v>
      </c>
      <c r="I83" s="101">
        <v>0</v>
      </c>
      <c r="J83" s="101">
        <v>0</v>
      </c>
      <c r="K83" s="101">
        <v>0</v>
      </c>
      <c r="L83" s="97">
        <v>1</v>
      </c>
      <c r="M83" s="101">
        <v>0</v>
      </c>
      <c r="N83" s="101">
        <v>0</v>
      </c>
      <c r="O83" s="96" t="s">
        <v>298</v>
      </c>
      <c r="P83" s="101">
        <v>0</v>
      </c>
      <c r="Q83" s="101">
        <v>0</v>
      </c>
      <c r="R83" s="101">
        <v>0</v>
      </c>
      <c r="S83" s="97">
        <v>1</v>
      </c>
      <c r="T83" s="101">
        <v>0</v>
      </c>
      <c r="U83" s="101">
        <v>0</v>
      </c>
      <c r="V83" s="96" t="s">
        <v>462</v>
      </c>
      <c r="W83" s="101">
        <v>0</v>
      </c>
      <c r="X83" s="101">
        <v>0</v>
      </c>
      <c r="Y83" s="101">
        <v>0</v>
      </c>
      <c r="Z83" s="97">
        <v>1</v>
      </c>
      <c r="AA83" s="101">
        <v>0</v>
      </c>
      <c r="AB83" s="101">
        <v>0</v>
      </c>
      <c r="AC83" s="96" t="s">
        <v>462</v>
      </c>
      <c r="AD83" s="101">
        <v>0</v>
      </c>
      <c r="AE83" s="101">
        <v>0</v>
      </c>
      <c r="AF83" s="101">
        <v>0</v>
      </c>
      <c r="AG83" s="97">
        <v>1</v>
      </c>
      <c r="AH83" s="101">
        <v>0</v>
      </c>
      <c r="AI83" s="101">
        <v>0</v>
      </c>
    </row>
    <row r="84" spans="1:35" ht="36" x14ac:dyDescent="0.4">
      <c r="A84" s="96" t="s">
        <v>264</v>
      </c>
      <c r="B84" s="101">
        <v>0</v>
      </c>
      <c r="C84" s="101">
        <v>0</v>
      </c>
      <c r="D84" s="101">
        <v>0</v>
      </c>
      <c r="E84" s="97">
        <v>1</v>
      </c>
      <c r="F84" s="101">
        <v>0</v>
      </c>
      <c r="G84" s="101">
        <v>0</v>
      </c>
      <c r="H84" s="96" t="s">
        <v>264</v>
      </c>
      <c r="I84" s="101">
        <v>0</v>
      </c>
      <c r="J84" s="101">
        <v>0</v>
      </c>
      <c r="K84" s="101">
        <v>0</v>
      </c>
      <c r="L84" s="97">
        <v>1</v>
      </c>
      <c r="M84" s="101">
        <v>0</v>
      </c>
      <c r="N84" s="101">
        <v>0</v>
      </c>
      <c r="O84" s="96" t="s">
        <v>462</v>
      </c>
      <c r="P84" s="101">
        <v>0</v>
      </c>
      <c r="Q84" s="101">
        <v>0</v>
      </c>
      <c r="R84" s="101">
        <v>0</v>
      </c>
      <c r="S84" s="97">
        <v>1</v>
      </c>
      <c r="T84" s="101">
        <v>0</v>
      </c>
      <c r="U84" s="101">
        <v>0</v>
      </c>
      <c r="V84" s="96" t="s">
        <v>264</v>
      </c>
      <c r="W84" s="101">
        <v>0</v>
      </c>
      <c r="X84" s="101">
        <v>0</v>
      </c>
      <c r="Y84" s="101">
        <v>0</v>
      </c>
      <c r="Z84" s="97">
        <v>1</v>
      </c>
      <c r="AA84" s="101">
        <v>0</v>
      </c>
      <c r="AB84" s="101">
        <v>0</v>
      </c>
      <c r="AC84" s="96" t="s">
        <v>264</v>
      </c>
      <c r="AD84" s="101">
        <v>0</v>
      </c>
      <c r="AE84" s="101">
        <v>0</v>
      </c>
      <c r="AF84" s="101">
        <v>0</v>
      </c>
      <c r="AG84" s="97">
        <v>1</v>
      </c>
      <c r="AH84" s="101">
        <v>0</v>
      </c>
      <c r="AI84" s="101">
        <v>0</v>
      </c>
    </row>
    <row r="85" spans="1:35" ht="18" x14ac:dyDescent="0.4">
      <c r="A85" s="96" t="s">
        <v>260</v>
      </c>
      <c r="B85" s="101">
        <v>0</v>
      </c>
      <c r="C85" s="101">
        <v>0</v>
      </c>
      <c r="D85" s="101">
        <v>0</v>
      </c>
      <c r="E85" s="97">
        <v>1</v>
      </c>
      <c r="F85" s="101">
        <v>0</v>
      </c>
      <c r="G85" s="101">
        <v>0</v>
      </c>
      <c r="H85" s="96" t="s">
        <v>260</v>
      </c>
      <c r="I85" s="101">
        <v>0</v>
      </c>
      <c r="J85" s="101">
        <v>0</v>
      </c>
      <c r="K85" s="101">
        <v>0</v>
      </c>
      <c r="L85" s="97">
        <v>1</v>
      </c>
      <c r="M85" s="101">
        <v>0</v>
      </c>
      <c r="N85" s="101">
        <v>0</v>
      </c>
      <c r="O85" s="96" t="s">
        <v>260</v>
      </c>
      <c r="P85" s="101">
        <v>0</v>
      </c>
      <c r="Q85" s="101">
        <v>0</v>
      </c>
      <c r="R85" s="101">
        <v>0</v>
      </c>
      <c r="S85" s="97">
        <v>1</v>
      </c>
      <c r="T85" s="101">
        <v>0</v>
      </c>
      <c r="U85" s="101">
        <v>0</v>
      </c>
      <c r="V85" s="96" t="s">
        <v>260</v>
      </c>
      <c r="W85" s="101">
        <v>0</v>
      </c>
      <c r="X85" s="101">
        <v>0</v>
      </c>
      <c r="Y85" s="101">
        <v>0</v>
      </c>
      <c r="Z85" s="97">
        <v>1</v>
      </c>
      <c r="AA85" s="101">
        <v>0</v>
      </c>
      <c r="AB85" s="101">
        <v>0</v>
      </c>
      <c r="AC85" s="96" t="s">
        <v>260</v>
      </c>
      <c r="AD85" s="101">
        <v>0</v>
      </c>
      <c r="AE85" s="101">
        <v>0</v>
      </c>
      <c r="AF85" s="101">
        <v>0</v>
      </c>
      <c r="AG85" s="97">
        <v>1</v>
      </c>
      <c r="AH85" s="101">
        <v>0</v>
      </c>
      <c r="AI85" s="101">
        <v>0</v>
      </c>
    </row>
    <row r="86" spans="1:35" ht="18" x14ac:dyDescent="0.4">
      <c r="A86" s="96" t="s">
        <v>380</v>
      </c>
      <c r="B86" s="101">
        <v>0</v>
      </c>
      <c r="C86" s="101">
        <v>0</v>
      </c>
      <c r="D86" s="101">
        <v>0</v>
      </c>
      <c r="E86" s="97">
        <v>1</v>
      </c>
      <c r="F86" s="101">
        <v>0</v>
      </c>
      <c r="G86" s="101">
        <v>0</v>
      </c>
      <c r="H86" s="96" t="s">
        <v>380</v>
      </c>
      <c r="I86" s="101">
        <v>0</v>
      </c>
      <c r="J86" s="101">
        <v>0</v>
      </c>
      <c r="K86" s="101">
        <v>0</v>
      </c>
      <c r="L86" s="97">
        <v>1</v>
      </c>
      <c r="M86" s="101">
        <v>0</v>
      </c>
      <c r="N86" s="101">
        <v>0</v>
      </c>
      <c r="O86" s="96" t="s">
        <v>380</v>
      </c>
      <c r="P86" s="101">
        <v>0</v>
      </c>
      <c r="Q86" s="101">
        <v>0</v>
      </c>
      <c r="R86" s="101">
        <v>0</v>
      </c>
      <c r="S86" s="97">
        <v>1</v>
      </c>
      <c r="T86" s="101">
        <v>0</v>
      </c>
      <c r="U86" s="101">
        <v>0</v>
      </c>
      <c r="V86" s="96" t="s">
        <v>380</v>
      </c>
      <c r="W86" s="101">
        <v>0</v>
      </c>
      <c r="X86" s="101">
        <v>0</v>
      </c>
      <c r="Y86" s="101">
        <v>0</v>
      </c>
      <c r="Z86" s="97">
        <v>1</v>
      </c>
      <c r="AA86" s="101">
        <v>0</v>
      </c>
      <c r="AB86" s="101">
        <v>0</v>
      </c>
      <c r="AC86" s="96" t="s">
        <v>380</v>
      </c>
      <c r="AD86" s="101">
        <v>0</v>
      </c>
      <c r="AE86" s="101">
        <v>0</v>
      </c>
      <c r="AF86" s="101">
        <v>0</v>
      </c>
      <c r="AG86" s="97">
        <v>1</v>
      </c>
      <c r="AH86" s="101">
        <v>0</v>
      </c>
      <c r="AI86" s="101">
        <v>0</v>
      </c>
    </row>
    <row r="87" spans="1:35" ht="18" x14ac:dyDescent="0.4">
      <c r="A87" s="96" t="s">
        <v>382</v>
      </c>
      <c r="B87" s="101">
        <v>0</v>
      </c>
      <c r="C87" s="101">
        <v>0</v>
      </c>
      <c r="D87" s="101">
        <v>0</v>
      </c>
      <c r="E87" s="97">
        <v>1</v>
      </c>
      <c r="F87" s="101">
        <v>0</v>
      </c>
      <c r="G87" s="101">
        <v>0</v>
      </c>
      <c r="H87" s="96" t="s">
        <v>382</v>
      </c>
      <c r="I87" s="101">
        <v>0</v>
      </c>
      <c r="J87" s="101">
        <v>0</v>
      </c>
      <c r="K87" s="101">
        <v>0</v>
      </c>
      <c r="L87" s="97">
        <v>1</v>
      </c>
      <c r="M87" s="101">
        <v>0</v>
      </c>
      <c r="N87" s="101">
        <v>0</v>
      </c>
      <c r="O87" s="96" t="s">
        <v>382</v>
      </c>
      <c r="P87" s="101">
        <v>0</v>
      </c>
      <c r="Q87" s="101">
        <v>0</v>
      </c>
      <c r="R87" s="101">
        <v>0</v>
      </c>
      <c r="S87" s="97">
        <v>1</v>
      </c>
      <c r="T87" s="101">
        <v>0</v>
      </c>
      <c r="U87" s="101">
        <v>0</v>
      </c>
      <c r="V87" s="96" t="s">
        <v>382</v>
      </c>
      <c r="W87" s="101">
        <v>0</v>
      </c>
      <c r="X87" s="101">
        <v>0</v>
      </c>
      <c r="Y87" s="101">
        <v>0</v>
      </c>
      <c r="Z87" s="97">
        <v>1</v>
      </c>
      <c r="AA87" s="101">
        <v>0</v>
      </c>
      <c r="AB87" s="101">
        <v>0</v>
      </c>
      <c r="AC87" s="96" t="s">
        <v>382</v>
      </c>
      <c r="AD87" s="101">
        <v>0</v>
      </c>
      <c r="AE87" s="101">
        <v>0</v>
      </c>
      <c r="AF87" s="101">
        <v>0</v>
      </c>
      <c r="AG87" s="97">
        <v>1</v>
      </c>
      <c r="AH87" s="101">
        <v>0</v>
      </c>
      <c r="AI87" s="101">
        <v>0</v>
      </c>
    </row>
    <row r="88" spans="1:35" ht="18" x14ac:dyDescent="0.4">
      <c r="A88" s="96" t="s">
        <v>387</v>
      </c>
      <c r="B88" s="101">
        <v>0</v>
      </c>
      <c r="C88" s="101">
        <v>0</v>
      </c>
      <c r="D88" s="101">
        <v>0</v>
      </c>
      <c r="E88" s="97">
        <v>1</v>
      </c>
      <c r="F88" s="101">
        <v>0</v>
      </c>
      <c r="G88" s="101">
        <v>0</v>
      </c>
      <c r="H88" s="96" t="s">
        <v>387</v>
      </c>
      <c r="I88" s="101">
        <v>0</v>
      </c>
      <c r="J88" s="101">
        <v>0</v>
      </c>
      <c r="K88" s="101">
        <v>0</v>
      </c>
      <c r="L88" s="97">
        <v>1</v>
      </c>
      <c r="M88" s="101">
        <v>0</v>
      </c>
      <c r="N88" s="101">
        <v>0</v>
      </c>
      <c r="O88" s="96" t="s">
        <v>387</v>
      </c>
      <c r="P88" s="101">
        <v>0</v>
      </c>
      <c r="Q88" s="101">
        <v>0</v>
      </c>
      <c r="R88" s="101">
        <v>0</v>
      </c>
      <c r="S88" s="97">
        <v>1</v>
      </c>
      <c r="T88" s="101">
        <v>0</v>
      </c>
      <c r="U88" s="101">
        <v>0</v>
      </c>
      <c r="V88" s="96" t="s">
        <v>387</v>
      </c>
      <c r="W88" s="101">
        <v>0</v>
      </c>
      <c r="X88" s="101">
        <v>0</v>
      </c>
      <c r="Y88" s="101">
        <v>0</v>
      </c>
      <c r="Z88" s="97">
        <v>1</v>
      </c>
      <c r="AA88" s="101">
        <v>0</v>
      </c>
      <c r="AB88" s="101">
        <v>0</v>
      </c>
      <c r="AC88" s="96" t="s">
        <v>387</v>
      </c>
      <c r="AD88" s="101">
        <v>0</v>
      </c>
      <c r="AE88" s="101">
        <v>0</v>
      </c>
      <c r="AF88" s="101">
        <v>0</v>
      </c>
      <c r="AG88" s="97">
        <v>1</v>
      </c>
      <c r="AH88" s="101">
        <v>0</v>
      </c>
      <c r="AI88" s="101">
        <v>0</v>
      </c>
    </row>
    <row r="89" spans="1:35" ht="18" x14ac:dyDescent="0.4">
      <c r="A89" s="96" t="s">
        <v>271</v>
      </c>
      <c r="B89" s="101">
        <v>0</v>
      </c>
      <c r="C89" s="101">
        <v>0</v>
      </c>
      <c r="D89" s="101">
        <v>0</v>
      </c>
      <c r="E89" s="97">
        <v>1</v>
      </c>
      <c r="F89" s="101">
        <v>0</v>
      </c>
      <c r="G89" s="101">
        <v>0</v>
      </c>
      <c r="H89" s="96" t="s">
        <v>271</v>
      </c>
      <c r="I89" s="101">
        <v>0</v>
      </c>
      <c r="J89" s="101">
        <v>0</v>
      </c>
      <c r="K89" s="101">
        <v>0</v>
      </c>
      <c r="L89" s="97">
        <v>1</v>
      </c>
      <c r="M89" s="101">
        <v>0</v>
      </c>
      <c r="N89" s="101">
        <v>0</v>
      </c>
      <c r="O89" s="96" t="s">
        <v>271</v>
      </c>
      <c r="P89" s="101">
        <v>0</v>
      </c>
      <c r="Q89" s="101">
        <v>0</v>
      </c>
      <c r="R89" s="101">
        <v>0</v>
      </c>
      <c r="S89" s="97">
        <v>1</v>
      </c>
      <c r="T89" s="101">
        <v>0</v>
      </c>
      <c r="U89" s="101">
        <v>0</v>
      </c>
      <c r="V89" s="96" t="s">
        <v>271</v>
      </c>
      <c r="W89" s="101">
        <v>0</v>
      </c>
      <c r="X89" s="101">
        <v>0</v>
      </c>
      <c r="Y89" s="101">
        <v>0</v>
      </c>
      <c r="Z89" s="97">
        <v>1</v>
      </c>
      <c r="AA89" s="101">
        <v>0</v>
      </c>
      <c r="AB89" s="101">
        <v>0</v>
      </c>
      <c r="AC89" s="96" t="s">
        <v>271</v>
      </c>
      <c r="AD89" s="101">
        <v>0</v>
      </c>
      <c r="AE89" s="101">
        <v>0</v>
      </c>
      <c r="AF89" s="101">
        <v>0</v>
      </c>
      <c r="AG89" s="97">
        <v>1</v>
      </c>
      <c r="AH89" s="101">
        <v>0</v>
      </c>
      <c r="AI89" s="101">
        <v>0</v>
      </c>
    </row>
    <row r="90" spans="1:35" ht="18" x14ac:dyDescent="0.4">
      <c r="A90" s="96" t="s">
        <v>465</v>
      </c>
      <c r="B90" s="101">
        <v>0</v>
      </c>
      <c r="C90" s="101">
        <v>0</v>
      </c>
      <c r="D90" s="101">
        <v>0</v>
      </c>
      <c r="E90" s="97">
        <v>1</v>
      </c>
      <c r="F90" s="101">
        <v>0</v>
      </c>
      <c r="G90" s="101">
        <v>0</v>
      </c>
      <c r="H90" s="96" t="s">
        <v>465</v>
      </c>
      <c r="I90" s="101">
        <v>0</v>
      </c>
      <c r="J90" s="101">
        <v>0</v>
      </c>
      <c r="K90" s="101">
        <v>0</v>
      </c>
      <c r="L90" s="97">
        <v>1</v>
      </c>
      <c r="M90" s="101">
        <v>0</v>
      </c>
      <c r="N90" s="101">
        <v>0</v>
      </c>
      <c r="O90" s="96" t="s">
        <v>465</v>
      </c>
      <c r="P90" s="101">
        <v>0</v>
      </c>
      <c r="Q90" s="101">
        <v>0</v>
      </c>
      <c r="R90" s="101">
        <v>0</v>
      </c>
      <c r="S90" s="97">
        <v>1</v>
      </c>
      <c r="T90" s="101">
        <v>0</v>
      </c>
      <c r="U90" s="101">
        <v>0</v>
      </c>
      <c r="V90" s="96" t="s">
        <v>465</v>
      </c>
      <c r="W90" s="101">
        <v>0</v>
      </c>
      <c r="X90" s="101">
        <v>0</v>
      </c>
      <c r="Y90" s="101">
        <v>0</v>
      </c>
      <c r="Z90" s="97">
        <v>1</v>
      </c>
      <c r="AA90" s="101">
        <v>0</v>
      </c>
      <c r="AB90" s="101">
        <v>0</v>
      </c>
      <c r="AC90" s="96" t="s">
        <v>465</v>
      </c>
      <c r="AD90" s="101">
        <v>0</v>
      </c>
      <c r="AE90" s="101">
        <v>0</v>
      </c>
      <c r="AF90" s="101">
        <v>0</v>
      </c>
      <c r="AG90" s="97">
        <v>1</v>
      </c>
      <c r="AH90" s="101">
        <v>0</v>
      </c>
      <c r="AI90" s="101">
        <v>0</v>
      </c>
    </row>
    <row r="91" spans="1:35" ht="18" x14ac:dyDescent="0.4">
      <c r="A91" s="96" t="s">
        <v>222</v>
      </c>
      <c r="B91" s="101">
        <v>0</v>
      </c>
      <c r="C91" s="101">
        <v>0</v>
      </c>
      <c r="D91" s="101">
        <v>0</v>
      </c>
      <c r="E91" s="97">
        <v>1</v>
      </c>
      <c r="F91" s="101">
        <v>0</v>
      </c>
      <c r="G91" s="101">
        <v>0</v>
      </c>
      <c r="H91" s="96" t="s">
        <v>222</v>
      </c>
      <c r="I91" s="101">
        <v>0</v>
      </c>
      <c r="J91" s="101">
        <v>0</v>
      </c>
      <c r="K91" s="101">
        <v>0</v>
      </c>
      <c r="L91" s="97">
        <v>1</v>
      </c>
      <c r="M91" s="101">
        <v>0</v>
      </c>
      <c r="N91" s="101">
        <v>0</v>
      </c>
      <c r="O91" s="96" t="s">
        <v>222</v>
      </c>
      <c r="P91" s="101">
        <v>0</v>
      </c>
      <c r="Q91" s="101">
        <v>0</v>
      </c>
      <c r="R91" s="101">
        <v>0</v>
      </c>
      <c r="S91" s="97">
        <v>1</v>
      </c>
      <c r="T91" s="101">
        <v>0</v>
      </c>
      <c r="U91" s="101">
        <v>0</v>
      </c>
      <c r="V91" s="96" t="s">
        <v>222</v>
      </c>
      <c r="W91" s="101">
        <v>0</v>
      </c>
      <c r="X91" s="101">
        <v>0</v>
      </c>
      <c r="Y91" s="101">
        <v>0</v>
      </c>
      <c r="Z91" s="97">
        <v>1</v>
      </c>
      <c r="AA91" s="101">
        <v>0</v>
      </c>
      <c r="AB91" s="101">
        <v>0</v>
      </c>
      <c r="AC91" s="96" t="s">
        <v>222</v>
      </c>
      <c r="AD91" s="101">
        <v>0</v>
      </c>
      <c r="AE91" s="101">
        <v>0</v>
      </c>
      <c r="AF91" s="101">
        <v>0</v>
      </c>
      <c r="AG91" s="97">
        <v>1</v>
      </c>
      <c r="AH91" s="101">
        <v>0</v>
      </c>
      <c r="AI91" s="101">
        <v>0</v>
      </c>
    </row>
    <row r="92" spans="1:35" ht="18" x14ac:dyDescent="0.4">
      <c r="A92" s="96" t="s">
        <v>466</v>
      </c>
      <c r="B92" s="101">
        <v>0</v>
      </c>
      <c r="C92" s="101">
        <v>0</v>
      </c>
      <c r="D92" s="101">
        <v>0</v>
      </c>
      <c r="E92" s="97">
        <v>1</v>
      </c>
      <c r="F92" s="101">
        <v>0</v>
      </c>
      <c r="G92" s="101">
        <v>0</v>
      </c>
      <c r="H92" s="96" t="s">
        <v>466</v>
      </c>
      <c r="I92" s="101">
        <v>0</v>
      </c>
      <c r="J92" s="101">
        <v>0</v>
      </c>
      <c r="K92" s="101">
        <v>0</v>
      </c>
      <c r="L92" s="97">
        <v>1</v>
      </c>
      <c r="M92" s="101">
        <v>0</v>
      </c>
      <c r="N92" s="101">
        <v>0</v>
      </c>
      <c r="O92" s="96" t="s">
        <v>466</v>
      </c>
      <c r="P92" s="101">
        <v>0</v>
      </c>
      <c r="Q92" s="101">
        <v>0</v>
      </c>
      <c r="R92" s="101">
        <v>0</v>
      </c>
      <c r="S92" s="97">
        <v>1</v>
      </c>
      <c r="T92" s="101">
        <v>0</v>
      </c>
      <c r="U92" s="101">
        <v>0</v>
      </c>
      <c r="V92" s="96" t="s">
        <v>466</v>
      </c>
      <c r="W92" s="101">
        <v>0</v>
      </c>
      <c r="X92" s="101">
        <v>0</v>
      </c>
      <c r="Y92" s="101">
        <v>0</v>
      </c>
      <c r="Z92" s="97">
        <v>1</v>
      </c>
      <c r="AA92" s="101">
        <v>0</v>
      </c>
      <c r="AB92" s="101">
        <v>0</v>
      </c>
      <c r="AC92" s="96" t="s">
        <v>466</v>
      </c>
      <c r="AD92" s="101">
        <v>0</v>
      </c>
      <c r="AE92" s="101">
        <v>0</v>
      </c>
      <c r="AF92" s="101">
        <v>0</v>
      </c>
      <c r="AG92" s="97">
        <v>1</v>
      </c>
      <c r="AH92" s="101">
        <v>0</v>
      </c>
      <c r="AI92" s="101">
        <v>0</v>
      </c>
    </row>
    <row r="93" spans="1:35" ht="18" x14ac:dyDescent="0.4">
      <c r="A93" s="96" t="s">
        <v>456</v>
      </c>
      <c r="B93" s="101">
        <v>0</v>
      </c>
      <c r="C93" s="101">
        <v>0</v>
      </c>
      <c r="D93" s="101">
        <v>0</v>
      </c>
      <c r="E93" s="97">
        <v>1</v>
      </c>
      <c r="F93" s="101">
        <v>0</v>
      </c>
      <c r="G93" s="101">
        <v>0</v>
      </c>
      <c r="H93" s="96" t="s">
        <v>456</v>
      </c>
      <c r="I93" s="101">
        <v>0</v>
      </c>
      <c r="J93" s="101">
        <v>0</v>
      </c>
      <c r="K93" s="101">
        <v>0</v>
      </c>
      <c r="L93" s="97">
        <v>1</v>
      </c>
      <c r="M93" s="101">
        <v>0</v>
      </c>
      <c r="N93" s="101">
        <v>0</v>
      </c>
      <c r="O93" s="96" t="s">
        <v>456</v>
      </c>
      <c r="P93" s="101">
        <v>0</v>
      </c>
      <c r="Q93" s="101">
        <v>0</v>
      </c>
      <c r="R93" s="101">
        <v>0</v>
      </c>
      <c r="S93" s="97">
        <v>1</v>
      </c>
      <c r="T93" s="101">
        <v>0</v>
      </c>
      <c r="U93" s="101">
        <v>0</v>
      </c>
      <c r="V93" s="96" t="s">
        <v>456</v>
      </c>
      <c r="W93" s="101">
        <v>0</v>
      </c>
      <c r="X93" s="101">
        <v>0</v>
      </c>
      <c r="Y93" s="101">
        <v>0</v>
      </c>
      <c r="Z93" s="97">
        <v>1</v>
      </c>
      <c r="AA93" s="101">
        <v>0</v>
      </c>
      <c r="AB93" s="101">
        <v>0</v>
      </c>
      <c r="AC93" s="96" t="s">
        <v>456</v>
      </c>
      <c r="AD93" s="101">
        <v>0</v>
      </c>
      <c r="AE93" s="101">
        <v>0</v>
      </c>
      <c r="AF93" s="101">
        <v>0</v>
      </c>
      <c r="AG93" s="97">
        <v>1</v>
      </c>
      <c r="AH93" s="101">
        <v>0</v>
      </c>
      <c r="AI93" s="101">
        <v>0</v>
      </c>
    </row>
    <row r="94" spans="1:35" ht="18" x14ac:dyDescent="0.4">
      <c r="A94" s="96" t="s">
        <v>393</v>
      </c>
      <c r="B94" s="101">
        <v>0</v>
      </c>
      <c r="C94" s="101">
        <v>0</v>
      </c>
      <c r="D94" s="101">
        <v>0</v>
      </c>
      <c r="E94" s="97">
        <v>1</v>
      </c>
      <c r="F94" s="101">
        <v>0</v>
      </c>
      <c r="G94" s="101">
        <v>0</v>
      </c>
      <c r="H94" s="96" t="s">
        <v>393</v>
      </c>
      <c r="I94" s="101">
        <v>0</v>
      </c>
      <c r="J94" s="101">
        <v>0</v>
      </c>
      <c r="K94" s="101">
        <v>0</v>
      </c>
      <c r="L94" s="97">
        <v>1</v>
      </c>
      <c r="M94" s="101">
        <v>0</v>
      </c>
      <c r="N94" s="101">
        <v>0</v>
      </c>
      <c r="O94" s="96" t="s">
        <v>393</v>
      </c>
      <c r="P94" s="101">
        <v>0</v>
      </c>
      <c r="Q94" s="101">
        <v>0</v>
      </c>
      <c r="R94" s="101">
        <v>0</v>
      </c>
      <c r="S94" s="97">
        <v>1</v>
      </c>
      <c r="T94" s="101">
        <v>0</v>
      </c>
      <c r="U94" s="101">
        <v>0</v>
      </c>
      <c r="V94" s="96" t="s">
        <v>393</v>
      </c>
      <c r="W94" s="101">
        <v>0</v>
      </c>
      <c r="X94" s="101">
        <v>0</v>
      </c>
      <c r="Y94" s="101">
        <v>0</v>
      </c>
      <c r="Z94" s="97">
        <v>1</v>
      </c>
      <c r="AA94" s="101">
        <v>0</v>
      </c>
      <c r="AB94" s="101">
        <v>0</v>
      </c>
      <c r="AC94" s="96" t="s">
        <v>393</v>
      </c>
      <c r="AD94" s="101">
        <v>0</v>
      </c>
      <c r="AE94" s="101">
        <v>0</v>
      </c>
      <c r="AF94" s="101">
        <v>0</v>
      </c>
      <c r="AG94" s="97">
        <v>1</v>
      </c>
      <c r="AH94" s="101">
        <v>0</v>
      </c>
      <c r="AI94" s="101">
        <v>0</v>
      </c>
    </row>
    <row r="95" spans="1:35" ht="18" x14ac:dyDescent="0.4">
      <c r="A95" s="96" t="s">
        <v>244</v>
      </c>
      <c r="B95" s="101">
        <v>0</v>
      </c>
      <c r="C95" s="101">
        <v>0</v>
      </c>
      <c r="D95" s="101">
        <v>0</v>
      </c>
      <c r="E95" s="97">
        <v>1</v>
      </c>
      <c r="F95" s="101">
        <v>0</v>
      </c>
      <c r="G95" s="101">
        <v>0</v>
      </c>
      <c r="H95" s="96" t="s">
        <v>244</v>
      </c>
      <c r="I95" s="101">
        <v>0</v>
      </c>
      <c r="J95" s="101">
        <v>0</v>
      </c>
      <c r="K95" s="101">
        <v>0</v>
      </c>
      <c r="L95" s="97">
        <v>1</v>
      </c>
      <c r="M95" s="101">
        <v>0</v>
      </c>
      <c r="N95" s="101">
        <v>0</v>
      </c>
      <c r="O95" s="96" t="s">
        <v>244</v>
      </c>
      <c r="P95" s="101">
        <v>0</v>
      </c>
      <c r="Q95" s="101">
        <v>0</v>
      </c>
      <c r="R95" s="101">
        <v>0</v>
      </c>
      <c r="S95" s="97">
        <v>1</v>
      </c>
      <c r="T95" s="101">
        <v>0</v>
      </c>
      <c r="U95" s="101">
        <v>0</v>
      </c>
      <c r="V95" s="96" t="s">
        <v>244</v>
      </c>
      <c r="W95" s="101">
        <v>0</v>
      </c>
      <c r="X95" s="101">
        <v>0</v>
      </c>
      <c r="Y95" s="101">
        <v>0</v>
      </c>
      <c r="Z95" s="97">
        <v>1</v>
      </c>
      <c r="AA95" s="101">
        <v>0</v>
      </c>
      <c r="AB95" s="101">
        <v>0</v>
      </c>
      <c r="AC95" s="96" t="s">
        <v>244</v>
      </c>
      <c r="AD95" s="101">
        <v>0</v>
      </c>
      <c r="AE95" s="101">
        <v>0</v>
      </c>
      <c r="AF95" s="101">
        <v>0</v>
      </c>
      <c r="AG95" s="97">
        <v>1</v>
      </c>
      <c r="AH95" s="101">
        <v>0</v>
      </c>
      <c r="AI95" s="101">
        <v>0</v>
      </c>
    </row>
    <row r="96" spans="1:35" ht="18" x14ac:dyDescent="0.4">
      <c r="A96" s="96" t="s">
        <v>257</v>
      </c>
      <c r="B96" s="101">
        <v>0</v>
      </c>
      <c r="C96" s="101">
        <v>0</v>
      </c>
      <c r="D96" s="101">
        <v>0</v>
      </c>
      <c r="E96" s="97">
        <v>1</v>
      </c>
      <c r="F96" s="101">
        <v>0</v>
      </c>
      <c r="G96" s="101">
        <v>0</v>
      </c>
      <c r="H96" s="96" t="s">
        <v>257</v>
      </c>
      <c r="I96" s="101">
        <v>0</v>
      </c>
      <c r="J96" s="101">
        <v>0</v>
      </c>
      <c r="K96" s="101">
        <v>0</v>
      </c>
      <c r="L96" s="97">
        <v>1</v>
      </c>
      <c r="M96" s="101">
        <v>0</v>
      </c>
      <c r="N96" s="101">
        <v>0</v>
      </c>
      <c r="O96" s="96" t="s">
        <v>257</v>
      </c>
      <c r="P96" s="101">
        <v>0</v>
      </c>
      <c r="Q96" s="101">
        <v>0</v>
      </c>
      <c r="R96" s="101">
        <v>0</v>
      </c>
      <c r="S96" s="97">
        <v>1</v>
      </c>
      <c r="T96" s="101">
        <v>0</v>
      </c>
      <c r="U96" s="101">
        <v>0</v>
      </c>
      <c r="V96" s="96" t="s">
        <v>257</v>
      </c>
      <c r="W96" s="101">
        <v>0</v>
      </c>
      <c r="X96" s="101">
        <v>0</v>
      </c>
      <c r="Y96" s="101">
        <v>0</v>
      </c>
      <c r="Z96" s="97">
        <v>1</v>
      </c>
      <c r="AA96" s="101">
        <v>0</v>
      </c>
      <c r="AB96" s="101">
        <v>0</v>
      </c>
      <c r="AC96" s="96" t="s">
        <v>257</v>
      </c>
      <c r="AD96" s="101">
        <v>0</v>
      </c>
      <c r="AE96" s="101">
        <v>0</v>
      </c>
      <c r="AF96" s="101">
        <v>0</v>
      </c>
      <c r="AG96" s="97">
        <v>1</v>
      </c>
      <c r="AH96" s="101">
        <v>0</v>
      </c>
      <c r="AI96" s="101">
        <v>0</v>
      </c>
    </row>
    <row r="97" spans="1:35" ht="18" x14ac:dyDescent="0.4">
      <c r="A97" s="96" t="s">
        <v>454</v>
      </c>
      <c r="B97" s="101">
        <v>0</v>
      </c>
      <c r="C97" s="101">
        <v>0</v>
      </c>
      <c r="D97" s="101">
        <v>0</v>
      </c>
      <c r="E97" s="97">
        <v>1</v>
      </c>
      <c r="F97" s="101">
        <v>0</v>
      </c>
      <c r="G97" s="101">
        <v>0</v>
      </c>
      <c r="H97" s="96" t="s">
        <v>454</v>
      </c>
      <c r="I97" s="101">
        <v>0</v>
      </c>
      <c r="J97" s="101">
        <v>0</v>
      </c>
      <c r="K97" s="101">
        <v>0</v>
      </c>
      <c r="L97" s="97">
        <v>1</v>
      </c>
      <c r="M97" s="101">
        <v>0</v>
      </c>
      <c r="N97" s="101">
        <v>0</v>
      </c>
      <c r="O97" s="96" t="s">
        <v>454</v>
      </c>
      <c r="P97" s="101">
        <v>0</v>
      </c>
      <c r="Q97" s="101">
        <v>0</v>
      </c>
      <c r="R97" s="101">
        <v>0</v>
      </c>
      <c r="S97" s="97">
        <v>1</v>
      </c>
      <c r="T97" s="101">
        <v>0</v>
      </c>
      <c r="U97" s="101">
        <v>0</v>
      </c>
      <c r="V97" s="96" t="s">
        <v>454</v>
      </c>
      <c r="W97" s="101">
        <v>0</v>
      </c>
      <c r="X97" s="101">
        <v>0</v>
      </c>
      <c r="Y97" s="101">
        <v>0</v>
      </c>
      <c r="Z97" s="97">
        <v>1</v>
      </c>
      <c r="AA97" s="101">
        <v>0</v>
      </c>
      <c r="AB97" s="101">
        <v>0</v>
      </c>
      <c r="AC97" s="96" t="s">
        <v>454</v>
      </c>
      <c r="AD97" s="101">
        <v>0</v>
      </c>
      <c r="AE97" s="101">
        <v>0</v>
      </c>
      <c r="AF97" s="101">
        <v>0</v>
      </c>
      <c r="AG97" s="97">
        <v>1</v>
      </c>
      <c r="AH97" s="101">
        <v>0</v>
      </c>
      <c r="AI97" s="101">
        <v>0</v>
      </c>
    </row>
    <row r="98" spans="1:35" ht="36" x14ac:dyDescent="0.4">
      <c r="A98" s="96" t="s">
        <v>470</v>
      </c>
      <c r="B98" s="101">
        <v>0</v>
      </c>
      <c r="C98" s="101">
        <v>0</v>
      </c>
      <c r="D98" s="101">
        <v>0</v>
      </c>
      <c r="E98" s="97">
        <v>1</v>
      </c>
      <c r="F98" s="101">
        <v>0</v>
      </c>
      <c r="G98" s="101">
        <v>0</v>
      </c>
      <c r="H98" s="96" t="s">
        <v>470</v>
      </c>
      <c r="I98" s="101">
        <v>0</v>
      </c>
      <c r="J98" s="101">
        <v>0</v>
      </c>
      <c r="K98" s="101">
        <v>0</v>
      </c>
      <c r="L98" s="97">
        <v>1</v>
      </c>
      <c r="M98" s="101">
        <v>0</v>
      </c>
      <c r="N98" s="101">
        <v>0</v>
      </c>
      <c r="O98" s="96" t="s">
        <v>470</v>
      </c>
      <c r="P98" s="101">
        <v>0</v>
      </c>
      <c r="Q98" s="101">
        <v>0</v>
      </c>
      <c r="R98" s="101">
        <v>0</v>
      </c>
      <c r="S98" s="97">
        <v>1</v>
      </c>
      <c r="T98" s="101">
        <v>0</v>
      </c>
      <c r="U98" s="101">
        <v>0</v>
      </c>
      <c r="V98" s="96" t="s">
        <v>470</v>
      </c>
      <c r="W98" s="101">
        <v>0</v>
      </c>
      <c r="X98" s="101">
        <v>0</v>
      </c>
      <c r="Y98" s="101">
        <v>0</v>
      </c>
      <c r="Z98" s="97">
        <v>1</v>
      </c>
      <c r="AA98" s="101">
        <v>0</v>
      </c>
      <c r="AB98" s="101">
        <v>0</v>
      </c>
      <c r="AC98" s="96" t="s">
        <v>470</v>
      </c>
      <c r="AD98" s="101">
        <v>0</v>
      </c>
      <c r="AE98" s="101">
        <v>0</v>
      </c>
      <c r="AF98" s="101">
        <v>0</v>
      </c>
      <c r="AG98" s="97">
        <v>1</v>
      </c>
      <c r="AH98" s="101">
        <v>0</v>
      </c>
      <c r="AI98" s="101">
        <v>0</v>
      </c>
    </row>
    <row r="99" spans="1:35" ht="18" x14ac:dyDescent="0.4">
      <c r="A99" s="96" t="s">
        <v>405</v>
      </c>
      <c r="B99" s="101">
        <v>0</v>
      </c>
      <c r="C99" s="101">
        <v>0</v>
      </c>
      <c r="D99" s="101">
        <v>0</v>
      </c>
      <c r="E99" s="97">
        <v>1</v>
      </c>
      <c r="F99" s="101">
        <v>0</v>
      </c>
      <c r="G99" s="101">
        <v>0</v>
      </c>
      <c r="H99" s="96" t="s">
        <v>405</v>
      </c>
      <c r="I99" s="101">
        <v>0</v>
      </c>
      <c r="J99" s="101">
        <v>0</v>
      </c>
      <c r="K99" s="101">
        <v>0</v>
      </c>
      <c r="L99" s="97">
        <v>1</v>
      </c>
      <c r="M99" s="101">
        <v>0</v>
      </c>
      <c r="N99" s="101">
        <v>0</v>
      </c>
      <c r="O99" s="96" t="s">
        <v>405</v>
      </c>
      <c r="P99" s="101">
        <v>0</v>
      </c>
      <c r="Q99" s="101">
        <v>0</v>
      </c>
      <c r="R99" s="101">
        <v>0</v>
      </c>
      <c r="S99" s="97">
        <v>1</v>
      </c>
      <c r="T99" s="101">
        <v>0</v>
      </c>
      <c r="U99" s="101">
        <v>0</v>
      </c>
      <c r="V99" s="96" t="s">
        <v>405</v>
      </c>
      <c r="W99" s="101">
        <v>0</v>
      </c>
      <c r="X99" s="101">
        <v>0</v>
      </c>
      <c r="Y99" s="101">
        <v>0</v>
      </c>
      <c r="Z99" s="97">
        <v>1</v>
      </c>
      <c r="AA99" s="101">
        <v>0</v>
      </c>
      <c r="AB99" s="101">
        <v>0</v>
      </c>
      <c r="AC99" s="96" t="s">
        <v>405</v>
      </c>
      <c r="AD99" s="101">
        <v>0</v>
      </c>
      <c r="AE99" s="101">
        <v>0</v>
      </c>
      <c r="AF99" s="101">
        <v>0</v>
      </c>
      <c r="AG99" s="97">
        <v>1</v>
      </c>
      <c r="AH99" s="101">
        <v>0</v>
      </c>
      <c r="AI99" s="101">
        <v>0</v>
      </c>
    </row>
    <row r="100" spans="1:35" ht="18" x14ac:dyDescent="0.4">
      <c r="A100" s="96" t="s">
        <v>472</v>
      </c>
      <c r="B100" s="101">
        <v>0</v>
      </c>
      <c r="C100" s="101">
        <v>0</v>
      </c>
      <c r="D100" s="101">
        <v>0</v>
      </c>
      <c r="E100" s="97">
        <v>1</v>
      </c>
      <c r="F100" s="101">
        <v>0</v>
      </c>
      <c r="G100" s="101">
        <v>0</v>
      </c>
      <c r="H100" s="96" t="s">
        <v>472</v>
      </c>
      <c r="I100" s="101">
        <v>0</v>
      </c>
      <c r="J100" s="101">
        <v>0</v>
      </c>
      <c r="K100" s="101">
        <v>0</v>
      </c>
      <c r="L100" s="97">
        <v>1</v>
      </c>
      <c r="M100" s="101">
        <v>0</v>
      </c>
      <c r="N100" s="101">
        <v>0</v>
      </c>
      <c r="O100" s="96" t="s">
        <v>472</v>
      </c>
      <c r="P100" s="101">
        <v>0</v>
      </c>
      <c r="Q100" s="101">
        <v>0</v>
      </c>
      <c r="R100" s="101">
        <v>0</v>
      </c>
      <c r="S100" s="97">
        <v>1</v>
      </c>
      <c r="T100" s="101">
        <v>0</v>
      </c>
      <c r="U100" s="101">
        <v>0</v>
      </c>
      <c r="V100" s="96" t="s">
        <v>472</v>
      </c>
      <c r="W100" s="101">
        <v>0</v>
      </c>
      <c r="X100" s="101">
        <v>0</v>
      </c>
      <c r="Y100" s="101">
        <v>0</v>
      </c>
      <c r="Z100" s="97">
        <v>1</v>
      </c>
      <c r="AA100" s="101">
        <v>0</v>
      </c>
      <c r="AB100" s="101">
        <v>0</v>
      </c>
      <c r="AC100" s="96" t="s">
        <v>472</v>
      </c>
      <c r="AD100" s="101">
        <v>0</v>
      </c>
      <c r="AE100" s="101">
        <v>0</v>
      </c>
      <c r="AF100" s="101">
        <v>0</v>
      </c>
      <c r="AG100" s="97">
        <v>1</v>
      </c>
      <c r="AH100" s="101">
        <v>0</v>
      </c>
      <c r="AI100" s="101">
        <v>0</v>
      </c>
    </row>
    <row r="101" spans="1:35" ht="18" x14ac:dyDescent="0.4">
      <c r="A101" s="96" t="s">
        <v>406</v>
      </c>
      <c r="B101" s="101">
        <v>0</v>
      </c>
      <c r="C101" s="101">
        <v>0</v>
      </c>
      <c r="D101" s="101">
        <v>0</v>
      </c>
      <c r="E101" s="97">
        <v>1</v>
      </c>
      <c r="F101" s="101">
        <v>0</v>
      </c>
      <c r="G101" s="101">
        <v>0</v>
      </c>
      <c r="H101" s="96" t="s">
        <v>406</v>
      </c>
      <c r="I101" s="101">
        <v>0</v>
      </c>
      <c r="J101" s="101">
        <v>0</v>
      </c>
      <c r="K101" s="101">
        <v>0</v>
      </c>
      <c r="L101" s="97">
        <v>1</v>
      </c>
      <c r="M101" s="101">
        <v>0</v>
      </c>
      <c r="N101" s="101">
        <v>0</v>
      </c>
      <c r="O101" s="96" t="s">
        <v>406</v>
      </c>
      <c r="P101" s="101">
        <v>0</v>
      </c>
      <c r="Q101" s="101">
        <v>0</v>
      </c>
      <c r="R101" s="101">
        <v>0</v>
      </c>
      <c r="S101" s="97">
        <v>1</v>
      </c>
      <c r="T101" s="101">
        <v>0</v>
      </c>
      <c r="U101" s="101">
        <v>0</v>
      </c>
      <c r="V101" s="96" t="s">
        <v>406</v>
      </c>
      <c r="W101" s="101">
        <v>0</v>
      </c>
      <c r="X101" s="101">
        <v>0</v>
      </c>
      <c r="Y101" s="101">
        <v>0</v>
      </c>
      <c r="Z101" s="97">
        <v>1</v>
      </c>
      <c r="AA101" s="101">
        <v>0</v>
      </c>
      <c r="AB101" s="101">
        <v>0</v>
      </c>
      <c r="AC101" s="96" t="s">
        <v>406</v>
      </c>
      <c r="AD101" s="101">
        <v>0</v>
      </c>
      <c r="AE101" s="101">
        <v>0</v>
      </c>
      <c r="AF101" s="101">
        <v>0</v>
      </c>
      <c r="AG101" s="97">
        <v>1</v>
      </c>
      <c r="AH101" s="101">
        <v>0</v>
      </c>
      <c r="AI101" s="101">
        <v>0</v>
      </c>
    </row>
    <row r="102" spans="1:35" ht="18" x14ac:dyDescent="0.4">
      <c r="A102" s="96" t="s">
        <v>267</v>
      </c>
      <c r="B102" s="101">
        <v>0</v>
      </c>
      <c r="C102" s="101">
        <v>0</v>
      </c>
      <c r="D102" s="101">
        <v>0</v>
      </c>
      <c r="E102" s="97">
        <v>1</v>
      </c>
      <c r="F102" s="101">
        <v>0</v>
      </c>
      <c r="G102" s="101">
        <v>0</v>
      </c>
      <c r="H102" s="96" t="s">
        <v>267</v>
      </c>
      <c r="I102" s="101">
        <v>0</v>
      </c>
      <c r="J102" s="101">
        <v>0</v>
      </c>
      <c r="K102" s="101">
        <v>0</v>
      </c>
      <c r="L102" s="97">
        <v>1</v>
      </c>
      <c r="M102" s="101">
        <v>0</v>
      </c>
      <c r="N102" s="101">
        <v>0</v>
      </c>
      <c r="O102" s="96" t="s">
        <v>267</v>
      </c>
      <c r="P102" s="101">
        <v>0</v>
      </c>
      <c r="Q102" s="101">
        <v>0</v>
      </c>
      <c r="R102" s="101">
        <v>0</v>
      </c>
      <c r="S102" s="97">
        <v>1</v>
      </c>
      <c r="T102" s="101">
        <v>0</v>
      </c>
      <c r="U102" s="101">
        <v>0</v>
      </c>
      <c r="V102" s="96" t="s">
        <v>267</v>
      </c>
      <c r="W102" s="101">
        <v>0</v>
      </c>
      <c r="X102" s="101">
        <v>0</v>
      </c>
      <c r="Y102" s="101">
        <v>0</v>
      </c>
      <c r="Z102" s="97">
        <v>1</v>
      </c>
      <c r="AA102" s="101">
        <v>0</v>
      </c>
      <c r="AB102" s="101">
        <v>0</v>
      </c>
      <c r="AC102" s="96" t="s">
        <v>267</v>
      </c>
      <c r="AD102" s="101">
        <v>0</v>
      </c>
      <c r="AE102" s="101">
        <v>0</v>
      </c>
      <c r="AF102" s="101">
        <v>0</v>
      </c>
      <c r="AG102" s="97">
        <v>1</v>
      </c>
      <c r="AH102" s="101">
        <v>0</v>
      </c>
      <c r="AI102" s="101">
        <v>0</v>
      </c>
    </row>
    <row r="103" spans="1:35" ht="18" x14ac:dyDescent="0.4">
      <c r="A103" s="96" t="s">
        <v>226</v>
      </c>
      <c r="B103" s="101">
        <v>0</v>
      </c>
      <c r="C103" s="101">
        <v>0</v>
      </c>
      <c r="D103" s="101">
        <v>0</v>
      </c>
      <c r="E103" s="97">
        <v>1</v>
      </c>
      <c r="F103" s="101">
        <v>0</v>
      </c>
      <c r="G103" s="101">
        <v>0</v>
      </c>
      <c r="H103" s="96" t="s">
        <v>226</v>
      </c>
      <c r="I103" s="101">
        <v>0</v>
      </c>
      <c r="J103" s="101">
        <v>0</v>
      </c>
      <c r="K103" s="101">
        <v>0</v>
      </c>
      <c r="L103" s="97">
        <v>1</v>
      </c>
      <c r="M103" s="101">
        <v>0</v>
      </c>
      <c r="N103" s="101">
        <v>0</v>
      </c>
      <c r="O103" s="96" t="s">
        <v>226</v>
      </c>
      <c r="P103" s="101">
        <v>0</v>
      </c>
      <c r="Q103" s="101">
        <v>0</v>
      </c>
      <c r="R103" s="101">
        <v>0</v>
      </c>
      <c r="S103" s="97">
        <v>1</v>
      </c>
      <c r="T103" s="101">
        <v>0</v>
      </c>
      <c r="U103" s="101">
        <v>0</v>
      </c>
      <c r="V103" s="96" t="s">
        <v>226</v>
      </c>
      <c r="W103" s="101">
        <v>0</v>
      </c>
      <c r="X103" s="101">
        <v>0</v>
      </c>
      <c r="Y103" s="101">
        <v>0</v>
      </c>
      <c r="Z103" s="97">
        <v>1</v>
      </c>
      <c r="AA103" s="101">
        <v>0</v>
      </c>
      <c r="AB103" s="101">
        <v>0</v>
      </c>
      <c r="AC103" s="96" t="s">
        <v>226</v>
      </c>
      <c r="AD103" s="101">
        <v>0</v>
      </c>
      <c r="AE103" s="101">
        <v>0</v>
      </c>
      <c r="AF103" s="101">
        <v>0</v>
      </c>
      <c r="AG103" s="97">
        <v>1</v>
      </c>
      <c r="AH103" s="101">
        <v>0</v>
      </c>
      <c r="AI103" s="101">
        <v>0</v>
      </c>
    </row>
    <row r="104" spans="1:35" ht="36" x14ac:dyDescent="0.4">
      <c r="A104" s="96" t="s">
        <v>410</v>
      </c>
      <c r="B104" s="101">
        <v>0</v>
      </c>
      <c r="C104" s="101">
        <v>0</v>
      </c>
      <c r="D104" s="101">
        <v>0</v>
      </c>
      <c r="E104" s="97">
        <v>1</v>
      </c>
      <c r="F104" s="101">
        <v>0</v>
      </c>
      <c r="G104" s="101">
        <v>0</v>
      </c>
      <c r="H104" s="96" t="s">
        <v>410</v>
      </c>
      <c r="I104" s="101">
        <v>0</v>
      </c>
      <c r="J104" s="101">
        <v>0</v>
      </c>
      <c r="K104" s="101">
        <v>0</v>
      </c>
      <c r="L104" s="97">
        <v>1</v>
      </c>
      <c r="M104" s="101">
        <v>0</v>
      </c>
      <c r="N104" s="101">
        <v>0</v>
      </c>
      <c r="O104" s="96" t="s">
        <v>410</v>
      </c>
      <c r="P104" s="101">
        <v>0</v>
      </c>
      <c r="Q104" s="101">
        <v>0</v>
      </c>
      <c r="R104" s="101">
        <v>0</v>
      </c>
      <c r="S104" s="97">
        <v>1</v>
      </c>
      <c r="T104" s="101">
        <v>0</v>
      </c>
      <c r="U104" s="101">
        <v>0</v>
      </c>
      <c r="V104" s="96" t="s">
        <v>410</v>
      </c>
      <c r="W104" s="101">
        <v>0</v>
      </c>
      <c r="X104" s="101">
        <v>0</v>
      </c>
      <c r="Y104" s="101">
        <v>0</v>
      </c>
      <c r="Z104" s="97">
        <v>1</v>
      </c>
      <c r="AA104" s="101">
        <v>0</v>
      </c>
      <c r="AB104" s="101">
        <v>0</v>
      </c>
      <c r="AC104" s="96" t="s">
        <v>410</v>
      </c>
      <c r="AD104" s="101">
        <v>0</v>
      </c>
      <c r="AE104" s="101">
        <v>0</v>
      </c>
      <c r="AF104" s="101">
        <v>0</v>
      </c>
      <c r="AG104" s="97">
        <v>1</v>
      </c>
      <c r="AH104" s="101">
        <v>0</v>
      </c>
      <c r="AI104" s="101">
        <v>0</v>
      </c>
    </row>
    <row r="105" spans="1:35" ht="18" x14ac:dyDescent="0.4">
      <c r="A105" s="101">
        <v>0</v>
      </c>
      <c r="B105" s="101">
        <v>0</v>
      </c>
      <c r="C105" s="101">
        <v>0</v>
      </c>
      <c r="D105" s="101">
        <v>0</v>
      </c>
      <c r="E105" s="97">
        <v>1</v>
      </c>
      <c r="F105" s="101">
        <v>0</v>
      </c>
      <c r="G105" s="101">
        <v>0</v>
      </c>
      <c r="H105" s="101">
        <v>0</v>
      </c>
      <c r="I105" s="101">
        <v>0</v>
      </c>
      <c r="J105" s="101">
        <v>0</v>
      </c>
      <c r="K105" s="101">
        <v>0</v>
      </c>
      <c r="L105" s="97">
        <v>1</v>
      </c>
      <c r="M105" s="101">
        <v>0</v>
      </c>
      <c r="N105" s="101">
        <v>0</v>
      </c>
      <c r="O105" s="101">
        <v>0</v>
      </c>
      <c r="P105" s="101">
        <v>0</v>
      </c>
      <c r="Q105" s="101">
        <v>0</v>
      </c>
      <c r="R105" s="101">
        <v>0</v>
      </c>
      <c r="S105" s="97">
        <v>1</v>
      </c>
      <c r="T105" s="101">
        <v>0</v>
      </c>
      <c r="U105" s="101">
        <v>0</v>
      </c>
      <c r="V105" s="101">
        <v>0</v>
      </c>
      <c r="W105" s="101">
        <v>0</v>
      </c>
      <c r="X105" s="101">
        <v>0</v>
      </c>
      <c r="Y105" s="101">
        <v>0</v>
      </c>
      <c r="Z105" s="97">
        <v>1</v>
      </c>
      <c r="AA105" s="101">
        <v>0</v>
      </c>
      <c r="AB105" s="101">
        <v>0</v>
      </c>
      <c r="AC105" s="101">
        <v>0</v>
      </c>
      <c r="AD105" s="101">
        <v>0</v>
      </c>
      <c r="AE105" s="101">
        <v>0</v>
      </c>
      <c r="AF105" s="101">
        <v>0</v>
      </c>
      <c r="AG105" s="97">
        <v>1</v>
      </c>
      <c r="AH105" s="101">
        <v>0</v>
      </c>
      <c r="AI105" s="101">
        <v>0</v>
      </c>
    </row>
    <row r="106" spans="1:35" ht="18" x14ac:dyDescent="0.4">
      <c r="A106" s="101">
        <v>0</v>
      </c>
      <c r="B106" s="101">
        <v>0</v>
      </c>
      <c r="C106" s="101">
        <v>0</v>
      </c>
      <c r="D106" s="101">
        <v>0</v>
      </c>
      <c r="E106" s="97">
        <v>1</v>
      </c>
      <c r="F106" s="101">
        <v>0</v>
      </c>
      <c r="G106" s="101">
        <v>0</v>
      </c>
      <c r="H106" s="101">
        <v>0</v>
      </c>
      <c r="I106" s="101">
        <v>0</v>
      </c>
      <c r="J106" s="101">
        <v>0</v>
      </c>
      <c r="K106" s="101">
        <v>0</v>
      </c>
      <c r="L106" s="97">
        <v>1</v>
      </c>
      <c r="M106" s="101">
        <v>0</v>
      </c>
      <c r="N106" s="101">
        <v>0</v>
      </c>
      <c r="O106" s="101">
        <v>0</v>
      </c>
      <c r="P106" s="101">
        <v>0</v>
      </c>
      <c r="Q106" s="101">
        <v>0</v>
      </c>
      <c r="R106" s="101">
        <v>0</v>
      </c>
      <c r="S106" s="97">
        <v>1</v>
      </c>
      <c r="T106" s="101">
        <v>0</v>
      </c>
      <c r="U106" s="101">
        <v>0</v>
      </c>
      <c r="V106" s="101">
        <v>0</v>
      </c>
      <c r="W106" s="101">
        <v>0</v>
      </c>
      <c r="X106" s="101">
        <v>0</v>
      </c>
      <c r="Y106" s="101">
        <v>0</v>
      </c>
      <c r="Z106" s="97">
        <v>1</v>
      </c>
      <c r="AA106" s="101">
        <v>0</v>
      </c>
      <c r="AB106" s="101">
        <v>0</v>
      </c>
      <c r="AC106" s="101">
        <v>0</v>
      </c>
      <c r="AD106" s="101">
        <v>0</v>
      </c>
      <c r="AE106" s="101">
        <v>0</v>
      </c>
      <c r="AF106" s="101">
        <v>0</v>
      </c>
      <c r="AG106" s="97">
        <v>1</v>
      </c>
      <c r="AH106" s="101">
        <v>0</v>
      </c>
      <c r="AI106" s="101">
        <v>0</v>
      </c>
    </row>
    <row r="107" spans="1:35" ht="18" x14ac:dyDescent="0.4">
      <c r="A107" s="101">
        <v>0</v>
      </c>
      <c r="B107" s="101">
        <v>0</v>
      </c>
      <c r="C107" s="101">
        <v>0</v>
      </c>
      <c r="D107" s="101">
        <v>0</v>
      </c>
      <c r="E107" s="97">
        <v>1</v>
      </c>
      <c r="F107" s="101">
        <v>0</v>
      </c>
      <c r="G107" s="101">
        <v>0</v>
      </c>
      <c r="H107" s="101">
        <v>0</v>
      </c>
      <c r="I107" s="101">
        <v>0</v>
      </c>
      <c r="J107" s="101">
        <v>0</v>
      </c>
      <c r="K107" s="101">
        <v>0</v>
      </c>
      <c r="L107" s="97">
        <v>1</v>
      </c>
      <c r="M107" s="101">
        <v>0</v>
      </c>
      <c r="N107" s="101">
        <v>0</v>
      </c>
      <c r="O107" s="101">
        <v>0</v>
      </c>
      <c r="P107" s="101">
        <v>0</v>
      </c>
      <c r="Q107" s="101">
        <v>0</v>
      </c>
      <c r="R107" s="101">
        <v>0</v>
      </c>
      <c r="S107" s="97">
        <v>1</v>
      </c>
      <c r="T107" s="101">
        <v>0</v>
      </c>
      <c r="U107" s="101">
        <v>0</v>
      </c>
      <c r="V107" s="101">
        <v>0</v>
      </c>
      <c r="W107" s="101">
        <v>0</v>
      </c>
      <c r="X107" s="101">
        <v>0</v>
      </c>
      <c r="Y107" s="101">
        <v>0</v>
      </c>
      <c r="Z107" s="97">
        <v>1</v>
      </c>
      <c r="AA107" s="101">
        <v>0</v>
      </c>
      <c r="AB107" s="101">
        <v>0</v>
      </c>
      <c r="AC107" s="101">
        <v>0</v>
      </c>
      <c r="AD107" s="101">
        <v>0</v>
      </c>
      <c r="AE107" s="101">
        <v>0</v>
      </c>
      <c r="AF107" s="101">
        <v>0</v>
      </c>
      <c r="AG107" s="97">
        <v>1</v>
      </c>
      <c r="AH107" s="101">
        <v>0</v>
      </c>
      <c r="AI107" s="101">
        <v>0</v>
      </c>
    </row>
    <row r="108" spans="1:35" ht="18" x14ac:dyDescent="0.4">
      <c r="A108" s="101">
        <v>0</v>
      </c>
      <c r="B108" s="101">
        <v>0</v>
      </c>
      <c r="C108" s="101">
        <v>0</v>
      </c>
      <c r="D108" s="101">
        <v>0</v>
      </c>
      <c r="E108" s="97">
        <v>1</v>
      </c>
      <c r="F108" s="101">
        <v>0</v>
      </c>
      <c r="G108" s="101">
        <v>0</v>
      </c>
      <c r="H108" s="101">
        <v>0</v>
      </c>
      <c r="I108" s="101">
        <v>0</v>
      </c>
      <c r="J108" s="101">
        <v>0</v>
      </c>
      <c r="K108" s="101">
        <v>0</v>
      </c>
      <c r="L108" s="97">
        <v>1</v>
      </c>
      <c r="M108" s="101">
        <v>0</v>
      </c>
      <c r="N108" s="101">
        <v>0</v>
      </c>
      <c r="O108" s="101">
        <v>0</v>
      </c>
      <c r="P108" s="101">
        <v>0</v>
      </c>
      <c r="Q108" s="101">
        <v>0</v>
      </c>
      <c r="R108" s="101">
        <v>0</v>
      </c>
      <c r="S108" s="97">
        <v>1</v>
      </c>
      <c r="T108" s="101">
        <v>0</v>
      </c>
      <c r="U108" s="101">
        <v>0</v>
      </c>
      <c r="V108" s="101">
        <v>0</v>
      </c>
      <c r="W108" s="101">
        <v>0</v>
      </c>
      <c r="X108" s="101">
        <v>0</v>
      </c>
      <c r="Y108" s="101">
        <v>0</v>
      </c>
      <c r="Z108" s="97">
        <v>1</v>
      </c>
      <c r="AA108" s="101">
        <v>0</v>
      </c>
      <c r="AB108" s="101">
        <v>0</v>
      </c>
      <c r="AC108" s="101">
        <v>0</v>
      </c>
      <c r="AD108" s="101">
        <v>0</v>
      </c>
      <c r="AE108" s="101">
        <v>0</v>
      </c>
      <c r="AF108" s="101">
        <v>0</v>
      </c>
      <c r="AG108" s="97">
        <v>1</v>
      </c>
      <c r="AH108" s="101">
        <v>0</v>
      </c>
      <c r="AI108" s="101">
        <v>0</v>
      </c>
    </row>
    <row r="109" spans="1:35" ht="18" x14ac:dyDescent="0.4">
      <c r="A109" s="101">
        <v>0</v>
      </c>
      <c r="B109" s="101">
        <v>0</v>
      </c>
      <c r="C109" s="101">
        <v>0</v>
      </c>
      <c r="D109" s="101">
        <v>0</v>
      </c>
      <c r="E109" s="97">
        <v>1</v>
      </c>
      <c r="F109" s="101">
        <v>0</v>
      </c>
      <c r="G109" s="101">
        <v>0</v>
      </c>
      <c r="H109" s="101">
        <v>0</v>
      </c>
      <c r="I109" s="101">
        <v>0</v>
      </c>
      <c r="J109" s="101">
        <v>0</v>
      </c>
      <c r="K109" s="101">
        <v>0</v>
      </c>
      <c r="L109" s="97">
        <v>1</v>
      </c>
      <c r="M109" s="101">
        <v>0</v>
      </c>
      <c r="N109" s="101">
        <v>0</v>
      </c>
      <c r="O109" s="101">
        <v>0</v>
      </c>
      <c r="P109" s="101">
        <v>0</v>
      </c>
      <c r="Q109" s="101">
        <v>0</v>
      </c>
      <c r="R109" s="101">
        <v>0</v>
      </c>
      <c r="S109" s="97">
        <v>1</v>
      </c>
      <c r="T109" s="101">
        <v>0</v>
      </c>
      <c r="U109" s="101">
        <v>0</v>
      </c>
      <c r="V109" s="101">
        <v>0</v>
      </c>
      <c r="W109" s="101">
        <v>0</v>
      </c>
      <c r="X109" s="101">
        <v>0</v>
      </c>
      <c r="Y109" s="101">
        <v>0</v>
      </c>
      <c r="Z109" s="97">
        <v>1</v>
      </c>
      <c r="AA109" s="101">
        <v>0</v>
      </c>
      <c r="AB109" s="101">
        <v>0</v>
      </c>
      <c r="AC109" s="101">
        <v>0</v>
      </c>
      <c r="AD109" s="101">
        <v>0</v>
      </c>
      <c r="AE109" s="101">
        <v>0</v>
      </c>
      <c r="AF109" s="101">
        <v>0</v>
      </c>
      <c r="AG109" s="97">
        <v>1</v>
      </c>
      <c r="AH109" s="101">
        <v>0</v>
      </c>
      <c r="AI109" s="101">
        <v>0</v>
      </c>
    </row>
    <row r="110" spans="1:35" ht="18" x14ac:dyDescent="0.4">
      <c r="A110" s="101">
        <v>0</v>
      </c>
      <c r="B110" s="101">
        <v>0</v>
      </c>
      <c r="C110" s="101">
        <v>0</v>
      </c>
      <c r="D110" s="101">
        <v>0</v>
      </c>
      <c r="E110" s="97">
        <v>1</v>
      </c>
      <c r="F110" s="101">
        <v>0</v>
      </c>
      <c r="G110" s="101">
        <v>0</v>
      </c>
      <c r="H110" s="101">
        <v>0</v>
      </c>
      <c r="I110" s="101">
        <v>0</v>
      </c>
      <c r="J110" s="101">
        <v>0</v>
      </c>
      <c r="K110" s="101">
        <v>0</v>
      </c>
      <c r="L110" s="97">
        <v>1</v>
      </c>
      <c r="M110" s="101">
        <v>0</v>
      </c>
      <c r="N110" s="101">
        <v>0</v>
      </c>
      <c r="O110" s="101">
        <v>0</v>
      </c>
      <c r="P110" s="101">
        <v>0</v>
      </c>
      <c r="Q110" s="101">
        <v>0</v>
      </c>
      <c r="R110" s="101">
        <v>0</v>
      </c>
      <c r="S110" s="97">
        <v>1</v>
      </c>
      <c r="T110" s="101">
        <v>0</v>
      </c>
      <c r="U110" s="101">
        <v>0</v>
      </c>
      <c r="V110" s="101">
        <v>0</v>
      </c>
      <c r="W110" s="101">
        <v>0</v>
      </c>
      <c r="X110" s="101">
        <v>0</v>
      </c>
      <c r="Y110" s="101">
        <v>0</v>
      </c>
      <c r="Z110" s="97">
        <v>1</v>
      </c>
      <c r="AA110" s="101">
        <v>0</v>
      </c>
      <c r="AB110" s="101">
        <v>0</v>
      </c>
      <c r="AC110" s="101">
        <v>0</v>
      </c>
      <c r="AD110" s="101">
        <v>0</v>
      </c>
      <c r="AE110" s="101">
        <v>0</v>
      </c>
      <c r="AF110" s="101">
        <v>0</v>
      </c>
      <c r="AG110" s="97">
        <v>1</v>
      </c>
      <c r="AH110" s="101">
        <v>0</v>
      </c>
      <c r="AI110" s="101">
        <v>0</v>
      </c>
    </row>
    <row r="111" spans="1:35" ht="18" x14ac:dyDescent="0.4">
      <c r="A111" s="96" t="s">
        <v>411</v>
      </c>
      <c r="B111" s="101">
        <v>0</v>
      </c>
      <c r="C111" s="101">
        <v>0</v>
      </c>
      <c r="D111" s="101">
        <v>0</v>
      </c>
      <c r="E111" s="97">
        <v>1</v>
      </c>
      <c r="F111" s="101">
        <v>0</v>
      </c>
      <c r="G111" s="101">
        <v>0</v>
      </c>
      <c r="H111" s="96" t="s">
        <v>411</v>
      </c>
      <c r="I111" s="101">
        <v>0</v>
      </c>
      <c r="J111" s="101">
        <v>0</v>
      </c>
      <c r="K111" s="101">
        <v>0</v>
      </c>
      <c r="L111" s="97">
        <v>1</v>
      </c>
      <c r="M111" s="101">
        <v>0</v>
      </c>
      <c r="N111" s="101">
        <v>0</v>
      </c>
      <c r="O111" s="96" t="s">
        <v>411</v>
      </c>
      <c r="P111" s="101">
        <v>0</v>
      </c>
      <c r="Q111" s="101">
        <v>0</v>
      </c>
      <c r="R111" s="101">
        <v>0</v>
      </c>
      <c r="S111" s="97">
        <v>1</v>
      </c>
      <c r="T111" s="101">
        <v>0</v>
      </c>
      <c r="U111" s="101">
        <v>0</v>
      </c>
      <c r="V111" s="96" t="s">
        <v>411</v>
      </c>
      <c r="W111" s="101">
        <v>0</v>
      </c>
      <c r="X111" s="101">
        <v>0</v>
      </c>
      <c r="Y111" s="101">
        <v>0</v>
      </c>
      <c r="Z111" s="97">
        <v>1</v>
      </c>
      <c r="AA111" s="101">
        <v>0</v>
      </c>
      <c r="AB111" s="101">
        <v>0</v>
      </c>
      <c r="AC111" s="96" t="s">
        <v>411</v>
      </c>
      <c r="AD111" s="101">
        <v>0</v>
      </c>
      <c r="AE111" s="101">
        <v>0</v>
      </c>
      <c r="AF111" s="101">
        <v>0</v>
      </c>
      <c r="AG111" s="97">
        <v>1</v>
      </c>
      <c r="AH111" s="101">
        <v>0</v>
      </c>
      <c r="AI111" s="101">
        <v>0</v>
      </c>
    </row>
    <row r="112" spans="1:35" ht="18" x14ac:dyDescent="0.4">
      <c r="A112" s="96" t="s">
        <v>412</v>
      </c>
      <c r="B112" s="101">
        <v>0</v>
      </c>
      <c r="C112" s="101">
        <v>0</v>
      </c>
      <c r="D112" s="101">
        <v>0</v>
      </c>
      <c r="E112" s="97">
        <v>1</v>
      </c>
      <c r="F112" s="101">
        <v>0</v>
      </c>
      <c r="G112" s="101">
        <v>0</v>
      </c>
      <c r="H112" s="96" t="s">
        <v>412</v>
      </c>
      <c r="I112" s="101">
        <v>0</v>
      </c>
      <c r="J112" s="101">
        <v>0</v>
      </c>
      <c r="K112" s="101">
        <v>0</v>
      </c>
      <c r="L112" s="97">
        <v>1</v>
      </c>
      <c r="M112" s="101">
        <v>0</v>
      </c>
      <c r="N112" s="101">
        <v>0</v>
      </c>
      <c r="O112" s="96" t="s">
        <v>412</v>
      </c>
      <c r="P112" s="101">
        <v>0</v>
      </c>
      <c r="Q112" s="101">
        <v>0</v>
      </c>
      <c r="R112" s="101">
        <v>0</v>
      </c>
      <c r="S112" s="97">
        <v>1</v>
      </c>
      <c r="T112" s="101">
        <v>0</v>
      </c>
      <c r="U112" s="101">
        <v>0</v>
      </c>
      <c r="V112" s="96" t="s">
        <v>412</v>
      </c>
      <c r="W112" s="101">
        <v>0</v>
      </c>
      <c r="X112" s="101">
        <v>0</v>
      </c>
      <c r="Y112" s="101">
        <v>0</v>
      </c>
      <c r="Z112" s="97">
        <v>1</v>
      </c>
      <c r="AA112" s="101">
        <v>0</v>
      </c>
      <c r="AB112" s="101">
        <v>0</v>
      </c>
      <c r="AC112" s="96" t="s">
        <v>412</v>
      </c>
      <c r="AD112" s="101">
        <v>0</v>
      </c>
      <c r="AE112" s="101">
        <v>0</v>
      </c>
      <c r="AF112" s="101">
        <v>0</v>
      </c>
      <c r="AG112" s="97">
        <v>1</v>
      </c>
      <c r="AH112" s="101">
        <v>0</v>
      </c>
      <c r="AI112" s="101">
        <v>0</v>
      </c>
    </row>
    <row r="113" spans="1:35" ht="18" x14ac:dyDescent="0.4">
      <c r="A113" s="101">
        <v>0</v>
      </c>
      <c r="B113" s="101">
        <v>0</v>
      </c>
      <c r="C113" s="101">
        <v>0</v>
      </c>
      <c r="D113" s="101">
        <v>0</v>
      </c>
      <c r="E113" s="97">
        <v>1</v>
      </c>
      <c r="F113" s="101">
        <v>0</v>
      </c>
      <c r="G113" s="101">
        <v>0</v>
      </c>
      <c r="H113" s="101">
        <v>0</v>
      </c>
      <c r="I113" s="101">
        <v>0</v>
      </c>
      <c r="J113" s="101">
        <v>0</v>
      </c>
      <c r="K113" s="101">
        <v>0</v>
      </c>
      <c r="L113" s="97">
        <v>1</v>
      </c>
      <c r="M113" s="101">
        <v>0</v>
      </c>
      <c r="N113" s="101">
        <v>0</v>
      </c>
      <c r="O113" s="101">
        <v>0</v>
      </c>
      <c r="P113" s="101">
        <v>0</v>
      </c>
      <c r="Q113" s="101">
        <v>0</v>
      </c>
      <c r="R113" s="101">
        <v>0</v>
      </c>
      <c r="S113" s="97">
        <v>1</v>
      </c>
      <c r="T113" s="101">
        <v>0</v>
      </c>
      <c r="U113" s="101">
        <v>0</v>
      </c>
      <c r="V113" s="101">
        <v>0</v>
      </c>
      <c r="W113" s="101">
        <v>0</v>
      </c>
      <c r="X113" s="101">
        <v>0</v>
      </c>
      <c r="Y113" s="101">
        <v>0</v>
      </c>
      <c r="Z113" s="97">
        <v>1</v>
      </c>
      <c r="AA113" s="101">
        <v>0</v>
      </c>
      <c r="AB113" s="101">
        <v>0</v>
      </c>
      <c r="AC113" s="101">
        <v>0</v>
      </c>
      <c r="AD113" s="101">
        <v>0</v>
      </c>
      <c r="AE113" s="101">
        <v>0</v>
      </c>
      <c r="AF113" s="101">
        <v>0</v>
      </c>
      <c r="AG113" s="97">
        <v>1</v>
      </c>
      <c r="AH113" s="101">
        <v>0</v>
      </c>
      <c r="AI113" s="101">
        <v>0</v>
      </c>
    </row>
    <row r="114" spans="1:35" ht="18" x14ac:dyDescent="0.4">
      <c r="A114" s="101">
        <v>0</v>
      </c>
      <c r="B114" s="101">
        <v>0</v>
      </c>
      <c r="C114" s="101">
        <v>0</v>
      </c>
      <c r="D114" s="101">
        <v>0</v>
      </c>
      <c r="E114" s="97">
        <v>1</v>
      </c>
      <c r="F114" s="101">
        <v>0</v>
      </c>
      <c r="G114" s="101">
        <v>0</v>
      </c>
      <c r="H114" s="101">
        <v>0</v>
      </c>
      <c r="I114" s="101">
        <v>0</v>
      </c>
      <c r="J114" s="101">
        <v>0</v>
      </c>
      <c r="K114" s="101">
        <v>0</v>
      </c>
      <c r="L114" s="97">
        <v>1</v>
      </c>
      <c r="M114" s="101">
        <v>0</v>
      </c>
      <c r="N114" s="101">
        <v>0</v>
      </c>
      <c r="O114" s="101">
        <v>0</v>
      </c>
      <c r="P114" s="101">
        <v>0</v>
      </c>
      <c r="Q114" s="101">
        <v>0</v>
      </c>
      <c r="R114" s="101">
        <v>0</v>
      </c>
      <c r="S114" s="97">
        <v>1</v>
      </c>
      <c r="T114" s="101">
        <v>0</v>
      </c>
      <c r="U114" s="101">
        <v>0</v>
      </c>
      <c r="V114" s="101">
        <v>0</v>
      </c>
      <c r="W114" s="101">
        <v>0</v>
      </c>
      <c r="X114" s="101">
        <v>0</v>
      </c>
      <c r="Y114" s="101">
        <v>0</v>
      </c>
      <c r="Z114" s="97">
        <v>1</v>
      </c>
      <c r="AA114" s="101">
        <v>0</v>
      </c>
      <c r="AB114" s="101">
        <v>0</v>
      </c>
      <c r="AC114" s="101">
        <v>0</v>
      </c>
      <c r="AD114" s="101">
        <v>0</v>
      </c>
      <c r="AE114" s="101">
        <v>0</v>
      </c>
      <c r="AF114" s="101">
        <v>0</v>
      </c>
      <c r="AG114" s="97">
        <v>1</v>
      </c>
      <c r="AH114" s="101">
        <v>0</v>
      </c>
      <c r="AI114" s="101">
        <v>0</v>
      </c>
    </row>
    <row r="115" spans="1:35" ht="18" x14ac:dyDescent="0.4">
      <c r="A115" s="96" t="s">
        <v>413</v>
      </c>
      <c r="B115" s="101">
        <v>0</v>
      </c>
      <c r="C115" s="101">
        <v>0</v>
      </c>
      <c r="D115" s="101">
        <v>0</v>
      </c>
      <c r="E115" s="97">
        <v>1</v>
      </c>
      <c r="F115" s="101">
        <v>0</v>
      </c>
      <c r="G115" s="101">
        <v>0</v>
      </c>
      <c r="H115" s="96" t="s">
        <v>413</v>
      </c>
      <c r="I115" s="101">
        <v>0</v>
      </c>
      <c r="J115" s="101">
        <v>0</v>
      </c>
      <c r="K115" s="101">
        <v>0</v>
      </c>
      <c r="L115" s="97">
        <v>1</v>
      </c>
      <c r="M115" s="101">
        <v>0</v>
      </c>
      <c r="N115" s="101">
        <v>0</v>
      </c>
      <c r="O115" s="96" t="s">
        <v>413</v>
      </c>
      <c r="P115" s="101">
        <v>0</v>
      </c>
      <c r="Q115" s="101">
        <v>0</v>
      </c>
      <c r="R115" s="101">
        <v>0</v>
      </c>
      <c r="S115" s="97">
        <v>1</v>
      </c>
      <c r="T115" s="101">
        <v>0</v>
      </c>
      <c r="U115" s="101">
        <v>0</v>
      </c>
      <c r="V115" s="96" t="s">
        <v>413</v>
      </c>
      <c r="W115" s="101">
        <v>0</v>
      </c>
      <c r="X115" s="101">
        <v>0</v>
      </c>
      <c r="Y115" s="101">
        <v>0</v>
      </c>
      <c r="Z115" s="97">
        <v>1</v>
      </c>
      <c r="AA115" s="101">
        <v>0</v>
      </c>
      <c r="AB115" s="101">
        <v>0</v>
      </c>
      <c r="AC115" s="96" t="s">
        <v>413</v>
      </c>
      <c r="AD115" s="101">
        <v>0</v>
      </c>
      <c r="AE115" s="101">
        <v>0</v>
      </c>
      <c r="AF115" s="101">
        <v>0</v>
      </c>
      <c r="AG115" s="97">
        <v>1</v>
      </c>
      <c r="AH115" s="101">
        <v>0</v>
      </c>
      <c r="AI115" s="101">
        <v>0</v>
      </c>
    </row>
    <row r="116" spans="1:35" ht="36" x14ac:dyDescent="0.4">
      <c r="A116" s="96" t="s">
        <v>414</v>
      </c>
      <c r="B116" s="101">
        <v>0</v>
      </c>
      <c r="C116" s="101">
        <v>0</v>
      </c>
      <c r="D116" s="101">
        <v>0</v>
      </c>
      <c r="E116" s="97">
        <v>1</v>
      </c>
      <c r="F116" s="101">
        <v>0</v>
      </c>
      <c r="G116" s="101">
        <v>0</v>
      </c>
      <c r="H116" s="96" t="s">
        <v>414</v>
      </c>
      <c r="I116" s="101">
        <v>0</v>
      </c>
      <c r="J116" s="101">
        <v>0</v>
      </c>
      <c r="K116" s="101">
        <v>0</v>
      </c>
      <c r="L116" s="97">
        <v>1</v>
      </c>
      <c r="M116" s="101">
        <v>0</v>
      </c>
      <c r="N116" s="101">
        <v>0</v>
      </c>
      <c r="O116" s="96" t="s">
        <v>414</v>
      </c>
      <c r="P116" s="101">
        <v>0</v>
      </c>
      <c r="Q116" s="101">
        <v>0</v>
      </c>
      <c r="R116" s="101">
        <v>0</v>
      </c>
      <c r="S116" s="97">
        <v>1</v>
      </c>
      <c r="T116" s="101">
        <v>0</v>
      </c>
      <c r="U116" s="101">
        <v>0</v>
      </c>
      <c r="V116" s="96" t="s">
        <v>414</v>
      </c>
      <c r="W116" s="101">
        <v>0</v>
      </c>
      <c r="X116" s="101">
        <v>0</v>
      </c>
      <c r="Y116" s="101">
        <v>0</v>
      </c>
      <c r="Z116" s="97">
        <v>1</v>
      </c>
      <c r="AA116" s="101">
        <v>0</v>
      </c>
      <c r="AB116" s="101">
        <v>0</v>
      </c>
      <c r="AC116" s="96" t="s">
        <v>414</v>
      </c>
      <c r="AD116" s="101">
        <v>0</v>
      </c>
      <c r="AE116" s="101">
        <v>0</v>
      </c>
      <c r="AF116" s="101">
        <v>0</v>
      </c>
      <c r="AG116" s="97">
        <v>1</v>
      </c>
      <c r="AH116" s="101">
        <v>0</v>
      </c>
      <c r="AI116" s="101">
        <v>0</v>
      </c>
    </row>
    <row r="117" spans="1:35" ht="18" x14ac:dyDescent="0.4">
      <c r="A117" s="101">
        <v>0</v>
      </c>
      <c r="B117" s="101">
        <v>0</v>
      </c>
      <c r="C117" s="101">
        <v>0</v>
      </c>
      <c r="D117" s="101">
        <v>0</v>
      </c>
      <c r="E117" s="97">
        <v>1</v>
      </c>
      <c r="F117" s="101">
        <v>0</v>
      </c>
      <c r="G117" s="101">
        <v>0</v>
      </c>
      <c r="H117" s="101">
        <v>0</v>
      </c>
      <c r="I117" s="101">
        <v>0</v>
      </c>
      <c r="J117" s="101">
        <v>0</v>
      </c>
      <c r="K117" s="101">
        <v>0</v>
      </c>
      <c r="L117" s="97">
        <v>1</v>
      </c>
      <c r="M117" s="101">
        <v>0</v>
      </c>
      <c r="N117" s="101">
        <v>0</v>
      </c>
      <c r="O117" s="101">
        <v>0</v>
      </c>
      <c r="P117" s="101">
        <v>0</v>
      </c>
      <c r="Q117" s="101">
        <v>0</v>
      </c>
      <c r="R117" s="101">
        <v>0</v>
      </c>
      <c r="S117" s="97">
        <v>1</v>
      </c>
      <c r="T117" s="101">
        <v>0</v>
      </c>
      <c r="U117" s="101">
        <v>0</v>
      </c>
      <c r="V117" s="101">
        <v>0</v>
      </c>
      <c r="W117" s="101">
        <v>0</v>
      </c>
      <c r="X117" s="101">
        <v>0</v>
      </c>
      <c r="Y117" s="101">
        <v>0</v>
      </c>
      <c r="Z117" s="97">
        <v>1</v>
      </c>
      <c r="AA117" s="101">
        <v>0</v>
      </c>
      <c r="AB117" s="101">
        <v>0</v>
      </c>
      <c r="AC117" s="101">
        <v>0</v>
      </c>
      <c r="AD117" s="101">
        <v>0</v>
      </c>
      <c r="AE117" s="101">
        <v>0</v>
      </c>
      <c r="AF117" s="101">
        <v>0</v>
      </c>
      <c r="AG117" s="97">
        <v>1</v>
      </c>
      <c r="AH117" s="101">
        <v>0</v>
      </c>
      <c r="AI117" s="101">
        <v>0</v>
      </c>
    </row>
    <row r="118" spans="1:35" ht="18" x14ac:dyDescent="0.4">
      <c r="A118" s="101">
        <v>0</v>
      </c>
      <c r="B118" s="101">
        <v>0</v>
      </c>
      <c r="C118" s="101">
        <v>0</v>
      </c>
      <c r="D118" s="101">
        <v>0</v>
      </c>
      <c r="E118" s="97">
        <v>1</v>
      </c>
      <c r="F118" s="101">
        <v>0</v>
      </c>
      <c r="G118" s="101">
        <v>0</v>
      </c>
      <c r="H118" s="101">
        <v>0</v>
      </c>
      <c r="I118" s="101">
        <v>0</v>
      </c>
      <c r="J118" s="101">
        <v>0</v>
      </c>
      <c r="K118" s="101">
        <v>0</v>
      </c>
      <c r="L118" s="97">
        <v>1</v>
      </c>
      <c r="M118" s="101">
        <v>0</v>
      </c>
      <c r="N118" s="101">
        <v>0</v>
      </c>
      <c r="O118" s="101">
        <v>0</v>
      </c>
      <c r="P118" s="101">
        <v>0</v>
      </c>
      <c r="Q118" s="101">
        <v>0</v>
      </c>
      <c r="R118" s="101">
        <v>0</v>
      </c>
      <c r="S118" s="97">
        <v>1</v>
      </c>
      <c r="T118" s="101">
        <v>0</v>
      </c>
      <c r="U118" s="101">
        <v>0</v>
      </c>
      <c r="V118" s="101">
        <v>0</v>
      </c>
      <c r="W118" s="101">
        <v>0</v>
      </c>
      <c r="X118" s="101">
        <v>0</v>
      </c>
      <c r="Y118" s="101">
        <v>0</v>
      </c>
      <c r="Z118" s="97">
        <v>1</v>
      </c>
      <c r="AA118" s="101">
        <v>0</v>
      </c>
      <c r="AB118" s="101">
        <v>0</v>
      </c>
      <c r="AC118" s="101">
        <v>0</v>
      </c>
      <c r="AD118" s="101">
        <v>0</v>
      </c>
      <c r="AE118" s="101">
        <v>0</v>
      </c>
      <c r="AF118" s="101">
        <v>0</v>
      </c>
      <c r="AG118" s="97">
        <v>1</v>
      </c>
      <c r="AH118" s="101">
        <v>0</v>
      </c>
      <c r="AI118" s="101">
        <v>0</v>
      </c>
    </row>
    <row r="119" spans="1:35" ht="18" x14ac:dyDescent="0.4">
      <c r="A119" s="96" t="s">
        <v>415</v>
      </c>
      <c r="B119" s="101">
        <v>0</v>
      </c>
      <c r="C119" s="101">
        <v>0</v>
      </c>
      <c r="D119" s="101">
        <v>0</v>
      </c>
      <c r="E119" s="97">
        <v>1</v>
      </c>
      <c r="F119" s="101">
        <v>0</v>
      </c>
      <c r="G119" s="101">
        <v>0</v>
      </c>
      <c r="H119" s="96" t="s">
        <v>415</v>
      </c>
      <c r="I119" s="101">
        <v>0</v>
      </c>
      <c r="J119" s="101">
        <v>0</v>
      </c>
      <c r="K119" s="101">
        <v>0</v>
      </c>
      <c r="L119" s="97">
        <v>1</v>
      </c>
      <c r="M119" s="101">
        <v>0</v>
      </c>
      <c r="N119" s="101">
        <v>0</v>
      </c>
      <c r="O119" s="96" t="s">
        <v>415</v>
      </c>
      <c r="P119" s="101">
        <v>0</v>
      </c>
      <c r="Q119" s="101">
        <v>0</v>
      </c>
      <c r="R119" s="101">
        <v>0</v>
      </c>
      <c r="S119" s="97">
        <v>1</v>
      </c>
      <c r="T119" s="101">
        <v>0</v>
      </c>
      <c r="U119" s="101">
        <v>0</v>
      </c>
      <c r="V119" s="96" t="s">
        <v>415</v>
      </c>
      <c r="W119" s="101">
        <v>0</v>
      </c>
      <c r="X119" s="101">
        <v>0</v>
      </c>
      <c r="Y119" s="101">
        <v>0</v>
      </c>
      <c r="Z119" s="97">
        <v>1</v>
      </c>
      <c r="AA119" s="101">
        <v>0</v>
      </c>
      <c r="AB119" s="101">
        <v>0</v>
      </c>
      <c r="AC119" s="96" t="s">
        <v>415</v>
      </c>
      <c r="AD119" s="101">
        <v>0</v>
      </c>
      <c r="AE119" s="101">
        <v>0</v>
      </c>
      <c r="AF119" s="101">
        <v>0</v>
      </c>
      <c r="AG119" s="97">
        <v>1</v>
      </c>
      <c r="AH119" s="101">
        <v>0</v>
      </c>
      <c r="AI119" s="101">
        <v>0</v>
      </c>
    </row>
    <row r="120" spans="1:35" ht="36" x14ac:dyDescent="0.4">
      <c r="A120" s="96" t="s">
        <v>416</v>
      </c>
      <c r="B120" s="101">
        <v>0</v>
      </c>
      <c r="C120" s="101">
        <v>0</v>
      </c>
      <c r="D120" s="101">
        <v>0</v>
      </c>
      <c r="E120" s="97">
        <v>1</v>
      </c>
      <c r="F120" s="101">
        <v>0</v>
      </c>
      <c r="G120" s="101">
        <v>0</v>
      </c>
      <c r="H120" s="96" t="s">
        <v>416</v>
      </c>
      <c r="I120" s="101">
        <v>0</v>
      </c>
      <c r="J120" s="101">
        <v>0</v>
      </c>
      <c r="K120" s="101">
        <v>0</v>
      </c>
      <c r="L120" s="97">
        <v>1</v>
      </c>
      <c r="M120" s="101">
        <v>0</v>
      </c>
      <c r="N120" s="101">
        <v>0</v>
      </c>
      <c r="O120" s="96" t="s">
        <v>416</v>
      </c>
      <c r="P120" s="101">
        <v>0</v>
      </c>
      <c r="Q120" s="101">
        <v>0</v>
      </c>
      <c r="R120" s="101">
        <v>0</v>
      </c>
      <c r="S120" s="97">
        <v>1</v>
      </c>
      <c r="T120" s="101">
        <v>0</v>
      </c>
      <c r="U120" s="101">
        <v>0</v>
      </c>
      <c r="V120" s="96" t="s">
        <v>416</v>
      </c>
      <c r="W120" s="101">
        <v>0</v>
      </c>
      <c r="X120" s="101">
        <v>0</v>
      </c>
      <c r="Y120" s="101">
        <v>0</v>
      </c>
      <c r="Z120" s="97">
        <v>1</v>
      </c>
      <c r="AA120" s="101">
        <v>0</v>
      </c>
      <c r="AB120" s="101">
        <v>0</v>
      </c>
      <c r="AC120" s="96" t="s">
        <v>416</v>
      </c>
      <c r="AD120" s="101">
        <v>0</v>
      </c>
      <c r="AE120" s="101">
        <v>0</v>
      </c>
      <c r="AF120" s="101">
        <v>0</v>
      </c>
      <c r="AG120" s="97">
        <v>1</v>
      </c>
      <c r="AH120" s="101">
        <v>0</v>
      </c>
      <c r="AI120" s="101">
        <v>0</v>
      </c>
    </row>
  </sheetData>
  <mergeCells count="2">
    <mergeCell ref="B2:F2"/>
    <mergeCell ref="B3:F3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5ADC5-D824-46A3-9F14-3846C1B9CFB7}">
  <sheetPr codeName="Sheet36"/>
  <dimension ref="A1:O103"/>
  <sheetViews>
    <sheetView topLeftCell="A2" workbookViewId="0">
      <selection activeCell="A4" sqref="A4:O104"/>
    </sheetView>
  </sheetViews>
  <sheetFormatPr defaultRowHeight="12.5" x14ac:dyDescent="0.25"/>
  <cols>
    <col min="1" max="1" width="16.1796875" style="32" bestFit="1" customWidth="1"/>
    <col min="2" max="2" width="8.6328125" style="32" bestFit="1" customWidth="1"/>
    <col min="3" max="3" width="27.26953125" style="32" bestFit="1" customWidth="1"/>
    <col min="4" max="4" width="19.90625" style="32" bestFit="1" customWidth="1"/>
    <col min="5" max="5" width="13.6328125" style="32" bestFit="1" customWidth="1"/>
    <col min="6" max="6" width="12.90625" style="32" bestFit="1" customWidth="1"/>
    <col min="7" max="7" width="17.81640625" style="32" bestFit="1" customWidth="1"/>
    <col min="8" max="8" width="17.453125" style="32" bestFit="1" customWidth="1"/>
    <col min="9" max="11" width="17.81640625" style="32" bestFit="1" customWidth="1"/>
    <col min="12" max="12" width="17.453125" style="32" bestFit="1" customWidth="1"/>
    <col min="13" max="14" width="11.26953125" style="32" bestFit="1" customWidth="1"/>
    <col min="15" max="16384" width="8.7265625" style="32"/>
  </cols>
  <sheetData>
    <row r="1" spans="1:15" ht="35" customHeight="1" x14ac:dyDescent="0.35">
      <c r="A1" s="263" t="s">
        <v>777</v>
      </c>
      <c r="B1" s="264"/>
      <c r="C1" s="264"/>
      <c r="D1" s="265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5" ht="71" thickBot="1" x14ac:dyDescent="0.45">
      <c r="A2" s="33" t="s">
        <v>126</v>
      </c>
      <c r="B2" s="34" t="s">
        <v>127</v>
      </c>
      <c r="C2" s="33" t="s">
        <v>128</v>
      </c>
      <c r="D2" s="35" t="s">
        <v>129</v>
      </c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5" ht="36.5" thickBot="1" x14ac:dyDescent="0.45">
      <c r="A3" s="36" t="s">
        <v>130</v>
      </c>
      <c r="B3" s="36" t="s">
        <v>131</v>
      </c>
      <c r="C3" s="36" t="s">
        <v>132</v>
      </c>
      <c r="D3" s="36" t="s">
        <v>133</v>
      </c>
      <c r="E3" s="36" t="s">
        <v>134</v>
      </c>
      <c r="F3" s="36" t="s">
        <v>135</v>
      </c>
      <c r="G3" s="36" t="s">
        <v>136</v>
      </c>
      <c r="H3" s="37" t="s">
        <v>137</v>
      </c>
      <c r="I3" s="37" t="s">
        <v>138</v>
      </c>
      <c r="J3" s="37" t="s">
        <v>139</v>
      </c>
      <c r="K3" s="37" t="s">
        <v>140</v>
      </c>
      <c r="L3" s="37" t="s">
        <v>541</v>
      </c>
      <c r="M3" s="37" t="s">
        <v>542</v>
      </c>
      <c r="N3" s="38" t="s">
        <v>543</v>
      </c>
      <c r="O3" s="39"/>
    </row>
    <row r="4" spans="1:15" ht="36" x14ac:dyDescent="0.4">
      <c r="A4" s="40" t="s">
        <v>714</v>
      </c>
      <c r="B4" s="41" t="s">
        <v>595</v>
      </c>
      <c r="C4" s="40" t="s">
        <v>596</v>
      </c>
      <c r="D4" s="40" t="s">
        <v>597</v>
      </c>
      <c r="E4" s="41" t="s">
        <v>598</v>
      </c>
      <c r="F4" s="40" t="s">
        <v>168</v>
      </c>
      <c r="G4" s="42" t="s">
        <v>169</v>
      </c>
      <c r="H4" s="43"/>
      <c r="I4" s="43"/>
      <c r="J4" s="43"/>
      <c r="K4" s="43"/>
      <c r="L4" s="43"/>
      <c r="M4" s="43"/>
      <c r="N4" s="43"/>
    </row>
    <row r="5" spans="1:15" ht="18.5" thickBot="1" x14ac:dyDescent="0.45">
      <c r="A5" s="44">
        <v>1000</v>
      </c>
      <c r="B5" s="55">
        <v>993.27800000000002</v>
      </c>
      <c r="C5" s="54">
        <v>978.48478355760869</v>
      </c>
      <c r="D5" s="54">
        <v>981.42025665283199</v>
      </c>
      <c r="E5" s="47">
        <v>0.21015151321838377</v>
      </c>
      <c r="F5" s="51">
        <v>0.2520767343863845</v>
      </c>
      <c r="G5" s="50">
        <v>0.27104552009701727</v>
      </c>
      <c r="H5" s="43"/>
      <c r="I5" s="43"/>
      <c r="J5" s="43"/>
      <c r="K5" s="43"/>
      <c r="L5" s="43"/>
      <c r="M5" s="43"/>
      <c r="N5" s="43"/>
    </row>
    <row r="6" spans="1:15" ht="36" x14ac:dyDescent="0.4">
      <c r="A6" s="49"/>
      <c r="B6" s="49"/>
      <c r="C6" s="49"/>
      <c r="D6" s="49"/>
      <c r="E6" s="49"/>
      <c r="F6" s="41" t="s">
        <v>143</v>
      </c>
      <c r="G6" s="41" t="s">
        <v>144</v>
      </c>
      <c r="H6" s="42" t="s">
        <v>145</v>
      </c>
      <c r="I6" s="43"/>
      <c r="J6" s="43"/>
      <c r="K6" s="43"/>
      <c r="L6" s="43"/>
      <c r="M6" s="43"/>
      <c r="N6" s="43"/>
    </row>
    <row r="7" spans="1:15" ht="18.5" thickBot="1" x14ac:dyDescent="0.45">
      <c r="A7" s="49"/>
      <c r="B7" s="49"/>
      <c r="C7" s="49"/>
      <c r="D7" s="49"/>
      <c r="E7" s="49"/>
      <c r="F7" s="64">
        <v>4.717901364713907E-2</v>
      </c>
      <c r="G7" s="105">
        <v>9.7217855618643573E-3</v>
      </c>
      <c r="H7" s="65">
        <v>3.1458230831892813E-3</v>
      </c>
      <c r="I7" s="43"/>
      <c r="J7" s="43"/>
      <c r="K7" s="43"/>
      <c r="L7" s="43"/>
      <c r="M7" s="43"/>
      <c r="N7" s="43"/>
    </row>
    <row r="8" spans="1:15" ht="36" x14ac:dyDescent="0.4">
      <c r="A8" s="49"/>
      <c r="B8" s="49"/>
      <c r="C8" s="49"/>
      <c r="D8" s="49"/>
      <c r="E8" s="49"/>
      <c r="F8" s="49"/>
      <c r="G8" s="49"/>
      <c r="H8" s="42" t="s">
        <v>146</v>
      </c>
      <c r="I8" s="43"/>
      <c r="J8" s="43"/>
      <c r="K8" s="43"/>
      <c r="L8" s="43"/>
      <c r="M8" s="43"/>
      <c r="N8" s="43"/>
    </row>
    <row r="9" spans="1:15" ht="18.5" thickBot="1" x14ac:dyDescent="0.45">
      <c r="A9" s="49"/>
      <c r="B9" s="49"/>
      <c r="C9" s="49"/>
      <c r="D9" s="49"/>
      <c r="E9" s="49"/>
      <c r="F9" s="49"/>
      <c r="G9" s="49"/>
      <c r="H9" s="65">
        <v>9.9162213339482538E-3</v>
      </c>
      <c r="I9" s="43"/>
      <c r="J9" s="43"/>
      <c r="K9" s="43"/>
      <c r="L9" s="43"/>
      <c r="M9" s="43"/>
      <c r="N9" s="43"/>
    </row>
    <row r="10" spans="1:15" ht="18" x14ac:dyDescent="0.4">
      <c r="A10" s="49"/>
      <c r="B10" s="49"/>
      <c r="C10" s="49"/>
      <c r="D10" s="49"/>
      <c r="E10" s="49"/>
      <c r="F10" s="49"/>
      <c r="G10" s="41" t="s">
        <v>147</v>
      </c>
      <c r="H10" s="42" t="s">
        <v>148</v>
      </c>
      <c r="I10" s="43"/>
      <c r="J10" s="43"/>
      <c r="K10" s="43"/>
      <c r="L10" s="43"/>
      <c r="M10" s="43"/>
      <c r="N10" s="43"/>
    </row>
    <row r="11" spans="1:15" ht="18.5" thickBot="1" x14ac:dyDescent="0.45">
      <c r="A11" s="49"/>
      <c r="B11" s="49"/>
      <c r="C11" s="49"/>
      <c r="D11" s="49"/>
      <c r="E11" s="49"/>
      <c r="F11" s="49"/>
      <c r="G11" s="64">
        <v>1.8145092700056865E-2</v>
      </c>
      <c r="H11" s="48">
        <v>1.8145119567025154E-2</v>
      </c>
      <c r="I11" s="43"/>
      <c r="J11" s="43"/>
      <c r="K11" s="43"/>
      <c r="L11" s="43"/>
      <c r="M11" s="43"/>
      <c r="N11" s="43"/>
    </row>
    <row r="12" spans="1:15" ht="18" x14ac:dyDescent="0.4">
      <c r="A12" s="49"/>
      <c r="B12" s="49"/>
      <c r="C12" s="49"/>
      <c r="D12" s="49"/>
      <c r="E12" s="49"/>
      <c r="F12" s="49"/>
      <c r="G12" s="41" t="s">
        <v>149</v>
      </c>
      <c r="H12" s="42" t="s">
        <v>148</v>
      </c>
      <c r="I12" s="43"/>
      <c r="J12" s="43"/>
      <c r="K12" s="43"/>
      <c r="L12" s="43"/>
      <c r="M12" s="43"/>
      <c r="N12" s="43"/>
    </row>
    <row r="13" spans="1:15" ht="18.5" thickBot="1" x14ac:dyDescent="0.45">
      <c r="A13" s="49"/>
      <c r="B13" s="49"/>
      <c r="C13" s="49"/>
      <c r="D13" s="49"/>
      <c r="E13" s="49"/>
      <c r="F13" s="49"/>
      <c r="G13" s="105">
        <v>8.0548621532471991E-3</v>
      </c>
      <c r="H13" s="65">
        <v>8.0548741109909665E-3</v>
      </c>
      <c r="I13" s="43"/>
      <c r="J13" s="43"/>
      <c r="K13" s="43"/>
      <c r="L13" s="43"/>
      <c r="M13" s="43"/>
      <c r="N13" s="43"/>
    </row>
    <row r="14" spans="1:15" ht="18" x14ac:dyDescent="0.4">
      <c r="A14" s="49"/>
      <c r="B14" s="49"/>
      <c r="C14" s="49"/>
      <c r="D14" s="49"/>
      <c r="E14" s="49"/>
      <c r="F14" s="49"/>
      <c r="G14" s="40" t="s">
        <v>150</v>
      </c>
      <c r="H14" s="42" t="s">
        <v>151</v>
      </c>
      <c r="I14" s="43"/>
      <c r="J14" s="43"/>
      <c r="K14" s="43"/>
      <c r="L14" s="43"/>
      <c r="M14" s="43"/>
      <c r="N14" s="43"/>
    </row>
    <row r="15" spans="1:15" ht="18.5" thickBot="1" x14ac:dyDescent="0.45">
      <c r="A15" s="49"/>
      <c r="B15" s="49"/>
      <c r="C15" s="49"/>
      <c r="D15" s="49"/>
      <c r="E15" s="49"/>
      <c r="F15" s="49"/>
      <c r="G15" s="66">
        <v>1.2580308900636083E-2</v>
      </c>
      <c r="H15" s="69">
        <v>1.2580309063196182E-2</v>
      </c>
      <c r="I15" s="43"/>
      <c r="J15" s="43"/>
      <c r="K15" s="43"/>
      <c r="L15" s="43"/>
      <c r="M15" s="43"/>
      <c r="N15" s="43"/>
    </row>
    <row r="16" spans="1:15" ht="18" x14ac:dyDescent="0.4">
      <c r="A16" s="49"/>
      <c r="B16" s="49"/>
      <c r="C16" s="49"/>
      <c r="D16" s="49"/>
      <c r="E16" s="49"/>
      <c r="F16" s="40" t="s">
        <v>150</v>
      </c>
      <c r="G16" s="42" t="s">
        <v>151</v>
      </c>
      <c r="H16" s="43"/>
      <c r="I16" s="43"/>
      <c r="J16" s="43"/>
      <c r="K16" s="43"/>
      <c r="L16" s="43"/>
      <c r="M16" s="43"/>
      <c r="N16" s="43"/>
    </row>
    <row r="17" spans="1:14" ht="18.5" thickBot="1" x14ac:dyDescent="0.45">
      <c r="A17" s="49"/>
      <c r="B17" s="49"/>
      <c r="C17" s="49"/>
      <c r="D17" s="49"/>
      <c r="E17" s="49"/>
      <c r="F17" s="66">
        <v>4.4972422808408734E-2</v>
      </c>
      <c r="G17" s="48">
        <v>4.497242346405983E-2</v>
      </c>
      <c r="H17" s="43"/>
      <c r="I17" s="43"/>
      <c r="J17" s="43"/>
      <c r="K17" s="43"/>
      <c r="L17" s="43"/>
      <c r="M17" s="43"/>
      <c r="N17" s="43"/>
    </row>
    <row r="18" spans="1:14" ht="36" x14ac:dyDescent="0.4">
      <c r="A18" s="49"/>
      <c r="B18" s="49"/>
      <c r="C18" s="49"/>
      <c r="D18" s="49"/>
      <c r="E18" s="41" t="s">
        <v>599</v>
      </c>
      <c r="F18" s="40" t="s">
        <v>187</v>
      </c>
      <c r="G18" s="113" t="s">
        <v>188</v>
      </c>
      <c r="H18" s="40" t="s">
        <v>189</v>
      </c>
      <c r="I18" s="40" t="s">
        <v>190</v>
      </c>
      <c r="J18" s="42" t="s">
        <v>191</v>
      </c>
      <c r="K18" s="43"/>
      <c r="L18" s="43"/>
      <c r="M18" s="43"/>
      <c r="N18" s="43"/>
    </row>
    <row r="19" spans="1:14" ht="18.5" thickBot="1" x14ac:dyDescent="0.45">
      <c r="A19" s="49"/>
      <c r="B19" s="49"/>
      <c r="C19" s="49"/>
      <c r="D19" s="49"/>
      <c r="E19" s="55">
        <v>882.21925192071535</v>
      </c>
      <c r="F19" s="44">
        <v>1041.0563866184168</v>
      </c>
      <c r="G19" s="45">
        <v>5.9680223618701174</v>
      </c>
      <c r="H19" s="61">
        <v>11.983967912435531</v>
      </c>
      <c r="I19" s="61">
        <v>35.140229205389019</v>
      </c>
      <c r="J19" s="58">
        <v>35.140228271484375</v>
      </c>
      <c r="K19" s="43"/>
      <c r="L19" s="43"/>
      <c r="M19" s="43"/>
      <c r="N19" s="43"/>
    </row>
    <row r="20" spans="1:14" ht="18" x14ac:dyDescent="0.4">
      <c r="A20" s="49"/>
      <c r="B20" s="49"/>
      <c r="C20" s="49"/>
      <c r="D20" s="49"/>
      <c r="E20" s="49"/>
      <c r="F20" s="49"/>
      <c r="G20" s="113" t="s">
        <v>192</v>
      </c>
      <c r="H20" s="41" t="s">
        <v>157</v>
      </c>
      <c r="I20" s="41" t="s">
        <v>144</v>
      </c>
      <c r="J20" s="42" t="s">
        <v>145</v>
      </c>
      <c r="K20" s="43"/>
      <c r="L20" s="43"/>
      <c r="M20" s="43"/>
      <c r="N20" s="43"/>
    </row>
    <row r="21" spans="1:14" ht="18.5" thickBot="1" x14ac:dyDescent="0.45">
      <c r="A21" s="49"/>
      <c r="B21" s="49"/>
      <c r="C21" s="49"/>
      <c r="D21" s="49"/>
      <c r="E21" s="49"/>
      <c r="F21" s="49"/>
      <c r="G21" s="61">
        <v>19.259543334960938</v>
      </c>
      <c r="H21" s="62">
        <v>12.518702602386474</v>
      </c>
      <c r="I21" s="46">
        <v>2.579624546623108</v>
      </c>
      <c r="J21" s="50">
        <v>0.83472758600469188</v>
      </c>
      <c r="K21" s="43"/>
      <c r="L21" s="43"/>
      <c r="M21" s="43"/>
      <c r="N21" s="43"/>
    </row>
    <row r="22" spans="1:14" ht="36" x14ac:dyDescent="0.4">
      <c r="A22" s="49"/>
      <c r="B22" s="49"/>
      <c r="C22" s="49"/>
      <c r="D22" s="49"/>
      <c r="E22" s="49"/>
      <c r="F22" s="49"/>
      <c r="G22" s="49"/>
      <c r="H22" s="49"/>
      <c r="I22" s="49"/>
      <c r="J22" s="42" t="s">
        <v>146</v>
      </c>
      <c r="K22" s="43"/>
      <c r="L22" s="43"/>
      <c r="M22" s="43"/>
      <c r="N22" s="43"/>
    </row>
    <row r="23" spans="1:14" ht="18.5" thickBot="1" x14ac:dyDescent="0.45">
      <c r="A23" s="49"/>
      <c r="B23" s="49"/>
      <c r="C23" s="49"/>
      <c r="D23" s="49"/>
      <c r="E23" s="49"/>
      <c r="F23" s="49"/>
      <c r="G23" s="49"/>
      <c r="H23" s="49"/>
      <c r="I23" s="49"/>
      <c r="J23" s="53">
        <v>2.6312171020066262</v>
      </c>
      <c r="K23" s="43"/>
      <c r="L23" s="43"/>
      <c r="M23" s="43"/>
      <c r="N23" s="43"/>
    </row>
    <row r="24" spans="1:14" ht="18" x14ac:dyDescent="0.4">
      <c r="A24" s="49"/>
      <c r="B24" s="49"/>
      <c r="C24" s="49"/>
      <c r="D24" s="49"/>
      <c r="E24" s="49"/>
      <c r="F24" s="49"/>
      <c r="G24" s="49"/>
      <c r="H24" s="49"/>
      <c r="I24" s="41" t="s">
        <v>147</v>
      </c>
      <c r="J24" s="42" t="s">
        <v>148</v>
      </c>
      <c r="K24" s="43"/>
      <c r="L24" s="43"/>
      <c r="M24" s="43"/>
      <c r="N24" s="43"/>
    </row>
    <row r="25" spans="1:14" ht="18.5" thickBot="1" x14ac:dyDescent="0.45">
      <c r="A25" s="49"/>
      <c r="B25" s="49"/>
      <c r="C25" s="49"/>
      <c r="D25" s="49"/>
      <c r="E25" s="49"/>
      <c r="F25" s="49"/>
      <c r="G25" s="49"/>
      <c r="H25" s="49"/>
      <c r="I25" s="46">
        <v>4.8147046889647847</v>
      </c>
      <c r="J25" s="53">
        <v>4.814712254446726</v>
      </c>
      <c r="K25" s="43"/>
      <c r="L25" s="43"/>
      <c r="M25" s="43"/>
      <c r="N25" s="43"/>
    </row>
    <row r="26" spans="1:14" ht="18" x14ac:dyDescent="0.4">
      <c r="A26" s="49"/>
      <c r="B26" s="49"/>
      <c r="C26" s="49"/>
      <c r="D26" s="49"/>
      <c r="E26" s="49"/>
      <c r="F26" s="49"/>
      <c r="G26" s="49"/>
      <c r="H26" s="49"/>
      <c r="I26" s="41" t="s">
        <v>149</v>
      </c>
      <c r="J26" s="42" t="s">
        <v>148</v>
      </c>
      <c r="K26" s="43"/>
      <c r="L26" s="43"/>
      <c r="M26" s="43"/>
      <c r="N26" s="43"/>
    </row>
    <row r="27" spans="1:14" ht="18.5" thickBot="1" x14ac:dyDescent="0.45">
      <c r="A27" s="49"/>
      <c r="B27" s="49"/>
      <c r="C27" s="49"/>
      <c r="D27" s="49"/>
      <c r="E27" s="49"/>
      <c r="F27" s="49"/>
      <c r="G27" s="49"/>
      <c r="H27" s="49"/>
      <c r="I27" s="46">
        <v>2.1373152079891407</v>
      </c>
      <c r="J27" s="53">
        <v>2.1373185402382329</v>
      </c>
      <c r="K27" s="43"/>
      <c r="L27" s="43"/>
      <c r="M27" s="43"/>
      <c r="N27" s="43"/>
    </row>
    <row r="28" spans="1:14" ht="18" x14ac:dyDescent="0.4">
      <c r="A28" s="49"/>
      <c r="B28" s="49"/>
      <c r="C28" s="49"/>
      <c r="D28" s="49"/>
      <c r="E28" s="49"/>
      <c r="F28" s="49"/>
      <c r="G28" s="49"/>
      <c r="H28" s="49"/>
      <c r="I28" s="40" t="s">
        <v>150</v>
      </c>
      <c r="J28" s="42" t="s">
        <v>151</v>
      </c>
      <c r="K28" s="43"/>
      <c r="L28" s="43"/>
      <c r="M28" s="43"/>
      <c r="N28" s="43"/>
    </row>
    <row r="29" spans="1:14" ht="18.5" thickBot="1" x14ac:dyDescent="0.45">
      <c r="A29" s="49"/>
      <c r="B29" s="49"/>
      <c r="C29" s="49"/>
      <c r="D29" s="49"/>
      <c r="E29" s="49"/>
      <c r="F29" s="49"/>
      <c r="G29" s="49"/>
      <c r="H29" s="49"/>
      <c r="I29" s="45">
        <v>3.3381186447357276</v>
      </c>
      <c r="J29" s="53">
        <v>3.3381185531616211</v>
      </c>
      <c r="K29" s="43"/>
      <c r="L29" s="43"/>
      <c r="M29" s="43"/>
      <c r="N29" s="43"/>
    </row>
    <row r="30" spans="1:14" ht="36" x14ac:dyDescent="0.4">
      <c r="A30" s="49"/>
      <c r="B30" s="49"/>
      <c r="C30" s="49"/>
      <c r="D30" s="49"/>
      <c r="E30" s="49"/>
      <c r="F30" s="49"/>
      <c r="G30" s="49"/>
      <c r="H30" s="112" t="s">
        <v>155</v>
      </c>
      <c r="I30" s="40" t="s">
        <v>156</v>
      </c>
      <c r="J30" s="41" t="s">
        <v>157</v>
      </c>
      <c r="K30" s="41" t="s">
        <v>144</v>
      </c>
      <c r="L30" s="42" t="s">
        <v>145</v>
      </c>
      <c r="M30" s="43"/>
      <c r="N30" s="43"/>
    </row>
    <row r="31" spans="1:14" ht="18.5" thickBot="1" x14ac:dyDescent="0.45">
      <c r="A31" s="49"/>
      <c r="B31" s="49"/>
      <c r="C31" s="49"/>
      <c r="D31" s="49"/>
      <c r="E31" s="49"/>
      <c r="F31" s="49"/>
      <c r="G31" s="49"/>
      <c r="H31" s="46">
        <v>1.9066947040557862</v>
      </c>
      <c r="I31" s="45">
        <v>4.3137821809737593</v>
      </c>
      <c r="J31" s="46">
        <v>1.1077792728424072</v>
      </c>
      <c r="K31" s="47">
        <v>0.2282708276846788</v>
      </c>
      <c r="L31" s="48">
        <v>7.3864993344886665E-2</v>
      </c>
      <c r="M31" s="43"/>
      <c r="N31" s="43"/>
    </row>
    <row r="32" spans="1:14" ht="36" x14ac:dyDescent="0.4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2" t="s">
        <v>146</v>
      </c>
      <c r="M32" s="43"/>
      <c r="N32" s="43"/>
    </row>
    <row r="33" spans="1:14" ht="18.5" thickBot="1" x14ac:dyDescent="0.45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0">
        <v>0.23283624141251155</v>
      </c>
      <c r="M33" s="43"/>
      <c r="N33" s="43"/>
    </row>
    <row r="34" spans="1:14" ht="18" x14ac:dyDescent="0.4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1" t="s">
        <v>147</v>
      </c>
      <c r="L34" s="42" t="s">
        <v>148</v>
      </c>
      <c r="M34" s="43"/>
      <c r="N34" s="43"/>
    </row>
    <row r="35" spans="1:14" ht="18.5" thickBot="1" x14ac:dyDescent="0.45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7">
        <v>0.42605294086150253</v>
      </c>
      <c r="L35" s="50">
        <v>0.42605357920612763</v>
      </c>
      <c r="M35" s="43"/>
      <c r="N35" s="43"/>
    </row>
    <row r="36" spans="1:14" ht="18" x14ac:dyDescent="0.4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1" t="s">
        <v>149</v>
      </c>
      <c r="L36" s="42" t="s">
        <v>148</v>
      </c>
      <c r="M36" s="43"/>
      <c r="N36" s="43"/>
    </row>
    <row r="37" spans="1:14" ht="18.5" thickBot="1" x14ac:dyDescent="0.45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7">
        <v>0.18913089976190803</v>
      </c>
      <c r="L37" s="50">
        <v>0.18913119138285064</v>
      </c>
      <c r="M37" s="43"/>
      <c r="N37" s="43"/>
    </row>
    <row r="38" spans="1:14" ht="18" x14ac:dyDescent="0.4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0" t="s">
        <v>150</v>
      </c>
      <c r="L38" s="42" t="s">
        <v>151</v>
      </c>
      <c r="M38" s="43"/>
      <c r="N38" s="43"/>
    </row>
    <row r="39" spans="1:14" ht="18.5" thickBot="1" x14ac:dyDescent="0.45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51">
        <v>0.29538992677867898</v>
      </c>
      <c r="L39" s="50">
        <v>0.29538992047309875</v>
      </c>
      <c r="M39" s="43"/>
      <c r="N39" s="43"/>
    </row>
    <row r="40" spans="1:14" ht="36" x14ac:dyDescent="0.4">
      <c r="A40" s="49"/>
      <c r="B40" s="49"/>
      <c r="C40" s="49"/>
      <c r="D40" s="49"/>
      <c r="E40" s="49"/>
      <c r="F40" s="49"/>
      <c r="G40" s="49"/>
      <c r="H40" s="49"/>
      <c r="I40" s="49"/>
      <c r="J40" s="41" t="s">
        <v>158</v>
      </c>
      <c r="K40" s="41" t="s">
        <v>159</v>
      </c>
      <c r="L40" s="42" t="s">
        <v>160</v>
      </c>
      <c r="M40" s="43"/>
      <c r="N40" s="43"/>
    </row>
    <row r="41" spans="1:14" ht="18.5" thickBot="1" x14ac:dyDescent="0.45">
      <c r="A41" s="49"/>
      <c r="B41" s="49"/>
      <c r="C41" s="49"/>
      <c r="D41" s="49"/>
      <c r="E41" s="49"/>
      <c r="F41" s="49"/>
      <c r="G41" s="49"/>
      <c r="H41" s="49"/>
      <c r="I41" s="49"/>
      <c r="J41" s="46">
        <v>3.1865909223079685</v>
      </c>
      <c r="K41" s="46">
        <v>6.9090469925208851</v>
      </c>
      <c r="L41" s="58">
        <v>24.092854462737051</v>
      </c>
      <c r="M41" s="43"/>
      <c r="N41" s="43"/>
    </row>
    <row r="42" spans="1:14" ht="36" x14ac:dyDescent="0.4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0" t="s">
        <v>161</v>
      </c>
      <c r="L42" s="41" t="s">
        <v>162</v>
      </c>
      <c r="M42" s="41" t="s">
        <v>149</v>
      </c>
      <c r="N42" s="42" t="s">
        <v>148</v>
      </c>
    </row>
    <row r="43" spans="1:14" ht="18.5" thickBot="1" x14ac:dyDescent="0.45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5">
        <v>5.9220402793036158</v>
      </c>
      <c r="L43" s="46">
        <v>4.8076308882617953</v>
      </c>
      <c r="M43" s="46">
        <v>2.9859256070525428</v>
      </c>
      <c r="N43" s="53">
        <v>2.9859302385193685</v>
      </c>
    </row>
    <row r="44" spans="1:14" ht="36" x14ac:dyDescent="0.4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0" t="s">
        <v>163</v>
      </c>
      <c r="N44" s="42" t="s">
        <v>164</v>
      </c>
    </row>
    <row r="45" spans="1:14" ht="18.5" thickBot="1" x14ac:dyDescent="0.4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5">
        <v>2.0731889345712617</v>
      </c>
      <c r="N45" s="53">
        <v>2.1353846907615663</v>
      </c>
    </row>
    <row r="46" spans="1:14" ht="36" x14ac:dyDescent="0.4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0" t="s">
        <v>150</v>
      </c>
      <c r="N46" s="42" t="s">
        <v>151</v>
      </c>
    </row>
    <row r="47" spans="1:14" ht="18.5" thickBot="1" x14ac:dyDescent="0.45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51">
        <v>0.18102293086789506</v>
      </c>
      <c r="N47" s="52">
        <v>0.18102292716503143</v>
      </c>
    </row>
    <row r="48" spans="1:14" ht="36" x14ac:dyDescent="0.4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0" t="s">
        <v>150</v>
      </c>
      <c r="M48" s="42" t="s">
        <v>151</v>
      </c>
      <c r="N48" s="43"/>
    </row>
    <row r="49" spans="1:14" ht="18.5" thickBot="1" x14ac:dyDescent="0.45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5">
        <v>1.2024466277475356</v>
      </c>
      <c r="M49" s="59">
        <v>1.2024465799331665</v>
      </c>
      <c r="N49" s="43"/>
    </row>
    <row r="50" spans="1:14" ht="18" x14ac:dyDescent="0.4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0" t="s">
        <v>150</v>
      </c>
      <c r="L50" s="42" t="s">
        <v>151</v>
      </c>
      <c r="M50" s="43"/>
      <c r="N50" s="43"/>
    </row>
    <row r="51" spans="1:14" ht="18.5" thickBot="1" x14ac:dyDescent="0.45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5">
        <v>1.8696710247400616</v>
      </c>
      <c r="L51" s="59">
        <v>1.8696709871292114</v>
      </c>
      <c r="M51" s="43"/>
      <c r="N51" s="43"/>
    </row>
    <row r="52" spans="1:14" ht="18" x14ac:dyDescent="0.4">
      <c r="A52" s="49"/>
      <c r="B52" s="49"/>
      <c r="C52" s="49"/>
      <c r="D52" s="49"/>
      <c r="E52" s="49"/>
      <c r="F52" s="49"/>
      <c r="G52" s="49"/>
      <c r="H52" s="40" t="s">
        <v>166</v>
      </c>
      <c r="I52" s="41" t="s">
        <v>157</v>
      </c>
      <c r="J52" s="41" t="s">
        <v>144</v>
      </c>
      <c r="K52" s="42" t="s">
        <v>145</v>
      </c>
      <c r="L52" s="43"/>
      <c r="M52" s="43"/>
      <c r="N52" s="43"/>
    </row>
    <row r="53" spans="1:14" ht="18.5" thickBot="1" x14ac:dyDescent="0.45">
      <c r="A53" s="49"/>
      <c r="B53" s="49"/>
      <c r="C53" s="49"/>
      <c r="D53" s="49"/>
      <c r="E53" s="49"/>
      <c r="F53" s="49"/>
      <c r="G53" s="49"/>
      <c r="H53" s="61">
        <v>15.369114887237549</v>
      </c>
      <c r="I53" s="46">
        <v>8.7019928426742545</v>
      </c>
      <c r="J53" s="46">
        <v>1.7931470697792802</v>
      </c>
      <c r="K53" s="50">
        <v>0.58023532132979572</v>
      </c>
      <c r="L53" s="43"/>
      <c r="M53" s="43"/>
      <c r="N53" s="43"/>
    </row>
    <row r="54" spans="1:14" ht="36" x14ac:dyDescent="0.4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2" t="s">
        <v>146</v>
      </c>
      <c r="L54" s="43"/>
      <c r="M54" s="43"/>
      <c r="N54" s="43"/>
    </row>
    <row r="55" spans="1:14" ht="18.5" thickBot="1" x14ac:dyDescent="0.45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53">
        <v>1.8290099983142134</v>
      </c>
      <c r="L55" s="43"/>
      <c r="M55" s="43"/>
      <c r="N55" s="43"/>
    </row>
    <row r="56" spans="1:14" ht="18" x14ac:dyDescent="0.4">
      <c r="A56" s="49"/>
      <c r="B56" s="49"/>
      <c r="C56" s="49"/>
      <c r="D56" s="49"/>
      <c r="E56" s="49"/>
      <c r="F56" s="49"/>
      <c r="G56" s="49"/>
      <c r="H56" s="49"/>
      <c r="I56" s="49"/>
      <c r="J56" s="41" t="s">
        <v>147</v>
      </c>
      <c r="K56" s="42" t="s">
        <v>148</v>
      </c>
      <c r="L56" s="43"/>
      <c r="M56" s="43"/>
      <c r="N56" s="43"/>
    </row>
    <row r="57" spans="1:14" ht="18.5" thickBot="1" x14ac:dyDescent="0.45">
      <c r="A57" s="49"/>
      <c r="B57" s="49"/>
      <c r="C57" s="49"/>
      <c r="D57" s="49"/>
      <c r="E57" s="49"/>
      <c r="F57" s="49"/>
      <c r="G57" s="49"/>
      <c r="H57" s="49"/>
      <c r="I57" s="49"/>
      <c r="J57" s="46">
        <v>3.3467946396197568</v>
      </c>
      <c r="K57" s="53">
        <v>3.3467997209354787</v>
      </c>
      <c r="L57" s="43"/>
      <c r="M57" s="43"/>
      <c r="N57" s="43"/>
    </row>
    <row r="58" spans="1:14" ht="18" x14ac:dyDescent="0.4">
      <c r="A58" s="49"/>
      <c r="B58" s="49"/>
      <c r="C58" s="49"/>
      <c r="D58" s="49"/>
      <c r="E58" s="49"/>
      <c r="F58" s="49"/>
      <c r="G58" s="49"/>
      <c r="H58" s="49"/>
      <c r="I58" s="49"/>
      <c r="J58" s="41" t="s">
        <v>149</v>
      </c>
      <c r="K58" s="42" t="s">
        <v>148</v>
      </c>
      <c r="L58" s="43"/>
      <c r="M58" s="43"/>
      <c r="N58" s="43"/>
    </row>
    <row r="59" spans="1:14" ht="18.5" thickBot="1" x14ac:dyDescent="0.45">
      <c r="A59" s="49"/>
      <c r="B59" s="49"/>
      <c r="C59" s="49"/>
      <c r="D59" s="49"/>
      <c r="E59" s="49"/>
      <c r="F59" s="49"/>
      <c r="G59" s="49"/>
      <c r="H59" s="49"/>
      <c r="I59" s="49"/>
      <c r="J59" s="46">
        <v>1.4856892672297726</v>
      </c>
      <c r="K59" s="53">
        <v>1.4856915533398869</v>
      </c>
      <c r="L59" s="43"/>
      <c r="M59" s="43"/>
      <c r="N59" s="43"/>
    </row>
    <row r="60" spans="1:14" ht="18" x14ac:dyDescent="0.4">
      <c r="A60" s="49"/>
      <c r="B60" s="49"/>
      <c r="C60" s="49"/>
      <c r="D60" s="49"/>
      <c r="E60" s="49"/>
      <c r="F60" s="49"/>
      <c r="G60" s="49"/>
      <c r="H60" s="49"/>
      <c r="I60" s="49"/>
      <c r="J60" s="40" t="s">
        <v>150</v>
      </c>
      <c r="K60" s="42" t="s">
        <v>151</v>
      </c>
      <c r="L60" s="43"/>
      <c r="M60" s="43"/>
      <c r="N60" s="43"/>
    </row>
    <row r="61" spans="1:14" ht="18.5" thickBot="1" x14ac:dyDescent="0.45">
      <c r="A61" s="49"/>
      <c r="B61" s="49"/>
      <c r="C61" s="49"/>
      <c r="D61" s="49"/>
      <c r="E61" s="49"/>
      <c r="F61" s="49"/>
      <c r="G61" s="49"/>
      <c r="H61" s="49"/>
      <c r="I61" s="49"/>
      <c r="J61" s="45">
        <v>2.3203910329583279</v>
      </c>
      <c r="K61" s="53">
        <v>2.3203909397125244</v>
      </c>
      <c r="L61" s="43"/>
      <c r="M61" s="43"/>
      <c r="N61" s="43"/>
    </row>
    <row r="62" spans="1:14" ht="18" x14ac:dyDescent="0.4">
      <c r="A62" s="49"/>
      <c r="B62" s="49"/>
      <c r="C62" s="49"/>
      <c r="D62" s="49"/>
      <c r="E62" s="49"/>
      <c r="F62" s="49"/>
      <c r="G62" s="49"/>
      <c r="H62" s="49"/>
      <c r="I62" s="41" t="s">
        <v>143</v>
      </c>
      <c r="J62" s="41" t="s">
        <v>144</v>
      </c>
      <c r="K62" s="42" t="s">
        <v>145</v>
      </c>
      <c r="L62" s="43"/>
      <c r="M62" s="43"/>
      <c r="N62" s="43"/>
    </row>
    <row r="63" spans="1:14" ht="18.5" thickBot="1" x14ac:dyDescent="0.45">
      <c r="A63" s="49"/>
      <c r="B63" s="49"/>
      <c r="C63" s="49"/>
      <c r="D63" s="49"/>
      <c r="E63" s="49"/>
      <c r="F63" s="49"/>
      <c r="G63" s="49"/>
      <c r="H63" s="49"/>
      <c r="I63" s="62">
        <v>11.244044443130493</v>
      </c>
      <c r="J63" s="46">
        <v>2.3169663687894113</v>
      </c>
      <c r="K63" s="50">
        <v>0.7497353075516987</v>
      </c>
      <c r="L63" s="43"/>
      <c r="M63" s="43"/>
      <c r="N63" s="43"/>
    </row>
    <row r="64" spans="1:14" ht="36" x14ac:dyDescent="0.4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2" t="s">
        <v>146</v>
      </c>
      <c r="L64" s="43"/>
      <c r="M64" s="43"/>
      <c r="N64" s="43"/>
    </row>
    <row r="65" spans="1:14" ht="18.5" thickBot="1" x14ac:dyDescent="0.45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53">
        <v>2.3633055817052382</v>
      </c>
      <c r="L65" s="43"/>
      <c r="M65" s="43"/>
      <c r="N65" s="43"/>
    </row>
    <row r="66" spans="1:14" ht="18" x14ac:dyDescent="0.4">
      <c r="A66" s="49"/>
      <c r="B66" s="49"/>
      <c r="C66" s="49"/>
      <c r="D66" s="49"/>
      <c r="E66" s="49"/>
      <c r="F66" s="49"/>
      <c r="G66" s="49"/>
      <c r="H66" s="49"/>
      <c r="I66" s="49"/>
      <c r="J66" s="41" t="s">
        <v>147</v>
      </c>
      <c r="K66" s="42" t="s">
        <v>148</v>
      </c>
      <c r="L66" s="43"/>
      <c r="M66" s="43"/>
      <c r="N66" s="43"/>
    </row>
    <row r="67" spans="1:14" ht="18.5" thickBot="1" x14ac:dyDescent="0.45">
      <c r="A67" s="49"/>
      <c r="B67" s="49"/>
      <c r="C67" s="49"/>
      <c r="D67" s="49"/>
      <c r="E67" s="49"/>
      <c r="F67" s="49"/>
      <c r="G67" s="49"/>
      <c r="H67" s="49"/>
      <c r="I67" s="49"/>
      <c r="J67" s="46">
        <v>4.3244699522600509</v>
      </c>
      <c r="K67" s="53">
        <v>4.3244766532702457</v>
      </c>
      <c r="L67" s="43"/>
      <c r="M67" s="43"/>
      <c r="N67" s="43"/>
    </row>
    <row r="68" spans="1:14" ht="18" x14ac:dyDescent="0.4">
      <c r="A68" s="49"/>
      <c r="B68" s="49"/>
      <c r="C68" s="49"/>
      <c r="D68" s="49"/>
      <c r="E68" s="49"/>
      <c r="F68" s="49"/>
      <c r="G68" s="49"/>
      <c r="H68" s="49"/>
      <c r="I68" s="49"/>
      <c r="J68" s="41" t="s">
        <v>149</v>
      </c>
      <c r="K68" s="42" t="s">
        <v>148</v>
      </c>
      <c r="L68" s="43"/>
      <c r="M68" s="43"/>
      <c r="N68" s="43"/>
    </row>
    <row r="69" spans="1:14" ht="18.5" thickBot="1" x14ac:dyDescent="0.45">
      <c r="A69" s="49"/>
      <c r="B69" s="49"/>
      <c r="C69" s="49"/>
      <c r="D69" s="49"/>
      <c r="E69" s="49"/>
      <c r="F69" s="49"/>
      <c r="G69" s="49"/>
      <c r="H69" s="49"/>
      <c r="I69" s="49"/>
      <c r="J69" s="46">
        <v>1.9196931052992112</v>
      </c>
      <c r="K69" s="53">
        <v>1.9196960466843855</v>
      </c>
      <c r="L69" s="43"/>
      <c r="M69" s="43"/>
      <c r="N69" s="43"/>
    </row>
    <row r="70" spans="1:14" ht="18" x14ac:dyDescent="0.4">
      <c r="A70" s="49"/>
      <c r="B70" s="49"/>
      <c r="C70" s="49"/>
      <c r="D70" s="49"/>
      <c r="E70" s="49"/>
      <c r="F70" s="49"/>
      <c r="G70" s="49"/>
      <c r="H70" s="49"/>
      <c r="I70" s="49"/>
      <c r="J70" s="40" t="s">
        <v>150</v>
      </c>
      <c r="K70" s="42" t="s">
        <v>151</v>
      </c>
      <c r="L70" s="43"/>
      <c r="M70" s="43"/>
      <c r="N70" s="43"/>
    </row>
    <row r="71" spans="1:14" ht="18.5" thickBot="1" x14ac:dyDescent="0.45">
      <c r="A71" s="49"/>
      <c r="B71" s="49"/>
      <c r="C71" s="49"/>
      <c r="D71" s="49"/>
      <c r="E71" s="49"/>
      <c r="F71" s="49"/>
      <c r="G71" s="49"/>
      <c r="H71" s="49"/>
      <c r="I71" s="49"/>
      <c r="J71" s="45">
        <v>2.9982303606958114</v>
      </c>
      <c r="K71" s="53">
        <v>2.9982304573059082</v>
      </c>
      <c r="L71" s="43"/>
      <c r="M71" s="43"/>
      <c r="N71" s="43"/>
    </row>
    <row r="72" spans="1:14" ht="36" x14ac:dyDescent="0.4">
      <c r="A72" s="49"/>
      <c r="B72" s="49"/>
      <c r="C72" s="49"/>
      <c r="D72" s="49"/>
      <c r="E72" s="49"/>
      <c r="F72" s="49"/>
      <c r="G72" s="40" t="s">
        <v>193</v>
      </c>
      <c r="H72" s="112" t="s">
        <v>165</v>
      </c>
      <c r="I72" s="40" t="s">
        <v>156</v>
      </c>
      <c r="J72" s="41" t="s">
        <v>157</v>
      </c>
      <c r="K72" s="41" t="s">
        <v>144</v>
      </c>
      <c r="L72" s="42" t="s">
        <v>145</v>
      </c>
      <c r="M72" s="43"/>
      <c r="N72" s="43"/>
    </row>
    <row r="73" spans="1:14" ht="18.5" thickBot="1" x14ac:dyDescent="0.45">
      <c r="A73" s="49"/>
      <c r="B73" s="49"/>
      <c r="C73" s="49"/>
      <c r="D73" s="49"/>
      <c r="E73" s="49"/>
      <c r="F73" s="49"/>
      <c r="G73" s="45">
        <v>3.8135561493457031</v>
      </c>
      <c r="H73" s="46">
        <v>3.8135561943054199</v>
      </c>
      <c r="I73" s="45">
        <v>8.6279419473529533</v>
      </c>
      <c r="J73" s="46">
        <v>2.2156555274963381</v>
      </c>
      <c r="K73" s="47">
        <v>0.45656165084256267</v>
      </c>
      <c r="L73" s="50">
        <v>0.14773645753297146</v>
      </c>
      <c r="M73" s="43"/>
      <c r="N73" s="43"/>
    </row>
    <row r="74" spans="1:14" ht="36" x14ac:dyDescent="0.4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2" t="s">
        <v>146</v>
      </c>
      <c r="M74" s="43"/>
      <c r="N74" s="43"/>
    </row>
    <row r="75" spans="1:14" ht="18.5" thickBot="1" x14ac:dyDescent="0.45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50">
        <v>0.46569288013017129</v>
      </c>
      <c r="M75" s="43"/>
      <c r="N75" s="43"/>
    </row>
    <row r="76" spans="1:14" ht="18" x14ac:dyDescent="0.4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1" t="s">
        <v>147</v>
      </c>
      <c r="L76" s="42" t="s">
        <v>148</v>
      </c>
      <c r="M76" s="43"/>
      <c r="N76" s="43"/>
    </row>
    <row r="77" spans="1:14" ht="18.5" thickBot="1" x14ac:dyDescent="0.45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7">
        <v>0.85214320199843996</v>
      </c>
      <c r="L77" s="50">
        <v>0.85214453058165385</v>
      </c>
      <c r="M77" s="43"/>
      <c r="N77" s="43"/>
    </row>
    <row r="78" spans="1:14" ht="18" x14ac:dyDescent="0.4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1" t="s">
        <v>149</v>
      </c>
      <c r="L78" s="42" t="s">
        <v>148</v>
      </c>
      <c r="M78" s="43"/>
      <c r="N78" s="43"/>
    </row>
    <row r="79" spans="1:14" ht="18.5" thickBot="1" x14ac:dyDescent="0.45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7">
        <v>0.3782783665195939</v>
      </c>
      <c r="L79" s="50">
        <v>0.3782789528822767</v>
      </c>
      <c r="M79" s="43"/>
      <c r="N79" s="43"/>
    </row>
    <row r="80" spans="1:14" ht="18" x14ac:dyDescent="0.4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0" t="s">
        <v>150</v>
      </c>
      <c r="L80" s="42" t="s">
        <v>151</v>
      </c>
      <c r="M80" s="43"/>
      <c r="N80" s="43"/>
    </row>
    <row r="81" spans="1:14" ht="18.5" thickBot="1" x14ac:dyDescent="0.45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51">
        <v>0.59080572835452694</v>
      </c>
      <c r="L81" s="50">
        <v>0.59080570936203003</v>
      </c>
      <c r="M81" s="43"/>
      <c r="N81" s="43"/>
    </row>
    <row r="82" spans="1:14" ht="36" x14ac:dyDescent="0.4">
      <c r="A82" s="49"/>
      <c r="B82" s="49"/>
      <c r="C82" s="49"/>
      <c r="D82" s="49"/>
      <c r="E82" s="49"/>
      <c r="F82" s="49"/>
      <c r="G82" s="49"/>
      <c r="H82" s="49"/>
      <c r="I82" s="49"/>
      <c r="J82" s="41" t="s">
        <v>158</v>
      </c>
      <c r="K82" s="41" t="s">
        <v>159</v>
      </c>
      <c r="L82" s="42" t="s">
        <v>160</v>
      </c>
      <c r="M82" s="43"/>
      <c r="N82" s="43"/>
    </row>
    <row r="83" spans="1:14" ht="18.5" thickBot="1" x14ac:dyDescent="0.45">
      <c r="A83" s="49"/>
      <c r="B83" s="49"/>
      <c r="C83" s="49"/>
      <c r="D83" s="49"/>
      <c r="E83" s="49"/>
      <c r="F83" s="49"/>
      <c r="G83" s="49"/>
      <c r="H83" s="49"/>
      <c r="I83" s="49"/>
      <c r="J83" s="46">
        <v>6.3734608183860786</v>
      </c>
      <c r="K83" s="62">
        <v>13.818698793409</v>
      </c>
      <c r="L83" s="58">
        <v>48.18781735673533</v>
      </c>
      <c r="M83" s="43"/>
      <c r="N83" s="43"/>
    </row>
    <row r="84" spans="1:14" ht="36" x14ac:dyDescent="0.4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0" t="s">
        <v>161</v>
      </c>
      <c r="L84" s="41" t="s">
        <v>162</v>
      </c>
      <c r="M84" s="41" t="s">
        <v>149</v>
      </c>
      <c r="N84" s="42" t="s">
        <v>148</v>
      </c>
    </row>
    <row r="85" spans="1:14" ht="18.5" thickBot="1" x14ac:dyDescent="0.45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61">
        <v>11.844598965779142</v>
      </c>
      <c r="L85" s="46">
        <v>9.6156821735763547</v>
      </c>
      <c r="M85" s="46">
        <v>5.9721124221395181</v>
      </c>
      <c r="N85" s="53">
        <v>5.9721217842008469</v>
      </c>
    </row>
    <row r="86" spans="1:14" ht="36" x14ac:dyDescent="0.4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0" t="s">
        <v>163</v>
      </c>
      <c r="N86" s="42" t="s">
        <v>164</v>
      </c>
    </row>
    <row r="87" spans="1:14" ht="18.5" thickBot="1" x14ac:dyDescent="0.45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5">
        <v>4.1465592311983386</v>
      </c>
      <c r="N87" s="53">
        <v>4.2709560155868527</v>
      </c>
    </row>
    <row r="88" spans="1:14" ht="36" x14ac:dyDescent="0.4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0" t="s">
        <v>150</v>
      </c>
      <c r="N88" s="42" t="s">
        <v>151</v>
      </c>
    </row>
    <row r="89" spans="1:14" ht="18.5" thickBot="1" x14ac:dyDescent="0.45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51">
        <v>0.3620616975770608</v>
      </c>
      <c r="N89" s="52">
        <v>0.36206170916557312</v>
      </c>
    </row>
    <row r="90" spans="1:14" ht="36" x14ac:dyDescent="0.4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0" t="s">
        <v>150</v>
      </c>
      <c r="M90" s="42" t="s">
        <v>151</v>
      </c>
      <c r="N90" s="43"/>
    </row>
    <row r="91" spans="1:14" ht="18.5" thickBot="1" x14ac:dyDescent="0.45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5">
        <v>2.4049984018821715</v>
      </c>
      <c r="M91" s="59">
        <v>2.4049983024597168</v>
      </c>
      <c r="N91" s="43"/>
    </row>
    <row r="92" spans="1:14" ht="18" x14ac:dyDescent="0.4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0" t="s">
        <v>150</v>
      </c>
      <c r="L92" s="42" t="s">
        <v>151</v>
      </c>
      <c r="M92" s="43"/>
      <c r="N92" s="43"/>
    </row>
    <row r="93" spans="1:14" ht="18.5" thickBot="1" x14ac:dyDescent="0.45">
      <c r="A93" s="49"/>
      <c r="B93" s="49"/>
      <c r="C93" s="49"/>
      <c r="D93" s="49"/>
      <c r="E93" s="49"/>
      <c r="F93" s="49"/>
      <c r="G93" s="70"/>
      <c r="H93" s="70"/>
      <c r="I93" s="70"/>
      <c r="J93" s="70"/>
      <c r="K93" s="60">
        <v>3.7395057178819955</v>
      </c>
      <c r="L93" s="59">
        <v>3.7395057678222656</v>
      </c>
      <c r="M93" s="43"/>
      <c r="N93" s="43"/>
    </row>
    <row r="94" spans="1:14" ht="36" x14ac:dyDescent="0.4">
      <c r="A94" s="49"/>
      <c r="B94" s="49"/>
      <c r="C94" s="49"/>
      <c r="D94" s="49"/>
      <c r="E94" s="40" t="s">
        <v>150</v>
      </c>
      <c r="F94" s="42" t="s">
        <v>151</v>
      </c>
      <c r="G94" s="43"/>
      <c r="H94" s="43"/>
      <c r="I94" s="43"/>
      <c r="J94" s="43"/>
      <c r="K94" s="43"/>
      <c r="L94" s="43"/>
      <c r="M94" s="43"/>
      <c r="N94" s="43"/>
    </row>
    <row r="95" spans="1:14" ht="18.5" thickBot="1" x14ac:dyDescent="0.45">
      <c r="A95" s="49"/>
      <c r="B95" s="49"/>
      <c r="C95" s="49"/>
      <c r="D95" s="49"/>
      <c r="E95" s="61">
        <v>98.024350419854727</v>
      </c>
      <c r="F95" s="58">
        <v>98.02435302734375</v>
      </c>
      <c r="G95" s="43"/>
      <c r="H95" s="43"/>
      <c r="I95" s="43"/>
      <c r="J95" s="43"/>
      <c r="K95" s="43"/>
      <c r="L95" s="43"/>
      <c r="M95" s="43"/>
      <c r="N95" s="43"/>
    </row>
    <row r="96" spans="1:14" ht="36" x14ac:dyDescent="0.4">
      <c r="A96" s="49"/>
      <c r="B96" s="49"/>
      <c r="C96" s="115" t="s">
        <v>175</v>
      </c>
      <c r="D96" s="40" t="s">
        <v>176</v>
      </c>
      <c r="E96" s="112" t="s">
        <v>177</v>
      </c>
      <c r="F96" s="41" t="s">
        <v>144</v>
      </c>
      <c r="G96" s="42" t="s">
        <v>145</v>
      </c>
      <c r="H96" s="43"/>
      <c r="I96" s="43"/>
      <c r="J96" s="43"/>
      <c r="K96" s="43"/>
      <c r="L96" s="43"/>
      <c r="M96" s="43"/>
      <c r="N96" s="43"/>
    </row>
    <row r="97" spans="1:14" ht="18.5" thickBot="1" x14ac:dyDescent="0.45">
      <c r="A97" s="49"/>
      <c r="B97" s="49"/>
      <c r="C97" s="61">
        <v>12.120967434667236</v>
      </c>
      <c r="D97" s="61">
        <v>12.120967864990234</v>
      </c>
      <c r="E97" s="62">
        <v>25.378276467323303</v>
      </c>
      <c r="F97" s="62">
        <v>25.680347260002428</v>
      </c>
      <c r="G97" s="53">
        <v>8.3097726658638607</v>
      </c>
      <c r="H97" s="43"/>
      <c r="I97" s="43"/>
      <c r="J97" s="43"/>
      <c r="K97" s="43"/>
      <c r="L97" s="43"/>
      <c r="M97" s="43"/>
      <c r="N97" s="43"/>
    </row>
    <row r="98" spans="1:14" ht="36" x14ac:dyDescent="0.4">
      <c r="A98" s="49"/>
      <c r="B98" s="49"/>
      <c r="C98" s="49"/>
      <c r="D98" s="49"/>
      <c r="E98" s="49"/>
      <c r="F98" s="49"/>
      <c r="G98" s="42" t="s">
        <v>146</v>
      </c>
      <c r="H98" s="43"/>
      <c r="I98" s="43"/>
      <c r="J98" s="43"/>
      <c r="K98" s="43"/>
      <c r="L98" s="43"/>
      <c r="M98" s="43"/>
      <c r="N98" s="43"/>
    </row>
    <row r="99" spans="1:14" ht="18.5" thickBot="1" x14ac:dyDescent="0.45">
      <c r="A99" s="49"/>
      <c r="B99" s="49"/>
      <c r="C99" s="49"/>
      <c r="D99" s="49"/>
      <c r="E99" s="49"/>
      <c r="F99" s="49"/>
      <c r="G99" s="72">
        <v>26.193953954320719</v>
      </c>
      <c r="H99" s="43"/>
      <c r="I99" s="43"/>
      <c r="J99" s="43"/>
      <c r="K99" s="43"/>
      <c r="L99" s="43"/>
      <c r="M99" s="43"/>
      <c r="N99" s="43"/>
    </row>
    <row r="100" spans="1:14" ht="36" x14ac:dyDescent="0.4">
      <c r="A100" s="49"/>
      <c r="B100" s="49"/>
      <c r="C100" s="49"/>
      <c r="D100" s="49"/>
      <c r="E100" s="41" t="s">
        <v>149</v>
      </c>
      <c r="F100" s="42" t="s">
        <v>148</v>
      </c>
      <c r="G100" s="43"/>
      <c r="H100" s="43"/>
      <c r="I100" s="43"/>
      <c r="J100" s="43"/>
      <c r="K100" s="43"/>
      <c r="L100" s="43"/>
      <c r="M100" s="43"/>
      <c r="N100" s="43"/>
    </row>
    <row r="101" spans="1:14" ht="18.5" thickBot="1" x14ac:dyDescent="0.45">
      <c r="A101" s="49"/>
      <c r="B101" s="49"/>
      <c r="C101" s="49"/>
      <c r="D101" s="49"/>
      <c r="E101" s="46">
        <v>4.4976911827583317</v>
      </c>
      <c r="F101" s="53">
        <v>4.4976980293417466</v>
      </c>
      <c r="G101" s="43"/>
      <c r="H101" s="43"/>
      <c r="I101" s="43"/>
      <c r="J101" s="43"/>
      <c r="K101" s="43"/>
      <c r="L101" s="43"/>
      <c r="M101" s="43"/>
      <c r="N101" s="43"/>
    </row>
    <row r="102" spans="1:14" ht="36" x14ac:dyDescent="0.4">
      <c r="A102" s="49"/>
      <c r="B102" s="49"/>
      <c r="C102" s="49"/>
      <c r="D102" s="49"/>
      <c r="E102" s="40" t="s">
        <v>150</v>
      </c>
      <c r="F102" s="42" t="s">
        <v>151</v>
      </c>
      <c r="G102" s="43"/>
      <c r="H102" s="43"/>
      <c r="I102" s="43"/>
      <c r="J102" s="43"/>
      <c r="K102" s="43"/>
      <c r="L102" s="43"/>
      <c r="M102" s="43"/>
      <c r="N102" s="43"/>
    </row>
    <row r="103" spans="1:14" ht="18.5" thickBot="1" x14ac:dyDescent="0.45">
      <c r="A103" s="70"/>
      <c r="B103" s="70"/>
      <c r="C103" s="70"/>
      <c r="D103" s="70"/>
      <c r="E103" s="73">
        <v>55.291128222618099</v>
      </c>
      <c r="F103" s="72">
        <v>55.291130065917969</v>
      </c>
      <c r="G103" s="43"/>
      <c r="H103" s="43"/>
      <c r="I103" s="43"/>
      <c r="J103" s="43"/>
      <c r="K103" s="43"/>
      <c r="L103" s="43"/>
      <c r="M103" s="43"/>
      <c r="N103" s="43"/>
    </row>
  </sheetData>
  <mergeCells count="1">
    <mergeCell ref="A1:D1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7AC6E-313A-48FA-B70E-B9BE33F58A1C}">
  <sheetPr codeName="Sheet35"/>
  <dimension ref="A2:AI152"/>
  <sheetViews>
    <sheetView workbookViewId="0">
      <selection activeCell="B6" sqref="B6"/>
    </sheetView>
  </sheetViews>
  <sheetFormatPr defaultRowHeight="14.5" x14ac:dyDescent="0.35"/>
  <cols>
    <col min="1" max="1" width="25.6328125" customWidth="1"/>
    <col min="2" max="5" width="9.6328125" customWidth="1"/>
    <col min="6" max="7" width="8.6328125" customWidth="1"/>
    <col min="8" max="8" width="25.6328125" customWidth="1"/>
    <col min="9" max="12" width="9.6328125" customWidth="1"/>
    <col min="13" max="14" width="8.6328125" customWidth="1"/>
    <col min="15" max="15" width="25.6328125" customWidth="1"/>
    <col min="16" max="19" width="9.6328125" customWidth="1"/>
    <col min="20" max="21" width="8.6328125" customWidth="1"/>
    <col min="22" max="22" width="25.6328125" customWidth="1"/>
    <col min="23" max="26" width="9.6328125" customWidth="1"/>
    <col min="27" max="28" width="8.6328125" customWidth="1"/>
    <col min="29" max="29" width="25.6328125" customWidth="1"/>
    <col min="30" max="33" width="9.6328125" customWidth="1"/>
    <col min="34" max="35" width="8.6328125" customWidth="1"/>
  </cols>
  <sheetData>
    <row r="2" spans="1:35" ht="18" x14ac:dyDescent="0.4">
      <c r="A2" s="76" t="s">
        <v>203</v>
      </c>
      <c r="B2" s="266" t="s">
        <v>714</v>
      </c>
      <c r="C2" s="267"/>
      <c r="D2" s="267"/>
      <c r="E2" s="267"/>
      <c r="F2" s="26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 ht="18" x14ac:dyDescent="0.4">
      <c r="A3" s="76" t="s">
        <v>204</v>
      </c>
      <c r="B3" s="268" t="s">
        <v>717</v>
      </c>
      <c r="C3" s="269"/>
      <c r="D3" s="269"/>
      <c r="E3" s="269"/>
      <c r="F3" s="270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36" x14ac:dyDescent="0.4">
      <c r="A4" s="78" t="s">
        <v>1</v>
      </c>
      <c r="B4" s="77"/>
      <c r="C4" s="77"/>
      <c r="D4" s="77">
        <f>D6/B6*100</f>
        <v>-4114.1353055222089</v>
      </c>
      <c r="E4" s="77"/>
      <c r="F4" s="77"/>
      <c r="G4" s="77"/>
      <c r="H4" s="78" t="s">
        <v>2</v>
      </c>
      <c r="I4" s="77"/>
      <c r="J4" s="77"/>
      <c r="K4" s="77">
        <f>K6/I6*100</f>
        <v>33.066979357929178</v>
      </c>
      <c r="L4" s="77"/>
      <c r="M4" s="77"/>
      <c r="N4" s="77"/>
      <c r="O4" s="78" t="s">
        <v>3</v>
      </c>
      <c r="P4" s="77"/>
      <c r="Q4" s="77"/>
      <c r="R4" s="77">
        <f>R6/P6*100</f>
        <v>75.649935434379827</v>
      </c>
      <c r="S4" s="77"/>
      <c r="T4" s="77"/>
      <c r="U4" s="77"/>
      <c r="V4" s="78" t="s">
        <v>206</v>
      </c>
      <c r="W4" s="77"/>
      <c r="X4" s="77"/>
      <c r="Y4" s="77">
        <f>Y6/W6*100</f>
        <v>0</v>
      </c>
      <c r="Z4" s="77"/>
      <c r="AA4" s="77"/>
      <c r="AB4" s="77"/>
      <c r="AC4" s="78" t="s">
        <v>5</v>
      </c>
      <c r="AD4" s="77"/>
      <c r="AE4" s="77"/>
      <c r="AF4" s="77"/>
      <c r="AG4" s="77"/>
      <c r="AH4" s="77"/>
      <c r="AI4" s="77"/>
    </row>
    <row r="5" spans="1:35" ht="90" x14ac:dyDescent="0.4">
      <c r="A5" s="76" t="s">
        <v>207</v>
      </c>
      <c r="B5" s="76" t="s">
        <v>208</v>
      </c>
      <c r="C5" s="76" t="s">
        <v>209</v>
      </c>
      <c r="D5" s="76" t="s">
        <v>210</v>
      </c>
      <c r="E5" s="76" t="s">
        <v>211</v>
      </c>
      <c r="F5" s="76" t="s">
        <v>212</v>
      </c>
      <c r="G5" s="76" t="s">
        <v>213</v>
      </c>
      <c r="H5" s="76" t="s">
        <v>207</v>
      </c>
      <c r="I5" s="76" t="s">
        <v>208</v>
      </c>
      <c r="J5" s="76" t="s">
        <v>209</v>
      </c>
      <c r="K5" s="76" t="s">
        <v>210</v>
      </c>
      <c r="L5" s="76" t="s">
        <v>211</v>
      </c>
      <c r="M5" s="76" t="s">
        <v>212</v>
      </c>
      <c r="N5" s="76" t="s">
        <v>213</v>
      </c>
      <c r="O5" s="76" t="s">
        <v>207</v>
      </c>
      <c r="P5" s="76" t="s">
        <v>208</v>
      </c>
      <c r="Q5" s="76" t="s">
        <v>209</v>
      </c>
      <c r="R5" s="76" t="s">
        <v>210</v>
      </c>
      <c r="S5" s="76" t="s">
        <v>211</v>
      </c>
      <c r="T5" s="76" t="s">
        <v>212</v>
      </c>
      <c r="U5" s="76" t="s">
        <v>213</v>
      </c>
      <c r="V5" s="76" t="s">
        <v>207</v>
      </c>
      <c r="W5" s="76" t="s">
        <v>208</v>
      </c>
      <c r="X5" s="76" t="s">
        <v>209</v>
      </c>
      <c r="Y5" s="76" t="s">
        <v>210</v>
      </c>
      <c r="Z5" s="76" t="s">
        <v>211</v>
      </c>
      <c r="AA5" s="76" t="s">
        <v>212</v>
      </c>
      <c r="AB5" s="76" t="s">
        <v>213</v>
      </c>
      <c r="AC5" s="76" t="s">
        <v>207</v>
      </c>
      <c r="AD5" s="76" t="s">
        <v>208</v>
      </c>
      <c r="AE5" s="76" t="s">
        <v>209</v>
      </c>
      <c r="AF5" s="76" t="s">
        <v>210</v>
      </c>
      <c r="AG5" s="76" t="s">
        <v>211</v>
      </c>
      <c r="AH5" s="76" t="s">
        <v>212</v>
      </c>
      <c r="AI5" s="76" t="s">
        <v>213</v>
      </c>
    </row>
    <row r="6" spans="1:35" ht="18" x14ac:dyDescent="0.4">
      <c r="A6" s="78" t="s">
        <v>214</v>
      </c>
      <c r="B6" s="79">
        <f>-1374.19443033631+1403.66930088181</f>
        <v>29.474870545499925</v>
      </c>
      <c r="C6" s="79">
        <v>1242.1109259148773</v>
      </c>
      <c r="D6" s="80">
        <f>-1374.19443033631+161.558374966931</f>
        <v>-1212.6360553693789</v>
      </c>
      <c r="E6" s="81"/>
      <c r="F6" s="81"/>
      <c r="G6" s="85">
        <v>0.11509717770805224</v>
      </c>
      <c r="H6" s="78" t="s">
        <v>214</v>
      </c>
      <c r="I6" s="83">
        <v>12.192048415785516</v>
      </c>
      <c r="J6" s="84">
        <v>8.1605062828289885</v>
      </c>
      <c r="K6" s="84">
        <v>4.0315421329565275</v>
      </c>
      <c r="L6" s="81"/>
      <c r="M6" s="81"/>
      <c r="N6" s="85">
        <v>0.33066979357929183</v>
      </c>
      <c r="O6" s="78" t="s">
        <v>214</v>
      </c>
      <c r="P6" s="85">
        <v>0.9287886163262804</v>
      </c>
      <c r="Q6" s="85">
        <v>0.22616062775357959</v>
      </c>
      <c r="R6" s="85">
        <v>0.70262798857270081</v>
      </c>
      <c r="S6" s="81"/>
      <c r="T6" s="81"/>
      <c r="U6" s="85">
        <v>0.75649935434379822</v>
      </c>
      <c r="V6" s="78" t="s">
        <v>214</v>
      </c>
      <c r="W6" s="86">
        <v>1.6848176315106862E-6</v>
      </c>
      <c r="X6" s="86">
        <v>1.6848176315106862E-6</v>
      </c>
      <c r="Y6" s="87">
        <v>0</v>
      </c>
      <c r="Z6" s="81"/>
      <c r="AA6" s="81"/>
      <c r="AB6" s="87">
        <v>0</v>
      </c>
      <c r="AC6" s="78" t="s">
        <v>214</v>
      </c>
      <c r="AD6" s="80">
        <v>133.35344967852038</v>
      </c>
      <c r="AE6" s="88">
        <v>128.88663443794121</v>
      </c>
      <c r="AF6" s="92">
        <v>4.4668152405791277</v>
      </c>
      <c r="AG6" s="77"/>
      <c r="AH6" s="77"/>
      <c r="AI6" s="93">
        <v>3.3496060666952598E-2</v>
      </c>
    </row>
    <row r="7" spans="1:35" ht="18" x14ac:dyDescent="0.4">
      <c r="A7" s="76" t="s">
        <v>215</v>
      </c>
      <c r="B7" s="91">
        <v>1235.3204937992818</v>
      </c>
      <c r="C7" s="91">
        <v>1161.482845702038</v>
      </c>
      <c r="D7" s="94">
        <f>-1374.19443033631+73.8376480972439</f>
        <v>-1300.3567822390662</v>
      </c>
      <c r="E7" s="89">
        <v>0.88006519272255435</v>
      </c>
      <c r="F7" s="93">
        <v>5.9772057913613154E-2</v>
      </c>
      <c r="G7" s="93">
        <v>5.2603307667167643E-2</v>
      </c>
      <c r="H7" s="76" t="s">
        <v>216</v>
      </c>
      <c r="I7" s="92">
        <v>4.64302538325762</v>
      </c>
      <c r="J7" s="92">
        <v>4.6298775290313872</v>
      </c>
      <c r="K7" s="93">
        <v>1.314785422623279E-2</v>
      </c>
      <c r="L7" s="89">
        <v>0.38082406047913292</v>
      </c>
      <c r="M7" s="90">
        <v>2.8317429134983637E-3</v>
      </c>
      <c r="N7" s="90">
        <v>1.078395834551457E-3</v>
      </c>
      <c r="O7" s="76" t="s">
        <v>258</v>
      </c>
      <c r="P7" s="89">
        <v>0.47304360190566125</v>
      </c>
      <c r="Q7" s="95">
        <v>0</v>
      </c>
      <c r="R7" s="89">
        <v>0.47304360190566125</v>
      </c>
      <c r="S7" s="89">
        <v>0.50931244590048097</v>
      </c>
      <c r="T7" s="92">
        <v>1</v>
      </c>
      <c r="U7" s="89">
        <v>0.50931244590048097</v>
      </c>
      <c r="V7" s="76" t="s">
        <v>218</v>
      </c>
      <c r="W7" s="90">
        <v>1.2319519103726531E-6</v>
      </c>
      <c r="X7" s="90">
        <v>1.2319519103726531E-6</v>
      </c>
      <c r="Y7" s="95">
        <v>0</v>
      </c>
      <c r="Z7" s="89">
        <v>0.73120786922678838</v>
      </c>
      <c r="AA7" s="95">
        <v>0</v>
      </c>
      <c r="AB7" s="95">
        <v>0</v>
      </c>
      <c r="AC7" s="76" t="s">
        <v>219</v>
      </c>
      <c r="AD7" s="88">
        <v>124.80103716879222</v>
      </c>
      <c r="AE7" s="88">
        <v>123.55995436499865</v>
      </c>
      <c r="AF7" s="92">
        <v>1.2410828037935826</v>
      </c>
      <c r="AG7" s="89">
        <v>0.93586658215182472</v>
      </c>
      <c r="AH7" s="90">
        <v>9.9444911031871461E-3</v>
      </c>
      <c r="AI7" s="90">
        <v>9.3067168999789833E-3</v>
      </c>
    </row>
    <row r="8" spans="1:35" ht="18" x14ac:dyDescent="0.4">
      <c r="A8" s="76" t="s">
        <v>223</v>
      </c>
      <c r="B8" s="94">
        <v>98.960073195162664</v>
      </c>
      <c r="C8" s="94">
        <v>80.111473415777084</v>
      </c>
      <c r="D8" s="94">
        <v>18.848599779385587</v>
      </c>
      <c r="E8" s="89">
        <v>0.95056618119113057</v>
      </c>
      <c r="F8" s="89">
        <v>0.19046671218819328</v>
      </c>
      <c r="G8" s="93">
        <v>1.3428091479627419E-2</v>
      </c>
      <c r="H8" s="76" t="s">
        <v>219</v>
      </c>
      <c r="I8" s="92">
        <v>3.5235206729489978</v>
      </c>
      <c r="J8" s="92">
        <v>3.488481052964961</v>
      </c>
      <c r="K8" s="93">
        <v>3.503961998403729E-2</v>
      </c>
      <c r="L8" s="89">
        <v>0.66982559268982855</v>
      </c>
      <c r="M8" s="90">
        <v>9.9444911031871443E-3</v>
      </c>
      <c r="N8" s="90">
        <v>2.8739731658767153E-3</v>
      </c>
      <c r="O8" s="76" t="s">
        <v>219</v>
      </c>
      <c r="P8" s="89">
        <v>0.22293818657844447</v>
      </c>
      <c r="Q8" s="89">
        <v>0.22072117976545447</v>
      </c>
      <c r="R8" s="90">
        <v>2.217006812990017E-3</v>
      </c>
      <c r="S8" s="89">
        <v>0.74934358179042282</v>
      </c>
      <c r="T8" s="90">
        <v>9.9444911031871461E-3</v>
      </c>
      <c r="U8" s="90">
        <v>2.3869874953454315E-3</v>
      </c>
      <c r="V8" s="76" t="s">
        <v>224</v>
      </c>
      <c r="W8" s="90">
        <v>1.6601479218056978E-7</v>
      </c>
      <c r="X8" s="90">
        <v>1.6601479218056978E-7</v>
      </c>
      <c r="Y8" s="95">
        <v>0</v>
      </c>
      <c r="Z8" s="89">
        <v>0.8297436330243888</v>
      </c>
      <c r="AA8" s="95">
        <v>0</v>
      </c>
      <c r="AB8" s="95">
        <v>0</v>
      </c>
      <c r="AC8" s="76" t="s">
        <v>274</v>
      </c>
      <c r="AD8" s="92">
        <v>4.4181653961832792</v>
      </c>
      <c r="AE8" s="92">
        <v>4.1732608964916125</v>
      </c>
      <c r="AF8" s="89">
        <v>0.24490449969166714</v>
      </c>
      <c r="AG8" s="89">
        <v>0.96899782402696399</v>
      </c>
      <c r="AH8" s="93">
        <v>5.5431265634200297E-2</v>
      </c>
      <c r="AI8" s="90">
        <v>1.8365066691717882E-3</v>
      </c>
    </row>
    <row r="9" spans="1:35" ht="18" x14ac:dyDescent="0.4">
      <c r="A9" s="76" t="s">
        <v>231</v>
      </c>
      <c r="B9" s="94">
        <v>69.385009799732089</v>
      </c>
      <c r="C9" s="89">
        <v>0.51288270943062553</v>
      </c>
      <c r="D9" s="94">
        <v>68.872127090301476</v>
      </c>
      <c r="E9" s="89">
        <v>0.99999734689101683</v>
      </c>
      <c r="F9" s="89">
        <v>0.9926081626145048</v>
      </c>
      <c r="G9" s="93">
        <v>4.906577856125717E-2</v>
      </c>
      <c r="H9" s="76" t="s">
        <v>232</v>
      </c>
      <c r="I9" s="92">
        <v>3.4836388999878212</v>
      </c>
      <c r="J9" s="90">
        <v>8.121128430343974E-3</v>
      </c>
      <c r="K9" s="92">
        <v>3.475517771557477</v>
      </c>
      <c r="L9" s="89">
        <v>0.95555599509517175</v>
      </c>
      <c r="M9" s="89">
        <v>0.9976687800706403</v>
      </c>
      <c r="N9" s="89">
        <v>0.2850643019968318</v>
      </c>
      <c r="O9" s="76" t="s">
        <v>232</v>
      </c>
      <c r="P9" s="89">
        <v>0.21976573060561466</v>
      </c>
      <c r="Q9" s="90">
        <v>5.1232225097808267E-4</v>
      </c>
      <c r="R9" s="89">
        <v>0.21925340835463658</v>
      </c>
      <c r="S9" s="89">
        <v>0.98595902554432391</v>
      </c>
      <c r="T9" s="89">
        <v>0.99766878007064042</v>
      </c>
      <c r="U9" s="89">
        <v>0.23606384111582779</v>
      </c>
      <c r="V9" s="76" t="s">
        <v>234</v>
      </c>
      <c r="W9" s="90">
        <v>8.5509515098250571E-8</v>
      </c>
      <c r="X9" s="90">
        <v>8.5509515098250571E-8</v>
      </c>
      <c r="Y9" s="95">
        <v>0</v>
      </c>
      <c r="Z9" s="89">
        <v>0.88049661275287061</v>
      </c>
      <c r="AA9" s="95">
        <v>0</v>
      </c>
      <c r="AB9" s="95">
        <v>0</v>
      </c>
      <c r="AC9" s="76" t="s">
        <v>246</v>
      </c>
      <c r="AD9" s="92">
        <v>2.1246681597310939</v>
      </c>
      <c r="AE9" s="89">
        <v>0.68931058498396802</v>
      </c>
      <c r="AF9" s="92">
        <v>1.4353575747471257</v>
      </c>
      <c r="AG9" s="89">
        <v>0.98493043143122028</v>
      </c>
      <c r="AH9" s="89">
        <v>0.67556788488268682</v>
      </c>
      <c r="AI9" s="93">
        <v>1.0763557884759564E-2</v>
      </c>
    </row>
    <row r="10" spans="1:35" ht="36" x14ac:dyDescent="0.4">
      <c r="A10" s="96" t="s">
        <v>239</v>
      </c>
      <c r="B10" s="99">
        <v>3.0304693961507681E-3</v>
      </c>
      <c r="C10" s="99">
        <v>3.0304693961507681E-3</v>
      </c>
      <c r="D10" s="101">
        <v>0</v>
      </c>
      <c r="E10" s="98">
        <v>0.99999950585352626</v>
      </c>
      <c r="F10" s="101">
        <v>0</v>
      </c>
      <c r="G10" s="101">
        <v>0</v>
      </c>
      <c r="H10" s="76" t="s">
        <v>240</v>
      </c>
      <c r="I10" s="89">
        <v>0.31644188455968153</v>
      </c>
      <c r="J10" s="90">
        <v>1.9918017743748629E-3</v>
      </c>
      <c r="K10" s="89">
        <v>0.31445008278530667</v>
      </c>
      <c r="L10" s="89">
        <v>0.9815107710087887</v>
      </c>
      <c r="M10" s="89">
        <v>0.99370563167658299</v>
      </c>
      <c r="N10" s="93">
        <v>2.5791406994264885E-2</v>
      </c>
      <c r="O10" s="76" t="s">
        <v>246</v>
      </c>
      <c r="P10" s="90">
        <v>5.8769118913904426E-3</v>
      </c>
      <c r="Q10" s="90">
        <v>1.9066589552818904E-3</v>
      </c>
      <c r="R10" s="90">
        <v>3.9702529361085523E-3</v>
      </c>
      <c r="S10" s="89">
        <v>0.99228652761324021</v>
      </c>
      <c r="T10" s="89">
        <v>0.67556788488268693</v>
      </c>
      <c r="U10" s="90">
        <v>4.2746571892886068E-3</v>
      </c>
      <c r="V10" s="76" t="s">
        <v>239</v>
      </c>
      <c r="W10" s="90">
        <v>8.3714624203059888E-8</v>
      </c>
      <c r="X10" s="90">
        <v>8.3714624203059888E-8</v>
      </c>
      <c r="Y10" s="95">
        <v>0</v>
      </c>
      <c r="Z10" s="89">
        <v>0.93018426003134635</v>
      </c>
      <c r="AA10" s="95">
        <v>0</v>
      </c>
      <c r="AB10" s="95">
        <v>0</v>
      </c>
      <c r="AC10" s="76" t="s">
        <v>252</v>
      </c>
      <c r="AD10" s="92">
        <v>1.5557922707429483</v>
      </c>
      <c r="AE10" s="93">
        <v>5.5028049416457808E-2</v>
      </c>
      <c r="AF10" s="92">
        <v>1.5007642213264905</v>
      </c>
      <c r="AG10" s="89">
        <v>0.99659711327929801</v>
      </c>
      <c r="AH10" s="89">
        <v>0.96463020773963615</v>
      </c>
      <c r="AI10" s="93">
        <v>1.1254033734743518E-2</v>
      </c>
    </row>
    <row r="11" spans="1:35" ht="18" x14ac:dyDescent="0.4">
      <c r="A11" s="96" t="s">
        <v>245</v>
      </c>
      <c r="B11" s="99">
        <v>1.8622230874000483E-4</v>
      </c>
      <c r="C11" s="99">
        <v>1.8622230874000483E-4</v>
      </c>
      <c r="D11" s="101">
        <v>0</v>
      </c>
      <c r="E11" s="98">
        <v>0.999999638521747</v>
      </c>
      <c r="F11" s="101">
        <v>0</v>
      </c>
      <c r="G11" s="101">
        <v>0</v>
      </c>
      <c r="H11" s="76" t="s">
        <v>246</v>
      </c>
      <c r="I11" s="93">
        <v>9.1692851032192671E-2</v>
      </c>
      <c r="J11" s="93">
        <v>2.9748105601510977E-2</v>
      </c>
      <c r="K11" s="93">
        <v>6.1944745430681694E-2</v>
      </c>
      <c r="L11" s="89">
        <v>0.98903148023706522</v>
      </c>
      <c r="M11" s="89">
        <v>0.67556788488268682</v>
      </c>
      <c r="N11" s="90">
        <v>5.080749626164496E-3</v>
      </c>
      <c r="O11" s="96" t="s">
        <v>252</v>
      </c>
      <c r="P11" s="99">
        <v>4.0905120906604394E-3</v>
      </c>
      <c r="Q11" s="99">
        <v>1.446805628851663E-4</v>
      </c>
      <c r="R11" s="99">
        <v>3.9458315277752726E-3</v>
      </c>
      <c r="S11" s="98">
        <v>0.99669066437671605</v>
      </c>
      <c r="T11" s="98">
        <v>0.96463020773963604</v>
      </c>
      <c r="U11" s="99">
        <v>4.2483633610654794E-3</v>
      </c>
      <c r="V11" s="76" t="s">
        <v>247</v>
      </c>
      <c r="W11" s="90">
        <v>6.6098583992377314E-8</v>
      </c>
      <c r="X11" s="90">
        <v>6.6098583992377314E-8</v>
      </c>
      <c r="Y11" s="95">
        <v>0</v>
      </c>
      <c r="Z11" s="89">
        <v>0.96941615240720558</v>
      </c>
      <c r="AA11" s="95">
        <v>0</v>
      </c>
      <c r="AB11" s="95">
        <v>0</v>
      </c>
      <c r="AC11" s="96" t="s">
        <v>269</v>
      </c>
      <c r="AD11" s="98">
        <v>0.16050744354964336</v>
      </c>
      <c r="AE11" s="98">
        <v>0.1529785421579779</v>
      </c>
      <c r="AF11" s="99">
        <v>7.5289013916654615E-3</v>
      </c>
      <c r="AG11" s="98">
        <v>0.99780073751201637</v>
      </c>
      <c r="AH11" s="100">
        <v>4.6906867526905982E-2</v>
      </c>
      <c r="AI11" s="99">
        <v>5.6458242436289692E-5</v>
      </c>
    </row>
    <row r="12" spans="1:35" ht="36" x14ac:dyDescent="0.4">
      <c r="A12" s="96" t="s">
        <v>247</v>
      </c>
      <c r="B12" s="99">
        <v>1.2676440765661403E-4</v>
      </c>
      <c r="C12" s="99">
        <v>1.2676440765661403E-4</v>
      </c>
      <c r="D12" s="101">
        <v>0</v>
      </c>
      <c r="E12" s="98">
        <v>0.99999972883105814</v>
      </c>
      <c r="F12" s="101">
        <v>0</v>
      </c>
      <c r="G12" s="101">
        <v>0</v>
      </c>
      <c r="H12" s="76" t="s">
        <v>263</v>
      </c>
      <c r="I12" s="93">
        <v>6.9076694174513564E-2</v>
      </c>
      <c r="J12" s="95">
        <v>0</v>
      </c>
      <c r="K12" s="93">
        <v>6.9076694174513564E-2</v>
      </c>
      <c r="L12" s="89">
        <v>0.9946971970894587</v>
      </c>
      <c r="M12" s="92">
        <v>1</v>
      </c>
      <c r="N12" s="90">
        <v>5.6657168523935077E-3</v>
      </c>
      <c r="O12" s="96" t="s">
        <v>264</v>
      </c>
      <c r="P12" s="99">
        <v>1.1492793721641849E-3</v>
      </c>
      <c r="Q12" s="99">
        <v>1.1492793721641849E-3</v>
      </c>
      <c r="R12" s="101">
        <v>0</v>
      </c>
      <c r="S12" s="98">
        <v>0.99792806043429261</v>
      </c>
      <c r="T12" s="101">
        <v>0</v>
      </c>
      <c r="U12" s="101">
        <v>0</v>
      </c>
      <c r="V12" s="76" t="s">
        <v>245</v>
      </c>
      <c r="W12" s="90">
        <v>3.0378843187602746E-8</v>
      </c>
      <c r="X12" s="90">
        <v>3.0378843187602746E-8</v>
      </c>
      <c r="Y12" s="95">
        <v>0</v>
      </c>
      <c r="Z12" s="89">
        <v>0.98744709096069383</v>
      </c>
      <c r="AA12" s="95">
        <v>0</v>
      </c>
      <c r="AB12" s="95">
        <v>0</v>
      </c>
      <c r="AC12" s="96" t="s">
        <v>249</v>
      </c>
      <c r="AD12" s="98">
        <v>0.10250808791090231</v>
      </c>
      <c r="AE12" s="98">
        <v>0.10250808791090231</v>
      </c>
      <c r="AF12" s="101">
        <v>0</v>
      </c>
      <c r="AG12" s="98">
        <v>0.99856943219639105</v>
      </c>
      <c r="AH12" s="101">
        <v>0</v>
      </c>
      <c r="AI12" s="101">
        <v>0</v>
      </c>
    </row>
    <row r="13" spans="1:35" ht="18" x14ac:dyDescent="0.4">
      <c r="A13" s="96" t="s">
        <v>224</v>
      </c>
      <c r="B13" s="99">
        <v>1.0790961491737035E-4</v>
      </c>
      <c r="C13" s="99">
        <v>1.0790961491737035E-4</v>
      </c>
      <c r="D13" s="101">
        <v>0</v>
      </c>
      <c r="E13" s="98">
        <v>0.99999980570786584</v>
      </c>
      <c r="F13" s="101">
        <v>0</v>
      </c>
      <c r="G13" s="101">
        <v>0</v>
      </c>
      <c r="H13" s="76" t="s">
        <v>252</v>
      </c>
      <c r="I13" s="93">
        <v>6.465022495963664E-2</v>
      </c>
      <c r="J13" s="90">
        <v>2.2866650264081372E-3</v>
      </c>
      <c r="K13" s="93">
        <v>6.2363559933228507E-2</v>
      </c>
      <c r="L13" s="89">
        <v>0.99999985196375629</v>
      </c>
      <c r="M13" s="89">
        <v>0.96463020773963626</v>
      </c>
      <c r="N13" s="90">
        <v>5.1151010729652288E-3</v>
      </c>
      <c r="O13" s="96" t="s">
        <v>273</v>
      </c>
      <c r="P13" s="99">
        <v>9.5059046452147355E-4</v>
      </c>
      <c r="Q13" s="99">
        <v>9.5059046452147355E-4</v>
      </c>
      <c r="R13" s="101">
        <v>0</v>
      </c>
      <c r="S13" s="98">
        <v>0.99895153385742896</v>
      </c>
      <c r="T13" s="101">
        <v>0</v>
      </c>
      <c r="U13" s="101">
        <v>0</v>
      </c>
      <c r="V13" s="96" t="s">
        <v>259</v>
      </c>
      <c r="W13" s="99">
        <v>1.0694837316234222E-8</v>
      </c>
      <c r="X13" s="99">
        <v>1.0694837316234222E-8</v>
      </c>
      <c r="Y13" s="101">
        <v>0</v>
      </c>
      <c r="Z13" s="98">
        <v>0.99379486244421322</v>
      </c>
      <c r="AA13" s="101">
        <v>0</v>
      </c>
      <c r="AB13" s="101">
        <v>0</v>
      </c>
      <c r="AC13" s="96" t="s">
        <v>305</v>
      </c>
      <c r="AD13" s="98">
        <v>0.10106933827089923</v>
      </c>
      <c r="AE13" s="98">
        <v>0.10106933827089923</v>
      </c>
      <c r="AF13" s="101">
        <v>0</v>
      </c>
      <c r="AG13" s="98">
        <v>0.99932733788622918</v>
      </c>
      <c r="AH13" s="101">
        <v>0</v>
      </c>
      <c r="AI13" s="101">
        <v>0</v>
      </c>
    </row>
    <row r="14" spans="1:35" ht="18" x14ac:dyDescent="0.4">
      <c r="A14" s="96" t="s">
        <v>259</v>
      </c>
      <c r="B14" s="99">
        <v>1.0694837316234222E-4</v>
      </c>
      <c r="C14" s="99">
        <v>1.0694837316234222E-4</v>
      </c>
      <c r="D14" s="101">
        <v>0</v>
      </c>
      <c r="E14" s="98">
        <v>0.99999988189986699</v>
      </c>
      <c r="F14" s="101">
        <v>0</v>
      </c>
      <c r="G14" s="101">
        <v>0</v>
      </c>
      <c r="H14" s="96" t="s">
        <v>272</v>
      </c>
      <c r="I14" s="99">
        <v>1.8048650500580907E-6</v>
      </c>
      <c r="J14" s="101">
        <v>0</v>
      </c>
      <c r="K14" s="99">
        <v>1.8048650500580907E-6</v>
      </c>
      <c r="L14" s="97">
        <v>1</v>
      </c>
      <c r="M14" s="97">
        <v>1</v>
      </c>
      <c r="N14" s="99">
        <v>1.4803624366527797E-7</v>
      </c>
      <c r="O14" s="96" t="s">
        <v>283</v>
      </c>
      <c r="P14" s="99">
        <v>6.2868239334566147E-4</v>
      </c>
      <c r="Q14" s="99">
        <v>6.2868239334566147E-4</v>
      </c>
      <c r="R14" s="101">
        <v>0</v>
      </c>
      <c r="S14" s="98">
        <v>0.99962841811536962</v>
      </c>
      <c r="T14" s="101">
        <v>0</v>
      </c>
      <c r="U14" s="101">
        <v>0</v>
      </c>
      <c r="V14" s="96" t="s">
        <v>265</v>
      </c>
      <c r="W14" s="99">
        <v>1.0454525159938628E-8</v>
      </c>
      <c r="X14" s="99">
        <v>1.0454525159938628E-8</v>
      </c>
      <c r="Y14" s="101">
        <v>0</v>
      </c>
      <c r="Z14" s="97">
        <v>1</v>
      </c>
      <c r="AA14" s="101">
        <v>0</v>
      </c>
      <c r="AB14" s="101">
        <v>0</v>
      </c>
      <c r="AC14" s="96" t="s">
        <v>223</v>
      </c>
      <c r="AD14" s="100">
        <v>5.6919804151638255E-2</v>
      </c>
      <c r="AE14" s="100">
        <v>4.6078476196479846E-2</v>
      </c>
      <c r="AF14" s="100">
        <v>1.0841327955158412E-2</v>
      </c>
      <c r="AG14" s="98">
        <v>0.99975417201979577</v>
      </c>
      <c r="AH14" s="98">
        <v>0.19046671218819328</v>
      </c>
      <c r="AI14" s="99">
        <v>8.1297694070111908E-5</v>
      </c>
    </row>
    <row r="15" spans="1:35" ht="36" x14ac:dyDescent="0.4">
      <c r="A15" s="96" t="s">
        <v>234</v>
      </c>
      <c r="B15" s="99">
        <v>1.0403657670287154E-4</v>
      </c>
      <c r="C15" s="99">
        <v>1.0403657670287154E-4</v>
      </c>
      <c r="D15" s="101">
        <v>0</v>
      </c>
      <c r="E15" s="98">
        <v>0.99999995601745051</v>
      </c>
      <c r="F15" s="101">
        <v>0</v>
      </c>
      <c r="G15" s="101">
        <v>0</v>
      </c>
      <c r="H15" s="96" t="s">
        <v>242</v>
      </c>
      <c r="I15" s="101">
        <v>0</v>
      </c>
      <c r="J15" s="101">
        <v>0</v>
      </c>
      <c r="K15" s="101">
        <v>0</v>
      </c>
      <c r="L15" s="97">
        <v>1</v>
      </c>
      <c r="M15" s="101">
        <v>0</v>
      </c>
      <c r="N15" s="101">
        <v>0</v>
      </c>
      <c r="O15" s="96" t="s">
        <v>217</v>
      </c>
      <c r="P15" s="99">
        <v>1.4723398894867618E-4</v>
      </c>
      <c r="Q15" s="99">
        <v>1.4723398894867618E-4</v>
      </c>
      <c r="R15" s="101">
        <v>0</v>
      </c>
      <c r="S15" s="98">
        <v>0.99978694071821006</v>
      </c>
      <c r="T15" s="101">
        <v>0</v>
      </c>
      <c r="U15" s="101">
        <v>0</v>
      </c>
      <c r="V15" s="96" t="s">
        <v>242</v>
      </c>
      <c r="W15" s="101">
        <v>0</v>
      </c>
      <c r="X15" s="101">
        <v>0</v>
      </c>
      <c r="Y15" s="101">
        <v>0</v>
      </c>
      <c r="Z15" s="97">
        <v>1</v>
      </c>
      <c r="AA15" s="101">
        <v>0</v>
      </c>
      <c r="AB15" s="101">
        <v>0</v>
      </c>
      <c r="AC15" s="96" t="s">
        <v>312</v>
      </c>
      <c r="AD15" s="100">
        <v>1.4409687859829034E-2</v>
      </c>
      <c r="AE15" s="101">
        <v>0</v>
      </c>
      <c r="AF15" s="100">
        <v>1.4409687859829034E-2</v>
      </c>
      <c r="AG15" s="98">
        <v>0.99986222837600225</v>
      </c>
      <c r="AH15" s="97">
        <v>1</v>
      </c>
      <c r="AI15" s="99">
        <v>1.0805635620650946E-4</v>
      </c>
    </row>
    <row r="16" spans="1:35" ht="36" x14ac:dyDescent="0.4">
      <c r="A16" s="96" t="s">
        <v>265</v>
      </c>
      <c r="B16" s="99">
        <v>4.9658994509708483E-5</v>
      </c>
      <c r="C16" s="99">
        <v>4.9658994509708483E-5</v>
      </c>
      <c r="D16" s="101">
        <v>0</v>
      </c>
      <c r="E16" s="98">
        <v>0.99999999139543783</v>
      </c>
      <c r="F16" s="101">
        <v>0</v>
      </c>
      <c r="G16" s="101">
        <v>0</v>
      </c>
      <c r="H16" s="96" t="s">
        <v>248</v>
      </c>
      <c r="I16" s="101">
        <v>0</v>
      </c>
      <c r="J16" s="101">
        <v>0</v>
      </c>
      <c r="K16" s="101">
        <v>0</v>
      </c>
      <c r="L16" s="97">
        <v>1</v>
      </c>
      <c r="M16" s="101">
        <v>0</v>
      </c>
      <c r="N16" s="101">
        <v>0</v>
      </c>
      <c r="O16" s="96" t="s">
        <v>288</v>
      </c>
      <c r="P16" s="99">
        <v>1.3516199473742583E-4</v>
      </c>
      <c r="Q16" s="101">
        <v>0</v>
      </c>
      <c r="R16" s="99">
        <v>1.3516199473742583E-4</v>
      </c>
      <c r="S16" s="98">
        <v>0.99993246575195993</v>
      </c>
      <c r="T16" s="97">
        <v>1</v>
      </c>
      <c r="U16" s="99">
        <v>1.4552503374992256E-4</v>
      </c>
      <c r="V16" s="96" t="s">
        <v>248</v>
      </c>
      <c r="W16" s="101">
        <v>0</v>
      </c>
      <c r="X16" s="101">
        <v>0</v>
      </c>
      <c r="Y16" s="101">
        <v>0</v>
      </c>
      <c r="Z16" s="97">
        <v>1</v>
      </c>
      <c r="AA16" s="101">
        <v>0</v>
      </c>
      <c r="AB16" s="101">
        <v>0</v>
      </c>
      <c r="AC16" s="96" t="s">
        <v>315</v>
      </c>
      <c r="AD16" s="99">
        <v>9.5962417559251195E-3</v>
      </c>
      <c r="AE16" s="101">
        <v>0</v>
      </c>
      <c r="AF16" s="99">
        <v>9.5962417559251195E-3</v>
      </c>
      <c r="AG16" s="98">
        <v>0.99993418933223588</v>
      </c>
      <c r="AH16" s="97">
        <v>1</v>
      </c>
      <c r="AI16" s="99">
        <v>7.1960956233671505E-5</v>
      </c>
    </row>
    <row r="17" spans="1:35" ht="18" x14ac:dyDescent="0.4">
      <c r="A17" s="96" t="s">
        <v>218</v>
      </c>
      <c r="B17" s="99">
        <v>1.2077959905614247E-5</v>
      </c>
      <c r="C17" s="99">
        <v>1.2077959905614247E-5</v>
      </c>
      <c r="D17" s="101">
        <v>0</v>
      </c>
      <c r="E17" s="97">
        <v>1</v>
      </c>
      <c r="F17" s="101">
        <v>0</v>
      </c>
      <c r="G17" s="101">
        <v>0</v>
      </c>
      <c r="H17" s="96" t="s">
        <v>255</v>
      </c>
      <c r="I17" s="101">
        <v>0</v>
      </c>
      <c r="J17" s="101">
        <v>0</v>
      </c>
      <c r="K17" s="101">
        <v>0</v>
      </c>
      <c r="L17" s="97">
        <v>1</v>
      </c>
      <c r="M17" s="101">
        <v>0</v>
      </c>
      <c r="N17" s="101">
        <v>0</v>
      </c>
      <c r="O17" s="96" t="s">
        <v>277</v>
      </c>
      <c r="P17" s="99">
        <v>6.2508467415277766E-5</v>
      </c>
      <c r="Q17" s="101">
        <v>0</v>
      </c>
      <c r="R17" s="99">
        <v>6.2508467415277766E-5</v>
      </c>
      <c r="S17" s="98">
        <v>0.99999976682167213</v>
      </c>
      <c r="T17" s="97">
        <v>1</v>
      </c>
      <c r="U17" s="99">
        <v>6.7301069712205367E-5</v>
      </c>
      <c r="V17" s="96" t="s">
        <v>255</v>
      </c>
      <c r="W17" s="101">
        <v>0</v>
      </c>
      <c r="X17" s="101">
        <v>0</v>
      </c>
      <c r="Y17" s="101">
        <v>0</v>
      </c>
      <c r="Z17" s="97">
        <v>1</v>
      </c>
      <c r="AA17" s="101">
        <v>0</v>
      </c>
      <c r="AB17" s="101">
        <v>0</v>
      </c>
      <c r="AC17" s="96" t="s">
        <v>301</v>
      </c>
      <c r="AD17" s="99">
        <v>6.4457307370355734E-3</v>
      </c>
      <c r="AE17" s="99">
        <v>6.4457307370355734E-3</v>
      </c>
      <c r="AF17" s="101">
        <v>0</v>
      </c>
      <c r="AG17" s="98">
        <v>0.99998252502023321</v>
      </c>
      <c r="AH17" s="101">
        <v>0</v>
      </c>
      <c r="AI17" s="101">
        <v>0</v>
      </c>
    </row>
    <row r="18" spans="1:35" ht="36" x14ac:dyDescent="0.4">
      <c r="A18" s="96" t="s">
        <v>242</v>
      </c>
      <c r="B18" s="101">
        <v>0</v>
      </c>
      <c r="C18" s="101">
        <v>0</v>
      </c>
      <c r="D18" s="101">
        <v>0</v>
      </c>
      <c r="E18" s="97">
        <v>1</v>
      </c>
      <c r="F18" s="101">
        <v>0</v>
      </c>
      <c r="G18" s="101">
        <v>0</v>
      </c>
      <c r="H18" s="96" t="s">
        <v>237</v>
      </c>
      <c r="I18" s="101">
        <v>0</v>
      </c>
      <c r="J18" s="101">
        <v>0</v>
      </c>
      <c r="K18" s="101">
        <v>0</v>
      </c>
      <c r="L18" s="97">
        <v>1</v>
      </c>
      <c r="M18" s="101">
        <v>0</v>
      </c>
      <c r="N18" s="101">
        <v>0</v>
      </c>
      <c r="O18" s="96" t="s">
        <v>291</v>
      </c>
      <c r="P18" s="99">
        <v>2.1657337644806196E-7</v>
      </c>
      <c r="Q18" s="101">
        <v>0</v>
      </c>
      <c r="R18" s="99">
        <v>2.1657337644806196E-7</v>
      </c>
      <c r="S18" s="97">
        <v>1</v>
      </c>
      <c r="T18" s="97">
        <v>1</v>
      </c>
      <c r="U18" s="99">
        <v>2.3317832781445335E-7</v>
      </c>
      <c r="V18" s="96" t="s">
        <v>237</v>
      </c>
      <c r="W18" s="101">
        <v>0</v>
      </c>
      <c r="X18" s="101">
        <v>0</v>
      </c>
      <c r="Y18" s="101">
        <v>0</v>
      </c>
      <c r="Z18" s="97">
        <v>1</v>
      </c>
      <c r="AA18" s="101">
        <v>0</v>
      </c>
      <c r="AB18" s="101">
        <v>0</v>
      </c>
      <c r="AC18" s="96" t="s">
        <v>326</v>
      </c>
      <c r="AD18" s="99">
        <v>1.4837547700690193E-3</v>
      </c>
      <c r="AE18" s="101">
        <v>0</v>
      </c>
      <c r="AF18" s="99">
        <v>1.4837547700690193E-3</v>
      </c>
      <c r="AG18" s="98">
        <v>0.99999365150232766</v>
      </c>
      <c r="AH18" s="97">
        <v>1</v>
      </c>
      <c r="AI18" s="99">
        <v>1.1126482094358688E-5</v>
      </c>
    </row>
    <row r="19" spans="1:35" ht="36" x14ac:dyDescent="0.4">
      <c r="A19" s="96" t="s">
        <v>248</v>
      </c>
      <c r="B19" s="101">
        <v>0</v>
      </c>
      <c r="C19" s="101">
        <v>0</v>
      </c>
      <c r="D19" s="101">
        <v>0</v>
      </c>
      <c r="E19" s="97">
        <v>1</v>
      </c>
      <c r="F19" s="101">
        <v>0</v>
      </c>
      <c r="G19" s="101">
        <v>0</v>
      </c>
      <c r="H19" s="96" t="s">
        <v>268</v>
      </c>
      <c r="I19" s="101">
        <v>0</v>
      </c>
      <c r="J19" s="101">
        <v>0</v>
      </c>
      <c r="K19" s="101">
        <v>0</v>
      </c>
      <c r="L19" s="97">
        <v>1</v>
      </c>
      <c r="M19" s="101">
        <v>0</v>
      </c>
      <c r="N19" s="101">
        <v>0</v>
      </c>
      <c r="O19" s="96" t="s">
        <v>242</v>
      </c>
      <c r="P19" s="101">
        <v>0</v>
      </c>
      <c r="Q19" s="101">
        <v>0</v>
      </c>
      <c r="R19" s="101">
        <v>0</v>
      </c>
      <c r="S19" s="97">
        <v>1</v>
      </c>
      <c r="T19" s="101">
        <v>0</v>
      </c>
      <c r="U19" s="101">
        <v>0</v>
      </c>
      <c r="V19" s="96" t="s">
        <v>268</v>
      </c>
      <c r="W19" s="101">
        <v>0</v>
      </c>
      <c r="X19" s="101">
        <v>0</v>
      </c>
      <c r="Y19" s="101">
        <v>0</v>
      </c>
      <c r="Z19" s="97">
        <v>1</v>
      </c>
      <c r="AA19" s="101">
        <v>0</v>
      </c>
      <c r="AB19" s="101">
        <v>0</v>
      </c>
      <c r="AC19" s="96" t="s">
        <v>331</v>
      </c>
      <c r="AD19" s="99">
        <v>8.4622728761561629E-4</v>
      </c>
      <c r="AE19" s="101">
        <v>0</v>
      </c>
      <c r="AF19" s="99">
        <v>8.4622728761561629E-4</v>
      </c>
      <c r="AG19" s="98">
        <v>0.99999999724958544</v>
      </c>
      <c r="AH19" s="97">
        <v>1</v>
      </c>
      <c r="AI19" s="99">
        <v>6.345747257799815E-6</v>
      </c>
    </row>
    <row r="20" spans="1:35" ht="54" x14ac:dyDescent="0.4">
      <c r="A20" s="96" t="s">
        <v>255</v>
      </c>
      <c r="B20" s="101">
        <v>0</v>
      </c>
      <c r="C20" s="101">
        <v>0</v>
      </c>
      <c r="D20" s="101">
        <v>0</v>
      </c>
      <c r="E20" s="97">
        <v>1</v>
      </c>
      <c r="F20" s="101">
        <v>0</v>
      </c>
      <c r="G20" s="101">
        <v>0</v>
      </c>
      <c r="H20" s="96" t="s">
        <v>221</v>
      </c>
      <c r="I20" s="101">
        <v>0</v>
      </c>
      <c r="J20" s="101">
        <v>0</v>
      </c>
      <c r="K20" s="101">
        <v>0</v>
      </c>
      <c r="L20" s="97">
        <v>1</v>
      </c>
      <c r="M20" s="101">
        <v>0</v>
      </c>
      <c r="N20" s="101">
        <v>0</v>
      </c>
      <c r="O20" s="96" t="s">
        <v>248</v>
      </c>
      <c r="P20" s="101">
        <v>0</v>
      </c>
      <c r="Q20" s="101">
        <v>0</v>
      </c>
      <c r="R20" s="101">
        <v>0</v>
      </c>
      <c r="S20" s="97">
        <v>1</v>
      </c>
      <c r="T20" s="101">
        <v>0</v>
      </c>
      <c r="U20" s="101">
        <v>0</v>
      </c>
      <c r="V20" s="96" t="s">
        <v>221</v>
      </c>
      <c r="W20" s="101">
        <v>0</v>
      </c>
      <c r="X20" s="101">
        <v>0</v>
      </c>
      <c r="Y20" s="101">
        <v>0</v>
      </c>
      <c r="Z20" s="97">
        <v>1</v>
      </c>
      <c r="AA20" s="101">
        <v>0</v>
      </c>
      <c r="AB20" s="101">
        <v>0</v>
      </c>
      <c r="AC20" s="96" t="s">
        <v>224</v>
      </c>
      <c r="AD20" s="99">
        <v>3.1809072700228604E-7</v>
      </c>
      <c r="AE20" s="99">
        <v>3.1809072700228604E-7</v>
      </c>
      <c r="AF20" s="101">
        <v>0</v>
      </c>
      <c r="AG20" s="98">
        <v>0.99999999963490593</v>
      </c>
      <c r="AH20" s="101">
        <v>0</v>
      </c>
      <c r="AI20" s="101">
        <v>0</v>
      </c>
    </row>
    <row r="21" spans="1:35" ht="36" x14ac:dyDescent="0.4">
      <c r="A21" s="96" t="s">
        <v>237</v>
      </c>
      <c r="B21" s="101">
        <v>0</v>
      </c>
      <c r="C21" s="101">
        <v>0</v>
      </c>
      <c r="D21" s="101">
        <v>0</v>
      </c>
      <c r="E21" s="97">
        <v>1</v>
      </c>
      <c r="F21" s="101">
        <v>0</v>
      </c>
      <c r="G21" s="101">
        <v>0</v>
      </c>
      <c r="H21" s="96" t="s">
        <v>227</v>
      </c>
      <c r="I21" s="101">
        <v>0</v>
      </c>
      <c r="J21" s="101">
        <v>0</v>
      </c>
      <c r="K21" s="101">
        <v>0</v>
      </c>
      <c r="L21" s="97">
        <v>1</v>
      </c>
      <c r="M21" s="101">
        <v>0</v>
      </c>
      <c r="N21" s="101">
        <v>0</v>
      </c>
      <c r="O21" s="96" t="s">
        <v>255</v>
      </c>
      <c r="P21" s="101">
        <v>0</v>
      </c>
      <c r="Q21" s="101">
        <v>0</v>
      </c>
      <c r="R21" s="101">
        <v>0</v>
      </c>
      <c r="S21" s="97">
        <v>1</v>
      </c>
      <c r="T21" s="101">
        <v>0</v>
      </c>
      <c r="U21" s="101">
        <v>0</v>
      </c>
      <c r="V21" s="96" t="s">
        <v>227</v>
      </c>
      <c r="W21" s="101">
        <v>0</v>
      </c>
      <c r="X21" s="101">
        <v>0</v>
      </c>
      <c r="Y21" s="101">
        <v>0</v>
      </c>
      <c r="Z21" s="97">
        <v>1</v>
      </c>
      <c r="AA21" s="101">
        <v>0</v>
      </c>
      <c r="AB21" s="101">
        <v>0</v>
      </c>
      <c r="AC21" s="96" t="s">
        <v>218</v>
      </c>
      <c r="AD21" s="99">
        <v>4.5209352383112219E-8</v>
      </c>
      <c r="AE21" s="99">
        <v>4.5209352383112219E-8</v>
      </c>
      <c r="AF21" s="101">
        <v>0</v>
      </c>
      <c r="AG21" s="98">
        <v>0.99999999997392497</v>
      </c>
      <c r="AH21" s="101">
        <v>0</v>
      </c>
      <c r="AI21" s="101">
        <v>0</v>
      </c>
    </row>
    <row r="22" spans="1:35" ht="36" x14ac:dyDescent="0.4">
      <c r="A22" s="96" t="s">
        <v>268</v>
      </c>
      <c r="B22" s="101">
        <v>0</v>
      </c>
      <c r="C22" s="101">
        <v>0</v>
      </c>
      <c r="D22" s="101">
        <v>0</v>
      </c>
      <c r="E22" s="97">
        <v>1</v>
      </c>
      <c r="F22" s="101">
        <v>0</v>
      </c>
      <c r="G22" s="101">
        <v>0</v>
      </c>
      <c r="H22" s="96" t="s">
        <v>276</v>
      </c>
      <c r="I22" s="101">
        <v>0</v>
      </c>
      <c r="J22" s="101">
        <v>0</v>
      </c>
      <c r="K22" s="101">
        <v>0</v>
      </c>
      <c r="L22" s="97">
        <v>1</v>
      </c>
      <c r="M22" s="101">
        <v>0</v>
      </c>
      <c r="N22" s="101">
        <v>0</v>
      </c>
      <c r="O22" s="96" t="s">
        <v>237</v>
      </c>
      <c r="P22" s="101">
        <v>0</v>
      </c>
      <c r="Q22" s="101">
        <v>0</v>
      </c>
      <c r="R22" s="101">
        <v>0</v>
      </c>
      <c r="S22" s="97">
        <v>1</v>
      </c>
      <c r="T22" s="101">
        <v>0</v>
      </c>
      <c r="U22" s="101">
        <v>0</v>
      </c>
      <c r="V22" s="96" t="s">
        <v>276</v>
      </c>
      <c r="W22" s="101">
        <v>0</v>
      </c>
      <c r="X22" s="101">
        <v>0</v>
      </c>
      <c r="Y22" s="101">
        <v>0</v>
      </c>
      <c r="Z22" s="97">
        <v>1</v>
      </c>
      <c r="AA22" s="101">
        <v>0</v>
      </c>
      <c r="AB22" s="101">
        <v>0</v>
      </c>
      <c r="AC22" s="96" t="s">
        <v>234</v>
      </c>
      <c r="AD22" s="99">
        <v>3.4772042346897579E-9</v>
      </c>
      <c r="AE22" s="99">
        <v>3.4772042346897579E-9</v>
      </c>
      <c r="AF22" s="101">
        <v>0</v>
      </c>
      <c r="AG22" s="97">
        <v>1</v>
      </c>
      <c r="AH22" s="101">
        <v>0</v>
      </c>
      <c r="AI22" s="101">
        <v>0</v>
      </c>
    </row>
    <row r="23" spans="1:35" ht="54" x14ac:dyDescent="0.4">
      <c r="A23" s="96" t="s">
        <v>221</v>
      </c>
      <c r="B23" s="101">
        <v>0</v>
      </c>
      <c r="C23" s="101">
        <v>0</v>
      </c>
      <c r="D23" s="101">
        <v>0</v>
      </c>
      <c r="E23" s="97">
        <v>1</v>
      </c>
      <c r="F23" s="101">
        <v>0</v>
      </c>
      <c r="G23" s="101">
        <v>0</v>
      </c>
      <c r="H23" s="96" t="s">
        <v>280</v>
      </c>
      <c r="I23" s="101">
        <v>0</v>
      </c>
      <c r="J23" s="101">
        <v>0</v>
      </c>
      <c r="K23" s="101">
        <v>0</v>
      </c>
      <c r="L23" s="97">
        <v>1</v>
      </c>
      <c r="M23" s="101">
        <v>0</v>
      </c>
      <c r="N23" s="101">
        <v>0</v>
      </c>
      <c r="O23" s="96" t="s">
        <v>268</v>
      </c>
      <c r="P23" s="101">
        <v>0</v>
      </c>
      <c r="Q23" s="101">
        <v>0</v>
      </c>
      <c r="R23" s="101">
        <v>0</v>
      </c>
      <c r="S23" s="97">
        <v>1</v>
      </c>
      <c r="T23" s="101">
        <v>0</v>
      </c>
      <c r="U23" s="101">
        <v>0</v>
      </c>
      <c r="V23" s="96" t="s">
        <v>280</v>
      </c>
      <c r="W23" s="101">
        <v>0</v>
      </c>
      <c r="X23" s="101">
        <v>0</v>
      </c>
      <c r="Y23" s="101">
        <v>0</v>
      </c>
      <c r="Z23" s="97">
        <v>1</v>
      </c>
      <c r="AA23" s="101">
        <v>0</v>
      </c>
      <c r="AB23" s="101">
        <v>0</v>
      </c>
      <c r="AC23" s="96" t="s">
        <v>242</v>
      </c>
      <c r="AD23" s="101">
        <v>0</v>
      </c>
      <c r="AE23" s="101">
        <v>0</v>
      </c>
      <c r="AF23" s="101">
        <v>0</v>
      </c>
      <c r="AG23" s="97">
        <v>1</v>
      </c>
      <c r="AH23" s="101">
        <v>0</v>
      </c>
      <c r="AI23" s="101">
        <v>0</v>
      </c>
    </row>
    <row r="24" spans="1:35" ht="54" x14ac:dyDescent="0.4">
      <c r="A24" s="96" t="s">
        <v>227</v>
      </c>
      <c r="B24" s="101">
        <v>0</v>
      </c>
      <c r="C24" s="101">
        <v>0</v>
      </c>
      <c r="D24" s="101">
        <v>0</v>
      </c>
      <c r="E24" s="97">
        <v>1</v>
      </c>
      <c r="F24" s="101">
        <v>0</v>
      </c>
      <c r="G24" s="101">
        <v>0</v>
      </c>
      <c r="H24" s="96" t="s">
        <v>285</v>
      </c>
      <c r="I24" s="101">
        <v>0</v>
      </c>
      <c r="J24" s="101">
        <v>0</v>
      </c>
      <c r="K24" s="101">
        <v>0</v>
      </c>
      <c r="L24" s="97">
        <v>1</v>
      </c>
      <c r="M24" s="101">
        <v>0</v>
      </c>
      <c r="N24" s="101">
        <v>0</v>
      </c>
      <c r="O24" s="96" t="s">
        <v>221</v>
      </c>
      <c r="P24" s="101">
        <v>0</v>
      </c>
      <c r="Q24" s="101">
        <v>0</v>
      </c>
      <c r="R24" s="101">
        <v>0</v>
      </c>
      <c r="S24" s="97">
        <v>1</v>
      </c>
      <c r="T24" s="101">
        <v>0</v>
      </c>
      <c r="U24" s="101">
        <v>0</v>
      </c>
      <c r="V24" s="96" t="s">
        <v>285</v>
      </c>
      <c r="W24" s="101">
        <v>0</v>
      </c>
      <c r="X24" s="101">
        <v>0</v>
      </c>
      <c r="Y24" s="101">
        <v>0</v>
      </c>
      <c r="Z24" s="97">
        <v>1</v>
      </c>
      <c r="AA24" s="101">
        <v>0</v>
      </c>
      <c r="AB24" s="101">
        <v>0</v>
      </c>
      <c r="AC24" s="96" t="s">
        <v>248</v>
      </c>
      <c r="AD24" s="101">
        <v>0</v>
      </c>
      <c r="AE24" s="101">
        <v>0</v>
      </c>
      <c r="AF24" s="101">
        <v>0</v>
      </c>
      <c r="AG24" s="97">
        <v>1</v>
      </c>
      <c r="AH24" s="101">
        <v>0</v>
      </c>
      <c r="AI24" s="101">
        <v>0</v>
      </c>
    </row>
    <row r="25" spans="1:35" ht="36" x14ac:dyDescent="0.4">
      <c r="A25" s="96" t="s">
        <v>276</v>
      </c>
      <c r="B25" s="101">
        <v>0</v>
      </c>
      <c r="C25" s="101">
        <v>0</v>
      </c>
      <c r="D25" s="101">
        <v>0</v>
      </c>
      <c r="E25" s="97">
        <v>1</v>
      </c>
      <c r="F25" s="101">
        <v>0</v>
      </c>
      <c r="G25" s="101">
        <v>0</v>
      </c>
      <c r="H25" s="96" t="s">
        <v>289</v>
      </c>
      <c r="I25" s="101">
        <v>0</v>
      </c>
      <c r="J25" s="101">
        <v>0</v>
      </c>
      <c r="K25" s="101">
        <v>0</v>
      </c>
      <c r="L25" s="97">
        <v>1</v>
      </c>
      <c r="M25" s="101">
        <v>0</v>
      </c>
      <c r="N25" s="101">
        <v>0</v>
      </c>
      <c r="O25" s="96" t="s">
        <v>227</v>
      </c>
      <c r="P25" s="101">
        <v>0</v>
      </c>
      <c r="Q25" s="101">
        <v>0</v>
      </c>
      <c r="R25" s="101">
        <v>0</v>
      </c>
      <c r="S25" s="97">
        <v>1</v>
      </c>
      <c r="T25" s="101">
        <v>0</v>
      </c>
      <c r="U25" s="101">
        <v>0</v>
      </c>
      <c r="V25" s="96" t="s">
        <v>289</v>
      </c>
      <c r="W25" s="101">
        <v>0</v>
      </c>
      <c r="X25" s="101">
        <v>0</v>
      </c>
      <c r="Y25" s="101">
        <v>0</v>
      </c>
      <c r="Z25" s="97">
        <v>1</v>
      </c>
      <c r="AA25" s="101">
        <v>0</v>
      </c>
      <c r="AB25" s="101">
        <v>0</v>
      </c>
      <c r="AC25" s="96" t="s">
        <v>255</v>
      </c>
      <c r="AD25" s="101">
        <v>0</v>
      </c>
      <c r="AE25" s="101">
        <v>0</v>
      </c>
      <c r="AF25" s="101">
        <v>0</v>
      </c>
      <c r="AG25" s="97">
        <v>1</v>
      </c>
      <c r="AH25" s="101">
        <v>0</v>
      </c>
      <c r="AI25" s="101">
        <v>0</v>
      </c>
    </row>
    <row r="26" spans="1:35" ht="36" x14ac:dyDescent="0.4">
      <c r="A26" s="96" t="s">
        <v>280</v>
      </c>
      <c r="B26" s="101">
        <v>0</v>
      </c>
      <c r="C26" s="101">
        <v>0</v>
      </c>
      <c r="D26" s="101">
        <v>0</v>
      </c>
      <c r="E26" s="97">
        <v>1</v>
      </c>
      <c r="F26" s="101">
        <v>0</v>
      </c>
      <c r="G26" s="101">
        <v>0</v>
      </c>
      <c r="H26" s="96" t="s">
        <v>294</v>
      </c>
      <c r="I26" s="101">
        <v>0</v>
      </c>
      <c r="J26" s="101">
        <v>0</v>
      </c>
      <c r="K26" s="101">
        <v>0</v>
      </c>
      <c r="L26" s="97">
        <v>1</v>
      </c>
      <c r="M26" s="101">
        <v>0</v>
      </c>
      <c r="N26" s="101">
        <v>0</v>
      </c>
      <c r="O26" s="96" t="s">
        <v>276</v>
      </c>
      <c r="P26" s="101">
        <v>0</v>
      </c>
      <c r="Q26" s="101">
        <v>0</v>
      </c>
      <c r="R26" s="101">
        <v>0</v>
      </c>
      <c r="S26" s="97">
        <v>1</v>
      </c>
      <c r="T26" s="101">
        <v>0</v>
      </c>
      <c r="U26" s="101">
        <v>0</v>
      </c>
      <c r="V26" s="96" t="s">
        <v>294</v>
      </c>
      <c r="W26" s="101">
        <v>0</v>
      </c>
      <c r="X26" s="101">
        <v>0</v>
      </c>
      <c r="Y26" s="101">
        <v>0</v>
      </c>
      <c r="Z26" s="97">
        <v>1</v>
      </c>
      <c r="AA26" s="101">
        <v>0</v>
      </c>
      <c r="AB26" s="101">
        <v>0</v>
      </c>
      <c r="AC26" s="96" t="s">
        <v>237</v>
      </c>
      <c r="AD26" s="101">
        <v>0</v>
      </c>
      <c r="AE26" s="101">
        <v>0</v>
      </c>
      <c r="AF26" s="101">
        <v>0</v>
      </c>
      <c r="AG26" s="97">
        <v>1</v>
      </c>
      <c r="AH26" s="101">
        <v>0</v>
      </c>
      <c r="AI26" s="101">
        <v>0</v>
      </c>
    </row>
    <row r="27" spans="1:35" ht="36" x14ac:dyDescent="0.4">
      <c r="A27" s="96" t="s">
        <v>285</v>
      </c>
      <c r="B27" s="101">
        <v>0</v>
      </c>
      <c r="C27" s="101">
        <v>0</v>
      </c>
      <c r="D27" s="101">
        <v>0</v>
      </c>
      <c r="E27" s="97">
        <v>1</v>
      </c>
      <c r="F27" s="101">
        <v>0</v>
      </c>
      <c r="G27" s="101">
        <v>0</v>
      </c>
      <c r="H27" s="96" t="s">
        <v>297</v>
      </c>
      <c r="I27" s="101">
        <v>0</v>
      </c>
      <c r="J27" s="101">
        <v>0</v>
      </c>
      <c r="K27" s="101">
        <v>0</v>
      </c>
      <c r="L27" s="97">
        <v>1</v>
      </c>
      <c r="M27" s="101">
        <v>0</v>
      </c>
      <c r="N27" s="101">
        <v>0</v>
      </c>
      <c r="O27" s="96" t="s">
        <v>280</v>
      </c>
      <c r="P27" s="101">
        <v>0</v>
      </c>
      <c r="Q27" s="101">
        <v>0</v>
      </c>
      <c r="R27" s="101">
        <v>0</v>
      </c>
      <c r="S27" s="97">
        <v>1</v>
      </c>
      <c r="T27" s="101">
        <v>0</v>
      </c>
      <c r="U27" s="101">
        <v>0</v>
      </c>
      <c r="V27" s="96" t="s">
        <v>297</v>
      </c>
      <c r="W27" s="101">
        <v>0</v>
      </c>
      <c r="X27" s="101">
        <v>0</v>
      </c>
      <c r="Y27" s="101">
        <v>0</v>
      </c>
      <c r="Z27" s="97">
        <v>1</v>
      </c>
      <c r="AA27" s="101">
        <v>0</v>
      </c>
      <c r="AB27" s="101">
        <v>0</v>
      </c>
      <c r="AC27" s="96" t="s">
        <v>268</v>
      </c>
      <c r="AD27" s="101">
        <v>0</v>
      </c>
      <c r="AE27" s="101">
        <v>0</v>
      </c>
      <c r="AF27" s="101">
        <v>0</v>
      </c>
      <c r="AG27" s="97">
        <v>1</v>
      </c>
      <c r="AH27" s="101">
        <v>0</v>
      </c>
      <c r="AI27" s="101">
        <v>0</v>
      </c>
    </row>
    <row r="28" spans="1:35" ht="54" x14ac:dyDescent="0.4">
      <c r="A28" s="96" t="s">
        <v>289</v>
      </c>
      <c r="B28" s="101">
        <v>0</v>
      </c>
      <c r="C28" s="101">
        <v>0</v>
      </c>
      <c r="D28" s="101">
        <v>0</v>
      </c>
      <c r="E28" s="97">
        <v>1</v>
      </c>
      <c r="F28" s="101">
        <v>0</v>
      </c>
      <c r="G28" s="101">
        <v>0</v>
      </c>
      <c r="H28" s="101">
        <v>0</v>
      </c>
      <c r="I28" s="101">
        <v>0</v>
      </c>
      <c r="J28" s="101">
        <v>0</v>
      </c>
      <c r="K28" s="101">
        <v>0</v>
      </c>
      <c r="L28" s="97">
        <v>1</v>
      </c>
      <c r="M28" s="101">
        <v>0</v>
      </c>
      <c r="N28" s="101">
        <v>0</v>
      </c>
      <c r="O28" s="96" t="s">
        <v>285</v>
      </c>
      <c r="P28" s="101">
        <v>0</v>
      </c>
      <c r="Q28" s="101">
        <v>0</v>
      </c>
      <c r="R28" s="101">
        <v>0</v>
      </c>
      <c r="S28" s="97">
        <v>1</v>
      </c>
      <c r="T28" s="101">
        <v>0</v>
      </c>
      <c r="U28" s="101">
        <v>0</v>
      </c>
      <c r="V28" s="101">
        <v>0</v>
      </c>
      <c r="W28" s="101">
        <v>0</v>
      </c>
      <c r="X28" s="101">
        <v>0</v>
      </c>
      <c r="Y28" s="101">
        <v>0</v>
      </c>
      <c r="Z28" s="97">
        <v>1</v>
      </c>
      <c r="AA28" s="101">
        <v>0</v>
      </c>
      <c r="AB28" s="101">
        <v>0</v>
      </c>
      <c r="AC28" s="96" t="s">
        <v>221</v>
      </c>
      <c r="AD28" s="101">
        <v>0</v>
      </c>
      <c r="AE28" s="101">
        <v>0</v>
      </c>
      <c r="AF28" s="101">
        <v>0</v>
      </c>
      <c r="AG28" s="97">
        <v>1</v>
      </c>
      <c r="AH28" s="101">
        <v>0</v>
      </c>
      <c r="AI28" s="101">
        <v>0</v>
      </c>
    </row>
    <row r="29" spans="1:35" ht="36" x14ac:dyDescent="0.4">
      <c r="A29" s="96" t="s">
        <v>294</v>
      </c>
      <c r="B29" s="101">
        <v>0</v>
      </c>
      <c r="C29" s="101">
        <v>0</v>
      </c>
      <c r="D29" s="101">
        <v>0</v>
      </c>
      <c r="E29" s="97">
        <v>1</v>
      </c>
      <c r="F29" s="101">
        <v>0</v>
      </c>
      <c r="G29" s="101">
        <v>0</v>
      </c>
      <c r="H29" s="101">
        <v>0</v>
      </c>
      <c r="I29" s="101">
        <v>0</v>
      </c>
      <c r="J29" s="101">
        <v>0</v>
      </c>
      <c r="K29" s="101">
        <v>0</v>
      </c>
      <c r="L29" s="97">
        <v>1</v>
      </c>
      <c r="M29" s="101">
        <v>0</v>
      </c>
      <c r="N29" s="101">
        <v>0</v>
      </c>
      <c r="O29" s="96" t="s">
        <v>289</v>
      </c>
      <c r="P29" s="101">
        <v>0</v>
      </c>
      <c r="Q29" s="101">
        <v>0</v>
      </c>
      <c r="R29" s="101">
        <v>0</v>
      </c>
      <c r="S29" s="97">
        <v>1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97">
        <v>1</v>
      </c>
      <c r="AA29" s="101">
        <v>0</v>
      </c>
      <c r="AB29" s="101">
        <v>0</v>
      </c>
      <c r="AC29" s="96" t="s">
        <v>227</v>
      </c>
      <c r="AD29" s="101">
        <v>0</v>
      </c>
      <c r="AE29" s="101">
        <v>0</v>
      </c>
      <c r="AF29" s="101">
        <v>0</v>
      </c>
      <c r="AG29" s="97">
        <v>1</v>
      </c>
      <c r="AH29" s="101">
        <v>0</v>
      </c>
      <c r="AI29" s="101">
        <v>0</v>
      </c>
    </row>
    <row r="30" spans="1:35" ht="36" x14ac:dyDescent="0.4">
      <c r="A30" s="96" t="s">
        <v>297</v>
      </c>
      <c r="B30" s="101">
        <v>0</v>
      </c>
      <c r="C30" s="101">
        <v>0</v>
      </c>
      <c r="D30" s="101">
        <v>0</v>
      </c>
      <c r="E30" s="97">
        <v>1</v>
      </c>
      <c r="F30" s="101">
        <v>0</v>
      </c>
      <c r="G30" s="101">
        <v>0</v>
      </c>
      <c r="H30" s="101">
        <v>0</v>
      </c>
      <c r="I30" s="101">
        <v>0</v>
      </c>
      <c r="J30" s="101">
        <v>0</v>
      </c>
      <c r="K30" s="101">
        <v>0</v>
      </c>
      <c r="L30" s="97">
        <v>1</v>
      </c>
      <c r="M30" s="101">
        <v>0</v>
      </c>
      <c r="N30" s="101">
        <v>0</v>
      </c>
      <c r="O30" s="96" t="s">
        <v>294</v>
      </c>
      <c r="P30" s="101">
        <v>0</v>
      </c>
      <c r="Q30" s="101">
        <v>0</v>
      </c>
      <c r="R30" s="101">
        <v>0</v>
      </c>
      <c r="S30" s="97">
        <v>1</v>
      </c>
      <c r="T30" s="101">
        <v>0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97">
        <v>1</v>
      </c>
      <c r="AA30" s="101">
        <v>0</v>
      </c>
      <c r="AB30" s="101">
        <v>0</v>
      </c>
      <c r="AC30" s="96" t="s">
        <v>276</v>
      </c>
      <c r="AD30" s="101">
        <v>0</v>
      </c>
      <c r="AE30" s="101">
        <v>0</v>
      </c>
      <c r="AF30" s="101">
        <v>0</v>
      </c>
      <c r="AG30" s="97">
        <v>1</v>
      </c>
      <c r="AH30" s="101">
        <v>0</v>
      </c>
      <c r="AI30" s="101">
        <v>0</v>
      </c>
    </row>
    <row r="31" spans="1:35" ht="36" x14ac:dyDescent="0.4">
      <c r="A31" s="101">
        <v>0</v>
      </c>
      <c r="B31" s="101">
        <v>0</v>
      </c>
      <c r="C31" s="101">
        <v>0</v>
      </c>
      <c r="D31" s="101">
        <v>0</v>
      </c>
      <c r="E31" s="97">
        <v>1</v>
      </c>
      <c r="F31" s="101">
        <v>0</v>
      </c>
      <c r="G31" s="101">
        <v>0</v>
      </c>
      <c r="H31" s="101">
        <v>0</v>
      </c>
      <c r="I31" s="101">
        <v>0</v>
      </c>
      <c r="J31" s="101">
        <v>0</v>
      </c>
      <c r="K31" s="101">
        <v>0</v>
      </c>
      <c r="L31" s="97">
        <v>1</v>
      </c>
      <c r="M31" s="101">
        <v>0</v>
      </c>
      <c r="N31" s="101">
        <v>0</v>
      </c>
      <c r="O31" s="96" t="s">
        <v>297</v>
      </c>
      <c r="P31" s="101">
        <v>0</v>
      </c>
      <c r="Q31" s="101">
        <v>0</v>
      </c>
      <c r="R31" s="101">
        <v>0</v>
      </c>
      <c r="S31" s="97">
        <v>1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97">
        <v>1</v>
      </c>
      <c r="AA31" s="101">
        <v>0</v>
      </c>
      <c r="AB31" s="101">
        <v>0</v>
      </c>
      <c r="AC31" s="96" t="s">
        <v>280</v>
      </c>
      <c r="AD31" s="101">
        <v>0</v>
      </c>
      <c r="AE31" s="101">
        <v>0</v>
      </c>
      <c r="AF31" s="101">
        <v>0</v>
      </c>
      <c r="AG31" s="97">
        <v>1</v>
      </c>
      <c r="AH31" s="101">
        <v>0</v>
      </c>
      <c r="AI31" s="101">
        <v>0</v>
      </c>
    </row>
    <row r="32" spans="1:35" ht="36" x14ac:dyDescent="0.4">
      <c r="A32" s="101">
        <v>0</v>
      </c>
      <c r="B32" s="101">
        <v>0</v>
      </c>
      <c r="C32" s="101">
        <v>0</v>
      </c>
      <c r="D32" s="101">
        <v>0</v>
      </c>
      <c r="E32" s="97">
        <v>1</v>
      </c>
      <c r="F32" s="101">
        <v>0</v>
      </c>
      <c r="G32" s="101">
        <v>0</v>
      </c>
      <c r="H32" s="101">
        <v>0</v>
      </c>
      <c r="I32" s="101">
        <v>0</v>
      </c>
      <c r="J32" s="101">
        <v>0</v>
      </c>
      <c r="K32" s="101">
        <v>0</v>
      </c>
      <c r="L32" s="97">
        <v>1</v>
      </c>
      <c r="M32" s="101">
        <v>0</v>
      </c>
      <c r="N32" s="101">
        <v>0</v>
      </c>
      <c r="O32" s="101">
        <v>0</v>
      </c>
      <c r="P32" s="101">
        <v>0</v>
      </c>
      <c r="Q32" s="101">
        <v>0</v>
      </c>
      <c r="R32" s="101">
        <v>0</v>
      </c>
      <c r="S32" s="97">
        <v>1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97">
        <v>1</v>
      </c>
      <c r="AA32" s="101">
        <v>0</v>
      </c>
      <c r="AB32" s="101">
        <v>0</v>
      </c>
      <c r="AC32" s="96" t="s">
        <v>285</v>
      </c>
      <c r="AD32" s="101">
        <v>0</v>
      </c>
      <c r="AE32" s="101">
        <v>0</v>
      </c>
      <c r="AF32" s="101">
        <v>0</v>
      </c>
      <c r="AG32" s="97">
        <v>1</v>
      </c>
      <c r="AH32" s="101">
        <v>0</v>
      </c>
      <c r="AI32" s="101">
        <v>0</v>
      </c>
    </row>
    <row r="33" spans="1:35" ht="36" x14ac:dyDescent="0.4">
      <c r="A33" s="101">
        <v>0</v>
      </c>
      <c r="B33" s="101">
        <v>0</v>
      </c>
      <c r="C33" s="101">
        <v>0</v>
      </c>
      <c r="D33" s="101">
        <v>0</v>
      </c>
      <c r="E33" s="97">
        <v>1</v>
      </c>
      <c r="F33" s="101">
        <v>0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97">
        <v>1</v>
      </c>
      <c r="M33" s="101">
        <v>0</v>
      </c>
      <c r="N33" s="101">
        <v>0</v>
      </c>
      <c r="O33" s="101">
        <v>0</v>
      </c>
      <c r="P33" s="101">
        <v>0</v>
      </c>
      <c r="Q33" s="101">
        <v>0</v>
      </c>
      <c r="R33" s="101">
        <v>0</v>
      </c>
      <c r="S33" s="97">
        <v>1</v>
      </c>
      <c r="T33" s="101">
        <v>0</v>
      </c>
      <c r="U33" s="101">
        <v>0</v>
      </c>
      <c r="V33" s="101">
        <v>0</v>
      </c>
      <c r="W33" s="101">
        <v>0</v>
      </c>
      <c r="X33" s="101">
        <v>0</v>
      </c>
      <c r="Y33" s="101">
        <v>0</v>
      </c>
      <c r="Z33" s="97">
        <v>1</v>
      </c>
      <c r="AA33" s="101">
        <v>0</v>
      </c>
      <c r="AB33" s="101">
        <v>0</v>
      </c>
      <c r="AC33" s="96" t="s">
        <v>289</v>
      </c>
      <c r="AD33" s="101">
        <v>0</v>
      </c>
      <c r="AE33" s="101">
        <v>0</v>
      </c>
      <c r="AF33" s="101">
        <v>0</v>
      </c>
      <c r="AG33" s="97">
        <v>1</v>
      </c>
      <c r="AH33" s="101">
        <v>0</v>
      </c>
      <c r="AI33" s="101">
        <v>0</v>
      </c>
    </row>
    <row r="34" spans="1:35" ht="18" x14ac:dyDescent="0.4">
      <c r="A34" s="101">
        <v>0</v>
      </c>
      <c r="B34" s="101">
        <v>0</v>
      </c>
      <c r="C34" s="101">
        <v>0</v>
      </c>
      <c r="D34" s="101">
        <v>0</v>
      </c>
      <c r="E34" s="97">
        <v>1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97">
        <v>1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97">
        <v>1</v>
      </c>
      <c r="T34" s="101">
        <v>0</v>
      </c>
      <c r="U34" s="101">
        <v>0</v>
      </c>
      <c r="V34" s="101">
        <v>0</v>
      </c>
      <c r="W34" s="101">
        <v>0</v>
      </c>
      <c r="X34" s="101">
        <v>0</v>
      </c>
      <c r="Y34" s="101">
        <v>0</v>
      </c>
      <c r="Z34" s="97">
        <v>1</v>
      </c>
      <c r="AA34" s="101">
        <v>0</v>
      </c>
      <c r="AB34" s="101">
        <v>0</v>
      </c>
      <c r="AC34" s="96" t="s">
        <v>294</v>
      </c>
      <c r="AD34" s="101">
        <v>0</v>
      </c>
      <c r="AE34" s="101">
        <v>0</v>
      </c>
      <c r="AF34" s="101">
        <v>0</v>
      </c>
      <c r="AG34" s="97">
        <v>1</v>
      </c>
      <c r="AH34" s="101">
        <v>0</v>
      </c>
      <c r="AI34" s="101">
        <v>0</v>
      </c>
    </row>
    <row r="35" spans="1:35" ht="36" x14ac:dyDescent="0.4">
      <c r="A35" s="101">
        <v>0</v>
      </c>
      <c r="B35" s="101">
        <v>0</v>
      </c>
      <c r="C35" s="101">
        <v>0</v>
      </c>
      <c r="D35" s="101">
        <v>0</v>
      </c>
      <c r="E35" s="97">
        <v>1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97">
        <v>1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97">
        <v>1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0</v>
      </c>
      <c r="Z35" s="97">
        <v>1</v>
      </c>
      <c r="AA35" s="101">
        <v>0</v>
      </c>
      <c r="AB35" s="101">
        <v>0</v>
      </c>
      <c r="AC35" s="96" t="s">
        <v>297</v>
      </c>
      <c r="AD35" s="101">
        <v>0</v>
      </c>
      <c r="AE35" s="101">
        <v>0</v>
      </c>
      <c r="AF35" s="101">
        <v>0</v>
      </c>
      <c r="AG35" s="97">
        <v>1</v>
      </c>
      <c r="AH35" s="101">
        <v>0</v>
      </c>
      <c r="AI35" s="101">
        <v>0</v>
      </c>
    </row>
    <row r="36" spans="1:35" ht="18" x14ac:dyDescent="0.4">
      <c r="A36" s="101">
        <v>0</v>
      </c>
      <c r="B36" s="101">
        <v>0</v>
      </c>
      <c r="C36" s="101">
        <v>0</v>
      </c>
      <c r="D36" s="101">
        <v>0</v>
      </c>
      <c r="E36" s="97">
        <v>1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97">
        <v>1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97">
        <v>1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0</v>
      </c>
      <c r="Z36" s="97">
        <v>1</v>
      </c>
      <c r="AA36" s="101">
        <v>0</v>
      </c>
      <c r="AB36" s="101">
        <v>0</v>
      </c>
      <c r="AC36" s="101">
        <v>0</v>
      </c>
      <c r="AD36" s="101">
        <v>0</v>
      </c>
      <c r="AE36" s="101">
        <v>0</v>
      </c>
      <c r="AF36" s="101">
        <v>0</v>
      </c>
      <c r="AG36" s="97">
        <v>1</v>
      </c>
      <c r="AH36" s="101">
        <v>0</v>
      </c>
      <c r="AI36" s="101">
        <v>0</v>
      </c>
    </row>
    <row r="37" spans="1:35" ht="18" x14ac:dyDescent="0.4">
      <c r="A37" s="101">
        <v>0</v>
      </c>
      <c r="B37" s="101">
        <v>0</v>
      </c>
      <c r="C37" s="101">
        <v>0</v>
      </c>
      <c r="D37" s="101">
        <v>0</v>
      </c>
      <c r="E37" s="97">
        <v>1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97">
        <v>1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97">
        <v>1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0</v>
      </c>
      <c r="Z37" s="97">
        <v>1</v>
      </c>
      <c r="AA37" s="101">
        <v>0</v>
      </c>
      <c r="AB37" s="101">
        <v>0</v>
      </c>
      <c r="AC37" s="101">
        <v>0</v>
      </c>
      <c r="AD37" s="101">
        <v>0</v>
      </c>
      <c r="AE37" s="101">
        <v>0</v>
      </c>
      <c r="AF37" s="101">
        <v>0</v>
      </c>
      <c r="AG37" s="97">
        <v>1</v>
      </c>
      <c r="AH37" s="101">
        <v>0</v>
      </c>
      <c r="AI37" s="101">
        <v>0</v>
      </c>
    </row>
    <row r="38" spans="1:35" ht="18" x14ac:dyDescent="0.4">
      <c r="A38" s="101">
        <v>0</v>
      </c>
      <c r="B38" s="101">
        <v>0</v>
      </c>
      <c r="C38" s="101">
        <v>0</v>
      </c>
      <c r="D38" s="101">
        <v>0</v>
      </c>
      <c r="E38" s="97">
        <v>1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97">
        <v>1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97">
        <v>1</v>
      </c>
      <c r="T38" s="101">
        <v>0</v>
      </c>
      <c r="U38" s="101">
        <v>0</v>
      </c>
      <c r="V38" s="101">
        <v>0</v>
      </c>
      <c r="W38" s="101">
        <v>0</v>
      </c>
      <c r="X38" s="101">
        <v>0</v>
      </c>
      <c r="Y38" s="101">
        <v>0</v>
      </c>
      <c r="Z38" s="97">
        <v>1</v>
      </c>
      <c r="AA38" s="101">
        <v>0</v>
      </c>
      <c r="AB38" s="101">
        <v>0</v>
      </c>
      <c r="AC38" s="101">
        <v>0</v>
      </c>
      <c r="AD38" s="101">
        <v>0</v>
      </c>
      <c r="AE38" s="101">
        <v>0</v>
      </c>
      <c r="AF38" s="101">
        <v>0</v>
      </c>
      <c r="AG38" s="97">
        <v>1</v>
      </c>
      <c r="AH38" s="101">
        <v>0</v>
      </c>
      <c r="AI38" s="101">
        <v>0</v>
      </c>
    </row>
    <row r="39" spans="1:35" ht="18" x14ac:dyDescent="0.4">
      <c r="A39" s="101">
        <v>0</v>
      </c>
      <c r="B39" s="101">
        <v>0</v>
      </c>
      <c r="C39" s="101">
        <v>0</v>
      </c>
      <c r="D39" s="101">
        <v>0</v>
      </c>
      <c r="E39" s="97">
        <v>1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97">
        <v>1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97">
        <v>1</v>
      </c>
      <c r="T39" s="101">
        <v>0</v>
      </c>
      <c r="U39" s="101">
        <v>0</v>
      </c>
      <c r="V39" s="101">
        <v>0</v>
      </c>
      <c r="W39" s="101">
        <v>0</v>
      </c>
      <c r="X39" s="101">
        <v>0</v>
      </c>
      <c r="Y39" s="101">
        <v>0</v>
      </c>
      <c r="Z39" s="97">
        <v>1</v>
      </c>
      <c r="AA39" s="101">
        <v>0</v>
      </c>
      <c r="AB39" s="101">
        <v>0</v>
      </c>
      <c r="AC39" s="101">
        <v>0</v>
      </c>
      <c r="AD39" s="101">
        <v>0</v>
      </c>
      <c r="AE39" s="101">
        <v>0</v>
      </c>
      <c r="AF39" s="101">
        <v>0</v>
      </c>
      <c r="AG39" s="97">
        <v>1</v>
      </c>
      <c r="AH39" s="101">
        <v>0</v>
      </c>
      <c r="AI39" s="101">
        <v>0</v>
      </c>
    </row>
    <row r="40" spans="1:35" ht="18" x14ac:dyDescent="0.4">
      <c r="A40" s="101">
        <v>0</v>
      </c>
      <c r="B40" s="101">
        <v>0</v>
      </c>
      <c r="C40" s="101">
        <v>0</v>
      </c>
      <c r="D40" s="101">
        <v>0</v>
      </c>
      <c r="E40" s="97">
        <v>1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97">
        <v>1</v>
      </c>
      <c r="M40" s="101">
        <v>0</v>
      </c>
      <c r="N40" s="101">
        <v>0</v>
      </c>
      <c r="O40" s="101">
        <v>0</v>
      </c>
      <c r="P40" s="101">
        <v>0</v>
      </c>
      <c r="Q40" s="101">
        <v>0</v>
      </c>
      <c r="R40" s="101">
        <v>0</v>
      </c>
      <c r="S40" s="97">
        <v>1</v>
      </c>
      <c r="T40" s="101">
        <v>0</v>
      </c>
      <c r="U40" s="101">
        <v>0</v>
      </c>
      <c r="V40" s="101">
        <v>0</v>
      </c>
      <c r="W40" s="101">
        <v>0</v>
      </c>
      <c r="X40" s="101">
        <v>0</v>
      </c>
      <c r="Y40" s="101">
        <v>0</v>
      </c>
      <c r="Z40" s="97">
        <v>1</v>
      </c>
      <c r="AA40" s="101">
        <v>0</v>
      </c>
      <c r="AB40" s="101">
        <v>0</v>
      </c>
      <c r="AC40" s="101">
        <v>0</v>
      </c>
      <c r="AD40" s="101">
        <v>0</v>
      </c>
      <c r="AE40" s="101">
        <v>0</v>
      </c>
      <c r="AF40" s="101">
        <v>0</v>
      </c>
      <c r="AG40" s="97">
        <v>1</v>
      </c>
      <c r="AH40" s="101">
        <v>0</v>
      </c>
      <c r="AI40" s="101">
        <v>0</v>
      </c>
    </row>
    <row r="41" spans="1:35" ht="18" x14ac:dyDescent="0.4">
      <c r="A41" s="101">
        <v>0</v>
      </c>
      <c r="B41" s="101">
        <v>0</v>
      </c>
      <c r="C41" s="101">
        <v>0</v>
      </c>
      <c r="D41" s="101">
        <v>0</v>
      </c>
      <c r="E41" s="97">
        <v>1</v>
      </c>
      <c r="F41" s="101">
        <v>0</v>
      </c>
      <c r="G41" s="101">
        <v>0</v>
      </c>
      <c r="H41" s="101">
        <v>0</v>
      </c>
      <c r="I41" s="101">
        <v>0</v>
      </c>
      <c r="J41" s="101">
        <v>0</v>
      </c>
      <c r="K41" s="101">
        <v>0</v>
      </c>
      <c r="L41" s="97">
        <v>1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97">
        <v>1</v>
      </c>
      <c r="T41" s="101">
        <v>0</v>
      </c>
      <c r="U41" s="101">
        <v>0</v>
      </c>
      <c r="V41" s="101">
        <v>0</v>
      </c>
      <c r="W41" s="101">
        <v>0</v>
      </c>
      <c r="X41" s="101">
        <v>0</v>
      </c>
      <c r="Y41" s="101">
        <v>0</v>
      </c>
      <c r="Z41" s="97">
        <v>1</v>
      </c>
      <c r="AA41" s="101">
        <v>0</v>
      </c>
      <c r="AB41" s="101">
        <v>0</v>
      </c>
      <c r="AC41" s="101">
        <v>0</v>
      </c>
      <c r="AD41" s="101">
        <v>0</v>
      </c>
      <c r="AE41" s="101">
        <v>0</v>
      </c>
      <c r="AF41" s="101">
        <v>0</v>
      </c>
      <c r="AG41" s="97">
        <v>1</v>
      </c>
      <c r="AH41" s="101">
        <v>0</v>
      </c>
      <c r="AI41" s="101">
        <v>0</v>
      </c>
    </row>
    <row r="42" spans="1:35" ht="18" x14ac:dyDescent="0.4">
      <c r="A42" s="101">
        <v>0</v>
      </c>
      <c r="B42" s="101">
        <v>0</v>
      </c>
      <c r="C42" s="101">
        <v>0</v>
      </c>
      <c r="D42" s="101">
        <v>0</v>
      </c>
      <c r="E42" s="97">
        <v>1</v>
      </c>
      <c r="F42" s="101">
        <v>0</v>
      </c>
      <c r="G42" s="101">
        <v>0</v>
      </c>
      <c r="H42" s="101">
        <v>0</v>
      </c>
      <c r="I42" s="101">
        <v>0</v>
      </c>
      <c r="J42" s="101">
        <v>0</v>
      </c>
      <c r="K42" s="101">
        <v>0</v>
      </c>
      <c r="L42" s="97">
        <v>1</v>
      </c>
      <c r="M42" s="101">
        <v>0</v>
      </c>
      <c r="N42" s="101">
        <v>0</v>
      </c>
      <c r="O42" s="101">
        <v>0</v>
      </c>
      <c r="P42" s="101">
        <v>0</v>
      </c>
      <c r="Q42" s="101">
        <v>0</v>
      </c>
      <c r="R42" s="101">
        <v>0</v>
      </c>
      <c r="S42" s="97">
        <v>1</v>
      </c>
      <c r="T42" s="101">
        <v>0</v>
      </c>
      <c r="U42" s="101">
        <v>0</v>
      </c>
      <c r="V42" s="101">
        <v>0</v>
      </c>
      <c r="W42" s="101">
        <v>0</v>
      </c>
      <c r="X42" s="101">
        <v>0</v>
      </c>
      <c r="Y42" s="101">
        <v>0</v>
      </c>
      <c r="Z42" s="97">
        <v>1</v>
      </c>
      <c r="AA42" s="101">
        <v>0</v>
      </c>
      <c r="AB42" s="101">
        <v>0</v>
      </c>
      <c r="AC42" s="101">
        <v>0</v>
      </c>
      <c r="AD42" s="101">
        <v>0</v>
      </c>
      <c r="AE42" s="101">
        <v>0</v>
      </c>
      <c r="AF42" s="101">
        <v>0</v>
      </c>
      <c r="AG42" s="97">
        <v>1</v>
      </c>
      <c r="AH42" s="101">
        <v>0</v>
      </c>
      <c r="AI42" s="101">
        <v>0</v>
      </c>
    </row>
    <row r="43" spans="1:35" ht="18" x14ac:dyDescent="0.4">
      <c r="A43" s="101">
        <v>0</v>
      </c>
      <c r="B43" s="101">
        <v>0</v>
      </c>
      <c r="C43" s="101">
        <v>0</v>
      </c>
      <c r="D43" s="101">
        <v>0</v>
      </c>
      <c r="E43" s="97">
        <v>1</v>
      </c>
      <c r="F43" s="101">
        <v>0</v>
      </c>
      <c r="G43" s="101">
        <v>0</v>
      </c>
      <c r="H43" s="96" t="s">
        <v>335</v>
      </c>
      <c r="I43" s="101">
        <v>0</v>
      </c>
      <c r="J43" s="101">
        <v>0</v>
      </c>
      <c r="K43" s="101">
        <v>0</v>
      </c>
      <c r="L43" s="97">
        <v>1</v>
      </c>
      <c r="M43" s="101">
        <v>0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97">
        <v>1</v>
      </c>
      <c r="T43" s="101">
        <v>0</v>
      </c>
      <c r="U43" s="101">
        <v>0</v>
      </c>
      <c r="V43" s="96" t="s">
        <v>232</v>
      </c>
      <c r="W43" s="101">
        <v>0</v>
      </c>
      <c r="X43" s="101">
        <v>0</v>
      </c>
      <c r="Y43" s="101">
        <v>0</v>
      </c>
      <c r="Z43" s="97">
        <v>1</v>
      </c>
      <c r="AA43" s="101">
        <v>0</v>
      </c>
      <c r="AB43" s="101">
        <v>0</v>
      </c>
      <c r="AC43" s="101">
        <v>0</v>
      </c>
      <c r="AD43" s="101">
        <v>0</v>
      </c>
      <c r="AE43" s="101">
        <v>0</v>
      </c>
      <c r="AF43" s="101">
        <v>0</v>
      </c>
      <c r="AG43" s="97">
        <v>1</v>
      </c>
      <c r="AH43" s="101">
        <v>0</v>
      </c>
      <c r="AI43" s="101">
        <v>0</v>
      </c>
    </row>
    <row r="44" spans="1:35" ht="18" x14ac:dyDescent="0.4">
      <c r="A44" s="101">
        <v>0</v>
      </c>
      <c r="B44" s="101">
        <v>0</v>
      </c>
      <c r="C44" s="101">
        <v>0</v>
      </c>
      <c r="D44" s="101">
        <v>0</v>
      </c>
      <c r="E44" s="97">
        <v>1</v>
      </c>
      <c r="F44" s="101">
        <v>0</v>
      </c>
      <c r="G44" s="101">
        <v>0</v>
      </c>
      <c r="H44" s="96" t="s">
        <v>287</v>
      </c>
      <c r="I44" s="101">
        <v>0</v>
      </c>
      <c r="J44" s="101">
        <v>0</v>
      </c>
      <c r="K44" s="101">
        <v>0</v>
      </c>
      <c r="L44" s="97">
        <v>1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97">
        <v>1</v>
      </c>
      <c r="T44" s="101">
        <v>0</v>
      </c>
      <c r="U44" s="101">
        <v>0</v>
      </c>
      <c r="V44" s="96" t="s">
        <v>335</v>
      </c>
      <c r="W44" s="101">
        <v>0</v>
      </c>
      <c r="X44" s="101">
        <v>0</v>
      </c>
      <c r="Y44" s="101">
        <v>0</v>
      </c>
      <c r="Z44" s="97">
        <v>1</v>
      </c>
      <c r="AA44" s="101">
        <v>0</v>
      </c>
      <c r="AB44" s="101">
        <v>0</v>
      </c>
      <c r="AC44" s="101">
        <v>0</v>
      </c>
      <c r="AD44" s="101">
        <v>0</v>
      </c>
      <c r="AE44" s="101">
        <v>0</v>
      </c>
      <c r="AF44" s="101">
        <v>0</v>
      </c>
      <c r="AG44" s="97">
        <v>1</v>
      </c>
      <c r="AH44" s="101">
        <v>0</v>
      </c>
      <c r="AI44" s="101">
        <v>0</v>
      </c>
    </row>
    <row r="45" spans="1:35" ht="18" x14ac:dyDescent="0.4">
      <c r="A45" s="101">
        <v>0</v>
      </c>
      <c r="B45" s="101">
        <v>0</v>
      </c>
      <c r="C45" s="101">
        <v>0</v>
      </c>
      <c r="D45" s="101">
        <v>0</v>
      </c>
      <c r="E45" s="97">
        <v>1</v>
      </c>
      <c r="F45" s="101">
        <v>0</v>
      </c>
      <c r="G45" s="101">
        <v>0</v>
      </c>
      <c r="H45" s="96" t="s">
        <v>249</v>
      </c>
      <c r="I45" s="101">
        <v>0</v>
      </c>
      <c r="J45" s="101">
        <v>0</v>
      </c>
      <c r="K45" s="101">
        <v>0</v>
      </c>
      <c r="L45" s="97">
        <v>1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97">
        <v>1</v>
      </c>
      <c r="T45" s="101">
        <v>0</v>
      </c>
      <c r="U45" s="101">
        <v>0</v>
      </c>
      <c r="V45" s="96" t="s">
        <v>287</v>
      </c>
      <c r="W45" s="101">
        <v>0</v>
      </c>
      <c r="X45" s="101">
        <v>0</v>
      </c>
      <c r="Y45" s="101">
        <v>0</v>
      </c>
      <c r="Z45" s="97">
        <v>1</v>
      </c>
      <c r="AA45" s="101">
        <v>0</v>
      </c>
      <c r="AB45" s="101">
        <v>0</v>
      </c>
      <c r="AC45" s="101">
        <v>0</v>
      </c>
      <c r="AD45" s="101">
        <v>0</v>
      </c>
      <c r="AE45" s="101">
        <v>0</v>
      </c>
      <c r="AF45" s="101">
        <v>0</v>
      </c>
      <c r="AG45" s="97">
        <v>1</v>
      </c>
      <c r="AH45" s="101">
        <v>0</v>
      </c>
      <c r="AI45" s="101">
        <v>0</v>
      </c>
    </row>
    <row r="46" spans="1:35" ht="18" x14ac:dyDescent="0.4">
      <c r="A46" s="96" t="s">
        <v>232</v>
      </c>
      <c r="B46" s="101">
        <v>0</v>
      </c>
      <c r="C46" s="101">
        <v>0</v>
      </c>
      <c r="D46" s="101">
        <v>0</v>
      </c>
      <c r="E46" s="97">
        <v>1</v>
      </c>
      <c r="F46" s="101">
        <v>0</v>
      </c>
      <c r="G46" s="101">
        <v>0</v>
      </c>
      <c r="H46" s="96" t="s">
        <v>302</v>
      </c>
      <c r="I46" s="101">
        <v>0</v>
      </c>
      <c r="J46" s="101">
        <v>0</v>
      </c>
      <c r="K46" s="101">
        <v>0</v>
      </c>
      <c r="L46" s="97">
        <v>1</v>
      </c>
      <c r="M46" s="101">
        <v>0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97">
        <v>1</v>
      </c>
      <c r="T46" s="101">
        <v>0</v>
      </c>
      <c r="U46" s="101">
        <v>0</v>
      </c>
      <c r="V46" s="96" t="s">
        <v>249</v>
      </c>
      <c r="W46" s="101">
        <v>0</v>
      </c>
      <c r="X46" s="101">
        <v>0</v>
      </c>
      <c r="Y46" s="101">
        <v>0</v>
      </c>
      <c r="Z46" s="97">
        <v>1</v>
      </c>
      <c r="AA46" s="101">
        <v>0</v>
      </c>
      <c r="AB46" s="101">
        <v>0</v>
      </c>
      <c r="AC46" s="101">
        <v>0</v>
      </c>
      <c r="AD46" s="101">
        <v>0</v>
      </c>
      <c r="AE46" s="101">
        <v>0</v>
      </c>
      <c r="AF46" s="101">
        <v>0</v>
      </c>
      <c r="AG46" s="97">
        <v>1</v>
      </c>
      <c r="AH46" s="101">
        <v>0</v>
      </c>
      <c r="AI46" s="101">
        <v>0</v>
      </c>
    </row>
    <row r="47" spans="1:35" ht="18" x14ac:dyDescent="0.4">
      <c r="A47" s="96" t="s">
        <v>335</v>
      </c>
      <c r="B47" s="101">
        <v>0</v>
      </c>
      <c r="C47" s="101">
        <v>0</v>
      </c>
      <c r="D47" s="101">
        <v>0</v>
      </c>
      <c r="E47" s="97">
        <v>1</v>
      </c>
      <c r="F47" s="101">
        <v>0</v>
      </c>
      <c r="G47" s="101">
        <v>0</v>
      </c>
      <c r="H47" s="96" t="s">
        <v>326</v>
      </c>
      <c r="I47" s="101">
        <v>0</v>
      </c>
      <c r="J47" s="101">
        <v>0</v>
      </c>
      <c r="K47" s="101">
        <v>0</v>
      </c>
      <c r="L47" s="97">
        <v>1</v>
      </c>
      <c r="M47" s="101">
        <v>0</v>
      </c>
      <c r="N47" s="101">
        <v>0</v>
      </c>
      <c r="O47" s="96" t="s">
        <v>335</v>
      </c>
      <c r="P47" s="101">
        <v>0</v>
      </c>
      <c r="Q47" s="101">
        <v>0</v>
      </c>
      <c r="R47" s="101">
        <v>0</v>
      </c>
      <c r="S47" s="97">
        <v>1</v>
      </c>
      <c r="T47" s="101">
        <v>0</v>
      </c>
      <c r="U47" s="101">
        <v>0</v>
      </c>
      <c r="V47" s="96" t="s">
        <v>302</v>
      </c>
      <c r="W47" s="101">
        <v>0</v>
      </c>
      <c r="X47" s="101">
        <v>0</v>
      </c>
      <c r="Y47" s="101">
        <v>0</v>
      </c>
      <c r="Z47" s="97">
        <v>1</v>
      </c>
      <c r="AA47" s="101">
        <v>0</v>
      </c>
      <c r="AB47" s="101">
        <v>0</v>
      </c>
      <c r="AC47" s="101">
        <v>0</v>
      </c>
      <c r="AD47" s="101">
        <v>0</v>
      </c>
      <c r="AE47" s="101">
        <v>0</v>
      </c>
      <c r="AF47" s="101">
        <v>0</v>
      </c>
      <c r="AG47" s="97">
        <v>1</v>
      </c>
      <c r="AH47" s="101">
        <v>0</v>
      </c>
      <c r="AI47" s="101">
        <v>0</v>
      </c>
    </row>
    <row r="48" spans="1:35" ht="18" x14ac:dyDescent="0.4">
      <c r="A48" s="96" t="s">
        <v>287</v>
      </c>
      <c r="B48" s="101">
        <v>0</v>
      </c>
      <c r="C48" s="101">
        <v>0</v>
      </c>
      <c r="D48" s="101">
        <v>0</v>
      </c>
      <c r="E48" s="97">
        <v>1</v>
      </c>
      <c r="F48" s="101">
        <v>0</v>
      </c>
      <c r="G48" s="101">
        <v>0</v>
      </c>
      <c r="H48" s="96" t="s">
        <v>282</v>
      </c>
      <c r="I48" s="101">
        <v>0</v>
      </c>
      <c r="J48" s="101">
        <v>0</v>
      </c>
      <c r="K48" s="101">
        <v>0</v>
      </c>
      <c r="L48" s="97">
        <v>1</v>
      </c>
      <c r="M48" s="101">
        <v>0</v>
      </c>
      <c r="N48" s="101">
        <v>0</v>
      </c>
      <c r="O48" s="96" t="s">
        <v>287</v>
      </c>
      <c r="P48" s="101">
        <v>0</v>
      </c>
      <c r="Q48" s="101">
        <v>0</v>
      </c>
      <c r="R48" s="101">
        <v>0</v>
      </c>
      <c r="S48" s="97">
        <v>1</v>
      </c>
      <c r="T48" s="101">
        <v>0</v>
      </c>
      <c r="U48" s="101">
        <v>0</v>
      </c>
      <c r="V48" s="96" t="s">
        <v>326</v>
      </c>
      <c r="W48" s="101">
        <v>0</v>
      </c>
      <c r="X48" s="101">
        <v>0</v>
      </c>
      <c r="Y48" s="101">
        <v>0</v>
      </c>
      <c r="Z48" s="97">
        <v>1</v>
      </c>
      <c r="AA48" s="101">
        <v>0</v>
      </c>
      <c r="AB48" s="101">
        <v>0</v>
      </c>
      <c r="AC48" s="101">
        <v>0</v>
      </c>
      <c r="AD48" s="101">
        <v>0</v>
      </c>
      <c r="AE48" s="101">
        <v>0</v>
      </c>
      <c r="AF48" s="101">
        <v>0</v>
      </c>
      <c r="AG48" s="97">
        <v>1</v>
      </c>
      <c r="AH48" s="101">
        <v>0</v>
      </c>
      <c r="AI48" s="101">
        <v>0</v>
      </c>
    </row>
    <row r="49" spans="1:35" ht="18" x14ac:dyDescent="0.4">
      <c r="A49" s="96" t="s">
        <v>249</v>
      </c>
      <c r="B49" s="101">
        <v>0</v>
      </c>
      <c r="C49" s="101">
        <v>0</v>
      </c>
      <c r="D49" s="101">
        <v>0</v>
      </c>
      <c r="E49" s="97">
        <v>1</v>
      </c>
      <c r="F49" s="101">
        <v>0</v>
      </c>
      <c r="G49" s="101">
        <v>0</v>
      </c>
      <c r="H49" s="96" t="s">
        <v>215</v>
      </c>
      <c r="I49" s="101">
        <v>0</v>
      </c>
      <c r="J49" s="101">
        <v>0</v>
      </c>
      <c r="K49" s="101">
        <v>0</v>
      </c>
      <c r="L49" s="97">
        <v>1</v>
      </c>
      <c r="M49" s="101">
        <v>0</v>
      </c>
      <c r="N49" s="101">
        <v>0</v>
      </c>
      <c r="O49" s="96" t="s">
        <v>249</v>
      </c>
      <c r="P49" s="101">
        <v>0</v>
      </c>
      <c r="Q49" s="101">
        <v>0</v>
      </c>
      <c r="R49" s="101">
        <v>0</v>
      </c>
      <c r="S49" s="97">
        <v>1</v>
      </c>
      <c r="T49" s="101">
        <v>0</v>
      </c>
      <c r="U49" s="101">
        <v>0</v>
      </c>
      <c r="V49" s="96" t="s">
        <v>282</v>
      </c>
      <c r="W49" s="101">
        <v>0</v>
      </c>
      <c r="X49" s="101">
        <v>0</v>
      </c>
      <c r="Y49" s="101">
        <v>0</v>
      </c>
      <c r="Z49" s="97">
        <v>1</v>
      </c>
      <c r="AA49" s="101">
        <v>0</v>
      </c>
      <c r="AB49" s="101">
        <v>0</v>
      </c>
      <c r="AC49" s="101">
        <v>0</v>
      </c>
      <c r="AD49" s="101">
        <v>0</v>
      </c>
      <c r="AE49" s="101">
        <v>0</v>
      </c>
      <c r="AF49" s="101">
        <v>0</v>
      </c>
      <c r="AG49" s="97">
        <v>1</v>
      </c>
      <c r="AH49" s="101">
        <v>0</v>
      </c>
      <c r="AI49" s="101">
        <v>0</v>
      </c>
    </row>
    <row r="50" spans="1:35" ht="18" x14ac:dyDescent="0.4">
      <c r="A50" s="96" t="s">
        <v>302</v>
      </c>
      <c r="B50" s="101">
        <v>0</v>
      </c>
      <c r="C50" s="101">
        <v>0</v>
      </c>
      <c r="D50" s="101">
        <v>0</v>
      </c>
      <c r="E50" s="97">
        <v>1</v>
      </c>
      <c r="F50" s="101">
        <v>0</v>
      </c>
      <c r="G50" s="101">
        <v>0</v>
      </c>
      <c r="H50" s="96" t="s">
        <v>269</v>
      </c>
      <c r="I50" s="101">
        <v>0</v>
      </c>
      <c r="J50" s="101">
        <v>0</v>
      </c>
      <c r="K50" s="101">
        <v>0</v>
      </c>
      <c r="L50" s="97">
        <v>1</v>
      </c>
      <c r="M50" s="101">
        <v>0</v>
      </c>
      <c r="N50" s="101">
        <v>0</v>
      </c>
      <c r="O50" s="96" t="s">
        <v>302</v>
      </c>
      <c r="P50" s="101">
        <v>0</v>
      </c>
      <c r="Q50" s="101">
        <v>0</v>
      </c>
      <c r="R50" s="101">
        <v>0</v>
      </c>
      <c r="S50" s="97">
        <v>1</v>
      </c>
      <c r="T50" s="101">
        <v>0</v>
      </c>
      <c r="U50" s="101">
        <v>0</v>
      </c>
      <c r="V50" s="96" t="s">
        <v>215</v>
      </c>
      <c r="W50" s="101">
        <v>0</v>
      </c>
      <c r="X50" s="101">
        <v>0</v>
      </c>
      <c r="Y50" s="101">
        <v>0</v>
      </c>
      <c r="Z50" s="97">
        <v>1</v>
      </c>
      <c r="AA50" s="101">
        <v>0</v>
      </c>
      <c r="AB50" s="101">
        <v>0</v>
      </c>
      <c r="AC50" s="101">
        <v>0</v>
      </c>
      <c r="AD50" s="101">
        <v>0</v>
      </c>
      <c r="AE50" s="101">
        <v>0</v>
      </c>
      <c r="AF50" s="101">
        <v>0</v>
      </c>
      <c r="AG50" s="97">
        <v>1</v>
      </c>
      <c r="AH50" s="101">
        <v>0</v>
      </c>
      <c r="AI50" s="101">
        <v>0</v>
      </c>
    </row>
    <row r="51" spans="1:35" ht="18" x14ac:dyDescent="0.4">
      <c r="A51" s="96" t="s">
        <v>326</v>
      </c>
      <c r="B51" s="101">
        <v>0</v>
      </c>
      <c r="C51" s="101">
        <v>0</v>
      </c>
      <c r="D51" s="101">
        <v>0</v>
      </c>
      <c r="E51" s="97">
        <v>1</v>
      </c>
      <c r="F51" s="101">
        <v>0</v>
      </c>
      <c r="G51" s="101">
        <v>0</v>
      </c>
      <c r="H51" s="96" t="s">
        <v>247</v>
      </c>
      <c r="I51" s="101">
        <v>0</v>
      </c>
      <c r="J51" s="101">
        <v>0</v>
      </c>
      <c r="K51" s="101">
        <v>0</v>
      </c>
      <c r="L51" s="97">
        <v>1</v>
      </c>
      <c r="M51" s="101">
        <v>0</v>
      </c>
      <c r="N51" s="101">
        <v>0</v>
      </c>
      <c r="O51" s="96" t="s">
        <v>326</v>
      </c>
      <c r="P51" s="101">
        <v>0</v>
      </c>
      <c r="Q51" s="101">
        <v>0</v>
      </c>
      <c r="R51" s="101">
        <v>0</v>
      </c>
      <c r="S51" s="97">
        <v>1</v>
      </c>
      <c r="T51" s="101">
        <v>0</v>
      </c>
      <c r="U51" s="101">
        <v>0</v>
      </c>
      <c r="V51" s="96" t="s">
        <v>269</v>
      </c>
      <c r="W51" s="101">
        <v>0</v>
      </c>
      <c r="X51" s="101">
        <v>0</v>
      </c>
      <c r="Y51" s="101">
        <v>0</v>
      </c>
      <c r="Z51" s="97">
        <v>1</v>
      </c>
      <c r="AA51" s="101">
        <v>0</v>
      </c>
      <c r="AB51" s="101">
        <v>0</v>
      </c>
      <c r="AC51" s="96" t="s">
        <v>232</v>
      </c>
      <c r="AD51" s="101">
        <v>0</v>
      </c>
      <c r="AE51" s="101">
        <v>0</v>
      </c>
      <c r="AF51" s="101">
        <v>0</v>
      </c>
      <c r="AG51" s="97">
        <v>1</v>
      </c>
      <c r="AH51" s="101">
        <v>0</v>
      </c>
      <c r="AI51" s="101">
        <v>0</v>
      </c>
    </row>
    <row r="52" spans="1:35" ht="18" x14ac:dyDescent="0.4">
      <c r="A52" s="96" t="s">
        <v>282</v>
      </c>
      <c r="B52" s="101">
        <v>0</v>
      </c>
      <c r="C52" s="101">
        <v>0</v>
      </c>
      <c r="D52" s="101">
        <v>0</v>
      </c>
      <c r="E52" s="97">
        <v>1</v>
      </c>
      <c r="F52" s="101">
        <v>0</v>
      </c>
      <c r="G52" s="101">
        <v>0</v>
      </c>
      <c r="H52" s="96" t="s">
        <v>340</v>
      </c>
      <c r="I52" s="101">
        <v>0</v>
      </c>
      <c r="J52" s="101">
        <v>0</v>
      </c>
      <c r="K52" s="101">
        <v>0</v>
      </c>
      <c r="L52" s="97">
        <v>1</v>
      </c>
      <c r="M52" s="101">
        <v>0</v>
      </c>
      <c r="N52" s="101">
        <v>0</v>
      </c>
      <c r="O52" s="96" t="s">
        <v>282</v>
      </c>
      <c r="P52" s="101">
        <v>0</v>
      </c>
      <c r="Q52" s="101">
        <v>0</v>
      </c>
      <c r="R52" s="101">
        <v>0</v>
      </c>
      <c r="S52" s="97">
        <v>1</v>
      </c>
      <c r="T52" s="101">
        <v>0</v>
      </c>
      <c r="U52" s="101">
        <v>0</v>
      </c>
      <c r="V52" s="96" t="s">
        <v>340</v>
      </c>
      <c r="W52" s="101">
        <v>0</v>
      </c>
      <c r="X52" s="101">
        <v>0</v>
      </c>
      <c r="Y52" s="101">
        <v>0</v>
      </c>
      <c r="Z52" s="97">
        <v>1</v>
      </c>
      <c r="AA52" s="101">
        <v>0</v>
      </c>
      <c r="AB52" s="101">
        <v>0</v>
      </c>
      <c r="AC52" s="96" t="s">
        <v>335</v>
      </c>
      <c r="AD52" s="101">
        <v>0</v>
      </c>
      <c r="AE52" s="101">
        <v>0</v>
      </c>
      <c r="AF52" s="101">
        <v>0</v>
      </c>
      <c r="AG52" s="97">
        <v>1</v>
      </c>
      <c r="AH52" s="101">
        <v>0</v>
      </c>
      <c r="AI52" s="101">
        <v>0</v>
      </c>
    </row>
    <row r="53" spans="1:35" ht="18" x14ac:dyDescent="0.4">
      <c r="A53" s="96" t="s">
        <v>269</v>
      </c>
      <c r="B53" s="101">
        <v>0</v>
      </c>
      <c r="C53" s="101">
        <v>0</v>
      </c>
      <c r="D53" s="101">
        <v>0</v>
      </c>
      <c r="E53" s="97">
        <v>1</v>
      </c>
      <c r="F53" s="101">
        <v>0</v>
      </c>
      <c r="G53" s="101">
        <v>0</v>
      </c>
      <c r="H53" s="96" t="s">
        <v>265</v>
      </c>
      <c r="I53" s="101">
        <v>0</v>
      </c>
      <c r="J53" s="101">
        <v>0</v>
      </c>
      <c r="K53" s="101">
        <v>0</v>
      </c>
      <c r="L53" s="97">
        <v>1</v>
      </c>
      <c r="M53" s="101">
        <v>0</v>
      </c>
      <c r="N53" s="101">
        <v>0</v>
      </c>
      <c r="O53" s="96" t="s">
        <v>215</v>
      </c>
      <c r="P53" s="101">
        <v>0</v>
      </c>
      <c r="Q53" s="101">
        <v>0</v>
      </c>
      <c r="R53" s="101">
        <v>0</v>
      </c>
      <c r="S53" s="97">
        <v>1</v>
      </c>
      <c r="T53" s="101">
        <v>0</v>
      </c>
      <c r="U53" s="101">
        <v>0</v>
      </c>
      <c r="V53" s="96" t="s">
        <v>281</v>
      </c>
      <c r="W53" s="101">
        <v>0</v>
      </c>
      <c r="X53" s="101">
        <v>0</v>
      </c>
      <c r="Y53" s="101">
        <v>0</v>
      </c>
      <c r="Z53" s="97">
        <v>1</v>
      </c>
      <c r="AA53" s="101">
        <v>0</v>
      </c>
      <c r="AB53" s="101">
        <v>0</v>
      </c>
      <c r="AC53" s="96" t="s">
        <v>287</v>
      </c>
      <c r="AD53" s="101">
        <v>0</v>
      </c>
      <c r="AE53" s="101">
        <v>0</v>
      </c>
      <c r="AF53" s="101">
        <v>0</v>
      </c>
      <c r="AG53" s="97">
        <v>1</v>
      </c>
      <c r="AH53" s="101">
        <v>0</v>
      </c>
      <c r="AI53" s="101">
        <v>0</v>
      </c>
    </row>
    <row r="54" spans="1:35" ht="18" x14ac:dyDescent="0.4">
      <c r="A54" s="96" t="s">
        <v>340</v>
      </c>
      <c r="B54" s="101">
        <v>0</v>
      </c>
      <c r="C54" s="101">
        <v>0</v>
      </c>
      <c r="D54" s="101">
        <v>0</v>
      </c>
      <c r="E54" s="97">
        <v>1</v>
      </c>
      <c r="F54" s="101">
        <v>0</v>
      </c>
      <c r="G54" s="101">
        <v>0</v>
      </c>
      <c r="H54" s="96" t="s">
        <v>245</v>
      </c>
      <c r="I54" s="101">
        <v>0</v>
      </c>
      <c r="J54" s="101">
        <v>0</v>
      </c>
      <c r="K54" s="101">
        <v>0</v>
      </c>
      <c r="L54" s="97">
        <v>1</v>
      </c>
      <c r="M54" s="101">
        <v>0</v>
      </c>
      <c r="N54" s="101">
        <v>0</v>
      </c>
      <c r="O54" s="96" t="s">
        <v>269</v>
      </c>
      <c r="P54" s="101">
        <v>0</v>
      </c>
      <c r="Q54" s="101">
        <v>0</v>
      </c>
      <c r="R54" s="101">
        <v>0</v>
      </c>
      <c r="S54" s="97">
        <v>1</v>
      </c>
      <c r="T54" s="101">
        <v>0</v>
      </c>
      <c r="U54" s="101">
        <v>0</v>
      </c>
      <c r="V54" s="96" t="s">
        <v>307</v>
      </c>
      <c r="W54" s="101">
        <v>0</v>
      </c>
      <c r="X54" s="101">
        <v>0</v>
      </c>
      <c r="Y54" s="101">
        <v>0</v>
      </c>
      <c r="Z54" s="97">
        <v>1</v>
      </c>
      <c r="AA54" s="101">
        <v>0</v>
      </c>
      <c r="AB54" s="101">
        <v>0</v>
      </c>
      <c r="AC54" s="96" t="s">
        <v>302</v>
      </c>
      <c r="AD54" s="101">
        <v>0</v>
      </c>
      <c r="AE54" s="101">
        <v>0</v>
      </c>
      <c r="AF54" s="101">
        <v>0</v>
      </c>
      <c r="AG54" s="97">
        <v>1</v>
      </c>
      <c r="AH54" s="101">
        <v>0</v>
      </c>
      <c r="AI54" s="101">
        <v>0</v>
      </c>
    </row>
    <row r="55" spans="1:35" ht="18" x14ac:dyDescent="0.4">
      <c r="A55" s="96" t="s">
        <v>281</v>
      </c>
      <c r="B55" s="101">
        <v>0</v>
      </c>
      <c r="C55" s="101">
        <v>0</v>
      </c>
      <c r="D55" s="101">
        <v>0</v>
      </c>
      <c r="E55" s="97">
        <v>1</v>
      </c>
      <c r="F55" s="101">
        <v>0</v>
      </c>
      <c r="G55" s="101">
        <v>0</v>
      </c>
      <c r="H55" s="96" t="s">
        <v>259</v>
      </c>
      <c r="I55" s="101">
        <v>0</v>
      </c>
      <c r="J55" s="101">
        <v>0</v>
      </c>
      <c r="K55" s="101">
        <v>0</v>
      </c>
      <c r="L55" s="97">
        <v>1</v>
      </c>
      <c r="M55" s="101">
        <v>0</v>
      </c>
      <c r="N55" s="101">
        <v>0</v>
      </c>
      <c r="O55" s="96" t="s">
        <v>247</v>
      </c>
      <c r="P55" s="101">
        <v>0</v>
      </c>
      <c r="Q55" s="101">
        <v>0</v>
      </c>
      <c r="R55" s="101">
        <v>0</v>
      </c>
      <c r="S55" s="97">
        <v>1</v>
      </c>
      <c r="T55" s="101">
        <v>0</v>
      </c>
      <c r="U55" s="101">
        <v>0</v>
      </c>
      <c r="V55" s="96" t="s">
        <v>312</v>
      </c>
      <c r="W55" s="101">
        <v>0</v>
      </c>
      <c r="X55" s="101">
        <v>0</v>
      </c>
      <c r="Y55" s="101">
        <v>0</v>
      </c>
      <c r="Z55" s="97">
        <v>1</v>
      </c>
      <c r="AA55" s="101">
        <v>0</v>
      </c>
      <c r="AB55" s="101">
        <v>0</v>
      </c>
      <c r="AC55" s="96" t="s">
        <v>282</v>
      </c>
      <c r="AD55" s="101">
        <v>0</v>
      </c>
      <c r="AE55" s="101">
        <v>0</v>
      </c>
      <c r="AF55" s="101">
        <v>0</v>
      </c>
      <c r="AG55" s="97">
        <v>1</v>
      </c>
      <c r="AH55" s="101">
        <v>0</v>
      </c>
      <c r="AI55" s="101">
        <v>0</v>
      </c>
    </row>
    <row r="56" spans="1:35" ht="36" x14ac:dyDescent="0.4">
      <c r="A56" s="96" t="s">
        <v>307</v>
      </c>
      <c r="B56" s="101">
        <v>0</v>
      </c>
      <c r="C56" s="101">
        <v>0</v>
      </c>
      <c r="D56" s="101">
        <v>0</v>
      </c>
      <c r="E56" s="97">
        <v>1</v>
      </c>
      <c r="F56" s="101">
        <v>0</v>
      </c>
      <c r="G56" s="101">
        <v>0</v>
      </c>
      <c r="H56" s="96" t="s">
        <v>239</v>
      </c>
      <c r="I56" s="101">
        <v>0</v>
      </c>
      <c r="J56" s="101">
        <v>0</v>
      </c>
      <c r="K56" s="101">
        <v>0</v>
      </c>
      <c r="L56" s="97">
        <v>1</v>
      </c>
      <c r="M56" s="101">
        <v>0</v>
      </c>
      <c r="N56" s="101">
        <v>0</v>
      </c>
      <c r="O56" s="96" t="s">
        <v>340</v>
      </c>
      <c r="P56" s="101">
        <v>0</v>
      </c>
      <c r="Q56" s="101">
        <v>0</v>
      </c>
      <c r="R56" s="101">
        <v>0</v>
      </c>
      <c r="S56" s="97">
        <v>1</v>
      </c>
      <c r="T56" s="101">
        <v>0</v>
      </c>
      <c r="U56" s="101">
        <v>0</v>
      </c>
      <c r="V56" s="96" t="s">
        <v>301</v>
      </c>
      <c r="W56" s="101">
        <v>0</v>
      </c>
      <c r="X56" s="101">
        <v>0</v>
      </c>
      <c r="Y56" s="101">
        <v>0</v>
      </c>
      <c r="Z56" s="97">
        <v>1</v>
      </c>
      <c r="AA56" s="101">
        <v>0</v>
      </c>
      <c r="AB56" s="101">
        <v>0</v>
      </c>
      <c r="AC56" s="96" t="s">
        <v>215</v>
      </c>
      <c r="AD56" s="101">
        <v>0</v>
      </c>
      <c r="AE56" s="101">
        <v>0</v>
      </c>
      <c r="AF56" s="101">
        <v>0</v>
      </c>
      <c r="AG56" s="97">
        <v>1</v>
      </c>
      <c r="AH56" s="101">
        <v>0</v>
      </c>
      <c r="AI56" s="101">
        <v>0</v>
      </c>
    </row>
    <row r="57" spans="1:35" ht="18" x14ac:dyDescent="0.4">
      <c r="A57" s="96" t="s">
        <v>312</v>
      </c>
      <c r="B57" s="101">
        <v>0</v>
      </c>
      <c r="C57" s="101">
        <v>0</v>
      </c>
      <c r="D57" s="101">
        <v>0</v>
      </c>
      <c r="E57" s="97">
        <v>1</v>
      </c>
      <c r="F57" s="101">
        <v>0</v>
      </c>
      <c r="G57" s="101">
        <v>0</v>
      </c>
      <c r="H57" s="96" t="s">
        <v>281</v>
      </c>
      <c r="I57" s="101">
        <v>0</v>
      </c>
      <c r="J57" s="101">
        <v>0</v>
      </c>
      <c r="K57" s="101">
        <v>0</v>
      </c>
      <c r="L57" s="97">
        <v>1</v>
      </c>
      <c r="M57" s="101">
        <v>0</v>
      </c>
      <c r="N57" s="101">
        <v>0</v>
      </c>
      <c r="O57" s="96" t="s">
        <v>265</v>
      </c>
      <c r="P57" s="101">
        <v>0</v>
      </c>
      <c r="Q57" s="101">
        <v>0</v>
      </c>
      <c r="R57" s="101">
        <v>0</v>
      </c>
      <c r="S57" s="97">
        <v>1</v>
      </c>
      <c r="T57" s="101">
        <v>0</v>
      </c>
      <c r="U57" s="101">
        <v>0</v>
      </c>
      <c r="V57" s="96" t="s">
        <v>343</v>
      </c>
      <c r="W57" s="101">
        <v>0</v>
      </c>
      <c r="X57" s="101">
        <v>0</v>
      </c>
      <c r="Y57" s="101">
        <v>0</v>
      </c>
      <c r="Z57" s="97">
        <v>1</v>
      </c>
      <c r="AA57" s="101">
        <v>0</v>
      </c>
      <c r="AB57" s="101">
        <v>0</v>
      </c>
      <c r="AC57" s="96" t="s">
        <v>247</v>
      </c>
      <c r="AD57" s="101">
        <v>0</v>
      </c>
      <c r="AE57" s="101">
        <v>0</v>
      </c>
      <c r="AF57" s="101">
        <v>0</v>
      </c>
      <c r="AG57" s="97">
        <v>1</v>
      </c>
      <c r="AH57" s="101">
        <v>0</v>
      </c>
      <c r="AI57" s="101">
        <v>0</v>
      </c>
    </row>
    <row r="58" spans="1:35" ht="18" x14ac:dyDescent="0.4">
      <c r="A58" s="96" t="s">
        <v>301</v>
      </c>
      <c r="B58" s="101">
        <v>0</v>
      </c>
      <c r="C58" s="101">
        <v>0</v>
      </c>
      <c r="D58" s="101">
        <v>0</v>
      </c>
      <c r="E58" s="97">
        <v>1</v>
      </c>
      <c r="F58" s="101">
        <v>0</v>
      </c>
      <c r="G58" s="101">
        <v>0</v>
      </c>
      <c r="H58" s="96" t="s">
        <v>307</v>
      </c>
      <c r="I58" s="101">
        <v>0</v>
      </c>
      <c r="J58" s="101">
        <v>0</v>
      </c>
      <c r="K58" s="101">
        <v>0</v>
      </c>
      <c r="L58" s="97">
        <v>1</v>
      </c>
      <c r="M58" s="101">
        <v>0</v>
      </c>
      <c r="N58" s="101">
        <v>0</v>
      </c>
      <c r="O58" s="96" t="s">
        <v>245</v>
      </c>
      <c r="P58" s="101">
        <v>0</v>
      </c>
      <c r="Q58" s="101">
        <v>0</v>
      </c>
      <c r="R58" s="101">
        <v>0</v>
      </c>
      <c r="S58" s="97">
        <v>1</v>
      </c>
      <c r="T58" s="101">
        <v>0</v>
      </c>
      <c r="U58" s="101">
        <v>0</v>
      </c>
      <c r="V58" s="96" t="s">
        <v>344</v>
      </c>
      <c r="W58" s="101">
        <v>0</v>
      </c>
      <c r="X58" s="101">
        <v>0</v>
      </c>
      <c r="Y58" s="101">
        <v>0</v>
      </c>
      <c r="Z58" s="97">
        <v>1</v>
      </c>
      <c r="AA58" s="101">
        <v>0</v>
      </c>
      <c r="AB58" s="101">
        <v>0</v>
      </c>
      <c r="AC58" s="96" t="s">
        <v>340</v>
      </c>
      <c r="AD58" s="101">
        <v>0</v>
      </c>
      <c r="AE58" s="101">
        <v>0</v>
      </c>
      <c r="AF58" s="101">
        <v>0</v>
      </c>
      <c r="AG58" s="97">
        <v>1</v>
      </c>
      <c r="AH58" s="101">
        <v>0</v>
      </c>
      <c r="AI58" s="101">
        <v>0</v>
      </c>
    </row>
    <row r="59" spans="1:35" ht="18" x14ac:dyDescent="0.4">
      <c r="A59" s="96" t="s">
        <v>343</v>
      </c>
      <c r="B59" s="101">
        <v>0</v>
      </c>
      <c r="C59" s="101">
        <v>0</v>
      </c>
      <c r="D59" s="101">
        <v>0</v>
      </c>
      <c r="E59" s="97">
        <v>1</v>
      </c>
      <c r="F59" s="101">
        <v>0</v>
      </c>
      <c r="G59" s="101">
        <v>0</v>
      </c>
      <c r="H59" s="96" t="s">
        <v>312</v>
      </c>
      <c r="I59" s="101">
        <v>0</v>
      </c>
      <c r="J59" s="101">
        <v>0</v>
      </c>
      <c r="K59" s="101">
        <v>0</v>
      </c>
      <c r="L59" s="97">
        <v>1</v>
      </c>
      <c r="M59" s="101">
        <v>0</v>
      </c>
      <c r="N59" s="101">
        <v>0</v>
      </c>
      <c r="O59" s="96" t="s">
        <v>259</v>
      </c>
      <c r="P59" s="101">
        <v>0</v>
      </c>
      <c r="Q59" s="101">
        <v>0</v>
      </c>
      <c r="R59" s="101">
        <v>0</v>
      </c>
      <c r="S59" s="97">
        <v>1</v>
      </c>
      <c r="T59" s="101">
        <v>0</v>
      </c>
      <c r="U59" s="101">
        <v>0</v>
      </c>
      <c r="V59" s="96" t="s">
        <v>272</v>
      </c>
      <c r="W59" s="101">
        <v>0</v>
      </c>
      <c r="X59" s="101">
        <v>0</v>
      </c>
      <c r="Y59" s="101">
        <v>0</v>
      </c>
      <c r="Z59" s="97">
        <v>1</v>
      </c>
      <c r="AA59" s="101">
        <v>0</v>
      </c>
      <c r="AB59" s="101">
        <v>0</v>
      </c>
      <c r="AC59" s="96" t="s">
        <v>265</v>
      </c>
      <c r="AD59" s="101">
        <v>0</v>
      </c>
      <c r="AE59" s="101">
        <v>0</v>
      </c>
      <c r="AF59" s="101">
        <v>0</v>
      </c>
      <c r="AG59" s="97">
        <v>1</v>
      </c>
      <c r="AH59" s="101">
        <v>0</v>
      </c>
      <c r="AI59" s="101">
        <v>0</v>
      </c>
    </row>
    <row r="60" spans="1:35" ht="36" x14ac:dyDescent="0.4">
      <c r="A60" s="96" t="s">
        <v>344</v>
      </c>
      <c r="B60" s="101">
        <v>0</v>
      </c>
      <c r="C60" s="101">
        <v>0</v>
      </c>
      <c r="D60" s="101">
        <v>0</v>
      </c>
      <c r="E60" s="97">
        <v>1</v>
      </c>
      <c r="F60" s="101">
        <v>0</v>
      </c>
      <c r="G60" s="101">
        <v>0</v>
      </c>
      <c r="H60" s="96" t="s">
        <v>301</v>
      </c>
      <c r="I60" s="101">
        <v>0</v>
      </c>
      <c r="J60" s="101">
        <v>0</v>
      </c>
      <c r="K60" s="101">
        <v>0</v>
      </c>
      <c r="L60" s="97">
        <v>1</v>
      </c>
      <c r="M60" s="101">
        <v>0</v>
      </c>
      <c r="N60" s="101">
        <v>0</v>
      </c>
      <c r="O60" s="96" t="s">
        <v>239</v>
      </c>
      <c r="P60" s="101">
        <v>0</v>
      </c>
      <c r="Q60" s="101">
        <v>0</v>
      </c>
      <c r="R60" s="101">
        <v>0</v>
      </c>
      <c r="S60" s="97">
        <v>1</v>
      </c>
      <c r="T60" s="101">
        <v>0</v>
      </c>
      <c r="U60" s="101">
        <v>0</v>
      </c>
      <c r="V60" s="96" t="s">
        <v>305</v>
      </c>
      <c r="W60" s="101">
        <v>0</v>
      </c>
      <c r="X60" s="101">
        <v>0</v>
      </c>
      <c r="Y60" s="101">
        <v>0</v>
      </c>
      <c r="Z60" s="97">
        <v>1</v>
      </c>
      <c r="AA60" s="101">
        <v>0</v>
      </c>
      <c r="AB60" s="101">
        <v>0</v>
      </c>
      <c r="AC60" s="96" t="s">
        <v>245</v>
      </c>
      <c r="AD60" s="101">
        <v>0</v>
      </c>
      <c r="AE60" s="101">
        <v>0</v>
      </c>
      <c r="AF60" s="101">
        <v>0</v>
      </c>
      <c r="AG60" s="97">
        <v>1</v>
      </c>
      <c r="AH60" s="101">
        <v>0</v>
      </c>
      <c r="AI60" s="101">
        <v>0</v>
      </c>
    </row>
    <row r="61" spans="1:35" ht="18" x14ac:dyDescent="0.4">
      <c r="A61" s="96" t="s">
        <v>272</v>
      </c>
      <c r="B61" s="101">
        <v>0</v>
      </c>
      <c r="C61" s="101">
        <v>0</v>
      </c>
      <c r="D61" s="101">
        <v>0</v>
      </c>
      <c r="E61" s="97">
        <v>1</v>
      </c>
      <c r="F61" s="101">
        <v>0</v>
      </c>
      <c r="G61" s="101">
        <v>0</v>
      </c>
      <c r="H61" s="96" t="s">
        <v>343</v>
      </c>
      <c r="I61" s="101">
        <v>0</v>
      </c>
      <c r="J61" s="101">
        <v>0</v>
      </c>
      <c r="K61" s="101">
        <v>0</v>
      </c>
      <c r="L61" s="97">
        <v>1</v>
      </c>
      <c r="M61" s="101">
        <v>0</v>
      </c>
      <c r="N61" s="101">
        <v>0</v>
      </c>
      <c r="O61" s="96" t="s">
        <v>281</v>
      </c>
      <c r="P61" s="101">
        <v>0</v>
      </c>
      <c r="Q61" s="101">
        <v>0</v>
      </c>
      <c r="R61" s="101">
        <v>0</v>
      </c>
      <c r="S61" s="97">
        <v>1</v>
      </c>
      <c r="T61" s="101">
        <v>0</v>
      </c>
      <c r="U61" s="101">
        <v>0</v>
      </c>
      <c r="V61" s="96" t="s">
        <v>290</v>
      </c>
      <c r="W61" s="101">
        <v>0</v>
      </c>
      <c r="X61" s="101">
        <v>0</v>
      </c>
      <c r="Y61" s="101">
        <v>0</v>
      </c>
      <c r="Z61" s="97">
        <v>1</v>
      </c>
      <c r="AA61" s="101">
        <v>0</v>
      </c>
      <c r="AB61" s="101">
        <v>0</v>
      </c>
      <c r="AC61" s="96" t="s">
        <v>259</v>
      </c>
      <c r="AD61" s="101">
        <v>0</v>
      </c>
      <c r="AE61" s="101">
        <v>0</v>
      </c>
      <c r="AF61" s="101">
        <v>0</v>
      </c>
      <c r="AG61" s="97">
        <v>1</v>
      </c>
      <c r="AH61" s="101">
        <v>0</v>
      </c>
      <c r="AI61" s="101">
        <v>0</v>
      </c>
    </row>
    <row r="62" spans="1:35" ht="36" x14ac:dyDescent="0.4">
      <c r="A62" s="96" t="s">
        <v>305</v>
      </c>
      <c r="B62" s="101">
        <v>0</v>
      </c>
      <c r="C62" s="101">
        <v>0</v>
      </c>
      <c r="D62" s="101">
        <v>0</v>
      </c>
      <c r="E62" s="97">
        <v>1</v>
      </c>
      <c r="F62" s="101">
        <v>0</v>
      </c>
      <c r="G62" s="101">
        <v>0</v>
      </c>
      <c r="H62" s="96" t="s">
        <v>344</v>
      </c>
      <c r="I62" s="101">
        <v>0</v>
      </c>
      <c r="J62" s="101">
        <v>0</v>
      </c>
      <c r="K62" s="101">
        <v>0</v>
      </c>
      <c r="L62" s="97">
        <v>1</v>
      </c>
      <c r="M62" s="101">
        <v>0</v>
      </c>
      <c r="N62" s="101">
        <v>0</v>
      </c>
      <c r="O62" s="96" t="s">
        <v>307</v>
      </c>
      <c r="P62" s="101">
        <v>0</v>
      </c>
      <c r="Q62" s="101">
        <v>0</v>
      </c>
      <c r="R62" s="101">
        <v>0</v>
      </c>
      <c r="S62" s="97">
        <v>1</v>
      </c>
      <c r="T62" s="101">
        <v>0</v>
      </c>
      <c r="U62" s="101">
        <v>0</v>
      </c>
      <c r="V62" s="96" t="s">
        <v>262</v>
      </c>
      <c r="W62" s="101">
        <v>0</v>
      </c>
      <c r="X62" s="101">
        <v>0</v>
      </c>
      <c r="Y62" s="101">
        <v>0</v>
      </c>
      <c r="Z62" s="97">
        <v>1</v>
      </c>
      <c r="AA62" s="101">
        <v>0</v>
      </c>
      <c r="AB62" s="101">
        <v>0</v>
      </c>
      <c r="AC62" s="96" t="s">
        <v>239</v>
      </c>
      <c r="AD62" s="101">
        <v>0</v>
      </c>
      <c r="AE62" s="101">
        <v>0</v>
      </c>
      <c r="AF62" s="101">
        <v>0</v>
      </c>
      <c r="AG62" s="97">
        <v>1</v>
      </c>
      <c r="AH62" s="101">
        <v>0</v>
      </c>
      <c r="AI62" s="101">
        <v>0</v>
      </c>
    </row>
    <row r="63" spans="1:35" ht="18" x14ac:dyDescent="0.4">
      <c r="A63" s="96" t="s">
        <v>290</v>
      </c>
      <c r="B63" s="101">
        <v>0</v>
      </c>
      <c r="C63" s="101">
        <v>0</v>
      </c>
      <c r="D63" s="101">
        <v>0</v>
      </c>
      <c r="E63" s="97">
        <v>1</v>
      </c>
      <c r="F63" s="101">
        <v>0</v>
      </c>
      <c r="G63" s="101">
        <v>0</v>
      </c>
      <c r="H63" s="96" t="s">
        <v>305</v>
      </c>
      <c r="I63" s="101">
        <v>0</v>
      </c>
      <c r="J63" s="101">
        <v>0</v>
      </c>
      <c r="K63" s="101">
        <v>0</v>
      </c>
      <c r="L63" s="97">
        <v>1</v>
      </c>
      <c r="M63" s="101">
        <v>0</v>
      </c>
      <c r="N63" s="101">
        <v>0</v>
      </c>
      <c r="O63" s="96" t="s">
        <v>312</v>
      </c>
      <c r="P63" s="101">
        <v>0</v>
      </c>
      <c r="Q63" s="101">
        <v>0</v>
      </c>
      <c r="R63" s="101">
        <v>0</v>
      </c>
      <c r="S63" s="97">
        <v>1</v>
      </c>
      <c r="T63" s="101">
        <v>0</v>
      </c>
      <c r="U63" s="101">
        <v>0</v>
      </c>
      <c r="V63" s="96" t="s">
        <v>347</v>
      </c>
      <c r="W63" s="101">
        <v>0</v>
      </c>
      <c r="X63" s="101">
        <v>0</v>
      </c>
      <c r="Y63" s="101">
        <v>0</v>
      </c>
      <c r="Z63" s="97">
        <v>1</v>
      </c>
      <c r="AA63" s="101">
        <v>0</v>
      </c>
      <c r="AB63" s="101">
        <v>0</v>
      </c>
      <c r="AC63" s="96" t="s">
        <v>281</v>
      </c>
      <c r="AD63" s="101">
        <v>0</v>
      </c>
      <c r="AE63" s="101">
        <v>0</v>
      </c>
      <c r="AF63" s="101">
        <v>0</v>
      </c>
      <c r="AG63" s="97">
        <v>1</v>
      </c>
      <c r="AH63" s="101">
        <v>0</v>
      </c>
      <c r="AI63" s="101">
        <v>0</v>
      </c>
    </row>
    <row r="64" spans="1:35" ht="18" x14ac:dyDescent="0.4">
      <c r="A64" s="96" t="s">
        <v>262</v>
      </c>
      <c r="B64" s="101">
        <v>0</v>
      </c>
      <c r="C64" s="101">
        <v>0</v>
      </c>
      <c r="D64" s="101">
        <v>0</v>
      </c>
      <c r="E64" s="97">
        <v>1</v>
      </c>
      <c r="F64" s="101">
        <v>0</v>
      </c>
      <c r="G64" s="101">
        <v>0</v>
      </c>
      <c r="H64" s="96" t="s">
        <v>290</v>
      </c>
      <c r="I64" s="101">
        <v>0</v>
      </c>
      <c r="J64" s="101">
        <v>0</v>
      </c>
      <c r="K64" s="101">
        <v>0</v>
      </c>
      <c r="L64" s="97">
        <v>1</v>
      </c>
      <c r="M64" s="101">
        <v>0</v>
      </c>
      <c r="N64" s="101">
        <v>0</v>
      </c>
      <c r="O64" s="96" t="s">
        <v>301</v>
      </c>
      <c r="P64" s="101">
        <v>0</v>
      </c>
      <c r="Q64" s="101">
        <v>0</v>
      </c>
      <c r="R64" s="101">
        <v>0</v>
      </c>
      <c r="S64" s="97">
        <v>1</v>
      </c>
      <c r="T64" s="101">
        <v>0</v>
      </c>
      <c r="U64" s="101">
        <v>0</v>
      </c>
      <c r="V64" s="96" t="s">
        <v>223</v>
      </c>
      <c r="W64" s="101">
        <v>0</v>
      </c>
      <c r="X64" s="101">
        <v>0</v>
      </c>
      <c r="Y64" s="101">
        <v>0</v>
      </c>
      <c r="Z64" s="97">
        <v>1</v>
      </c>
      <c r="AA64" s="101">
        <v>0</v>
      </c>
      <c r="AB64" s="101">
        <v>0</v>
      </c>
      <c r="AC64" s="96" t="s">
        <v>307</v>
      </c>
      <c r="AD64" s="101">
        <v>0</v>
      </c>
      <c r="AE64" s="101">
        <v>0</v>
      </c>
      <c r="AF64" s="101">
        <v>0</v>
      </c>
      <c r="AG64" s="97">
        <v>1</v>
      </c>
      <c r="AH64" s="101">
        <v>0</v>
      </c>
      <c r="AI64" s="101">
        <v>0</v>
      </c>
    </row>
    <row r="65" spans="1:35" ht="18" x14ac:dyDescent="0.4">
      <c r="A65" s="96" t="s">
        <v>347</v>
      </c>
      <c r="B65" s="101">
        <v>0</v>
      </c>
      <c r="C65" s="101">
        <v>0</v>
      </c>
      <c r="D65" s="101">
        <v>0</v>
      </c>
      <c r="E65" s="97">
        <v>1</v>
      </c>
      <c r="F65" s="101">
        <v>0</v>
      </c>
      <c r="G65" s="101">
        <v>0</v>
      </c>
      <c r="H65" s="96" t="s">
        <v>262</v>
      </c>
      <c r="I65" s="101">
        <v>0</v>
      </c>
      <c r="J65" s="101">
        <v>0</v>
      </c>
      <c r="K65" s="101">
        <v>0</v>
      </c>
      <c r="L65" s="97">
        <v>1</v>
      </c>
      <c r="M65" s="101">
        <v>0</v>
      </c>
      <c r="N65" s="101">
        <v>0</v>
      </c>
      <c r="O65" s="96" t="s">
        <v>343</v>
      </c>
      <c r="P65" s="101">
        <v>0</v>
      </c>
      <c r="Q65" s="101">
        <v>0</v>
      </c>
      <c r="R65" s="101">
        <v>0</v>
      </c>
      <c r="S65" s="97">
        <v>1</v>
      </c>
      <c r="T65" s="101">
        <v>0</v>
      </c>
      <c r="U65" s="101">
        <v>0</v>
      </c>
      <c r="V65" s="96" t="s">
        <v>270</v>
      </c>
      <c r="W65" s="101">
        <v>0</v>
      </c>
      <c r="X65" s="101">
        <v>0</v>
      </c>
      <c r="Y65" s="101">
        <v>0</v>
      </c>
      <c r="Z65" s="97">
        <v>1</v>
      </c>
      <c r="AA65" s="101">
        <v>0</v>
      </c>
      <c r="AB65" s="101">
        <v>0</v>
      </c>
      <c r="AC65" s="96" t="s">
        <v>343</v>
      </c>
      <c r="AD65" s="101">
        <v>0</v>
      </c>
      <c r="AE65" s="101">
        <v>0</v>
      </c>
      <c r="AF65" s="101">
        <v>0</v>
      </c>
      <c r="AG65" s="97">
        <v>1</v>
      </c>
      <c r="AH65" s="101">
        <v>0</v>
      </c>
      <c r="AI65" s="101">
        <v>0</v>
      </c>
    </row>
    <row r="66" spans="1:35" ht="18" x14ac:dyDescent="0.4">
      <c r="A66" s="96" t="s">
        <v>270</v>
      </c>
      <c r="B66" s="101">
        <v>0</v>
      </c>
      <c r="C66" s="101">
        <v>0</v>
      </c>
      <c r="D66" s="101">
        <v>0</v>
      </c>
      <c r="E66" s="97">
        <v>1</v>
      </c>
      <c r="F66" s="101">
        <v>0</v>
      </c>
      <c r="G66" s="101">
        <v>0</v>
      </c>
      <c r="H66" s="96" t="s">
        <v>347</v>
      </c>
      <c r="I66" s="101">
        <v>0</v>
      </c>
      <c r="J66" s="101">
        <v>0</v>
      </c>
      <c r="K66" s="101">
        <v>0</v>
      </c>
      <c r="L66" s="97">
        <v>1</v>
      </c>
      <c r="M66" s="101">
        <v>0</v>
      </c>
      <c r="N66" s="101">
        <v>0</v>
      </c>
      <c r="O66" s="96" t="s">
        <v>344</v>
      </c>
      <c r="P66" s="101">
        <v>0</v>
      </c>
      <c r="Q66" s="101">
        <v>0</v>
      </c>
      <c r="R66" s="101">
        <v>0</v>
      </c>
      <c r="S66" s="97">
        <v>1</v>
      </c>
      <c r="T66" s="101">
        <v>0</v>
      </c>
      <c r="U66" s="101">
        <v>0</v>
      </c>
      <c r="V66" s="96" t="s">
        <v>246</v>
      </c>
      <c r="W66" s="101">
        <v>0</v>
      </c>
      <c r="X66" s="101">
        <v>0</v>
      </c>
      <c r="Y66" s="101">
        <v>0</v>
      </c>
      <c r="Z66" s="97">
        <v>1</v>
      </c>
      <c r="AA66" s="101">
        <v>0</v>
      </c>
      <c r="AB66" s="101">
        <v>0</v>
      </c>
      <c r="AC66" s="96" t="s">
        <v>344</v>
      </c>
      <c r="AD66" s="101">
        <v>0</v>
      </c>
      <c r="AE66" s="101">
        <v>0</v>
      </c>
      <c r="AF66" s="101">
        <v>0</v>
      </c>
      <c r="AG66" s="97">
        <v>1</v>
      </c>
      <c r="AH66" s="101">
        <v>0</v>
      </c>
      <c r="AI66" s="101">
        <v>0</v>
      </c>
    </row>
    <row r="67" spans="1:35" ht="18" x14ac:dyDescent="0.4">
      <c r="A67" s="96" t="s">
        <v>246</v>
      </c>
      <c r="B67" s="101">
        <v>0</v>
      </c>
      <c r="C67" s="101">
        <v>0</v>
      </c>
      <c r="D67" s="101">
        <v>0</v>
      </c>
      <c r="E67" s="97">
        <v>1</v>
      </c>
      <c r="F67" s="101">
        <v>0</v>
      </c>
      <c r="G67" s="101">
        <v>0</v>
      </c>
      <c r="H67" s="96" t="s">
        <v>223</v>
      </c>
      <c r="I67" s="101">
        <v>0</v>
      </c>
      <c r="J67" s="101">
        <v>0</v>
      </c>
      <c r="K67" s="101">
        <v>0</v>
      </c>
      <c r="L67" s="97">
        <v>1</v>
      </c>
      <c r="M67" s="101">
        <v>0</v>
      </c>
      <c r="N67" s="101">
        <v>0</v>
      </c>
      <c r="O67" s="96" t="s">
        <v>272</v>
      </c>
      <c r="P67" s="101">
        <v>0</v>
      </c>
      <c r="Q67" s="101">
        <v>0</v>
      </c>
      <c r="R67" s="101">
        <v>0</v>
      </c>
      <c r="S67" s="97">
        <v>1</v>
      </c>
      <c r="T67" s="101">
        <v>0</v>
      </c>
      <c r="U67" s="101">
        <v>0</v>
      </c>
      <c r="V67" s="96" t="s">
        <v>252</v>
      </c>
      <c r="W67" s="101">
        <v>0</v>
      </c>
      <c r="X67" s="101">
        <v>0</v>
      </c>
      <c r="Y67" s="101">
        <v>0</v>
      </c>
      <c r="Z67" s="97">
        <v>1</v>
      </c>
      <c r="AA67" s="101">
        <v>0</v>
      </c>
      <c r="AB67" s="101">
        <v>0</v>
      </c>
      <c r="AC67" s="96" t="s">
        <v>272</v>
      </c>
      <c r="AD67" s="101">
        <v>0</v>
      </c>
      <c r="AE67" s="101">
        <v>0</v>
      </c>
      <c r="AF67" s="101">
        <v>0</v>
      </c>
      <c r="AG67" s="97">
        <v>1</v>
      </c>
      <c r="AH67" s="101">
        <v>0</v>
      </c>
      <c r="AI67" s="101">
        <v>0</v>
      </c>
    </row>
    <row r="68" spans="1:35" ht="18" x14ac:dyDescent="0.4">
      <c r="A68" s="96" t="s">
        <v>252</v>
      </c>
      <c r="B68" s="101">
        <v>0</v>
      </c>
      <c r="C68" s="101">
        <v>0</v>
      </c>
      <c r="D68" s="101">
        <v>0</v>
      </c>
      <c r="E68" s="97">
        <v>1</v>
      </c>
      <c r="F68" s="101">
        <v>0</v>
      </c>
      <c r="G68" s="101">
        <v>0</v>
      </c>
      <c r="H68" s="96" t="s">
        <v>218</v>
      </c>
      <c r="I68" s="101">
        <v>0</v>
      </c>
      <c r="J68" s="101">
        <v>0</v>
      </c>
      <c r="K68" s="101">
        <v>0</v>
      </c>
      <c r="L68" s="97">
        <v>1</v>
      </c>
      <c r="M68" s="101">
        <v>0</v>
      </c>
      <c r="N68" s="101">
        <v>0</v>
      </c>
      <c r="O68" s="96" t="s">
        <v>305</v>
      </c>
      <c r="P68" s="101">
        <v>0</v>
      </c>
      <c r="Q68" s="101">
        <v>0</v>
      </c>
      <c r="R68" s="101">
        <v>0</v>
      </c>
      <c r="S68" s="97">
        <v>1</v>
      </c>
      <c r="T68" s="101">
        <v>0</v>
      </c>
      <c r="U68" s="101">
        <v>0</v>
      </c>
      <c r="V68" s="96" t="s">
        <v>283</v>
      </c>
      <c r="W68" s="101">
        <v>0</v>
      </c>
      <c r="X68" s="101">
        <v>0</v>
      </c>
      <c r="Y68" s="101">
        <v>0</v>
      </c>
      <c r="Z68" s="97">
        <v>1</v>
      </c>
      <c r="AA68" s="101">
        <v>0</v>
      </c>
      <c r="AB68" s="101">
        <v>0</v>
      </c>
      <c r="AC68" s="96" t="s">
        <v>290</v>
      </c>
      <c r="AD68" s="101">
        <v>0</v>
      </c>
      <c r="AE68" s="101">
        <v>0</v>
      </c>
      <c r="AF68" s="101">
        <v>0</v>
      </c>
      <c r="AG68" s="97">
        <v>1</v>
      </c>
      <c r="AH68" s="101">
        <v>0</v>
      </c>
      <c r="AI68" s="101">
        <v>0</v>
      </c>
    </row>
    <row r="69" spans="1:35" ht="18" x14ac:dyDescent="0.4">
      <c r="A69" s="96" t="s">
        <v>283</v>
      </c>
      <c r="B69" s="101">
        <v>0</v>
      </c>
      <c r="C69" s="101">
        <v>0</v>
      </c>
      <c r="D69" s="101">
        <v>0</v>
      </c>
      <c r="E69" s="97">
        <v>1</v>
      </c>
      <c r="F69" s="101">
        <v>0</v>
      </c>
      <c r="G69" s="101">
        <v>0</v>
      </c>
      <c r="H69" s="96" t="s">
        <v>224</v>
      </c>
      <c r="I69" s="101">
        <v>0</v>
      </c>
      <c r="J69" s="101">
        <v>0</v>
      </c>
      <c r="K69" s="101">
        <v>0</v>
      </c>
      <c r="L69" s="97">
        <v>1</v>
      </c>
      <c r="M69" s="101">
        <v>0</v>
      </c>
      <c r="N69" s="101">
        <v>0</v>
      </c>
      <c r="O69" s="96" t="s">
        <v>290</v>
      </c>
      <c r="P69" s="101">
        <v>0</v>
      </c>
      <c r="Q69" s="101">
        <v>0</v>
      </c>
      <c r="R69" s="101">
        <v>0</v>
      </c>
      <c r="S69" s="97">
        <v>1</v>
      </c>
      <c r="T69" s="101">
        <v>0</v>
      </c>
      <c r="U69" s="101">
        <v>0</v>
      </c>
      <c r="V69" s="96" t="s">
        <v>231</v>
      </c>
      <c r="W69" s="101">
        <v>0</v>
      </c>
      <c r="X69" s="101">
        <v>0</v>
      </c>
      <c r="Y69" s="101">
        <v>0</v>
      </c>
      <c r="Z69" s="97">
        <v>1</v>
      </c>
      <c r="AA69" s="101">
        <v>0</v>
      </c>
      <c r="AB69" s="101">
        <v>0</v>
      </c>
      <c r="AC69" s="96" t="s">
        <v>262</v>
      </c>
      <c r="AD69" s="101">
        <v>0</v>
      </c>
      <c r="AE69" s="101">
        <v>0</v>
      </c>
      <c r="AF69" s="101">
        <v>0</v>
      </c>
      <c r="AG69" s="97">
        <v>1</v>
      </c>
      <c r="AH69" s="101">
        <v>0</v>
      </c>
      <c r="AI69" s="101">
        <v>0</v>
      </c>
    </row>
    <row r="70" spans="1:35" ht="18" x14ac:dyDescent="0.4">
      <c r="A70" s="96" t="s">
        <v>274</v>
      </c>
      <c r="B70" s="101">
        <v>0</v>
      </c>
      <c r="C70" s="101">
        <v>0</v>
      </c>
      <c r="D70" s="101">
        <v>0</v>
      </c>
      <c r="E70" s="97">
        <v>1</v>
      </c>
      <c r="F70" s="101">
        <v>0</v>
      </c>
      <c r="G70" s="101">
        <v>0</v>
      </c>
      <c r="H70" s="96" t="s">
        <v>234</v>
      </c>
      <c r="I70" s="101">
        <v>0</v>
      </c>
      <c r="J70" s="101">
        <v>0</v>
      </c>
      <c r="K70" s="101">
        <v>0</v>
      </c>
      <c r="L70" s="97">
        <v>1</v>
      </c>
      <c r="M70" s="101">
        <v>0</v>
      </c>
      <c r="N70" s="101">
        <v>0</v>
      </c>
      <c r="O70" s="96" t="s">
        <v>262</v>
      </c>
      <c r="P70" s="101">
        <v>0</v>
      </c>
      <c r="Q70" s="101">
        <v>0</v>
      </c>
      <c r="R70" s="101">
        <v>0</v>
      </c>
      <c r="S70" s="97">
        <v>1</v>
      </c>
      <c r="T70" s="101">
        <v>0</v>
      </c>
      <c r="U70" s="101">
        <v>0</v>
      </c>
      <c r="V70" s="96" t="s">
        <v>274</v>
      </c>
      <c r="W70" s="101">
        <v>0</v>
      </c>
      <c r="X70" s="101">
        <v>0</v>
      </c>
      <c r="Y70" s="101">
        <v>0</v>
      </c>
      <c r="Z70" s="97">
        <v>1</v>
      </c>
      <c r="AA70" s="101">
        <v>0</v>
      </c>
      <c r="AB70" s="101">
        <v>0</v>
      </c>
      <c r="AC70" s="96" t="s">
        <v>347</v>
      </c>
      <c r="AD70" s="101">
        <v>0</v>
      </c>
      <c r="AE70" s="101">
        <v>0</v>
      </c>
      <c r="AF70" s="101">
        <v>0</v>
      </c>
      <c r="AG70" s="97">
        <v>1</v>
      </c>
      <c r="AH70" s="101">
        <v>0</v>
      </c>
      <c r="AI70" s="101">
        <v>0</v>
      </c>
    </row>
    <row r="71" spans="1:35" ht="18" x14ac:dyDescent="0.4">
      <c r="A71" s="96" t="s">
        <v>219</v>
      </c>
      <c r="B71" s="101">
        <v>0</v>
      </c>
      <c r="C71" s="101">
        <v>0</v>
      </c>
      <c r="D71" s="101">
        <v>0</v>
      </c>
      <c r="E71" s="97">
        <v>1</v>
      </c>
      <c r="F71" s="101">
        <v>0</v>
      </c>
      <c r="G71" s="101">
        <v>0</v>
      </c>
      <c r="H71" s="96" t="s">
        <v>270</v>
      </c>
      <c r="I71" s="101">
        <v>0</v>
      </c>
      <c r="J71" s="101">
        <v>0</v>
      </c>
      <c r="K71" s="101">
        <v>0</v>
      </c>
      <c r="L71" s="97">
        <v>1</v>
      </c>
      <c r="M71" s="101">
        <v>0</v>
      </c>
      <c r="N71" s="101">
        <v>0</v>
      </c>
      <c r="O71" s="96" t="s">
        <v>347</v>
      </c>
      <c r="P71" s="101">
        <v>0</v>
      </c>
      <c r="Q71" s="101">
        <v>0</v>
      </c>
      <c r="R71" s="101">
        <v>0</v>
      </c>
      <c r="S71" s="97">
        <v>1</v>
      </c>
      <c r="T71" s="101">
        <v>0</v>
      </c>
      <c r="U71" s="101">
        <v>0</v>
      </c>
      <c r="V71" s="96" t="s">
        <v>219</v>
      </c>
      <c r="W71" s="101">
        <v>0</v>
      </c>
      <c r="X71" s="101">
        <v>0</v>
      </c>
      <c r="Y71" s="101">
        <v>0</v>
      </c>
      <c r="Z71" s="97">
        <v>1</v>
      </c>
      <c r="AA71" s="101">
        <v>0</v>
      </c>
      <c r="AB71" s="101">
        <v>0</v>
      </c>
      <c r="AC71" s="96" t="s">
        <v>270</v>
      </c>
      <c r="AD71" s="101">
        <v>0</v>
      </c>
      <c r="AE71" s="101">
        <v>0</v>
      </c>
      <c r="AF71" s="101">
        <v>0</v>
      </c>
      <c r="AG71" s="97">
        <v>1</v>
      </c>
      <c r="AH71" s="101">
        <v>0</v>
      </c>
      <c r="AI71" s="101">
        <v>0</v>
      </c>
    </row>
    <row r="72" spans="1:35" ht="18" x14ac:dyDescent="0.4">
      <c r="A72" s="96" t="s">
        <v>331</v>
      </c>
      <c r="B72" s="101">
        <v>0</v>
      </c>
      <c r="C72" s="101">
        <v>0</v>
      </c>
      <c r="D72" s="101">
        <v>0</v>
      </c>
      <c r="E72" s="97">
        <v>1</v>
      </c>
      <c r="F72" s="101">
        <v>0</v>
      </c>
      <c r="G72" s="101">
        <v>0</v>
      </c>
      <c r="H72" s="96" t="s">
        <v>283</v>
      </c>
      <c r="I72" s="101">
        <v>0</v>
      </c>
      <c r="J72" s="101">
        <v>0</v>
      </c>
      <c r="K72" s="101">
        <v>0</v>
      </c>
      <c r="L72" s="97">
        <v>1</v>
      </c>
      <c r="M72" s="101">
        <v>0</v>
      </c>
      <c r="N72" s="101">
        <v>0</v>
      </c>
      <c r="O72" s="96" t="s">
        <v>223</v>
      </c>
      <c r="P72" s="101">
        <v>0</v>
      </c>
      <c r="Q72" s="101">
        <v>0</v>
      </c>
      <c r="R72" s="101">
        <v>0</v>
      </c>
      <c r="S72" s="97">
        <v>1</v>
      </c>
      <c r="T72" s="101">
        <v>0</v>
      </c>
      <c r="U72" s="101">
        <v>0</v>
      </c>
      <c r="V72" s="96" t="s">
        <v>331</v>
      </c>
      <c r="W72" s="101">
        <v>0</v>
      </c>
      <c r="X72" s="101">
        <v>0</v>
      </c>
      <c r="Y72" s="101">
        <v>0</v>
      </c>
      <c r="Z72" s="97">
        <v>1</v>
      </c>
      <c r="AA72" s="101">
        <v>0</v>
      </c>
      <c r="AB72" s="101">
        <v>0</v>
      </c>
      <c r="AC72" s="96" t="s">
        <v>283</v>
      </c>
      <c r="AD72" s="101">
        <v>0</v>
      </c>
      <c r="AE72" s="101">
        <v>0</v>
      </c>
      <c r="AF72" s="101">
        <v>0</v>
      </c>
      <c r="AG72" s="97">
        <v>1</v>
      </c>
      <c r="AH72" s="101">
        <v>0</v>
      </c>
      <c r="AI72" s="101">
        <v>0</v>
      </c>
    </row>
    <row r="73" spans="1:35" ht="36" x14ac:dyDescent="0.4">
      <c r="A73" s="96" t="s">
        <v>348</v>
      </c>
      <c r="B73" s="101">
        <v>0</v>
      </c>
      <c r="C73" s="101">
        <v>0</v>
      </c>
      <c r="D73" s="101">
        <v>0</v>
      </c>
      <c r="E73" s="97">
        <v>1</v>
      </c>
      <c r="F73" s="101">
        <v>0</v>
      </c>
      <c r="G73" s="101">
        <v>0</v>
      </c>
      <c r="H73" s="96" t="s">
        <v>231</v>
      </c>
      <c r="I73" s="101">
        <v>0</v>
      </c>
      <c r="J73" s="101">
        <v>0</v>
      </c>
      <c r="K73" s="101">
        <v>0</v>
      </c>
      <c r="L73" s="97">
        <v>1</v>
      </c>
      <c r="M73" s="101">
        <v>0</v>
      </c>
      <c r="N73" s="101">
        <v>0</v>
      </c>
      <c r="O73" s="96" t="s">
        <v>218</v>
      </c>
      <c r="P73" s="101">
        <v>0</v>
      </c>
      <c r="Q73" s="101">
        <v>0</v>
      </c>
      <c r="R73" s="101">
        <v>0</v>
      </c>
      <c r="S73" s="97">
        <v>1</v>
      </c>
      <c r="T73" s="101">
        <v>0</v>
      </c>
      <c r="U73" s="101">
        <v>0</v>
      </c>
      <c r="V73" s="96" t="s">
        <v>348</v>
      </c>
      <c r="W73" s="101">
        <v>0</v>
      </c>
      <c r="X73" s="101">
        <v>0</v>
      </c>
      <c r="Y73" s="101">
        <v>0</v>
      </c>
      <c r="Z73" s="97">
        <v>1</v>
      </c>
      <c r="AA73" s="101">
        <v>0</v>
      </c>
      <c r="AB73" s="101">
        <v>0</v>
      </c>
      <c r="AC73" s="96" t="s">
        <v>231</v>
      </c>
      <c r="AD73" s="101">
        <v>0</v>
      </c>
      <c r="AE73" s="101">
        <v>0</v>
      </c>
      <c r="AF73" s="101">
        <v>0</v>
      </c>
      <c r="AG73" s="97">
        <v>1</v>
      </c>
      <c r="AH73" s="101">
        <v>0</v>
      </c>
      <c r="AI73" s="101">
        <v>0</v>
      </c>
    </row>
    <row r="74" spans="1:35" ht="36" x14ac:dyDescent="0.4">
      <c r="A74" s="96" t="s">
        <v>349</v>
      </c>
      <c r="B74" s="101">
        <v>0</v>
      </c>
      <c r="C74" s="101">
        <v>0</v>
      </c>
      <c r="D74" s="101">
        <v>0</v>
      </c>
      <c r="E74" s="97">
        <v>1</v>
      </c>
      <c r="F74" s="101">
        <v>0</v>
      </c>
      <c r="G74" s="101">
        <v>0</v>
      </c>
      <c r="H74" s="96" t="s">
        <v>274</v>
      </c>
      <c r="I74" s="101">
        <v>0</v>
      </c>
      <c r="J74" s="101">
        <v>0</v>
      </c>
      <c r="K74" s="101">
        <v>0</v>
      </c>
      <c r="L74" s="97">
        <v>1</v>
      </c>
      <c r="M74" s="101">
        <v>0</v>
      </c>
      <c r="N74" s="101">
        <v>0</v>
      </c>
      <c r="O74" s="96" t="s">
        <v>224</v>
      </c>
      <c r="P74" s="101">
        <v>0</v>
      </c>
      <c r="Q74" s="101">
        <v>0</v>
      </c>
      <c r="R74" s="101">
        <v>0</v>
      </c>
      <c r="S74" s="97">
        <v>1</v>
      </c>
      <c r="T74" s="101">
        <v>0</v>
      </c>
      <c r="U74" s="101">
        <v>0</v>
      </c>
      <c r="V74" s="96" t="s">
        <v>349</v>
      </c>
      <c r="W74" s="101">
        <v>0</v>
      </c>
      <c r="X74" s="101">
        <v>0</v>
      </c>
      <c r="Y74" s="101">
        <v>0</v>
      </c>
      <c r="Z74" s="97">
        <v>1</v>
      </c>
      <c r="AA74" s="101">
        <v>0</v>
      </c>
      <c r="AB74" s="101">
        <v>0</v>
      </c>
      <c r="AC74" s="96" t="s">
        <v>348</v>
      </c>
      <c r="AD74" s="101">
        <v>0</v>
      </c>
      <c r="AE74" s="101">
        <v>0</v>
      </c>
      <c r="AF74" s="101">
        <v>0</v>
      </c>
      <c r="AG74" s="97">
        <v>1</v>
      </c>
      <c r="AH74" s="101">
        <v>0</v>
      </c>
      <c r="AI74" s="101">
        <v>0</v>
      </c>
    </row>
    <row r="75" spans="1:35" ht="18" x14ac:dyDescent="0.4">
      <c r="A75" s="96" t="s">
        <v>228</v>
      </c>
      <c r="B75" s="101">
        <v>0</v>
      </c>
      <c r="C75" s="101">
        <v>0</v>
      </c>
      <c r="D75" s="101">
        <v>0</v>
      </c>
      <c r="E75" s="97">
        <v>1</v>
      </c>
      <c r="F75" s="101">
        <v>0</v>
      </c>
      <c r="G75" s="101">
        <v>0</v>
      </c>
      <c r="H75" s="96" t="s">
        <v>331</v>
      </c>
      <c r="I75" s="101">
        <v>0</v>
      </c>
      <c r="J75" s="101">
        <v>0</v>
      </c>
      <c r="K75" s="101">
        <v>0</v>
      </c>
      <c r="L75" s="97">
        <v>1</v>
      </c>
      <c r="M75" s="101">
        <v>0</v>
      </c>
      <c r="N75" s="101">
        <v>0</v>
      </c>
      <c r="O75" s="96" t="s">
        <v>234</v>
      </c>
      <c r="P75" s="101">
        <v>0</v>
      </c>
      <c r="Q75" s="101">
        <v>0</v>
      </c>
      <c r="R75" s="101">
        <v>0</v>
      </c>
      <c r="S75" s="97">
        <v>1</v>
      </c>
      <c r="T75" s="101">
        <v>0</v>
      </c>
      <c r="U75" s="101">
        <v>0</v>
      </c>
      <c r="V75" s="96" t="s">
        <v>228</v>
      </c>
      <c r="W75" s="101">
        <v>0</v>
      </c>
      <c r="X75" s="101">
        <v>0</v>
      </c>
      <c r="Y75" s="101">
        <v>0</v>
      </c>
      <c r="Z75" s="97">
        <v>1</v>
      </c>
      <c r="AA75" s="101">
        <v>0</v>
      </c>
      <c r="AB75" s="101">
        <v>0</v>
      </c>
      <c r="AC75" s="96" t="s">
        <v>349</v>
      </c>
      <c r="AD75" s="101">
        <v>0</v>
      </c>
      <c r="AE75" s="101">
        <v>0</v>
      </c>
      <c r="AF75" s="101">
        <v>0</v>
      </c>
      <c r="AG75" s="97">
        <v>1</v>
      </c>
      <c r="AH75" s="101">
        <v>0</v>
      </c>
      <c r="AI75" s="101">
        <v>0</v>
      </c>
    </row>
    <row r="76" spans="1:35" ht="36" x14ac:dyDescent="0.4">
      <c r="A76" s="96" t="s">
        <v>350</v>
      </c>
      <c r="B76" s="101">
        <v>0</v>
      </c>
      <c r="C76" s="101">
        <v>0</v>
      </c>
      <c r="D76" s="101">
        <v>0</v>
      </c>
      <c r="E76" s="97">
        <v>1</v>
      </c>
      <c r="F76" s="101">
        <v>0</v>
      </c>
      <c r="G76" s="101">
        <v>0</v>
      </c>
      <c r="H76" s="96" t="s">
        <v>348</v>
      </c>
      <c r="I76" s="101">
        <v>0</v>
      </c>
      <c r="J76" s="101">
        <v>0</v>
      </c>
      <c r="K76" s="101">
        <v>0</v>
      </c>
      <c r="L76" s="97">
        <v>1</v>
      </c>
      <c r="M76" s="101">
        <v>0</v>
      </c>
      <c r="N76" s="101">
        <v>0</v>
      </c>
      <c r="O76" s="96" t="s">
        <v>270</v>
      </c>
      <c r="P76" s="101">
        <v>0</v>
      </c>
      <c r="Q76" s="101">
        <v>0</v>
      </c>
      <c r="R76" s="101">
        <v>0</v>
      </c>
      <c r="S76" s="97">
        <v>1</v>
      </c>
      <c r="T76" s="101">
        <v>0</v>
      </c>
      <c r="U76" s="101">
        <v>0</v>
      </c>
      <c r="V76" s="96" t="s">
        <v>350</v>
      </c>
      <c r="W76" s="101">
        <v>0</v>
      </c>
      <c r="X76" s="101">
        <v>0</v>
      </c>
      <c r="Y76" s="101">
        <v>0</v>
      </c>
      <c r="Z76" s="97">
        <v>1</v>
      </c>
      <c r="AA76" s="101">
        <v>0</v>
      </c>
      <c r="AB76" s="101">
        <v>0</v>
      </c>
      <c r="AC76" s="96" t="s">
        <v>228</v>
      </c>
      <c r="AD76" s="101">
        <v>0</v>
      </c>
      <c r="AE76" s="101">
        <v>0</v>
      </c>
      <c r="AF76" s="101">
        <v>0</v>
      </c>
      <c r="AG76" s="97">
        <v>1</v>
      </c>
      <c r="AH76" s="101">
        <v>0</v>
      </c>
      <c r="AI76" s="101">
        <v>0</v>
      </c>
    </row>
    <row r="77" spans="1:35" ht="18" x14ac:dyDescent="0.4">
      <c r="A77" s="96" t="s">
        <v>256</v>
      </c>
      <c r="B77" s="101">
        <v>0</v>
      </c>
      <c r="C77" s="101">
        <v>0</v>
      </c>
      <c r="D77" s="101">
        <v>0</v>
      </c>
      <c r="E77" s="97">
        <v>1</v>
      </c>
      <c r="F77" s="101">
        <v>0</v>
      </c>
      <c r="G77" s="101">
        <v>0</v>
      </c>
      <c r="H77" s="96" t="s">
        <v>349</v>
      </c>
      <c r="I77" s="101">
        <v>0</v>
      </c>
      <c r="J77" s="101">
        <v>0</v>
      </c>
      <c r="K77" s="101">
        <v>0</v>
      </c>
      <c r="L77" s="97">
        <v>1</v>
      </c>
      <c r="M77" s="101">
        <v>0</v>
      </c>
      <c r="N77" s="101">
        <v>0</v>
      </c>
      <c r="O77" s="96" t="s">
        <v>231</v>
      </c>
      <c r="P77" s="101">
        <v>0</v>
      </c>
      <c r="Q77" s="101">
        <v>0</v>
      </c>
      <c r="R77" s="101">
        <v>0</v>
      </c>
      <c r="S77" s="97">
        <v>1</v>
      </c>
      <c r="T77" s="101">
        <v>0</v>
      </c>
      <c r="U77" s="101">
        <v>0</v>
      </c>
      <c r="V77" s="96" t="s">
        <v>256</v>
      </c>
      <c r="W77" s="101">
        <v>0</v>
      </c>
      <c r="X77" s="101">
        <v>0</v>
      </c>
      <c r="Y77" s="101">
        <v>0</v>
      </c>
      <c r="Z77" s="97">
        <v>1</v>
      </c>
      <c r="AA77" s="101">
        <v>0</v>
      </c>
      <c r="AB77" s="101">
        <v>0</v>
      </c>
      <c r="AC77" s="96" t="s">
        <v>350</v>
      </c>
      <c r="AD77" s="101">
        <v>0</v>
      </c>
      <c r="AE77" s="101">
        <v>0</v>
      </c>
      <c r="AF77" s="101">
        <v>0</v>
      </c>
      <c r="AG77" s="97">
        <v>1</v>
      </c>
      <c r="AH77" s="101">
        <v>0</v>
      </c>
      <c r="AI77" s="101">
        <v>0</v>
      </c>
    </row>
    <row r="78" spans="1:35" ht="18" x14ac:dyDescent="0.4">
      <c r="A78" s="96" t="s">
        <v>315</v>
      </c>
      <c r="B78" s="101">
        <v>0</v>
      </c>
      <c r="C78" s="101">
        <v>0</v>
      </c>
      <c r="D78" s="101">
        <v>0</v>
      </c>
      <c r="E78" s="97">
        <v>1</v>
      </c>
      <c r="F78" s="101">
        <v>0</v>
      </c>
      <c r="G78" s="101">
        <v>0</v>
      </c>
      <c r="H78" s="96" t="s">
        <v>228</v>
      </c>
      <c r="I78" s="101">
        <v>0</v>
      </c>
      <c r="J78" s="101">
        <v>0</v>
      </c>
      <c r="K78" s="101">
        <v>0</v>
      </c>
      <c r="L78" s="97">
        <v>1</v>
      </c>
      <c r="M78" s="101">
        <v>0</v>
      </c>
      <c r="N78" s="101">
        <v>0</v>
      </c>
      <c r="O78" s="96" t="s">
        <v>274</v>
      </c>
      <c r="P78" s="101">
        <v>0</v>
      </c>
      <c r="Q78" s="101">
        <v>0</v>
      </c>
      <c r="R78" s="101">
        <v>0</v>
      </c>
      <c r="S78" s="97">
        <v>1</v>
      </c>
      <c r="T78" s="101">
        <v>0</v>
      </c>
      <c r="U78" s="101">
        <v>0</v>
      </c>
      <c r="V78" s="96" t="s">
        <v>315</v>
      </c>
      <c r="W78" s="101">
        <v>0</v>
      </c>
      <c r="X78" s="101">
        <v>0</v>
      </c>
      <c r="Y78" s="101">
        <v>0</v>
      </c>
      <c r="Z78" s="97">
        <v>1</v>
      </c>
      <c r="AA78" s="101">
        <v>0</v>
      </c>
      <c r="AB78" s="101">
        <v>0</v>
      </c>
      <c r="AC78" s="96" t="s">
        <v>256</v>
      </c>
      <c r="AD78" s="101">
        <v>0</v>
      </c>
      <c r="AE78" s="101">
        <v>0</v>
      </c>
      <c r="AF78" s="101">
        <v>0</v>
      </c>
      <c r="AG78" s="97">
        <v>1</v>
      </c>
      <c r="AH78" s="101">
        <v>0</v>
      </c>
      <c r="AI78" s="101">
        <v>0</v>
      </c>
    </row>
    <row r="79" spans="1:35" ht="18" x14ac:dyDescent="0.4">
      <c r="A79" s="96" t="s">
        <v>351</v>
      </c>
      <c r="B79" s="101">
        <v>0</v>
      </c>
      <c r="C79" s="101">
        <v>0</v>
      </c>
      <c r="D79" s="101">
        <v>0</v>
      </c>
      <c r="E79" s="97">
        <v>1</v>
      </c>
      <c r="F79" s="101">
        <v>0</v>
      </c>
      <c r="G79" s="101">
        <v>0</v>
      </c>
      <c r="H79" s="96" t="s">
        <v>350</v>
      </c>
      <c r="I79" s="101">
        <v>0</v>
      </c>
      <c r="J79" s="101">
        <v>0</v>
      </c>
      <c r="K79" s="101">
        <v>0</v>
      </c>
      <c r="L79" s="97">
        <v>1</v>
      </c>
      <c r="M79" s="101">
        <v>0</v>
      </c>
      <c r="N79" s="101">
        <v>0</v>
      </c>
      <c r="O79" s="96" t="s">
        <v>331</v>
      </c>
      <c r="P79" s="101">
        <v>0</v>
      </c>
      <c r="Q79" s="101">
        <v>0</v>
      </c>
      <c r="R79" s="101">
        <v>0</v>
      </c>
      <c r="S79" s="97">
        <v>1</v>
      </c>
      <c r="T79" s="101">
        <v>0</v>
      </c>
      <c r="U79" s="101">
        <v>0</v>
      </c>
      <c r="V79" s="96" t="s">
        <v>351</v>
      </c>
      <c r="W79" s="101">
        <v>0</v>
      </c>
      <c r="X79" s="101">
        <v>0</v>
      </c>
      <c r="Y79" s="101">
        <v>0</v>
      </c>
      <c r="Z79" s="97">
        <v>1</v>
      </c>
      <c r="AA79" s="101">
        <v>0</v>
      </c>
      <c r="AB79" s="101">
        <v>0</v>
      </c>
      <c r="AC79" s="96" t="s">
        <v>351</v>
      </c>
      <c r="AD79" s="101">
        <v>0</v>
      </c>
      <c r="AE79" s="101">
        <v>0</v>
      </c>
      <c r="AF79" s="101">
        <v>0</v>
      </c>
      <c r="AG79" s="97">
        <v>1</v>
      </c>
      <c r="AH79" s="101">
        <v>0</v>
      </c>
      <c r="AI79" s="101">
        <v>0</v>
      </c>
    </row>
    <row r="80" spans="1:35" ht="36" x14ac:dyDescent="0.4">
      <c r="A80" s="96" t="s">
        <v>240</v>
      </c>
      <c r="B80" s="101">
        <v>0</v>
      </c>
      <c r="C80" s="101">
        <v>0</v>
      </c>
      <c r="D80" s="101">
        <v>0</v>
      </c>
      <c r="E80" s="97">
        <v>1</v>
      </c>
      <c r="F80" s="101">
        <v>0</v>
      </c>
      <c r="G80" s="101">
        <v>0</v>
      </c>
      <c r="H80" s="96" t="s">
        <v>256</v>
      </c>
      <c r="I80" s="101">
        <v>0</v>
      </c>
      <c r="J80" s="101">
        <v>0</v>
      </c>
      <c r="K80" s="101">
        <v>0</v>
      </c>
      <c r="L80" s="97">
        <v>1</v>
      </c>
      <c r="M80" s="101">
        <v>0</v>
      </c>
      <c r="N80" s="101">
        <v>0</v>
      </c>
      <c r="O80" s="96" t="s">
        <v>348</v>
      </c>
      <c r="P80" s="101">
        <v>0</v>
      </c>
      <c r="Q80" s="101">
        <v>0</v>
      </c>
      <c r="R80" s="101">
        <v>0</v>
      </c>
      <c r="S80" s="97">
        <v>1</v>
      </c>
      <c r="T80" s="101">
        <v>0</v>
      </c>
      <c r="U80" s="101">
        <v>0</v>
      </c>
      <c r="V80" s="96" t="s">
        <v>240</v>
      </c>
      <c r="W80" s="101">
        <v>0</v>
      </c>
      <c r="X80" s="101">
        <v>0</v>
      </c>
      <c r="Y80" s="101">
        <v>0</v>
      </c>
      <c r="Z80" s="97">
        <v>1</v>
      </c>
      <c r="AA80" s="101">
        <v>0</v>
      </c>
      <c r="AB80" s="101">
        <v>0</v>
      </c>
      <c r="AC80" s="96" t="s">
        <v>240</v>
      </c>
      <c r="AD80" s="101">
        <v>0</v>
      </c>
      <c r="AE80" s="101">
        <v>0</v>
      </c>
      <c r="AF80" s="101">
        <v>0</v>
      </c>
      <c r="AG80" s="97">
        <v>1</v>
      </c>
      <c r="AH80" s="101">
        <v>0</v>
      </c>
      <c r="AI80" s="101">
        <v>0</v>
      </c>
    </row>
    <row r="81" spans="1:35" ht="18" x14ac:dyDescent="0.4">
      <c r="A81" s="96" t="s">
        <v>354</v>
      </c>
      <c r="B81" s="101">
        <v>0</v>
      </c>
      <c r="C81" s="101">
        <v>0</v>
      </c>
      <c r="D81" s="101">
        <v>0</v>
      </c>
      <c r="E81" s="97">
        <v>1</v>
      </c>
      <c r="F81" s="101">
        <v>0</v>
      </c>
      <c r="G81" s="101">
        <v>0</v>
      </c>
      <c r="H81" s="96" t="s">
        <v>315</v>
      </c>
      <c r="I81" s="101">
        <v>0</v>
      </c>
      <c r="J81" s="101">
        <v>0</v>
      </c>
      <c r="K81" s="101">
        <v>0</v>
      </c>
      <c r="L81" s="97">
        <v>1</v>
      </c>
      <c r="M81" s="101">
        <v>0</v>
      </c>
      <c r="N81" s="101">
        <v>0</v>
      </c>
      <c r="O81" s="96" t="s">
        <v>349</v>
      </c>
      <c r="P81" s="101">
        <v>0</v>
      </c>
      <c r="Q81" s="101">
        <v>0</v>
      </c>
      <c r="R81" s="101">
        <v>0</v>
      </c>
      <c r="S81" s="97">
        <v>1</v>
      </c>
      <c r="T81" s="101">
        <v>0</v>
      </c>
      <c r="U81" s="101">
        <v>0</v>
      </c>
      <c r="V81" s="96" t="s">
        <v>354</v>
      </c>
      <c r="W81" s="101">
        <v>0</v>
      </c>
      <c r="X81" s="101">
        <v>0</v>
      </c>
      <c r="Y81" s="101">
        <v>0</v>
      </c>
      <c r="Z81" s="97">
        <v>1</v>
      </c>
      <c r="AA81" s="101">
        <v>0</v>
      </c>
      <c r="AB81" s="101">
        <v>0</v>
      </c>
      <c r="AC81" s="96" t="s">
        <v>354</v>
      </c>
      <c r="AD81" s="101">
        <v>0</v>
      </c>
      <c r="AE81" s="101">
        <v>0</v>
      </c>
      <c r="AF81" s="101">
        <v>0</v>
      </c>
      <c r="AG81" s="97">
        <v>1</v>
      </c>
      <c r="AH81" s="101">
        <v>0</v>
      </c>
      <c r="AI81" s="101">
        <v>0</v>
      </c>
    </row>
    <row r="82" spans="1:35" ht="18" x14ac:dyDescent="0.4">
      <c r="A82" s="96" t="s">
        <v>216</v>
      </c>
      <c r="B82" s="101">
        <v>0</v>
      </c>
      <c r="C82" s="101">
        <v>0</v>
      </c>
      <c r="D82" s="101">
        <v>0</v>
      </c>
      <c r="E82" s="97">
        <v>1</v>
      </c>
      <c r="F82" s="101">
        <v>0</v>
      </c>
      <c r="G82" s="101">
        <v>0</v>
      </c>
      <c r="H82" s="96" t="s">
        <v>351</v>
      </c>
      <c r="I82" s="101">
        <v>0</v>
      </c>
      <c r="J82" s="101">
        <v>0</v>
      </c>
      <c r="K82" s="101">
        <v>0</v>
      </c>
      <c r="L82" s="97">
        <v>1</v>
      </c>
      <c r="M82" s="101">
        <v>0</v>
      </c>
      <c r="N82" s="101">
        <v>0</v>
      </c>
      <c r="O82" s="96" t="s">
        <v>228</v>
      </c>
      <c r="P82" s="101">
        <v>0</v>
      </c>
      <c r="Q82" s="101">
        <v>0</v>
      </c>
      <c r="R82" s="101">
        <v>0</v>
      </c>
      <c r="S82" s="97">
        <v>1</v>
      </c>
      <c r="T82" s="101">
        <v>0</v>
      </c>
      <c r="U82" s="101">
        <v>0</v>
      </c>
      <c r="V82" s="96" t="s">
        <v>216</v>
      </c>
      <c r="W82" s="101">
        <v>0</v>
      </c>
      <c r="X82" s="101">
        <v>0</v>
      </c>
      <c r="Y82" s="101">
        <v>0</v>
      </c>
      <c r="Z82" s="97">
        <v>1</v>
      </c>
      <c r="AA82" s="101">
        <v>0</v>
      </c>
      <c r="AB82" s="101">
        <v>0</v>
      </c>
      <c r="AC82" s="96" t="s">
        <v>216</v>
      </c>
      <c r="AD82" s="101">
        <v>0</v>
      </c>
      <c r="AE82" s="101">
        <v>0</v>
      </c>
      <c r="AF82" s="101">
        <v>0</v>
      </c>
      <c r="AG82" s="97">
        <v>1</v>
      </c>
      <c r="AH82" s="101">
        <v>0</v>
      </c>
      <c r="AI82" s="101">
        <v>0</v>
      </c>
    </row>
    <row r="83" spans="1:35" ht="18" x14ac:dyDescent="0.4">
      <c r="A83" s="96" t="s">
        <v>355</v>
      </c>
      <c r="B83" s="101">
        <v>0</v>
      </c>
      <c r="C83" s="101">
        <v>0</v>
      </c>
      <c r="D83" s="101">
        <v>0</v>
      </c>
      <c r="E83" s="97">
        <v>1</v>
      </c>
      <c r="F83" s="101">
        <v>0</v>
      </c>
      <c r="G83" s="101">
        <v>0</v>
      </c>
      <c r="H83" s="96" t="s">
        <v>354</v>
      </c>
      <c r="I83" s="101">
        <v>0</v>
      </c>
      <c r="J83" s="101">
        <v>0</v>
      </c>
      <c r="K83" s="101">
        <v>0</v>
      </c>
      <c r="L83" s="97">
        <v>1</v>
      </c>
      <c r="M83" s="101">
        <v>0</v>
      </c>
      <c r="N83" s="101">
        <v>0</v>
      </c>
      <c r="O83" s="96" t="s">
        <v>350</v>
      </c>
      <c r="P83" s="101">
        <v>0</v>
      </c>
      <c r="Q83" s="101">
        <v>0</v>
      </c>
      <c r="R83" s="101">
        <v>0</v>
      </c>
      <c r="S83" s="97">
        <v>1</v>
      </c>
      <c r="T83" s="101">
        <v>0</v>
      </c>
      <c r="U83" s="101">
        <v>0</v>
      </c>
      <c r="V83" s="96" t="s">
        <v>355</v>
      </c>
      <c r="W83" s="101">
        <v>0</v>
      </c>
      <c r="X83" s="101">
        <v>0</v>
      </c>
      <c r="Y83" s="101">
        <v>0</v>
      </c>
      <c r="Z83" s="97">
        <v>1</v>
      </c>
      <c r="AA83" s="101">
        <v>0</v>
      </c>
      <c r="AB83" s="101">
        <v>0</v>
      </c>
      <c r="AC83" s="96" t="s">
        <v>355</v>
      </c>
      <c r="AD83" s="101">
        <v>0</v>
      </c>
      <c r="AE83" s="101">
        <v>0</v>
      </c>
      <c r="AF83" s="101">
        <v>0</v>
      </c>
      <c r="AG83" s="97">
        <v>1</v>
      </c>
      <c r="AH83" s="101">
        <v>0</v>
      </c>
      <c r="AI83" s="101">
        <v>0</v>
      </c>
    </row>
    <row r="84" spans="1:35" ht="18" x14ac:dyDescent="0.4">
      <c r="A84" s="96" t="s">
        <v>263</v>
      </c>
      <c r="B84" s="101">
        <v>0</v>
      </c>
      <c r="C84" s="101">
        <v>0</v>
      </c>
      <c r="D84" s="101">
        <v>0</v>
      </c>
      <c r="E84" s="97">
        <v>1</v>
      </c>
      <c r="F84" s="101">
        <v>0</v>
      </c>
      <c r="G84" s="101">
        <v>0</v>
      </c>
      <c r="H84" s="96" t="s">
        <v>355</v>
      </c>
      <c r="I84" s="101">
        <v>0</v>
      </c>
      <c r="J84" s="101">
        <v>0</v>
      </c>
      <c r="K84" s="101">
        <v>0</v>
      </c>
      <c r="L84" s="97">
        <v>1</v>
      </c>
      <c r="M84" s="101">
        <v>0</v>
      </c>
      <c r="N84" s="101">
        <v>0</v>
      </c>
      <c r="O84" s="96" t="s">
        <v>256</v>
      </c>
      <c r="P84" s="101">
        <v>0</v>
      </c>
      <c r="Q84" s="101">
        <v>0</v>
      </c>
      <c r="R84" s="101">
        <v>0</v>
      </c>
      <c r="S84" s="97">
        <v>1</v>
      </c>
      <c r="T84" s="101">
        <v>0</v>
      </c>
      <c r="U84" s="101">
        <v>0</v>
      </c>
      <c r="V84" s="96" t="s">
        <v>263</v>
      </c>
      <c r="W84" s="101">
        <v>0</v>
      </c>
      <c r="X84" s="101">
        <v>0</v>
      </c>
      <c r="Y84" s="101">
        <v>0</v>
      </c>
      <c r="Z84" s="97">
        <v>1</v>
      </c>
      <c r="AA84" s="101">
        <v>0</v>
      </c>
      <c r="AB84" s="101">
        <v>0</v>
      </c>
      <c r="AC84" s="96" t="s">
        <v>263</v>
      </c>
      <c r="AD84" s="101">
        <v>0</v>
      </c>
      <c r="AE84" s="101">
        <v>0</v>
      </c>
      <c r="AF84" s="101">
        <v>0</v>
      </c>
      <c r="AG84" s="97">
        <v>1</v>
      </c>
      <c r="AH84" s="101">
        <v>0</v>
      </c>
      <c r="AI84" s="101">
        <v>0</v>
      </c>
    </row>
    <row r="85" spans="1:35" ht="18" x14ac:dyDescent="0.4">
      <c r="A85" s="96" t="s">
        <v>337</v>
      </c>
      <c r="B85" s="101">
        <v>0</v>
      </c>
      <c r="C85" s="101">
        <v>0</v>
      </c>
      <c r="D85" s="101">
        <v>0</v>
      </c>
      <c r="E85" s="97">
        <v>1</v>
      </c>
      <c r="F85" s="101">
        <v>0</v>
      </c>
      <c r="G85" s="101">
        <v>0</v>
      </c>
      <c r="H85" s="96" t="s">
        <v>337</v>
      </c>
      <c r="I85" s="101">
        <v>0</v>
      </c>
      <c r="J85" s="101">
        <v>0</v>
      </c>
      <c r="K85" s="101">
        <v>0</v>
      </c>
      <c r="L85" s="97">
        <v>1</v>
      </c>
      <c r="M85" s="101">
        <v>0</v>
      </c>
      <c r="N85" s="101">
        <v>0</v>
      </c>
      <c r="O85" s="96" t="s">
        <v>315</v>
      </c>
      <c r="P85" s="101">
        <v>0</v>
      </c>
      <c r="Q85" s="101">
        <v>0</v>
      </c>
      <c r="R85" s="101">
        <v>0</v>
      </c>
      <c r="S85" s="97">
        <v>1</v>
      </c>
      <c r="T85" s="101">
        <v>0</v>
      </c>
      <c r="U85" s="101">
        <v>0</v>
      </c>
      <c r="V85" s="96" t="s">
        <v>337</v>
      </c>
      <c r="W85" s="101">
        <v>0</v>
      </c>
      <c r="X85" s="101">
        <v>0</v>
      </c>
      <c r="Y85" s="101">
        <v>0</v>
      </c>
      <c r="Z85" s="97">
        <v>1</v>
      </c>
      <c r="AA85" s="101">
        <v>0</v>
      </c>
      <c r="AB85" s="101">
        <v>0</v>
      </c>
      <c r="AC85" s="96" t="s">
        <v>337</v>
      </c>
      <c r="AD85" s="101">
        <v>0</v>
      </c>
      <c r="AE85" s="101">
        <v>0</v>
      </c>
      <c r="AF85" s="101">
        <v>0</v>
      </c>
      <c r="AG85" s="97">
        <v>1</v>
      </c>
      <c r="AH85" s="101">
        <v>0</v>
      </c>
      <c r="AI85" s="101">
        <v>0</v>
      </c>
    </row>
    <row r="86" spans="1:35" ht="18" x14ac:dyDescent="0.4">
      <c r="A86" s="96" t="s">
        <v>356</v>
      </c>
      <c r="B86" s="101">
        <v>0</v>
      </c>
      <c r="C86" s="101">
        <v>0</v>
      </c>
      <c r="D86" s="101">
        <v>0</v>
      </c>
      <c r="E86" s="97">
        <v>1</v>
      </c>
      <c r="F86" s="101">
        <v>0</v>
      </c>
      <c r="G86" s="101">
        <v>0</v>
      </c>
      <c r="H86" s="96" t="s">
        <v>356</v>
      </c>
      <c r="I86" s="101">
        <v>0</v>
      </c>
      <c r="J86" s="101">
        <v>0</v>
      </c>
      <c r="K86" s="101">
        <v>0</v>
      </c>
      <c r="L86" s="97">
        <v>1</v>
      </c>
      <c r="M86" s="101">
        <v>0</v>
      </c>
      <c r="N86" s="101">
        <v>0</v>
      </c>
      <c r="O86" s="96" t="s">
        <v>351</v>
      </c>
      <c r="P86" s="101">
        <v>0</v>
      </c>
      <c r="Q86" s="101">
        <v>0</v>
      </c>
      <c r="R86" s="101">
        <v>0</v>
      </c>
      <c r="S86" s="97">
        <v>1</v>
      </c>
      <c r="T86" s="101">
        <v>0</v>
      </c>
      <c r="U86" s="101">
        <v>0</v>
      </c>
      <c r="V86" s="96" t="s">
        <v>356</v>
      </c>
      <c r="W86" s="101">
        <v>0</v>
      </c>
      <c r="X86" s="101">
        <v>0</v>
      </c>
      <c r="Y86" s="101">
        <v>0</v>
      </c>
      <c r="Z86" s="97">
        <v>1</v>
      </c>
      <c r="AA86" s="101">
        <v>0</v>
      </c>
      <c r="AB86" s="101">
        <v>0</v>
      </c>
      <c r="AC86" s="96" t="s">
        <v>356</v>
      </c>
      <c r="AD86" s="101">
        <v>0</v>
      </c>
      <c r="AE86" s="101">
        <v>0</v>
      </c>
      <c r="AF86" s="101">
        <v>0</v>
      </c>
      <c r="AG86" s="97">
        <v>1</v>
      </c>
      <c r="AH86" s="101">
        <v>0</v>
      </c>
      <c r="AI86" s="101">
        <v>0</v>
      </c>
    </row>
    <row r="87" spans="1:35" ht="18" x14ac:dyDescent="0.4">
      <c r="A87" s="96" t="s">
        <v>314</v>
      </c>
      <c r="B87" s="101">
        <v>0</v>
      </c>
      <c r="C87" s="101">
        <v>0</v>
      </c>
      <c r="D87" s="101">
        <v>0</v>
      </c>
      <c r="E87" s="97">
        <v>1</v>
      </c>
      <c r="F87" s="101">
        <v>0</v>
      </c>
      <c r="G87" s="101">
        <v>0</v>
      </c>
      <c r="H87" s="96" t="s">
        <v>314</v>
      </c>
      <c r="I87" s="101">
        <v>0</v>
      </c>
      <c r="J87" s="101">
        <v>0</v>
      </c>
      <c r="K87" s="101">
        <v>0</v>
      </c>
      <c r="L87" s="97">
        <v>1</v>
      </c>
      <c r="M87" s="101">
        <v>0</v>
      </c>
      <c r="N87" s="101">
        <v>0</v>
      </c>
      <c r="O87" s="96" t="s">
        <v>240</v>
      </c>
      <c r="P87" s="101">
        <v>0</v>
      </c>
      <c r="Q87" s="101">
        <v>0</v>
      </c>
      <c r="R87" s="101">
        <v>0</v>
      </c>
      <c r="S87" s="97">
        <v>1</v>
      </c>
      <c r="T87" s="101">
        <v>0</v>
      </c>
      <c r="U87" s="101">
        <v>0</v>
      </c>
      <c r="V87" s="96" t="s">
        <v>314</v>
      </c>
      <c r="W87" s="101">
        <v>0</v>
      </c>
      <c r="X87" s="101">
        <v>0</v>
      </c>
      <c r="Y87" s="101">
        <v>0</v>
      </c>
      <c r="Z87" s="97">
        <v>1</v>
      </c>
      <c r="AA87" s="101">
        <v>0</v>
      </c>
      <c r="AB87" s="101">
        <v>0</v>
      </c>
      <c r="AC87" s="96" t="s">
        <v>314</v>
      </c>
      <c r="AD87" s="101">
        <v>0</v>
      </c>
      <c r="AE87" s="101">
        <v>0</v>
      </c>
      <c r="AF87" s="101">
        <v>0</v>
      </c>
      <c r="AG87" s="97">
        <v>1</v>
      </c>
      <c r="AH87" s="101">
        <v>0</v>
      </c>
      <c r="AI87" s="101">
        <v>0</v>
      </c>
    </row>
    <row r="88" spans="1:35" ht="18" x14ac:dyDescent="0.4">
      <c r="A88" s="96" t="s">
        <v>217</v>
      </c>
      <c r="B88" s="101">
        <v>0</v>
      </c>
      <c r="C88" s="101">
        <v>0</v>
      </c>
      <c r="D88" s="101">
        <v>0</v>
      </c>
      <c r="E88" s="97">
        <v>1</v>
      </c>
      <c r="F88" s="101">
        <v>0</v>
      </c>
      <c r="G88" s="101">
        <v>0</v>
      </c>
      <c r="H88" s="96" t="s">
        <v>217</v>
      </c>
      <c r="I88" s="101">
        <v>0</v>
      </c>
      <c r="J88" s="101">
        <v>0</v>
      </c>
      <c r="K88" s="101">
        <v>0</v>
      </c>
      <c r="L88" s="97">
        <v>1</v>
      </c>
      <c r="M88" s="101">
        <v>0</v>
      </c>
      <c r="N88" s="101">
        <v>0</v>
      </c>
      <c r="O88" s="96" t="s">
        <v>354</v>
      </c>
      <c r="P88" s="101">
        <v>0</v>
      </c>
      <c r="Q88" s="101">
        <v>0</v>
      </c>
      <c r="R88" s="101">
        <v>0</v>
      </c>
      <c r="S88" s="97">
        <v>1</v>
      </c>
      <c r="T88" s="101">
        <v>0</v>
      </c>
      <c r="U88" s="101">
        <v>0</v>
      </c>
      <c r="V88" s="96" t="s">
        <v>217</v>
      </c>
      <c r="W88" s="101">
        <v>0</v>
      </c>
      <c r="X88" s="101">
        <v>0</v>
      </c>
      <c r="Y88" s="101">
        <v>0</v>
      </c>
      <c r="Z88" s="97">
        <v>1</v>
      </c>
      <c r="AA88" s="101">
        <v>0</v>
      </c>
      <c r="AB88" s="101">
        <v>0</v>
      </c>
      <c r="AC88" s="96" t="s">
        <v>217</v>
      </c>
      <c r="AD88" s="101">
        <v>0</v>
      </c>
      <c r="AE88" s="101">
        <v>0</v>
      </c>
      <c r="AF88" s="101">
        <v>0</v>
      </c>
      <c r="AG88" s="97">
        <v>1</v>
      </c>
      <c r="AH88" s="101">
        <v>0</v>
      </c>
      <c r="AI88" s="101">
        <v>0</v>
      </c>
    </row>
    <row r="89" spans="1:35" ht="18" x14ac:dyDescent="0.4">
      <c r="A89" s="96" t="s">
        <v>250</v>
      </c>
      <c r="B89" s="101">
        <v>0</v>
      </c>
      <c r="C89" s="101">
        <v>0</v>
      </c>
      <c r="D89" s="101">
        <v>0</v>
      </c>
      <c r="E89" s="97">
        <v>1</v>
      </c>
      <c r="F89" s="101">
        <v>0</v>
      </c>
      <c r="G89" s="101">
        <v>0</v>
      </c>
      <c r="H89" s="96" t="s">
        <v>250</v>
      </c>
      <c r="I89" s="101">
        <v>0</v>
      </c>
      <c r="J89" s="101">
        <v>0</v>
      </c>
      <c r="K89" s="101">
        <v>0</v>
      </c>
      <c r="L89" s="97">
        <v>1</v>
      </c>
      <c r="M89" s="101">
        <v>0</v>
      </c>
      <c r="N89" s="101">
        <v>0</v>
      </c>
      <c r="O89" s="96" t="s">
        <v>216</v>
      </c>
      <c r="P89" s="101">
        <v>0</v>
      </c>
      <c r="Q89" s="101">
        <v>0</v>
      </c>
      <c r="R89" s="101">
        <v>0</v>
      </c>
      <c r="S89" s="97">
        <v>1</v>
      </c>
      <c r="T89" s="101">
        <v>0</v>
      </c>
      <c r="U89" s="101">
        <v>0</v>
      </c>
      <c r="V89" s="96" t="s">
        <v>250</v>
      </c>
      <c r="W89" s="101">
        <v>0</v>
      </c>
      <c r="X89" s="101">
        <v>0</v>
      </c>
      <c r="Y89" s="101">
        <v>0</v>
      </c>
      <c r="Z89" s="97">
        <v>1</v>
      </c>
      <c r="AA89" s="101">
        <v>0</v>
      </c>
      <c r="AB89" s="101">
        <v>0</v>
      </c>
      <c r="AC89" s="96" t="s">
        <v>250</v>
      </c>
      <c r="AD89" s="101">
        <v>0</v>
      </c>
      <c r="AE89" s="101">
        <v>0</v>
      </c>
      <c r="AF89" s="101">
        <v>0</v>
      </c>
      <c r="AG89" s="97">
        <v>1</v>
      </c>
      <c r="AH89" s="101">
        <v>0</v>
      </c>
      <c r="AI89" s="101">
        <v>0</v>
      </c>
    </row>
    <row r="90" spans="1:35" ht="18" x14ac:dyDescent="0.4">
      <c r="A90" s="96" t="s">
        <v>313</v>
      </c>
      <c r="B90" s="101">
        <v>0</v>
      </c>
      <c r="C90" s="101">
        <v>0</v>
      </c>
      <c r="D90" s="101">
        <v>0</v>
      </c>
      <c r="E90" s="97">
        <v>1</v>
      </c>
      <c r="F90" s="101">
        <v>0</v>
      </c>
      <c r="G90" s="101">
        <v>0</v>
      </c>
      <c r="H90" s="96" t="s">
        <v>313</v>
      </c>
      <c r="I90" s="101">
        <v>0</v>
      </c>
      <c r="J90" s="101">
        <v>0</v>
      </c>
      <c r="K90" s="101">
        <v>0</v>
      </c>
      <c r="L90" s="97">
        <v>1</v>
      </c>
      <c r="M90" s="101">
        <v>0</v>
      </c>
      <c r="N90" s="101">
        <v>0</v>
      </c>
      <c r="O90" s="96" t="s">
        <v>355</v>
      </c>
      <c r="P90" s="101">
        <v>0</v>
      </c>
      <c r="Q90" s="101">
        <v>0</v>
      </c>
      <c r="R90" s="101">
        <v>0</v>
      </c>
      <c r="S90" s="97">
        <v>1</v>
      </c>
      <c r="T90" s="101">
        <v>0</v>
      </c>
      <c r="U90" s="101">
        <v>0</v>
      </c>
      <c r="V90" s="96" t="s">
        <v>313</v>
      </c>
      <c r="W90" s="101">
        <v>0</v>
      </c>
      <c r="X90" s="101">
        <v>0</v>
      </c>
      <c r="Y90" s="101">
        <v>0</v>
      </c>
      <c r="Z90" s="97">
        <v>1</v>
      </c>
      <c r="AA90" s="101">
        <v>0</v>
      </c>
      <c r="AB90" s="101">
        <v>0</v>
      </c>
      <c r="AC90" s="96" t="s">
        <v>313</v>
      </c>
      <c r="AD90" s="101">
        <v>0</v>
      </c>
      <c r="AE90" s="101">
        <v>0</v>
      </c>
      <c r="AF90" s="101">
        <v>0</v>
      </c>
      <c r="AG90" s="97">
        <v>1</v>
      </c>
      <c r="AH90" s="101">
        <v>0</v>
      </c>
      <c r="AI90" s="101">
        <v>0</v>
      </c>
    </row>
    <row r="91" spans="1:35" ht="18" x14ac:dyDescent="0.4">
      <c r="A91" s="96" t="s">
        <v>230</v>
      </c>
      <c r="B91" s="101">
        <v>0</v>
      </c>
      <c r="C91" s="101">
        <v>0</v>
      </c>
      <c r="D91" s="101">
        <v>0</v>
      </c>
      <c r="E91" s="97">
        <v>1</v>
      </c>
      <c r="F91" s="101">
        <v>0</v>
      </c>
      <c r="G91" s="101">
        <v>0</v>
      </c>
      <c r="H91" s="96" t="s">
        <v>230</v>
      </c>
      <c r="I91" s="101">
        <v>0</v>
      </c>
      <c r="J91" s="101">
        <v>0</v>
      </c>
      <c r="K91" s="101">
        <v>0</v>
      </c>
      <c r="L91" s="97">
        <v>1</v>
      </c>
      <c r="M91" s="101">
        <v>0</v>
      </c>
      <c r="N91" s="101">
        <v>0</v>
      </c>
      <c r="O91" s="96" t="s">
        <v>263</v>
      </c>
      <c r="P91" s="101">
        <v>0</v>
      </c>
      <c r="Q91" s="101">
        <v>0</v>
      </c>
      <c r="R91" s="101">
        <v>0</v>
      </c>
      <c r="S91" s="97">
        <v>1</v>
      </c>
      <c r="T91" s="101">
        <v>0</v>
      </c>
      <c r="U91" s="101">
        <v>0</v>
      </c>
      <c r="V91" s="96" t="s">
        <v>230</v>
      </c>
      <c r="W91" s="101">
        <v>0</v>
      </c>
      <c r="X91" s="101">
        <v>0</v>
      </c>
      <c r="Y91" s="101">
        <v>0</v>
      </c>
      <c r="Z91" s="97">
        <v>1</v>
      </c>
      <c r="AA91" s="101">
        <v>0</v>
      </c>
      <c r="AB91" s="101">
        <v>0</v>
      </c>
      <c r="AC91" s="96" t="s">
        <v>230</v>
      </c>
      <c r="AD91" s="101">
        <v>0</v>
      </c>
      <c r="AE91" s="101">
        <v>0</v>
      </c>
      <c r="AF91" s="101">
        <v>0</v>
      </c>
      <c r="AG91" s="97">
        <v>1</v>
      </c>
      <c r="AH91" s="101">
        <v>0</v>
      </c>
      <c r="AI91" s="101">
        <v>0</v>
      </c>
    </row>
    <row r="92" spans="1:35" ht="18" x14ac:dyDescent="0.4">
      <c r="A92" s="96" t="s">
        <v>291</v>
      </c>
      <c r="B92" s="101">
        <v>0</v>
      </c>
      <c r="C92" s="101">
        <v>0</v>
      </c>
      <c r="D92" s="101">
        <v>0</v>
      </c>
      <c r="E92" s="97">
        <v>1</v>
      </c>
      <c r="F92" s="101">
        <v>0</v>
      </c>
      <c r="G92" s="101">
        <v>0</v>
      </c>
      <c r="H92" s="96" t="s">
        <v>291</v>
      </c>
      <c r="I92" s="101">
        <v>0</v>
      </c>
      <c r="J92" s="101">
        <v>0</v>
      </c>
      <c r="K92" s="101">
        <v>0</v>
      </c>
      <c r="L92" s="97">
        <v>1</v>
      </c>
      <c r="M92" s="101">
        <v>0</v>
      </c>
      <c r="N92" s="101">
        <v>0</v>
      </c>
      <c r="O92" s="96" t="s">
        <v>337</v>
      </c>
      <c r="P92" s="101">
        <v>0</v>
      </c>
      <c r="Q92" s="101">
        <v>0</v>
      </c>
      <c r="R92" s="101">
        <v>0</v>
      </c>
      <c r="S92" s="97">
        <v>1</v>
      </c>
      <c r="T92" s="101">
        <v>0</v>
      </c>
      <c r="U92" s="101">
        <v>0</v>
      </c>
      <c r="V92" s="96" t="s">
        <v>291</v>
      </c>
      <c r="W92" s="101">
        <v>0</v>
      </c>
      <c r="X92" s="101">
        <v>0</v>
      </c>
      <c r="Y92" s="101">
        <v>0</v>
      </c>
      <c r="Z92" s="97">
        <v>1</v>
      </c>
      <c r="AA92" s="101">
        <v>0</v>
      </c>
      <c r="AB92" s="101">
        <v>0</v>
      </c>
      <c r="AC92" s="96" t="s">
        <v>291</v>
      </c>
      <c r="AD92" s="101">
        <v>0</v>
      </c>
      <c r="AE92" s="101">
        <v>0</v>
      </c>
      <c r="AF92" s="101">
        <v>0</v>
      </c>
      <c r="AG92" s="97">
        <v>1</v>
      </c>
      <c r="AH92" s="101">
        <v>0</v>
      </c>
      <c r="AI92" s="101">
        <v>0</v>
      </c>
    </row>
    <row r="93" spans="1:35" ht="18" x14ac:dyDescent="0.4">
      <c r="A93" s="96" t="s">
        <v>277</v>
      </c>
      <c r="B93" s="101">
        <v>0</v>
      </c>
      <c r="C93" s="101">
        <v>0</v>
      </c>
      <c r="D93" s="101">
        <v>0</v>
      </c>
      <c r="E93" s="97">
        <v>1</v>
      </c>
      <c r="F93" s="101">
        <v>0</v>
      </c>
      <c r="G93" s="101">
        <v>0</v>
      </c>
      <c r="H93" s="96" t="s">
        <v>277</v>
      </c>
      <c r="I93" s="101">
        <v>0</v>
      </c>
      <c r="J93" s="101">
        <v>0</v>
      </c>
      <c r="K93" s="101">
        <v>0</v>
      </c>
      <c r="L93" s="97">
        <v>1</v>
      </c>
      <c r="M93" s="101">
        <v>0</v>
      </c>
      <c r="N93" s="101">
        <v>0</v>
      </c>
      <c r="O93" s="96" t="s">
        <v>356</v>
      </c>
      <c r="P93" s="101">
        <v>0</v>
      </c>
      <c r="Q93" s="101">
        <v>0</v>
      </c>
      <c r="R93" s="101">
        <v>0</v>
      </c>
      <c r="S93" s="97">
        <v>1</v>
      </c>
      <c r="T93" s="101">
        <v>0</v>
      </c>
      <c r="U93" s="101">
        <v>0</v>
      </c>
      <c r="V93" s="96" t="s">
        <v>277</v>
      </c>
      <c r="W93" s="101">
        <v>0</v>
      </c>
      <c r="X93" s="101">
        <v>0</v>
      </c>
      <c r="Y93" s="101">
        <v>0</v>
      </c>
      <c r="Z93" s="97">
        <v>1</v>
      </c>
      <c r="AA93" s="101">
        <v>0</v>
      </c>
      <c r="AB93" s="101">
        <v>0</v>
      </c>
      <c r="AC93" s="96" t="s">
        <v>277</v>
      </c>
      <c r="AD93" s="101">
        <v>0</v>
      </c>
      <c r="AE93" s="101">
        <v>0</v>
      </c>
      <c r="AF93" s="101">
        <v>0</v>
      </c>
      <c r="AG93" s="97">
        <v>1</v>
      </c>
      <c r="AH93" s="101">
        <v>0</v>
      </c>
      <c r="AI93" s="101">
        <v>0</v>
      </c>
    </row>
    <row r="94" spans="1:35" ht="18" x14ac:dyDescent="0.4">
      <c r="A94" s="96" t="s">
        <v>229</v>
      </c>
      <c r="B94" s="101">
        <v>0</v>
      </c>
      <c r="C94" s="101">
        <v>0</v>
      </c>
      <c r="D94" s="101">
        <v>0</v>
      </c>
      <c r="E94" s="97">
        <v>1</v>
      </c>
      <c r="F94" s="101">
        <v>0</v>
      </c>
      <c r="G94" s="101">
        <v>0</v>
      </c>
      <c r="H94" s="96" t="s">
        <v>229</v>
      </c>
      <c r="I94" s="101">
        <v>0</v>
      </c>
      <c r="J94" s="101">
        <v>0</v>
      </c>
      <c r="K94" s="101">
        <v>0</v>
      </c>
      <c r="L94" s="97">
        <v>1</v>
      </c>
      <c r="M94" s="101">
        <v>0</v>
      </c>
      <c r="N94" s="101">
        <v>0</v>
      </c>
      <c r="O94" s="96" t="s">
        <v>314</v>
      </c>
      <c r="P94" s="101">
        <v>0</v>
      </c>
      <c r="Q94" s="101">
        <v>0</v>
      </c>
      <c r="R94" s="101">
        <v>0</v>
      </c>
      <c r="S94" s="97">
        <v>1</v>
      </c>
      <c r="T94" s="101">
        <v>0</v>
      </c>
      <c r="U94" s="101">
        <v>0</v>
      </c>
      <c r="V94" s="96" t="s">
        <v>229</v>
      </c>
      <c r="W94" s="101">
        <v>0</v>
      </c>
      <c r="X94" s="101">
        <v>0</v>
      </c>
      <c r="Y94" s="101">
        <v>0</v>
      </c>
      <c r="Z94" s="97">
        <v>1</v>
      </c>
      <c r="AA94" s="101">
        <v>0</v>
      </c>
      <c r="AB94" s="101">
        <v>0</v>
      </c>
      <c r="AC94" s="96" t="s">
        <v>229</v>
      </c>
      <c r="AD94" s="101">
        <v>0</v>
      </c>
      <c r="AE94" s="101">
        <v>0</v>
      </c>
      <c r="AF94" s="101">
        <v>0</v>
      </c>
      <c r="AG94" s="97">
        <v>1</v>
      </c>
      <c r="AH94" s="101">
        <v>0</v>
      </c>
      <c r="AI94" s="101">
        <v>0</v>
      </c>
    </row>
    <row r="95" spans="1:35" ht="18" x14ac:dyDescent="0.4">
      <c r="A95" s="96" t="s">
        <v>238</v>
      </c>
      <c r="B95" s="101">
        <v>0</v>
      </c>
      <c r="C95" s="101">
        <v>0</v>
      </c>
      <c r="D95" s="101">
        <v>0</v>
      </c>
      <c r="E95" s="97">
        <v>1</v>
      </c>
      <c r="F95" s="101">
        <v>0</v>
      </c>
      <c r="G95" s="101">
        <v>0</v>
      </c>
      <c r="H95" s="96" t="s">
        <v>238</v>
      </c>
      <c r="I95" s="101">
        <v>0</v>
      </c>
      <c r="J95" s="101">
        <v>0</v>
      </c>
      <c r="K95" s="101">
        <v>0</v>
      </c>
      <c r="L95" s="97">
        <v>1</v>
      </c>
      <c r="M95" s="101">
        <v>0</v>
      </c>
      <c r="N95" s="101">
        <v>0</v>
      </c>
      <c r="O95" s="96" t="s">
        <v>250</v>
      </c>
      <c r="P95" s="101">
        <v>0</v>
      </c>
      <c r="Q95" s="101">
        <v>0</v>
      </c>
      <c r="R95" s="101">
        <v>0</v>
      </c>
      <c r="S95" s="97">
        <v>1</v>
      </c>
      <c r="T95" s="101">
        <v>0</v>
      </c>
      <c r="U95" s="101">
        <v>0</v>
      </c>
      <c r="V95" s="96" t="s">
        <v>238</v>
      </c>
      <c r="W95" s="101">
        <v>0</v>
      </c>
      <c r="X95" s="101">
        <v>0</v>
      </c>
      <c r="Y95" s="101">
        <v>0</v>
      </c>
      <c r="Z95" s="97">
        <v>1</v>
      </c>
      <c r="AA95" s="101">
        <v>0</v>
      </c>
      <c r="AB95" s="101">
        <v>0</v>
      </c>
      <c r="AC95" s="96" t="s">
        <v>238</v>
      </c>
      <c r="AD95" s="101">
        <v>0</v>
      </c>
      <c r="AE95" s="101">
        <v>0</v>
      </c>
      <c r="AF95" s="101">
        <v>0</v>
      </c>
      <c r="AG95" s="97">
        <v>1</v>
      </c>
      <c r="AH95" s="101">
        <v>0</v>
      </c>
      <c r="AI95" s="101">
        <v>0</v>
      </c>
    </row>
    <row r="96" spans="1:35" ht="18" x14ac:dyDescent="0.4">
      <c r="A96" s="96" t="s">
        <v>243</v>
      </c>
      <c r="B96" s="101">
        <v>0</v>
      </c>
      <c r="C96" s="101">
        <v>0</v>
      </c>
      <c r="D96" s="101">
        <v>0</v>
      </c>
      <c r="E96" s="97">
        <v>1</v>
      </c>
      <c r="F96" s="101">
        <v>0</v>
      </c>
      <c r="G96" s="101">
        <v>0</v>
      </c>
      <c r="H96" s="96" t="s">
        <v>243</v>
      </c>
      <c r="I96" s="101">
        <v>0</v>
      </c>
      <c r="J96" s="101">
        <v>0</v>
      </c>
      <c r="K96" s="101">
        <v>0</v>
      </c>
      <c r="L96" s="97">
        <v>1</v>
      </c>
      <c r="M96" s="101">
        <v>0</v>
      </c>
      <c r="N96" s="101">
        <v>0</v>
      </c>
      <c r="O96" s="96" t="s">
        <v>313</v>
      </c>
      <c r="P96" s="101">
        <v>0</v>
      </c>
      <c r="Q96" s="101">
        <v>0</v>
      </c>
      <c r="R96" s="101">
        <v>0</v>
      </c>
      <c r="S96" s="97">
        <v>1</v>
      </c>
      <c r="T96" s="101">
        <v>0</v>
      </c>
      <c r="U96" s="101">
        <v>0</v>
      </c>
      <c r="V96" s="96" t="s">
        <v>243</v>
      </c>
      <c r="W96" s="101">
        <v>0</v>
      </c>
      <c r="X96" s="101">
        <v>0</v>
      </c>
      <c r="Y96" s="101">
        <v>0</v>
      </c>
      <c r="Z96" s="97">
        <v>1</v>
      </c>
      <c r="AA96" s="101">
        <v>0</v>
      </c>
      <c r="AB96" s="101">
        <v>0</v>
      </c>
      <c r="AC96" s="96" t="s">
        <v>243</v>
      </c>
      <c r="AD96" s="101">
        <v>0</v>
      </c>
      <c r="AE96" s="101">
        <v>0</v>
      </c>
      <c r="AF96" s="101">
        <v>0</v>
      </c>
      <c r="AG96" s="97">
        <v>1</v>
      </c>
      <c r="AH96" s="101">
        <v>0</v>
      </c>
      <c r="AI96" s="101">
        <v>0</v>
      </c>
    </row>
    <row r="97" spans="1:35" ht="18" x14ac:dyDescent="0.4">
      <c r="A97" s="96" t="s">
        <v>288</v>
      </c>
      <c r="B97" s="101">
        <v>0</v>
      </c>
      <c r="C97" s="101">
        <v>0</v>
      </c>
      <c r="D97" s="101">
        <v>0</v>
      </c>
      <c r="E97" s="97">
        <v>1</v>
      </c>
      <c r="F97" s="101">
        <v>0</v>
      </c>
      <c r="G97" s="101">
        <v>0</v>
      </c>
      <c r="H97" s="96" t="s">
        <v>288</v>
      </c>
      <c r="I97" s="101">
        <v>0</v>
      </c>
      <c r="J97" s="101">
        <v>0</v>
      </c>
      <c r="K97" s="101">
        <v>0</v>
      </c>
      <c r="L97" s="97">
        <v>1</v>
      </c>
      <c r="M97" s="101">
        <v>0</v>
      </c>
      <c r="N97" s="101">
        <v>0</v>
      </c>
      <c r="O97" s="96" t="s">
        <v>230</v>
      </c>
      <c r="P97" s="101">
        <v>0</v>
      </c>
      <c r="Q97" s="101">
        <v>0</v>
      </c>
      <c r="R97" s="101">
        <v>0</v>
      </c>
      <c r="S97" s="97">
        <v>1</v>
      </c>
      <c r="T97" s="101">
        <v>0</v>
      </c>
      <c r="U97" s="101">
        <v>0</v>
      </c>
      <c r="V97" s="96" t="s">
        <v>288</v>
      </c>
      <c r="W97" s="101">
        <v>0</v>
      </c>
      <c r="X97" s="101">
        <v>0</v>
      </c>
      <c r="Y97" s="101">
        <v>0</v>
      </c>
      <c r="Z97" s="97">
        <v>1</v>
      </c>
      <c r="AA97" s="101">
        <v>0</v>
      </c>
      <c r="AB97" s="101">
        <v>0</v>
      </c>
      <c r="AC97" s="96" t="s">
        <v>288</v>
      </c>
      <c r="AD97" s="101">
        <v>0</v>
      </c>
      <c r="AE97" s="101">
        <v>0</v>
      </c>
      <c r="AF97" s="101">
        <v>0</v>
      </c>
      <c r="AG97" s="97">
        <v>1</v>
      </c>
      <c r="AH97" s="101">
        <v>0</v>
      </c>
      <c r="AI97" s="101">
        <v>0</v>
      </c>
    </row>
    <row r="98" spans="1:35" ht="36" x14ac:dyDescent="0.4">
      <c r="A98" s="96" t="s">
        <v>364</v>
      </c>
      <c r="B98" s="101">
        <v>0</v>
      </c>
      <c r="C98" s="101">
        <v>0</v>
      </c>
      <c r="D98" s="101">
        <v>0</v>
      </c>
      <c r="E98" s="97">
        <v>1</v>
      </c>
      <c r="F98" s="101">
        <v>0</v>
      </c>
      <c r="G98" s="101">
        <v>0</v>
      </c>
      <c r="H98" s="96" t="s">
        <v>364</v>
      </c>
      <c r="I98" s="101">
        <v>0</v>
      </c>
      <c r="J98" s="101">
        <v>0</v>
      </c>
      <c r="K98" s="101">
        <v>0</v>
      </c>
      <c r="L98" s="97">
        <v>1</v>
      </c>
      <c r="M98" s="101">
        <v>0</v>
      </c>
      <c r="N98" s="101">
        <v>0</v>
      </c>
      <c r="O98" s="96" t="s">
        <v>229</v>
      </c>
      <c r="P98" s="101">
        <v>0</v>
      </c>
      <c r="Q98" s="101">
        <v>0</v>
      </c>
      <c r="R98" s="101">
        <v>0</v>
      </c>
      <c r="S98" s="97">
        <v>1</v>
      </c>
      <c r="T98" s="101">
        <v>0</v>
      </c>
      <c r="U98" s="101">
        <v>0</v>
      </c>
      <c r="V98" s="96" t="s">
        <v>364</v>
      </c>
      <c r="W98" s="101">
        <v>0</v>
      </c>
      <c r="X98" s="101">
        <v>0</v>
      </c>
      <c r="Y98" s="101">
        <v>0</v>
      </c>
      <c r="Z98" s="97">
        <v>1</v>
      </c>
      <c r="AA98" s="101">
        <v>0</v>
      </c>
      <c r="AB98" s="101">
        <v>0</v>
      </c>
      <c r="AC98" s="96" t="s">
        <v>364</v>
      </c>
      <c r="AD98" s="101">
        <v>0</v>
      </c>
      <c r="AE98" s="101">
        <v>0</v>
      </c>
      <c r="AF98" s="101">
        <v>0</v>
      </c>
      <c r="AG98" s="97">
        <v>1</v>
      </c>
      <c r="AH98" s="101">
        <v>0</v>
      </c>
      <c r="AI98" s="101">
        <v>0</v>
      </c>
    </row>
    <row r="99" spans="1:35" ht="18" x14ac:dyDescent="0.4">
      <c r="A99" s="96" t="s">
        <v>299</v>
      </c>
      <c r="B99" s="101">
        <v>0</v>
      </c>
      <c r="C99" s="101">
        <v>0</v>
      </c>
      <c r="D99" s="101">
        <v>0</v>
      </c>
      <c r="E99" s="97">
        <v>1</v>
      </c>
      <c r="F99" s="101">
        <v>0</v>
      </c>
      <c r="G99" s="101">
        <v>0</v>
      </c>
      <c r="H99" s="96" t="s">
        <v>299</v>
      </c>
      <c r="I99" s="101">
        <v>0</v>
      </c>
      <c r="J99" s="101">
        <v>0</v>
      </c>
      <c r="K99" s="101">
        <v>0</v>
      </c>
      <c r="L99" s="97">
        <v>1</v>
      </c>
      <c r="M99" s="101">
        <v>0</v>
      </c>
      <c r="N99" s="101">
        <v>0</v>
      </c>
      <c r="O99" s="96" t="s">
        <v>238</v>
      </c>
      <c r="P99" s="101">
        <v>0</v>
      </c>
      <c r="Q99" s="101">
        <v>0</v>
      </c>
      <c r="R99" s="101">
        <v>0</v>
      </c>
      <c r="S99" s="97">
        <v>1</v>
      </c>
      <c r="T99" s="101">
        <v>0</v>
      </c>
      <c r="U99" s="101">
        <v>0</v>
      </c>
      <c r="V99" s="96" t="s">
        <v>299</v>
      </c>
      <c r="W99" s="101">
        <v>0</v>
      </c>
      <c r="X99" s="101">
        <v>0</v>
      </c>
      <c r="Y99" s="101">
        <v>0</v>
      </c>
      <c r="Z99" s="97">
        <v>1</v>
      </c>
      <c r="AA99" s="101">
        <v>0</v>
      </c>
      <c r="AB99" s="101">
        <v>0</v>
      </c>
      <c r="AC99" s="96" t="s">
        <v>299</v>
      </c>
      <c r="AD99" s="101">
        <v>0</v>
      </c>
      <c r="AE99" s="101">
        <v>0</v>
      </c>
      <c r="AF99" s="101">
        <v>0</v>
      </c>
      <c r="AG99" s="97">
        <v>1</v>
      </c>
      <c r="AH99" s="101">
        <v>0</v>
      </c>
      <c r="AI99" s="101">
        <v>0</v>
      </c>
    </row>
    <row r="100" spans="1:35" ht="18" x14ac:dyDescent="0.4">
      <c r="A100" s="96" t="s">
        <v>298</v>
      </c>
      <c r="B100" s="101">
        <v>0</v>
      </c>
      <c r="C100" s="101">
        <v>0</v>
      </c>
      <c r="D100" s="101">
        <v>0</v>
      </c>
      <c r="E100" s="97">
        <v>1</v>
      </c>
      <c r="F100" s="101">
        <v>0</v>
      </c>
      <c r="G100" s="101">
        <v>0</v>
      </c>
      <c r="H100" s="96" t="s">
        <v>298</v>
      </c>
      <c r="I100" s="101">
        <v>0</v>
      </c>
      <c r="J100" s="101">
        <v>0</v>
      </c>
      <c r="K100" s="101">
        <v>0</v>
      </c>
      <c r="L100" s="97">
        <v>1</v>
      </c>
      <c r="M100" s="101">
        <v>0</v>
      </c>
      <c r="N100" s="101">
        <v>0</v>
      </c>
      <c r="O100" s="96" t="s">
        <v>243</v>
      </c>
      <c r="P100" s="101">
        <v>0</v>
      </c>
      <c r="Q100" s="101">
        <v>0</v>
      </c>
      <c r="R100" s="101">
        <v>0</v>
      </c>
      <c r="S100" s="97">
        <v>1</v>
      </c>
      <c r="T100" s="101">
        <v>0</v>
      </c>
      <c r="U100" s="101">
        <v>0</v>
      </c>
      <c r="V100" s="96" t="s">
        <v>298</v>
      </c>
      <c r="W100" s="101">
        <v>0</v>
      </c>
      <c r="X100" s="101">
        <v>0</v>
      </c>
      <c r="Y100" s="101">
        <v>0</v>
      </c>
      <c r="Z100" s="97">
        <v>1</v>
      </c>
      <c r="AA100" s="101">
        <v>0</v>
      </c>
      <c r="AB100" s="101">
        <v>0</v>
      </c>
      <c r="AC100" s="96" t="s">
        <v>298</v>
      </c>
      <c r="AD100" s="101">
        <v>0</v>
      </c>
      <c r="AE100" s="101">
        <v>0</v>
      </c>
      <c r="AF100" s="101">
        <v>0</v>
      </c>
      <c r="AG100" s="97">
        <v>1</v>
      </c>
      <c r="AH100" s="101">
        <v>0</v>
      </c>
      <c r="AI100" s="101">
        <v>0</v>
      </c>
    </row>
    <row r="101" spans="1:35" ht="36" x14ac:dyDescent="0.4">
      <c r="A101" s="96" t="s">
        <v>375</v>
      </c>
      <c r="B101" s="101">
        <v>0</v>
      </c>
      <c r="C101" s="101">
        <v>0</v>
      </c>
      <c r="D101" s="101">
        <v>0</v>
      </c>
      <c r="E101" s="97">
        <v>1</v>
      </c>
      <c r="F101" s="101">
        <v>0</v>
      </c>
      <c r="G101" s="101">
        <v>0</v>
      </c>
      <c r="H101" s="96" t="s">
        <v>375</v>
      </c>
      <c r="I101" s="101">
        <v>0</v>
      </c>
      <c r="J101" s="101">
        <v>0</v>
      </c>
      <c r="K101" s="101">
        <v>0</v>
      </c>
      <c r="L101" s="97">
        <v>1</v>
      </c>
      <c r="M101" s="101">
        <v>0</v>
      </c>
      <c r="N101" s="101">
        <v>0</v>
      </c>
      <c r="O101" s="96" t="s">
        <v>364</v>
      </c>
      <c r="P101" s="101">
        <v>0</v>
      </c>
      <c r="Q101" s="101">
        <v>0</v>
      </c>
      <c r="R101" s="101">
        <v>0</v>
      </c>
      <c r="S101" s="97">
        <v>1</v>
      </c>
      <c r="T101" s="101">
        <v>0</v>
      </c>
      <c r="U101" s="101">
        <v>0</v>
      </c>
      <c r="V101" s="96" t="s">
        <v>375</v>
      </c>
      <c r="W101" s="101">
        <v>0</v>
      </c>
      <c r="X101" s="101">
        <v>0</v>
      </c>
      <c r="Y101" s="101">
        <v>0</v>
      </c>
      <c r="Z101" s="97">
        <v>1</v>
      </c>
      <c r="AA101" s="101">
        <v>0</v>
      </c>
      <c r="AB101" s="101">
        <v>0</v>
      </c>
      <c r="AC101" s="96" t="s">
        <v>375</v>
      </c>
      <c r="AD101" s="101">
        <v>0</v>
      </c>
      <c r="AE101" s="101">
        <v>0</v>
      </c>
      <c r="AF101" s="101">
        <v>0</v>
      </c>
      <c r="AG101" s="97">
        <v>1</v>
      </c>
      <c r="AH101" s="101">
        <v>0</v>
      </c>
      <c r="AI101" s="101">
        <v>0</v>
      </c>
    </row>
    <row r="102" spans="1:35" ht="18" x14ac:dyDescent="0.4">
      <c r="A102" s="96" t="s">
        <v>273</v>
      </c>
      <c r="B102" s="101">
        <v>0</v>
      </c>
      <c r="C102" s="101">
        <v>0</v>
      </c>
      <c r="D102" s="101">
        <v>0</v>
      </c>
      <c r="E102" s="97">
        <v>1</v>
      </c>
      <c r="F102" s="101">
        <v>0</v>
      </c>
      <c r="G102" s="101">
        <v>0</v>
      </c>
      <c r="H102" s="96" t="s">
        <v>273</v>
      </c>
      <c r="I102" s="101">
        <v>0</v>
      </c>
      <c r="J102" s="101">
        <v>0</v>
      </c>
      <c r="K102" s="101">
        <v>0</v>
      </c>
      <c r="L102" s="97">
        <v>1</v>
      </c>
      <c r="M102" s="101">
        <v>0</v>
      </c>
      <c r="N102" s="101">
        <v>0</v>
      </c>
      <c r="O102" s="96" t="s">
        <v>299</v>
      </c>
      <c r="P102" s="101">
        <v>0</v>
      </c>
      <c r="Q102" s="101">
        <v>0</v>
      </c>
      <c r="R102" s="101">
        <v>0</v>
      </c>
      <c r="S102" s="97">
        <v>1</v>
      </c>
      <c r="T102" s="101">
        <v>0</v>
      </c>
      <c r="U102" s="101">
        <v>0</v>
      </c>
      <c r="V102" s="96" t="s">
        <v>273</v>
      </c>
      <c r="W102" s="101">
        <v>0</v>
      </c>
      <c r="X102" s="101">
        <v>0</v>
      </c>
      <c r="Y102" s="101">
        <v>0</v>
      </c>
      <c r="Z102" s="97">
        <v>1</v>
      </c>
      <c r="AA102" s="101">
        <v>0</v>
      </c>
      <c r="AB102" s="101">
        <v>0</v>
      </c>
      <c r="AC102" s="96" t="s">
        <v>273</v>
      </c>
      <c r="AD102" s="101">
        <v>0</v>
      </c>
      <c r="AE102" s="101">
        <v>0</v>
      </c>
      <c r="AF102" s="101">
        <v>0</v>
      </c>
      <c r="AG102" s="97">
        <v>1</v>
      </c>
      <c r="AH102" s="101">
        <v>0</v>
      </c>
      <c r="AI102" s="101">
        <v>0</v>
      </c>
    </row>
    <row r="103" spans="1:35" ht="18" x14ac:dyDescent="0.4">
      <c r="A103" s="96" t="s">
        <v>258</v>
      </c>
      <c r="B103" s="101">
        <v>0</v>
      </c>
      <c r="C103" s="101">
        <v>0</v>
      </c>
      <c r="D103" s="101">
        <v>0</v>
      </c>
      <c r="E103" s="97">
        <v>1</v>
      </c>
      <c r="F103" s="101">
        <v>0</v>
      </c>
      <c r="G103" s="101">
        <v>0</v>
      </c>
      <c r="H103" s="96" t="s">
        <v>258</v>
      </c>
      <c r="I103" s="101">
        <v>0</v>
      </c>
      <c r="J103" s="101">
        <v>0</v>
      </c>
      <c r="K103" s="101">
        <v>0</v>
      </c>
      <c r="L103" s="97">
        <v>1</v>
      </c>
      <c r="M103" s="101">
        <v>0</v>
      </c>
      <c r="N103" s="101">
        <v>0</v>
      </c>
      <c r="O103" s="96" t="s">
        <v>298</v>
      </c>
      <c r="P103" s="101">
        <v>0</v>
      </c>
      <c r="Q103" s="101">
        <v>0</v>
      </c>
      <c r="R103" s="101">
        <v>0</v>
      </c>
      <c r="S103" s="97">
        <v>1</v>
      </c>
      <c r="T103" s="101">
        <v>0</v>
      </c>
      <c r="U103" s="101">
        <v>0</v>
      </c>
      <c r="V103" s="96" t="s">
        <v>258</v>
      </c>
      <c r="W103" s="101">
        <v>0</v>
      </c>
      <c r="X103" s="101">
        <v>0</v>
      </c>
      <c r="Y103" s="101">
        <v>0</v>
      </c>
      <c r="Z103" s="97">
        <v>1</v>
      </c>
      <c r="AA103" s="101">
        <v>0</v>
      </c>
      <c r="AB103" s="101">
        <v>0</v>
      </c>
      <c r="AC103" s="96" t="s">
        <v>258</v>
      </c>
      <c r="AD103" s="101">
        <v>0</v>
      </c>
      <c r="AE103" s="101">
        <v>0</v>
      </c>
      <c r="AF103" s="101">
        <v>0</v>
      </c>
      <c r="AG103" s="97">
        <v>1</v>
      </c>
      <c r="AH103" s="101">
        <v>0</v>
      </c>
      <c r="AI103" s="101">
        <v>0</v>
      </c>
    </row>
    <row r="104" spans="1:35" ht="36" x14ac:dyDescent="0.4">
      <c r="A104" s="96" t="s">
        <v>264</v>
      </c>
      <c r="B104" s="101">
        <v>0</v>
      </c>
      <c r="C104" s="101">
        <v>0</v>
      </c>
      <c r="D104" s="101">
        <v>0</v>
      </c>
      <c r="E104" s="97">
        <v>1</v>
      </c>
      <c r="F104" s="101">
        <v>0</v>
      </c>
      <c r="G104" s="101">
        <v>0</v>
      </c>
      <c r="H104" s="96" t="s">
        <v>264</v>
      </c>
      <c r="I104" s="101">
        <v>0</v>
      </c>
      <c r="J104" s="101">
        <v>0</v>
      </c>
      <c r="K104" s="101">
        <v>0</v>
      </c>
      <c r="L104" s="97">
        <v>1</v>
      </c>
      <c r="M104" s="101">
        <v>0</v>
      </c>
      <c r="N104" s="101">
        <v>0</v>
      </c>
      <c r="O104" s="96" t="s">
        <v>375</v>
      </c>
      <c r="P104" s="101">
        <v>0</v>
      </c>
      <c r="Q104" s="101">
        <v>0</v>
      </c>
      <c r="R104" s="101">
        <v>0</v>
      </c>
      <c r="S104" s="97">
        <v>1</v>
      </c>
      <c r="T104" s="101">
        <v>0</v>
      </c>
      <c r="U104" s="101">
        <v>0</v>
      </c>
      <c r="V104" s="96" t="s">
        <v>264</v>
      </c>
      <c r="W104" s="101">
        <v>0</v>
      </c>
      <c r="X104" s="101">
        <v>0</v>
      </c>
      <c r="Y104" s="101">
        <v>0</v>
      </c>
      <c r="Z104" s="97">
        <v>1</v>
      </c>
      <c r="AA104" s="101">
        <v>0</v>
      </c>
      <c r="AB104" s="101">
        <v>0</v>
      </c>
      <c r="AC104" s="96" t="s">
        <v>264</v>
      </c>
      <c r="AD104" s="101">
        <v>0</v>
      </c>
      <c r="AE104" s="101">
        <v>0</v>
      </c>
      <c r="AF104" s="101">
        <v>0</v>
      </c>
      <c r="AG104" s="97">
        <v>1</v>
      </c>
      <c r="AH104" s="101">
        <v>0</v>
      </c>
      <c r="AI104" s="101">
        <v>0</v>
      </c>
    </row>
    <row r="105" spans="1:35" ht="18" x14ac:dyDescent="0.4">
      <c r="A105" s="96" t="s">
        <v>376</v>
      </c>
      <c r="B105" s="101">
        <v>0</v>
      </c>
      <c r="C105" s="101">
        <v>0</v>
      </c>
      <c r="D105" s="101">
        <v>0</v>
      </c>
      <c r="E105" s="97">
        <v>1</v>
      </c>
      <c r="F105" s="101">
        <v>0</v>
      </c>
      <c r="G105" s="101">
        <v>0</v>
      </c>
      <c r="H105" s="96" t="s">
        <v>376</v>
      </c>
      <c r="I105" s="101">
        <v>0</v>
      </c>
      <c r="J105" s="101">
        <v>0</v>
      </c>
      <c r="K105" s="101">
        <v>0</v>
      </c>
      <c r="L105" s="97">
        <v>1</v>
      </c>
      <c r="M105" s="101">
        <v>0</v>
      </c>
      <c r="N105" s="101">
        <v>0</v>
      </c>
      <c r="O105" s="96" t="s">
        <v>376</v>
      </c>
      <c r="P105" s="101">
        <v>0</v>
      </c>
      <c r="Q105" s="101">
        <v>0</v>
      </c>
      <c r="R105" s="101">
        <v>0</v>
      </c>
      <c r="S105" s="97">
        <v>1</v>
      </c>
      <c r="T105" s="101">
        <v>0</v>
      </c>
      <c r="U105" s="101">
        <v>0</v>
      </c>
      <c r="V105" s="96" t="s">
        <v>376</v>
      </c>
      <c r="W105" s="101">
        <v>0</v>
      </c>
      <c r="X105" s="101">
        <v>0</v>
      </c>
      <c r="Y105" s="101">
        <v>0</v>
      </c>
      <c r="Z105" s="97">
        <v>1</v>
      </c>
      <c r="AA105" s="101">
        <v>0</v>
      </c>
      <c r="AB105" s="101">
        <v>0</v>
      </c>
      <c r="AC105" s="96" t="s">
        <v>376</v>
      </c>
      <c r="AD105" s="101">
        <v>0</v>
      </c>
      <c r="AE105" s="101">
        <v>0</v>
      </c>
      <c r="AF105" s="101">
        <v>0</v>
      </c>
      <c r="AG105" s="97">
        <v>1</v>
      </c>
      <c r="AH105" s="101">
        <v>0</v>
      </c>
      <c r="AI105" s="101">
        <v>0</v>
      </c>
    </row>
    <row r="106" spans="1:35" ht="18" x14ac:dyDescent="0.4">
      <c r="A106" s="96" t="s">
        <v>260</v>
      </c>
      <c r="B106" s="101">
        <v>0</v>
      </c>
      <c r="C106" s="101">
        <v>0</v>
      </c>
      <c r="D106" s="101">
        <v>0</v>
      </c>
      <c r="E106" s="97">
        <v>1</v>
      </c>
      <c r="F106" s="101">
        <v>0</v>
      </c>
      <c r="G106" s="101">
        <v>0</v>
      </c>
      <c r="H106" s="96" t="s">
        <v>260</v>
      </c>
      <c r="I106" s="101">
        <v>0</v>
      </c>
      <c r="J106" s="101">
        <v>0</v>
      </c>
      <c r="K106" s="101">
        <v>0</v>
      </c>
      <c r="L106" s="97">
        <v>1</v>
      </c>
      <c r="M106" s="101">
        <v>0</v>
      </c>
      <c r="N106" s="101">
        <v>0</v>
      </c>
      <c r="O106" s="96" t="s">
        <v>260</v>
      </c>
      <c r="P106" s="101">
        <v>0</v>
      </c>
      <c r="Q106" s="101">
        <v>0</v>
      </c>
      <c r="R106" s="101">
        <v>0</v>
      </c>
      <c r="S106" s="97">
        <v>1</v>
      </c>
      <c r="T106" s="101">
        <v>0</v>
      </c>
      <c r="U106" s="101">
        <v>0</v>
      </c>
      <c r="V106" s="96" t="s">
        <v>260</v>
      </c>
      <c r="W106" s="101">
        <v>0</v>
      </c>
      <c r="X106" s="101">
        <v>0</v>
      </c>
      <c r="Y106" s="101">
        <v>0</v>
      </c>
      <c r="Z106" s="97">
        <v>1</v>
      </c>
      <c r="AA106" s="101">
        <v>0</v>
      </c>
      <c r="AB106" s="101">
        <v>0</v>
      </c>
      <c r="AC106" s="96" t="s">
        <v>260</v>
      </c>
      <c r="AD106" s="101">
        <v>0</v>
      </c>
      <c r="AE106" s="101">
        <v>0</v>
      </c>
      <c r="AF106" s="101">
        <v>0</v>
      </c>
      <c r="AG106" s="97">
        <v>1</v>
      </c>
      <c r="AH106" s="101">
        <v>0</v>
      </c>
      <c r="AI106" s="101">
        <v>0</v>
      </c>
    </row>
    <row r="107" spans="1:35" ht="18" x14ac:dyDescent="0.4">
      <c r="A107" s="96" t="s">
        <v>380</v>
      </c>
      <c r="B107" s="101">
        <v>0</v>
      </c>
      <c r="C107" s="101">
        <v>0</v>
      </c>
      <c r="D107" s="101">
        <v>0</v>
      </c>
      <c r="E107" s="97">
        <v>1</v>
      </c>
      <c r="F107" s="101">
        <v>0</v>
      </c>
      <c r="G107" s="101">
        <v>0</v>
      </c>
      <c r="H107" s="96" t="s">
        <v>380</v>
      </c>
      <c r="I107" s="101">
        <v>0</v>
      </c>
      <c r="J107" s="101">
        <v>0</v>
      </c>
      <c r="K107" s="101">
        <v>0</v>
      </c>
      <c r="L107" s="97">
        <v>1</v>
      </c>
      <c r="M107" s="101">
        <v>0</v>
      </c>
      <c r="N107" s="101">
        <v>0</v>
      </c>
      <c r="O107" s="96" t="s">
        <v>380</v>
      </c>
      <c r="P107" s="101">
        <v>0</v>
      </c>
      <c r="Q107" s="101">
        <v>0</v>
      </c>
      <c r="R107" s="101">
        <v>0</v>
      </c>
      <c r="S107" s="97">
        <v>1</v>
      </c>
      <c r="T107" s="101">
        <v>0</v>
      </c>
      <c r="U107" s="101">
        <v>0</v>
      </c>
      <c r="V107" s="96" t="s">
        <v>380</v>
      </c>
      <c r="W107" s="101">
        <v>0</v>
      </c>
      <c r="X107" s="101">
        <v>0</v>
      </c>
      <c r="Y107" s="101">
        <v>0</v>
      </c>
      <c r="Z107" s="97">
        <v>1</v>
      </c>
      <c r="AA107" s="101">
        <v>0</v>
      </c>
      <c r="AB107" s="101">
        <v>0</v>
      </c>
      <c r="AC107" s="96" t="s">
        <v>380</v>
      </c>
      <c r="AD107" s="101">
        <v>0</v>
      </c>
      <c r="AE107" s="101">
        <v>0</v>
      </c>
      <c r="AF107" s="101">
        <v>0</v>
      </c>
      <c r="AG107" s="97">
        <v>1</v>
      </c>
      <c r="AH107" s="101">
        <v>0</v>
      </c>
      <c r="AI107" s="101">
        <v>0</v>
      </c>
    </row>
    <row r="108" spans="1:35" ht="18" x14ac:dyDescent="0.4">
      <c r="A108" s="96" t="s">
        <v>387</v>
      </c>
      <c r="B108" s="101">
        <v>0</v>
      </c>
      <c r="C108" s="101">
        <v>0</v>
      </c>
      <c r="D108" s="101">
        <v>0</v>
      </c>
      <c r="E108" s="97">
        <v>1</v>
      </c>
      <c r="F108" s="101">
        <v>0</v>
      </c>
      <c r="G108" s="101">
        <v>0</v>
      </c>
      <c r="H108" s="96" t="s">
        <v>387</v>
      </c>
      <c r="I108" s="101">
        <v>0</v>
      </c>
      <c r="J108" s="101">
        <v>0</v>
      </c>
      <c r="K108" s="101">
        <v>0</v>
      </c>
      <c r="L108" s="97">
        <v>1</v>
      </c>
      <c r="M108" s="101">
        <v>0</v>
      </c>
      <c r="N108" s="101">
        <v>0</v>
      </c>
      <c r="O108" s="96" t="s">
        <v>387</v>
      </c>
      <c r="P108" s="101">
        <v>0</v>
      </c>
      <c r="Q108" s="101">
        <v>0</v>
      </c>
      <c r="R108" s="101">
        <v>0</v>
      </c>
      <c r="S108" s="97">
        <v>1</v>
      </c>
      <c r="T108" s="101">
        <v>0</v>
      </c>
      <c r="U108" s="101">
        <v>0</v>
      </c>
      <c r="V108" s="96" t="s">
        <v>387</v>
      </c>
      <c r="W108" s="101">
        <v>0</v>
      </c>
      <c r="X108" s="101">
        <v>0</v>
      </c>
      <c r="Y108" s="101">
        <v>0</v>
      </c>
      <c r="Z108" s="97">
        <v>1</v>
      </c>
      <c r="AA108" s="101">
        <v>0</v>
      </c>
      <c r="AB108" s="101">
        <v>0</v>
      </c>
      <c r="AC108" s="96" t="s">
        <v>387</v>
      </c>
      <c r="AD108" s="101">
        <v>0</v>
      </c>
      <c r="AE108" s="101">
        <v>0</v>
      </c>
      <c r="AF108" s="101">
        <v>0</v>
      </c>
      <c r="AG108" s="97">
        <v>1</v>
      </c>
      <c r="AH108" s="101">
        <v>0</v>
      </c>
      <c r="AI108" s="101">
        <v>0</v>
      </c>
    </row>
    <row r="109" spans="1:35" ht="18" x14ac:dyDescent="0.4">
      <c r="A109" s="96" t="s">
        <v>271</v>
      </c>
      <c r="B109" s="101">
        <v>0</v>
      </c>
      <c r="C109" s="101">
        <v>0</v>
      </c>
      <c r="D109" s="101">
        <v>0</v>
      </c>
      <c r="E109" s="97">
        <v>1</v>
      </c>
      <c r="F109" s="101">
        <v>0</v>
      </c>
      <c r="G109" s="101">
        <v>0</v>
      </c>
      <c r="H109" s="96" t="s">
        <v>271</v>
      </c>
      <c r="I109" s="101">
        <v>0</v>
      </c>
      <c r="J109" s="101">
        <v>0</v>
      </c>
      <c r="K109" s="101">
        <v>0</v>
      </c>
      <c r="L109" s="97">
        <v>1</v>
      </c>
      <c r="M109" s="101">
        <v>0</v>
      </c>
      <c r="N109" s="101">
        <v>0</v>
      </c>
      <c r="O109" s="96" t="s">
        <v>271</v>
      </c>
      <c r="P109" s="101">
        <v>0</v>
      </c>
      <c r="Q109" s="101">
        <v>0</v>
      </c>
      <c r="R109" s="101">
        <v>0</v>
      </c>
      <c r="S109" s="97">
        <v>1</v>
      </c>
      <c r="T109" s="101">
        <v>0</v>
      </c>
      <c r="U109" s="101">
        <v>0</v>
      </c>
      <c r="V109" s="96" t="s">
        <v>271</v>
      </c>
      <c r="W109" s="101">
        <v>0</v>
      </c>
      <c r="X109" s="101">
        <v>0</v>
      </c>
      <c r="Y109" s="101">
        <v>0</v>
      </c>
      <c r="Z109" s="97">
        <v>1</v>
      </c>
      <c r="AA109" s="101">
        <v>0</v>
      </c>
      <c r="AB109" s="101">
        <v>0</v>
      </c>
      <c r="AC109" s="96" t="s">
        <v>271</v>
      </c>
      <c r="AD109" s="101">
        <v>0</v>
      </c>
      <c r="AE109" s="101">
        <v>0</v>
      </c>
      <c r="AF109" s="101">
        <v>0</v>
      </c>
      <c r="AG109" s="97">
        <v>1</v>
      </c>
      <c r="AH109" s="101">
        <v>0</v>
      </c>
      <c r="AI109" s="101">
        <v>0</v>
      </c>
    </row>
    <row r="110" spans="1:35" ht="18" x14ac:dyDescent="0.4">
      <c r="A110" s="96" t="s">
        <v>222</v>
      </c>
      <c r="B110" s="101">
        <v>0</v>
      </c>
      <c r="C110" s="101">
        <v>0</v>
      </c>
      <c r="D110" s="101">
        <v>0</v>
      </c>
      <c r="E110" s="97">
        <v>1</v>
      </c>
      <c r="F110" s="101">
        <v>0</v>
      </c>
      <c r="G110" s="101">
        <v>0</v>
      </c>
      <c r="H110" s="96" t="s">
        <v>222</v>
      </c>
      <c r="I110" s="101">
        <v>0</v>
      </c>
      <c r="J110" s="101">
        <v>0</v>
      </c>
      <c r="K110" s="101">
        <v>0</v>
      </c>
      <c r="L110" s="97">
        <v>1</v>
      </c>
      <c r="M110" s="101">
        <v>0</v>
      </c>
      <c r="N110" s="101">
        <v>0</v>
      </c>
      <c r="O110" s="96" t="s">
        <v>222</v>
      </c>
      <c r="P110" s="101">
        <v>0</v>
      </c>
      <c r="Q110" s="101">
        <v>0</v>
      </c>
      <c r="R110" s="101">
        <v>0</v>
      </c>
      <c r="S110" s="97">
        <v>1</v>
      </c>
      <c r="T110" s="101">
        <v>0</v>
      </c>
      <c r="U110" s="101">
        <v>0</v>
      </c>
      <c r="V110" s="96" t="s">
        <v>222</v>
      </c>
      <c r="W110" s="101">
        <v>0</v>
      </c>
      <c r="X110" s="101">
        <v>0</v>
      </c>
      <c r="Y110" s="101">
        <v>0</v>
      </c>
      <c r="Z110" s="97">
        <v>1</v>
      </c>
      <c r="AA110" s="101">
        <v>0</v>
      </c>
      <c r="AB110" s="101">
        <v>0</v>
      </c>
      <c r="AC110" s="96" t="s">
        <v>222</v>
      </c>
      <c r="AD110" s="101">
        <v>0</v>
      </c>
      <c r="AE110" s="101">
        <v>0</v>
      </c>
      <c r="AF110" s="101">
        <v>0</v>
      </c>
      <c r="AG110" s="97">
        <v>1</v>
      </c>
      <c r="AH110" s="101">
        <v>0</v>
      </c>
      <c r="AI110" s="101">
        <v>0</v>
      </c>
    </row>
    <row r="111" spans="1:35" ht="18" x14ac:dyDescent="0.4">
      <c r="A111" s="96" t="s">
        <v>389</v>
      </c>
      <c r="B111" s="101">
        <v>0</v>
      </c>
      <c r="C111" s="101">
        <v>0</v>
      </c>
      <c r="D111" s="101">
        <v>0</v>
      </c>
      <c r="E111" s="97">
        <v>1</v>
      </c>
      <c r="F111" s="101">
        <v>0</v>
      </c>
      <c r="G111" s="101">
        <v>0</v>
      </c>
      <c r="H111" s="96" t="s">
        <v>389</v>
      </c>
      <c r="I111" s="101">
        <v>0</v>
      </c>
      <c r="J111" s="101">
        <v>0</v>
      </c>
      <c r="K111" s="101">
        <v>0</v>
      </c>
      <c r="L111" s="97">
        <v>1</v>
      </c>
      <c r="M111" s="101">
        <v>0</v>
      </c>
      <c r="N111" s="101">
        <v>0</v>
      </c>
      <c r="O111" s="96" t="s">
        <v>389</v>
      </c>
      <c r="P111" s="101">
        <v>0</v>
      </c>
      <c r="Q111" s="101">
        <v>0</v>
      </c>
      <c r="R111" s="101">
        <v>0</v>
      </c>
      <c r="S111" s="97">
        <v>1</v>
      </c>
      <c r="T111" s="101">
        <v>0</v>
      </c>
      <c r="U111" s="101">
        <v>0</v>
      </c>
      <c r="V111" s="96" t="s">
        <v>389</v>
      </c>
      <c r="W111" s="101">
        <v>0</v>
      </c>
      <c r="X111" s="101">
        <v>0</v>
      </c>
      <c r="Y111" s="101">
        <v>0</v>
      </c>
      <c r="Z111" s="97">
        <v>1</v>
      </c>
      <c r="AA111" s="101">
        <v>0</v>
      </c>
      <c r="AB111" s="101">
        <v>0</v>
      </c>
      <c r="AC111" s="96" t="s">
        <v>389</v>
      </c>
      <c r="AD111" s="101">
        <v>0</v>
      </c>
      <c r="AE111" s="101">
        <v>0</v>
      </c>
      <c r="AF111" s="101">
        <v>0</v>
      </c>
      <c r="AG111" s="97">
        <v>1</v>
      </c>
      <c r="AH111" s="101">
        <v>0</v>
      </c>
      <c r="AI111" s="101">
        <v>0</v>
      </c>
    </row>
    <row r="112" spans="1:35" ht="18" x14ac:dyDescent="0.4">
      <c r="A112" s="96" t="s">
        <v>669</v>
      </c>
      <c r="B112" s="101">
        <v>0</v>
      </c>
      <c r="C112" s="101">
        <v>0</v>
      </c>
      <c r="D112" s="101">
        <v>0</v>
      </c>
      <c r="E112" s="97">
        <v>1</v>
      </c>
      <c r="F112" s="101">
        <v>0</v>
      </c>
      <c r="G112" s="101">
        <v>0</v>
      </c>
      <c r="H112" s="96" t="s">
        <v>669</v>
      </c>
      <c r="I112" s="101">
        <v>0</v>
      </c>
      <c r="J112" s="101">
        <v>0</v>
      </c>
      <c r="K112" s="101">
        <v>0</v>
      </c>
      <c r="L112" s="97">
        <v>1</v>
      </c>
      <c r="M112" s="101">
        <v>0</v>
      </c>
      <c r="N112" s="101">
        <v>0</v>
      </c>
      <c r="O112" s="96" t="s">
        <v>669</v>
      </c>
      <c r="P112" s="101">
        <v>0</v>
      </c>
      <c r="Q112" s="101">
        <v>0</v>
      </c>
      <c r="R112" s="101">
        <v>0</v>
      </c>
      <c r="S112" s="97">
        <v>1</v>
      </c>
      <c r="T112" s="101">
        <v>0</v>
      </c>
      <c r="U112" s="101">
        <v>0</v>
      </c>
      <c r="V112" s="96" t="s">
        <v>669</v>
      </c>
      <c r="W112" s="101">
        <v>0</v>
      </c>
      <c r="X112" s="101">
        <v>0</v>
      </c>
      <c r="Y112" s="101">
        <v>0</v>
      </c>
      <c r="Z112" s="97">
        <v>1</v>
      </c>
      <c r="AA112" s="101">
        <v>0</v>
      </c>
      <c r="AB112" s="101">
        <v>0</v>
      </c>
      <c r="AC112" s="96" t="s">
        <v>669</v>
      </c>
      <c r="AD112" s="101">
        <v>0</v>
      </c>
      <c r="AE112" s="101">
        <v>0</v>
      </c>
      <c r="AF112" s="101">
        <v>0</v>
      </c>
      <c r="AG112" s="97">
        <v>1</v>
      </c>
      <c r="AH112" s="101">
        <v>0</v>
      </c>
      <c r="AI112" s="101">
        <v>0</v>
      </c>
    </row>
    <row r="113" spans="1:35" ht="18" x14ac:dyDescent="0.4">
      <c r="A113" s="96" t="s">
        <v>390</v>
      </c>
      <c r="B113" s="101">
        <v>0</v>
      </c>
      <c r="C113" s="101">
        <v>0</v>
      </c>
      <c r="D113" s="101">
        <v>0</v>
      </c>
      <c r="E113" s="97">
        <v>1</v>
      </c>
      <c r="F113" s="101">
        <v>0</v>
      </c>
      <c r="G113" s="101">
        <v>0</v>
      </c>
      <c r="H113" s="96" t="s">
        <v>390</v>
      </c>
      <c r="I113" s="101">
        <v>0</v>
      </c>
      <c r="J113" s="101">
        <v>0</v>
      </c>
      <c r="K113" s="101">
        <v>0</v>
      </c>
      <c r="L113" s="97">
        <v>1</v>
      </c>
      <c r="M113" s="101">
        <v>0</v>
      </c>
      <c r="N113" s="101">
        <v>0</v>
      </c>
      <c r="O113" s="96" t="s">
        <v>390</v>
      </c>
      <c r="P113" s="101">
        <v>0</v>
      </c>
      <c r="Q113" s="101">
        <v>0</v>
      </c>
      <c r="R113" s="101">
        <v>0</v>
      </c>
      <c r="S113" s="97">
        <v>1</v>
      </c>
      <c r="T113" s="101">
        <v>0</v>
      </c>
      <c r="U113" s="101">
        <v>0</v>
      </c>
      <c r="V113" s="96" t="s">
        <v>390</v>
      </c>
      <c r="W113" s="101">
        <v>0</v>
      </c>
      <c r="X113" s="101">
        <v>0</v>
      </c>
      <c r="Y113" s="101">
        <v>0</v>
      </c>
      <c r="Z113" s="97">
        <v>1</v>
      </c>
      <c r="AA113" s="101">
        <v>0</v>
      </c>
      <c r="AB113" s="101">
        <v>0</v>
      </c>
      <c r="AC113" s="96" t="s">
        <v>390</v>
      </c>
      <c r="AD113" s="101">
        <v>0</v>
      </c>
      <c r="AE113" s="101">
        <v>0</v>
      </c>
      <c r="AF113" s="101">
        <v>0</v>
      </c>
      <c r="AG113" s="97">
        <v>1</v>
      </c>
      <c r="AH113" s="101">
        <v>0</v>
      </c>
      <c r="AI113" s="101">
        <v>0</v>
      </c>
    </row>
    <row r="114" spans="1:35" ht="18" x14ac:dyDescent="0.4">
      <c r="A114" s="96" t="s">
        <v>392</v>
      </c>
      <c r="B114" s="101">
        <v>0</v>
      </c>
      <c r="C114" s="101">
        <v>0</v>
      </c>
      <c r="D114" s="101">
        <v>0</v>
      </c>
      <c r="E114" s="97">
        <v>1</v>
      </c>
      <c r="F114" s="101">
        <v>0</v>
      </c>
      <c r="G114" s="101">
        <v>0</v>
      </c>
      <c r="H114" s="96" t="s">
        <v>392</v>
      </c>
      <c r="I114" s="101">
        <v>0</v>
      </c>
      <c r="J114" s="101">
        <v>0</v>
      </c>
      <c r="K114" s="101">
        <v>0</v>
      </c>
      <c r="L114" s="97">
        <v>1</v>
      </c>
      <c r="M114" s="101">
        <v>0</v>
      </c>
      <c r="N114" s="101">
        <v>0</v>
      </c>
      <c r="O114" s="96" t="s">
        <v>392</v>
      </c>
      <c r="P114" s="101">
        <v>0</v>
      </c>
      <c r="Q114" s="101">
        <v>0</v>
      </c>
      <c r="R114" s="101">
        <v>0</v>
      </c>
      <c r="S114" s="97">
        <v>1</v>
      </c>
      <c r="T114" s="101">
        <v>0</v>
      </c>
      <c r="U114" s="101">
        <v>0</v>
      </c>
      <c r="V114" s="96" t="s">
        <v>392</v>
      </c>
      <c r="W114" s="101">
        <v>0</v>
      </c>
      <c r="X114" s="101">
        <v>0</v>
      </c>
      <c r="Y114" s="101">
        <v>0</v>
      </c>
      <c r="Z114" s="97">
        <v>1</v>
      </c>
      <c r="AA114" s="101">
        <v>0</v>
      </c>
      <c r="AB114" s="101">
        <v>0</v>
      </c>
      <c r="AC114" s="96" t="s">
        <v>392</v>
      </c>
      <c r="AD114" s="101">
        <v>0</v>
      </c>
      <c r="AE114" s="101">
        <v>0</v>
      </c>
      <c r="AF114" s="101">
        <v>0</v>
      </c>
      <c r="AG114" s="97">
        <v>1</v>
      </c>
      <c r="AH114" s="101">
        <v>0</v>
      </c>
      <c r="AI114" s="101">
        <v>0</v>
      </c>
    </row>
    <row r="115" spans="1:35" ht="18" x14ac:dyDescent="0.4">
      <c r="A115" s="96" t="s">
        <v>670</v>
      </c>
      <c r="B115" s="101">
        <v>0</v>
      </c>
      <c r="C115" s="101">
        <v>0</v>
      </c>
      <c r="D115" s="101">
        <v>0</v>
      </c>
      <c r="E115" s="97">
        <v>1</v>
      </c>
      <c r="F115" s="101">
        <v>0</v>
      </c>
      <c r="G115" s="101">
        <v>0</v>
      </c>
      <c r="H115" s="96" t="s">
        <v>670</v>
      </c>
      <c r="I115" s="101">
        <v>0</v>
      </c>
      <c r="J115" s="101">
        <v>0</v>
      </c>
      <c r="K115" s="101">
        <v>0</v>
      </c>
      <c r="L115" s="97">
        <v>1</v>
      </c>
      <c r="M115" s="101">
        <v>0</v>
      </c>
      <c r="N115" s="101">
        <v>0</v>
      </c>
      <c r="O115" s="96" t="s">
        <v>670</v>
      </c>
      <c r="P115" s="101">
        <v>0</v>
      </c>
      <c r="Q115" s="101">
        <v>0</v>
      </c>
      <c r="R115" s="101">
        <v>0</v>
      </c>
      <c r="S115" s="97">
        <v>1</v>
      </c>
      <c r="T115" s="101">
        <v>0</v>
      </c>
      <c r="U115" s="101">
        <v>0</v>
      </c>
      <c r="V115" s="96" t="s">
        <v>670</v>
      </c>
      <c r="W115" s="101">
        <v>0</v>
      </c>
      <c r="X115" s="101">
        <v>0</v>
      </c>
      <c r="Y115" s="101">
        <v>0</v>
      </c>
      <c r="Z115" s="97">
        <v>1</v>
      </c>
      <c r="AA115" s="101">
        <v>0</v>
      </c>
      <c r="AB115" s="101">
        <v>0</v>
      </c>
      <c r="AC115" s="96" t="s">
        <v>670</v>
      </c>
      <c r="AD115" s="101">
        <v>0</v>
      </c>
      <c r="AE115" s="101">
        <v>0</v>
      </c>
      <c r="AF115" s="101">
        <v>0</v>
      </c>
      <c r="AG115" s="97">
        <v>1</v>
      </c>
      <c r="AH115" s="101">
        <v>0</v>
      </c>
      <c r="AI115" s="101">
        <v>0</v>
      </c>
    </row>
    <row r="116" spans="1:35" ht="18" x14ac:dyDescent="0.4">
      <c r="A116" s="96" t="s">
        <v>675</v>
      </c>
      <c r="B116" s="101">
        <v>0</v>
      </c>
      <c r="C116" s="101">
        <v>0</v>
      </c>
      <c r="D116" s="101">
        <v>0</v>
      </c>
      <c r="E116" s="97">
        <v>1</v>
      </c>
      <c r="F116" s="101">
        <v>0</v>
      </c>
      <c r="G116" s="101">
        <v>0</v>
      </c>
      <c r="H116" s="96" t="s">
        <v>675</v>
      </c>
      <c r="I116" s="101">
        <v>0</v>
      </c>
      <c r="J116" s="101">
        <v>0</v>
      </c>
      <c r="K116" s="101">
        <v>0</v>
      </c>
      <c r="L116" s="97">
        <v>1</v>
      </c>
      <c r="M116" s="101">
        <v>0</v>
      </c>
      <c r="N116" s="101">
        <v>0</v>
      </c>
      <c r="O116" s="96" t="s">
        <v>675</v>
      </c>
      <c r="P116" s="101">
        <v>0</v>
      </c>
      <c r="Q116" s="101">
        <v>0</v>
      </c>
      <c r="R116" s="101">
        <v>0</v>
      </c>
      <c r="S116" s="97">
        <v>1</v>
      </c>
      <c r="T116" s="101">
        <v>0</v>
      </c>
      <c r="U116" s="101">
        <v>0</v>
      </c>
      <c r="V116" s="96" t="s">
        <v>675</v>
      </c>
      <c r="W116" s="101">
        <v>0</v>
      </c>
      <c r="X116" s="101">
        <v>0</v>
      </c>
      <c r="Y116" s="101">
        <v>0</v>
      </c>
      <c r="Z116" s="97">
        <v>1</v>
      </c>
      <c r="AA116" s="101">
        <v>0</v>
      </c>
      <c r="AB116" s="101">
        <v>0</v>
      </c>
      <c r="AC116" s="96" t="s">
        <v>675</v>
      </c>
      <c r="AD116" s="101">
        <v>0</v>
      </c>
      <c r="AE116" s="101">
        <v>0</v>
      </c>
      <c r="AF116" s="101">
        <v>0</v>
      </c>
      <c r="AG116" s="97">
        <v>1</v>
      </c>
      <c r="AH116" s="101">
        <v>0</v>
      </c>
      <c r="AI116" s="101">
        <v>0</v>
      </c>
    </row>
    <row r="117" spans="1:35" ht="18" x14ac:dyDescent="0.4">
      <c r="A117" s="96" t="s">
        <v>393</v>
      </c>
      <c r="B117" s="101">
        <v>0</v>
      </c>
      <c r="C117" s="101">
        <v>0</v>
      </c>
      <c r="D117" s="101">
        <v>0</v>
      </c>
      <c r="E117" s="97">
        <v>1</v>
      </c>
      <c r="F117" s="101">
        <v>0</v>
      </c>
      <c r="G117" s="101">
        <v>0</v>
      </c>
      <c r="H117" s="96" t="s">
        <v>393</v>
      </c>
      <c r="I117" s="101">
        <v>0</v>
      </c>
      <c r="J117" s="101">
        <v>0</v>
      </c>
      <c r="K117" s="101">
        <v>0</v>
      </c>
      <c r="L117" s="97">
        <v>1</v>
      </c>
      <c r="M117" s="101">
        <v>0</v>
      </c>
      <c r="N117" s="101">
        <v>0</v>
      </c>
      <c r="O117" s="96" t="s">
        <v>393</v>
      </c>
      <c r="P117" s="101">
        <v>0</v>
      </c>
      <c r="Q117" s="101">
        <v>0</v>
      </c>
      <c r="R117" s="101">
        <v>0</v>
      </c>
      <c r="S117" s="97">
        <v>1</v>
      </c>
      <c r="T117" s="101">
        <v>0</v>
      </c>
      <c r="U117" s="101">
        <v>0</v>
      </c>
      <c r="V117" s="96" t="s">
        <v>393</v>
      </c>
      <c r="W117" s="101">
        <v>0</v>
      </c>
      <c r="X117" s="101">
        <v>0</v>
      </c>
      <c r="Y117" s="101">
        <v>0</v>
      </c>
      <c r="Z117" s="97">
        <v>1</v>
      </c>
      <c r="AA117" s="101">
        <v>0</v>
      </c>
      <c r="AB117" s="101">
        <v>0</v>
      </c>
      <c r="AC117" s="96" t="s">
        <v>393</v>
      </c>
      <c r="AD117" s="101">
        <v>0</v>
      </c>
      <c r="AE117" s="101">
        <v>0</v>
      </c>
      <c r="AF117" s="101">
        <v>0</v>
      </c>
      <c r="AG117" s="97">
        <v>1</v>
      </c>
      <c r="AH117" s="101">
        <v>0</v>
      </c>
      <c r="AI117" s="101">
        <v>0</v>
      </c>
    </row>
    <row r="118" spans="1:35" ht="18" x14ac:dyDescent="0.4">
      <c r="A118" s="96" t="s">
        <v>394</v>
      </c>
      <c r="B118" s="101">
        <v>0</v>
      </c>
      <c r="C118" s="101">
        <v>0</v>
      </c>
      <c r="D118" s="101">
        <v>0</v>
      </c>
      <c r="E118" s="97">
        <v>1</v>
      </c>
      <c r="F118" s="101">
        <v>0</v>
      </c>
      <c r="G118" s="101">
        <v>0</v>
      </c>
      <c r="H118" s="96" t="s">
        <v>394</v>
      </c>
      <c r="I118" s="101">
        <v>0</v>
      </c>
      <c r="J118" s="101">
        <v>0</v>
      </c>
      <c r="K118" s="101">
        <v>0</v>
      </c>
      <c r="L118" s="97">
        <v>1</v>
      </c>
      <c r="M118" s="101">
        <v>0</v>
      </c>
      <c r="N118" s="101">
        <v>0</v>
      </c>
      <c r="O118" s="96" t="s">
        <v>394</v>
      </c>
      <c r="P118" s="101">
        <v>0</v>
      </c>
      <c r="Q118" s="101">
        <v>0</v>
      </c>
      <c r="R118" s="101">
        <v>0</v>
      </c>
      <c r="S118" s="97">
        <v>1</v>
      </c>
      <c r="T118" s="101">
        <v>0</v>
      </c>
      <c r="U118" s="101">
        <v>0</v>
      </c>
      <c r="V118" s="96" t="s">
        <v>394</v>
      </c>
      <c r="W118" s="101">
        <v>0</v>
      </c>
      <c r="X118" s="101">
        <v>0</v>
      </c>
      <c r="Y118" s="101">
        <v>0</v>
      </c>
      <c r="Z118" s="97">
        <v>1</v>
      </c>
      <c r="AA118" s="101">
        <v>0</v>
      </c>
      <c r="AB118" s="101">
        <v>0</v>
      </c>
      <c r="AC118" s="96" t="s">
        <v>394</v>
      </c>
      <c r="AD118" s="101">
        <v>0</v>
      </c>
      <c r="AE118" s="101">
        <v>0</v>
      </c>
      <c r="AF118" s="101">
        <v>0</v>
      </c>
      <c r="AG118" s="97">
        <v>1</v>
      </c>
      <c r="AH118" s="101">
        <v>0</v>
      </c>
      <c r="AI118" s="101">
        <v>0</v>
      </c>
    </row>
    <row r="119" spans="1:35" ht="18" x14ac:dyDescent="0.4">
      <c r="A119" s="96" t="s">
        <v>395</v>
      </c>
      <c r="B119" s="101">
        <v>0</v>
      </c>
      <c r="C119" s="101">
        <v>0</v>
      </c>
      <c r="D119" s="101">
        <v>0</v>
      </c>
      <c r="E119" s="97">
        <v>1</v>
      </c>
      <c r="F119" s="101">
        <v>0</v>
      </c>
      <c r="G119" s="101">
        <v>0</v>
      </c>
      <c r="H119" s="96" t="s">
        <v>395</v>
      </c>
      <c r="I119" s="101">
        <v>0</v>
      </c>
      <c r="J119" s="101">
        <v>0</v>
      </c>
      <c r="K119" s="101">
        <v>0</v>
      </c>
      <c r="L119" s="97">
        <v>1</v>
      </c>
      <c r="M119" s="101">
        <v>0</v>
      </c>
      <c r="N119" s="101">
        <v>0</v>
      </c>
      <c r="O119" s="96" t="s">
        <v>395</v>
      </c>
      <c r="P119" s="101">
        <v>0</v>
      </c>
      <c r="Q119" s="101">
        <v>0</v>
      </c>
      <c r="R119" s="101">
        <v>0</v>
      </c>
      <c r="S119" s="97">
        <v>1</v>
      </c>
      <c r="T119" s="101">
        <v>0</v>
      </c>
      <c r="U119" s="101">
        <v>0</v>
      </c>
      <c r="V119" s="96" t="s">
        <v>395</v>
      </c>
      <c r="W119" s="101">
        <v>0</v>
      </c>
      <c r="X119" s="101">
        <v>0</v>
      </c>
      <c r="Y119" s="101">
        <v>0</v>
      </c>
      <c r="Z119" s="97">
        <v>1</v>
      </c>
      <c r="AA119" s="101">
        <v>0</v>
      </c>
      <c r="AB119" s="101">
        <v>0</v>
      </c>
      <c r="AC119" s="96" t="s">
        <v>395</v>
      </c>
      <c r="AD119" s="101">
        <v>0</v>
      </c>
      <c r="AE119" s="101">
        <v>0</v>
      </c>
      <c r="AF119" s="101">
        <v>0</v>
      </c>
      <c r="AG119" s="97">
        <v>1</v>
      </c>
      <c r="AH119" s="101">
        <v>0</v>
      </c>
      <c r="AI119" s="101">
        <v>0</v>
      </c>
    </row>
    <row r="120" spans="1:35" ht="18" x14ac:dyDescent="0.4">
      <c r="A120" s="96" t="s">
        <v>244</v>
      </c>
      <c r="B120" s="101">
        <v>0</v>
      </c>
      <c r="C120" s="101">
        <v>0</v>
      </c>
      <c r="D120" s="101">
        <v>0</v>
      </c>
      <c r="E120" s="97">
        <v>1</v>
      </c>
      <c r="F120" s="101">
        <v>0</v>
      </c>
      <c r="G120" s="101">
        <v>0</v>
      </c>
      <c r="H120" s="96" t="s">
        <v>244</v>
      </c>
      <c r="I120" s="101">
        <v>0</v>
      </c>
      <c r="J120" s="101">
        <v>0</v>
      </c>
      <c r="K120" s="101">
        <v>0</v>
      </c>
      <c r="L120" s="97">
        <v>1</v>
      </c>
      <c r="M120" s="101">
        <v>0</v>
      </c>
      <c r="N120" s="101">
        <v>0</v>
      </c>
      <c r="O120" s="96" t="s">
        <v>244</v>
      </c>
      <c r="P120" s="101">
        <v>0</v>
      </c>
      <c r="Q120" s="101">
        <v>0</v>
      </c>
      <c r="R120" s="101">
        <v>0</v>
      </c>
      <c r="S120" s="97">
        <v>1</v>
      </c>
      <c r="T120" s="101">
        <v>0</v>
      </c>
      <c r="U120" s="101">
        <v>0</v>
      </c>
      <c r="V120" s="96" t="s">
        <v>244</v>
      </c>
      <c r="W120" s="101">
        <v>0</v>
      </c>
      <c r="X120" s="101">
        <v>0</v>
      </c>
      <c r="Y120" s="101">
        <v>0</v>
      </c>
      <c r="Z120" s="97">
        <v>1</v>
      </c>
      <c r="AA120" s="101">
        <v>0</v>
      </c>
      <c r="AB120" s="101">
        <v>0</v>
      </c>
      <c r="AC120" s="96" t="s">
        <v>244</v>
      </c>
      <c r="AD120" s="101">
        <v>0</v>
      </c>
      <c r="AE120" s="101">
        <v>0</v>
      </c>
      <c r="AF120" s="101">
        <v>0</v>
      </c>
      <c r="AG120" s="97">
        <v>1</v>
      </c>
      <c r="AH120" s="101">
        <v>0</v>
      </c>
      <c r="AI120" s="101">
        <v>0</v>
      </c>
    </row>
    <row r="121" spans="1:35" ht="18" x14ac:dyDescent="0.4">
      <c r="A121" s="96" t="s">
        <v>257</v>
      </c>
      <c r="B121" s="101">
        <v>0</v>
      </c>
      <c r="C121" s="101">
        <v>0</v>
      </c>
      <c r="D121" s="101">
        <v>0</v>
      </c>
      <c r="E121" s="97">
        <v>1</v>
      </c>
      <c r="F121" s="101">
        <v>0</v>
      </c>
      <c r="G121" s="101">
        <v>0</v>
      </c>
      <c r="H121" s="96" t="s">
        <v>257</v>
      </c>
      <c r="I121" s="101">
        <v>0</v>
      </c>
      <c r="J121" s="101">
        <v>0</v>
      </c>
      <c r="K121" s="101">
        <v>0</v>
      </c>
      <c r="L121" s="97">
        <v>1</v>
      </c>
      <c r="M121" s="101">
        <v>0</v>
      </c>
      <c r="N121" s="101">
        <v>0</v>
      </c>
      <c r="O121" s="96" t="s">
        <v>257</v>
      </c>
      <c r="P121" s="101">
        <v>0</v>
      </c>
      <c r="Q121" s="101">
        <v>0</v>
      </c>
      <c r="R121" s="101">
        <v>0</v>
      </c>
      <c r="S121" s="97">
        <v>1</v>
      </c>
      <c r="T121" s="101">
        <v>0</v>
      </c>
      <c r="U121" s="101">
        <v>0</v>
      </c>
      <c r="V121" s="96" t="s">
        <v>257</v>
      </c>
      <c r="W121" s="101">
        <v>0</v>
      </c>
      <c r="X121" s="101">
        <v>0</v>
      </c>
      <c r="Y121" s="101">
        <v>0</v>
      </c>
      <c r="Z121" s="97">
        <v>1</v>
      </c>
      <c r="AA121" s="101">
        <v>0</v>
      </c>
      <c r="AB121" s="101">
        <v>0</v>
      </c>
      <c r="AC121" s="96" t="s">
        <v>257</v>
      </c>
      <c r="AD121" s="101">
        <v>0</v>
      </c>
      <c r="AE121" s="101">
        <v>0</v>
      </c>
      <c r="AF121" s="101">
        <v>0</v>
      </c>
      <c r="AG121" s="97">
        <v>1</v>
      </c>
      <c r="AH121" s="101">
        <v>0</v>
      </c>
      <c r="AI121" s="101">
        <v>0</v>
      </c>
    </row>
    <row r="122" spans="1:35" ht="36" x14ac:dyDescent="0.4">
      <c r="A122" s="96" t="s">
        <v>399</v>
      </c>
      <c r="B122" s="101">
        <v>0</v>
      </c>
      <c r="C122" s="101">
        <v>0</v>
      </c>
      <c r="D122" s="101">
        <v>0</v>
      </c>
      <c r="E122" s="97">
        <v>1</v>
      </c>
      <c r="F122" s="101">
        <v>0</v>
      </c>
      <c r="G122" s="101">
        <v>0</v>
      </c>
      <c r="H122" s="96" t="s">
        <v>399</v>
      </c>
      <c r="I122" s="101">
        <v>0</v>
      </c>
      <c r="J122" s="101">
        <v>0</v>
      </c>
      <c r="K122" s="101">
        <v>0</v>
      </c>
      <c r="L122" s="97">
        <v>1</v>
      </c>
      <c r="M122" s="101">
        <v>0</v>
      </c>
      <c r="N122" s="101">
        <v>0</v>
      </c>
      <c r="O122" s="96" t="s">
        <v>399</v>
      </c>
      <c r="P122" s="101">
        <v>0</v>
      </c>
      <c r="Q122" s="101">
        <v>0</v>
      </c>
      <c r="R122" s="101">
        <v>0</v>
      </c>
      <c r="S122" s="97">
        <v>1</v>
      </c>
      <c r="T122" s="101">
        <v>0</v>
      </c>
      <c r="U122" s="101">
        <v>0</v>
      </c>
      <c r="V122" s="96" t="s">
        <v>399</v>
      </c>
      <c r="W122" s="101">
        <v>0</v>
      </c>
      <c r="X122" s="101">
        <v>0</v>
      </c>
      <c r="Y122" s="101">
        <v>0</v>
      </c>
      <c r="Z122" s="97">
        <v>1</v>
      </c>
      <c r="AA122" s="101">
        <v>0</v>
      </c>
      <c r="AB122" s="101">
        <v>0</v>
      </c>
      <c r="AC122" s="96" t="s">
        <v>399</v>
      </c>
      <c r="AD122" s="101">
        <v>0</v>
      </c>
      <c r="AE122" s="101">
        <v>0</v>
      </c>
      <c r="AF122" s="101">
        <v>0</v>
      </c>
      <c r="AG122" s="97">
        <v>1</v>
      </c>
      <c r="AH122" s="101">
        <v>0</v>
      </c>
      <c r="AI122" s="101">
        <v>0</v>
      </c>
    </row>
    <row r="123" spans="1:35" ht="36" x14ac:dyDescent="0.4">
      <c r="A123" s="96" t="s">
        <v>400</v>
      </c>
      <c r="B123" s="101">
        <v>0</v>
      </c>
      <c r="C123" s="101">
        <v>0</v>
      </c>
      <c r="D123" s="101">
        <v>0</v>
      </c>
      <c r="E123" s="97">
        <v>1</v>
      </c>
      <c r="F123" s="101">
        <v>0</v>
      </c>
      <c r="G123" s="101">
        <v>0</v>
      </c>
      <c r="H123" s="96" t="s">
        <v>400</v>
      </c>
      <c r="I123" s="101">
        <v>0</v>
      </c>
      <c r="J123" s="101">
        <v>0</v>
      </c>
      <c r="K123" s="101">
        <v>0</v>
      </c>
      <c r="L123" s="97">
        <v>1</v>
      </c>
      <c r="M123" s="101">
        <v>0</v>
      </c>
      <c r="N123" s="101">
        <v>0</v>
      </c>
      <c r="O123" s="96" t="s">
        <v>400</v>
      </c>
      <c r="P123" s="101">
        <v>0</v>
      </c>
      <c r="Q123" s="101">
        <v>0</v>
      </c>
      <c r="R123" s="101">
        <v>0</v>
      </c>
      <c r="S123" s="97">
        <v>1</v>
      </c>
      <c r="T123" s="101">
        <v>0</v>
      </c>
      <c r="U123" s="101">
        <v>0</v>
      </c>
      <c r="V123" s="96" t="s">
        <v>400</v>
      </c>
      <c r="W123" s="101">
        <v>0</v>
      </c>
      <c r="X123" s="101">
        <v>0</v>
      </c>
      <c r="Y123" s="101">
        <v>0</v>
      </c>
      <c r="Z123" s="97">
        <v>1</v>
      </c>
      <c r="AA123" s="101">
        <v>0</v>
      </c>
      <c r="AB123" s="101">
        <v>0</v>
      </c>
      <c r="AC123" s="96" t="s">
        <v>400</v>
      </c>
      <c r="AD123" s="101">
        <v>0</v>
      </c>
      <c r="AE123" s="101">
        <v>0</v>
      </c>
      <c r="AF123" s="101">
        <v>0</v>
      </c>
      <c r="AG123" s="97">
        <v>1</v>
      </c>
      <c r="AH123" s="101">
        <v>0</v>
      </c>
      <c r="AI123" s="101">
        <v>0</v>
      </c>
    </row>
    <row r="124" spans="1:35" ht="18" x14ac:dyDescent="0.4">
      <c r="A124" s="96" t="s">
        <v>401</v>
      </c>
      <c r="B124" s="101">
        <v>0</v>
      </c>
      <c r="C124" s="101">
        <v>0</v>
      </c>
      <c r="D124" s="101">
        <v>0</v>
      </c>
      <c r="E124" s="97">
        <v>1</v>
      </c>
      <c r="F124" s="101">
        <v>0</v>
      </c>
      <c r="G124" s="101">
        <v>0</v>
      </c>
      <c r="H124" s="96" t="s">
        <v>401</v>
      </c>
      <c r="I124" s="101">
        <v>0</v>
      </c>
      <c r="J124" s="101">
        <v>0</v>
      </c>
      <c r="K124" s="101">
        <v>0</v>
      </c>
      <c r="L124" s="97">
        <v>1</v>
      </c>
      <c r="M124" s="101">
        <v>0</v>
      </c>
      <c r="N124" s="101">
        <v>0</v>
      </c>
      <c r="O124" s="96" t="s">
        <v>401</v>
      </c>
      <c r="P124" s="101">
        <v>0</v>
      </c>
      <c r="Q124" s="101">
        <v>0</v>
      </c>
      <c r="R124" s="101">
        <v>0</v>
      </c>
      <c r="S124" s="97">
        <v>1</v>
      </c>
      <c r="T124" s="101">
        <v>0</v>
      </c>
      <c r="U124" s="101">
        <v>0</v>
      </c>
      <c r="V124" s="96" t="s">
        <v>401</v>
      </c>
      <c r="W124" s="101">
        <v>0</v>
      </c>
      <c r="X124" s="101">
        <v>0</v>
      </c>
      <c r="Y124" s="101">
        <v>0</v>
      </c>
      <c r="Z124" s="97">
        <v>1</v>
      </c>
      <c r="AA124" s="101">
        <v>0</v>
      </c>
      <c r="AB124" s="101">
        <v>0</v>
      </c>
      <c r="AC124" s="96" t="s">
        <v>401</v>
      </c>
      <c r="AD124" s="101">
        <v>0</v>
      </c>
      <c r="AE124" s="101">
        <v>0</v>
      </c>
      <c r="AF124" s="101">
        <v>0</v>
      </c>
      <c r="AG124" s="97">
        <v>1</v>
      </c>
      <c r="AH124" s="101">
        <v>0</v>
      </c>
      <c r="AI124" s="101">
        <v>0</v>
      </c>
    </row>
    <row r="125" spans="1:35" ht="18" x14ac:dyDescent="0.4">
      <c r="A125" s="96" t="s">
        <v>402</v>
      </c>
      <c r="B125" s="101">
        <v>0</v>
      </c>
      <c r="C125" s="101">
        <v>0</v>
      </c>
      <c r="D125" s="101">
        <v>0</v>
      </c>
      <c r="E125" s="97">
        <v>1</v>
      </c>
      <c r="F125" s="101">
        <v>0</v>
      </c>
      <c r="G125" s="101">
        <v>0</v>
      </c>
      <c r="H125" s="96" t="s">
        <v>402</v>
      </c>
      <c r="I125" s="101">
        <v>0</v>
      </c>
      <c r="J125" s="101">
        <v>0</v>
      </c>
      <c r="K125" s="101">
        <v>0</v>
      </c>
      <c r="L125" s="97">
        <v>1</v>
      </c>
      <c r="M125" s="101">
        <v>0</v>
      </c>
      <c r="N125" s="101">
        <v>0</v>
      </c>
      <c r="O125" s="96" t="s">
        <v>402</v>
      </c>
      <c r="P125" s="101">
        <v>0</v>
      </c>
      <c r="Q125" s="101">
        <v>0</v>
      </c>
      <c r="R125" s="101">
        <v>0</v>
      </c>
      <c r="S125" s="97">
        <v>1</v>
      </c>
      <c r="T125" s="101">
        <v>0</v>
      </c>
      <c r="U125" s="101">
        <v>0</v>
      </c>
      <c r="V125" s="96" t="s">
        <v>402</v>
      </c>
      <c r="W125" s="101">
        <v>0</v>
      </c>
      <c r="X125" s="101">
        <v>0</v>
      </c>
      <c r="Y125" s="101">
        <v>0</v>
      </c>
      <c r="Z125" s="97">
        <v>1</v>
      </c>
      <c r="AA125" s="101">
        <v>0</v>
      </c>
      <c r="AB125" s="101">
        <v>0</v>
      </c>
      <c r="AC125" s="96" t="s">
        <v>402</v>
      </c>
      <c r="AD125" s="101">
        <v>0</v>
      </c>
      <c r="AE125" s="101">
        <v>0</v>
      </c>
      <c r="AF125" s="101">
        <v>0</v>
      </c>
      <c r="AG125" s="97">
        <v>1</v>
      </c>
      <c r="AH125" s="101">
        <v>0</v>
      </c>
      <c r="AI125" s="101">
        <v>0</v>
      </c>
    </row>
    <row r="126" spans="1:35" ht="18" x14ac:dyDescent="0.4">
      <c r="A126" s="96" t="s">
        <v>403</v>
      </c>
      <c r="B126" s="101">
        <v>0</v>
      </c>
      <c r="C126" s="101">
        <v>0</v>
      </c>
      <c r="D126" s="101">
        <v>0</v>
      </c>
      <c r="E126" s="97">
        <v>1</v>
      </c>
      <c r="F126" s="101">
        <v>0</v>
      </c>
      <c r="G126" s="101">
        <v>0</v>
      </c>
      <c r="H126" s="96" t="s">
        <v>403</v>
      </c>
      <c r="I126" s="101">
        <v>0</v>
      </c>
      <c r="J126" s="101">
        <v>0</v>
      </c>
      <c r="K126" s="101">
        <v>0</v>
      </c>
      <c r="L126" s="97">
        <v>1</v>
      </c>
      <c r="M126" s="101">
        <v>0</v>
      </c>
      <c r="N126" s="101">
        <v>0</v>
      </c>
      <c r="O126" s="96" t="s">
        <v>403</v>
      </c>
      <c r="P126" s="101">
        <v>0</v>
      </c>
      <c r="Q126" s="101">
        <v>0</v>
      </c>
      <c r="R126" s="101">
        <v>0</v>
      </c>
      <c r="S126" s="97">
        <v>1</v>
      </c>
      <c r="T126" s="101">
        <v>0</v>
      </c>
      <c r="U126" s="101">
        <v>0</v>
      </c>
      <c r="V126" s="96" t="s">
        <v>403</v>
      </c>
      <c r="W126" s="101">
        <v>0</v>
      </c>
      <c r="X126" s="101">
        <v>0</v>
      </c>
      <c r="Y126" s="101">
        <v>0</v>
      </c>
      <c r="Z126" s="97">
        <v>1</v>
      </c>
      <c r="AA126" s="101">
        <v>0</v>
      </c>
      <c r="AB126" s="101">
        <v>0</v>
      </c>
      <c r="AC126" s="96" t="s">
        <v>403</v>
      </c>
      <c r="AD126" s="101">
        <v>0</v>
      </c>
      <c r="AE126" s="101">
        <v>0</v>
      </c>
      <c r="AF126" s="101">
        <v>0</v>
      </c>
      <c r="AG126" s="97">
        <v>1</v>
      </c>
      <c r="AH126" s="101">
        <v>0</v>
      </c>
      <c r="AI126" s="101">
        <v>0</v>
      </c>
    </row>
    <row r="127" spans="1:35" ht="18" x14ac:dyDescent="0.4">
      <c r="A127" s="96" t="s">
        <v>679</v>
      </c>
      <c r="B127" s="101">
        <v>0</v>
      </c>
      <c r="C127" s="101">
        <v>0</v>
      </c>
      <c r="D127" s="101">
        <v>0</v>
      </c>
      <c r="E127" s="97">
        <v>1</v>
      </c>
      <c r="F127" s="101">
        <v>0</v>
      </c>
      <c r="G127" s="101">
        <v>0</v>
      </c>
      <c r="H127" s="96" t="s">
        <v>679</v>
      </c>
      <c r="I127" s="101">
        <v>0</v>
      </c>
      <c r="J127" s="101">
        <v>0</v>
      </c>
      <c r="K127" s="101">
        <v>0</v>
      </c>
      <c r="L127" s="97">
        <v>1</v>
      </c>
      <c r="M127" s="101">
        <v>0</v>
      </c>
      <c r="N127" s="101">
        <v>0</v>
      </c>
      <c r="O127" s="96" t="s">
        <v>679</v>
      </c>
      <c r="P127" s="101">
        <v>0</v>
      </c>
      <c r="Q127" s="101">
        <v>0</v>
      </c>
      <c r="R127" s="101">
        <v>0</v>
      </c>
      <c r="S127" s="97">
        <v>1</v>
      </c>
      <c r="T127" s="101">
        <v>0</v>
      </c>
      <c r="U127" s="101">
        <v>0</v>
      </c>
      <c r="V127" s="96" t="s">
        <v>679</v>
      </c>
      <c r="W127" s="101">
        <v>0</v>
      </c>
      <c r="X127" s="101">
        <v>0</v>
      </c>
      <c r="Y127" s="101">
        <v>0</v>
      </c>
      <c r="Z127" s="97">
        <v>1</v>
      </c>
      <c r="AA127" s="101">
        <v>0</v>
      </c>
      <c r="AB127" s="101">
        <v>0</v>
      </c>
      <c r="AC127" s="96" t="s">
        <v>679</v>
      </c>
      <c r="AD127" s="101">
        <v>0</v>
      </c>
      <c r="AE127" s="101">
        <v>0</v>
      </c>
      <c r="AF127" s="101">
        <v>0</v>
      </c>
      <c r="AG127" s="97">
        <v>1</v>
      </c>
      <c r="AH127" s="101">
        <v>0</v>
      </c>
      <c r="AI127" s="101">
        <v>0</v>
      </c>
    </row>
    <row r="128" spans="1:35" ht="18" x14ac:dyDescent="0.4">
      <c r="A128" s="96" t="s">
        <v>404</v>
      </c>
      <c r="B128" s="101">
        <v>0</v>
      </c>
      <c r="C128" s="101">
        <v>0</v>
      </c>
      <c r="D128" s="101">
        <v>0</v>
      </c>
      <c r="E128" s="97">
        <v>1</v>
      </c>
      <c r="F128" s="101">
        <v>0</v>
      </c>
      <c r="G128" s="101">
        <v>0</v>
      </c>
      <c r="H128" s="96" t="s">
        <v>404</v>
      </c>
      <c r="I128" s="101">
        <v>0</v>
      </c>
      <c r="J128" s="101">
        <v>0</v>
      </c>
      <c r="K128" s="101">
        <v>0</v>
      </c>
      <c r="L128" s="97">
        <v>1</v>
      </c>
      <c r="M128" s="101">
        <v>0</v>
      </c>
      <c r="N128" s="101">
        <v>0</v>
      </c>
      <c r="O128" s="96" t="s">
        <v>404</v>
      </c>
      <c r="P128" s="101">
        <v>0</v>
      </c>
      <c r="Q128" s="101">
        <v>0</v>
      </c>
      <c r="R128" s="101">
        <v>0</v>
      </c>
      <c r="S128" s="97">
        <v>1</v>
      </c>
      <c r="T128" s="101">
        <v>0</v>
      </c>
      <c r="U128" s="101">
        <v>0</v>
      </c>
      <c r="V128" s="96" t="s">
        <v>404</v>
      </c>
      <c r="W128" s="101">
        <v>0</v>
      </c>
      <c r="X128" s="101">
        <v>0</v>
      </c>
      <c r="Y128" s="101">
        <v>0</v>
      </c>
      <c r="Z128" s="97">
        <v>1</v>
      </c>
      <c r="AA128" s="101">
        <v>0</v>
      </c>
      <c r="AB128" s="101">
        <v>0</v>
      </c>
      <c r="AC128" s="96" t="s">
        <v>404</v>
      </c>
      <c r="AD128" s="101">
        <v>0</v>
      </c>
      <c r="AE128" s="101">
        <v>0</v>
      </c>
      <c r="AF128" s="101">
        <v>0</v>
      </c>
      <c r="AG128" s="97">
        <v>1</v>
      </c>
      <c r="AH128" s="101">
        <v>0</v>
      </c>
      <c r="AI128" s="101">
        <v>0</v>
      </c>
    </row>
    <row r="129" spans="1:35" ht="18" x14ac:dyDescent="0.4">
      <c r="A129" s="96" t="s">
        <v>405</v>
      </c>
      <c r="B129" s="101">
        <v>0</v>
      </c>
      <c r="C129" s="101">
        <v>0</v>
      </c>
      <c r="D129" s="101">
        <v>0</v>
      </c>
      <c r="E129" s="97">
        <v>1</v>
      </c>
      <c r="F129" s="101">
        <v>0</v>
      </c>
      <c r="G129" s="101">
        <v>0</v>
      </c>
      <c r="H129" s="96" t="s">
        <v>405</v>
      </c>
      <c r="I129" s="101">
        <v>0</v>
      </c>
      <c r="J129" s="101">
        <v>0</v>
      </c>
      <c r="K129" s="101">
        <v>0</v>
      </c>
      <c r="L129" s="97">
        <v>1</v>
      </c>
      <c r="M129" s="101">
        <v>0</v>
      </c>
      <c r="N129" s="101">
        <v>0</v>
      </c>
      <c r="O129" s="96" t="s">
        <v>405</v>
      </c>
      <c r="P129" s="101">
        <v>0</v>
      </c>
      <c r="Q129" s="101">
        <v>0</v>
      </c>
      <c r="R129" s="101">
        <v>0</v>
      </c>
      <c r="S129" s="97">
        <v>1</v>
      </c>
      <c r="T129" s="101">
        <v>0</v>
      </c>
      <c r="U129" s="101">
        <v>0</v>
      </c>
      <c r="V129" s="96" t="s">
        <v>405</v>
      </c>
      <c r="W129" s="101">
        <v>0</v>
      </c>
      <c r="X129" s="101">
        <v>0</v>
      </c>
      <c r="Y129" s="101">
        <v>0</v>
      </c>
      <c r="Z129" s="97">
        <v>1</v>
      </c>
      <c r="AA129" s="101">
        <v>0</v>
      </c>
      <c r="AB129" s="101">
        <v>0</v>
      </c>
      <c r="AC129" s="96" t="s">
        <v>405</v>
      </c>
      <c r="AD129" s="101">
        <v>0</v>
      </c>
      <c r="AE129" s="101">
        <v>0</v>
      </c>
      <c r="AF129" s="101">
        <v>0</v>
      </c>
      <c r="AG129" s="97">
        <v>1</v>
      </c>
      <c r="AH129" s="101">
        <v>0</v>
      </c>
      <c r="AI129" s="101">
        <v>0</v>
      </c>
    </row>
    <row r="130" spans="1:35" ht="18" x14ac:dyDescent="0.4">
      <c r="A130" s="96" t="s">
        <v>406</v>
      </c>
      <c r="B130" s="101">
        <v>0</v>
      </c>
      <c r="C130" s="101">
        <v>0</v>
      </c>
      <c r="D130" s="101">
        <v>0</v>
      </c>
      <c r="E130" s="97">
        <v>1</v>
      </c>
      <c r="F130" s="101">
        <v>0</v>
      </c>
      <c r="G130" s="101">
        <v>0</v>
      </c>
      <c r="H130" s="96" t="s">
        <v>406</v>
      </c>
      <c r="I130" s="101">
        <v>0</v>
      </c>
      <c r="J130" s="101">
        <v>0</v>
      </c>
      <c r="K130" s="101">
        <v>0</v>
      </c>
      <c r="L130" s="97">
        <v>1</v>
      </c>
      <c r="M130" s="101">
        <v>0</v>
      </c>
      <c r="N130" s="101">
        <v>0</v>
      </c>
      <c r="O130" s="96" t="s">
        <v>406</v>
      </c>
      <c r="P130" s="101">
        <v>0</v>
      </c>
      <c r="Q130" s="101">
        <v>0</v>
      </c>
      <c r="R130" s="101">
        <v>0</v>
      </c>
      <c r="S130" s="97">
        <v>1</v>
      </c>
      <c r="T130" s="101">
        <v>0</v>
      </c>
      <c r="U130" s="101">
        <v>0</v>
      </c>
      <c r="V130" s="96" t="s">
        <v>406</v>
      </c>
      <c r="W130" s="101">
        <v>0</v>
      </c>
      <c r="X130" s="101">
        <v>0</v>
      </c>
      <c r="Y130" s="101">
        <v>0</v>
      </c>
      <c r="Z130" s="97">
        <v>1</v>
      </c>
      <c r="AA130" s="101">
        <v>0</v>
      </c>
      <c r="AB130" s="101">
        <v>0</v>
      </c>
      <c r="AC130" s="96" t="s">
        <v>406</v>
      </c>
      <c r="AD130" s="101">
        <v>0</v>
      </c>
      <c r="AE130" s="101">
        <v>0</v>
      </c>
      <c r="AF130" s="101">
        <v>0</v>
      </c>
      <c r="AG130" s="97">
        <v>1</v>
      </c>
      <c r="AH130" s="101">
        <v>0</v>
      </c>
      <c r="AI130" s="101">
        <v>0</v>
      </c>
    </row>
    <row r="131" spans="1:35" ht="18" x14ac:dyDescent="0.4">
      <c r="A131" s="96" t="s">
        <v>776</v>
      </c>
      <c r="B131" s="101">
        <v>0</v>
      </c>
      <c r="C131" s="101">
        <v>0</v>
      </c>
      <c r="D131" s="101">
        <v>0</v>
      </c>
      <c r="E131" s="97">
        <v>1</v>
      </c>
      <c r="F131" s="101">
        <v>0</v>
      </c>
      <c r="G131" s="101">
        <v>0</v>
      </c>
      <c r="H131" s="96" t="s">
        <v>776</v>
      </c>
      <c r="I131" s="101">
        <v>0</v>
      </c>
      <c r="J131" s="101">
        <v>0</v>
      </c>
      <c r="K131" s="101">
        <v>0</v>
      </c>
      <c r="L131" s="97">
        <v>1</v>
      </c>
      <c r="M131" s="101">
        <v>0</v>
      </c>
      <c r="N131" s="101">
        <v>0</v>
      </c>
      <c r="O131" s="96" t="s">
        <v>776</v>
      </c>
      <c r="P131" s="101">
        <v>0</v>
      </c>
      <c r="Q131" s="101">
        <v>0</v>
      </c>
      <c r="R131" s="101">
        <v>0</v>
      </c>
      <c r="S131" s="97">
        <v>1</v>
      </c>
      <c r="T131" s="101">
        <v>0</v>
      </c>
      <c r="U131" s="101">
        <v>0</v>
      </c>
      <c r="V131" s="96" t="s">
        <v>776</v>
      </c>
      <c r="W131" s="101">
        <v>0</v>
      </c>
      <c r="X131" s="101">
        <v>0</v>
      </c>
      <c r="Y131" s="101">
        <v>0</v>
      </c>
      <c r="Z131" s="97">
        <v>1</v>
      </c>
      <c r="AA131" s="101">
        <v>0</v>
      </c>
      <c r="AB131" s="101">
        <v>0</v>
      </c>
      <c r="AC131" s="96" t="s">
        <v>776</v>
      </c>
      <c r="AD131" s="101">
        <v>0</v>
      </c>
      <c r="AE131" s="101">
        <v>0</v>
      </c>
      <c r="AF131" s="101">
        <v>0</v>
      </c>
      <c r="AG131" s="97">
        <v>1</v>
      </c>
      <c r="AH131" s="101">
        <v>0</v>
      </c>
      <c r="AI131" s="101">
        <v>0</v>
      </c>
    </row>
    <row r="132" spans="1:35" ht="18" x14ac:dyDescent="0.4">
      <c r="A132" s="96" t="s">
        <v>407</v>
      </c>
      <c r="B132" s="101">
        <v>0</v>
      </c>
      <c r="C132" s="101">
        <v>0</v>
      </c>
      <c r="D132" s="101">
        <v>0</v>
      </c>
      <c r="E132" s="97">
        <v>1</v>
      </c>
      <c r="F132" s="101">
        <v>0</v>
      </c>
      <c r="G132" s="101">
        <v>0</v>
      </c>
      <c r="H132" s="96" t="s">
        <v>407</v>
      </c>
      <c r="I132" s="101">
        <v>0</v>
      </c>
      <c r="J132" s="101">
        <v>0</v>
      </c>
      <c r="K132" s="101">
        <v>0</v>
      </c>
      <c r="L132" s="97">
        <v>1</v>
      </c>
      <c r="M132" s="101">
        <v>0</v>
      </c>
      <c r="N132" s="101">
        <v>0</v>
      </c>
      <c r="O132" s="96" t="s">
        <v>407</v>
      </c>
      <c r="P132" s="101">
        <v>0</v>
      </c>
      <c r="Q132" s="101">
        <v>0</v>
      </c>
      <c r="R132" s="101">
        <v>0</v>
      </c>
      <c r="S132" s="97">
        <v>1</v>
      </c>
      <c r="T132" s="101">
        <v>0</v>
      </c>
      <c r="U132" s="101">
        <v>0</v>
      </c>
      <c r="V132" s="96" t="s">
        <v>407</v>
      </c>
      <c r="W132" s="101">
        <v>0</v>
      </c>
      <c r="X132" s="101">
        <v>0</v>
      </c>
      <c r="Y132" s="101">
        <v>0</v>
      </c>
      <c r="Z132" s="97">
        <v>1</v>
      </c>
      <c r="AA132" s="101">
        <v>0</v>
      </c>
      <c r="AB132" s="101">
        <v>0</v>
      </c>
      <c r="AC132" s="96" t="s">
        <v>407</v>
      </c>
      <c r="AD132" s="101">
        <v>0</v>
      </c>
      <c r="AE132" s="101">
        <v>0</v>
      </c>
      <c r="AF132" s="101">
        <v>0</v>
      </c>
      <c r="AG132" s="97">
        <v>1</v>
      </c>
      <c r="AH132" s="101">
        <v>0</v>
      </c>
      <c r="AI132" s="101">
        <v>0</v>
      </c>
    </row>
    <row r="133" spans="1:35" ht="18" x14ac:dyDescent="0.4">
      <c r="A133" s="96" t="s">
        <v>311</v>
      </c>
      <c r="B133" s="101">
        <v>0</v>
      </c>
      <c r="C133" s="101">
        <v>0</v>
      </c>
      <c r="D133" s="101">
        <v>0</v>
      </c>
      <c r="E133" s="97">
        <v>1</v>
      </c>
      <c r="F133" s="101">
        <v>0</v>
      </c>
      <c r="G133" s="101">
        <v>0</v>
      </c>
      <c r="H133" s="96" t="s">
        <v>311</v>
      </c>
      <c r="I133" s="101">
        <v>0</v>
      </c>
      <c r="J133" s="101">
        <v>0</v>
      </c>
      <c r="K133" s="101">
        <v>0</v>
      </c>
      <c r="L133" s="97">
        <v>1</v>
      </c>
      <c r="M133" s="101">
        <v>0</v>
      </c>
      <c r="N133" s="101">
        <v>0</v>
      </c>
      <c r="O133" s="96" t="s">
        <v>311</v>
      </c>
      <c r="P133" s="101">
        <v>0</v>
      </c>
      <c r="Q133" s="101">
        <v>0</v>
      </c>
      <c r="R133" s="101">
        <v>0</v>
      </c>
      <c r="S133" s="97">
        <v>1</v>
      </c>
      <c r="T133" s="101">
        <v>0</v>
      </c>
      <c r="U133" s="101">
        <v>0</v>
      </c>
      <c r="V133" s="96" t="s">
        <v>311</v>
      </c>
      <c r="W133" s="101">
        <v>0</v>
      </c>
      <c r="X133" s="101">
        <v>0</v>
      </c>
      <c r="Y133" s="101">
        <v>0</v>
      </c>
      <c r="Z133" s="97">
        <v>1</v>
      </c>
      <c r="AA133" s="101">
        <v>0</v>
      </c>
      <c r="AB133" s="101">
        <v>0</v>
      </c>
      <c r="AC133" s="96" t="s">
        <v>311</v>
      </c>
      <c r="AD133" s="101">
        <v>0</v>
      </c>
      <c r="AE133" s="101">
        <v>0</v>
      </c>
      <c r="AF133" s="101">
        <v>0</v>
      </c>
      <c r="AG133" s="97">
        <v>1</v>
      </c>
      <c r="AH133" s="101">
        <v>0</v>
      </c>
      <c r="AI133" s="101">
        <v>0</v>
      </c>
    </row>
    <row r="134" spans="1:35" ht="18" x14ac:dyDescent="0.4">
      <c r="A134" s="96" t="s">
        <v>267</v>
      </c>
      <c r="B134" s="101">
        <v>0</v>
      </c>
      <c r="C134" s="101">
        <v>0</v>
      </c>
      <c r="D134" s="101">
        <v>0</v>
      </c>
      <c r="E134" s="97">
        <v>1</v>
      </c>
      <c r="F134" s="101">
        <v>0</v>
      </c>
      <c r="G134" s="101">
        <v>0</v>
      </c>
      <c r="H134" s="96" t="s">
        <v>267</v>
      </c>
      <c r="I134" s="101">
        <v>0</v>
      </c>
      <c r="J134" s="101">
        <v>0</v>
      </c>
      <c r="K134" s="101">
        <v>0</v>
      </c>
      <c r="L134" s="97">
        <v>1</v>
      </c>
      <c r="M134" s="101">
        <v>0</v>
      </c>
      <c r="N134" s="101">
        <v>0</v>
      </c>
      <c r="O134" s="96" t="s">
        <v>267</v>
      </c>
      <c r="P134" s="101">
        <v>0</v>
      </c>
      <c r="Q134" s="101">
        <v>0</v>
      </c>
      <c r="R134" s="101">
        <v>0</v>
      </c>
      <c r="S134" s="97">
        <v>1</v>
      </c>
      <c r="T134" s="101">
        <v>0</v>
      </c>
      <c r="U134" s="101">
        <v>0</v>
      </c>
      <c r="V134" s="96" t="s">
        <v>267</v>
      </c>
      <c r="W134" s="101">
        <v>0</v>
      </c>
      <c r="X134" s="101">
        <v>0</v>
      </c>
      <c r="Y134" s="101">
        <v>0</v>
      </c>
      <c r="Z134" s="97">
        <v>1</v>
      </c>
      <c r="AA134" s="101">
        <v>0</v>
      </c>
      <c r="AB134" s="101">
        <v>0</v>
      </c>
      <c r="AC134" s="96" t="s">
        <v>267</v>
      </c>
      <c r="AD134" s="101">
        <v>0</v>
      </c>
      <c r="AE134" s="101">
        <v>0</v>
      </c>
      <c r="AF134" s="101">
        <v>0</v>
      </c>
      <c r="AG134" s="97">
        <v>1</v>
      </c>
      <c r="AH134" s="101">
        <v>0</v>
      </c>
      <c r="AI134" s="101">
        <v>0</v>
      </c>
    </row>
    <row r="135" spans="1:35" ht="18" x14ac:dyDescent="0.4">
      <c r="A135" s="96" t="s">
        <v>226</v>
      </c>
      <c r="B135" s="101">
        <v>0</v>
      </c>
      <c r="C135" s="101">
        <v>0</v>
      </c>
      <c r="D135" s="101">
        <v>0</v>
      </c>
      <c r="E135" s="97">
        <v>1</v>
      </c>
      <c r="F135" s="101">
        <v>0</v>
      </c>
      <c r="G135" s="101">
        <v>0</v>
      </c>
      <c r="H135" s="96" t="s">
        <v>226</v>
      </c>
      <c r="I135" s="101">
        <v>0</v>
      </c>
      <c r="J135" s="101">
        <v>0</v>
      </c>
      <c r="K135" s="101">
        <v>0</v>
      </c>
      <c r="L135" s="97">
        <v>1</v>
      </c>
      <c r="M135" s="101">
        <v>0</v>
      </c>
      <c r="N135" s="101">
        <v>0</v>
      </c>
      <c r="O135" s="96" t="s">
        <v>226</v>
      </c>
      <c r="P135" s="101">
        <v>0</v>
      </c>
      <c r="Q135" s="101">
        <v>0</v>
      </c>
      <c r="R135" s="101">
        <v>0</v>
      </c>
      <c r="S135" s="97">
        <v>1</v>
      </c>
      <c r="T135" s="101">
        <v>0</v>
      </c>
      <c r="U135" s="101">
        <v>0</v>
      </c>
      <c r="V135" s="96" t="s">
        <v>226</v>
      </c>
      <c r="W135" s="101">
        <v>0</v>
      </c>
      <c r="X135" s="101">
        <v>0</v>
      </c>
      <c r="Y135" s="101">
        <v>0</v>
      </c>
      <c r="Z135" s="97">
        <v>1</v>
      </c>
      <c r="AA135" s="101">
        <v>0</v>
      </c>
      <c r="AB135" s="101">
        <v>0</v>
      </c>
      <c r="AC135" s="96" t="s">
        <v>226</v>
      </c>
      <c r="AD135" s="101">
        <v>0</v>
      </c>
      <c r="AE135" s="101">
        <v>0</v>
      </c>
      <c r="AF135" s="101">
        <v>0</v>
      </c>
      <c r="AG135" s="97">
        <v>1</v>
      </c>
      <c r="AH135" s="101">
        <v>0</v>
      </c>
      <c r="AI135" s="101">
        <v>0</v>
      </c>
    </row>
    <row r="136" spans="1:35" ht="36" x14ac:dyDescent="0.4">
      <c r="A136" s="96" t="s">
        <v>410</v>
      </c>
      <c r="B136" s="101">
        <v>0</v>
      </c>
      <c r="C136" s="101">
        <v>0</v>
      </c>
      <c r="D136" s="101">
        <v>0</v>
      </c>
      <c r="E136" s="97">
        <v>1</v>
      </c>
      <c r="F136" s="101">
        <v>0</v>
      </c>
      <c r="G136" s="101">
        <v>0</v>
      </c>
      <c r="H136" s="96" t="s">
        <v>410</v>
      </c>
      <c r="I136" s="101">
        <v>0</v>
      </c>
      <c r="J136" s="101">
        <v>0</v>
      </c>
      <c r="K136" s="101">
        <v>0</v>
      </c>
      <c r="L136" s="97">
        <v>1</v>
      </c>
      <c r="M136" s="101">
        <v>0</v>
      </c>
      <c r="N136" s="101">
        <v>0</v>
      </c>
      <c r="O136" s="96" t="s">
        <v>410</v>
      </c>
      <c r="P136" s="101">
        <v>0</v>
      </c>
      <c r="Q136" s="101">
        <v>0</v>
      </c>
      <c r="R136" s="101">
        <v>0</v>
      </c>
      <c r="S136" s="97">
        <v>1</v>
      </c>
      <c r="T136" s="101">
        <v>0</v>
      </c>
      <c r="U136" s="101">
        <v>0</v>
      </c>
      <c r="V136" s="96" t="s">
        <v>410</v>
      </c>
      <c r="W136" s="101">
        <v>0</v>
      </c>
      <c r="X136" s="101">
        <v>0</v>
      </c>
      <c r="Y136" s="101">
        <v>0</v>
      </c>
      <c r="Z136" s="97">
        <v>1</v>
      </c>
      <c r="AA136" s="101">
        <v>0</v>
      </c>
      <c r="AB136" s="101">
        <v>0</v>
      </c>
      <c r="AC136" s="96" t="s">
        <v>410</v>
      </c>
      <c r="AD136" s="101">
        <v>0</v>
      </c>
      <c r="AE136" s="101">
        <v>0</v>
      </c>
      <c r="AF136" s="101">
        <v>0</v>
      </c>
      <c r="AG136" s="97">
        <v>1</v>
      </c>
      <c r="AH136" s="101">
        <v>0</v>
      </c>
      <c r="AI136" s="101">
        <v>0</v>
      </c>
    </row>
    <row r="137" spans="1:35" ht="18" x14ac:dyDescent="0.4">
      <c r="A137" s="101">
        <v>0</v>
      </c>
      <c r="B137" s="101">
        <v>0</v>
      </c>
      <c r="C137" s="101">
        <v>0</v>
      </c>
      <c r="D137" s="101">
        <v>0</v>
      </c>
      <c r="E137" s="97">
        <v>1</v>
      </c>
      <c r="F137" s="101">
        <v>0</v>
      </c>
      <c r="G137" s="101">
        <v>0</v>
      </c>
      <c r="H137" s="101">
        <v>0</v>
      </c>
      <c r="I137" s="101">
        <v>0</v>
      </c>
      <c r="J137" s="101">
        <v>0</v>
      </c>
      <c r="K137" s="101">
        <v>0</v>
      </c>
      <c r="L137" s="97">
        <v>1</v>
      </c>
      <c r="M137" s="101">
        <v>0</v>
      </c>
      <c r="N137" s="101">
        <v>0</v>
      </c>
      <c r="O137" s="101">
        <v>0</v>
      </c>
      <c r="P137" s="101">
        <v>0</v>
      </c>
      <c r="Q137" s="101">
        <v>0</v>
      </c>
      <c r="R137" s="101">
        <v>0</v>
      </c>
      <c r="S137" s="97">
        <v>1</v>
      </c>
      <c r="T137" s="101">
        <v>0</v>
      </c>
      <c r="U137" s="101">
        <v>0</v>
      </c>
      <c r="V137" s="101">
        <v>0</v>
      </c>
      <c r="W137" s="101">
        <v>0</v>
      </c>
      <c r="X137" s="101">
        <v>0</v>
      </c>
      <c r="Y137" s="101">
        <v>0</v>
      </c>
      <c r="Z137" s="97">
        <v>1</v>
      </c>
      <c r="AA137" s="101">
        <v>0</v>
      </c>
      <c r="AB137" s="101">
        <v>0</v>
      </c>
      <c r="AC137" s="101">
        <v>0</v>
      </c>
      <c r="AD137" s="101">
        <v>0</v>
      </c>
      <c r="AE137" s="101">
        <v>0</v>
      </c>
      <c r="AF137" s="101">
        <v>0</v>
      </c>
      <c r="AG137" s="97">
        <v>1</v>
      </c>
      <c r="AH137" s="101">
        <v>0</v>
      </c>
      <c r="AI137" s="101">
        <v>0</v>
      </c>
    </row>
    <row r="138" spans="1:35" ht="18" x14ac:dyDescent="0.4">
      <c r="A138" s="101">
        <v>0</v>
      </c>
      <c r="B138" s="101">
        <v>0</v>
      </c>
      <c r="C138" s="101">
        <v>0</v>
      </c>
      <c r="D138" s="101">
        <v>0</v>
      </c>
      <c r="E138" s="97">
        <v>1</v>
      </c>
      <c r="F138" s="101">
        <v>0</v>
      </c>
      <c r="G138" s="101">
        <v>0</v>
      </c>
      <c r="H138" s="101">
        <v>0</v>
      </c>
      <c r="I138" s="101">
        <v>0</v>
      </c>
      <c r="J138" s="101">
        <v>0</v>
      </c>
      <c r="K138" s="101">
        <v>0</v>
      </c>
      <c r="L138" s="97">
        <v>1</v>
      </c>
      <c r="M138" s="101">
        <v>0</v>
      </c>
      <c r="N138" s="101">
        <v>0</v>
      </c>
      <c r="O138" s="101">
        <v>0</v>
      </c>
      <c r="P138" s="101">
        <v>0</v>
      </c>
      <c r="Q138" s="101">
        <v>0</v>
      </c>
      <c r="R138" s="101">
        <v>0</v>
      </c>
      <c r="S138" s="97">
        <v>1</v>
      </c>
      <c r="T138" s="101">
        <v>0</v>
      </c>
      <c r="U138" s="101">
        <v>0</v>
      </c>
      <c r="V138" s="101">
        <v>0</v>
      </c>
      <c r="W138" s="101">
        <v>0</v>
      </c>
      <c r="X138" s="101">
        <v>0</v>
      </c>
      <c r="Y138" s="101">
        <v>0</v>
      </c>
      <c r="Z138" s="97">
        <v>1</v>
      </c>
      <c r="AA138" s="101">
        <v>0</v>
      </c>
      <c r="AB138" s="101">
        <v>0</v>
      </c>
      <c r="AC138" s="101">
        <v>0</v>
      </c>
      <c r="AD138" s="101">
        <v>0</v>
      </c>
      <c r="AE138" s="101">
        <v>0</v>
      </c>
      <c r="AF138" s="101">
        <v>0</v>
      </c>
      <c r="AG138" s="97">
        <v>1</v>
      </c>
      <c r="AH138" s="101">
        <v>0</v>
      </c>
      <c r="AI138" s="101">
        <v>0</v>
      </c>
    </row>
    <row r="139" spans="1:35" ht="18" x14ac:dyDescent="0.4">
      <c r="A139" s="101">
        <v>0</v>
      </c>
      <c r="B139" s="101">
        <v>0</v>
      </c>
      <c r="C139" s="101">
        <v>0</v>
      </c>
      <c r="D139" s="101">
        <v>0</v>
      </c>
      <c r="E139" s="97">
        <v>1</v>
      </c>
      <c r="F139" s="101">
        <v>0</v>
      </c>
      <c r="G139" s="101">
        <v>0</v>
      </c>
      <c r="H139" s="101">
        <v>0</v>
      </c>
      <c r="I139" s="101">
        <v>0</v>
      </c>
      <c r="J139" s="101">
        <v>0</v>
      </c>
      <c r="K139" s="101">
        <v>0</v>
      </c>
      <c r="L139" s="97">
        <v>1</v>
      </c>
      <c r="M139" s="101">
        <v>0</v>
      </c>
      <c r="N139" s="101">
        <v>0</v>
      </c>
      <c r="O139" s="101">
        <v>0</v>
      </c>
      <c r="P139" s="101">
        <v>0</v>
      </c>
      <c r="Q139" s="101">
        <v>0</v>
      </c>
      <c r="R139" s="101">
        <v>0</v>
      </c>
      <c r="S139" s="97">
        <v>1</v>
      </c>
      <c r="T139" s="101">
        <v>0</v>
      </c>
      <c r="U139" s="101">
        <v>0</v>
      </c>
      <c r="V139" s="101">
        <v>0</v>
      </c>
      <c r="W139" s="101">
        <v>0</v>
      </c>
      <c r="X139" s="101">
        <v>0</v>
      </c>
      <c r="Y139" s="101">
        <v>0</v>
      </c>
      <c r="Z139" s="97">
        <v>1</v>
      </c>
      <c r="AA139" s="101">
        <v>0</v>
      </c>
      <c r="AB139" s="101">
        <v>0</v>
      </c>
      <c r="AC139" s="101">
        <v>0</v>
      </c>
      <c r="AD139" s="101">
        <v>0</v>
      </c>
      <c r="AE139" s="101">
        <v>0</v>
      </c>
      <c r="AF139" s="101">
        <v>0</v>
      </c>
      <c r="AG139" s="97">
        <v>1</v>
      </c>
      <c r="AH139" s="101">
        <v>0</v>
      </c>
      <c r="AI139" s="101">
        <v>0</v>
      </c>
    </row>
    <row r="140" spans="1:35" ht="18" x14ac:dyDescent="0.4">
      <c r="A140" s="101">
        <v>0</v>
      </c>
      <c r="B140" s="101">
        <v>0</v>
      </c>
      <c r="C140" s="101">
        <v>0</v>
      </c>
      <c r="D140" s="101">
        <v>0</v>
      </c>
      <c r="E140" s="97">
        <v>1</v>
      </c>
      <c r="F140" s="101">
        <v>0</v>
      </c>
      <c r="G140" s="101">
        <v>0</v>
      </c>
      <c r="H140" s="101">
        <v>0</v>
      </c>
      <c r="I140" s="101">
        <v>0</v>
      </c>
      <c r="J140" s="101">
        <v>0</v>
      </c>
      <c r="K140" s="101">
        <v>0</v>
      </c>
      <c r="L140" s="97">
        <v>1</v>
      </c>
      <c r="M140" s="101">
        <v>0</v>
      </c>
      <c r="N140" s="101">
        <v>0</v>
      </c>
      <c r="O140" s="101">
        <v>0</v>
      </c>
      <c r="P140" s="101">
        <v>0</v>
      </c>
      <c r="Q140" s="101">
        <v>0</v>
      </c>
      <c r="R140" s="101">
        <v>0</v>
      </c>
      <c r="S140" s="97">
        <v>1</v>
      </c>
      <c r="T140" s="101">
        <v>0</v>
      </c>
      <c r="U140" s="101">
        <v>0</v>
      </c>
      <c r="V140" s="101">
        <v>0</v>
      </c>
      <c r="W140" s="101">
        <v>0</v>
      </c>
      <c r="X140" s="101">
        <v>0</v>
      </c>
      <c r="Y140" s="101">
        <v>0</v>
      </c>
      <c r="Z140" s="97">
        <v>1</v>
      </c>
      <c r="AA140" s="101">
        <v>0</v>
      </c>
      <c r="AB140" s="101">
        <v>0</v>
      </c>
      <c r="AC140" s="101">
        <v>0</v>
      </c>
      <c r="AD140" s="101">
        <v>0</v>
      </c>
      <c r="AE140" s="101">
        <v>0</v>
      </c>
      <c r="AF140" s="101">
        <v>0</v>
      </c>
      <c r="AG140" s="97">
        <v>1</v>
      </c>
      <c r="AH140" s="101">
        <v>0</v>
      </c>
      <c r="AI140" s="101">
        <v>0</v>
      </c>
    </row>
    <row r="141" spans="1:35" ht="18" x14ac:dyDescent="0.4">
      <c r="A141" s="101">
        <v>0</v>
      </c>
      <c r="B141" s="101">
        <v>0</v>
      </c>
      <c r="C141" s="101">
        <v>0</v>
      </c>
      <c r="D141" s="101">
        <v>0</v>
      </c>
      <c r="E141" s="97">
        <v>1</v>
      </c>
      <c r="F141" s="101">
        <v>0</v>
      </c>
      <c r="G141" s="101">
        <v>0</v>
      </c>
      <c r="H141" s="101">
        <v>0</v>
      </c>
      <c r="I141" s="101">
        <v>0</v>
      </c>
      <c r="J141" s="101">
        <v>0</v>
      </c>
      <c r="K141" s="101">
        <v>0</v>
      </c>
      <c r="L141" s="97">
        <v>1</v>
      </c>
      <c r="M141" s="101">
        <v>0</v>
      </c>
      <c r="N141" s="101">
        <v>0</v>
      </c>
      <c r="O141" s="101">
        <v>0</v>
      </c>
      <c r="P141" s="101">
        <v>0</v>
      </c>
      <c r="Q141" s="101">
        <v>0</v>
      </c>
      <c r="R141" s="101">
        <v>0</v>
      </c>
      <c r="S141" s="97">
        <v>1</v>
      </c>
      <c r="T141" s="101">
        <v>0</v>
      </c>
      <c r="U141" s="101">
        <v>0</v>
      </c>
      <c r="V141" s="101">
        <v>0</v>
      </c>
      <c r="W141" s="101">
        <v>0</v>
      </c>
      <c r="X141" s="101">
        <v>0</v>
      </c>
      <c r="Y141" s="101">
        <v>0</v>
      </c>
      <c r="Z141" s="97">
        <v>1</v>
      </c>
      <c r="AA141" s="101">
        <v>0</v>
      </c>
      <c r="AB141" s="101">
        <v>0</v>
      </c>
      <c r="AC141" s="101">
        <v>0</v>
      </c>
      <c r="AD141" s="101">
        <v>0</v>
      </c>
      <c r="AE141" s="101">
        <v>0</v>
      </c>
      <c r="AF141" s="101">
        <v>0</v>
      </c>
      <c r="AG141" s="97">
        <v>1</v>
      </c>
      <c r="AH141" s="101">
        <v>0</v>
      </c>
      <c r="AI141" s="101">
        <v>0</v>
      </c>
    </row>
    <row r="142" spans="1:35" ht="18" x14ac:dyDescent="0.4">
      <c r="A142" s="101">
        <v>0</v>
      </c>
      <c r="B142" s="101">
        <v>0</v>
      </c>
      <c r="C142" s="101">
        <v>0</v>
      </c>
      <c r="D142" s="101">
        <v>0</v>
      </c>
      <c r="E142" s="97">
        <v>1</v>
      </c>
      <c r="F142" s="101">
        <v>0</v>
      </c>
      <c r="G142" s="101">
        <v>0</v>
      </c>
      <c r="H142" s="101">
        <v>0</v>
      </c>
      <c r="I142" s="101">
        <v>0</v>
      </c>
      <c r="J142" s="101">
        <v>0</v>
      </c>
      <c r="K142" s="101">
        <v>0</v>
      </c>
      <c r="L142" s="97">
        <v>1</v>
      </c>
      <c r="M142" s="101">
        <v>0</v>
      </c>
      <c r="N142" s="101">
        <v>0</v>
      </c>
      <c r="O142" s="101">
        <v>0</v>
      </c>
      <c r="P142" s="101">
        <v>0</v>
      </c>
      <c r="Q142" s="101">
        <v>0</v>
      </c>
      <c r="R142" s="101">
        <v>0</v>
      </c>
      <c r="S142" s="97">
        <v>1</v>
      </c>
      <c r="T142" s="101">
        <v>0</v>
      </c>
      <c r="U142" s="101">
        <v>0</v>
      </c>
      <c r="V142" s="101">
        <v>0</v>
      </c>
      <c r="W142" s="101">
        <v>0</v>
      </c>
      <c r="X142" s="101">
        <v>0</v>
      </c>
      <c r="Y142" s="101">
        <v>0</v>
      </c>
      <c r="Z142" s="97">
        <v>1</v>
      </c>
      <c r="AA142" s="101">
        <v>0</v>
      </c>
      <c r="AB142" s="101">
        <v>0</v>
      </c>
      <c r="AC142" s="101">
        <v>0</v>
      </c>
      <c r="AD142" s="101">
        <v>0</v>
      </c>
      <c r="AE142" s="101">
        <v>0</v>
      </c>
      <c r="AF142" s="101">
        <v>0</v>
      </c>
      <c r="AG142" s="97">
        <v>1</v>
      </c>
      <c r="AH142" s="101">
        <v>0</v>
      </c>
      <c r="AI142" s="101">
        <v>0</v>
      </c>
    </row>
    <row r="143" spans="1:35" ht="18" x14ac:dyDescent="0.4">
      <c r="A143" s="96" t="s">
        <v>411</v>
      </c>
      <c r="B143" s="101">
        <v>0</v>
      </c>
      <c r="C143" s="101">
        <v>0</v>
      </c>
      <c r="D143" s="101">
        <v>0</v>
      </c>
      <c r="E143" s="97">
        <v>1</v>
      </c>
      <c r="F143" s="101">
        <v>0</v>
      </c>
      <c r="G143" s="101">
        <v>0</v>
      </c>
      <c r="H143" s="96" t="s">
        <v>411</v>
      </c>
      <c r="I143" s="101">
        <v>0</v>
      </c>
      <c r="J143" s="101">
        <v>0</v>
      </c>
      <c r="K143" s="101">
        <v>0</v>
      </c>
      <c r="L143" s="97">
        <v>1</v>
      </c>
      <c r="M143" s="101">
        <v>0</v>
      </c>
      <c r="N143" s="101">
        <v>0</v>
      </c>
      <c r="O143" s="96" t="s">
        <v>411</v>
      </c>
      <c r="P143" s="101">
        <v>0</v>
      </c>
      <c r="Q143" s="101">
        <v>0</v>
      </c>
      <c r="R143" s="101">
        <v>0</v>
      </c>
      <c r="S143" s="97">
        <v>1</v>
      </c>
      <c r="T143" s="101">
        <v>0</v>
      </c>
      <c r="U143" s="101">
        <v>0</v>
      </c>
      <c r="V143" s="96" t="s">
        <v>411</v>
      </c>
      <c r="W143" s="101">
        <v>0</v>
      </c>
      <c r="X143" s="101">
        <v>0</v>
      </c>
      <c r="Y143" s="101">
        <v>0</v>
      </c>
      <c r="Z143" s="97">
        <v>1</v>
      </c>
      <c r="AA143" s="101">
        <v>0</v>
      </c>
      <c r="AB143" s="101">
        <v>0</v>
      </c>
      <c r="AC143" s="96" t="s">
        <v>411</v>
      </c>
      <c r="AD143" s="101">
        <v>0</v>
      </c>
      <c r="AE143" s="101">
        <v>0</v>
      </c>
      <c r="AF143" s="101">
        <v>0</v>
      </c>
      <c r="AG143" s="97">
        <v>1</v>
      </c>
      <c r="AH143" s="101">
        <v>0</v>
      </c>
      <c r="AI143" s="101">
        <v>0</v>
      </c>
    </row>
    <row r="144" spans="1:35" ht="18" x14ac:dyDescent="0.4">
      <c r="A144" s="96" t="s">
        <v>412</v>
      </c>
      <c r="B144" s="101">
        <v>0</v>
      </c>
      <c r="C144" s="101">
        <v>0</v>
      </c>
      <c r="D144" s="101">
        <v>0</v>
      </c>
      <c r="E144" s="97">
        <v>1</v>
      </c>
      <c r="F144" s="101">
        <v>0</v>
      </c>
      <c r="G144" s="101">
        <v>0</v>
      </c>
      <c r="H144" s="96" t="s">
        <v>412</v>
      </c>
      <c r="I144" s="101">
        <v>0</v>
      </c>
      <c r="J144" s="101">
        <v>0</v>
      </c>
      <c r="K144" s="101">
        <v>0</v>
      </c>
      <c r="L144" s="97">
        <v>1</v>
      </c>
      <c r="M144" s="101">
        <v>0</v>
      </c>
      <c r="N144" s="101">
        <v>0</v>
      </c>
      <c r="O144" s="96" t="s">
        <v>412</v>
      </c>
      <c r="P144" s="101">
        <v>0</v>
      </c>
      <c r="Q144" s="101">
        <v>0</v>
      </c>
      <c r="R144" s="101">
        <v>0</v>
      </c>
      <c r="S144" s="97">
        <v>1</v>
      </c>
      <c r="T144" s="101">
        <v>0</v>
      </c>
      <c r="U144" s="101">
        <v>0</v>
      </c>
      <c r="V144" s="96" t="s">
        <v>412</v>
      </c>
      <c r="W144" s="101">
        <v>0</v>
      </c>
      <c r="X144" s="101">
        <v>0</v>
      </c>
      <c r="Y144" s="101">
        <v>0</v>
      </c>
      <c r="Z144" s="97">
        <v>1</v>
      </c>
      <c r="AA144" s="101">
        <v>0</v>
      </c>
      <c r="AB144" s="101">
        <v>0</v>
      </c>
      <c r="AC144" s="96" t="s">
        <v>412</v>
      </c>
      <c r="AD144" s="101">
        <v>0</v>
      </c>
      <c r="AE144" s="101">
        <v>0</v>
      </c>
      <c r="AF144" s="101">
        <v>0</v>
      </c>
      <c r="AG144" s="97">
        <v>1</v>
      </c>
      <c r="AH144" s="101">
        <v>0</v>
      </c>
      <c r="AI144" s="101">
        <v>0</v>
      </c>
    </row>
    <row r="145" spans="1:35" ht="18" x14ac:dyDescent="0.4">
      <c r="A145" s="101">
        <v>0</v>
      </c>
      <c r="B145" s="101">
        <v>0</v>
      </c>
      <c r="C145" s="101">
        <v>0</v>
      </c>
      <c r="D145" s="101">
        <v>0</v>
      </c>
      <c r="E145" s="97">
        <v>1</v>
      </c>
      <c r="F145" s="101">
        <v>0</v>
      </c>
      <c r="G145" s="101">
        <v>0</v>
      </c>
      <c r="H145" s="101">
        <v>0</v>
      </c>
      <c r="I145" s="101">
        <v>0</v>
      </c>
      <c r="J145" s="101">
        <v>0</v>
      </c>
      <c r="K145" s="101">
        <v>0</v>
      </c>
      <c r="L145" s="97">
        <v>1</v>
      </c>
      <c r="M145" s="101">
        <v>0</v>
      </c>
      <c r="N145" s="101">
        <v>0</v>
      </c>
      <c r="O145" s="101">
        <v>0</v>
      </c>
      <c r="P145" s="101">
        <v>0</v>
      </c>
      <c r="Q145" s="101">
        <v>0</v>
      </c>
      <c r="R145" s="101">
        <v>0</v>
      </c>
      <c r="S145" s="97">
        <v>1</v>
      </c>
      <c r="T145" s="101">
        <v>0</v>
      </c>
      <c r="U145" s="101">
        <v>0</v>
      </c>
      <c r="V145" s="101">
        <v>0</v>
      </c>
      <c r="W145" s="101">
        <v>0</v>
      </c>
      <c r="X145" s="101">
        <v>0</v>
      </c>
      <c r="Y145" s="101">
        <v>0</v>
      </c>
      <c r="Z145" s="97">
        <v>1</v>
      </c>
      <c r="AA145" s="101">
        <v>0</v>
      </c>
      <c r="AB145" s="101">
        <v>0</v>
      </c>
      <c r="AC145" s="101">
        <v>0</v>
      </c>
      <c r="AD145" s="101">
        <v>0</v>
      </c>
      <c r="AE145" s="101">
        <v>0</v>
      </c>
      <c r="AF145" s="101">
        <v>0</v>
      </c>
      <c r="AG145" s="97">
        <v>1</v>
      </c>
      <c r="AH145" s="101">
        <v>0</v>
      </c>
      <c r="AI145" s="101">
        <v>0</v>
      </c>
    </row>
    <row r="146" spans="1:35" ht="18" x14ac:dyDescent="0.4">
      <c r="A146" s="101">
        <v>0</v>
      </c>
      <c r="B146" s="101">
        <v>0</v>
      </c>
      <c r="C146" s="101">
        <v>0</v>
      </c>
      <c r="D146" s="101">
        <v>0</v>
      </c>
      <c r="E146" s="97">
        <v>1</v>
      </c>
      <c r="F146" s="101">
        <v>0</v>
      </c>
      <c r="G146" s="101">
        <v>0</v>
      </c>
      <c r="H146" s="101">
        <v>0</v>
      </c>
      <c r="I146" s="101">
        <v>0</v>
      </c>
      <c r="J146" s="101">
        <v>0</v>
      </c>
      <c r="K146" s="101">
        <v>0</v>
      </c>
      <c r="L146" s="97">
        <v>1</v>
      </c>
      <c r="M146" s="101">
        <v>0</v>
      </c>
      <c r="N146" s="101">
        <v>0</v>
      </c>
      <c r="O146" s="101">
        <v>0</v>
      </c>
      <c r="P146" s="101">
        <v>0</v>
      </c>
      <c r="Q146" s="101">
        <v>0</v>
      </c>
      <c r="R146" s="101">
        <v>0</v>
      </c>
      <c r="S146" s="97">
        <v>1</v>
      </c>
      <c r="T146" s="101">
        <v>0</v>
      </c>
      <c r="U146" s="101">
        <v>0</v>
      </c>
      <c r="V146" s="101">
        <v>0</v>
      </c>
      <c r="W146" s="101">
        <v>0</v>
      </c>
      <c r="X146" s="101">
        <v>0</v>
      </c>
      <c r="Y146" s="101">
        <v>0</v>
      </c>
      <c r="Z146" s="97">
        <v>1</v>
      </c>
      <c r="AA146" s="101">
        <v>0</v>
      </c>
      <c r="AB146" s="101">
        <v>0</v>
      </c>
      <c r="AC146" s="101">
        <v>0</v>
      </c>
      <c r="AD146" s="101">
        <v>0</v>
      </c>
      <c r="AE146" s="101">
        <v>0</v>
      </c>
      <c r="AF146" s="101">
        <v>0</v>
      </c>
      <c r="AG146" s="97">
        <v>1</v>
      </c>
      <c r="AH146" s="101">
        <v>0</v>
      </c>
      <c r="AI146" s="101">
        <v>0</v>
      </c>
    </row>
    <row r="147" spans="1:35" ht="18" x14ac:dyDescent="0.4">
      <c r="A147" s="96" t="s">
        <v>413</v>
      </c>
      <c r="B147" s="101">
        <v>0</v>
      </c>
      <c r="C147" s="101">
        <v>0</v>
      </c>
      <c r="D147" s="101">
        <v>0</v>
      </c>
      <c r="E147" s="97">
        <v>1</v>
      </c>
      <c r="F147" s="101">
        <v>0</v>
      </c>
      <c r="G147" s="101">
        <v>0</v>
      </c>
      <c r="H147" s="96" t="s">
        <v>413</v>
      </c>
      <c r="I147" s="101">
        <v>0</v>
      </c>
      <c r="J147" s="101">
        <v>0</v>
      </c>
      <c r="K147" s="101">
        <v>0</v>
      </c>
      <c r="L147" s="97">
        <v>1</v>
      </c>
      <c r="M147" s="101">
        <v>0</v>
      </c>
      <c r="N147" s="101">
        <v>0</v>
      </c>
      <c r="O147" s="96" t="s">
        <v>413</v>
      </c>
      <c r="P147" s="101">
        <v>0</v>
      </c>
      <c r="Q147" s="101">
        <v>0</v>
      </c>
      <c r="R147" s="101">
        <v>0</v>
      </c>
      <c r="S147" s="97">
        <v>1</v>
      </c>
      <c r="T147" s="101">
        <v>0</v>
      </c>
      <c r="U147" s="101">
        <v>0</v>
      </c>
      <c r="V147" s="96" t="s">
        <v>413</v>
      </c>
      <c r="W147" s="101">
        <v>0</v>
      </c>
      <c r="X147" s="101">
        <v>0</v>
      </c>
      <c r="Y147" s="101">
        <v>0</v>
      </c>
      <c r="Z147" s="97">
        <v>1</v>
      </c>
      <c r="AA147" s="101">
        <v>0</v>
      </c>
      <c r="AB147" s="101">
        <v>0</v>
      </c>
      <c r="AC147" s="96" t="s">
        <v>413</v>
      </c>
      <c r="AD147" s="101">
        <v>0</v>
      </c>
      <c r="AE147" s="101">
        <v>0</v>
      </c>
      <c r="AF147" s="101">
        <v>0</v>
      </c>
      <c r="AG147" s="97">
        <v>1</v>
      </c>
      <c r="AH147" s="101">
        <v>0</v>
      </c>
      <c r="AI147" s="101">
        <v>0</v>
      </c>
    </row>
    <row r="148" spans="1:35" ht="36" x14ac:dyDescent="0.4">
      <c r="A148" s="96" t="s">
        <v>414</v>
      </c>
      <c r="B148" s="101">
        <v>0</v>
      </c>
      <c r="C148" s="101">
        <v>0</v>
      </c>
      <c r="D148" s="101">
        <v>0</v>
      </c>
      <c r="E148" s="97">
        <v>1</v>
      </c>
      <c r="F148" s="101">
        <v>0</v>
      </c>
      <c r="G148" s="101">
        <v>0</v>
      </c>
      <c r="H148" s="96" t="s">
        <v>414</v>
      </c>
      <c r="I148" s="101">
        <v>0</v>
      </c>
      <c r="J148" s="101">
        <v>0</v>
      </c>
      <c r="K148" s="101">
        <v>0</v>
      </c>
      <c r="L148" s="97">
        <v>1</v>
      </c>
      <c r="M148" s="101">
        <v>0</v>
      </c>
      <c r="N148" s="101">
        <v>0</v>
      </c>
      <c r="O148" s="96" t="s">
        <v>414</v>
      </c>
      <c r="P148" s="101">
        <v>0</v>
      </c>
      <c r="Q148" s="101">
        <v>0</v>
      </c>
      <c r="R148" s="101">
        <v>0</v>
      </c>
      <c r="S148" s="97">
        <v>1</v>
      </c>
      <c r="T148" s="101">
        <v>0</v>
      </c>
      <c r="U148" s="101">
        <v>0</v>
      </c>
      <c r="V148" s="96" t="s">
        <v>414</v>
      </c>
      <c r="W148" s="101">
        <v>0</v>
      </c>
      <c r="X148" s="101">
        <v>0</v>
      </c>
      <c r="Y148" s="101">
        <v>0</v>
      </c>
      <c r="Z148" s="97">
        <v>1</v>
      </c>
      <c r="AA148" s="101">
        <v>0</v>
      </c>
      <c r="AB148" s="101">
        <v>0</v>
      </c>
      <c r="AC148" s="96" t="s">
        <v>414</v>
      </c>
      <c r="AD148" s="101">
        <v>0</v>
      </c>
      <c r="AE148" s="101">
        <v>0</v>
      </c>
      <c r="AF148" s="101">
        <v>0</v>
      </c>
      <c r="AG148" s="97">
        <v>1</v>
      </c>
      <c r="AH148" s="101">
        <v>0</v>
      </c>
      <c r="AI148" s="101">
        <v>0</v>
      </c>
    </row>
    <row r="149" spans="1:35" ht="18" x14ac:dyDescent="0.4">
      <c r="A149" s="101">
        <v>0</v>
      </c>
      <c r="B149" s="101">
        <v>0</v>
      </c>
      <c r="C149" s="101">
        <v>0</v>
      </c>
      <c r="D149" s="101">
        <v>0</v>
      </c>
      <c r="E149" s="97">
        <v>1</v>
      </c>
      <c r="F149" s="101">
        <v>0</v>
      </c>
      <c r="G149" s="101">
        <v>0</v>
      </c>
      <c r="H149" s="101">
        <v>0</v>
      </c>
      <c r="I149" s="101">
        <v>0</v>
      </c>
      <c r="J149" s="101">
        <v>0</v>
      </c>
      <c r="K149" s="101">
        <v>0</v>
      </c>
      <c r="L149" s="97">
        <v>1</v>
      </c>
      <c r="M149" s="101">
        <v>0</v>
      </c>
      <c r="N149" s="101">
        <v>0</v>
      </c>
      <c r="O149" s="101">
        <v>0</v>
      </c>
      <c r="P149" s="101">
        <v>0</v>
      </c>
      <c r="Q149" s="101">
        <v>0</v>
      </c>
      <c r="R149" s="101">
        <v>0</v>
      </c>
      <c r="S149" s="97">
        <v>1</v>
      </c>
      <c r="T149" s="101">
        <v>0</v>
      </c>
      <c r="U149" s="101">
        <v>0</v>
      </c>
      <c r="V149" s="101">
        <v>0</v>
      </c>
      <c r="W149" s="101">
        <v>0</v>
      </c>
      <c r="X149" s="101">
        <v>0</v>
      </c>
      <c r="Y149" s="101">
        <v>0</v>
      </c>
      <c r="Z149" s="97">
        <v>1</v>
      </c>
      <c r="AA149" s="101">
        <v>0</v>
      </c>
      <c r="AB149" s="101">
        <v>0</v>
      </c>
      <c r="AC149" s="101">
        <v>0</v>
      </c>
      <c r="AD149" s="101">
        <v>0</v>
      </c>
      <c r="AE149" s="101">
        <v>0</v>
      </c>
      <c r="AF149" s="101">
        <v>0</v>
      </c>
      <c r="AG149" s="97">
        <v>1</v>
      </c>
      <c r="AH149" s="101">
        <v>0</v>
      </c>
      <c r="AI149" s="101">
        <v>0</v>
      </c>
    </row>
    <row r="150" spans="1:35" ht="18" x14ac:dyDescent="0.4">
      <c r="A150" s="101">
        <v>0</v>
      </c>
      <c r="B150" s="101">
        <v>0</v>
      </c>
      <c r="C150" s="101">
        <v>0</v>
      </c>
      <c r="D150" s="101">
        <v>0</v>
      </c>
      <c r="E150" s="97">
        <v>1</v>
      </c>
      <c r="F150" s="101">
        <v>0</v>
      </c>
      <c r="G150" s="101">
        <v>0</v>
      </c>
      <c r="H150" s="101">
        <v>0</v>
      </c>
      <c r="I150" s="101">
        <v>0</v>
      </c>
      <c r="J150" s="101">
        <v>0</v>
      </c>
      <c r="K150" s="101">
        <v>0</v>
      </c>
      <c r="L150" s="97">
        <v>1</v>
      </c>
      <c r="M150" s="101">
        <v>0</v>
      </c>
      <c r="N150" s="101">
        <v>0</v>
      </c>
      <c r="O150" s="101">
        <v>0</v>
      </c>
      <c r="P150" s="101">
        <v>0</v>
      </c>
      <c r="Q150" s="101">
        <v>0</v>
      </c>
      <c r="R150" s="101">
        <v>0</v>
      </c>
      <c r="S150" s="97">
        <v>1</v>
      </c>
      <c r="T150" s="101">
        <v>0</v>
      </c>
      <c r="U150" s="101">
        <v>0</v>
      </c>
      <c r="V150" s="101">
        <v>0</v>
      </c>
      <c r="W150" s="101">
        <v>0</v>
      </c>
      <c r="X150" s="101">
        <v>0</v>
      </c>
      <c r="Y150" s="101">
        <v>0</v>
      </c>
      <c r="Z150" s="97">
        <v>1</v>
      </c>
      <c r="AA150" s="101">
        <v>0</v>
      </c>
      <c r="AB150" s="101">
        <v>0</v>
      </c>
      <c r="AC150" s="101">
        <v>0</v>
      </c>
      <c r="AD150" s="101">
        <v>0</v>
      </c>
      <c r="AE150" s="101">
        <v>0</v>
      </c>
      <c r="AF150" s="101">
        <v>0</v>
      </c>
      <c r="AG150" s="97">
        <v>1</v>
      </c>
      <c r="AH150" s="101">
        <v>0</v>
      </c>
      <c r="AI150" s="101">
        <v>0</v>
      </c>
    </row>
    <row r="151" spans="1:35" ht="18" x14ac:dyDescent="0.4">
      <c r="A151" s="96" t="s">
        <v>415</v>
      </c>
      <c r="B151" s="101">
        <v>0</v>
      </c>
      <c r="C151" s="101">
        <v>0</v>
      </c>
      <c r="D151" s="101">
        <v>0</v>
      </c>
      <c r="E151" s="97">
        <v>1</v>
      </c>
      <c r="F151" s="101">
        <v>0</v>
      </c>
      <c r="G151" s="101">
        <v>0</v>
      </c>
      <c r="H151" s="96" t="s">
        <v>415</v>
      </c>
      <c r="I151" s="101">
        <v>0</v>
      </c>
      <c r="J151" s="101">
        <v>0</v>
      </c>
      <c r="K151" s="101">
        <v>0</v>
      </c>
      <c r="L151" s="97">
        <v>1</v>
      </c>
      <c r="M151" s="101">
        <v>0</v>
      </c>
      <c r="N151" s="101">
        <v>0</v>
      </c>
      <c r="O151" s="96" t="s">
        <v>415</v>
      </c>
      <c r="P151" s="101">
        <v>0</v>
      </c>
      <c r="Q151" s="101">
        <v>0</v>
      </c>
      <c r="R151" s="101">
        <v>0</v>
      </c>
      <c r="S151" s="97">
        <v>1</v>
      </c>
      <c r="T151" s="101">
        <v>0</v>
      </c>
      <c r="U151" s="101">
        <v>0</v>
      </c>
      <c r="V151" s="96" t="s">
        <v>415</v>
      </c>
      <c r="W151" s="101">
        <v>0</v>
      </c>
      <c r="X151" s="101">
        <v>0</v>
      </c>
      <c r="Y151" s="101">
        <v>0</v>
      </c>
      <c r="Z151" s="97">
        <v>1</v>
      </c>
      <c r="AA151" s="101">
        <v>0</v>
      </c>
      <c r="AB151" s="101">
        <v>0</v>
      </c>
      <c r="AC151" s="96" t="s">
        <v>415</v>
      </c>
      <c r="AD151" s="101">
        <v>0</v>
      </c>
      <c r="AE151" s="101">
        <v>0</v>
      </c>
      <c r="AF151" s="101">
        <v>0</v>
      </c>
      <c r="AG151" s="97">
        <v>1</v>
      </c>
      <c r="AH151" s="101">
        <v>0</v>
      </c>
      <c r="AI151" s="101">
        <v>0</v>
      </c>
    </row>
    <row r="152" spans="1:35" ht="36" x14ac:dyDescent="0.4">
      <c r="A152" s="96" t="s">
        <v>416</v>
      </c>
      <c r="B152" s="101">
        <v>0</v>
      </c>
      <c r="C152" s="101">
        <v>0</v>
      </c>
      <c r="D152" s="101">
        <v>0</v>
      </c>
      <c r="E152" s="97">
        <v>1</v>
      </c>
      <c r="F152" s="101">
        <v>0</v>
      </c>
      <c r="G152" s="101">
        <v>0</v>
      </c>
      <c r="H152" s="96" t="s">
        <v>416</v>
      </c>
      <c r="I152" s="101">
        <v>0</v>
      </c>
      <c r="J152" s="101">
        <v>0</v>
      </c>
      <c r="K152" s="101">
        <v>0</v>
      </c>
      <c r="L152" s="97">
        <v>1</v>
      </c>
      <c r="M152" s="101">
        <v>0</v>
      </c>
      <c r="N152" s="101">
        <v>0</v>
      </c>
      <c r="O152" s="96" t="s">
        <v>416</v>
      </c>
      <c r="P152" s="101">
        <v>0</v>
      </c>
      <c r="Q152" s="101">
        <v>0</v>
      </c>
      <c r="R152" s="101">
        <v>0</v>
      </c>
      <c r="S152" s="97">
        <v>1</v>
      </c>
      <c r="T152" s="101">
        <v>0</v>
      </c>
      <c r="U152" s="101">
        <v>0</v>
      </c>
      <c r="V152" s="96" t="s">
        <v>416</v>
      </c>
      <c r="W152" s="101">
        <v>0</v>
      </c>
      <c r="X152" s="101">
        <v>0</v>
      </c>
      <c r="Y152" s="101">
        <v>0</v>
      </c>
      <c r="Z152" s="97">
        <v>1</v>
      </c>
      <c r="AA152" s="101">
        <v>0</v>
      </c>
      <c r="AB152" s="101">
        <v>0</v>
      </c>
      <c r="AC152" s="96" t="s">
        <v>416</v>
      </c>
      <c r="AD152" s="101">
        <v>0</v>
      </c>
      <c r="AE152" s="101">
        <v>0</v>
      </c>
      <c r="AF152" s="101">
        <v>0</v>
      </c>
      <c r="AG152" s="97">
        <v>1</v>
      </c>
      <c r="AH152" s="101">
        <v>0</v>
      </c>
      <c r="AI152" s="101">
        <v>0</v>
      </c>
    </row>
  </sheetData>
  <mergeCells count="2">
    <mergeCell ref="B2:F2"/>
    <mergeCell ref="B3:F3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DD24C-7779-46C2-AAB8-1F15D0919C21}">
  <sheetPr codeName="Sheet38"/>
  <dimension ref="A1:K275"/>
  <sheetViews>
    <sheetView topLeftCell="A41" workbookViewId="0">
      <selection activeCell="I44" sqref="I44"/>
    </sheetView>
  </sheetViews>
  <sheetFormatPr defaultRowHeight="12.5" x14ac:dyDescent="0.25"/>
  <cols>
    <col min="1" max="1" width="13.90625" style="32" bestFit="1" customWidth="1"/>
    <col min="2" max="2" width="21.453125" style="32" bestFit="1" customWidth="1"/>
    <col min="3" max="4" width="14.7265625" style="32" bestFit="1" customWidth="1"/>
    <col min="5" max="7" width="19.90625" style="32" bestFit="1" customWidth="1"/>
    <col min="8" max="9" width="17.453125" style="32" bestFit="1" customWidth="1"/>
    <col min="10" max="10" width="14.54296875" style="32" bestFit="1" customWidth="1"/>
    <col min="11" max="16384" width="8.7265625" style="32"/>
  </cols>
  <sheetData>
    <row r="1" spans="1:11" ht="35" customHeight="1" x14ac:dyDescent="0.35">
      <c r="A1" s="263" t="s">
        <v>795</v>
      </c>
      <c r="B1" s="264"/>
      <c r="C1" s="264"/>
      <c r="D1" s="265"/>
      <c r="E1" s="31"/>
      <c r="F1" s="31"/>
      <c r="G1" s="31"/>
      <c r="H1" s="31"/>
      <c r="I1" s="31"/>
      <c r="J1" s="31"/>
    </row>
    <row r="2" spans="1:11" ht="18.5" thickBot="1" x14ac:dyDescent="0.45">
      <c r="A2" s="33" t="s">
        <v>126</v>
      </c>
      <c r="B2" s="34" t="s">
        <v>127</v>
      </c>
      <c r="C2" s="33" t="s">
        <v>128</v>
      </c>
      <c r="D2" s="35" t="s">
        <v>129</v>
      </c>
      <c r="E2" s="31"/>
      <c r="F2" s="31"/>
      <c r="G2" s="31"/>
      <c r="H2" s="31"/>
      <c r="I2" s="31"/>
      <c r="J2" s="31"/>
    </row>
    <row r="3" spans="1:11" ht="18.5" thickBot="1" x14ac:dyDescent="0.45">
      <c r="A3" s="36" t="s">
        <v>130</v>
      </c>
      <c r="B3" s="36" t="s">
        <v>131</v>
      </c>
      <c r="C3" s="36" t="s">
        <v>132</v>
      </c>
      <c r="D3" s="36" t="s">
        <v>133</v>
      </c>
      <c r="E3" s="36" t="s">
        <v>134</v>
      </c>
      <c r="F3" s="36" t="s">
        <v>135</v>
      </c>
      <c r="G3" s="36" t="s">
        <v>136</v>
      </c>
      <c r="H3" s="37" t="s">
        <v>137</v>
      </c>
      <c r="I3" s="37" t="s">
        <v>138</v>
      </c>
      <c r="J3" s="38" t="s">
        <v>139</v>
      </c>
      <c r="K3" s="39"/>
    </row>
    <row r="4" spans="1:11" ht="36" x14ac:dyDescent="0.4">
      <c r="A4" s="40" t="s">
        <v>712</v>
      </c>
      <c r="B4" s="40" t="s">
        <v>796</v>
      </c>
      <c r="C4" s="41" t="s">
        <v>578</v>
      </c>
      <c r="D4" s="40" t="s">
        <v>579</v>
      </c>
      <c r="E4" s="41" t="s">
        <v>580</v>
      </c>
      <c r="F4" s="119" t="s">
        <v>581</v>
      </c>
      <c r="G4" s="42" t="s">
        <v>148</v>
      </c>
      <c r="H4" s="43"/>
      <c r="I4" s="43"/>
      <c r="J4" s="43"/>
    </row>
    <row r="5" spans="1:11" ht="18.5" thickBot="1" x14ac:dyDescent="0.45">
      <c r="A5" s="44">
        <v>1000</v>
      </c>
      <c r="B5" s="54">
        <v>258.762</v>
      </c>
      <c r="C5" s="55">
        <v>158.27229079211426</v>
      </c>
      <c r="D5" s="61">
        <v>41.499396649025485</v>
      </c>
      <c r="E5" s="62">
        <v>29.418922730255126</v>
      </c>
      <c r="F5" s="61">
        <v>27.74928366348956</v>
      </c>
      <c r="G5" s="58">
        <v>27.749282836914063</v>
      </c>
      <c r="H5" s="43"/>
      <c r="I5" s="43"/>
      <c r="J5" s="43"/>
    </row>
    <row r="6" spans="1:11" ht="18" x14ac:dyDescent="0.4">
      <c r="A6" s="49"/>
      <c r="B6" s="49"/>
      <c r="C6" s="49"/>
      <c r="D6" s="49"/>
      <c r="E6" s="49"/>
      <c r="F6" s="40" t="s">
        <v>582</v>
      </c>
      <c r="G6" s="41" t="s">
        <v>171</v>
      </c>
      <c r="H6" s="41" t="s">
        <v>172</v>
      </c>
      <c r="I6" s="40" t="s">
        <v>173</v>
      </c>
      <c r="J6" s="42" t="s">
        <v>145</v>
      </c>
    </row>
    <row r="7" spans="1:11" ht="18.5" thickBot="1" x14ac:dyDescent="0.45">
      <c r="A7" s="49"/>
      <c r="B7" s="49"/>
      <c r="C7" s="49"/>
      <c r="D7" s="49"/>
      <c r="E7" s="49"/>
      <c r="F7" s="61">
        <v>23.478112990325208</v>
      </c>
      <c r="G7" s="62">
        <v>16.462641654897691</v>
      </c>
      <c r="H7" s="46">
        <v>4.7792586185985719</v>
      </c>
      <c r="I7" s="45">
        <v>4.8728290395397833</v>
      </c>
      <c r="J7" s="58">
        <v>13.663412405014038</v>
      </c>
    </row>
    <row r="8" spans="1:11" ht="18" x14ac:dyDescent="0.4">
      <c r="A8" s="49"/>
      <c r="B8" s="49"/>
      <c r="C8" s="49"/>
      <c r="D8" s="49"/>
      <c r="E8" s="49"/>
      <c r="F8" s="49"/>
      <c r="G8" s="49"/>
      <c r="H8" s="49"/>
      <c r="I8" s="49"/>
      <c r="J8" s="42" t="s">
        <v>164</v>
      </c>
    </row>
    <row r="9" spans="1:11" ht="18.5" thickBot="1" x14ac:dyDescent="0.45">
      <c r="A9" s="49"/>
      <c r="B9" s="49"/>
      <c r="C9" s="49"/>
      <c r="D9" s="49"/>
      <c r="E9" s="49"/>
      <c r="F9" s="49"/>
      <c r="G9" s="49"/>
      <c r="H9" s="49"/>
      <c r="I9" s="49"/>
      <c r="J9" s="53">
        <v>4.9361757369041444</v>
      </c>
    </row>
    <row r="10" spans="1:11" ht="36" x14ac:dyDescent="0.4">
      <c r="A10" s="49"/>
      <c r="B10" s="49"/>
      <c r="C10" s="49"/>
      <c r="D10" s="49"/>
      <c r="E10" s="49"/>
      <c r="F10" s="49"/>
      <c r="G10" s="49"/>
      <c r="H10" s="41" t="s">
        <v>174</v>
      </c>
      <c r="I10" s="40" t="s">
        <v>173</v>
      </c>
      <c r="J10" s="42" t="s">
        <v>145</v>
      </c>
    </row>
    <row r="11" spans="1:11" ht="18.5" thickBot="1" x14ac:dyDescent="0.45">
      <c r="A11" s="49"/>
      <c r="B11" s="49"/>
      <c r="C11" s="49"/>
      <c r="D11" s="49"/>
      <c r="E11" s="49"/>
      <c r="F11" s="49"/>
      <c r="G11" s="49"/>
      <c r="H11" s="62">
        <v>11.730931452112742</v>
      </c>
      <c r="I11" s="61">
        <v>11.907998571005145</v>
      </c>
      <c r="J11" s="58">
        <v>33.390029304504395</v>
      </c>
    </row>
    <row r="12" spans="1:11" ht="18" x14ac:dyDescent="0.4">
      <c r="A12" s="49"/>
      <c r="B12" s="49"/>
      <c r="C12" s="49"/>
      <c r="D12" s="49"/>
      <c r="E12" s="49"/>
      <c r="F12" s="49"/>
      <c r="G12" s="49"/>
      <c r="H12" s="49"/>
      <c r="I12" s="49"/>
      <c r="J12" s="42" t="s">
        <v>164</v>
      </c>
    </row>
    <row r="13" spans="1:11" ht="18.5" thickBot="1" x14ac:dyDescent="0.45">
      <c r="A13" s="49"/>
      <c r="B13" s="49"/>
      <c r="C13" s="49"/>
      <c r="D13" s="49"/>
      <c r="E13" s="49"/>
      <c r="F13" s="49"/>
      <c r="G13" s="49"/>
      <c r="H13" s="49"/>
      <c r="I13" s="70"/>
      <c r="J13" s="72">
        <v>12.06280302619934</v>
      </c>
    </row>
    <row r="14" spans="1:11" ht="18" x14ac:dyDescent="0.4">
      <c r="A14" s="49"/>
      <c r="B14" s="49"/>
      <c r="C14" s="49"/>
      <c r="D14" s="49"/>
      <c r="E14" s="49"/>
      <c r="F14" s="49"/>
      <c r="G14" s="41" t="s">
        <v>583</v>
      </c>
      <c r="H14" s="42" t="s">
        <v>145</v>
      </c>
      <c r="I14" s="43"/>
      <c r="J14" s="43"/>
    </row>
    <row r="15" spans="1:11" ht="18.5" thickBot="1" x14ac:dyDescent="0.45">
      <c r="A15" s="49"/>
      <c r="B15" s="49"/>
      <c r="C15" s="49"/>
      <c r="D15" s="49"/>
      <c r="E15" s="49"/>
      <c r="F15" s="49"/>
      <c r="G15" s="46">
        <v>2.2984110195135119</v>
      </c>
      <c r="H15" s="50">
        <v>0.74373113655035195</v>
      </c>
      <c r="I15" s="43"/>
      <c r="J15" s="43"/>
    </row>
    <row r="16" spans="1:11" ht="36" x14ac:dyDescent="0.4">
      <c r="A16" s="49"/>
      <c r="B16" s="49"/>
      <c r="C16" s="49"/>
      <c r="D16" s="49"/>
      <c r="E16" s="49"/>
      <c r="F16" s="49"/>
      <c r="G16" s="49"/>
      <c r="H16" s="42" t="s">
        <v>146</v>
      </c>
      <c r="I16" s="43"/>
      <c r="J16" s="43"/>
    </row>
    <row r="17" spans="1:10" ht="18.5" thickBot="1" x14ac:dyDescent="0.45">
      <c r="A17" s="49"/>
      <c r="B17" s="49"/>
      <c r="C17" s="49"/>
      <c r="D17" s="49"/>
      <c r="E17" s="49"/>
      <c r="F17" s="49"/>
      <c r="G17" s="49"/>
      <c r="H17" s="53">
        <v>2.3443793143972029</v>
      </c>
      <c r="I17" s="43"/>
      <c r="J17" s="43"/>
    </row>
    <row r="18" spans="1:10" ht="18" x14ac:dyDescent="0.4">
      <c r="A18" s="49"/>
      <c r="B18" s="49"/>
      <c r="C18" s="49"/>
      <c r="D18" s="49"/>
      <c r="E18" s="49"/>
      <c r="F18" s="49"/>
      <c r="G18" s="41" t="s">
        <v>195</v>
      </c>
      <c r="H18" s="40" t="s">
        <v>173</v>
      </c>
      <c r="I18" s="42" t="s">
        <v>145</v>
      </c>
      <c r="J18" s="43"/>
    </row>
    <row r="19" spans="1:10" ht="18.5" thickBot="1" x14ac:dyDescent="0.45">
      <c r="A19" s="49"/>
      <c r="B19" s="49"/>
      <c r="C19" s="49"/>
      <c r="D19" s="49"/>
      <c r="E19" s="49"/>
      <c r="F19" s="49"/>
      <c r="G19" s="46">
        <v>9.2396236148948656</v>
      </c>
      <c r="H19" s="45">
        <v>9.4205212184482665</v>
      </c>
      <c r="I19" s="58">
        <v>26.41514027404785</v>
      </c>
      <c r="J19" s="43"/>
    </row>
    <row r="20" spans="1:10" ht="18" x14ac:dyDescent="0.4">
      <c r="A20" s="49"/>
      <c r="B20" s="49"/>
      <c r="C20" s="49"/>
      <c r="D20" s="49"/>
      <c r="E20" s="49"/>
      <c r="F20" s="49"/>
      <c r="G20" s="49"/>
      <c r="H20" s="49"/>
      <c r="I20" s="42" t="s">
        <v>164</v>
      </c>
      <c r="J20" s="43"/>
    </row>
    <row r="21" spans="1:10" ht="18.5" thickBot="1" x14ac:dyDescent="0.45">
      <c r="A21" s="49"/>
      <c r="B21" s="49"/>
      <c r="C21" s="49"/>
      <c r="D21" s="49"/>
      <c r="E21" s="49"/>
      <c r="F21" s="49"/>
      <c r="G21" s="49"/>
      <c r="H21" s="49"/>
      <c r="I21" s="53">
        <v>9.5429875526428223</v>
      </c>
      <c r="J21" s="43"/>
    </row>
    <row r="22" spans="1:10" ht="36" x14ac:dyDescent="0.4">
      <c r="A22" s="49"/>
      <c r="B22" s="49"/>
      <c r="C22" s="49"/>
      <c r="D22" s="49"/>
      <c r="E22" s="49"/>
      <c r="F22" s="115" t="s">
        <v>175</v>
      </c>
      <c r="G22" s="40" t="s">
        <v>176</v>
      </c>
      <c r="H22" s="112" t="s">
        <v>177</v>
      </c>
      <c r="I22" s="41" t="s">
        <v>144</v>
      </c>
      <c r="J22" s="42" t="s">
        <v>145</v>
      </c>
    </row>
    <row r="23" spans="1:10" ht="18.5" thickBot="1" x14ac:dyDescent="0.45">
      <c r="A23" s="49"/>
      <c r="B23" s="49"/>
      <c r="C23" s="49"/>
      <c r="D23" s="49"/>
      <c r="E23" s="49"/>
      <c r="F23" s="66">
        <v>2.5481113090762807E-2</v>
      </c>
      <c r="G23" s="66">
        <v>2.548111230134964E-2</v>
      </c>
      <c r="H23" s="64">
        <v>5.3351078880950809E-2</v>
      </c>
      <c r="I23" s="64">
        <v>5.3986100942600909E-2</v>
      </c>
      <c r="J23" s="48">
        <v>1.7469087541956651E-2</v>
      </c>
    </row>
    <row r="24" spans="1:10" ht="36" x14ac:dyDescent="0.4">
      <c r="A24" s="49"/>
      <c r="B24" s="49"/>
      <c r="C24" s="49"/>
      <c r="D24" s="49"/>
      <c r="E24" s="49"/>
      <c r="F24" s="49"/>
      <c r="G24" s="49"/>
      <c r="H24" s="49"/>
      <c r="I24" s="49"/>
      <c r="J24" s="42" t="s">
        <v>146</v>
      </c>
    </row>
    <row r="25" spans="1:10" ht="18.5" thickBot="1" x14ac:dyDescent="0.45">
      <c r="A25" s="49"/>
      <c r="B25" s="49"/>
      <c r="C25" s="49"/>
      <c r="D25" s="49"/>
      <c r="E25" s="49"/>
      <c r="F25" s="49"/>
      <c r="G25" s="49"/>
      <c r="H25" s="49"/>
      <c r="I25" s="49"/>
      <c r="J25" s="69">
        <v>5.5065823470447611E-2</v>
      </c>
    </row>
    <row r="26" spans="1:10" ht="18" x14ac:dyDescent="0.4">
      <c r="A26" s="49"/>
      <c r="B26" s="49"/>
      <c r="C26" s="49"/>
      <c r="D26" s="49"/>
      <c r="E26" s="49"/>
      <c r="F26" s="49"/>
      <c r="G26" s="49"/>
      <c r="H26" s="41" t="s">
        <v>149</v>
      </c>
      <c r="I26" s="42" t="s">
        <v>148</v>
      </c>
      <c r="J26" s="43"/>
    </row>
    <row r="27" spans="1:10" ht="18.5" thickBot="1" x14ac:dyDescent="0.45">
      <c r="A27" s="49"/>
      <c r="B27" s="49"/>
      <c r="C27" s="49"/>
      <c r="D27" s="49"/>
      <c r="E27" s="49"/>
      <c r="F27" s="49"/>
      <c r="G27" s="49"/>
      <c r="H27" s="105">
        <v>9.4551998983249067E-3</v>
      </c>
      <c r="I27" s="65">
        <v>9.4552147372891724E-3</v>
      </c>
      <c r="J27" s="43"/>
    </row>
    <row r="28" spans="1:10" ht="18" x14ac:dyDescent="0.4">
      <c r="A28" s="49"/>
      <c r="B28" s="49"/>
      <c r="C28" s="49"/>
      <c r="D28" s="49"/>
      <c r="E28" s="49"/>
      <c r="F28" s="49"/>
      <c r="G28" s="49"/>
      <c r="H28" s="40" t="s">
        <v>150</v>
      </c>
      <c r="I28" s="42" t="s">
        <v>151</v>
      </c>
      <c r="J28" s="43"/>
    </row>
    <row r="29" spans="1:10" ht="18.5" thickBot="1" x14ac:dyDescent="0.45">
      <c r="A29" s="49"/>
      <c r="B29" s="49"/>
      <c r="C29" s="49"/>
      <c r="D29" s="49"/>
      <c r="E29" s="49"/>
      <c r="F29" s="49"/>
      <c r="G29" s="49"/>
      <c r="H29" s="51">
        <v>0.11623489668495952</v>
      </c>
      <c r="I29" s="52">
        <v>0.11623489856719971</v>
      </c>
      <c r="J29" s="43"/>
    </row>
    <row r="30" spans="1:10" ht="18" x14ac:dyDescent="0.4">
      <c r="A30" s="49"/>
      <c r="B30" s="49"/>
      <c r="C30" s="49"/>
      <c r="D30" s="49"/>
      <c r="E30" s="40" t="s">
        <v>584</v>
      </c>
      <c r="F30" s="41" t="s">
        <v>157</v>
      </c>
      <c r="G30" s="41" t="s">
        <v>144</v>
      </c>
      <c r="H30" s="42" t="s">
        <v>145</v>
      </c>
      <c r="I30" s="43"/>
      <c r="J30" s="43"/>
    </row>
    <row r="31" spans="1:10" ht="18.5" thickBot="1" x14ac:dyDescent="0.45">
      <c r="A31" s="49"/>
      <c r="B31" s="49"/>
      <c r="C31" s="49"/>
      <c r="D31" s="49"/>
      <c r="E31" s="61">
        <v>13.570800902618409</v>
      </c>
      <c r="F31" s="62">
        <v>10.6123662109375</v>
      </c>
      <c r="G31" s="46">
        <v>2.1868018319532845</v>
      </c>
      <c r="H31" s="50">
        <v>0.70761607806522575</v>
      </c>
      <c r="I31" s="43"/>
      <c r="J31" s="43"/>
    </row>
    <row r="32" spans="1:10" ht="36" x14ac:dyDescent="0.4">
      <c r="A32" s="49"/>
      <c r="B32" s="49"/>
      <c r="C32" s="49"/>
      <c r="D32" s="49"/>
      <c r="E32" s="49"/>
      <c r="F32" s="49"/>
      <c r="G32" s="49"/>
      <c r="H32" s="42" t="s">
        <v>146</v>
      </c>
      <c r="I32" s="43"/>
      <c r="J32" s="43"/>
    </row>
    <row r="33" spans="1:10" ht="18.5" thickBot="1" x14ac:dyDescent="0.45">
      <c r="A33" s="49"/>
      <c r="B33" s="49"/>
      <c r="C33" s="49"/>
      <c r="D33" s="49"/>
      <c r="E33" s="49"/>
      <c r="F33" s="49"/>
      <c r="G33" s="49"/>
      <c r="H33" s="53">
        <v>2.2305379113822807</v>
      </c>
      <c r="I33" s="43"/>
      <c r="J33" s="43"/>
    </row>
    <row r="34" spans="1:10" ht="18" x14ac:dyDescent="0.4">
      <c r="A34" s="49"/>
      <c r="B34" s="49"/>
      <c r="C34" s="49"/>
      <c r="D34" s="49"/>
      <c r="E34" s="49"/>
      <c r="F34" s="49"/>
      <c r="G34" s="41" t="s">
        <v>147</v>
      </c>
      <c r="H34" s="42" t="s">
        <v>148</v>
      </c>
      <c r="I34" s="43"/>
      <c r="J34" s="43"/>
    </row>
    <row r="35" spans="1:10" ht="18.5" thickBot="1" x14ac:dyDescent="0.45">
      <c r="A35" s="49"/>
      <c r="B35" s="49"/>
      <c r="C35" s="49"/>
      <c r="D35" s="49"/>
      <c r="E35" s="49"/>
      <c r="F35" s="49"/>
      <c r="G35" s="46">
        <v>4.0815261460917371</v>
      </c>
      <c r="H35" s="53">
        <v>4.081532518190186</v>
      </c>
      <c r="I35" s="43"/>
      <c r="J35" s="43"/>
    </row>
    <row r="36" spans="1:10" ht="18" x14ac:dyDescent="0.4">
      <c r="A36" s="49"/>
      <c r="B36" s="49"/>
      <c r="C36" s="49"/>
      <c r="D36" s="49"/>
      <c r="E36" s="49"/>
      <c r="F36" s="49"/>
      <c r="G36" s="41" t="s">
        <v>149</v>
      </c>
      <c r="H36" s="42" t="s">
        <v>148</v>
      </c>
      <c r="I36" s="43"/>
      <c r="J36" s="43"/>
    </row>
    <row r="37" spans="1:10" ht="18.5" thickBot="1" x14ac:dyDescent="0.45">
      <c r="A37" s="49"/>
      <c r="B37" s="49"/>
      <c r="C37" s="49"/>
      <c r="D37" s="49"/>
      <c r="E37" s="49"/>
      <c r="F37" s="49"/>
      <c r="G37" s="46">
        <v>1.8118469288139931</v>
      </c>
      <c r="H37" s="53">
        <v>1.811849740976671</v>
      </c>
      <c r="I37" s="43"/>
      <c r="J37" s="43"/>
    </row>
    <row r="38" spans="1:10" ht="18" x14ac:dyDescent="0.4">
      <c r="A38" s="49"/>
      <c r="B38" s="49"/>
      <c r="C38" s="49"/>
      <c r="D38" s="49"/>
      <c r="E38" s="49"/>
      <c r="F38" s="49"/>
      <c r="G38" s="40" t="s">
        <v>150</v>
      </c>
      <c r="H38" s="42" t="s">
        <v>151</v>
      </c>
      <c r="I38" s="43"/>
      <c r="J38" s="43"/>
    </row>
    <row r="39" spans="1:10" ht="18.5" thickBot="1" x14ac:dyDescent="0.45">
      <c r="A39" s="49"/>
      <c r="B39" s="49"/>
      <c r="C39" s="49"/>
      <c r="D39" s="49"/>
      <c r="E39" s="49"/>
      <c r="F39" s="49"/>
      <c r="G39" s="45">
        <v>2.8297931872068012</v>
      </c>
      <c r="H39" s="59">
        <v>2.8297932147979736</v>
      </c>
      <c r="I39" s="43"/>
      <c r="J39" s="43"/>
    </row>
    <row r="40" spans="1:10" ht="18" x14ac:dyDescent="0.4">
      <c r="A40" s="49"/>
      <c r="B40" s="49"/>
      <c r="C40" s="49"/>
      <c r="D40" s="49"/>
      <c r="E40" s="49"/>
      <c r="F40" s="41" t="s">
        <v>144</v>
      </c>
      <c r="G40" s="42" t="s">
        <v>145</v>
      </c>
      <c r="H40" s="43"/>
      <c r="I40" s="43"/>
      <c r="J40" s="43"/>
    </row>
    <row r="41" spans="1:10" ht="18.5" thickBot="1" x14ac:dyDescent="0.45">
      <c r="A41" s="49"/>
      <c r="B41" s="49"/>
      <c r="C41" s="49"/>
      <c r="D41" s="49"/>
      <c r="E41" s="49"/>
      <c r="F41" s="62">
        <v>12.552990722656251</v>
      </c>
      <c r="G41" s="53">
        <v>4.0619583126739931</v>
      </c>
      <c r="H41" s="43"/>
      <c r="I41" s="43"/>
      <c r="J41" s="43"/>
    </row>
    <row r="42" spans="1:10" ht="36" x14ac:dyDescent="0.4">
      <c r="A42" s="49"/>
      <c r="B42" s="49"/>
      <c r="C42" s="49"/>
      <c r="D42" s="49"/>
      <c r="E42" s="49"/>
      <c r="F42" s="49"/>
      <c r="G42" s="42" t="s">
        <v>146</v>
      </c>
      <c r="H42" s="43"/>
      <c r="I42" s="43"/>
      <c r="J42" s="43"/>
    </row>
    <row r="43" spans="1:10" ht="18.5" thickBot="1" x14ac:dyDescent="0.45">
      <c r="A43" s="49"/>
      <c r="B43" s="49"/>
      <c r="C43" s="49"/>
      <c r="D43" s="49"/>
      <c r="E43" s="49"/>
      <c r="F43" s="49"/>
      <c r="G43" s="58">
        <v>12.804050517968285</v>
      </c>
      <c r="H43" s="43"/>
      <c r="I43" s="43"/>
      <c r="J43" s="43"/>
    </row>
    <row r="44" spans="1:10" ht="18" x14ac:dyDescent="0.4">
      <c r="A44" s="49"/>
      <c r="B44" s="49"/>
      <c r="C44" s="49"/>
      <c r="D44" s="49"/>
      <c r="E44" s="49"/>
      <c r="F44" s="41" t="s">
        <v>149</v>
      </c>
      <c r="G44" s="42" t="s">
        <v>148</v>
      </c>
      <c r="H44" s="43"/>
      <c r="I44" s="43"/>
      <c r="J44" s="43"/>
    </row>
    <row r="45" spans="1:10" ht="18.5" thickBot="1" x14ac:dyDescent="0.45">
      <c r="A45" s="49"/>
      <c r="B45" s="49"/>
      <c r="C45" s="49"/>
      <c r="D45" s="49"/>
      <c r="E45" s="49"/>
      <c r="F45" s="62">
        <v>47.26709912109375</v>
      </c>
      <c r="G45" s="72">
        <v>47.267169722383095</v>
      </c>
      <c r="H45" s="43"/>
      <c r="I45" s="43"/>
      <c r="J45" s="43"/>
    </row>
    <row r="46" spans="1:10" ht="18" x14ac:dyDescent="0.4">
      <c r="A46" s="49"/>
      <c r="B46" s="49"/>
      <c r="C46" s="49"/>
      <c r="D46" s="41" t="s">
        <v>157</v>
      </c>
      <c r="E46" s="41" t="s">
        <v>144</v>
      </c>
      <c r="F46" s="42" t="s">
        <v>145</v>
      </c>
      <c r="G46" s="43"/>
      <c r="H46" s="43"/>
      <c r="I46" s="43"/>
      <c r="J46" s="43"/>
    </row>
    <row r="47" spans="1:10" ht="18.5" thickBot="1" x14ac:dyDescent="0.45">
      <c r="A47" s="49"/>
      <c r="B47" s="49"/>
      <c r="C47" s="49"/>
      <c r="D47" s="62">
        <v>24.93635779207834</v>
      </c>
      <c r="E47" s="46">
        <v>5.1384270749767378</v>
      </c>
      <c r="F47" s="53">
        <v>1.662717471623502</v>
      </c>
      <c r="G47" s="43"/>
      <c r="H47" s="43"/>
      <c r="I47" s="43"/>
      <c r="J47" s="43"/>
    </row>
    <row r="48" spans="1:10" ht="36" x14ac:dyDescent="0.4">
      <c r="A48" s="49"/>
      <c r="B48" s="49"/>
      <c r="C48" s="49"/>
      <c r="D48" s="49"/>
      <c r="E48" s="49"/>
      <c r="F48" s="42" t="s">
        <v>146</v>
      </c>
      <c r="G48" s="43"/>
      <c r="H48" s="43"/>
      <c r="I48" s="43"/>
      <c r="J48" s="43"/>
    </row>
    <row r="49" spans="1:10" ht="18.5" thickBot="1" x14ac:dyDescent="0.45">
      <c r="A49" s="49"/>
      <c r="B49" s="49"/>
      <c r="C49" s="49"/>
      <c r="D49" s="49"/>
      <c r="E49" s="49"/>
      <c r="F49" s="53">
        <v>5.2411957152167066</v>
      </c>
      <c r="G49" s="43"/>
      <c r="H49" s="43"/>
      <c r="I49" s="43"/>
      <c r="J49" s="43"/>
    </row>
    <row r="50" spans="1:10" ht="18" x14ac:dyDescent="0.4">
      <c r="A50" s="49"/>
      <c r="B50" s="49"/>
      <c r="C50" s="49"/>
      <c r="D50" s="49"/>
      <c r="E50" s="41" t="s">
        <v>147</v>
      </c>
      <c r="F50" s="42" t="s">
        <v>148</v>
      </c>
      <c r="G50" s="43"/>
      <c r="H50" s="43"/>
      <c r="I50" s="43"/>
      <c r="J50" s="43"/>
    </row>
    <row r="51" spans="1:10" ht="18.5" thickBot="1" x14ac:dyDescent="0.45">
      <c r="A51" s="49"/>
      <c r="B51" s="49"/>
      <c r="C51" s="49"/>
      <c r="D51" s="49"/>
      <c r="E51" s="46">
        <v>9.5905464088486596</v>
      </c>
      <c r="F51" s="53">
        <v>9.5905612674219896</v>
      </c>
      <c r="G51" s="43"/>
      <c r="H51" s="43"/>
      <c r="I51" s="43"/>
      <c r="J51" s="43"/>
    </row>
    <row r="52" spans="1:10" ht="18" x14ac:dyDescent="0.4">
      <c r="A52" s="49"/>
      <c r="B52" s="49"/>
      <c r="C52" s="49"/>
      <c r="D52" s="49"/>
      <c r="E52" s="41" t="s">
        <v>149</v>
      </c>
      <c r="F52" s="42" t="s">
        <v>148</v>
      </c>
      <c r="G52" s="43"/>
      <c r="H52" s="43"/>
      <c r="I52" s="43"/>
      <c r="J52" s="43"/>
    </row>
    <row r="53" spans="1:10" ht="18.5" thickBot="1" x14ac:dyDescent="0.45">
      <c r="A53" s="49"/>
      <c r="B53" s="49"/>
      <c r="C53" s="49"/>
      <c r="D53" s="49"/>
      <c r="E53" s="46">
        <v>4.2573785967681399</v>
      </c>
      <c r="F53" s="53">
        <v>4.2573850857225031</v>
      </c>
      <c r="G53" s="43"/>
      <c r="H53" s="43"/>
      <c r="I53" s="43"/>
      <c r="J53" s="43"/>
    </row>
    <row r="54" spans="1:10" ht="18" x14ac:dyDescent="0.4">
      <c r="A54" s="49"/>
      <c r="B54" s="49"/>
      <c r="C54" s="49"/>
      <c r="D54" s="49"/>
      <c r="E54" s="40" t="s">
        <v>150</v>
      </c>
      <c r="F54" s="42" t="s">
        <v>151</v>
      </c>
      <c r="G54" s="43"/>
      <c r="H54" s="43"/>
      <c r="I54" s="43"/>
      <c r="J54" s="43"/>
    </row>
    <row r="55" spans="1:10" ht="18.5" thickBot="1" x14ac:dyDescent="0.45">
      <c r="A55" s="49"/>
      <c r="B55" s="49"/>
      <c r="C55" s="49"/>
      <c r="D55" s="49"/>
      <c r="E55" s="45">
        <v>6.6492929159201317</v>
      </c>
      <c r="F55" s="53">
        <v>6.6492929458618164</v>
      </c>
      <c r="G55" s="43"/>
      <c r="H55" s="43"/>
      <c r="I55" s="43"/>
      <c r="J55" s="43"/>
    </row>
    <row r="56" spans="1:10" ht="18" x14ac:dyDescent="0.4">
      <c r="A56" s="49"/>
      <c r="B56" s="49"/>
      <c r="C56" s="49"/>
      <c r="D56" s="40" t="s">
        <v>161</v>
      </c>
      <c r="E56" s="41" t="s">
        <v>162</v>
      </c>
      <c r="F56" s="41" t="s">
        <v>149</v>
      </c>
      <c r="G56" s="42" t="s">
        <v>148</v>
      </c>
      <c r="H56" s="43"/>
      <c r="I56" s="43"/>
      <c r="J56" s="43"/>
    </row>
    <row r="57" spans="1:10" ht="18.5" thickBot="1" x14ac:dyDescent="0.45">
      <c r="A57" s="49"/>
      <c r="B57" s="49"/>
      <c r="C57" s="49"/>
      <c r="D57" s="61">
        <v>88.952969496262071</v>
      </c>
      <c r="E57" s="62">
        <v>72.213802063598635</v>
      </c>
      <c r="F57" s="62">
        <v>44.850578067362754</v>
      </c>
      <c r="G57" s="58">
        <v>44.850646863618813</v>
      </c>
      <c r="H57" s="43"/>
      <c r="I57" s="43"/>
      <c r="J57" s="43"/>
    </row>
    <row r="58" spans="1:10" ht="18" x14ac:dyDescent="0.4">
      <c r="A58" s="49"/>
      <c r="B58" s="49"/>
      <c r="C58" s="49"/>
      <c r="D58" s="49"/>
      <c r="E58" s="49"/>
      <c r="F58" s="40" t="s">
        <v>163</v>
      </c>
      <c r="G58" s="42" t="s">
        <v>164</v>
      </c>
      <c r="H58" s="43"/>
      <c r="I58" s="43"/>
      <c r="J58" s="43"/>
    </row>
    <row r="59" spans="1:10" ht="18.5" thickBot="1" x14ac:dyDescent="0.45">
      <c r="A59" s="49"/>
      <c r="B59" s="49"/>
      <c r="C59" s="49"/>
      <c r="D59" s="49"/>
      <c r="E59" s="49"/>
      <c r="F59" s="61">
        <v>31.140669392017021</v>
      </c>
      <c r="G59" s="58">
        <v>32.074888935089113</v>
      </c>
      <c r="H59" s="43"/>
      <c r="I59" s="43"/>
      <c r="J59" s="43"/>
    </row>
    <row r="60" spans="1:10" ht="18" x14ac:dyDescent="0.4">
      <c r="A60" s="49"/>
      <c r="B60" s="49"/>
      <c r="C60" s="49"/>
      <c r="D60" s="49"/>
      <c r="E60" s="49"/>
      <c r="F60" s="40" t="s">
        <v>150</v>
      </c>
      <c r="G60" s="42" t="s">
        <v>151</v>
      </c>
      <c r="H60" s="43"/>
      <c r="I60" s="43"/>
      <c r="J60" s="43"/>
    </row>
    <row r="61" spans="1:10" ht="18.5" thickBot="1" x14ac:dyDescent="0.45">
      <c r="A61" s="49"/>
      <c r="B61" s="49"/>
      <c r="C61" s="49"/>
      <c r="D61" s="49"/>
      <c r="E61" s="49"/>
      <c r="F61" s="45">
        <v>2.7190841840456041</v>
      </c>
      <c r="G61" s="59">
        <v>2.7190842628479004</v>
      </c>
      <c r="H61" s="43"/>
      <c r="I61" s="43"/>
      <c r="J61" s="43"/>
    </row>
    <row r="62" spans="1:10" ht="18" x14ac:dyDescent="0.4">
      <c r="A62" s="49"/>
      <c r="B62" s="49"/>
      <c r="C62" s="49"/>
      <c r="D62" s="49"/>
      <c r="E62" s="40" t="s">
        <v>150</v>
      </c>
      <c r="F62" s="42" t="s">
        <v>151</v>
      </c>
      <c r="G62" s="43"/>
      <c r="H62" s="43"/>
      <c r="I62" s="43"/>
      <c r="J62" s="43"/>
    </row>
    <row r="63" spans="1:10" ht="18.5" thickBot="1" x14ac:dyDescent="0.45">
      <c r="A63" s="49"/>
      <c r="B63" s="49"/>
      <c r="C63" s="49"/>
      <c r="D63" s="49"/>
      <c r="E63" s="61">
        <v>18.061545236389161</v>
      </c>
      <c r="F63" s="72">
        <v>18.061544418334961</v>
      </c>
      <c r="G63" s="43"/>
      <c r="H63" s="43"/>
      <c r="I63" s="43"/>
      <c r="J63" s="43"/>
    </row>
    <row r="64" spans="1:10" ht="18" x14ac:dyDescent="0.4">
      <c r="A64" s="49"/>
      <c r="B64" s="49"/>
      <c r="C64" s="49"/>
      <c r="D64" s="40" t="s">
        <v>150</v>
      </c>
      <c r="E64" s="42" t="s">
        <v>151</v>
      </c>
      <c r="F64" s="43"/>
      <c r="G64" s="43"/>
      <c r="H64" s="43"/>
      <c r="I64" s="43"/>
      <c r="J64" s="43"/>
    </row>
    <row r="65" spans="1:10" ht="18.5" thickBot="1" x14ac:dyDescent="0.45">
      <c r="A65" s="49"/>
      <c r="B65" s="49"/>
      <c r="C65" s="49"/>
      <c r="D65" s="45">
        <v>8.8863051127035959</v>
      </c>
      <c r="E65" s="53">
        <v>8.8863048553466797</v>
      </c>
      <c r="F65" s="43"/>
      <c r="G65" s="43"/>
      <c r="H65" s="43"/>
      <c r="I65" s="43"/>
      <c r="J65" s="43"/>
    </row>
    <row r="66" spans="1:10" ht="36" x14ac:dyDescent="0.4">
      <c r="A66" s="49"/>
      <c r="B66" s="49"/>
      <c r="C66" s="41" t="s">
        <v>797</v>
      </c>
      <c r="D66" s="112" t="s">
        <v>142</v>
      </c>
      <c r="E66" s="41" t="s">
        <v>143</v>
      </c>
      <c r="F66" s="41" t="s">
        <v>144</v>
      </c>
      <c r="G66" s="42" t="s">
        <v>145</v>
      </c>
      <c r="H66" s="43"/>
      <c r="I66" s="43"/>
      <c r="J66" s="43"/>
    </row>
    <row r="67" spans="1:10" ht="18.5" thickBot="1" x14ac:dyDescent="0.45">
      <c r="A67" s="49"/>
      <c r="B67" s="49"/>
      <c r="C67" s="55">
        <v>145.55206872015381</v>
      </c>
      <c r="D67" s="62">
        <v>55.365097349500843</v>
      </c>
      <c r="E67" s="62">
        <v>27.663010938632731</v>
      </c>
      <c r="F67" s="46">
        <v>5.7002859194248146</v>
      </c>
      <c r="G67" s="53">
        <v>1.8445264481454828</v>
      </c>
      <c r="H67" s="43"/>
      <c r="I67" s="43"/>
      <c r="J67" s="43"/>
    </row>
    <row r="68" spans="1:10" ht="36" x14ac:dyDescent="0.4">
      <c r="A68" s="49"/>
      <c r="B68" s="49"/>
      <c r="C68" s="49"/>
      <c r="D68" s="49"/>
      <c r="E68" s="49"/>
      <c r="F68" s="49"/>
      <c r="G68" s="42" t="s">
        <v>146</v>
      </c>
      <c r="H68" s="43"/>
      <c r="I68" s="43"/>
      <c r="J68" s="43"/>
    </row>
    <row r="69" spans="1:10" ht="18.5" thickBot="1" x14ac:dyDescent="0.45">
      <c r="A69" s="49"/>
      <c r="B69" s="49"/>
      <c r="C69" s="49"/>
      <c r="D69" s="49"/>
      <c r="E69" s="49"/>
      <c r="F69" s="49"/>
      <c r="G69" s="53">
        <v>5.8142915327548002</v>
      </c>
      <c r="H69" s="43"/>
      <c r="I69" s="43"/>
      <c r="J69" s="43"/>
    </row>
    <row r="70" spans="1:10" ht="18" x14ac:dyDescent="0.4">
      <c r="A70" s="49"/>
      <c r="B70" s="49"/>
      <c r="C70" s="49"/>
      <c r="D70" s="49"/>
      <c r="E70" s="49"/>
      <c r="F70" s="41" t="s">
        <v>147</v>
      </c>
      <c r="G70" s="42" t="s">
        <v>148</v>
      </c>
      <c r="H70" s="43"/>
      <c r="I70" s="43"/>
      <c r="J70" s="43"/>
    </row>
    <row r="71" spans="1:10" ht="18.5" thickBot="1" x14ac:dyDescent="0.45">
      <c r="A71" s="49"/>
      <c r="B71" s="49"/>
      <c r="C71" s="49"/>
      <c r="D71" s="49"/>
      <c r="E71" s="49"/>
      <c r="F71" s="62">
        <v>10.639220106903576</v>
      </c>
      <c r="G71" s="58">
        <v>10.639236500113213</v>
      </c>
      <c r="H71" s="43"/>
      <c r="I71" s="43"/>
      <c r="J71" s="43"/>
    </row>
    <row r="72" spans="1:10" ht="18" x14ac:dyDescent="0.4">
      <c r="A72" s="49"/>
      <c r="B72" s="49"/>
      <c r="C72" s="49"/>
      <c r="D72" s="49"/>
      <c r="E72" s="49"/>
      <c r="F72" s="41" t="s">
        <v>149</v>
      </c>
      <c r="G72" s="42" t="s">
        <v>148</v>
      </c>
      <c r="H72" s="43"/>
      <c r="I72" s="43"/>
      <c r="J72" s="43"/>
    </row>
    <row r="73" spans="1:10" ht="18.5" thickBot="1" x14ac:dyDescent="0.45">
      <c r="A73" s="49"/>
      <c r="B73" s="49"/>
      <c r="C73" s="49"/>
      <c r="D73" s="49"/>
      <c r="E73" s="49"/>
      <c r="F73" s="46">
        <v>4.7228996178617306</v>
      </c>
      <c r="G73" s="53">
        <v>4.7229066560503608</v>
      </c>
      <c r="H73" s="43"/>
      <c r="I73" s="43"/>
      <c r="J73" s="43"/>
    </row>
    <row r="74" spans="1:10" ht="18" x14ac:dyDescent="0.4">
      <c r="A74" s="49"/>
      <c r="B74" s="49"/>
      <c r="C74" s="49"/>
      <c r="D74" s="49"/>
      <c r="E74" s="49"/>
      <c r="F74" s="40" t="s">
        <v>150</v>
      </c>
      <c r="G74" s="42" t="s">
        <v>151</v>
      </c>
      <c r="H74" s="43"/>
      <c r="I74" s="43"/>
      <c r="J74" s="43"/>
    </row>
    <row r="75" spans="1:10" ht="18.5" thickBot="1" x14ac:dyDescent="0.45">
      <c r="A75" s="49"/>
      <c r="B75" s="49"/>
      <c r="C75" s="49"/>
      <c r="D75" s="49"/>
      <c r="E75" s="49"/>
      <c r="F75" s="45">
        <v>7.3763566612302842</v>
      </c>
      <c r="G75" s="59">
        <v>7.3763566017150879</v>
      </c>
      <c r="H75" s="43"/>
      <c r="I75" s="43"/>
      <c r="J75" s="43"/>
    </row>
    <row r="76" spans="1:10" ht="18" x14ac:dyDescent="0.4">
      <c r="A76" s="49"/>
      <c r="B76" s="49"/>
      <c r="C76" s="49"/>
      <c r="D76" s="49"/>
      <c r="E76" s="41" t="s">
        <v>144</v>
      </c>
      <c r="F76" s="42" t="s">
        <v>145</v>
      </c>
      <c r="G76" s="43"/>
      <c r="H76" s="43"/>
      <c r="I76" s="43"/>
      <c r="J76" s="43"/>
    </row>
    <row r="77" spans="1:10" ht="18.5" thickBot="1" x14ac:dyDescent="0.45">
      <c r="A77" s="49"/>
      <c r="B77" s="49"/>
      <c r="C77" s="49"/>
      <c r="D77" s="49"/>
      <c r="E77" s="62">
        <v>18.661360121925153</v>
      </c>
      <c r="F77" s="53">
        <v>6.0385342453877318</v>
      </c>
      <c r="G77" s="43"/>
      <c r="H77" s="43"/>
      <c r="I77" s="43"/>
      <c r="J77" s="43"/>
    </row>
    <row r="78" spans="1:10" ht="36" x14ac:dyDescent="0.4">
      <c r="A78" s="49"/>
      <c r="B78" s="49"/>
      <c r="C78" s="49"/>
      <c r="D78" s="49"/>
      <c r="E78" s="49"/>
      <c r="F78" s="42" t="s">
        <v>146</v>
      </c>
      <c r="G78" s="43"/>
      <c r="H78" s="43"/>
      <c r="I78" s="43"/>
      <c r="J78" s="43"/>
    </row>
    <row r="79" spans="1:10" ht="18.5" thickBot="1" x14ac:dyDescent="0.45">
      <c r="A79" s="49"/>
      <c r="B79" s="49"/>
      <c r="C79" s="49"/>
      <c r="D79" s="49"/>
      <c r="E79" s="49"/>
      <c r="F79" s="58">
        <v>19.034586665053109</v>
      </c>
      <c r="G79" s="43"/>
      <c r="H79" s="43"/>
      <c r="I79" s="43"/>
      <c r="J79" s="43"/>
    </row>
    <row r="80" spans="1:10" ht="18" x14ac:dyDescent="0.4">
      <c r="A80" s="49"/>
      <c r="B80" s="49"/>
      <c r="C80" s="49"/>
      <c r="D80" s="49"/>
      <c r="E80" s="40" t="s">
        <v>150</v>
      </c>
      <c r="F80" s="42" t="s">
        <v>151</v>
      </c>
      <c r="G80" s="43"/>
      <c r="H80" s="43"/>
      <c r="I80" s="43"/>
      <c r="J80" s="43"/>
    </row>
    <row r="81" spans="1:10" ht="18.5" thickBot="1" x14ac:dyDescent="0.45">
      <c r="A81" s="49"/>
      <c r="B81" s="49"/>
      <c r="C81" s="49"/>
      <c r="D81" s="49"/>
      <c r="E81" s="61">
        <v>11.29503375800733</v>
      </c>
      <c r="F81" s="58">
        <v>11.29503345489502</v>
      </c>
      <c r="G81" s="43"/>
      <c r="H81" s="43"/>
      <c r="I81" s="43"/>
      <c r="J81" s="43"/>
    </row>
    <row r="82" spans="1:10" ht="36" x14ac:dyDescent="0.4">
      <c r="A82" s="49"/>
      <c r="B82" s="49"/>
      <c r="C82" s="49"/>
      <c r="D82" s="115" t="s">
        <v>175</v>
      </c>
      <c r="E82" s="40" t="s">
        <v>176</v>
      </c>
      <c r="F82" s="112" t="s">
        <v>177</v>
      </c>
      <c r="G82" s="41" t="s">
        <v>144</v>
      </c>
      <c r="H82" s="42" t="s">
        <v>145</v>
      </c>
      <c r="I82" s="43"/>
      <c r="J82" s="43"/>
    </row>
    <row r="83" spans="1:10" ht="18.5" thickBot="1" x14ac:dyDescent="0.45">
      <c r="A83" s="49"/>
      <c r="B83" s="49"/>
      <c r="C83" s="49"/>
      <c r="D83" s="45">
        <v>7.9947317568821319</v>
      </c>
      <c r="E83" s="45">
        <v>7.9947319030761719</v>
      </c>
      <c r="F83" s="62">
        <v>16.738969922065735</v>
      </c>
      <c r="G83" s="62">
        <v>16.93820901541352</v>
      </c>
      <c r="H83" s="53">
        <v>5.4809488425420341</v>
      </c>
      <c r="I83" s="43"/>
      <c r="J83" s="43"/>
    </row>
    <row r="84" spans="1:10" ht="36" x14ac:dyDescent="0.4">
      <c r="A84" s="49"/>
      <c r="B84" s="49"/>
      <c r="C84" s="49"/>
      <c r="D84" s="49"/>
      <c r="E84" s="49"/>
      <c r="F84" s="49"/>
      <c r="G84" s="49"/>
      <c r="H84" s="42" t="s">
        <v>146</v>
      </c>
      <c r="I84" s="43"/>
      <c r="J84" s="43"/>
    </row>
    <row r="85" spans="1:10" ht="18.5" thickBot="1" x14ac:dyDescent="0.45">
      <c r="A85" s="49"/>
      <c r="B85" s="49"/>
      <c r="C85" s="49"/>
      <c r="D85" s="49"/>
      <c r="E85" s="49"/>
      <c r="F85" s="49"/>
      <c r="G85" s="49"/>
      <c r="H85" s="72">
        <v>17.27697343602463</v>
      </c>
      <c r="I85" s="43"/>
      <c r="J85" s="43"/>
    </row>
    <row r="86" spans="1:10" ht="18" x14ac:dyDescent="0.4">
      <c r="A86" s="49"/>
      <c r="B86" s="49"/>
      <c r="C86" s="49"/>
      <c r="D86" s="49"/>
      <c r="E86" s="49"/>
      <c r="F86" s="41" t="s">
        <v>149</v>
      </c>
      <c r="G86" s="42" t="s">
        <v>148</v>
      </c>
      <c r="H86" s="43"/>
      <c r="I86" s="43"/>
      <c r="J86" s="43"/>
    </row>
    <row r="87" spans="1:10" ht="18.5" thickBot="1" x14ac:dyDescent="0.45">
      <c r="A87" s="49"/>
      <c r="B87" s="49"/>
      <c r="C87" s="49"/>
      <c r="D87" s="49"/>
      <c r="E87" s="49"/>
      <c r="F87" s="46">
        <v>2.9665811830787661</v>
      </c>
      <c r="G87" s="53">
        <v>2.966585640698026</v>
      </c>
      <c r="H87" s="43"/>
      <c r="I87" s="43"/>
      <c r="J87" s="43"/>
    </row>
    <row r="88" spans="1:10" ht="18" x14ac:dyDescent="0.4">
      <c r="A88" s="49"/>
      <c r="B88" s="49"/>
      <c r="C88" s="49"/>
      <c r="D88" s="49"/>
      <c r="E88" s="49"/>
      <c r="F88" s="40" t="s">
        <v>150</v>
      </c>
      <c r="G88" s="42" t="s">
        <v>151</v>
      </c>
      <c r="H88" s="43"/>
      <c r="I88" s="43"/>
      <c r="J88" s="43"/>
    </row>
    <row r="89" spans="1:10" ht="18.5" thickBot="1" x14ac:dyDescent="0.45">
      <c r="A89" s="49"/>
      <c r="B89" s="49"/>
      <c r="C89" s="49"/>
      <c r="D89" s="49"/>
      <c r="E89" s="49"/>
      <c r="F89" s="61">
        <v>36.468848996391294</v>
      </c>
      <c r="G89" s="72">
        <v>36.468849182128906</v>
      </c>
      <c r="H89" s="43"/>
      <c r="I89" s="43"/>
      <c r="J89" s="43"/>
    </row>
    <row r="90" spans="1:10" ht="18" x14ac:dyDescent="0.4">
      <c r="A90" s="49"/>
      <c r="B90" s="49"/>
      <c r="C90" s="49"/>
      <c r="D90" s="41" t="s">
        <v>195</v>
      </c>
      <c r="E90" s="40" t="s">
        <v>173</v>
      </c>
      <c r="F90" s="42" t="s">
        <v>145</v>
      </c>
      <c r="G90" s="43"/>
      <c r="H90" s="43"/>
      <c r="I90" s="43"/>
      <c r="J90" s="43"/>
    </row>
    <row r="91" spans="1:10" ht="18.5" thickBot="1" x14ac:dyDescent="0.45">
      <c r="A91" s="49"/>
      <c r="B91" s="49"/>
      <c r="C91" s="49"/>
      <c r="D91" s="62">
        <v>84.411884806935035</v>
      </c>
      <c r="E91" s="61">
        <v>86.064539112274133</v>
      </c>
      <c r="F91" s="63">
        <v>241.32496188354492</v>
      </c>
      <c r="G91" s="43"/>
      <c r="H91" s="43"/>
      <c r="I91" s="43"/>
      <c r="J91" s="43"/>
    </row>
    <row r="92" spans="1:10" ht="18" x14ac:dyDescent="0.4">
      <c r="A92" s="49"/>
      <c r="B92" s="49"/>
      <c r="C92" s="49"/>
      <c r="D92" s="49"/>
      <c r="E92" s="49"/>
      <c r="F92" s="42" t="s">
        <v>164</v>
      </c>
      <c r="G92" s="43"/>
      <c r="H92" s="43"/>
      <c r="I92" s="43"/>
      <c r="J92" s="43"/>
    </row>
    <row r="93" spans="1:10" ht="18.5" thickBot="1" x14ac:dyDescent="0.45">
      <c r="A93" s="49"/>
      <c r="B93" s="49"/>
      <c r="C93" s="49"/>
      <c r="D93" s="49"/>
      <c r="E93" s="49"/>
      <c r="F93" s="58">
        <v>87.183376029968258</v>
      </c>
      <c r="G93" s="43"/>
      <c r="H93" s="43"/>
      <c r="I93" s="43"/>
      <c r="J93" s="43"/>
    </row>
    <row r="94" spans="1:10" ht="36" x14ac:dyDescent="0.4">
      <c r="A94" s="49"/>
      <c r="B94" s="49"/>
      <c r="C94" s="40" t="s">
        <v>161</v>
      </c>
      <c r="D94" s="41" t="s">
        <v>162</v>
      </c>
      <c r="E94" s="41" t="s">
        <v>149</v>
      </c>
      <c r="F94" s="42" t="s">
        <v>148</v>
      </c>
      <c r="G94" s="43"/>
      <c r="H94" s="43"/>
      <c r="I94" s="43"/>
      <c r="J94" s="43"/>
    </row>
    <row r="95" spans="1:10" ht="18.5" thickBot="1" x14ac:dyDescent="0.45">
      <c r="A95" s="49"/>
      <c r="B95" s="49"/>
      <c r="C95" s="45">
        <v>5.5239475304809567</v>
      </c>
      <c r="D95" s="46">
        <v>4.4844512346076968</v>
      </c>
      <c r="E95" s="46">
        <v>2.7852050018454833</v>
      </c>
      <c r="F95" s="53">
        <v>2.7852091446630203</v>
      </c>
      <c r="G95" s="43"/>
      <c r="H95" s="43"/>
      <c r="I95" s="43"/>
      <c r="J95" s="43"/>
    </row>
    <row r="96" spans="1:10" ht="18" x14ac:dyDescent="0.4">
      <c r="A96" s="49"/>
      <c r="B96" s="49"/>
      <c r="C96" s="49"/>
      <c r="D96" s="49"/>
      <c r="E96" s="40" t="s">
        <v>163</v>
      </c>
      <c r="F96" s="42" t="s">
        <v>164</v>
      </c>
      <c r="G96" s="43"/>
      <c r="H96" s="43"/>
      <c r="I96" s="43"/>
      <c r="J96" s="43"/>
    </row>
    <row r="97" spans="1:10" ht="18.5" thickBot="1" x14ac:dyDescent="0.45">
      <c r="A97" s="49"/>
      <c r="B97" s="49"/>
      <c r="C97" s="49"/>
      <c r="D97" s="49"/>
      <c r="E97" s="45">
        <v>1.9338245322322183</v>
      </c>
      <c r="F97" s="53">
        <v>1.9918392753601075</v>
      </c>
      <c r="G97" s="43"/>
      <c r="H97" s="43"/>
      <c r="I97" s="43"/>
      <c r="J97" s="43"/>
    </row>
    <row r="98" spans="1:10" ht="18" x14ac:dyDescent="0.4">
      <c r="A98" s="49"/>
      <c r="B98" s="49"/>
      <c r="C98" s="49"/>
      <c r="D98" s="49"/>
      <c r="E98" s="40" t="s">
        <v>150</v>
      </c>
      <c r="F98" s="42" t="s">
        <v>151</v>
      </c>
      <c r="G98" s="43"/>
      <c r="H98" s="43"/>
      <c r="I98" s="43"/>
      <c r="J98" s="43"/>
    </row>
    <row r="99" spans="1:10" ht="18.5" thickBot="1" x14ac:dyDescent="0.45">
      <c r="A99" s="49"/>
      <c r="B99" s="49"/>
      <c r="C99" s="49"/>
      <c r="D99" s="49"/>
      <c r="E99" s="51">
        <v>0.1688541641195411</v>
      </c>
      <c r="F99" s="52">
        <v>0.16885416209697723</v>
      </c>
      <c r="G99" s="43"/>
      <c r="H99" s="43"/>
      <c r="I99" s="43"/>
      <c r="J99" s="43"/>
    </row>
    <row r="100" spans="1:10" ht="18" x14ac:dyDescent="0.4">
      <c r="A100" s="49"/>
      <c r="B100" s="49"/>
      <c r="C100" s="49"/>
      <c r="D100" s="40" t="s">
        <v>150</v>
      </c>
      <c r="E100" s="42" t="s">
        <v>151</v>
      </c>
      <c r="F100" s="43"/>
      <c r="G100" s="43"/>
      <c r="H100" s="43"/>
      <c r="I100" s="43"/>
      <c r="J100" s="43"/>
    </row>
    <row r="101" spans="1:10" ht="18.5" thickBot="1" x14ac:dyDescent="0.45">
      <c r="A101" s="49"/>
      <c r="B101" s="49"/>
      <c r="C101" s="49"/>
      <c r="D101" s="45">
        <v>1.1216154878940581</v>
      </c>
      <c r="E101" s="53">
        <v>1.1216155290603638</v>
      </c>
      <c r="F101" s="43"/>
      <c r="G101" s="43"/>
      <c r="H101" s="43"/>
      <c r="I101" s="43"/>
      <c r="J101" s="43"/>
    </row>
    <row r="102" spans="1:10" ht="36" x14ac:dyDescent="0.4">
      <c r="A102" s="49"/>
      <c r="B102" s="113" t="s">
        <v>798</v>
      </c>
      <c r="C102" s="40" t="s">
        <v>799</v>
      </c>
      <c r="D102" s="41" t="s">
        <v>800</v>
      </c>
      <c r="E102" s="41" t="s">
        <v>157</v>
      </c>
      <c r="F102" s="41" t="s">
        <v>144</v>
      </c>
      <c r="G102" s="42" t="s">
        <v>145</v>
      </c>
      <c r="H102" s="43"/>
      <c r="I102" s="43"/>
      <c r="J102" s="43"/>
    </row>
    <row r="103" spans="1:10" ht="18.5" thickBot="1" x14ac:dyDescent="0.45">
      <c r="A103" s="49"/>
      <c r="B103" s="54">
        <v>577.40099999999995</v>
      </c>
      <c r="C103" s="54">
        <v>275.12763286238874</v>
      </c>
      <c r="D103" s="55">
        <v>147.28379610223388</v>
      </c>
      <c r="E103" s="62">
        <v>57.451036421123618</v>
      </c>
      <c r="F103" s="62">
        <v>11.838455212143364</v>
      </c>
      <c r="G103" s="53">
        <v>3.8307453451873426</v>
      </c>
      <c r="H103" s="43"/>
      <c r="I103" s="43"/>
      <c r="J103" s="43"/>
    </row>
    <row r="104" spans="1:10" ht="36" x14ac:dyDescent="0.4">
      <c r="A104" s="49"/>
      <c r="B104" s="49"/>
      <c r="C104" s="49"/>
      <c r="D104" s="49"/>
      <c r="E104" s="49"/>
      <c r="F104" s="49"/>
      <c r="G104" s="42" t="s">
        <v>146</v>
      </c>
      <c r="H104" s="43"/>
      <c r="I104" s="43"/>
      <c r="J104" s="43"/>
    </row>
    <row r="105" spans="1:10" ht="18.5" thickBot="1" x14ac:dyDescent="0.45">
      <c r="A105" s="49"/>
      <c r="B105" s="49"/>
      <c r="C105" s="49"/>
      <c r="D105" s="49"/>
      <c r="E105" s="49"/>
      <c r="F105" s="49"/>
      <c r="G105" s="58">
        <v>12.075224102672173</v>
      </c>
      <c r="H105" s="43"/>
      <c r="I105" s="43"/>
      <c r="J105" s="43"/>
    </row>
    <row r="106" spans="1:10" ht="18" x14ac:dyDescent="0.4">
      <c r="A106" s="49"/>
      <c r="B106" s="49"/>
      <c r="C106" s="49"/>
      <c r="D106" s="49"/>
      <c r="E106" s="49"/>
      <c r="F106" s="41" t="s">
        <v>147</v>
      </c>
      <c r="G106" s="42" t="s">
        <v>148</v>
      </c>
      <c r="H106" s="43"/>
      <c r="I106" s="43"/>
      <c r="J106" s="43"/>
    </row>
    <row r="107" spans="1:10" ht="18.5" thickBot="1" x14ac:dyDescent="0.45">
      <c r="A107" s="49"/>
      <c r="B107" s="49"/>
      <c r="C107" s="49"/>
      <c r="D107" s="49"/>
      <c r="E107" s="49"/>
      <c r="F107" s="62">
        <v>22.095721602052944</v>
      </c>
      <c r="G107" s="58">
        <v>22.095755972489592</v>
      </c>
      <c r="H107" s="43"/>
      <c r="I107" s="43"/>
      <c r="J107" s="43"/>
    </row>
    <row r="108" spans="1:10" ht="18" x14ac:dyDescent="0.4">
      <c r="A108" s="49"/>
      <c r="B108" s="49"/>
      <c r="C108" s="49"/>
      <c r="D108" s="49"/>
      <c r="E108" s="49"/>
      <c r="F108" s="41" t="s">
        <v>149</v>
      </c>
      <c r="G108" s="42" t="s">
        <v>148</v>
      </c>
      <c r="H108" s="43"/>
      <c r="I108" s="43"/>
      <c r="J108" s="43"/>
    </row>
    <row r="109" spans="1:10" ht="18.5" thickBot="1" x14ac:dyDescent="0.45">
      <c r="A109" s="49"/>
      <c r="B109" s="49"/>
      <c r="C109" s="49"/>
      <c r="D109" s="49"/>
      <c r="E109" s="49"/>
      <c r="F109" s="46">
        <v>9.8086019522239809</v>
      </c>
      <c r="G109" s="53">
        <v>9.8086173258246507</v>
      </c>
      <c r="H109" s="43"/>
      <c r="I109" s="43"/>
      <c r="J109" s="43"/>
    </row>
    <row r="110" spans="1:10" ht="18" x14ac:dyDescent="0.4">
      <c r="A110" s="49"/>
      <c r="B110" s="49"/>
      <c r="C110" s="49"/>
      <c r="D110" s="49"/>
      <c r="E110" s="49"/>
      <c r="F110" s="40" t="s">
        <v>150</v>
      </c>
      <c r="G110" s="42" t="s">
        <v>151</v>
      </c>
      <c r="H110" s="43"/>
      <c r="I110" s="43"/>
      <c r="J110" s="43"/>
    </row>
    <row r="111" spans="1:10" ht="18.5" thickBot="1" x14ac:dyDescent="0.45">
      <c r="A111" s="49"/>
      <c r="B111" s="49"/>
      <c r="C111" s="49"/>
      <c r="D111" s="49"/>
      <c r="E111" s="49"/>
      <c r="F111" s="61">
        <v>15.319348747962723</v>
      </c>
      <c r="G111" s="58">
        <v>15.319348335266113</v>
      </c>
      <c r="H111" s="43"/>
      <c r="I111" s="43"/>
      <c r="J111" s="43"/>
    </row>
    <row r="112" spans="1:10" ht="18" x14ac:dyDescent="0.4">
      <c r="A112" s="49"/>
      <c r="B112" s="49"/>
      <c r="C112" s="49"/>
      <c r="D112" s="49"/>
      <c r="E112" s="41" t="s">
        <v>152</v>
      </c>
      <c r="F112" s="41" t="s">
        <v>144</v>
      </c>
      <c r="G112" s="42" t="s">
        <v>145</v>
      </c>
      <c r="H112" s="43"/>
      <c r="I112" s="43"/>
      <c r="J112" s="43"/>
    </row>
    <row r="113" spans="1:10" ht="18.5" thickBot="1" x14ac:dyDescent="0.45">
      <c r="A113" s="49"/>
      <c r="B113" s="49"/>
      <c r="C113" s="49"/>
      <c r="D113" s="49"/>
      <c r="E113" s="55">
        <v>211.47076466066741</v>
      </c>
      <c r="F113" s="55">
        <v>108.7852098613681</v>
      </c>
      <c r="G113" s="58">
        <v>35.201251216219759</v>
      </c>
      <c r="H113" s="43"/>
      <c r="I113" s="43"/>
      <c r="J113" s="43"/>
    </row>
    <row r="114" spans="1:10" ht="36" x14ac:dyDescent="0.4">
      <c r="A114" s="49"/>
      <c r="B114" s="49"/>
      <c r="C114" s="49"/>
      <c r="D114" s="49"/>
      <c r="E114" s="49"/>
      <c r="F114" s="49"/>
      <c r="G114" s="42" t="s">
        <v>146</v>
      </c>
      <c r="H114" s="43"/>
      <c r="I114" s="43"/>
      <c r="J114" s="43"/>
    </row>
    <row r="115" spans="1:10" ht="18.5" thickBot="1" x14ac:dyDescent="0.45">
      <c r="A115" s="49"/>
      <c r="B115" s="49"/>
      <c r="C115" s="49"/>
      <c r="D115" s="49"/>
      <c r="E115" s="49"/>
      <c r="F115" s="49"/>
      <c r="G115" s="63">
        <v>110.96091199701692</v>
      </c>
      <c r="H115" s="43"/>
      <c r="I115" s="43"/>
      <c r="J115" s="43"/>
    </row>
    <row r="116" spans="1:10" ht="18" x14ac:dyDescent="0.4">
      <c r="A116" s="49"/>
      <c r="B116" s="49"/>
      <c r="C116" s="49"/>
      <c r="D116" s="49"/>
      <c r="E116" s="49"/>
      <c r="F116" s="41" t="s">
        <v>149</v>
      </c>
      <c r="G116" s="42" t="s">
        <v>148</v>
      </c>
      <c r="H116" s="43"/>
      <c r="I116" s="43"/>
      <c r="J116" s="43"/>
    </row>
    <row r="117" spans="1:10" ht="18.5" thickBot="1" x14ac:dyDescent="0.45">
      <c r="A117" s="49"/>
      <c r="B117" s="49"/>
      <c r="C117" s="49"/>
      <c r="D117" s="49"/>
      <c r="E117" s="49"/>
      <c r="F117" s="55">
        <v>108.67529726227608</v>
      </c>
      <c r="G117" s="63">
        <v>108.67546671174443</v>
      </c>
      <c r="H117" s="43"/>
      <c r="I117" s="43"/>
      <c r="J117" s="43"/>
    </row>
    <row r="118" spans="1:10" ht="18" x14ac:dyDescent="0.4">
      <c r="A118" s="49"/>
      <c r="B118" s="49"/>
      <c r="C118" s="49"/>
      <c r="D118" s="49"/>
      <c r="E118" s="49"/>
      <c r="F118" s="40" t="s">
        <v>150</v>
      </c>
      <c r="G118" s="42" t="s">
        <v>151</v>
      </c>
      <c r="H118" s="43"/>
      <c r="I118" s="43"/>
      <c r="J118" s="43"/>
    </row>
    <row r="119" spans="1:10" ht="18.5" thickBot="1" x14ac:dyDescent="0.45">
      <c r="A119" s="49"/>
      <c r="B119" s="49"/>
      <c r="C119" s="49"/>
      <c r="D119" s="49"/>
      <c r="E119" s="49"/>
      <c r="F119" s="54">
        <v>194.0746651114921</v>
      </c>
      <c r="G119" s="63">
        <v>194.07466125488281</v>
      </c>
      <c r="H119" s="43"/>
      <c r="I119" s="43"/>
      <c r="J119" s="43"/>
    </row>
    <row r="120" spans="1:10" ht="18" x14ac:dyDescent="0.4">
      <c r="A120" s="49"/>
      <c r="B120" s="49"/>
      <c r="C120" s="49"/>
      <c r="D120" s="40" t="s">
        <v>488</v>
      </c>
      <c r="E120" s="41" t="s">
        <v>431</v>
      </c>
      <c r="F120" s="40" t="s">
        <v>173</v>
      </c>
      <c r="G120" s="42" t="s">
        <v>145</v>
      </c>
      <c r="H120" s="43"/>
      <c r="I120" s="43"/>
      <c r="J120" s="43"/>
    </row>
    <row r="121" spans="1:10" ht="18.5" thickBot="1" x14ac:dyDescent="0.45">
      <c r="A121" s="49"/>
      <c r="B121" s="49"/>
      <c r="C121" s="49"/>
      <c r="D121" s="54">
        <v>137.32527660540771</v>
      </c>
      <c r="E121" s="55">
        <v>103.08980674441528</v>
      </c>
      <c r="F121" s="54">
        <v>105.108140615414</v>
      </c>
      <c r="G121" s="63">
        <v>294.72322186279297</v>
      </c>
      <c r="H121" s="43"/>
      <c r="I121" s="43"/>
      <c r="J121" s="43"/>
    </row>
    <row r="122" spans="1:10" ht="18" x14ac:dyDescent="0.4">
      <c r="A122" s="49"/>
      <c r="B122" s="49"/>
      <c r="C122" s="49"/>
      <c r="D122" s="49"/>
      <c r="E122" s="49"/>
      <c r="F122" s="49"/>
      <c r="G122" s="42" t="s">
        <v>164</v>
      </c>
      <c r="H122" s="43"/>
      <c r="I122" s="43"/>
      <c r="J122" s="43"/>
    </row>
    <row r="123" spans="1:10" ht="18.5" thickBot="1" x14ac:dyDescent="0.45">
      <c r="A123" s="49"/>
      <c r="B123" s="49"/>
      <c r="C123" s="49"/>
      <c r="D123" s="49"/>
      <c r="E123" s="49"/>
      <c r="F123" s="49"/>
      <c r="G123" s="75">
        <v>106.47454484558105</v>
      </c>
      <c r="H123" s="43"/>
      <c r="I123" s="43"/>
      <c r="J123" s="43"/>
    </row>
    <row r="124" spans="1:10" ht="18" x14ac:dyDescent="0.4">
      <c r="A124" s="49"/>
      <c r="B124" s="49"/>
      <c r="C124" s="49"/>
      <c r="D124" s="49"/>
      <c r="E124" s="41" t="s">
        <v>426</v>
      </c>
      <c r="F124" s="42" t="s">
        <v>148</v>
      </c>
      <c r="G124" s="43"/>
      <c r="H124" s="43"/>
      <c r="I124" s="43"/>
      <c r="J124" s="43"/>
    </row>
    <row r="125" spans="1:10" ht="18.5" thickBot="1" x14ac:dyDescent="0.45">
      <c r="A125" s="49"/>
      <c r="B125" s="49"/>
      <c r="C125" s="49"/>
      <c r="D125" s="49"/>
      <c r="E125" s="55">
        <v>100.80485155015563</v>
      </c>
      <c r="F125" s="63">
        <v>100.89074181552112</v>
      </c>
      <c r="G125" s="43"/>
      <c r="H125" s="43"/>
      <c r="I125" s="43"/>
      <c r="J125" s="43"/>
    </row>
    <row r="126" spans="1:10" ht="36" x14ac:dyDescent="0.4">
      <c r="A126" s="49"/>
      <c r="B126" s="49"/>
      <c r="C126" s="41" t="s">
        <v>801</v>
      </c>
      <c r="D126" s="40" t="s">
        <v>579</v>
      </c>
      <c r="E126" s="41" t="s">
        <v>580</v>
      </c>
      <c r="F126" s="119" t="s">
        <v>581</v>
      </c>
      <c r="G126" s="42" t="s">
        <v>148</v>
      </c>
      <c r="H126" s="43"/>
      <c r="I126" s="43"/>
      <c r="J126" s="43"/>
    </row>
    <row r="127" spans="1:10" ht="18.5" thickBot="1" x14ac:dyDescent="0.45">
      <c r="A127" s="49"/>
      <c r="B127" s="49"/>
      <c r="C127" s="55">
        <v>336.27777670992708</v>
      </c>
      <c r="D127" s="61">
        <v>85.372490008156092</v>
      </c>
      <c r="E127" s="62">
        <v>60.520558110809326</v>
      </c>
      <c r="F127" s="61">
        <v>57.085779371575228</v>
      </c>
      <c r="G127" s="58">
        <v>57.085781097412109</v>
      </c>
      <c r="H127" s="43"/>
      <c r="I127" s="43"/>
      <c r="J127" s="43"/>
    </row>
    <row r="128" spans="1:10" ht="18" x14ac:dyDescent="0.4">
      <c r="A128" s="49"/>
      <c r="B128" s="49"/>
      <c r="C128" s="49"/>
      <c r="D128" s="49"/>
      <c r="E128" s="49"/>
      <c r="F128" s="40" t="s">
        <v>582</v>
      </c>
      <c r="G128" s="41" t="s">
        <v>171</v>
      </c>
      <c r="H128" s="41" t="s">
        <v>172</v>
      </c>
      <c r="I128" s="40" t="s">
        <v>173</v>
      </c>
      <c r="J128" s="42" t="s">
        <v>145</v>
      </c>
    </row>
    <row r="129" spans="1:10" ht="18.5" thickBot="1" x14ac:dyDescent="0.45">
      <c r="A129" s="49"/>
      <c r="B129" s="49"/>
      <c r="C129" s="49"/>
      <c r="D129" s="49"/>
      <c r="E129" s="49"/>
      <c r="F129" s="61">
        <v>48.299134294051761</v>
      </c>
      <c r="G129" s="62">
        <v>33.866917578308112</v>
      </c>
      <c r="H129" s="46">
        <v>9.8318827248107734</v>
      </c>
      <c r="I129" s="61">
        <v>10.024375153696768</v>
      </c>
      <c r="J129" s="58">
        <v>28.108347393035888</v>
      </c>
    </row>
    <row r="130" spans="1:10" ht="18" x14ac:dyDescent="0.4">
      <c r="A130" s="49"/>
      <c r="B130" s="49"/>
      <c r="C130" s="49"/>
      <c r="D130" s="49"/>
      <c r="E130" s="49"/>
      <c r="F130" s="49"/>
      <c r="G130" s="49"/>
      <c r="H130" s="49"/>
      <c r="I130" s="49"/>
      <c r="J130" s="42" t="s">
        <v>164</v>
      </c>
    </row>
    <row r="131" spans="1:10" ht="18.5" thickBot="1" x14ac:dyDescent="0.45">
      <c r="A131" s="49"/>
      <c r="B131" s="49"/>
      <c r="C131" s="49"/>
      <c r="D131" s="49"/>
      <c r="E131" s="49"/>
      <c r="F131" s="49"/>
      <c r="G131" s="49"/>
      <c r="H131" s="49"/>
      <c r="I131" s="49"/>
      <c r="J131" s="58">
        <v>10.154691836357117</v>
      </c>
    </row>
    <row r="132" spans="1:10" ht="36" x14ac:dyDescent="0.4">
      <c r="A132" s="49"/>
      <c r="B132" s="49"/>
      <c r="C132" s="49"/>
      <c r="D132" s="49"/>
      <c r="E132" s="49"/>
      <c r="F132" s="49"/>
      <c r="G132" s="49"/>
      <c r="H132" s="41" t="s">
        <v>174</v>
      </c>
      <c r="I132" s="40" t="s">
        <v>173</v>
      </c>
      <c r="J132" s="42" t="s">
        <v>145</v>
      </c>
    </row>
    <row r="133" spans="1:10" ht="18.5" thickBot="1" x14ac:dyDescent="0.45">
      <c r="A133" s="49"/>
      <c r="B133" s="49"/>
      <c r="C133" s="49"/>
      <c r="D133" s="49"/>
      <c r="E133" s="49"/>
      <c r="F133" s="49"/>
      <c r="G133" s="49"/>
      <c r="H133" s="62">
        <v>24.132852288246138</v>
      </c>
      <c r="I133" s="61">
        <v>24.497115090173551</v>
      </c>
      <c r="J133" s="58">
        <v>68.689908164978021</v>
      </c>
    </row>
    <row r="134" spans="1:10" ht="18" x14ac:dyDescent="0.4">
      <c r="A134" s="49"/>
      <c r="B134" s="49"/>
      <c r="C134" s="49"/>
      <c r="D134" s="49"/>
      <c r="E134" s="49"/>
      <c r="F134" s="49"/>
      <c r="G134" s="49"/>
      <c r="H134" s="49"/>
      <c r="I134" s="49"/>
      <c r="J134" s="42" t="s">
        <v>164</v>
      </c>
    </row>
    <row r="135" spans="1:10" ht="18.5" thickBot="1" x14ac:dyDescent="0.45">
      <c r="A135" s="49"/>
      <c r="B135" s="49"/>
      <c r="C135" s="49"/>
      <c r="D135" s="49"/>
      <c r="E135" s="49"/>
      <c r="F135" s="49"/>
      <c r="G135" s="49"/>
      <c r="H135" s="49"/>
      <c r="I135" s="70"/>
      <c r="J135" s="72">
        <v>24.815576665878297</v>
      </c>
    </row>
    <row r="136" spans="1:10" ht="18" x14ac:dyDescent="0.4">
      <c r="A136" s="49"/>
      <c r="B136" s="49"/>
      <c r="C136" s="49"/>
      <c r="D136" s="49"/>
      <c r="E136" s="49"/>
      <c r="F136" s="49"/>
      <c r="G136" s="41" t="s">
        <v>583</v>
      </c>
      <c r="H136" s="42" t="s">
        <v>145</v>
      </c>
      <c r="I136" s="43"/>
      <c r="J136" s="43"/>
    </row>
    <row r="137" spans="1:10" ht="18.5" thickBot="1" x14ac:dyDescent="0.45">
      <c r="A137" s="49"/>
      <c r="B137" s="49"/>
      <c r="C137" s="49"/>
      <c r="D137" s="49"/>
      <c r="E137" s="49"/>
      <c r="F137" s="49"/>
      <c r="G137" s="46">
        <v>4.7282871236999506</v>
      </c>
      <c r="H137" s="53">
        <v>1.5300023484845935</v>
      </c>
      <c r="I137" s="43"/>
      <c r="J137" s="43"/>
    </row>
    <row r="138" spans="1:10" ht="36" x14ac:dyDescent="0.4">
      <c r="A138" s="49"/>
      <c r="B138" s="49"/>
      <c r="C138" s="49"/>
      <c r="D138" s="49"/>
      <c r="E138" s="49"/>
      <c r="F138" s="49"/>
      <c r="G138" s="49"/>
      <c r="H138" s="42" t="s">
        <v>146</v>
      </c>
      <c r="I138" s="43"/>
      <c r="J138" s="43"/>
    </row>
    <row r="139" spans="1:10" ht="18.5" thickBot="1" x14ac:dyDescent="0.45">
      <c r="A139" s="49"/>
      <c r="B139" s="49"/>
      <c r="C139" s="49"/>
      <c r="D139" s="49"/>
      <c r="E139" s="49"/>
      <c r="F139" s="49"/>
      <c r="G139" s="49"/>
      <c r="H139" s="53">
        <v>4.822852883911203</v>
      </c>
      <c r="I139" s="43"/>
      <c r="J139" s="43"/>
    </row>
    <row r="140" spans="1:10" ht="18" x14ac:dyDescent="0.4">
      <c r="A140" s="49"/>
      <c r="B140" s="49"/>
      <c r="C140" s="49"/>
      <c r="D140" s="49"/>
      <c r="E140" s="49"/>
      <c r="F140" s="49"/>
      <c r="G140" s="41" t="s">
        <v>195</v>
      </c>
      <c r="H140" s="40" t="s">
        <v>173</v>
      </c>
      <c r="I140" s="42" t="s">
        <v>145</v>
      </c>
      <c r="J140" s="43"/>
    </row>
    <row r="141" spans="1:10" ht="18.5" thickBot="1" x14ac:dyDescent="0.45">
      <c r="A141" s="49"/>
      <c r="B141" s="49"/>
      <c r="C141" s="49"/>
      <c r="D141" s="49"/>
      <c r="E141" s="49"/>
      <c r="F141" s="49"/>
      <c r="G141" s="62">
        <v>19.007737517456054</v>
      </c>
      <c r="H141" s="61">
        <v>19.379879501352853</v>
      </c>
      <c r="I141" s="58">
        <v>54.341180709838866</v>
      </c>
      <c r="J141" s="43"/>
    </row>
    <row r="142" spans="1:10" ht="18" x14ac:dyDescent="0.4">
      <c r="A142" s="49"/>
      <c r="B142" s="49"/>
      <c r="C142" s="49"/>
      <c r="D142" s="49"/>
      <c r="E142" s="49"/>
      <c r="F142" s="49"/>
      <c r="G142" s="49"/>
      <c r="H142" s="49"/>
      <c r="I142" s="42" t="s">
        <v>164</v>
      </c>
      <c r="J142" s="43"/>
    </row>
    <row r="143" spans="1:10" ht="18.5" thickBot="1" x14ac:dyDescent="0.45">
      <c r="A143" s="49"/>
      <c r="B143" s="49"/>
      <c r="C143" s="49"/>
      <c r="D143" s="49"/>
      <c r="E143" s="49"/>
      <c r="F143" s="49"/>
      <c r="G143" s="49"/>
      <c r="H143" s="49"/>
      <c r="I143" s="58">
        <v>19.631817424774169</v>
      </c>
      <c r="J143" s="43"/>
    </row>
    <row r="144" spans="1:10" ht="36" x14ac:dyDescent="0.4">
      <c r="A144" s="49"/>
      <c r="B144" s="49"/>
      <c r="C144" s="49"/>
      <c r="D144" s="49"/>
      <c r="E144" s="49"/>
      <c r="F144" s="115" t="s">
        <v>175</v>
      </c>
      <c r="G144" s="40" t="s">
        <v>176</v>
      </c>
      <c r="H144" s="112" t="s">
        <v>177</v>
      </c>
      <c r="I144" s="41" t="s">
        <v>144</v>
      </c>
      <c r="J144" s="42" t="s">
        <v>145</v>
      </c>
    </row>
    <row r="145" spans="1:10" ht="18.5" thickBot="1" x14ac:dyDescent="0.45">
      <c r="A145" s="49"/>
      <c r="B145" s="49"/>
      <c r="C145" s="49"/>
      <c r="D145" s="49"/>
      <c r="E145" s="49"/>
      <c r="F145" s="66">
        <v>5.2419702709490451E-2</v>
      </c>
      <c r="G145" s="66">
        <v>5.2419703453779221E-2</v>
      </c>
      <c r="H145" s="47">
        <v>0.10975375410635024</v>
      </c>
      <c r="I145" s="47">
        <v>0.11106012558134262</v>
      </c>
      <c r="J145" s="48">
        <v>3.5937380317459987E-2</v>
      </c>
    </row>
    <row r="146" spans="1:10" ht="36" x14ac:dyDescent="0.4">
      <c r="A146" s="49"/>
      <c r="B146" s="49"/>
      <c r="C146" s="49"/>
      <c r="D146" s="49"/>
      <c r="E146" s="49"/>
      <c r="F146" s="49"/>
      <c r="G146" s="49"/>
      <c r="H146" s="49"/>
      <c r="I146" s="49"/>
      <c r="J146" s="42" t="s">
        <v>146</v>
      </c>
    </row>
    <row r="147" spans="1:10" ht="18.5" thickBot="1" x14ac:dyDescent="0.45">
      <c r="A147" s="49"/>
      <c r="B147" s="49"/>
      <c r="C147" s="49"/>
      <c r="D147" s="49"/>
      <c r="E147" s="49"/>
      <c r="F147" s="49"/>
      <c r="G147" s="49"/>
      <c r="H147" s="49"/>
      <c r="I147" s="49"/>
      <c r="J147" s="52">
        <v>0.11328132827766108</v>
      </c>
    </row>
    <row r="148" spans="1:10" ht="18" x14ac:dyDescent="0.4">
      <c r="A148" s="49"/>
      <c r="B148" s="49"/>
      <c r="C148" s="49"/>
      <c r="D148" s="49"/>
      <c r="E148" s="49"/>
      <c r="F148" s="49"/>
      <c r="G148" s="49"/>
      <c r="H148" s="41" t="s">
        <v>149</v>
      </c>
      <c r="I148" s="42" t="s">
        <v>148</v>
      </c>
      <c r="J148" s="43"/>
    </row>
    <row r="149" spans="1:10" ht="18.5" thickBot="1" x14ac:dyDescent="0.45">
      <c r="A149" s="49"/>
      <c r="B149" s="49"/>
      <c r="C149" s="49"/>
      <c r="D149" s="49"/>
      <c r="E149" s="49"/>
      <c r="F149" s="49"/>
      <c r="G149" s="49"/>
      <c r="H149" s="64">
        <v>1.9451222101483496E-2</v>
      </c>
      <c r="I149" s="48">
        <v>1.9451251182964355E-2</v>
      </c>
      <c r="J149" s="43"/>
    </row>
    <row r="150" spans="1:10" ht="18" x14ac:dyDescent="0.4">
      <c r="A150" s="49"/>
      <c r="B150" s="49"/>
      <c r="C150" s="49"/>
      <c r="D150" s="49"/>
      <c r="E150" s="49"/>
      <c r="F150" s="49"/>
      <c r="G150" s="49"/>
      <c r="H150" s="40" t="s">
        <v>150</v>
      </c>
      <c r="I150" s="42" t="s">
        <v>151</v>
      </c>
      <c r="J150" s="43"/>
    </row>
    <row r="151" spans="1:10" ht="18.5" thickBot="1" x14ac:dyDescent="0.45">
      <c r="A151" s="49"/>
      <c r="B151" s="49"/>
      <c r="C151" s="49"/>
      <c r="D151" s="49"/>
      <c r="E151" s="49"/>
      <c r="F151" s="49"/>
      <c r="G151" s="49"/>
      <c r="H151" s="51">
        <v>0.23911824347179381</v>
      </c>
      <c r="I151" s="52">
        <v>0.23911824822425842</v>
      </c>
      <c r="J151" s="43"/>
    </row>
    <row r="152" spans="1:10" ht="18" x14ac:dyDescent="0.4">
      <c r="A152" s="49"/>
      <c r="B152" s="49"/>
      <c r="C152" s="49"/>
      <c r="D152" s="49"/>
      <c r="E152" s="40" t="s">
        <v>584</v>
      </c>
      <c r="F152" s="41" t="s">
        <v>157</v>
      </c>
      <c r="G152" s="41" t="s">
        <v>144</v>
      </c>
      <c r="H152" s="42" t="s">
        <v>145</v>
      </c>
      <c r="I152" s="43"/>
      <c r="J152" s="43"/>
    </row>
    <row r="153" spans="1:10" ht="18.5" thickBot="1" x14ac:dyDescent="0.45">
      <c r="A153" s="49"/>
      <c r="B153" s="49"/>
      <c r="C153" s="49"/>
      <c r="D153" s="49"/>
      <c r="E153" s="61">
        <v>27.917828676727297</v>
      </c>
      <c r="F153" s="62">
        <v>21.831742679595948</v>
      </c>
      <c r="G153" s="46">
        <v>4.4986851254608968</v>
      </c>
      <c r="H153" s="53">
        <v>1.4557066535019794</v>
      </c>
      <c r="I153" s="43"/>
      <c r="J153" s="43"/>
    </row>
    <row r="154" spans="1:10" ht="36" x14ac:dyDescent="0.4">
      <c r="A154" s="49"/>
      <c r="B154" s="49"/>
      <c r="C154" s="49"/>
      <c r="D154" s="49"/>
      <c r="E154" s="49"/>
      <c r="F154" s="49"/>
      <c r="G154" s="49"/>
      <c r="H154" s="42" t="s">
        <v>146</v>
      </c>
      <c r="I154" s="43"/>
      <c r="J154" s="43"/>
    </row>
    <row r="155" spans="1:10" ht="18.5" thickBot="1" x14ac:dyDescent="0.45">
      <c r="A155" s="49"/>
      <c r="B155" s="49"/>
      <c r="C155" s="49"/>
      <c r="D155" s="49"/>
      <c r="E155" s="49"/>
      <c r="F155" s="49"/>
      <c r="G155" s="49"/>
      <c r="H155" s="53">
        <v>4.5886589905724202</v>
      </c>
      <c r="I155" s="43"/>
      <c r="J155" s="43"/>
    </row>
    <row r="156" spans="1:10" ht="18" x14ac:dyDescent="0.4">
      <c r="A156" s="49"/>
      <c r="B156" s="49"/>
      <c r="C156" s="49"/>
      <c r="D156" s="49"/>
      <c r="E156" s="49"/>
      <c r="F156" s="49"/>
      <c r="G156" s="41" t="s">
        <v>147</v>
      </c>
      <c r="H156" s="42" t="s">
        <v>148</v>
      </c>
      <c r="I156" s="43"/>
      <c r="J156" s="43"/>
    </row>
    <row r="157" spans="1:10" ht="18.5" thickBot="1" x14ac:dyDescent="0.45">
      <c r="A157" s="49"/>
      <c r="B157" s="49"/>
      <c r="C157" s="49"/>
      <c r="D157" s="49"/>
      <c r="E157" s="49"/>
      <c r="F157" s="49"/>
      <c r="G157" s="46">
        <v>8.3965088625345921</v>
      </c>
      <c r="H157" s="53">
        <v>8.3965220048594134</v>
      </c>
      <c r="I157" s="43"/>
      <c r="J157" s="43"/>
    </row>
    <row r="158" spans="1:10" ht="18" x14ac:dyDescent="0.4">
      <c r="A158" s="49"/>
      <c r="B158" s="49"/>
      <c r="C158" s="49"/>
      <c r="D158" s="49"/>
      <c r="E158" s="49"/>
      <c r="F158" s="49"/>
      <c r="G158" s="41" t="s">
        <v>149</v>
      </c>
      <c r="H158" s="42" t="s">
        <v>148</v>
      </c>
      <c r="I158" s="43"/>
      <c r="J158" s="43"/>
    </row>
    <row r="159" spans="1:10" ht="18.5" thickBot="1" x14ac:dyDescent="0.45">
      <c r="A159" s="49"/>
      <c r="B159" s="49"/>
      <c r="C159" s="49"/>
      <c r="D159" s="49"/>
      <c r="E159" s="49"/>
      <c r="F159" s="49"/>
      <c r="G159" s="46">
        <v>3.7273285165428023</v>
      </c>
      <c r="H159" s="53">
        <v>3.7273342362330384</v>
      </c>
      <c r="I159" s="43"/>
      <c r="J159" s="43"/>
    </row>
    <row r="160" spans="1:10" ht="18" x14ac:dyDescent="0.4">
      <c r="A160" s="49"/>
      <c r="B160" s="49"/>
      <c r="C160" s="49"/>
      <c r="D160" s="49"/>
      <c r="E160" s="49"/>
      <c r="F160" s="49"/>
      <c r="G160" s="40" t="s">
        <v>150</v>
      </c>
      <c r="H160" s="42" t="s">
        <v>151</v>
      </c>
      <c r="I160" s="43"/>
      <c r="J160" s="43"/>
    </row>
    <row r="161" spans="1:10" ht="18.5" thickBot="1" x14ac:dyDescent="0.45">
      <c r="A161" s="49"/>
      <c r="B161" s="49"/>
      <c r="C161" s="49"/>
      <c r="D161" s="49"/>
      <c r="E161" s="49"/>
      <c r="F161" s="49"/>
      <c r="G161" s="45">
        <v>5.8214458820198072</v>
      </c>
      <c r="H161" s="59">
        <v>5.8214459419250488</v>
      </c>
      <c r="I161" s="43"/>
      <c r="J161" s="43"/>
    </row>
    <row r="162" spans="1:10" ht="18" x14ac:dyDescent="0.4">
      <c r="A162" s="49"/>
      <c r="B162" s="49"/>
      <c r="C162" s="49"/>
      <c r="D162" s="49"/>
      <c r="E162" s="49"/>
      <c r="F162" s="41" t="s">
        <v>144</v>
      </c>
      <c r="G162" s="42" t="s">
        <v>145</v>
      </c>
      <c r="H162" s="43"/>
      <c r="I162" s="43"/>
      <c r="J162" s="43"/>
    </row>
    <row r="163" spans="1:10" ht="18.5" thickBot="1" x14ac:dyDescent="0.45">
      <c r="A163" s="49"/>
      <c r="B163" s="49"/>
      <c r="C163" s="49"/>
      <c r="D163" s="49"/>
      <c r="E163" s="49"/>
      <c r="F163" s="62">
        <v>25.82399230003357</v>
      </c>
      <c r="G163" s="53">
        <v>8.3562538029936029</v>
      </c>
      <c r="H163" s="43"/>
      <c r="I163" s="43"/>
      <c r="J163" s="43"/>
    </row>
    <row r="164" spans="1:10" ht="36" x14ac:dyDescent="0.4">
      <c r="A164" s="49"/>
      <c r="B164" s="49"/>
      <c r="C164" s="49"/>
      <c r="D164" s="49"/>
      <c r="E164" s="49"/>
      <c r="F164" s="49"/>
      <c r="G164" s="42" t="s">
        <v>146</v>
      </c>
      <c r="H164" s="43"/>
      <c r="I164" s="43"/>
      <c r="J164" s="43"/>
    </row>
    <row r="165" spans="1:10" ht="18.5" thickBot="1" x14ac:dyDescent="0.45">
      <c r="A165" s="49"/>
      <c r="B165" s="49"/>
      <c r="C165" s="49"/>
      <c r="D165" s="49"/>
      <c r="E165" s="49"/>
      <c r="F165" s="49"/>
      <c r="G165" s="58">
        <v>26.340471171418905</v>
      </c>
      <c r="H165" s="43"/>
      <c r="I165" s="43"/>
      <c r="J165" s="43"/>
    </row>
    <row r="166" spans="1:10" ht="18" x14ac:dyDescent="0.4">
      <c r="A166" s="49"/>
      <c r="B166" s="49"/>
      <c r="C166" s="49"/>
      <c r="D166" s="49"/>
      <c r="E166" s="49"/>
      <c r="F166" s="41" t="s">
        <v>149</v>
      </c>
      <c r="G166" s="42" t="s">
        <v>148</v>
      </c>
      <c r="H166" s="43"/>
      <c r="I166" s="43"/>
      <c r="J166" s="43"/>
    </row>
    <row r="167" spans="1:10" ht="18.5" thickBot="1" x14ac:dyDescent="0.45">
      <c r="A167" s="49"/>
      <c r="B167" s="49"/>
      <c r="C167" s="49"/>
      <c r="D167" s="49"/>
      <c r="E167" s="49"/>
      <c r="F167" s="62">
        <v>97.237800195693964</v>
      </c>
      <c r="G167" s="72">
        <v>97.23794922916754</v>
      </c>
      <c r="H167" s="43"/>
      <c r="I167" s="43"/>
      <c r="J167" s="43"/>
    </row>
    <row r="168" spans="1:10" ht="18" x14ac:dyDescent="0.4">
      <c r="A168" s="49"/>
      <c r="B168" s="49"/>
      <c r="C168" s="49"/>
      <c r="D168" s="41" t="s">
        <v>157</v>
      </c>
      <c r="E168" s="41" t="s">
        <v>144</v>
      </c>
      <c r="F168" s="42" t="s">
        <v>145</v>
      </c>
      <c r="G168" s="43"/>
      <c r="H168" s="43"/>
      <c r="I168" s="43"/>
      <c r="J168" s="43"/>
    </row>
    <row r="169" spans="1:10" ht="18.5" thickBot="1" x14ac:dyDescent="0.45">
      <c r="A169" s="49"/>
      <c r="B169" s="49"/>
      <c r="C169" s="49"/>
      <c r="D169" s="62">
        <v>51.834558080662624</v>
      </c>
      <c r="E169" s="62">
        <v>10.681114471812322</v>
      </c>
      <c r="F169" s="53">
        <v>3.4562472720295636</v>
      </c>
      <c r="G169" s="43"/>
      <c r="H169" s="43"/>
      <c r="I169" s="43"/>
      <c r="J169" s="43"/>
    </row>
    <row r="170" spans="1:10" ht="36" x14ac:dyDescent="0.4">
      <c r="A170" s="49"/>
      <c r="B170" s="49"/>
      <c r="C170" s="49"/>
      <c r="D170" s="49"/>
      <c r="E170" s="49"/>
      <c r="F170" s="42" t="s">
        <v>146</v>
      </c>
      <c r="G170" s="43"/>
      <c r="H170" s="43"/>
      <c r="I170" s="43"/>
      <c r="J170" s="43"/>
    </row>
    <row r="171" spans="1:10" ht="18.5" thickBot="1" x14ac:dyDescent="0.45">
      <c r="A171" s="49"/>
      <c r="B171" s="49"/>
      <c r="C171" s="49"/>
      <c r="D171" s="49"/>
      <c r="E171" s="49"/>
      <c r="F171" s="58">
        <v>10.894736298887361</v>
      </c>
      <c r="G171" s="43"/>
      <c r="H171" s="43"/>
      <c r="I171" s="43"/>
      <c r="J171" s="43"/>
    </row>
    <row r="172" spans="1:10" ht="18" x14ac:dyDescent="0.4">
      <c r="A172" s="49"/>
      <c r="B172" s="49"/>
      <c r="C172" s="49"/>
      <c r="D172" s="49"/>
      <c r="E172" s="41" t="s">
        <v>147</v>
      </c>
      <c r="F172" s="42" t="s">
        <v>148</v>
      </c>
      <c r="G172" s="43"/>
      <c r="H172" s="43"/>
      <c r="I172" s="43"/>
      <c r="J172" s="43"/>
    </row>
    <row r="173" spans="1:10" ht="18.5" thickBot="1" x14ac:dyDescent="0.45">
      <c r="A173" s="49"/>
      <c r="B173" s="49"/>
      <c r="C173" s="49"/>
      <c r="D173" s="49"/>
      <c r="E173" s="62">
        <v>19.935618924903174</v>
      </c>
      <c r="F173" s="58">
        <v>19.935649826466474</v>
      </c>
      <c r="G173" s="43"/>
      <c r="H173" s="43"/>
      <c r="I173" s="43"/>
      <c r="J173" s="43"/>
    </row>
    <row r="174" spans="1:10" ht="18" x14ac:dyDescent="0.4">
      <c r="A174" s="49"/>
      <c r="B174" s="49"/>
      <c r="C174" s="49"/>
      <c r="D174" s="49"/>
      <c r="E174" s="41" t="s">
        <v>149</v>
      </c>
      <c r="F174" s="42" t="s">
        <v>148</v>
      </c>
      <c r="G174" s="43"/>
      <c r="H174" s="43"/>
      <c r="I174" s="43"/>
      <c r="J174" s="43"/>
    </row>
    <row r="175" spans="1:10" ht="18.5" thickBot="1" x14ac:dyDescent="0.45">
      <c r="A175" s="49"/>
      <c r="B175" s="49"/>
      <c r="C175" s="49"/>
      <c r="D175" s="49"/>
      <c r="E175" s="46">
        <v>8.8497019571169222</v>
      </c>
      <c r="F175" s="53">
        <v>8.8497154084551273</v>
      </c>
      <c r="G175" s="43"/>
      <c r="H175" s="43"/>
      <c r="I175" s="43"/>
      <c r="J175" s="43"/>
    </row>
    <row r="176" spans="1:10" ht="18" x14ac:dyDescent="0.4">
      <c r="A176" s="49"/>
      <c r="B176" s="49"/>
      <c r="C176" s="49"/>
      <c r="D176" s="49"/>
      <c r="E176" s="40" t="s">
        <v>150</v>
      </c>
      <c r="F176" s="42" t="s">
        <v>151</v>
      </c>
      <c r="G176" s="43"/>
      <c r="H176" s="43"/>
      <c r="I176" s="43"/>
      <c r="J176" s="43"/>
    </row>
    <row r="177" spans="1:10" ht="18.5" thickBot="1" x14ac:dyDescent="0.45">
      <c r="A177" s="49"/>
      <c r="B177" s="49"/>
      <c r="C177" s="49"/>
      <c r="D177" s="49"/>
      <c r="E177" s="61">
        <v>13.821711927647666</v>
      </c>
      <c r="F177" s="58">
        <v>13.821711540222168</v>
      </c>
      <c r="G177" s="43"/>
      <c r="H177" s="43"/>
      <c r="I177" s="43"/>
      <c r="J177" s="43"/>
    </row>
    <row r="178" spans="1:10" ht="18" x14ac:dyDescent="0.4">
      <c r="A178" s="49"/>
      <c r="B178" s="49"/>
      <c r="C178" s="49"/>
      <c r="D178" s="41" t="s">
        <v>152</v>
      </c>
      <c r="E178" s="41" t="s">
        <v>144</v>
      </c>
      <c r="F178" s="42" t="s">
        <v>145</v>
      </c>
      <c r="G178" s="43"/>
      <c r="H178" s="43"/>
      <c r="I178" s="43"/>
      <c r="J178" s="43"/>
    </row>
    <row r="179" spans="1:10" ht="18.5" thickBot="1" x14ac:dyDescent="0.45">
      <c r="A179" s="49"/>
      <c r="B179" s="49"/>
      <c r="C179" s="49"/>
      <c r="D179" s="62">
        <v>29.677860014928306</v>
      </c>
      <c r="E179" s="62">
        <v>15.266943728336946</v>
      </c>
      <c r="F179" s="53">
        <v>4.9401525293747612</v>
      </c>
      <c r="G179" s="43"/>
      <c r="H179" s="43"/>
      <c r="I179" s="43"/>
      <c r="J179" s="43"/>
    </row>
    <row r="180" spans="1:10" ht="36" x14ac:dyDescent="0.4">
      <c r="A180" s="49"/>
      <c r="B180" s="49"/>
      <c r="C180" s="49"/>
      <c r="D180" s="49"/>
      <c r="E180" s="49"/>
      <c r="F180" s="42" t="s">
        <v>146</v>
      </c>
      <c r="G180" s="43"/>
      <c r="H180" s="43"/>
      <c r="I180" s="43"/>
      <c r="J180" s="43"/>
    </row>
    <row r="181" spans="1:10" ht="18.5" thickBot="1" x14ac:dyDescent="0.45">
      <c r="A181" s="49"/>
      <c r="B181" s="49"/>
      <c r="C181" s="49"/>
      <c r="D181" s="49"/>
      <c r="E181" s="49"/>
      <c r="F181" s="58">
        <v>15.572282550320676</v>
      </c>
      <c r="G181" s="43"/>
      <c r="H181" s="43"/>
      <c r="I181" s="43"/>
      <c r="J181" s="43"/>
    </row>
    <row r="182" spans="1:10" ht="18" x14ac:dyDescent="0.4">
      <c r="A182" s="49"/>
      <c r="B182" s="49"/>
      <c r="C182" s="49"/>
      <c r="D182" s="49"/>
      <c r="E182" s="41" t="s">
        <v>149</v>
      </c>
      <c r="F182" s="42" t="s">
        <v>148</v>
      </c>
      <c r="G182" s="43"/>
      <c r="H182" s="43"/>
      <c r="I182" s="43"/>
      <c r="J182" s="43"/>
    </row>
    <row r="183" spans="1:10" ht="18.5" thickBot="1" x14ac:dyDescent="0.45">
      <c r="A183" s="49"/>
      <c r="B183" s="49"/>
      <c r="C183" s="49"/>
      <c r="D183" s="49"/>
      <c r="E183" s="62">
        <v>15.251518566520264</v>
      </c>
      <c r="F183" s="58">
        <v>15.251541561934934</v>
      </c>
      <c r="G183" s="43"/>
      <c r="H183" s="43"/>
      <c r="I183" s="43"/>
      <c r="J183" s="43"/>
    </row>
    <row r="184" spans="1:10" ht="18" x14ac:dyDescent="0.4">
      <c r="A184" s="49"/>
      <c r="B184" s="49"/>
      <c r="C184" s="49"/>
      <c r="D184" s="49"/>
      <c r="E184" s="40" t="s">
        <v>150</v>
      </c>
      <c r="F184" s="42" t="s">
        <v>151</v>
      </c>
      <c r="G184" s="43"/>
      <c r="H184" s="43"/>
      <c r="I184" s="43"/>
      <c r="J184" s="43"/>
    </row>
    <row r="185" spans="1:10" ht="18.5" thickBot="1" x14ac:dyDescent="0.45">
      <c r="A185" s="49"/>
      <c r="B185" s="49"/>
      <c r="C185" s="49"/>
      <c r="D185" s="49"/>
      <c r="E185" s="61">
        <v>27.236487341696844</v>
      </c>
      <c r="F185" s="58">
        <v>27.236486434936523</v>
      </c>
      <c r="G185" s="43"/>
      <c r="H185" s="43"/>
      <c r="I185" s="43"/>
      <c r="J185" s="43"/>
    </row>
    <row r="186" spans="1:10" ht="18" x14ac:dyDescent="0.4">
      <c r="A186" s="49"/>
      <c r="B186" s="49"/>
      <c r="C186" s="49"/>
      <c r="D186" s="40" t="s">
        <v>161</v>
      </c>
      <c r="E186" s="41" t="s">
        <v>162</v>
      </c>
      <c r="F186" s="41" t="s">
        <v>149</v>
      </c>
      <c r="G186" s="42" t="s">
        <v>148</v>
      </c>
      <c r="H186" s="43"/>
      <c r="I186" s="43"/>
      <c r="J186" s="43"/>
    </row>
    <row r="187" spans="1:10" ht="18.5" thickBot="1" x14ac:dyDescent="0.45">
      <c r="A187" s="49"/>
      <c r="B187" s="49"/>
      <c r="C187" s="49"/>
      <c r="D187" s="54">
        <v>187.4938713118658</v>
      </c>
      <c r="E187" s="55">
        <v>152.21127026916506</v>
      </c>
      <c r="F187" s="62">
        <v>94.535445174261667</v>
      </c>
      <c r="G187" s="58">
        <v>94.53559066738184</v>
      </c>
      <c r="H187" s="43"/>
      <c r="I187" s="43"/>
      <c r="J187" s="43"/>
    </row>
    <row r="188" spans="1:10" ht="18" x14ac:dyDescent="0.4">
      <c r="A188" s="49"/>
      <c r="B188" s="49"/>
      <c r="C188" s="49"/>
      <c r="D188" s="49"/>
      <c r="E188" s="49"/>
      <c r="F188" s="40" t="s">
        <v>163</v>
      </c>
      <c r="G188" s="42" t="s">
        <v>164</v>
      </c>
      <c r="H188" s="43"/>
      <c r="I188" s="43"/>
      <c r="J188" s="43"/>
    </row>
    <row r="189" spans="1:10" ht="18.5" thickBot="1" x14ac:dyDescent="0.45">
      <c r="A189" s="49"/>
      <c r="B189" s="49"/>
      <c r="C189" s="49"/>
      <c r="D189" s="49"/>
      <c r="E189" s="49"/>
      <c r="F189" s="61">
        <v>65.6378840775984</v>
      </c>
      <c r="G189" s="58">
        <v>67.607022628784179</v>
      </c>
      <c r="H189" s="43"/>
      <c r="I189" s="43"/>
      <c r="J189" s="43"/>
    </row>
    <row r="190" spans="1:10" ht="18" x14ac:dyDescent="0.4">
      <c r="A190" s="49"/>
      <c r="B190" s="49"/>
      <c r="C190" s="49"/>
      <c r="D190" s="49"/>
      <c r="E190" s="49"/>
      <c r="F190" s="40" t="s">
        <v>150</v>
      </c>
      <c r="G190" s="42" t="s">
        <v>151</v>
      </c>
      <c r="H190" s="43"/>
      <c r="I190" s="43"/>
      <c r="J190" s="43"/>
    </row>
    <row r="191" spans="1:10" ht="18.5" thickBot="1" x14ac:dyDescent="0.45">
      <c r="A191" s="49"/>
      <c r="B191" s="49"/>
      <c r="C191" s="49"/>
      <c r="D191" s="49"/>
      <c r="E191" s="49"/>
      <c r="F191" s="45">
        <v>5.7312490692755951</v>
      </c>
      <c r="G191" s="59">
        <v>5.7312488555908203</v>
      </c>
      <c r="H191" s="43"/>
      <c r="I191" s="43"/>
      <c r="J191" s="43"/>
    </row>
    <row r="192" spans="1:10" ht="18" x14ac:dyDescent="0.4">
      <c r="A192" s="49"/>
      <c r="B192" s="49"/>
      <c r="C192" s="49"/>
      <c r="D192" s="49"/>
      <c r="E192" s="40" t="s">
        <v>150</v>
      </c>
      <c r="F192" s="42" t="s">
        <v>151</v>
      </c>
      <c r="G192" s="43"/>
      <c r="H192" s="43"/>
      <c r="I192" s="43"/>
      <c r="J192" s="43"/>
    </row>
    <row r="193" spans="1:10" ht="18.5" thickBot="1" x14ac:dyDescent="0.45">
      <c r="A193" s="49"/>
      <c r="B193" s="49"/>
      <c r="C193" s="49"/>
      <c r="D193" s="49"/>
      <c r="E193" s="61">
        <v>38.069879509094235</v>
      </c>
      <c r="F193" s="72">
        <v>38.069877624511719</v>
      </c>
      <c r="G193" s="43"/>
      <c r="H193" s="43"/>
      <c r="I193" s="43"/>
      <c r="J193" s="43"/>
    </row>
    <row r="194" spans="1:10" ht="18" x14ac:dyDescent="0.4">
      <c r="A194" s="49"/>
      <c r="B194" s="40" t="s">
        <v>194</v>
      </c>
      <c r="C194" s="41" t="s">
        <v>195</v>
      </c>
      <c r="D194" s="40" t="s">
        <v>173</v>
      </c>
      <c r="E194" s="42" t="s">
        <v>145</v>
      </c>
      <c r="F194" s="43"/>
      <c r="G194" s="43"/>
      <c r="H194" s="43"/>
      <c r="I194" s="43"/>
      <c r="J194" s="43"/>
    </row>
    <row r="195" spans="1:10" ht="18.5" thickBot="1" x14ac:dyDescent="0.45">
      <c r="A195" s="49"/>
      <c r="B195" s="61">
        <v>21.984400000000001</v>
      </c>
      <c r="C195" s="62">
        <v>20.225647811889647</v>
      </c>
      <c r="D195" s="61">
        <v>20.62163308587369</v>
      </c>
      <c r="E195" s="58">
        <v>57.823060417175292</v>
      </c>
      <c r="F195" s="43"/>
      <c r="G195" s="43"/>
      <c r="H195" s="43"/>
      <c r="I195" s="43"/>
      <c r="J195" s="43"/>
    </row>
    <row r="196" spans="1:10" ht="18" x14ac:dyDescent="0.4">
      <c r="A196" s="49"/>
      <c r="B196" s="49"/>
      <c r="C196" s="49"/>
      <c r="D196" s="49"/>
      <c r="E196" s="42" t="s">
        <v>164</v>
      </c>
      <c r="F196" s="43"/>
      <c r="G196" s="43"/>
      <c r="H196" s="43"/>
      <c r="I196" s="43"/>
      <c r="J196" s="43"/>
    </row>
    <row r="197" spans="1:10" ht="18.5" thickBot="1" x14ac:dyDescent="0.45">
      <c r="A197" s="49"/>
      <c r="B197" s="49"/>
      <c r="C197" s="49"/>
      <c r="D197" s="49"/>
      <c r="E197" s="58">
        <v>20.889714765548707</v>
      </c>
      <c r="F197" s="43"/>
      <c r="G197" s="43"/>
      <c r="H197" s="43"/>
      <c r="I197" s="43"/>
      <c r="J197" s="43"/>
    </row>
    <row r="198" spans="1:10" ht="36" x14ac:dyDescent="0.4">
      <c r="A198" s="49"/>
      <c r="B198" s="49"/>
      <c r="C198" s="40" t="s">
        <v>161</v>
      </c>
      <c r="D198" s="41" t="s">
        <v>162</v>
      </c>
      <c r="E198" s="41" t="s">
        <v>149</v>
      </c>
      <c r="F198" s="42" t="s">
        <v>148</v>
      </c>
      <c r="G198" s="43"/>
      <c r="H198" s="43"/>
      <c r="I198" s="43"/>
      <c r="J198" s="43"/>
    </row>
    <row r="199" spans="1:10" ht="18.5" thickBot="1" x14ac:dyDescent="0.45">
      <c r="A199" s="49"/>
      <c r="B199" s="49"/>
      <c r="C199" s="45">
        <v>7.8923995265960691</v>
      </c>
      <c r="D199" s="46">
        <v>6.4072076087093359</v>
      </c>
      <c r="E199" s="46">
        <v>3.9793912736563088</v>
      </c>
      <c r="F199" s="53">
        <v>3.9793974190653043</v>
      </c>
      <c r="G199" s="43"/>
      <c r="H199" s="43"/>
      <c r="I199" s="43"/>
      <c r="J199" s="43"/>
    </row>
    <row r="200" spans="1:10" ht="18" x14ac:dyDescent="0.4">
      <c r="A200" s="49"/>
      <c r="B200" s="49"/>
      <c r="C200" s="49"/>
      <c r="D200" s="49"/>
      <c r="E200" s="40" t="s">
        <v>163</v>
      </c>
      <c r="F200" s="42" t="s">
        <v>164</v>
      </c>
      <c r="G200" s="43"/>
      <c r="H200" s="43"/>
      <c r="I200" s="43"/>
      <c r="J200" s="43"/>
    </row>
    <row r="201" spans="1:10" ht="18.5" thickBot="1" x14ac:dyDescent="0.45">
      <c r="A201" s="49"/>
      <c r="B201" s="49"/>
      <c r="C201" s="49"/>
      <c r="D201" s="49"/>
      <c r="E201" s="45">
        <v>2.7629723712431806</v>
      </c>
      <c r="F201" s="53">
        <v>2.8458615255355837</v>
      </c>
      <c r="G201" s="43"/>
      <c r="H201" s="43"/>
      <c r="I201" s="43"/>
      <c r="J201" s="43"/>
    </row>
    <row r="202" spans="1:10" ht="18" x14ac:dyDescent="0.4">
      <c r="A202" s="49"/>
      <c r="B202" s="49"/>
      <c r="C202" s="49"/>
      <c r="D202" s="49"/>
      <c r="E202" s="40" t="s">
        <v>150</v>
      </c>
      <c r="F202" s="42" t="s">
        <v>151</v>
      </c>
      <c r="G202" s="43"/>
      <c r="H202" s="43"/>
      <c r="I202" s="43"/>
      <c r="J202" s="43"/>
    </row>
    <row r="203" spans="1:10" ht="18.5" thickBot="1" x14ac:dyDescent="0.45">
      <c r="A203" s="49"/>
      <c r="B203" s="49"/>
      <c r="C203" s="49"/>
      <c r="D203" s="49"/>
      <c r="E203" s="51">
        <v>0.24125218315082919</v>
      </c>
      <c r="F203" s="52">
        <v>0.24125218391418457</v>
      </c>
      <c r="G203" s="43"/>
      <c r="H203" s="43"/>
      <c r="I203" s="43"/>
      <c r="J203" s="43"/>
    </row>
    <row r="204" spans="1:10" ht="18" x14ac:dyDescent="0.4">
      <c r="A204" s="49"/>
      <c r="B204" s="49"/>
      <c r="C204" s="49"/>
      <c r="D204" s="40" t="s">
        <v>150</v>
      </c>
      <c r="E204" s="42" t="s">
        <v>151</v>
      </c>
      <c r="F204" s="43"/>
      <c r="G204" s="43"/>
      <c r="H204" s="43"/>
      <c r="I204" s="43"/>
      <c r="J204" s="43"/>
    </row>
    <row r="205" spans="1:10" ht="18.5" thickBot="1" x14ac:dyDescent="0.45">
      <c r="A205" s="49"/>
      <c r="B205" s="49"/>
      <c r="C205" s="49"/>
      <c r="D205" s="45">
        <v>1.6025201105146407</v>
      </c>
      <c r="E205" s="59">
        <v>1.6025201082229614</v>
      </c>
      <c r="F205" s="43"/>
      <c r="G205" s="43"/>
      <c r="H205" s="43"/>
      <c r="I205" s="43"/>
      <c r="J205" s="43"/>
    </row>
    <row r="206" spans="1:10" ht="36" x14ac:dyDescent="0.4">
      <c r="A206" s="49"/>
      <c r="B206" s="49"/>
      <c r="C206" s="40" t="s">
        <v>150</v>
      </c>
      <c r="D206" s="42" t="s">
        <v>151</v>
      </c>
      <c r="E206" s="43"/>
      <c r="F206" s="43"/>
      <c r="G206" s="43"/>
      <c r="H206" s="43"/>
      <c r="I206" s="43"/>
      <c r="J206" s="43"/>
    </row>
    <row r="207" spans="1:10" ht="18.5" thickBot="1" x14ac:dyDescent="0.45">
      <c r="A207" s="49"/>
      <c r="B207" s="49"/>
      <c r="C207" s="45">
        <v>6.859132736206055</v>
      </c>
      <c r="D207" s="53">
        <v>6.8591327667236328</v>
      </c>
      <c r="E207" s="43"/>
      <c r="F207" s="43"/>
      <c r="G207" s="43"/>
      <c r="H207" s="43"/>
      <c r="I207" s="43"/>
      <c r="J207" s="43"/>
    </row>
    <row r="208" spans="1:10" ht="36" x14ac:dyDescent="0.4">
      <c r="A208" s="49"/>
      <c r="B208" s="41" t="s">
        <v>801</v>
      </c>
      <c r="C208" s="40" t="s">
        <v>579</v>
      </c>
      <c r="D208" s="41" t="s">
        <v>580</v>
      </c>
      <c r="E208" s="119" t="s">
        <v>581</v>
      </c>
      <c r="F208" s="42" t="s">
        <v>148</v>
      </c>
      <c r="G208" s="43"/>
      <c r="H208" s="43"/>
      <c r="I208" s="43"/>
      <c r="J208" s="43"/>
    </row>
    <row r="209" spans="1:10" ht="18.5" thickBot="1" x14ac:dyDescent="0.45">
      <c r="A209" s="49"/>
      <c r="B209" s="55">
        <v>184.41900000000001</v>
      </c>
      <c r="C209" s="61">
        <v>46.819359275794199</v>
      </c>
      <c r="D209" s="62">
        <v>33.190243471527104</v>
      </c>
      <c r="E209" s="61">
        <v>31.306566845887268</v>
      </c>
      <c r="F209" s="58">
        <v>31.30656623840332</v>
      </c>
      <c r="G209" s="43"/>
      <c r="H209" s="43"/>
      <c r="I209" s="43"/>
      <c r="J209" s="43"/>
    </row>
    <row r="210" spans="1:10" ht="18" x14ac:dyDescent="0.4">
      <c r="A210" s="49"/>
      <c r="B210" s="49"/>
      <c r="C210" s="49"/>
      <c r="D210" s="49"/>
      <c r="E210" s="40" t="s">
        <v>582</v>
      </c>
      <c r="F210" s="41" t="s">
        <v>171</v>
      </c>
      <c r="G210" s="41" t="s">
        <v>172</v>
      </c>
      <c r="H210" s="40" t="s">
        <v>173</v>
      </c>
      <c r="I210" s="42" t="s">
        <v>145</v>
      </c>
      <c r="J210" s="43"/>
    </row>
    <row r="211" spans="1:10" ht="18.5" thickBot="1" x14ac:dyDescent="0.45">
      <c r="A211" s="49"/>
      <c r="B211" s="49"/>
      <c r="C211" s="49"/>
      <c r="D211" s="49"/>
      <c r="E211" s="61">
        <v>26.487859025852753</v>
      </c>
      <c r="F211" s="62">
        <v>18.573048849100111</v>
      </c>
      <c r="G211" s="46">
        <v>5.3919300308183375</v>
      </c>
      <c r="H211" s="45">
        <v>5.4974955493534052</v>
      </c>
      <c r="I211" s="58">
        <v>15.414977806091308</v>
      </c>
      <c r="J211" s="43"/>
    </row>
    <row r="212" spans="1:10" ht="18" x14ac:dyDescent="0.4">
      <c r="A212" s="49"/>
      <c r="B212" s="49"/>
      <c r="C212" s="49"/>
      <c r="D212" s="49"/>
      <c r="E212" s="49"/>
      <c r="F212" s="49"/>
      <c r="G212" s="49"/>
      <c r="H212" s="49"/>
      <c r="I212" s="42" t="s">
        <v>164</v>
      </c>
      <c r="J212" s="43"/>
    </row>
    <row r="213" spans="1:10" ht="18.5" thickBot="1" x14ac:dyDescent="0.45">
      <c r="A213" s="49"/>
      <c r="B213" s="49"/>
      <c r="C213" s="49"/>
      <c r="D213" s="49"/>
      <c r="E213" s="49"/>
      <c r="F213" s="49"/>
      <c r="G213" s="49"/>
      <c r="H213" s="49"/>
      <c r="I213" s="53">
        <v>5.5689630947113038</v>
      </c>
      <c r="J213" s="43"/>
    </row>
    <row r="214" spans="1:10" ht="36" x14ac:dyDescent="0.4">
      <c r="A214" s="49"/>
      <c r="B214" s="49"/>
      <c r="C214" s="49"/>
      <c r="D214" s="49"/>
      <c r="E214" s="49"/>
      <c r="F214" s="49"/>
      <c r="G214" s="41" t="s">
        <v>174</v>
      </c>
      <c r="H214" s="40" t="s">
        <v>173</v>
      </c>
      <c r="I214" s="42" t="s">
        <v>145</v>
      </c>
      <c r="J214" s="43"/>
    </row>
    <row r="215" spans="1:10" ht="18.5" thickBot="1" x14ac:dyDescent="0.45">
      <c r="A215" s="49"/>
      <c r="B215" s="49"/>
      <c r="C215" s="49"/>
      <c r="D215" s="49"/>
      <c r="E215" s="49"/>
      <c r="F215" s="49"/>
      <c r="G215" s="62">
        <v>13.23476435026352</v>
      </c>
      <c r="H215" s="61">
        <v>13.434530319102789</v>
      </c>
      <c r="I215" s="58">
        <v>37.670422843933103</v>
      </c>
      <c r="J215" s="43"/>
    </row>
    <row r="216" spans="1:10" ht="18" x14ac:dyDescent="0.4">
      <c r="A216" s="49"/>
      <c r="B216" s="49"/>
      <c r="C216" s="49"/>
      <c r="D216" s="49"/>
      <c r="E216" s="49"/>
      <c r="F216" s="49"/>
      <c r="G216" s="49"/>
      <c r="H216" s="49"/>
      <c r="I216" s="42" t="s">
        <v>164</v>
      </c>
      <c r="J216" s="43"/>
    </row>
    <row r="217" spans="1:10" ht="18.5" thickBot="1" x14ac:dyDescent="0.45">
      <c r="A217" s="49"/>
      <c r="B217" s="49"/>
      <c r="C217" s="49"/>
      <c r="D217" s="49"/>
      <c r="E217" s="49"/>
      <c r="F217" s="49"/>
      <c r="G217" s="49"/>
      <c r="H217" s="70"/>
      <c r="I217" s="72">
        <v>13.609179151535034</v>
      </c>
      <c r="J217" s="43"/>
    </row>
    <row r="218" spans="1:10" ht="18" x14ac:dyDescent="0.4">
      <c r="A218" s="49"/>
      <c r="B218" s="49"/>
      <c r="C218" s="49"/>
      <c r="D218" s="49"/>
      <c r="E218" s="49"/>
      <c r="F218" s="41" t="s">
        <v>583</v>
      </c>
      <c r="G218" s="42" t="s">
        <v>145</v>
      </c>
      <c r="H218" s="43"/>
      <c r="I218" s="43"/>
      <c r="J218" s="43"/>
    </row>
    <row r="219" spans="1:10" ht="18.5" thickBot="1" x14ac:dyDescent="0.45">
      <c r="A219" s="49"/>
      <c r="B219" s="49"/>
      <c r="C219" s="49"/>
      <c r="D219" s="49"/>
      <c r="E219" s="49"/>
      <c r="F219" s="46">
        <v>2.5930528669458388</v>
      </c>
      <c r="G219" s="50">
        <v>0.83907275239044776</v>
      </c>
      <c r="H219" s="43"/>
      <c r="I219" s="43"/>
      <c r="J219" s="43"/>
    </row>
    <row r="220" spans="1:10" ht="36" x14ac:dyDescent="0.4">
      <c r="A220" s="49"/>
      <c r="B220" s="49"/>
      <c r="C220" s="49"/>
      <c r="D220" s="49"/>
      <c r="E220" s="49"/>
      <c r="F220" s="49"/>
      <c r="G220" s="42" t="s">
        <v>146</v>
      </c>
      <c r="H220" s="43"/>
      <c r="I220" s="43"/>
      <c r="J220" s="43"/>
    </row>
    <row r="221" spans="1:10" ht="18.5" thickBot="1" x14ac:dyDescent="0.45">
      <c r="A221" s="49"/>
      <c r="B221" s="49"/>
      <c r="C221" s="49"/>
      <c r="D221" s="49"/>
      <c r="E221" s="49"/>
      <c r="F221" s="49"/>
      <c r="G221" s="53">
        <v>2.6449138772144378</v>
      </c>
      <c r="H221" s="43"/>
      <c r="I221" s="43"/>
      <c r="J221" s="43"/>
    </row>
    <row r="222" spans="1:10" ht="18" x14ac:dyDescent="0.4">
      <c r="A222" s="49"/>
      <c r="B222" s="49"/>
      <c r="C222" s="49"/>
      <c r="D222" s="49"/>
      <c r="E222" s="49"/>
      <c r="F222" s="41" t="s">
        <v>195</v>
      </c>
      <c r="G222" s="40" t="s">
        <v>173</v>
      </c>
      <c r="H222" s="42" t="s">
        <v>145</v>
      </c>
      <c r="I222" s="43"/>
      <c r="J222" s="43"/>
    </row>
    <row r="223" spans="1:10" ht="18.5" thickBot="1" x14ac:dyDescent="0.45">
      <c r="A223" s="49"/>
      <c r="B223" s="49"/>
      <c r="C223" s="49"/>
      <c r="D223" s="49"/>
      <c r="E223" s="49"/>
      <c r="F223" s="62">
        <v>10.424085292270659</v>
      </c>
      <c r="G223" s="61">
        <v>10.628172692891884</v>
      </c>
      <c r="H223" s="58">
        <v>29.801396739959717</v>
      </c>
      <c r="I223" s="43"/>
      <c r="J223" s="43"/>
    </row>
    <row r="224" spans="1:10" ht="18" x14ac:dyDescent="0.4">
      <c r="A224" s="49"/>
      <c r="B224" s="49"/>
      <c r="C224" s="49"/>
      <c r="D224" s="49"/>
      <c r="E224" s="49"/>
      <c r="F224" s="49"/>
      <c r="G224" s="49"/>
      <c r="H224" s="42" t="s">
        <v>164</v>
      </c>
      <c r="I224" s="43"/>
      <c r="J224" s="43"/>
    </row>
    <row r="225" spans="1:10" ht="18.5" thickBot="1" x14ac:dyDescent="0.45">
      <c r="A225" s="49"/>
      <c r="B225" s="49"/>
      <c r="C225" s="49"/>
      <c r="D225" s="49"/>
      <c r="E225" s="49"/>
      <c r="F225" s="49"/>
      <c r="G225" s="49"/>
      <c r="H225" s="58">
        <v>10.766339121818543</v>
      </c>
      <c r="I225" s="43"/>
      <c r="J225" s="43"/>
    </row>
    <row r="226" spans="1:10" ht="36" x14ac:dyDescent="0.4">
      <c r="A226" s="49"/>
      <c r="B226" s="49"/>
      <c r="C226" s="49"/>
      <c r="D226" s="49"/>
      <c r="E226" s="115" t="s">
        <v>175</v>
      </c>
      <c r="F226" s="40" t="s">
        <v>176</v>
      </c>
      <c r="G226" s="112" t="s">
        <v>177</v>
      </c>
      <c r="H226" s="41" t="s">
        <v>144</v>
      </c>
      <c r="I226" s="42" t="s">
        <v>145</v>
      </c>
      <c r="J226" s="43"/>
    </row>
    <row r="227" spans="1:10" ht="18.5" thickBot="1" x14ac:dyDescent="0.45">
      <c r="A227" s="49"/>
      <c r="B227" s="49"/>
      <c r="C227" s="49"/>
      <c r="D227" s="49"/>
      <c r="E227" s="66">
        <v>2.8747631108516421E-2</v>
      </c>
      <c r="F227" s="66">
        <v>2.874763123691082E-2</v>
      </c>
      <c r="G227" s="64">
        <v>6.0190352902282029E-2</v>
      </c>
      <c r="H227" s="64">
        <v>6.0906782258585986E-2</v>
      </c>
      <c r="I227" s="48">
        <v>1.97085152201221E-2</v>
      </c>
      <c r="J227" s="43"/>
    </row>
    <row r="228" spans="1:10" ht="36" x14ac:dyDescent="0.4">
      <c r="A228" s="49"/>
      <c r="B228" s="49"/>
      <c r="C228" s="49"/>
      <c r="D228" s="49"/>
      <c r="E228" s="49"/>
      <c r="F228" s="49"/>
      <c r="G228" s="49"/>
      <c r="H228" s="49"/>
      <c r="I228" s="42" t="s">
        <v>146</v>
      </c>
      <c r="J228" s="43"/>
    </row>
    <row r="229" spans="1:10" ht="18.5" thickBot="1" x14ac:dyDescent="0.45">
      <c r="A229" s="49"/>
      <c r="B229" s="49"/>
      <c r="C229" s="49"/>
      <c r="D229" s="49"/>
      <c r="E229" s="49"/>
      <c r="F229" s="49"/>
      <c r="G229" s="49"/>
      <c r="H229" s="49"/>
      <c r="I229" s="69">
        <v>6.2124917364419871E-2</v>
      </c>
      <c r="J229" s="43"/>
    </row>
    <row r="230" spans="1:10" ht="18" x14ac:dyDescent="0.4">
      <c r="A230" s="49"/>
      <c r="B230" s="49"/>
      <c r="C230" s="49"/>
      <c r="D230" s="49"/>
      <c r="E230" s="49"/>
      <c r="F230" s="49"/>
      <c r="G230" s="41" t="s">
        <v>149</v>
      </c>
      <c r="H230" s="42" t="s">
        <v>148</v>
      </c>
      <c r="I230" s="43"/>
      <c r="J230" s="43"/>
    </row>
    <row r="231" spans="1:10" ht="18.5" thickBot="1" x14ac:dyDescent="0.45">
      <c r="A231" s="49"/>
      <c r="B231" s="49"/>
      <c r="C231" s="49"/>
      <c r="D231" s="49"/>
      <c r="E231" s="49"/>
      <c r="F231" s="49"/>
      <c r="G231" s="64">
        <v>1.0667297280186788E-2</v>
      </c>
      <c r="H231" s="48">
        <v>1.0667313363105023E-2</v>
      </c>
      <c r="I231" s="43"/>
      <c r="J231" s="43"/>
    </row>
    <row r="232" spans="1:10" ht="18" x14ac:dyDescent="0.4">
      <c r="A232" s="49"/>
      <c r="B232" s="49"/>
      <c r="C232" s="49"/>
      <c r="D232" s="49"/>
      <c r="E232" s="49"/>
      <c r="F232" s="49"/>
      <c r="G232" s="40" t="s">
        <v>150</v>
      </c>
      <c r="H232" s="42" t="s">
        <v>151</v>
      </c>
      <c r="I232" s="43"/>
      <c r="J232" s="43"/>
    </row>
    <row r="233" spans="1:10" ht="18.5" thickBot="1" x14ac:dyDescent="0.45">
      <c r="A233" s="49"/>
      <c r="B233" s="49"/>
      <c r="C233" s="49"/>
      <c r="D233" s="49"/>
      <c r="E233" s="49"/>
      <c r="F233" s="49"/>
      <c r="G233" s="51">
        <v>0.13113548212660475</v>
      </c>
      <c r="H233" s="52">
        <v>0.1311354786157608</v>
      </c>
      <c r="I233" s="43"/>
      <c r="J233" s="43"/>
    </row>
    <row r="234" spans="1:10" ht="36" x14ac:dyDescent="0.4">
      <c r="A234" s="49"/>
      <c r="B234" s="49"/>
      <c r="C234" s="49"/>
      <c r="D234" s="40" t="s">
        <v>584</v>
      </c>
      <c r="E234" s="41" t="s">
        <v>157</v>
      </c>
      <c r="F234" s="41" t="s">
        <v>144</v>
      </c>
      <c r="G234" s="42" t="s">
        <v>145</v>
      </c>
      <c r="H234" s="43"/>
      <c r="I234" s="43"/>
      <c r="J234" s="43"/>
    </row>
    <row r="235" spans="1:10" ht="18.5" thickBot="1" x14ac:dyDescent="0.45">
      <c r="A235" s="49"/>
      <c r="B235" s="49"/>
      <c r="C235" s="49"/>
      <c r="D235" s="61">
        <v>15.310492168304442</v>
      </c>
      <c r="E235" s="62">
        <v>11.972805147171021</v>
      </c>
      <c r="F235" s="46">
        <v>2.4671360081002889</v>
      </c>
      <c r="G235" s="50">
        <v>0.79832792614182591</v>
      </c>
      <c r="H235" s="43"/>
      <c r="I235" s="43"/>
      <c r="J235" s="43"/>
    </row>
    <row r="236" spans="1:10" ht="36" x14ac:dyDescent="0.4">
      <c r="A236" s="49"/>
      <c r="B236" s="49"/>
      <c r="C236" s="49"/>
      <c r="D236" s="49"/>
      <c r="E236" s="49"/>
      <c r="F236" s="49"/>
      <c r="G236" s="42" t="s">
        <v>146</v>
      </c>
      <c r="H236" s="43"/>
      <c r="I236" s="43"/>
      <c r="J236" s="43"/>
    </row>
    <row r="237" spans="1:10" ht="18.5" thickBot="1" x14ac:dyDescent="0.45">
      <c r="A237" s="49"/>
      <c r="B237" s="49"/>
      <c r="C237" s="49"/>
      <c r="D237" s="49"/>
      <c r="E237" s="49"/>
      <c r="F237" s="49"/>
      <c r="G237" s="53">
        <v>2.516478582345604</v>
      </c>
      <c r="H237" s="43"/>
      <c r="I237" s="43"/>
      <c r="J237" s="43"/>
    </row>
    <row r="238" spans="1:10" ht="18" x14ac:dyDescent="0.4">
      <c r="A238" s="49"/>
      <c r="B238" s="49"/>
      <c r="C238" s="49"/>
      <c r="D238" s="49"/>
      <c r="E238" s="49"/>
      <c r="F238" s="41" t="s">
        <v>147</v>
      </c>
      <c r="G238" s="42" t="s">
        <v>148</v>
      </c>
      <c r="H238" s="43"/>
      <c r="I238" s="43"/>
      <c r="J238" s="43"/>
    </row>
    <row r="239" spans="1:10" ht="18.5" thickBot="1" x14ac:dyDescent="0.45">
      <c r="A239" s="49"/>
      <c r="B239" s="49"/>
      <c r="C239" s="49"/>
      <c r="D239" s="49"/>
      <c r="E239" s="49"/>
      <c r="F239" s="46">
        <v>4.6047520062809415</v>
      </c>
      <c r="G239" s="53">
        <v>4.6047591022589387</v>
      </c>
      <c r="H239" s="43"/>
      <c r="I239" s="43"/>
      <c r="J239" s="43"/>
    </row>
    <row r="240" spans="1:10" ht="18" x14ac:dyDescent="0.4">
      <c r="A240" s="49"/>
      <c r="B240" s="49"/>
      <c r="C240" s="49"/>
      <c r="D240" s="49"/>
      <c r="E240" s="49"/>
      <c r="F240" s="41" t="s">
        <v>149</v>
      </c>
      <c r="G240" s="42" t="s">
        <v>148</v>
      </c>
      <c r="H240" s="43"/>
      <c r="I240" s="43"/>
      <c r="J240" s="43"/>
    </row>
    <row r="241" spans="1:10" ht="18.5" thickBot="1" x14ac:dyDescent="0.45">
      <c r="A241" s="49"/>
      <c r="B241" s="49"/>
      <c r="C241" s="49"/>
      <c r="D241" s="49"/>
      <c r="E241" s="49"/>
      <c r="F241" s="46">
        <v>2.044114255771492</v>
      </c>
      <c r="G241" s="53">
        <v>2.0441174757653764</v>
      </c>
      <c r="H241" s="43"/>
      <c r="I241" s="43"/>
      <c r="J241" s="43"/>
    </row>
    <row r="242" spans="1:10" ht="18" x14ac:dyDescent="0.4">
      <c r="A242" s="49"/>
      <c r="B242" s="49"/>
      <c r="C242" s="49"/>
      <c r="D242" s="49"/>
      <c r="E242" s="49"/>
      <c r="F242" s="40" t="s">
        <v>150</v>
      </c>
      <c r="G242" s="42" t="s">
        <v>151</v>
      </c>
      <c r="H242" s="43"/>
      <c r="I242" s="43"/>
      <c r="J242" s="43"/>
    </row>
    <row r="243" spans="1:10" ht="18.5" thickBot="1" x14ac:dyDescent="0.45">
      <c r="A243" s="49"/>
      <c r="B243" s="49"/>
      <c r="C243" s="49"/>
      <c r="D243" s="49"/>
      <c r="E243" s="49"/>
      <c r="F243" s="45">
        <v>3.1925547919441852</v>
      </c>
      <c r="G243" s="59">
        <v>3.1925547122955322</v>
      </c>
      <c r="H243" s="43"/>
      <c r="I243" s="43"/>
      <c r="J243" s="43"/>
    </row>
    <row r="244" spans="1:10" ht="18" x14ac:dyDescent="0.4">
      <c r="A244" s="49"/>
      <c r="B244" s="49"/>
      <c r="C244" s="49"/>
      <c r="D244" s="49"/>
      <c r="E244" s="41" t="s">
        <v>144</v>
      </c>
      <c r="F244" s="42" t="s">
        <v>145</v>
      </c>
      <c r="G244" s="43"/>
      <c r="H244" s="43"/>
      <c r="I244" s="43"/>
      <c r="J244" s="43"/>
    </row>
    <row r="245" spans="1:10" ht="18.5" thickBot="1" x14ac:dyDescent="0.45">
      <c r="A245" s="49"/>
      <c r="B245" s="49"/>
      <c r="C245" s="49"/>
      <c r="D245" s="49"/>
      <c r="E245" s="62">
        <v>14.162205576896667</v>
      </c>
      <c r="F245" s="53">
        <v>4.5826759176356484</v>
      </c>
      <c r="G245" s="43"/>
      <c r="H245" s="43"/>
      <c r="I245" s="43"/>
      <c r="J245" s="43"/>
    </row>
    <row r="246" spans="1:10" ht="36" x14ac:dyDescent="0.4">
      <c r="A246" s="49"/>
      <c r="B246" s="49"/>
      <c r="C246" s="49"/>
      <c r="D246" s="49"/>
      <c r="E246" s="49"/>
      <c r="F246" s="42" t="s">
        <v>146</v>
      </c>
      <c r="G246" s="43"/>
      <c r="H246" s="43"/>
      <c r="I246" s="43"/>
      <c r="J246" s="43"/>
    </row>
    <row r="247" spans="1:10" ht="18.5" thickBot="1" x14ac:dyDescent="0.45">
      <c r="A247" s="49"/>
      <c r="B247" s="49"/>
      <c r="C247" s="49"/>
      <c r="D247" s="49"/>
      <c r="E247" s="49"/>
      <c r="F247" s="58">
        <v>14.445449568943625</v>
      </c>
      <c r="G247" s="43"/>
      <c r="H247" s="43"/>
      <c r="I247" s="43"/>
      <c r="J247" s="43"/>
    </row>
    <row r="248" spans="1:10" ht="18" x14ac:dyDescent="0.4">
      <c r="A248" s="49"/>
      <c r="B248" s="49"/>
      <c r="C248" s="49"/>
      <c r="D248" s="49"/>
      <c r="E248" s="41" t="s">
        <v>149</v>
      </c>
      <c r="F248" s="42" t="s">
        <v>148</v>
      </c>
      <c r="G248" s="43"/>
      <c r="H248" s="43"/>
      <c r="I248" s="43"/>
      <c r="J248" s="43"/>
    </row>
    <row r="249" spans="1:10" ht="18.5" thickBot="1" x14ac:dyDescent="0.45">
      <c r="A249" s="49"/>
      <c r="B249" s="49"/>
      <c r="C249" s="49"/>
      <c r="D249" s="49"/>
      <c r="E249" s="62">
        <v>53.326445431709288</v>
      </c>
      <c r="F249" s="72">
        <v>53.32652804434646</v>
      </c>
      <c r="G249" s="43"/>
      <c r="H249" s="43"/>
      <c r="I249" s="43"/>
      <c r="J249" s="43"/>
    </row>
    <row r="250" spans="1:10" ht="18" x14ac:dyDescent="0.4">
      <c r="A250" s="49"/>
      <c r="B250" s="49"/>
      <c r="C250" s="41" t="s">
        <v>157</v>
      </c>
      <c r="D250" s="41" t="s">
        <v>144</v>
      </c>
      <c r="E250" s="42" t="s">
        <v>145</v>
      </c>
      <c r="F250" s="43"/>
      <c r="G250" s="43"/>
      <c r="H250" s="43"/>
      <c r="I250" s="43"/>
      <c r="J250" s="43"/>
    </row>
    <row r="251" spans="1:10" ht="18.5" thickBot="1" x14ac:dyDescent="0.45">
      <c r="A251" s="49"/>
      <c r="B251" s="49"/>
      <c r="C251" s="62">
        <v>28.426730876055196</v>
      </c>
      <c r="D251" s="46">
        <v>5.8576592350136227</v>
      </c>
      <c r="E251" s="53">
        <v>1.8954501132599813</v>
      </c>
      <c r="F251" s="43"/>
      <c r="G251" s="43"/>
      <c r="H251" s="43"/>
      <c r="I251" s="43"/>
      <c r="J251" s="43"/>
    </row>
    <row r="252" spans="1:10" ht="36" x14ac:dyDescent="0.4">
      <c r="A252" s="49"/>
      <c r="B252" s="49"/>
      <c r="C252" s="49"/>
      <c r="D252" s="49"/>
      <c r="E252" s="42" t="s">
        <v>146</v>
      </c>
      <c r="F252" s="43"/>
      <c r="G252" s="43"/>
      <c r="H252" s="43"/>
      <c r="I252" s="43"/>
      <c r="J252" s="43"/>
    </row>
    <row r="253" spans="1:10" ht="18.5" thickBot="1" x14ac:dyDescent="0.45">
      <c r="A253" s="49"/>
      <c r="B253" s="49"/>
      <c r="C253" s="49"/>
      <c r="D253" s="49"/>
      <c r="E253" s="53">
        <v>5.9748124269874401</v>
      </c>
      <c r="F253" s="43"/>
      <c r="G253" s="43"/>
      <c r="H253" s="43"/>
      <c r="I253" s="43"/>
      <c r="J253" s="43"/>
    </row>
    <row r="254" spans="1:10" ht="36" x14ac:dyDescent="0.4">
      <c r="A254" s="49"/>
      <c r="B254" s="49"/>
      <c r="C254" s="49"/>
      <c r="D254" s="41" t="s">
        <v>147</v>
      </c>
      <c r="E254" s="42" t="s">
        <v>148</v>
      </c>
      <c r="F254" s="43"/>
      <c r="G254" s="43"/>
      <c r="H254" s="43"/>
      <c r="I254" s="43"/>
      <c r="J254" s="43"/>
    </row>
    <row r="255" spans="1:10" ht="18.5" thickBot="1" x14ac:dyDescent="0.45">
      <c r="A255" s="49"/>
      <c r="B255" s="49"/>
      <c r="C255" s="49"/>
      <c r="D255" s="62">
        <v>10.93294736324995</v>
      </c>
      <c r="E255" s="58">
        <v>10.932963870165551</v>
      </c>
      <c r="F255" s="43"/>
      <c r="G255" s="43"/>
      <c r="H255" s="43"/>
      <c r="I255" s="43"/>
      <c r="J255" s="43"/>
    </row>
    <row r="256" spans="1:10" ht="36" x14ac:dyDescent="0.4">
      <c r="A256" s="49"/>
      <c r="B256" s="49"/>
      <c r="C256" s="49"/>
      <c r="D256" s="41" t="s">
        <v>149</v>
      </c>
      <c r="E256" s="42" t="s">
        <v>148</v>
      </c>
      <c r="F256" s="43"/>
      <c r="G256" s="43"/>
      <c r="H256" s="43"/>
      <c r="I256" s="43"/>
      <c r="J256" s="43"/>
    </row>
    <row r="257" spans="1:10" ht="18.5" thickBot="1" x14ac:dyDescent="0.45">
      <c r="A257" s="49"/>
      <c r="B257" s="49"/>
      <c r="C257" s="49"/>
      <c r="D257" s="46">
        <v>4.8532892829701453</v>
      </c>
      <c r="E257" s="53">
        <v>4.8532965457542554</v>
      </c>
      <c r="F257" s="43"/>
      <c r="G257" s="43"/>
      <c r="H257" s="43"/>
      <c r="I257" s="43"/>
      <c r="J257" s="43"/>
    </row>
    <row r="258" spans="1:10" ht="18" x14ac:dyDescent="0.4">
      <c r="A258" s="49"/>
      <c r="B258" s="49"/>
      <c r="C258" s="49"/>
      <c r="D258" s="40" t="s">
        <v>150</v>
      </c>
      <c r="E258" s="42" t="s">
        <v>151</v>
      </c>
      <c r="F258" s="43"/>
      <c r="G258" s="43"/>
      <c r="H258" s="43"/>
      <c r="I258" s="43"/>
      <c r="J258" s="43"/>
    </row>
    <row r="259" spans="1:10" ht="18.5" thickBot="1" x14ac:dyDescent="0.45">
      <c r="A259" s="49"/>
      <c r="B259" s="49"/>
      <c r="C259" s="49"/>
      <c r="D259" s="45">
        <v>7.5800028854990709</v>
      </c>
      <c r="E259" s="53">
        <v>7.5800027847290039</v>
      </c>
      <c r="F259" s="43"/>
      <c r="G259" s="43"/>
      <c r="H259" s="43"/>
      <c r="I259" s="43"/>
      <c r="J259" s="43"/>
    </row>
    <row r="260" spans="1:10" ht="18" x14ac:dyDescent="0.4">
      <c r="A260" s="49"/>
      <c r="B260" s="49"/>
      <c r="C260" s="41" t="s">
        <v>152</v>
      </c>
      <c r="D260" s="41" t="s">
        <v>144</v>
      </c>
      <c r="E260" s="42" t="s">
        <v>145</v>
      </c>
      <c r="F260" s="43"/>
      <c r="G260" s="43"/>
      <c r="H260" s="43"/>
      <c r="I260" s="43"/>
      <c r="J260" s="43"/>
    </row>
    <row r="261" spans="1:10" ht="18.5" thickBot="1" x14ac:dyDescent="0.45">
      <c r="A261" s="49"/>
      <c r="B261" s="49"/>
      <c r="C261" s="62">
        <v>16.275715871036546</v>
      </c>
      <c r="D261" s="46">
        <v>8.3725865027441255</v>
      </c>
      <c r="E261" s="53">
        <v>2.70924248672301</v>
      </c>
      <c r="F261" s="43"/>
      <c r="G261" s="43"/>
      <c r="H261" s="43"/>
      <c r="I261" s="43"/>
      <c r="J261" s="43"/>
    </row>
    <row r="262" spans="1:10" ht="36" x14ac:dyDescent="0.4">
      <c r="A262" s="49"/>
      <c r="B262" s="49"/>
      <c r="C262" s="49"/>
      <c r="D262" s="49"/>
      <c r="E262" s="42" t="s">
        <v>146</v>
      </c>
      <c r="F262" s="43"/>
      <c r="G262" s="43"/>
      <c r="H262" s="43"/>
      <c r="I262" s="43"/>
      <c r="J262" s="43"/>
    </row>
    <row r="263" spans="1:10" ht="18.5" thickBot="1" x14ac:dyDescent="0.45">
      <c r="A263" s="49"/>
      <c r="B263" s="49"/>
      <c r="C263" s="49"/>
      <c r="D263" s="49"/>
      <c r="E263" s="53">
        <v>8.5400378327840194</v>
      </c>
      <c r="F263" s="43"/>
      <c r="G263" s="43"/>
      <c r="H263" s="43"/>
      <c r="I263" s="43"/>
      <c r="J263" s="43"/>
    </row>
    <row r="264" spans="1:10" ht="36" x14ac:dyDescent="0.4">
      <c r="A264" s="49"/>
      <c r="B264" s="49"/>
      <c r="C264" s="49"/>
      <c r="D264" s="41" t="s">
        <v>149</v>
      </c>
      <c r="E264" s="42" t="s">
        <v>148</v>
      </c>
      <c r="F264" s="43"/>
      <c r="G264" s="43"/>
      <c r="H264" s="43"/>
      <c r="I264" s="43"/>
      <c r="J264" s="43"/>
    </row>
    <row r="265" spans="1:10" ht="18.5" thickBot="1" x14ac:dyDescent="0.45">
      <c r="A265" s="49"/>
      <c r="B265" s="49"/>
      <c r="C265" s="49"/>
      <c r="D265" s="46">
        <v>8.3641271474253998</v>
      </c>
      <c r="E265" s="53">
        <v>8.3641399439489188</v>
      </c>
      <c r="F265" s="43"/>
      <c r="G265" s="43"/>
      <c r="H265" s="43"/>
      <c r="I265" s="43"/>
      <c r="J265" s="43"/>
    </row>
    <row r="266" spans="1:10" ht="18" x14ac:dyDescent="0.4">
      <c r="A266" s="49"/>
      <c r="B266" s="49"/>
      <c r="C266" s="49"/>
      <c r="D266" s="40" t="s">
        <v>150</v>
      </c>
      <c r="E266" s="42" t="s">
        <v>151</v>
      </c>
      <c r="F266" s="43"/>
      <c r="G266" s="43"/>
      <c r="H266" s="43"/>
      <c r="I266" s="43"/>
      <c r="J266" s="43"/>
    </row>
    <row r="267" spans="1:10" ht="18.5" thickBot="1" x14ac:dyDescent="0.45">
      <c r="A267" s="49"/>
      <c r="B267" s="49"/>
      <c r="C267" s="49"/>
      <c r="D267" s="61">
        <v>14.936836760326029</v>
      </c>
      <c r="E267" s="58">
        <v>14.936837196350098</v>
      </c>
      <c r="F267" s="43"/>
      <c r="G267" s="43"/>
      <c r="H267" s="43"/>
      <c r="I267" s="43"/>
      <c r="J267" s="43"/>
    </row>
    <row r="268" spans="1:10" ht="36" x14ac:dyDescent="0.4">
      <c r="A268" s="49"/>
      <c r="B268" s="49"/>
      <c r="C268" s="40" t="s">
        <v>161</v>
      </c>
      <c r="D268" s="41" t="s">
        <v>162</v>
      </c>
      <c r="E268" s="41" t="s">
        <v>149</v>
      </c>
      <c r="F268" s="42" t="s">
        <v>148</v>
      </c>
      <c r="G268" s="43"/>
      <c r="H268" s="43"/>
      <c r="I268" s="43"/>
      <c r="J268" s="43"/>
    </row>
    <row r="269" spans="1:10" ht="18.5" thickBot="1" x14ac:dyDescent="0.45">
      <c r="A269" s="49"/>
      <c r="B269" s="49"/>
      <c r="C269" s="54">
        <v>102.82402354811397</v>
      </c>
      <c r="D269" s="62">
        <v>83.474596229553228</v>
      </c>
      <c r="E269" s="62">
        <v>51.844437996995111</v>
      </c>
      <c r="F269" s="58">
        <v>51.844515891352621</v>
      </c>
      <c r="G269" s="43"/>
      <c r="H269" s="43"/>
      <c r="I269" s="43"/>
      <c r="J269" s="43"/>
    </row>
    <row r="270" spans="1:10" ht="18" x14ac:dyDescent="0.4">
      <c r="A270" s="49"/>
      <c r="B270" s="49"/>
      <c r="C270" s="49"/>
      <c r="D270" s="49"/>
      <c r="E270" s="40" t="s">
        <v>163</v>
      </c>
      <c r="F270" s="42" t="s">
        <v>164</v>
      </c>
      <c r="G270" s="43"/>
      <c r="H270" s="43"/>
      <c r="I270" s="43"/>
      <c r="J270" s="43"/>
    </row>
    <row r="271" spans="1:10" ht="18.5" thickBot="1" x14ac:dyDescent="0.45">
      <c r="A271" s="49"/>
      <c r="B271" s="49"/>
      <c r="C271" s="49"/>
      <c r="D271" s="49"/>
      <c r="E271" s="61">
        <v>35.996648717760486</v>
      </c>
      <c r="F271" s="58">
        <v>37.076546287536623</v>
      </c>
      <c r="G271" s="43"/>
      <c r="H271" s="43"/>
      <c r="I271" s="43"/>
      <c r="J271" s="43"/>
    </row>
    <row r="272" spans="1:10" ht="18" x14ac:dyDescent="0.4">
      <c r="A272" s="49"/>
      <c r="B272" s="49"/>
      <c r="C272" s="49"/>
      <c r="D272" s="49"/>
      <c r="E272" s="40" t="s">
        <v>150</v>
      </c>
      <c r="F272" s="42" t="s">
        <v>151</v>
      </c>
      <c r="G272" s="43"/>
      <c r="H272" s="43"/>
      <c r="I272" s="43"/>
      <c r="J272" s="43"/>
    </row>
    <row r="273" spans="1:10" ht="18.5" thickBot="1" x14ac:dyDescent="0.45">
      <c r="A273" s="49"/>
      <c r="B273" s="49"/>
      <c r="C273" s="49"/>
      <c r="D273" s="49"/>
      <c r="E273" s="45">
        <v>3.1430897317897486</v>
      </c>
      <c r="F273" s="59">
        <v>3.143089771270752</v>
      </c>
      <c r="G273" s="43"/>
      <c r="H273" s="43"/>
      <c r="I273" s="43"/>
      <c r="J273" s="43"/>
    </row>
    <row r="274" spans="1:10" ht="18" x14ac:dyDescent="0.4">
      <c r="A274" s="49"/>
      <c r="B274" s="49"/>
      <c r="C274" s="49"/>
      <c r="D274" s="40" t="s">
        <v>150</v>
      </c>
      <c r="E274" s="42" t="s">
        <v>151</v>
      </c>
      <c r="F274" s="43"/>
      <c r="G274" s="43"/>
      <c r="H274" s="43"/>
      <c r="I274" s="43"/>
      <c r="J274" s="43"/>
    </row>
    <row r="275" spans="1:10" ht="18.5" thickBot="1" x14ac:dyDescent="0.45">
      <c r="A275" s="70"/>
      <c r="B275" s="70"/>
      <c r="C275" s="70"/>
      <c r="D275" s="73">
        <v>20.878006043243406</v>
      </c>
      <c r="E275" s="72">
        <v>20.878005981445313</v>
      </c>
      <c r="F275" s="43"/>
      <c r="G275" s="43"/>
      <c r="H275" s="43"/>
      <c r="I275" s="43"/>
      <c r="J275" s="43"/>
    </row>
  </sheetData>
  <mergeCells count="1">
    <mergeCell ref="A1:D1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13770-7170-4D13-B351-6FEDE0DE4F7B}">
  <sheetPr codeName="Sheet37"/>
  <dimension ref="A2:AI193"/>
  <sheetViews>
    <sheetView workbookViewId="0">
      <selection activeCell="B6" sqref="B6"/>
    </sheetView>
  </sheetViews>
  <sheetFormatPr defaultRowHeight="14.5" x14ac:dyDescent="0.35"/>
  <cols>
    <col min="1" max="1" width="25.6328125" customWidth="1"/>
    <col min="2" max="5" width="9.6328125" customWidth="1"/>
    <col min="6" max="7" width="8.6328125" customWidth="1"/>
    <col min="8" max="8" width="25.6328125" customWidth="1"/>
    <col min="9" max="12" width="9.6328125" customWidth="1"/>
    <col min="13" max="14" width="8.6328125" customWidth="1"/>
    <col min="15" max="15" width="25.6328125" customWidth="1"/>
    <col min="16" max="19" width="9.6328125" customWidth="1"/>
    <col min="20" max="21" width="8.6328125" customWidth="1"/>
    <col min="22" max="22" width="25.6328125" customWidth="1"/>
    <col min="23" max="26" width="9.6328125" customWidth="1"/>
    <col min="27" max="28" width="8.6328125" customWidth="1"/>
    <col min="29" max="29" width="25.6328125" customWidth="1"/>
    <col min="30" max="33" width="9.6328125" customWidth="1"/>
    <col min="34" max="35" width="8.6328125" customWidth="1"/>
  </cols>
  <sheetData>
    <row r="2" spans="1:35" ht="18" x14ac:dyDescent="0.4">
      <c r="A2" s="76" t="s">
        <v>203</v>
      </c>
      <c r="B2" s="266" t="s">
        <v>712</v>
      </c>
      <c r="C2" s="267"/>
      <c r="D2" s="267"/>
      <c r="E2" s="267"/>
      <c r="F2" s="26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 ht="18" x14ac:dyDescent="0.4">
      <c r="A3" s="76" t="s">
        <v>204</v>
      </c>
      <c r="B3" s="268" t="s">
        <v>717</v>
      </c>
      <c r="C3" s="269"/>
      <c r="D3" s="269"/>
      <c r="E3" s="269"/>
      <c r="F3" s="270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36" x14ac:dyDescent="0.4">
      <c r="A4" s="78" t="s">
        <v>1</v>
      </c>
      <c r="B4" s="77"/>
      <c r="C4" s="77"/>
      <c r="D4" s="77"/>
      <c r="E4" s="77"/>
      <c r="F4" s="77"/>
      <c r="G4" s="77"/>
      <c r="H4" s="78" t="s">
        <v>2</v>
      </c>
      <c r="I4" s="77"/>
      <c r="J4" s="77"/>
      <c r="K4" s="77"/>
      <c r="L4" s="77"/>
      <c r="M4" s="77"/>
      <c r="N4" s="77"/>
      <c r="O4" s="78" t="s">
        <v>3</v>
      </c>
      <c r="P4" s="77"/>
      <c r="Q4" s="77"/>
      <c r="R4" s="77"/>
      <c r="S4" s="77"/>
      <c r="T4" s="77"/>
      <c r="U4" s="77"/>
      <c r="V4" s="78" t="s">
        <v>206</v>
      </c>
      <c r="W4" s="77"/>
      <c r="X4" s="77"/>
      <c r="Y4" s="77"/>
      <c r="Z4" s="77"/>
      <c r="AA4" s="77"/>
      <c r="AB4" s="77"/>
      <c r="AC4" s="78" t="s">
        <v>5</v>
      </c>
      <c r="AD4" s="77"/>
      <c r="AE4" s="77"/>
      <c r="AF4" s="77"/>
      <c r="AG4" s="77"/>
      <c r="AH4" s="77"/>
      <c r="AI4" s="77"/>
    </row>
    <row r="5" spans="1:35" ht="90" x14ac:dyDescent="0.4">
      <c r="A5" s="76" t="s">
        <v>207</v>
      </c>
      <c r="B5" s="76" t="s">
        <v>208</v>
      </c>
      <c r="C5" s="76" t="s">
        <v>209</v>
      </c>
      <c r="D5" s="76" t="s">
        <v>210</v>
      </c>
      <c r="E5" s="76" t="s">
        <v>211</v>
      </c>
      <c r="F5" s="76" t="s">
        <v>212</v>
      </c>
      <c r="G5" s="76" t="s">
        <v>213</v>
      </c>
      <c r="H5" s="76" t="s">
        <v>207</v>
      </c>
      <c r="I5" s="76" t="s">
        <v>208</v>
      </c>
      <c r="J5" s="76" t="s">
        <v>209</v>
      </c>
      <c r="K5" s="76" t="s">
        <v>210</v>
      </c>
      <c r="L5" s="76" t="s">
        <v>211</v>
      </c>
      <c r="M5" s="76" t="s">
        <v>212</v>
      </c>
      <c r="N5" s="76" t="s">
        <v>213</v>
      </c>
      <c r="O5" s="76" t="s">
        <v>207</v>
      </c>
      <c r="P5" s="76" t="s">
        <v>208</v>
      </c>
      <c r="Q5" s="76" t="s">
        <v>209</v>
      </c>
      <c r="R5" s="76" t="s">
        <v>210</v>
      </c>
      <c r="S5" s="76" t="s">
        <v>211</v>
      </c>
      <c r="T5" s="76" t="s">
        <v>212</v>
      </c>
      <c r="U5" s="76" t="s">
        <v>213</v>
      </c>
      <c r="V5" s="76" t="s">
        <v>207</v>
      </c>
      <c r="W5" s="76" t="s">
        <v>208</v>
      </c>
      <c r="X5" s="76" t="s">
        <v>209</v>
      </c>
      <c r="Y5" s="76" t="s">
        <v>210</v>
      </c>
      <c r="Z5" s="76" t="s">
        <v>211</v>
      </c>
      <c r="AA5" s="76" t="s">
        <v>212</v>
      </c>
      <c r="AB5" s="76" t="s">
        <v>213</v>
      </c>
      <c r="AC5" s="76" t="s">
        <v>207</v>
      </c>
      <c r="AD5" s="76" t="s">
        <v>208</v>
      </c>
      <c r="AE5" s="76" t="s">
        <v>209</v>
      </c>
      <c r="AF5" s="76" t="s">
        <v>210</v>
      </c>
      <c r="AG5" s="76" t="s">
        <v>211</v>
      </c>
      <c r="AH5" s="76" t="s">
        <v>212</v>
      </c>
      <c r="AI5" s="76" t="s">
        <v>213</v>
      </c>
    </row>
    <row r="6" spans="1:35" ht="18" x14ac:dyDescent="0.4">
      <c r="A6" s="78" t="s">
        <v>214</v>
      </c>
      <c r="B6" s="79">
        <v>1814.7990726602325</v>
      </c>
      <c r="C6" s="79">
        <v>1436.8558828016819</v>
      </c>
      <c r="D6" s="80">
        <v>377.94318985855085</v>
      </c>
      <c r="E6" s="81"/>
      <c r="F6" s="81"/>
      <c r="G6" s="85">
        <v>0.20825621720455306</v>
      </c>
      <c r="H6" s="78" t="s">
        <v>214</v>
      </c>
      <c r="I6" s="83">
        <v>25.002858028184175</v>
      </c>
      <c r="J6" s="83">
        <v>10.209404620684834</v>
      </c>
      <c r="K6" s="83">
        <v>14.79345340749934</v>
      </c>
      <c r="L6" s="81"/>
      <c r="M6" s="81"/>
      <c r="N6" s="85">
        <v>0.59167049586185694</v>
      </c>
      <c r="O6" s="78" t="s">
        <v>214</v>
      </c>
      <c r="P6" s="84">
        <v>6.5040234949891076</v>
      </c>
      <c r="Q6" s="85">
        <v>0.23999309518155246</v>
      </c>
      <c r="R6" s="84">
        <v>6.2640303998075542</v>
      </c>
      <c r="S6" s="81"/>
      <c r="T6" s="81"/>
      <c r="U6" s="85">
        <v>0.96310082591699575</v>
      </c>
      <c r="V6" s="78" t="s">
        <v>214</v>
      </c>
      <c r="W6" s="86">
        <v>4.6615985461206692E-6</v>
      </c>
      <c r="X6" s="86">
        <v>4.6615985461206692E-6</v>
      </c>
      <c r="Y6" s="87">
        <v>0</v>
      </c>
      <c r="Z6" s="81"/>
      <c r="AA6" s="81"/>
      <c r="AB6" s="87">
        <v>0</v>
      </c>
      <c r="AC6" s="78" t="s">
        <v>214</v>
      </c>
      <c r="AD6" s="80">
        <v>418.64511595705727</v>
      </c>
      <c r="AE6" s="88">
        <v>133.52911300837735</v>
      </c>
      <c r="AF6" s="88">
        <v>285.11600294867992</v>
      </c>
      <c r="AG6" s="77"/>
      <c r="AH6" s="77"/>
      <c r="AI6" s="89">
        <v>0.6810446176993642</v>
      </c>
    </row>
    <row r="7" spans="1:35" ht="18" x14ac:dyDescent="0.4">
      <c r="A7" s="76" t="s">
        <v>215</v>
      </c>
      <c r="B7" s="91">
        <v>1531.703562927325</v>
      </c>
      <c r="C7" s="91">
        <v>1326.4271139335133</v>
      </c>
      <c r="D7" s="88">
        <v>205.27644899381187</v>
      </c>
      <c r="E7" s="89">
        <v>0.84400724355786094</v>
      </c>
      <c r="F7" s="89">
        <v>0.13401839230660043</v>
      </c>
      <c r="G7" s="89">
        <v>0.11311249387674986</v>
      </c>
      <c r="H7" s="76" t="s">
        <v>216</v>
      </c>
      <c r="I7" s="92">
        <v>6.5376378798361152</v>
      </c>
      <c r="J7" s="92">
        <v>6.5376378798361152</v>
      </c>
      <c r="K7" s="95">
        <v>0</v>
      </c>
      <c r="L7" s="89">
        <v>0.26147562300544364</v>
      </c>
      <c r="M7" s="95">
        <v>0</v>
      </c>
      <c r="N7" s="95">
        <v>0</v>
      </c>
      <c r="O7" s="76" t="s">
        <v>217</v>
      </c>
      <c r="P7" s="92">
        <v>5.8294015500895568</v>
      </c>
      <c r="Q7" s="90">
        <v>4.0746201983926503E-4</v>
      </c>
      <c r="R7" s="92">
        <v>5.8289940880697175</v>
      </c>
      <c r="S7" s="89">
        <v>0.89627621342092334</v>
      </c>
      <c r="T7" s="89">
        <v>0.9999301022555509</v>
      </c>
      <c r="U7" s="89">
        <v>0.89621356573520183</v>
      </c>
      <c r="V7" s="76" t="s">
        <v>218</v>
      </c>
      <c r="W7" s="90">
        <v>3.409359600521751E-6</v>
      </c>
      <c r="X7" s="90">
        <v>3.409359600521751E-6</v>
      </c>
      <c r="Y7" s="95">
        <v>0</v>
      </c>
      <c r="Z7" s="89">
        <v>0.7313713454280576</v>
      </c>
      <c r="AA7" s="95">
        <v>0</v>
      </c>
      <c r="AB7" s="95">
        <v>0</v>
      </c>
      <c r="AC7" s="76" t="s">
        <v>219</v>
      </c>
      <c r="AD7" s="88">
        <v>142.89070675926561</v>
      </c>
      <c r="AE7" s="88">
        <v>126.27493928087296</v>
      </c>
      <c r="AF7" s="94">
        <v>16.615767478392662</v>
      </c>
      <c r="AG7" s="89">
        <v>0.34131702798587693</v>
      </c>
      <c r="AH7" s="89">
        <v>0.11628305195792747</v>
      </c>
      <c r="AI7" s="93">
        <v>3.9689385699407116E-2</v>
      </c>
    </row>
    <row r="8" spans="1:35" ht="18" x14ac:dyDescent="0.4">
      <c r="A8" s="76" t="s">
        <v>223</v>
      </c>
      <c r="B8" s="88">
        <v>282.96717654634779</v>
      </c>
      <c r="C8" s="88">
        <v>110.30697787329379</v>
      </c>
      <c r="D8" s="88">
        <v>172.660198673054</v>
      </c>
      <c r="E8" s="89">
        <v>0.99992928518176305</v>
      </c>
      <c r="F8" s="89">
        <v>0.61017747987732995</v>
      </c>
      <c r="G8" s="93">
        <v>9.5140118415400751E-2</v>
      </c>
      <c r="H8" s="76" t="s">
        <v>240</v>
      </c>
      <c r="I8" s="92">
        <v>6.4538890901724582</v>
      </c>
      <c r="J8" s="90">
        <v>5.5122025824425706E-3</v>
      </c>
      <c r="K8" s="92">
        <v>6.4483768875900154</v>
      </c>
      <c r="L8" s="89">
        <v>0.51960167735080642</v>
      </c>
      <c r="M8" s="89">
        <v>0.99914590993036489</v>
      </c>
      <c r="N8" s="89">
        <v>0.2579055914456323</v>
      </c>
      <c r="O8" s="76" t="s">
        <v>232</v>
      </c>
      <c r="P8" s="89">
        <v>0.34995937303668623</v>
      </c>
      <c r="Q8" s="90">
        <v>7.864540223649942E-4</v>
      </c>
      <c r="R8" s="89">
        <v>0.34917291901432124</v>
      </c>
      <c r="S8" s="89">
        <v>0.95008281072277889</v>
      </c>
      <c r="T8" s="89">
        <v>0.99775272765081069</v>
      </c>
      <c r="U8" s="93">
        <v>5.3685679223535156E-2</v>
      </c>
      <c r="V8" s="76" t="s">
        <v>224</v>
      </c>
      <c r="W8" s="90">
        <v>4.5943686663730098E-7</v>
      </c>
      <c r="X8" s="90">
        <v>4.5943686663730098E-7</v>
      </c>
      <c r="Y8" s="95">
        <v>0</v>
      </c>
      <c r="Z8" s="89">
        <v>0.82992913887417896</v>
      </c>
      <c r="AA8" s="95">
        <v>0</v>
      </c>
      <c r="AB8" s="95">
        <v>0</v>
      </c>
      <c r="AC8" s="76" t="s">
        <v>778</v>
      </c>
      <c r="AD8" s="88">
        <v>122.8709024693149</v>
      </c>
      <c r="AE8" s="95">
        <v>0</v>
      </c>
      <c r="AF8" s="88">
        <v>122.8709024693149</v>
      </c>
      <c r="AG8" s="89">
        <v>0.6348135905539648</v>
      </c>
      <c r="AH8" s="92">
        <v>1</v>
      </c>
      <c r="AI8" s="89">
        <v>0.29349656256808798</v>
      </c>
    </row>
    <row r="9" spans="1:35" ht="18" x14ac:dyDescent="0.4">
      <c r="A9" s="96" t="s">
        <v>231</v>
      </c>
      <c r="B9" s="98">
        <v>0.11152251325197286</v>
      </c>
      <c r="C9" s="98">
        <v>0.11152251325197286</v>
      </c>
      <c r="D9" s="101">
        <v>0</v>
      </c>
      <c r="E9" s="98">
        <v>0.99999073689558193</v>
      </c>
      <c r="F9" s="101">
        <v>0</v>
      </c>
      <c r="G9" s="101">
        <v>0</v>
      </c>
      <c r="H9" s="76" t="s">
        <v>232</v>
      </c>
      <c r="I9" s="92">
        <v>5.5474167058091917</v>
      </c>
      <c r="J9" s="93">
        <v>1.2466556172396198E-2</v>
      </c>
      <c r="K9" s="92">
        <v>5.5349501496367957</v>
      </c>
      <c r="L9" s="89">
        <v>0.74147298100560988</v>
      </c>
      <c r="M9" s="89">
        <v>0.99775272765081069</v>
      </c>
      <c r="N9" s="89">
        <v>0.22137269840902143</v>
      </c>
      <c r="O9" s="76" t="s">
        <v>219</v>
      </c>
      <c r="P9" s="89">
        <v>0.255252646664613</v>
      </c>
      <c r="Q9" s="89">
        <v>0.22557108989011332</v>
      </c>
      <c r="R9" s="93">
        <v>2.9681556774499698E-2</v>
      </c>
      <c r="S9" s="89">
        <v>0.98932815583281219</v>
      </c>
      <c r="T9" s="89">
        <v>0.11628305195792749</v>
      </c>
      <c r="U9" s="90">
        <v>4.5635685045368069E-3</v>
      </c>
      <c r="V9" s="76" t="s">
        <v>234</v>
      </c>
      <c r="W9" s="90">
        <v>2.3664291096232358E-7</v>
      </c>
      <c r="X9" s="90">
        <v>2.3664291096232358E-7</v>
      </c>
      <c r="Y9" s="95">
        <v>0</v>
      </c>
      <c r="Z9" s="89">
        <v>0.88069346545036076</v>
      </c>
      <c r="AA9" s="95">
        <v>0</v>
      </c>
      <c r="AB9" s="95">
        <v>0</v>
      </c>
      <c r="AC9" s="76" t="s">
        <v>235</v>
      </c>
      <c r="AD9" s="94">
        <v>54.814930233262004</v>
      </c>
      <c r="AE9" s="95">
        <v>0</v>
      </c>
      <c r="AF9" s="94">
        <v>54.814930233262004</v>
      </c>
      <c r="AG9" s="89">
        <v>0.76574771146912357</v>
      </c>
      <c r="AH9" s="92">
        <v>1</v>
      </c>
      <c r="AI9" s="89">
        <v>0.13093412091515877</v>
      </c>
    </row>
    <row r="10" spans="1:35" ht="36" x14ac:dyDescent="0.4">
      <c r="A10" s="96" t="s">
        <v>239</v>
      </c>
      <c r="B10" s="99">
        <v>8.3489310537262669E-3</v>
      </c>
      <c r="C10" s="99">
        <v>8.3489310537262669E-3</v>
      </c>
      <c r="D10" s="101">
        <v>0</v>
      </c>
      <c r="E10" s="98">
        <v>0.99999533736688451</v>
      </c>
      <c r="F10" s="101">
        <v>0</v>
      </c>
      <c r="G10" s="101">
        <v>0</v>
      </c>
      <c r="H10" s="76" t="s">
        <v>219</v>
      </c>
      <c r="I10" s="92">
        <v>4.034248197453806</v>
      </c>
      <c r="J10" s="92">
        <v>3.5651335046981103</v>
      </c>
      <c r="K10" s="89">
        <v>0.46911469275569623</v>
      </c>
      <c r="L10" s="89">
        <v>0.90282446302043584</v>
      </c>
      <c r="M10" s="89">
        <v>0.11628305195792749</v>
      </c>
      <c r="N10" s="93">
        <v>1.876244276661861E-2</v>
      </c>
      <c r="O10" s="96" t="s">
        <v>246</v>
      </c>
      <c r="P10" s="100">
        <v>3.1282510436667646E-2</v>
      </c>
      <c r="Q10" s="99">
        <v>5.2765744826393035E-3</v>
      </c>
      <c r="R10" s="100">
        <v>2.600593595402834E-2</v>
      </c>
      <c r="S10" s="98">
        <v>0.99413787253521491</v>
      </c>
      <c r="T10" s="98">
        <v>0.83132509478988637</v>
      </c>
      <c r="U10" s="99">
        <v>3.9984381935372904E-3</v>
      </c>
      <c r="V10" s="76" t="s">
        <v>239</v>
      </c>
      <c r="W10" s="90">
        <v>2.3063345452282506E-7</v>
      </c>
      <c r="X10" s="90">
        <v>2.3063345452282506E-7</v>
      </c>
      <c r="Y10" s="95">
        <v>0</v>
      </c>
      <c r="Z10" s="89">
        <v>0.93016865132082904</v>
      </c>
      <c r="AA10" s="95">
        <v>0</v>
      </c>
      <c r="AB10" s="95">
        <v>0</v>
      </c>
      <c r="AC10" s="76" t="s">
        <v>284</v>
      </c>
      <c r="AD10" s="94">
        <v>20.704809362829366</v>
      </c>
      <c r="AE10" s="95">
        <v>0</v>
      </c>
      <c r="AF10" s="94">
        <v>20.704809362829366</v>
      </c>
      <c r="AG10" s="89">
        <v>0.81520441972546243</v>
      </c>
      <c r="AH10" s="92">
        <v>1</v>
      </c>
      <c r="AI10" s="93">
        <v>4.9456708256338938E-2</v>
      </c>
    </row>
    <row r="11" spans="1:35" ht="18" x14ac:dyDescent="0.4">
      <c r="A11" s="96" t="s">
        <v>436</v>
      </c>
      <c r="B11" s="99">
        <v>6.5421916850035167E-3</v>
      </c>
      <c r="C11" s="101">
        <v>0</v>
      </c>
      <c r="D11" s="99">
        <v>6.5421916850035167E-3</v>
      </c>
      <c r="E11" s="98">
        <v>0.99999894227928687</v>
      </c>
      <c r="F11" s="97">
        <v>1</v>
      </c>
      <c r="G11" s="99">
        <v>3.6049124024587538E-6</v>
      </c>
      <c r="H11" s="76" t="s">
        <v>263</v>
      </c>
      <c r="I11" s="92">
        <v>1.5267678799878452</v>
      </c>
      <c r="J11" s="95">
        <v>0</v>
      </c>
      <c r="K11" s="92">
        <v>1.5267678799878452</v>
      </c>
      <c r="L11" s="89">
        <v>0.96388819734500042</v>
      </c>
      <c r="M11" s="92">
        <v>1</v>
      </c>
      <c r="N11" s="93">
        <v>6.1063734324564585E-2</v>
      </c>
      <c r="O11" s="96" t="s">
        <v>252</v>
      </c>
      <c r="P11" s="100">
        <v>2.6246366489095268E-2</v>
      </c>
      <c r="Q11" s="99">
        <v>4.0039555272269027E-4</v>
      </c>
      <c r="R11" s="100">
        <v>2.5845970936372576E-2</v>
      </c>
      <c r="S11" s="98">
        <v>0.99817327715964721</v>
      </c>
      <c r="T11" s="98">
        <v>0.98474472445970584</v>
      </c>
      <c r="U11" s="99">
        <v>3.9738434149699919E-3</v>
      </c>
      <c r="V11" s="76" t="s">
        <v>247</v>
      </c>
      <c r="W11" s="90">
        <v>1.8292421970199931E-7</v>
      </c>
      <c r="X11" s="90">
        <v>1.8292421970199931E-7</v>
      </c>
      <c r="Y11" s="95">
        <v>0</v>
      </c>
      <c r="Z11" s="89">
        <v>0.96940931477397574</v>
      </c>
      <c r="AA11" s="95">
        <v>0</v>
      </c>
      <c r="AB11" s="95">
        <v>0</v>
      </c>
      <c r="AC11" s="76" t="s">
        <v>246</v>
      </c>
      <c r="AD11" s="94">
        <v>11.309503206711879</v>
      </c>
      <c r="AE11" s="92">
        <v>1.9076293813656016</v>
      </c>
      <c r="AF11" s="92">
        <v>9.4018738253462768</v>
      </c>
      <c r="AG11" s="89">
        <v>0.84221895489054477</v>
      </c>
      <c r="AH11" s="89">
        <v>0.83132509478988637</v>
      </c>
      <c r="AI11" s="93">
        <v>2.2457861006816758E-2</v>
      </c>
    </row>
    <row r="12" spans="1:35" ht="36" x14ac:dyDescent="0.4">
      <c r="A12" s="96" t="s">
        <v>245</v>
      </c>
      <c r="B12" s="99">
        <v>5.1536006461649182E-4</v>
      </c>
      <c r="C12" s="99">
        <v>5.1536006461649182E-4</v>
      </c>
      <c r="D12" s="101">
        <v>0</v>
      </c>
      <c r="E12" s="98">
        <v>0.99999922625566329</v>
      </c>
      <c r="F12" s="101">
        <v>0</v>
      </c>
      <c r="G12" s="101">
        <v>0</v>
      </c>
      <c r="H12" s="76" t="s">
        <v>246</v>
      </c>
      <c r="I12" s="89">
        <v>0.48807649704337097</v>
      </c>
      <c r="J12" s="93">
        <v>8.2326256874074882E-2</v>
      </c>
      <c r="K12" s="89">
        <v>0.40575024016929606</v>
      </c>
      <c r="L12" s="89">
        <v>0.98340902558364385</v>
      </c>
      <c r="M12" s="89">
        <v>0.83132509478988637</v>
      </c>
      <c r="N12" s="93">
        <v>1.6228154385867364E-2</v>
      </c>
      <c r="O12" s="96" t="s">
        <v>264</v>
      </c>
      <c r="P12" s="99">
        <v>3.1805678680950507E-3</v>
      </c>
      <c r="Q12" s="99">
        <v>3.1805678680950507E-3</v>
      </c>
      <c r="R12" s="101">
        <v>0</v>
      </c>
      <c r="S12" s="98">
        <v>0.99866229259302397</v>
      </c>
      <c r="T12" s="101">
        <v>0</v>
      </c>
      <c r="U12" s="101">
        <v>0</v>
      </c>
      <c r="V12" s="76" t="s">
        <v>245</v>
      </c>
      <c r="W12" s="90">
        <v>8.4071788681320042E-8</v>
      </c>
      <c r="X12" s="90">
        <v>8.4071788681320042E-8</v>
      </c>
      <c r="Y12" s="95">
        <v>0</v>
      </c>
      <c r="Z12" s="89">
        <v>0.98744428450582522</v>
      </c>
      <c r="AA12" s="95">
        <v>0</v>
      </c>
      <c r="AB12" s="95">
        <v>0</v>
      </c>
      <c r="AC12" s="76" t="s">
        <v>252</v>
      </c>
      <c r="AD12" s="92">
        <v>9.982587317625617</v>
      </c>
      <c r="AE12" s="89">
        <v>0.15228712013542436</v>
      </c>
      <c r="AF12" s="92">
        <v>9.8303001974901925</v>
      </c>
      <c r="AG12" s="89">
        <v>0.86606394181892354</v>
      </c>
      <c r="AH12" s="89">
        <v>0.98474472445970584</v>
      </c>
      <c r="AI12" s="93">
        <v>2.3481225082531573E-2</v>
      </c>
    </row>
    <row r="13" spans="1:35" ht="18" x14ac:dyDescent="0.4">
      <c r="A13" s="96" t="s">
        <v>247</v>
      </c>
      <c r="B13" s="99">
        <v>3.5081357203123158E-4</v>
      </c>
      <c r="C13" s="99">
        <v>3.5081357203123158E-4</v>
      </c>
      <c r="D13" s="101">
        <v>0</v>
      </c>
      <c r="E13" s="98">
        <v>0.99999941956277782</v>
      </c>
      <c r="F13" s="101">
        <v>0</v>
      </c>
      <c r="G13" s="101">
        <v>0</v>
      </c>
      <c r="H13" s="76" t="s">
        <v>252</v>
      </c>
      <c r="I13" s="89">
        <v>0.41482177788138824</v>
      </c>
      <c r="J13" s="90">
        <v>6.3282205216952624E-3</v>
      </c>
      <c r="K13" s="89">
        <v>0.408493557359693</v>
      </c>
      <c r="L13" s="92">
        <v>1</v>
      </c>
      <c r="M13" s="89">
        <v>0.98474472445970596</v>
      </c>
      <c r="N13" s="93">
        <v>1.6337874530152653E-2</v>
      </c>
      <c r="O13" s="96" t="s">
        <v>288</v>
      </c>
      <c r="P13" s="99">
        <v>2.9465094396955794E-3</v>
      </c>
      <c r="Q13" s="101">
        <v>0</v>
      </c>
      <c r="R13" s="99">
        <v>2.9465094396955794E-3</v>
      </c>
      <c r="S13" s="98">
        <v>0.99911532131316405</v>
      </c>
      <c r="T13" s="97">
        <v>1</v>
      </c>
      <c r="U13" s="99">
        <v>4.5302872014002678E-4</v>
      </c>
      <c r="V13" s="96" t="s">
        <v>259</v>
      </c>
      <c r="W13" s="99">
        <v>2.9597377927756826E-8</v>
      </c>
      <c r="X13" s="99">
        <v>2.9597377927756826E-8</v>
      </c>
      <c r="Y13" s="101">
        <v>0</v>
      </c>
      <c r="Z13" s="98">
        <v>0.99379347516111816</v>
      </c>
      <c r="AA13" s="101">
        <v>0</v>
      </c>
      <c r="AB13" s="101">
        <v>0</v>
      </c>
      <c r="AC13" s="76" t="s">
        <v>274</v>
      </c>
      <c r="AD13" s="92">
        <v>9.3748050350170171</v>
      </c>
      <c r="AE13" s="92">
        <v>4.674699644769297</v>
      </c>
      <c r="AF13" s="92">
        <v>4.7001053902477192</v>
      </c>
      <c r="AG13" s="89">
        <v>0.88845714474351856</v>
      </c>
      <c r="AH13" s="89">
        <v>0.50135500127114774</v>
      </c>
      <c r="AI13" s="93">
        <v>1.1226944280725432E-2</v>
      </c>
    </row>
    <row r="14" spans="1:35" ht="36" x14ac:dyDescent="0.4">
      <c r="A14" s="96" t="s">
        <v>224</v>
      </c>
      <c r="B14" s="99">
        <v>2.9863396331424562E-4</v>
      </c>
      <c r="C14" s="99">
        <v>2.9863396331424562E-4</v>
      </c>
      <c r="D14" s="101">
        <v>0</v>
      </c>
      <c r="E14" s="98">
        <v>0.99999958411761347</v>
      </c>
      <c r="F14" s="101">
        <v>0</v>
      </c>
      <c r="G14" s="101">
        <v>0</v>
      </c>
      <c r="H14" s="96" t="s">
        <v>242</v>
      </c>
      <c r="I14" s="101">
        <v>0</v>
      </c>
      <c r="J14" s="101">
        <v>0</v>
      </c>
      <c r="K14" s="101">
        <v>0</v>
      </c>
      <c r="L14" s="97">
        <v>1</v>
      </c>
      <c r="M14" s="101">
        <v>0</v>
      </c>
      <c r="N14" s="101">
        <v>0</v>
      </c>
      <c r="O14" s="96" t="s">
        <v>273</v>
      </c>
      <c r="P14" s="99">
        <v>2.6307071721658158E-3</v>
      </c>
      <c r="Q14" s="99">
        <v>2.6307071721658158E-3</v>
      </c>
      <c r="R14" s="101">
        <v>0</v>
      </c>
      <c r="S14" s="98">
        <v>0.99951979512451983</v>
      </c>
      <c r="T14" s="101">
        <v>0</v>
      </c>
      <c r="U14" s="101">
        <v>0</v>
      </c>
      <c r="V14" s="96" t="s">
        <v>265</v>
      </c>
      <c r="W14" s="99">
        <v>2.893232716539336E-8</v>
      </c>
      <c r="X14" s="99">
        <v>2.893232716539336E-8</v>
      </c>
      <c r="Y14" s="101">
        <v>0</v>
      </c>
      <c r="Z14" s="97">
        <v>1</v>
      </c>
      <c r="AA14" s="101">
        <v>0</v>
      </c>
      <c r="AB14" s="101">
        <v>0</v>
      </c>
      <c r="AC14" s="76" t="s">
        <v>266</v>
      </c>
      <c r="AD14" s="92">
        <v>8.3419962207598068</v>
      </c>
      <c r="AE14" s="95">
        <v>0</v>
      </c>
      <c r="AF14" s="92">
        <v>8.3419962207598068</v>
      </c>
      <c r="AG14" s="89">
        <v>0.90838332064476923</v>
      </c>
      <c r="AH14" s="92">
        <v>1</v>
      </c>
      <c r="AI14" s="93">
        <v>1.9926175901250669E-2</v>
      </c>
    </row>
    <row r="15" spans="1:35" ht="36" x14ac:dyDescent="0.4">
      <c r="A15" s="96" t="s">
        <v>259</v>
      </c>
      <c r="B15" s="99">
        <v>2.9597377927756825E-4</v>
      </c>
      <c r="C15" s="99">
        <v>2.9597377927756825E-4</v>
      </c>
      <c r="D15" s="101">
        <v>0</v>
      </c>
      <c r="E15" s="98">
        <v>0.99999974720662077</v>
      </c>
      <c r="F15" s="101">
        <v>0</v>
      </c>
      <c r="G15" s="101">
        <v>0</v>
      </c>
      <c r="H15" s="96" t="s">
        <v>248</v>
      </c>
      <c r="I15" s="101">
        <v>0</v>
      </c>
      <c r="J15" s="101">
        <v>0</v>
      </c>
      <c r="K15" s="101">
        <v>0</v>
      </c>
      <c r="L15" s="97">
        <v>1</v>
      </c>
      <c r="M15" s="101">
        <v>0</v>
      </c>
      <c r="N15" s="101">
        <v>0</v>
      </c>
      <c r="O15" s="96" t="s">
        <v>283</v>
      </c>
      <c r="P15" s="99">
        <v>1.7398441736119913E-3</v>
      </c>
      <c r="Q15" s="99">
        <v>1.7398441736119913E-3</v>
      </c>
      <c r="R15" s="101">
        <v>0</v>
      </c>
      <c r="S15" s="98">
        <v>0.99978729787492537</v>
      </c>
      <c r="T15" s="101">
        <v>0</v>
      </c>
      <c r="U15" s="101">
        <v>0</v>
      </c>
      <c r="V15" s="96" t="s">
        <v>242</v>
      </c>
      <c r="W15" s="101">
        <v>0</v>
      </c>
      <c r="X15" s="101">
        <v>0</v>
      </c>
      <c r="Y15" s="101">
        <v>0</v>
      </c>
      <c r="Z15" s="97">
        <v>1</v>
      </c>
      <c r="AA15" s="101">
        <v>0</v>
      </c>
      <c r="AB15" s="101">
        <v>0</v>
      </c>
      <c r="AC15" s="76" t="s">
        <v>449</v>
      </c>
      <c r="AD15" s="92">
        <v>8.1333145518967953</v>
      </c>
      <c r="AE15" s="95">
        <v>0</v>
      </c>
      <c r="AF15" s="92">
        <v>8.1333145518967953</v>
      </c>
      <c r="AG15" s="89">
        <v>0.92781102741092447</v>
      </c>
      <c r="AH15" s="92">
        <v>1</v>
      </c>
      <c r="AI15" s="93">
        <v>1.9427706766155309E-2</v>
      </c>
    </row>
    <row r="16" spans="1:35" ht="36" x14ac:dyDescent="0.4">
      <c r="A16" s="96" t="s">
        <v>234</v>
      </c>
      <c r="B16" s="99">
        <v>2.8791554167082703E-4</v>
      </c>
      <c r="C16" s="99">
        <v>2.8791554167082703E-4</v>
      </c>
      <c r="D16" s="101">
        <v>0</v>
      </c>
      <c r="E16" s="98">
        <v>0.99999990585533627</v>
      </c>
      <c r="F16" s="101">
        <v>0</v>
      </c>
      <c r="G16" s="101">
        <v>0</v>
      </c>
      <c r="H16" s="96" t="s">
        <v>255</v>
      </c>
      <c r="I16" s="101">
        <v>0</v>
      </c>
      <c r="J16" s="101">
        <v>0</v>
      </c>
      <c r="K16" s="101">
        <v>0</v>
      </c>
      <c r="L16" s="97">
        <v>1</v>
      </c>
      <c r="M16" s="101">
        <v>0</v>
      </c>
      <c r="N16" s="101">
        <v>0</v>
      </c>
      <c r="O16" s="96" t="s">
        <v>277</v>
      </c>
      <c r="P16" s="99">
        <v>1.3815936245560063E-3</v>
      </c>
      <c r="Q16" s="101">
        <v>0</v>
      </c>
      <c r="R16" s="99">
        <v>1.3815936245560063E-3</v>
      </c>
      <c r="S16" s="98">
        <v>0.99999971925157327</v>
      </c>
      <c r="T16" s="97">
        <v>1</v>
      </c>
      <c r="U16" s="99">
        <v>2.1242137664792061E-4</v>
      </c>
      <c r="V16" s="96" t="s">
        <v>248</v>
      </c>
      <c r="W16" s="101">
        <v>0</v>
      </c>
      <c r="X16" s="101">
        <v>0</v>
      </c>
      <c r="Y16" s="101">
        <v>0</v>
      </c>
      <c r="Z16" s="97">
        <v>1</v>
      </c>
      <c r="AA16" s="101">
        <v>0</v>
      </c>
      <c r="AB16" s="101">
        <v>0</v>
      </c>
      <c r="AC16" s="76" t="s">
        <v>300</v>
      </c>
      <c r="AD16" s="92">
        <v>6.3601092528428387</v>
      </c>
      <c r="AE16" s="95">
        <v>0</v>
      </c>
      <c r="AF16" s="92">
        <v>6.3601092528428387</v>
      </c>
      <c r="AG16" s="89">
        <v>0.94300315317668948</v>
      </c>
      <c r="AH16" s="92">
        <v>1</v>
      </c>
      <c r="AI16" s="93">
        <v>1.5192125765764886E-2</v>
      </c>
    </row>
    <row r="17" spans="1:35" ht="36" x14ac:dyDescent="0.4">
      <c r="A17" s="96" t="s">
        <v>265</v>
      </c>
      <c r="B17" s="99">
        <v>1.3742855403561845E-4</v>
      </c>
      <c r="C17" s="99">
        <v>1.3742855403561845E-4</v>
      </c>
      <c r="D17" s="101">
        <v>0</v>
      </c>
      <c r="E17" s="98">
        <v>0.99999998158193115</v>
      </c>
      <c r="F17" s="101">
        <v>0</v>
      </c>
      <c r="G17" s="101">
        <v>0</v>
      </c>
      <c r="H17" s="96" t="s">
        <v>237</v>
      </c>
      <c r="I17" s="101">
        <v>0</v>
      </c>
      <c r="J17" s="101">
        <v>0</v>
      </c>
      <c r="K17" s="101">
        <v>0</v>
      </c>
      <c r="L17" s="97">
        <v>1</v>
      </c>
      <c r="M17" s="101">
        <v>0</v>
      </c>
      <c r="N17" s="101">
        <v>0</v>
      </c>
      <c r="O17" s="96" t="s">
        <v>291</v>
      </c>
      <c r="P17" s="99">
        <v>1.8259943637301368E-6</v>
      </c>
      <c r="Q17" s="101">
        <v>0</v>
      </c>
      <c r="R17" s="99">
        <v>1.8259943637301368E-6</v>
      </c>
      <c r="S17" s="97">
        <v>1</v>
      </c>
      <c r="T17" s="97">
        <v>1</v>
      </c>
      <c r="U17" s="99">
        <v>2.8074842674491214E-7</v>
      </c>
      <c r="V17" s="96" t="s">
        <v>255</v>
      </c>
      <c r="W17" s="101">
        <v>0</v>
      </c>
      <c r="X17" s="101">
        <v>0</v>
      </c>
      <c r="Y17" s="101">
        <v>0</v>
      </c>
      <c r="Z17" s="97">
        <v>1</v>
      </c>
      <c r="AA17" s="101">
        <v>0</v>
      </c>
      <c r="AB17" s="101">
        <v>0</v>
      </c>
      <c r="AC17" s="76" t="s">
        <v>253</v>
      </c>
      <c r="AD17" s="92">
        <v>4.8011726962051267</v>
      </c>
      <c r="AE17" s="95">
        <v>0</v>
      </c>
      <c r="AF17" s="92">
        <v>4.8011726962051267</v>
      </c>
      <c r="AG17" s="89">
        <v>0.95447151268502683</v>
      </c>
      <c r="AH17" s="92">
        <v>1</v>
      </c>
      <c r="AI17" s="93">
        <v>1.1468359508337389E-2</v>
      </c>
    </row>
    <row r="18" spans="1:35" ht="36" x14ac:dyDescent="0.4">
      <c r="A18" s="96" t="s">
        <v>218</v>
      </c>
      <c r="B18" s="99">
        <v>3.3425094122762264E-5</v>
      </c>
      <c r="C18" s="99">
        <v>3.3425094122762264E-5</v>
      </c>
      <c r="D18" s="101">
        <v>0</v>
      </c>
      <c r="E18" s="97">
        <v>1</v>
      </c>
      <c r="F18" s="101">
        <v>0</v>
      </c>
      <c r="G18" s="101">
        <v>0</v>
      </c>
      <c r="H18" s="96" t="s">
        <v>268</v>
      </c>
      <c r="I18" s="101">
        <v>0</v>
      </c>
      <c r="J18" s="101">
        <v>0</v>
      </c>
      <c r="K18" s="101">
        <v>0</v>
      </c>
      <c r="L18" s="97">
        <v>1</v>
      </c>
      <c r="M18" s="101">
        <v>0</v>
      </c>
      <c r="N18" s="101">
        <v>0</v>
      </c>
      <c r="O18" s="96" t="s">
        <v>242</v>
      </c>
      <c r="P18" s="101">
        <v>0</v>
      </c>
      <c r="Q18" s="101">
        <v>0</v>
      </c>
      <c r="R18" s="101">
        <v>0</v>
      </c>
      <c r="S18" s="97">
        <v>1</v>
      </c>
      <c r="T18" s="101">
        <v>0</v>
      </c>
      <c r="U18" s="101">
        <v>0</v>
      </c>
      <c r="V18" s="96" t="s">
        <v>237</v>
      </c>
      <c r="W18" s="101">
        <v>0</v>
      </c>
      <c r="X18" s="101">
        <v>0</v>
      </c>
      <c r="Y18" s="101">
        <v>0</v>
      </c>
      <c r="Z18" s="97">
        <v>1</v>
      </c>
      <c r="AA18" s="101">
        <v>0</v>
      </c>
      <c r="AB18" s="101">
        <v>0</v>
      </c>
      <c r="AC18" s="76" t="s">
        <v>249</v>
      </c>
      <c r="AD18" s="92">
        <v>3.1757153506085838</v>
      </c>
      <c r="AE18" s="89">
        <v>0.28368553245268002</v>
      </c>
      <c r="AF18" s="92">
        <v>2.8920298181559034</v>
      </c>
      <c r="AG18" s="89">
        <v>0.9620572105220806</v>
      </c>
      <c r="AH18" s="89">
        <v>0.91067035261887819</v>
      </c>
      <c r="AI18" s="90">
        <v>6.9080701241300392E-3</v>
      </c>
    </row>
    <row r="19" spans="1:35" ht="54" x14ac:dyDescent="0.4">
      <c r="A19" s="96" t="s">
        <v>242</v>
      </c>
      <c r="B19" s="101">
        <v>0</v>
      </c>
      <c r="C19" s="101">
        <v>0</v>
      </c>
      <c r="D19" s="101">
        <v>0</v>
      </c>
      <c r="E19" s="97">
        <v>1</v>
      </c>
      <c r="F19" s="101">
        <v>0</v>
      </c>
      <c r="G19" s="101">
        <v>0</v>
      </c>
      <c r="H19" s="96" t="s">
        <v>221</v>
      </c>
      <c r="I19" s="101">
        <v>0</v>
      </c>
      <c r="J19" s="101">
        <v>0</v>
      </c>
      <c r="K19" s="101">
        <v>0</v>
      </c>
      <c r="L19" s="97">
        <v>1</v>
      </c>
      <c r="M19" s="101">
        <v>0</v>
      </c>
      <c r="N19" s="101">
        <v>0</v>
      </c>
      <c r="O19" s="96" t="s">
        <v>248</v>
      </c>
      <c r="P19" s="101">
        <v>0</v>
      </c>
      <c r="Q19" s="101">
        <v>0</v>
      </c>
      <c r="R19" s="101">
        <v>0</v>
      </c>
      <c r="S19" s="97">
        <v>1</v>
      </c>
      <c r="T19" s="101">
        <v>0</v>
      </c>
      <c r="U19" s="101">
        <v>0</v>
      </c>
      <c r="V19" s="96" t="s">
        <v>268</v>
      </c>
      <c r="W19" s="101">
        <v>0</v>
      </c>
      <c r="X19" s="101">
        <v>0</v>
      </c>
      <c r="Y19" s="101">
        <v>0</v>
      </c>
      <c r="Z19" s="97">
        <v>1</v>
      </c>
      <c r="AA19" s="101">
        <v>0</v>
      </c>
      <c r="AB19" s="101">
        <v>0</v>
      </c>
      <c r="AC19" s="76" t="s">
        <v>783</v>
      </c>
      <c r="AD19" s="92">
        <v>3.0477669087695682</v>
      </c>
      <c r="AE19" s="95">
        <v>0</v>
      </c>
      <c r="AF19" s="92">
        <v>3.0477669087695682</v>
      </c>
      <c r="AG19" s="89">
        <v>0.96933728329159596</v>
      </c>
      <c r="AH19" s="92">
        <v>1</v>
      </c>
      <c r="AI19" s="90">
        <v>7.2800727695153484E-3</v>
      </c>
    </row>
    <row r="20" spans="1:35" ht="54" x14ac:dyDescent="0.4">
      <c r="A20" s="96" t="s">
        <v>248</v>
      </c>
      <c r="B20" s="101">
        <v>0</v>
      </c>
      <c r="C20" s="101">
        <v>0</v>
      </c>
      <c r="D20" s="101">
        <v>0</v>
      </c>
      <c r="E20" s="97">
        <v>1</v>
      </c>
      <c r="F20" s="101">
        <v>0</v>
      </c>
      <c r="G20" s="101">
        <v>0</v>
      </c>
      <c r="H20" s="96" t="s">
        <v>227</v>
      </c>
      <c r="I20" s="101">
        <v>0</v>
      </c>
      <c r="J20" s="101">
        <v>0</v>
      </c>
      <c r="K20" s="101">
        <v>0</v>
      </c>
      <c r="L20" s="97">
        <v>1</v>
      </c>
      <c r="M20" s="101">
        <v>0</v>
      </c>
      <c r="N20" s="101">
        <v>0</v>
      </c>
      <c r="O20" s="96" t="s">
        <v>255</v>
      </c>
      <c r="P20" s="101">
        <v>0</v>
      </c>
      <c r="Q20" s="101">
        <v>0</v>
      </c>
      <c r="R20" s="101">
        <v>0</v>
      </c>
      <c r="S20" s="97">
        <v>1</v>
      </c>
      <c r="T20" s="101">
        <v>0</v>
      </c>
      <c r="U20" s="101">
        <v>0</v>
      </c>
      <c r="V20" s="96" t="s">
        <v>221</v>
      </c>
      <c r="W20" s="101">
        <v>0</v>
      </c>
      <c r="X20" s="101">
        <v>0</v>
      </c>
      <c r="Y20" s="101">
        <v>0</v>
      </c>
      <c r="Z20" s="97">
        <v>1</v>
      </c>
      <c r="AA20" s="101">
        <v>0</v>
      </c>
      <c r="AB20" s="101">
        <v>0</v>
      </c>
      <c r="AC20" s="76" t="s">
        <v>295</v>
      </c>
      <c r="AD20" s="92">
        <v>3.0313970926658453</v>
      </c>
      <c r="AE20" s="95">
        <v>0</v>
      </c>
      <c r="AF20" s="92">
        <v>3.0313970926658453</v>
      </c>
      <c r="AG20" s="89">
        <v>0.97657825416912747</v>
      </c>
      <c r="AH20" s="92">
        <v>1</v>
      </c>
      <c r="AI20" s="90">
        <v>7.2409708775314895E-3</v>
      </c>
    </row>
    <row r="21" spans="1:35" ht="36" x14ac:dyDescent="0.4">
      <c r="A21" s="96" t="s">
        <v>255</v>
      </c>
      <c r="B21" s="101">
        <v>0</v>
      </c>
      <c r="C21" s="101">
        <v>0</v>
      </c>
      <c r="D21" s="101">
        <v>0</v>
      </c>
      <c r="E21" s="97">
        <v>1</v>
      </c>
      <c r="F21" s="101">
        <v>0</v>
      </c>
      <c r="G21" s="101">
        <v>0</v>
      </c>
      <c r="H21" s="96" t="s">
        <v>280</v>
      </c>
      <c r="I21" s="101">
        <v>0</v>
      </c>
      <c r="J21" s="101">
        <v>0</v>
      </c>
      <c r="K21" s="101">
        <v>0</v>
      </c>
      <c r="L21" s="97">
        <v>1</v>
      </c>
      <c r="M21" s="101">
        <v>0</v>
      </c>
      <c r="N21" s="101">
        <v>0</v>
      </c>
      <c r="O21" s="96" t="s">
        <v>237</v>
      </c>
      <c r="P21" s="101">
        <v>0</v>
      </c>
      <c r="Q21" s="101">
        <v>0</v>
      </c>
      <c r="R21" s="101">
        <v>0</v>
      </c>
      <c r="S21" s="97">
        <v>1</v>
      </c>
      <c r="T21" s="101">
        <v>0</v>
      </c>
      <c r="U21" s="101">
        <v>0</v>
      </c>
      <c r="V21" s="96" t="s">
        <v>227</v>
      </c>
      <c r="W21" s="101">
        <v>0</v>
      </c>
      <c r="X21" s="101">
        <v>0</v>
      </c>
      <c r="Y21" s="101">
        <v>0</v>
      </c>
      <c r="Z21" s="97">
        <v>1</v>
      </c>
      <c r="AA21" s="101">
        <v>0</v>
      </c>
      <c r="AB21" s="101">
        <v>0</v>
      </c>
      <c r="AC21" s="76" t="s">
        <v>785</v>
      </c>
      <c r="AD21" s="92">
        <v>2.3513751087800596</v>
      </c>
      <c r="AE21" s="95">
        <v>0</v>
      </c>
      <c r="AF21" s="92">
        <v>2.3513751087800596</v>
      </c>
      <c r="AG21" s="89">
        <v>0.98219488510343234</v>
      </c>
      <c r="AH21" s="92">
        <v>1</v>
      </c>
      <c r="AI21" s="90">
        <v>5.6166309343048757E-3</v>
      </c>
    </row>
    <row r="22" spans="1:35" ht="36" x14ac:dyDescent="0.4">
      <c r="A22" s="96" t="s">
        <v>237</v>
      </c>
      <c r="B22" s="101">
        <v>0</v>
      </c>
      <c r="C22" s="101">
        <v>0</v>
      </c>
      <c r="D22" s="101">
        <v>0</v>
      </c>
      <c r="E22" s="97">
        <v>1</v>
      </c>
      <c r="F22" s="101">
        <v>0</v>
      </c>
      <c r="G22" s="101">
        <v>0</v>
      </c>
      <c r="H22" s="96" t="s">
        <v>285</v>
      </c>
      <c r="I22" s="101">
        <v>0</v>
      </c>
      <c r="J22" s="101">
        <v>0</v>
      </c>
      <c r="K22" s="101">
        <v>0</v>
      </c>
      <c r="L22" s="97">
        <v>1</v>
      </c>
      <c r="M22" s="101">
        <v>0</v>
      </c>
      <c r="N22" s="101">
        <v>0</v>
      </c>
      <c r="O22" s="96" t="s">
        <v>268</v>
      </c>
      <c r="P22" s="101">
        <v>0</v>
      </c>
      <c r="Q22" s="101">
        <v>0</v>
      </c>
      <c r="R22" s="101">
        <v>0</v>
      </c>
      <c r="S22" s="97">
        <v>1</v>
      </c>
      <c r="T22" s="101">
        <v>0</v>
      </c>
      <c r="U22" s="101">
        <v>0</v>
      </c>
      <c r="V22" s="96" t="s">
        <v>280</v>
      </c>
      <c r="W22" s="101">
        <v>0</v>
      </c>
      <c r="X22" s="101">
        <v>0</v>
      </c>
      <c r="Y22" s="101">
        <v>0</v>
      </c>
      <c r="Z22" s="97">
        <v>1</v>
      </c>
      <c r="AA22" s="101">
        <v>0</v>
      </c>
      <c r="AB22" s="101">
        <v>0</v>
      </c>
      <c r="AC22" s="76" t="s">
        <v>786</v>
      </c>
      <c r="AD22" s="92">
        <v>1.4602264984244633</v>
      </c>
      <c r="AE22" s="95">
        <v>0</v>
      </c>
      <c r="AF22" s="92">
        <v>1.4602264984244633</v>
      </c>
      <c r="AG22" s="89">
        <v>0.98568286679189954</v>
      </c>
      <c r="AH22" s="92">
        <v>1</v>
      </c>
      <c r="AI22" s="90">
        <v>3.4879816884672474E-3</v>
      </c>
    </row>
    <row r="23" spans="1:35" ht="54" x14ac:dyDescent="0.4">
      <c r="A23" s="96" t="s">
        <v>268</v>
      </c>
      <c r="B23" s="101">
        <v>0</v>
      </c>
      <c r="C23" s="101">
        <v>0</v>
      </c>
      <c r="D23" s="101">
        <v>0</v>
      </c>
      <c r="E23" s="97">
        <v>1</v>
      </c>
      <c r="F23" s="101">
        <v>0</v>
      </c>
      <c r="G23" s="101">
        <v>0</v>
      </c>
      <c r="H23" s="96" t="s">
        <v>294</v>
      </c>
      <c r="I23" s="101">
        <v>0</v>
      </c>
      <c r="J23" s="101">
        <v>0</v>
      </c>
      <c r="K23" s="101">
        <v>0</v>
      </c>
      <c r="L23" s="97">
        <v>1</v>
      </c>
      <c r="M23" s="101">
        <v>0</v>
      </c>
      <c r="N23" s="101">
        <v>0</v>
      </c>
      <c r="O23" s="96" t="s">
        <v>221</v>
      </c>
      <c r="P23" s="101">
        <v>0</v>
      </c>
      <c r="Q23" s="101">
        <v>0</v>
      </c>
      <c r="R23" s="101">
        <v>0</v>
      </c>
      <c r="S23" s="97">
        <v>1</v>
      </c>
      <c r="T23" s="101">
        <v>0</v>
      </c>
      <c r="U23" s="101">
        <v>0</v>
      </c>
      <c r="V23" s="96" t="s">
        <v>285</v>
      </c>
      <c r="W23" s="101">
        <v>0</v>
      </c>
      <c r="X23" s="101">
        <v>0</v>
      </c>
      <c r="Y23" s="101">
        <v>0</v>
      </c>
      <c r="Z23" s="97">
        <v>1</v>
      </c>
      <c r="AA23" s="101">
        <v>0</v>
      </c>
      <c r="AB23" s="101">
        <v>0</v>
      </c>
      <c r="AC23" s="96" t="s">
        <v>497</v>
      </c>
      <c r="AD23" s="97">
        <v>1.2635929860176056</v>
      </c>
      <c r="AE23" s="101">
        <v>0</v>
      </c>
      <c r="AF23" s="97">
        <v>1.2635929860176056</v>
      </c>
      <c r="AG23" s="98">
        <v>0.98870115827042049</v>
      </c>
      <c r="AH23" s="97">
        <v>1</v>
      </c>
      <c r="AI23" s="99">
        <v>3.0182914785209613E-3</v>
      </c>
    </row>
    <row r="24" spans="1:35" ht="54" x14ac:dyDescent="0.4">
      <c r="A24" s="96" t="s">
        <v>221</v>
      </c>
      <c r="B24" s="101">
        <v>0</v>
      </c>
      <c r="C24" s="101">
        <v>0</v>
      </c>
      <c r="D24" s="101">
        <v>0</v>
      </c>
      <c r="E24" s="97">
        <v>1</v>
      </c>
      <c r="F24" s="101">
        <v>0</v>
      </c>
      <c r="G24" s="101">
        <v>0</v>
      </c>
      <c r="H24" s="96" t="s">
        <v>297</v>
      </c>
      <c r="I24" s="101">
        <v>0</v>
      </c>
      <c r="J24" s="101">
        <v>0</v>
      </c>
      <c r="K24" s="101">
        <v>0</v>
      </c>
      <c r="L24" s="97">
        <v>1</v>
      </c>
      <c r="M24" s="101">
        <v>0</v>
      </c>
      <c r="N24" s="101">
        <v>0</v>
      </c>
      <c r="O24" s="96" t="s">
        <v>227</v>
      </c>
      <c r="P24" s="101">
        <v>0</v>
      </c>
      <c r="Q24" s="101">
        <v>0</v>
      </c>
      <c r="R24" s="101">
        <v>0</v>
      </c>
      <c r="S24" s="97">
        <v>1</v>
      </c>
      <c r="T24" s="101">
        <v>0</v>
      </c>
      <c r="U24" s="101">
        <v>0</v>
      </c>
      <c r="V24" s="96" t="s">
        <v>294</v>
      </c>
      <c r="W24" s="101">
        <v>0</v>
      </c>
      <c r="X24" s="101">
        <v>0</v>
      </c>
      <c r="Y24" s="101">
        <v>0</v>
      </c>
      <c r="Z24" s="97">
        <v>1</v>
      </c>
      <c r="AA24" s="101">
        <v>0</v>
      </c>
      <c r="AB24" s="101">
        <v>0</v>
      </c>
      <c r="AC24" s="96" t="s">
        <v>309</v>
      </c>
      <c r="AD24" s="98">
        <v>0.88855302333393826</v>
      </c>
      <c r="AE24" s="101">
        <v>0</v>
      </c>
      <c r="AF24" s="98">
        <v>0.88855302333393826</v>
      </c>
      <c r="AG24" s="98">
        <v>0.9908236075465876</v>
      </c>
      <c r="AH24" s="97">
        <v>1</v>
      </c>
      <c r="AI24" s="99">
        <v>2.1224492761670773E-3</v>
      </c>
    </row>
    <row r="25" spans="1:35" ht="36" x14ac:dyDescent="0.4">
      <c r="A25" s="96" t="s">
        <v>227</v>
      </c>
      <c r="B25" s="101">
        <v>0</v>
      </c>
      <c r="C25" s="101">
        <v>0</v>
      </c>
      <c r="D25" s="101">
        <v>0</v>
      </c>
      <c r="E25" s="97">
        <v>1</v>
      </c>
      <c r="F25" s="101">
        <v>0</v>
      </c>
      <c r="G25" s="101">
        <v>0</v>
      </c>
      <c r="H25" s="101">
        <v>0</v>
      </c>
      <c r="I25" s="101">
        <v>0</v>
      </c>
      <c r="J25" s="101">
        <v>0</v>
      </c>
      <c r="K25" s="101">
        <v>0</v>
      </c>
      <c r="L25" s="97">
        <v>1</v>
      </c>
      <c r="M25" s="101">
        <v>0</v>
      </c>
      <c r="N25" s="101">
        <v>0</v>
      </c>
      <c r="O25" s="96" t="s">
        <v>280</v>
      </c>
      <c r="P25" s="101">
        <v>0</v>
      </c>
      <c r="Q25" s="101">
        <v>0</v>
      </c>
      <c r="R25" s="101">
        <v>0</v>
      </c>
      <c r="S25" s="97">
        <v>1</v>
      </c>
      <c r="T25" s="101">
        <v>0</v>
      </c>
      <c r="U25" s="101">
        <v>0</v>
      </c>
      <c r="V25" s="96" t="s">
        <v>297</v>
      </c>
      <c r="W25" s="101">
        <v>0</v>
      </c>
      <c r="X25" s="101">
        <v>0</v>
      </c>
      <c r="Y25" s="101">
        <v>0</v>
      </c>
      <c r="Z25" s="97">
        <v>1</v>
      </c>
      <c r="AA25" s="101">
        <v>0</v>
      </c>
      <c r="AB25" s="101">
        <v>0</v>
      </c>
      <c r="AC25" s="96" t="s">
        <v>292</v>
      </c>
      <c r="AD25" s="98">
        <v>0.77381705784615296</v>
      </c>
      <c r="AE25" s="101">
        <v>0</v>
      </c>
      <c r="AF25" s="98">
        <v>0.77381705784615296</v>
      </c>
      <c r="AG25" s="98">
        <v>0.9926719918423822</v>
      </c>
      <c r="AH25" s="97">
        <v>1</v>
      </c>
      <c r="AI25" s="99">
        <v>1.8483842957946453E-3</v>
      </c>
    </row>
    <row r="26" spans="1:35" ht="36" x14ac:dyDescent="0.4">
      <c r="A26" s="96" t="s">
        <v>280</v>
      </c>
      <c r="B26" s="101">
        <v>0</v>
      </c>
      <c r="C26" s="101">
        <v>0</v>
      </c>
      <c r="D26" s="101">
        <v>0</v>
      </c>
      <c r="E26" s="97">
        <v>1</v>
      </c>
      <c r="F26" s="101">
        <v>0</v>
      </c>
      <c r="G26" s="101">
        <v>0</v>
      </c>
      <c r="H26" s="101">
        <v>0</v>
      </c>
      <c r="I26" s="101">
        <v>0</v>
      </c>
      <c r="J26" s="101">
        <v>0</v>
      </c>
      <c r="K26" s="101">
        <v>0</v>
      </c>
      <c r="L26" s="97">
        <v>1</v>
      </c>
      <c r="M26" s="101">
        <v>0</v>
      </c>
      <c r="N26" s="101">
        <v>0</v>
      </c>
      <c r="O26" s="96" t="s">
        <v>285</v>
      </c>
      <c r="P26" s="101">
        <v>0</v>
      </c>
      <c r="Q26" s="101">
        <v>0</v>
      </c>
      <c r="R26" s="101">
        <v>0</v>
      </c>
      <c r="S26" s="97">
        <v>1</v>
      </c>
      <c r="T26" s="101">
        <v>0</v>
      </c>
      <c r="U26" s="101">
        <v>0</v>
      </c>
      <c r="V26" s="101">
        <v>0</v>
      </c>
      <c r="W26" s="101">
        <v>0</v>
      </c>
      <c r="X26" s="101">
        <v>0</v>
      </c>
      <c r="Y26" s="101">
        <v>0</v>
      </c>
      <c r="Z26" s="97">
        <v>1</v>
      </c>
      <c r="AA26" s="101">
        <v>0</v>
      </c>
      <c r="AB26" s="101">
        <v>0</v>
      </c>
      <c r="AC26" s="99" t="s">
        <v>308</v>
      </c>
      <c r="AD26" s="98">
        <v>0.66515912588829507</v>
      </c>
      <c r="AE26" s="101">
        <v>0</v>
      </c>
      <c r="AF26" s="98">
        <v>0.66515912588829507</v>
      </c>
      <c r="AG26" s="98">
        <v>0.9942608295011417</v>
      </c>
      <c r="AH26" s="97">
        <v>1</v>
      </c>
      <c r="AI26" s="99">
        <v>1.5888376587594637E-3</v>
      </c>
    </row>
    <row r="27" spans="1:35" ht="36" x14ac:dyDescent="0.4">
      <c r="A27" s="96" t="s">
        <v>285</v>
      </c>
      <c r="B27" s="101">
        <v>0</v>
      </c>
      <c r="C27" s="101">
        <v>0</v>
      </c>
      <c r="D27" s="101">
        <v>0</v>
      </c>
      <c r="E27" s="97">
        <v>1</v>
      </c>
      <c r="F27" s="101">
        <v>0</v>
      </c>
      <c r="G27" s="101">
        <v>0</v>
      </c>
      <c r="H27" s="101">
        <v>0</v>
      </c>
      <c r="I27" s="101">
        <v>0</v>
      </c>
      <c r="J27" s="101">
        <v>0</v>
      </c>
      <c r="K27" s="101">
        <v>0</v>
      </c>
      <c r="L27" s="97">
        <v>1</v>
      </c>
      <c r="M27" s="101">
        <v>0</v>
      </c>
      <c r="N27" s="101">
        <v>0</v>
      </c>
      <c r="O27" s="96" t="s">
        <v>294</v>
      </c>
      <c r="P27" s="101">
        <v>0</v>
      </c>
      <c r="Q27" s="101">
        <v>0</v>
      </c>
      <c r="R27" s="101">
        <v>0</v>
      </c>
      <c r="S27" s="97">
        <v>1</v>
      </c>
      <c r="T27" s="101">
        <v>0</v>
      </c>
      <c r="U27" s="101">
        <v>0</v>
      </c>
      <c r="V27" s="101">
        <v>0</v>
      </c>
      <c r="W27" s="101">
        <v>0</v>
      </c>
      <c r="X27" s="101">
        <v>0</v>
      </c>
      <c r="Y27" s="101">
        <v>0</v>
      </c>
      <c r="Z27" s="97">
        <v>1</v>
      </c>
      <c r="AA27" s="101">
        <v>0</v>
      </c>
      <c r="AB27" s="101">
        <v>0</v>
      </c>
      <c r="AC27" s="96" t="s">
        <v>319</v>
      </c>
      <c r="AD27" s="98">
        <v>0.54638637493777809</v>
      </c>
      <c r="AE27" s="101">
        <v>0</v>
      </c>
      <c r="AF27" s="98">
        <v>0.54638637493777809</v>
      </c>
      <c r="AG27" s="98">
        <v>0.99556595967969086</v>
      </c>
      <c r="AH27" s="97">
        <v>1</v>
      </c>
      <c r="AI27" s="99">
        <v>1.3051301785491842E-3</v>
      </c>
    </row>
    <row r="28" spans="1:35" ht="36" x14ac:dyDescent="0.4">
      <c r="A28" s="96" t="s">
        <v>294</v>
      </c>
      <c r="B28" s="101">
        <v>0</v>
      </c>
      <c r="C28" s="101">
        <v>0</v>
      </c>
      <c r="D28" s="101">
        <v>0</v>
      </c>
      <c r="E28" s="97">
        <v>1</v>
      </c>
      <c r="F28" s="101">
        <v>0</v>
      </c>
      <c r="G28" s="101">
        <v>0</v>
      </c>
      <c r="H28" s="101">
        <v>0</v>
      </c>
      <c r="I28" s="101">
        <v>0</v>
      </c>
      <c r="J28" s="101">
        <v>0</v>
      </c>
      <c r="K28" s="101">
        <v>0</v>
      </c>
      <c r="L28" s="97">
        <v>1</v>
      </c>
      <c r="M28" s="101">
        <v>0</v>
      </c>
      <c r="N28" s="101">
        <v>0</v>
      </c>
      <c r="O28" s="96" t="s">
        <v>297</v>
      </c>
      <c r="P28" s="101">
        <v>0</v>
      </c>
      <c r="Q28" s="101">
        <v>0</v>
      </c>
      <c r="R28" s="101">
        <v>0</v>
      </c>
      <c r="S28" s="97">
        <v>1</v>
      </c>
      <c r="T28" s="101">
        <v>0</v>
      </c>
      <c r="U28" s="101">
        <v>0</v>
      </c>
      <c r="V28" s="101">
        <v>0</v>
      </c>
      <c r="W28" s="101">
        <v>0</v>
      </c>
      <c r="X28" s="101">
        <v>0</v>
      </c>
      <c r="Y28" s="101">
        <v>0</v>
      </c>
      <c r="Z28" s="97">
        <v>1</v>
      </c>
      <c r="AA28" s="101">
        <v>0</v>
      </c>
      <c r="AB28" s="101">
        <v>0</v>
      </c>
      <c r="AC28" s="96" t="s">
        <v>316</v>
      </c>
      <c r="AD28" s="98">
        <v>0.27431187019552333</v>
      </c>
      <c r="AE28" s="101">
        <v>0</v>
      </c>
      <c r="AF28" s="98">
        <v>0.27431187019552333</v>
      </c>
      <c r="AG28" s="98">
        <v>0.99622119691939537</v>
      </c>
      <c r="AH28" s="97">
        <v>1</v>
      </c>
      <c r="AI28" s="99">
        <v>6.5523723970462131E-4</v>
      </c>
    </row>
    <row r="29" spans="1:35" ht="36" x14ac:dyDescent="0.4">
      <c r="A29" s="96" t="s">
        <v>297</v>
      </c>
      <c r="B29" s="101">
        <v>0</v>
      </c>
      <c r="C29" s="101">
        <v>0</v>
      </c>
      <c r="D29" s="101">
        <v>0</v>
      </c>
      <c r="E29" s="97">
        <v>1</v>
      </c>
      <c r="F29" s="101">
        <v>0</v>
      </c>
      <c r="G29" s="101">
        <v>0</v>
      </c>
      <c r="H29" s="101">
        <v>0</v>
      </c>
      <c r="I29" s="101">
        <v>0</v>
      </c>
      <c r="J29" s="101">
        <v>0</v>
      </c>
      <c r="K29" s="101">
        <v>0</v>
      </c>
      <c r="L29" s="97">
        <v>1</v>
      </c>
      <c r="M29" s="101">
        <v>0</v>
      </c>
      <c r="N29" s="101">
        <v>0</v>
      </c>
      <c r="O29" s="101">
        <v>0</v>
      </c>
      <c r="P29" s="101">
        <v>0</v>
      </c>
      <c r="Q29" s="101">
        <v>0</v>
      </c>
      <c r="R29" s="101">
        <v>0</v>
      </c>
      <c r="S29" s="97">
        <v>1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97">
        <v>1</v>
      </c>
      <c r="AA29" s="101">
        <v>0</v>
      </c>
      <c r="AB29" s="101">
        <v>0</v>
      </c>
      <c r="AC29" s="96" t="s">
        <v>327</v>
      </c>
      <c r="AD29" s="98">
        <v>0.23317004667600177</v>
      </c>
      <c r="AE29" s="101">
        <v>0</v>
      </c>
      <c r="AF29" s="98">
        <v>0.23317004667600177</v>
      </c>
      <c r="AG29" s="98">
        <v>0.99677816041374534</v>
      </c>
      <c r="AH29" s="97">
        <v>1</v>
      </c>
      <c r="AI29" s="99">
        <v>5.5696349434999578E-4</v>
      </c>
    </row>
    <row r="30" spans="1:35" ht="18" x14ac:dyDescent="0.4">
      <c r="A30" s="101">
        <v>0</v>
      </c>
      <c r="B30" s="101">
        <v>0</v>
      </c>
      <c r="C30" s="101">
        <v>0</v>
      </c>
      <c r="D30" s="101">
        <v>0</v>
      </c>
      <c r="E30" s="97">
        <v>1</v>
      </c>
      <c r="F30" s="101">
        <v>0</v>
      </c>
      <c r="G30" s="101">
        <v>0</v>
      </c>
      <c r="H30" s="101">
        <v>0</v>
      </c>
      <c r="I30" s="101">
        <v>0</v>
      </c>
      <c r="J30" s="101">
        <v>0</v>
      </c>
      <c r="K30" s="101">
        <v>0</v>
      </c>
      <c r="L30" s="97">
        <v>1</v>
      </c>
      <c r="M30" s="101">
        <v>0</v>
      </c>
      <c r="N30" s="101">
        <v>0</v>
      </c>
      <c r="O30" s="101">
        <v>0</v>
      </c>
      <c r="P30" s="101">
        <v>0</v>
      </c>
      <c r="Q30" s="101">
        <v>0</v>
      </c>
      <c r="R30" s="101">
        <v>0</v>
      </c>
      <c r="S30" s="97">
        <v>1</v>
      </c>
      <c r="T30" s="101">
        <v>0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97">
        <v>1</v>
      </c>
      <c r="AA30" s="101">
        <v>0</v>
      </c>
      <c r="AB30" s="101">
        <v>0</v>
      </c>
      <c r="AC30" s="96" t="s">
        <v>303</v>
      </c>
      <c r="AD30" s="98">
        <v>0.19139356719503239</v>
      </c>
      <c r="AE30" s="101">
        <v>0</v>
      </c>
      <c r="AF30" s="98">
        <v>0.19139356719503239</v>
      </c>
      <c r="AG30" s="98">
        <v>0.99723533418670929</v>
      </c>
      <c r="AH30" s="97">
        <v>1</v>
      </c>
      <c r="AI30" s="99">
        <v>4.5717377296398384E-4</v>
      </c>
    </row>
    <row r="31" spans="1:35" ht="18" x14ac:dyDescent="0.4">
      <c r="A31" s="101">
        <v>0</v>
      </c>
      <c r="B31" s="101">
        <v>0</v>
      </c>
      <c r="C31" s="101">
        <v>0</v>
      </c>
      <c r="D31" s="101">
        <v>0</v>
      </c>
      <c r="E31" s="97">
        <v>1</v>
      </c>
      <c r="F31" s="101">
        <v>0</v>
      </c>
      <c r="G31" s="101">
        <v>0</v>
      </c>
      <c r="H31" s="101">
        <v>0</v>
      </c>
      <c r="I31" s="101">
        <v>0</v>
      </c>
      <c r="J31" s="101">
        <v>0</v>
      </c>
      <c r="K31" s="101">
        <v>0</v>
      </c>
      <c r="L31" s="97">
        <v>1</v>
      </c>
      <c r="M31" s="101">
        <v>0</v>
      </c>
      <c r="N31" s="101">
        <v>0</v>
      </c>
      <c r="O31" s="101">
        <v>0</v>
      </c>
      <c r="P31" s="101">
        <v>0</v>
      </c>
      <c r="Q31" s="101">
        <v>0</v>
      </c>
      <c r="R31" s="101">
        <v>0</v>
      </c>
      <c r="S31" s="97">
        <v>1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97">
        <v>1</v>
      </c>
      <c r="AA31" s="101">
        <v>0</v>
      </c>
      <c r="AB31" s="101">
        <v>0</v>
      </c>
      <c r="AC31" s="96" t="s">
        <v>788</v>
      </c>
      <c r="AD31" s="98">
        <v>0.18254613762141836</v>
      </c>
      <c r="AE31" s="101">
        <v>0</v>
      </c>
      <c r="AF31" s="98">
        <v>0.18254613762141836</v>
      </c>
      <c r="AG31" s="98">
        <v>0.99767137447635679</v>
      </c>
      <c r="AH31" s="97">
        <v>1</v>
      </c>
      <c r="AI31" s="99">
        <v>4.3604028964748059E-4</v>
      </c>
    </row>
    <row r="32" spans="1:35" ht="18" x14ac:dyDescent="0.4">
      <c r="A32" s="101">
        <v>0</v>
      </c>
      <c r="B32" s="101">
        <v>0</v>
      </c>
      <c r="C32" s="101">
        <v>0</v>
      </c>
      <c r="D32" s="101">
        <v>0</v>
      </c>
      <c r="E32" s="97">
        <v>1</v>
      </c>
      <c r="F32" s="101">
        <v>0</v>
      </c>
      <c r="G32" s="101">
        <v>0</v>
      </c>
      <c r="H32" s="101">
        <v>0</v>
      </c>
      <c r="I32" s="101">
        <v>0</v>
      </c>
      <c r="J32" s="101">
        <v>0</v>
      </c>
      <c r="K32" s="101">
        <v>0</v>
      </c>
      <c r="L32" s="97">
        <v>1</v>
      </c>
      <c r="M32" s="101">
        <v>0</v>
      </c>
      <c r="N32" s="101">
        <v>0</v>
      </c>
      <c r="O32" s="101">
        <v>0</v>
      </c>
      <c r="P32" s="101">
        <v>0</v>
      </c>
      <c r="Q32" s="101">
        <v>0</v>
      </c>
      <c r="R32" s="101">
        <v>0</v>
      </c>
      <c r="S32" s="97">
        <v>1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97">
        <v>1</v>
      </c>
      <c r="AA32" s="101">
        <v>0</v>
      </c>
      <c r="AB32" s="101">
        <v>0</v>
      </c>
      <c r="AC32" s="96" t="s">
        <v>269</v>
      </c>
      <c r="AD32" s="98">
        <v>0.17546173521250077</v>
      </c>
      <c r="AE32" s="98">
        <v>0.10401566791160098</v>
      </c>
      <c r="AF32" s="100">
        <v>7.1446067300899779E-2</v>
      </c>
      <c r="AG32" s="98">
        <v>0.9980904925516062</v>
      </c>
      <c r="AH32" s="98">
        <v>0.40718887918423824</v>
      </c>
      <c r="AI32" s="99">
        <v>1.70660219306675E-4</v>
      </c>
    </row>
    <row r="33" spans="1:35" ht="18" x14ac:dyDescent="0.4">
      <c r="A33" s="101">
        <v>0</v>
      </c>
      <c r="B33" s="101">
        <v>0</v>
      </c>
      <c r="C33" s="101">
        <v>0</v>
      </c>
      <c r="D33" s="101">
        <v>0</v>
      </c>
      <c r="E33" s="97">
        <v>1</v>
      </c>
      <c r="F33" s="101">
        <v>0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97">
        <v>1</v>
      </c>
      <c r="M33" s="101">
        <v>0</v>
      </c>
      <c r="N33" s="101">
        <v>0</v>
      </c>
      <c r="O33" s="101">
        <v>0</v>
      </c>
      <c r="P33" s="101">
        <v>0</v>
      </c>
      <c r="Q33" s="101">
        <v>0</v>
      </c>
      <c r="R33" s="101">
        <v>0</v>
      </c>
      <c r="S33" s="97">
        <v>1</v>
      </c>
      <c r="T33" s="101">
        <v>0</v>
      </c>
      <c r="U33" s="101">
        <v>0</v>
      </c>
      <c r="V33" s="101">
        <v>0</v>
      </c>
      <c r="W33" s="101">
        <v>0</v>
      </c>
      <c r="X33" s="101">
        <v>0</v>
      </c>
      <c r="Y33" s="101">
        <v>0</v>
      </c>
      <c r="Z33" s="97">
        <v>1</v>
      </c>
      <c r="AA33" s="101">
        <v>0</v>
      </c>
      <c r="AB33" s="101">
        <v>0</v>
      </c>
      <c r="AC33" s="96" t="s">
        <v>223</v>
      </c>
      <c r="AD33" s="98">
        <v>0.16275691549455595</v>
      </c>
      <c r="AE33" s="100">
        <v>6.3446310965480243E-2</v>
      </c>
      <c r="AF33" s="100">
        <v>9.9310604529075711E-2</v>
      </c>
      <c r="AG33" s="98">
        <v>0.99847926315776148</v>
      </c>
      <c r="AH33" s="98">
        <v>0.61017747987732995</v>
      </c>
      <c r="AI33" s="99">
        <v>2.3721906871418641E-4</v>
      </c>
    </row>
    <row r="34" spans="1:35" ht="18" x14ac:dyDescent="0.4">
      <c r="A34" s="101">
        <v>0</v>
      </c>
      <c r="B34" s="101">
        <v>0</v>
      </c>
      <c r="C34" s="101">
        <v>0</v>
      </c>
      <c r="D34" s="101">
        <v>0</v>
      </c>
      <c r="E34" s="97">
        <v>1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97">
        <v>1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97">
        <v>1</v>
      </c>
      <c r="T34" s="101">
        <v>0</v>
      </c>
      <c r="U34" s="101">
        <v>0</v>
      </c>
      <c r="V34" s="101">
        <v>0</v>
      </c>
      <c r="W34" s="101">
        <v>0</v>
      </c>
      <c r="X34" s="101">
        <v>0</v>
      </c>
      <c r="Y34" s="101">
        <v>0</v>
      </c>
      <c r="Z34" s="97">
        <v>1</v>
      </c>
      <c r="AA34" s="101">
        <v>0</v>
      </c>
      <c r="AB34" s="101">
        <v>0</v>
      </c>
      <c r="AC34" s="96" t="s">
        <v>312</v>
      </c>
      <c r="AD34" s="98">
        <v>0.14145706921065773</v>
      </c>
      <c r="AE34" s="101">
        <v>0</v>
      </c>
      <c r="AF34" s="98">
        <v>0.14145706921065773</v>
      </c>
      <c r="AG34" s="98">
        <v>0.9988171557159663</v>
      </c>
      <c r="AH34" s="97">
        <v>1</v>
      </c>
      <c r="AI34" s="99">
        <v>3.3789255820475825E-4</v>
      </c>
    </row>
    <row r="35" spans="1:35" ht="18" x14ac:dyDescent="0.4">
      <c r="A35" s="101">
        <v>0</v>
      </c>
      <c r="B35" s="101">
        <v>0</v>
      </c>
      <c r="C35" s="101">
        <v>0</v>
      </c>
      <c r="D35" s="101">
        <v>0</v>
      </c>
      <c r="E35" s="97">
        <v>1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97">
        <v>1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97">
        <v>1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0</v>
      </c>
      <c r="Z35" s="97">
        <v>1</v>
      </c>
      <c r="AA35" s="101">
        <v>0</v>
      </c>
      <c r="AB35" s="101">
        <v>0</v>
      </c>
      <c r="AC35" s="96" t="s">
        <v>495</v>
      </c>
      <c r="AD35" s="98">
        <v>0.12007590714362341</v>
      </c>
      <c r="AE35" s="101">
        <v>0</v>
      </c>
      <c r="AF35" s="98">
        <v>0.12007590714362341</v>
      </c>
      <c r="AG35" s="98">
        <v>0.99910397599062573</v>
      </c>
      <c r="AH35" s="97">
        <v>1</v>
      </c>
      <c r="AI35" s="99">
        <v>2.8682027465940928E-4</v>
      </c>
    </row>
    <row r="36" spans="1:35" ht="18" x14ac:dyDescent="0.4">
      <c r="A36" s="101">
        <v>0</v>
      </c>
      <c r="B36" s="101">
        <v>0</v>
      </c>
      <c r="C36" s="101">
        <v>0</v>
      </c>
      <c r="D36" s="101">
        <v>0</v>
      </c>
      <c r="E36" s="97">
        <v>1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97">
        <v>1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97">
        <v>1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0</v>
      </c>
      <c r="Z36" s="97">
        <v>1</v>
      </c>
      <c r="AA36" s="101">
        <v>0</v>
      </c>
      <c r="AB36" s="101">
        <v>0</v>
      </c>
      <c r="AC36" s="96" t="s">
        <v>315</v>
      </c>
      <c r="AD36" s="100">
        <v>9.4172886511294754E-2</v>
      </c>
      <c r="AE36" s="101">
        <v>0</v>
      </c>
      <c r="AF36" s="100">
        <v>9.4172886511294754E-2</v>
      </c>
      <c r="AG36" s="98">
        <v>0.9993289228081611</v>
      </c>
      <c r="AH36" s="97">
        <v>1</v>
      </c>
      <c r="AI36" s="99">
        <v>2.2494681753543874E-4</v>
      </c>
    </row>
    <row r="37" spans="1:35" ht="18" x14ac:dyDescent="0.4">
      <c r="A37" s="101">
        <v>0</v>
      </c>
      <c r="B37" s="101">
        <v>0</v>
      </c>
      <c r="C37" s="101">
        <v>0</v>
      </c>
      <c r="D37" s="101">
        <v>0</v>
      </c>
      <c r="E37" s="97">
        <v>1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97">
        <v>1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97">
        <v>1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0</v>
      </c>
      <c r="Z37" s="97">
        <v>1</v>
      </c>
      <c r="AA37" s="101">
        <v>0</v>
      </c>
      <c r="AB37" s="101">
        <v>0</v>
      </c>
      <c r="AC37" s="96" t="s">
        <v>305</v>
      </c>
      <c r="AD37" s="100">
        <v>6.4060381116560289E-2</v>
      </c>
      <c r="AE37" s="100">
        <v>6.4060381116560289E-2</v>
      </c>
      <c r="AF37" s="101">
        <v>0</v>
      </c>
      <c r="AG37" s="98">
        <v>0.99948194114917321</v>
      </c>
      <c r="AH37" s="101">
        <v>0</v>
      </c>
      <c r="AI37" s="101">
        <v>0</v>
      </c>
    </row>
    <row r="38" spans="1:35" ht="18" x14ac:dyDescent="0.4">
      <c r="A38" s="101">
        <v>0</v>
      </c>
      <c r="B38" s="101">
        <v>0</v>
      </c>
      <c r="C38" s="101">
        <v>0</v>
      </c>
      <c r="D38" s="101">
        <v>0</v>
      </c>
      <c r="E38" s="97">
        <v>1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97">
        <v>1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97">
        <v>1</v>
      </c>
      <c r="T38" s="101">
        <v>0</v>
      </c>
      <c r="U38" s="101">
        <v>0</v>
      </c>
      <c r="V38" s="101">
        <v>0</v>
      </c>
      <c r="W38" s="101">
        <v>0</v>
      </c>
      <c r="X38" s="101">
        <v>0</v>
      </c>
      <c r="Y38" s="101">
        <v>0</v>
      </c>
      <c r="Z38" s="97">
        <v>1</v>
      </c>
      <c r="AA38" s="101">
        <v>0</v>
      </c>
      <c r="AB38" s="101">
        <v>0</v>
      </c>
      <c r="AC38" s="96" t="s">
        <v>631</v>
      </c>
      <c r="AD38" s="100">
        <v>5.3923875279415195E-2</v>
      </c>
      <c r="AE38" s="101">
        <v>0</v>
      </c>
      <c r="AF38" s="100">
        <v>5.3923875279415195E-2</v>
      </c>
      <c r="AG38" s="98">
        <v>0.99961074684455586</v>
      </c>
      <c r="AH38" s="97">
        <v>1</v>
      </c>
      <c r="AI38" s="99">
        <v>1.2880569538268892E-4</v>
      </c>
    </row>
    <row r="39" spans="1:35" ht="36" x14ac:dyDescent="0.4">
      <c r="A39" s="101">
        <v>0</v>
      </c>
      <c r="B39" s="101">
        <v>0</v>
      </c>
      <c r="C39" s="101">
        <v>0</v>
      </c>
      <c r="D39" s="101">
        <v>0</v>
      </c>
      <c r="E39" s="97">
        <v>1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97">
        <v>1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97">
        <v>1</v>
      </c>
      <c r="T39" s="101">
        <v>0</v>
      </c>
      <c r="U39" s="101">
        <v>0</v>
      </c>
      <c r="V39" s="101">
        <v>0</v>
      </c>
      <c r="W39" s="101">
        <v>0</v>
      </c>
      <c r="X39" s="101">
        <v>0</v>
      </c>
      <c r="Y39" s="101">
        <v>0</v>
      </c>
      <c r="Z39" s="97">
        <v>1</v>
      </c>
      <c r="AA39" s="101">
        <v>0</v>
      </c>
      <c r="AB39" s="101">
        <v>0</v>
      </c>
      <c r="AC39" s="96" t="s">
        <v>790</v>
      </c>
      <c r="AD39" s="100">
        <v>4.4745697253846167E-2</v>
      </c>
      <c r="AE39" s="101">
        <v>0</v>
      </c>
      <c r="AF39" s="100">
        <v>4.4745697253846167E-2</v>
      </c>
      <c r="AG39" s="98">
        <v>0.99971762901169059</v>
      </c>
      <c r="AH39" s="97">
        <v>1</v>
      </c>
      <c r="AI39" s="99">
        <v>1.0688216713469549E-4</v>
      </c>
    </row>
    <row r="40" spans="1:35" ht="18" x14ac:dyDescent="0.4">
      <c r="A40" s="101">
        <v>0</v>
      </c>
      <c r="B40" s="101">
        <v>0</v>
      </c>
      <c r="C40" s="101">
        <v>0</v>
      </c>
      <c r="D40" s="101">
        <v>0</v>
      </c>
      <c r="E40" s="97">
        <v>1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97">
        <v>1</v>
      </c>
      <c r="M40" s="101">
        <v>0</v>
      </c>
      <c r="N40" s="101">
        <v>0</v>
      </c>
      <c r="O40" s="101">
        <v>0</v>
      </c>
      <c r="P40" s="101">
        <v>0</v>
      </c>
      <c r="Q40" s="101">
        <v>0</v>
      </c>
      <c r="R40" s="101">
        <v>0</v>
      </c>
      <c r="S40" s="97">
        <v>1</v>
      </c>
      <c r="T40" s="101">
        <v>0</v>
      </c>
      <c r="U40" s="101">
        <v>0</v>
      </c>
      <c r="V40" s="101">
        <v>0</v>
      </c>
      <c r="W40" s="101">
        <v>0</v>
      </c>
      <c r="X40" s="101">
        <v>0</v>
      </c>
      <c r="Y40" s="101">
        <v>0</v>
      </c>
      <c r="Z40" s="97">
        <v>1</v>
      </c>
      <c r="AA40" s="101">
        <v>0</v>
      </c>
      <c r="AB40" s="101">
        <v>0</v>
      </c>
      <c r="AC40" s="96" t="s">
        <v>323</v>
      </c>
      <c r="AD40" s="100">
        <v>4.2540845858100862E-2</v>
      </c>
      <c r="AE40" s="101">
        <v>0</v>
      </c>
      <c r="AF40" s="100">
        <v>4.2540845858100862E-2</v>
      </c>
      <c r="AG40" s="98">
        <v>0.99981924454292848</v>
      </c>
      <c r="AH40" s="97">
        <v>1</v>
      </c>
      <c r="AI40" s="99">
        <v>1.0161553123783369E-4</v>
      </c>
    </row>
    <row r="41" spans="1:35" ht="18" x14ac:dyDescent="0.4">
      <c r="A41" s="101">
        <v>0</v>
      </c>
      <c r="B41" s="101">
        <v>0</v>
      </c>
      <c r="C41" s="101">
        <v>0</v>
      </c>
      <c r="D41" s="101">
        <v>0</v>
      </c>
      <c r="E41" s="97">
        <v>1</v>
      </c>
      <c r="F41" s="101">
        <v>0</v>
      </c>
      <c r="G41" s="101">
        <v>0</v>
      </c>
      <c r="H41" s="101">
        <v>0</v>
      </c>
      <c r="I41" s="101">
        <v>0</v>
      </c>
      <c r="J41" s="101">
        <v>0</v>
      </c>
      <c r="K41" s="101">
        <v>0</v>
      </c>
      <c r="L41" s="97">
        <v>1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97">
        <v>1</v>
      </c>
      <c r="T41" s="101">
        <v>0</v>
      </c>
      <c r="U41" s="101">
        <v>0</v>
      </c>
      <c r="V41" s="101">
        <v>0</v>
      </c>
      <c r="W41" s="101">
        <v>0</v>
      </c>
      <c r="X41" s="101">
        <v>0</v>
      </c>
      <c r="Y41" s="101">
        <v>0</v>
      </c>
      <c r="Z41" s="97">
        <v>1</v>
      </c>
      <c r="AA41" s="101">
        <v>0</v>
      </c>
      <c r="AB41" s="101">
        <v>0</v>
      </c>
      <c r="AC41" s="96" t="s">
        <v>326</v>
      </c>
      <c r="AD41" s="100">
        <v>3.7214363104038257E-2</v>
      </c>
      <c r="AE41" s="101">
        <v>0</v>
      </c>
      <c r="AF41" s="100">
        <v>3.7214363104038257E-2</v>
      </c>
      <c r="AG41" s="98">
        <v>0.99990813692859259</v>
      </c>
      <c r="AH41" s="97">
        <v>1</v>
      </c>
      <c r="AI41" s="99">
        <v>8.8892385664080073E-5</v>
      </c>
    </row>
    <row r="42" spans="1:35" ht="18" x14ac:dyDescent="0.4">
      <c r="A42" s="101">
        <v>0</v>
      </c>
      <c r="B42" s="101">
        <v>0</v>
      </c>
      <c r="C42" s="101">
        <v>0</v>
      </c>
      <c r="D42" s="101">
        <v>0</v>
      </c>
      <c r="E42" s="97">
        <v>1</v>
      </c>
      <c r="F42" s="101">
        <v>0</v>
      </c>
      <c r="G42" s="101">
        <v>0</v>
      </c>
      <c r="H42" s="99" t="s">
        <v>308</v>
      </c>
      <c r="I42" s="101">
        <v>0</v>
      </c>
      <c r="J42" s="101">
        <v>0</v>
      </c>
      <c r="K42" s="101">
        <v>0</v>
      </c>
      <c r="L42" s="97">
        <v>1</v>
      </c>
      <c r="M42" s="101">
        <v>0</v>
      </c>
      <c r="N42" s="101">
        <v>0</v>
      </c>
      <c r="O42" s="101">
        <v>0</v>
      </c>
      <c r="P42" s="101">
        <v>0</v>
      </c>
      <c r="Q42" s="101">
        <v>0</v>
      </c>
      <c r="R42" s="101">
        <v>0</v>
      </c>
      <c r="S42" s="97">
        <v>1</v>
      </c>
      <c r="T42" s="101">
        <v>0</v>
      </c>
      <c r="U42" s="101">
        <v>0</v>
      </c>
      <c r="V42" s="101">
        <v>0</v>
      </c>
      <c r="W42" s="101">
        <v>0</v>
      </c>
      <c r="X42" s="101">
        <v>0</v>
      </c>
      <c r="Y42" s="101">
        <v>0</v>
      </c>
      <c r="Z42" s="97">
        <v>1</v>
      </c>
      <c r="AA42" s="101">
        <v>0</v>
      </c>
      <c r="AB42" s="101">
        <v>0</v>
      </c>
      <c r="AC42" s="96" t="s">
        <v>328</v>
      </c>
      <c r="AD42" s="99">
        <v>8.589358735369975E-3</v>
      </c>
      <c r="AE42" s="101">
        <v>0</v>
      </c>
      <c r="AF42" s="99">
        <v>8.589358735369975E-3</v>
      </c>
      <c r="AG42" s="98">
        <v>0.99992865396894015</v>
      </c>
      <c r="AH42" s="97">
        <v>1</v>
      </c>
      <c r="AI42" s="99">
        <v>2.0517040347488571E-5</v>
      </c>
    </row>
    <row r="43" spans="1:35" ht="18" x14ac:dyDescent="0.4">
      <c r="A43" s="101">
        <v>0</v>
      </c>
      <c r="B43" s="101">
        <v>0</v>
      </c>
      <c r="C43" s="101">
        <v>0</v>
      </c>
      <c r="D43" s="101">
        <v>0</v>
      </c>
      <c r="E43" s="97">
        <v>1</v>
      </c>
      <c r="F43" s="101">
        <v>0</v>
      </c>
      <c r="G43" s="101">
        <v>0</v>
      </c>
      <c r="H43" s="96" t="s">
        <v>497</v>
      </c>
      <c r="I43" s="101">
        <v>0</v>
      </c>
      <c r="J43" s="101">
        <v>0</v>
      </c>
      <c r="K43" s="101">
        <v>0</v>
      </c>
      <c r="L43" s="97">
        <v>1</v>
      </c>
      <c r="M43" s="101">
        <v>0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97">
        <v>1</v>
      </c>
      <c r="T43" s="101">
        <v>0</v>
      </c>
      <c r="U43" s="101">
        <v>0</v>
      </c>
      <c r="V43" s="99" t="s">
        <v>308</v>
      </c>
      <c r="W43" s="101">
        <v>0</v>
      </c>
      <c r="X43" s="101">
        <v>0</v>
      </c>
      <c r="Y43" s="101">
        <v>0</v>
      </c>
      <c r="Z43" s="97">
        <v>1</v>
      </c>
      <c r="AA43" s="101">
        <v>0</v>
      </c>
      <c r="AB43" s="101">
        <v>0</v>
      </c>
      <c r="AC43" s="96" t="s">
        <v>330</v>
      </c>
      <c r="AD43" s="99">
        <v>6.7413781350457325E-3</v>
      </c>
      <c r="AE43" s="101">
        <v>0</v>
      </c>
      <c r="AF43" s="99">
        <v>6.7413781350457325E-3</v>
      </c>
      <c r="AG43" s="98">
        <v>0.99994475681566652</v>
      </c>
      <c r="AH43" s="97">
        <v>1</v>
      </c>
      <c r="AI43" s="99">
        <v>1.6102846726479505E-5</v>
      </c>
    </row>
    <row r="44" spans="1:35" ht="18" x14ac:dyDescent="0.4">
      <c r="A44" s="101">
        <v>0</v>
      </c>
      <c r="B44" s="101">
        <v>0</v>
      </c>
      <c r="C44" s="101">
        <v>0</v>
      </c>
      <c r="D44" s="101">
        <v>0</v>
      </c>
      <c r="E44" s="97">
        <v>1</v>
      </c>
      <c r="F44" s="101">
        <v>0</v>
      </c>
      <c r="G44" s="101">
        <v>0</v>
      </c>
      <c r="H44" s="96" t="s">
        <v>330</v>
      </c>
      <c r="I44" s="101">
        <v>0</v>
      </c>
      <c r="J44" s="101">
        <v>0</v>
      </c>
      <c r="K44" s="101">
        <v>0</v>
      </c>
      <c r="L44" s="97">
        <v>1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97">
        <v>1</v>
      </c>
      <c r="T44" s="101">
        <v>0</v>
      </c>
      <c r="U44" s="101">
        <v>0</v>
      </c>
      <c r="V44" s="96" t="s">
        <v>497</v>
      </c>
      <c r="W44" s="101">
        <v>0</v>
      </c>
      <c r="X44" s="101">
        <v>0</v>
      </c>
      <c r="Y44" s="101">
        <v>0</v>
      </c>
      <c r="Z44" s="97">
        <v>1</v>
      </c>
      <c r="AA44" s="101">
        <v>0</v>
      </c>
      <c r="AB44" s="101">
        <v>0</v>
      </c>
      <c r="AC44" s="96" t="s">
        <v>331</v>
      </c>
      <c r="AD44" s="99">
        <v>5.6327025683631324E-3</v>
      </c>
      <c r="AE44" s="101">
        <v>0</v>
      </c>
      <c r="AF44" s="99">
        <v>5.6327025683631324E-3</v>
      </c>
      <c r="AG44" s="98">
        <v>0.99995821141564567</v>
      </c>
      <c r="AH44" s="97">
        <v>1</v>
      </c>
      <c r="AI44" s="99">
        <v>1.3454599978997271E-5</v>
      </c>
    </row>
    <row r="45" spans="1:35" ht="18" x14ac:dyDescent="0.4">
      <c r="A45" s="101">
        <v>0</v>
      </c>
      <c r="B45" s="101">
        <v>0</v>
      </c>
      <c r="C45" s="101">
        <v>0</v>
      </c>
      <c r="D45" s="101">
        <v>0</v>
      </c>
      <c r="E45" s="97">
        <v>1</v>
      </c>
      <c r="F45" s="101">
        <v>0</v>
      </c>
      <c r="G45" s="101">
        <v>0</v>
      </c>
      <c r="H45" s="96" t="s">
        <v>335</v>
      </c>
      <c r="I45" s="101">
        <v>0</v>
      </c>
      <c r="J45" s="101">
        <v>0</v>
      </c>
      <c r="K45" s="101">
        <v>0</v>
      </c>
      <c r="L45" s="97">
        <v>1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97">
        <v>1</v>
      </c>
      <c r="T45" s="101">
        <v>0</v>
      </c>
      <c r="U45" s="101">
        <v>0</v>
      </c>
      <c r="V45" s="96" t="s">
        <v>330</v>
      </c>
      <c r="W45" s="101">
        <v>0</v>
      </c>
      <c r="X45" s="101">
        <v>0</v>
      </c>
      <c r="Y45" s="101">
        <v>0</v>
      </c>
      <c r="Z45" s="97">
        <v>1</v>
      </c>
      <c r="AA45" s="101">
        <v>0</v>
      </c>
      <c r="AB45" s="101">
        <v>0</v>
      </c>
      <c r="AC45" s="96" t="s">
        <v>332</v>
      </c>
      <c r="AD45" s="99">
        <v>5.3899486698860809E-3</v>
      </c>
      <c r="AE45" s="101">
        <v>0</v>
      </c>
      <c r="AF45" s="99">
        <v>5.3899486698860809E-3</v>
      </c>
      <c r="AG45" s="98">
        <v>0.99997108615958608</v>
      </c>
      <c r="AH45" s="97">
        <v>1</v>
      </c>
      <c r="AI45" s="99">
        <v>1.2874743940495313E-5</v>
      </c>
    </row>
    <row r="46" spans="1:35" ht="18" x14ac:dyDescent="0.4">
      <c r="A46" s="101">
        <v>0</v>
      </c>
      <c r="B46" s="101">
        <v>0</v>
      </c>
      <c r="C46" s="101">
        <v>0</v>
      </c>
      <c r="D46" s="101">
        <v>0</v>
      </c>
      <c r="E46" s="97">
        <v>1</v>
      </c>
      <c r="F46" s="101">
        <v>0</v>
      </c>
      <c r="G46" s="101">
        <v>0</v>
      </c>
      <c r="H46" s="96" t="s">
        <v>287</v>
      </c>
      <c r="I46" s="101">
        <v>0</v>
      </c>
      <c r="J46" s="101">
        <v>0</v>
      </c>
      <c r="K46" s="101">
        <v>0</v>
      </c>
      <c r="L46" s="97">
        <v>1</v>
      </c>
      <c r="M46" s="101">
        <v>0</v>
      </c>
      <c r="N46" s="101">
        <v>0</v>
      </c>
      <c r="O46" s="99" t="s">
        <v>308</v>
      </c>
      <c r="P46" s="101">
        <v>0</v>
      </c>
      <c r="Q46" s="101">
        <v>0</v>
      </c>
      <c r="R46" s="101">
        <v>0</v>
      </c>
      <c r="S46" s="97">
        <v>1</v>
      </c>
      <c r="T46" s="101">
        <v>0</v>
      </c>
      <c r="U46" s="101">
        <v>0</v>
      </c>
      <c r="V46" s="96" t="s">
        <v>232</v>
      </c>
      <c r="W46" s="101">
        <v>0</v>
      </c>
      <c r="X46" s="101">
        <v>0</v>
      </c>
      <c r="Y46" s="101">
        <v>0</v>
      </c>
      <c r="Z46" s="97">
        <v>1</v>
      </c>
      <c r="AA46" s="101">
        <v>0</v>
      </c>
      <c r="AB46" s="101">
        <v>0</v>
      </c>
      <c r="AC46" s="96" t="s">
        <v>436</v>
      </c>
      <c r="AD46" s="99">
        <v>5.2780557281056194E-3</v>
      </c>
      <c r="AE46" s="101">
        <v>0</v>
      </c>
      <c r="AF46" s="99">
        <v>5.2780557281056194E-3</v>
      </c>
      <c r="AG46" s="98">
        <v>0.99998369362955752</v>
      </c>
      <c r="AH46" s="97">
        <v>1</v>
      </c>
      <c r="AI46" s="99">
        <v>1.2607469971408956E-5</v>
      </c>
    </row>
    <row r="47" spans="1:35" ht="18" x14ac:dyDescent="0.4">
      <c r="A47" s="99" t="s">
        <v>308</v>
      </c>
      <c r="B47" s="101">
        <v>0</v>
      </c>
      <c r="C47" s="101">
        <v>0</v>
      </c>
      <c r="D47" s="101">
        <v>0</v>
      </c>
      <c r="E47" s="97">
        <v>1</v>
      </c>
      <c r="F47" s="101">
        <v>0</v>
      </c>
      <c r="G47" s="101">
        <v>0</v>
      </c>
      <c r="H47" s="96" t="s">
        <v>249</v>
      </c>
      <c r="I47" s="101">
        <v>0</v>
      </c>
      <c r="J47" s="101">
        <v>0</v>
      </c>
      <c r="K47" s="101">
        <v>0</v>
      </c>
      <c r="L47" s="97">
        <v>1</v>
      </c>
      <c r="M47" s="101">
        <v>0</v>
      </c>
      <c r="N47" s="101">
        <v>0</v>
      </c>
      <c r="O47" s="96" t="s">
        <v>497</v>
      </c>
      <c r="P47" s="101">
        <v>0</v>
      </c>
      <c r="Q47" s="101">
        <v>0</v>
      </c>
      <c r="R47" s="101">
        <v>0</v>
      </c>
      <c r="S47" s="97">
        <v>1</v>
      </c>
      <c r="T47" s="101">
        <v>0</v>
      </c>
      <c r="U47" s="101">
        <v>0</v>
      </c>
      <c r="V47" s="96" t="s">
        <v>335</v>
      </c>
      <c r="W47" s="101">
        <v>0</v>
      </c>
      <c r="X47" s="101">
        <v>0</v>
      </c>
      <c r="Y47" s="101">
        <v>0</v>
      </c>
      <c r="Z47" s="97">
        <v>1</v>
      </c>
      <c r="AA47" s="101">
        <v>0</v>
      </c>
      <c r="AB47" s="101">
        <v>0</v>
      </c>
      <c r="AC47" s="96" t="s">
        <v>301</v>
      </c>
      <c r="AD47" s="99">
        <v>4.3486737516912587E-3</v>
      </c>
      <c r="AE47" s="99">
        <v>4.3486737516912587E-3</v>
      </c>
      <c r="AF47" s="101">
        <v>0</v>
      </c>
      <c r="AG47" s="98">
        <v>0.9999940811238478</v>
      </c>
      <c r="AH47" s="101">
        <v>0</v>
      </c>
      <c r="AI47" s="101">
        <v>0</v>
      </c>
    </row>
    <row r="48" spans="1:35" ht="18" x14ac:dyDescent="0.4">
      <c r="A48" s="96" t="s">
        <v>497</v>
      </c>
      <c r="B48" s="101">
        <v>0</v>
      </c>
      <c r="C48" s="101">
        <v>0</v>
      </c>
      <c r="D48" s="101">
        <v>0</v>
      </c>
      <c r="E48" s="97">
        <v>1</v>
      </c>
      <c r="F48" s="101">
        <v>0</v>
      </c>
      <c r="G48" s="101">
        <v>0</v>
      </c>
      <c r="H48" s="96" t="s">
        <v>302</v>
      </c>
      <c r="I48" s="101">
        <v>0</v>
      </c>
      <c r="J48" s="101">
        <v>0</v>
      </c>
      <c r="K48" s="101">
        <v>0</v>
      </c>
      <c r="L48" s="97">
        <v>1</v>
      </c>
      <c r="M48" s="101">
        <v>0</v>
      </c>
      <c r="N48" s="101">
        <v>0</v>
      </c>
      <c r="O48" s="96" t="s">
        <v>330</v>
      </c>
      <c r="P48" s="101">
        <v>0</v>
      </c>
      <c r="Q48" s="101">
        <v>0</v>
      </c>
      <c r="R48" s="101">
        <v>0</v>
      </c>
      <c r="S48" s="97">
        <v>1</v>
      </c>
      <c r="T48" s="101">
        <v>0</v>
      </c>
      <c r="U48" s="101">
        <v>0</v>
      </c>
      <c r="V48" s="96" t="s">
        <v>287</v>
      </c>
      <c r="W48" s="101">
        <v>0</v>
      </c>
      <c r="X48" s="101">
        <v>0</v>
      </c>
      <c r="Y48" s="101">
        <v>0</v>
      </c>
      <c r="Z48" s="97">
        <v>1</v>
      </c>
      <c r="AA48" s="101">
        <v>0</v>
      </c>
      <c r="AB48" s="101">
        <v>0</v>
      </c>
      <c r="AC48" s="96" t="s">
        <v>320</v>
      </c>
      <c r="AD48" s="99">
        <v>2.1378138340703576E-3</v>
      </c>
      <c r="AE48" s="101">
        <v>0</v>
      </c>
      <c r="AF48" s="99">
        <v>2.1378138340703576E-3</v>
      </c>
      <c r="AG48" s="98">
        <v>0.99999918762993756</v>
      </c>
      <c r="AH48" s="97">
        <v>1</v>
      </c>
      <c r="AI48" s="99">
        <v>5.1065060897298151E-6</v>
      </c>
    </row>
    <row r="49" spans="1:35" ht="18" x14ac:dyDescent="0.4">
      <c r="A49" s="96" t="s">
        <v>330</v>
      </c>
      <c r="B49" s="101">
        <v>0</v>
      </c>
      <c r="C49" s="101">
        <v>0</v>
      </c>
      <c r="D49" s="101">
        <v>0</v>
      </c>
      <c r="E49" s="97">
        <v>1</v>
      </c>
      <c r="F49" s="101">
        <v>0</v>
      </c>
      <c r="G49" s="101">
        <v>0</v>
      </c>
      <c r="H49" s="96" t="s">
        <v>326</v>
      </c>
      <c r="I49" s="101">
        <v>0</v>
      </c>
      <c r="J49" s="101">
        <v>0</v>
      </c>
      <c r="K49" s="101">
        <v>0</v>
      </c>
      <c r="L49" s="97">
        <v>1</v>
      </c>
      <c r="M49" s="101">
        <v>0</v>
      </c>
      <c r="N49" s="101">
        <v>0</v>
      </c>
      <c r="O49" s="96" t="s">
        <v>335</v>
      </c>
      <c r="P49" s="101">
        <v>0</v>
      </c>
      <c r="Q49" s="101">
        <v>0</v>
      </c>
      <c r="R49" s="101">
        <v>0</v>
      </c>
      <c r="S49" s="97">
        <v>1</v>
      </c>
      <c r="T49" s="101">
        <v>0</v>
      </c>
      <c r="U49" s="101">
        <v>0</v>
      </c>
      <c r="V49" s="96" t="s">
        <v>249</v>
      </c>
      <c r="W49" s="101">
        <v>0</v>
      </c>
      <c r="X49" s="101">
        <v>0</v>
      </c>
      <c r="Y49" s="101">
        <v>0</v>
      </c>
      <c r="Z49" s="97">
        <v>1</v>
      </c>
      <c r="AA49" s="101">
        <v>0</v>
      </c>
      <c r="AB49" s="101">
        <v>0</v>
      </c>
      <c r="AC49" s="96" t="s">
        <v>334</v>
      </c>
      <c r="AD49" s="99">
        <v>3.3907972289477095E-4</v>
      </c>
      <c r="AE49" s="101">
        <v>0</v>
      </c>
      <c r="AF49" s="99">
        <v>3.3907972289477095E-4</v>
      </c>
      <c r="AG49" s="98">
        <v>0.9999999975754259</v>
      </c>
      <c r="AH49" s="97">
        <v>1</v>
      </c>
      <c r="AI49" s="99">
        <v>8.0994548836335216E-7</v>
      </c>
    </row>
    <row r="50" spans="1:35" ht="18" x14ac:dyDescent="0.4">
      <c r="A50" s="96" t="s">
        <v>232</v>
      </c>
      <c r="B50" s="101">
        <v>0</v>
      </c>
      <c r="C50" s="101">
        <v>0</v>
      </c>
      <c r="D50" s="101">
        <v>0</v>
      </c>
      <c r="E50" s="97">
        <v>1</v>
      </c>
      <c r="F50" s="101">
        <v>0</v>
      </c>
      <c r="G50" s="101">
        <v>0</v>
      </c>
      <c r="H50" s="96" t="s">
        <v>309</v>
      </c>
      <c r="I50" s="101">
        <v>0</v>
      </c>
      <c r="J50" s="101">
        <v>0</v>
      </c>
      <c r="K50" s="101">
        <v>0</v>
      </c>
      <c r="L50" s="97">
        <v>1</v>
      </c>
      <c r="M50" s="101">
        <v>0</v>
      </c>
      <c r="N50" s="101">
        <v>0</v>
      </c>
      <c r="O50" s="96" t="s">
        <v>287</v>
      </c>
      <c r="P50" s="101">
        <v>0</v>
      </c>
      <c r="Q50" s="101">
        <v>0</v>
      </c>
      <c r="R50" s="101">
        <v>0</v>
      </c>
      <c r="S50" s="97">
        <v>1</v>
      </c>
      <c r="T50" s="101">
        <v>0</v>
      </c>
      <c r="U50" s="101">
        <v>0</v>
      </c>
      <c r="V50" s="96" t="s">
        <v>302</v>
      </c>
      <c r="W50" s="101">
        <v>0</v>
      </c>
      <c r="X50" s="101">
        <v>0</v>
      </c>
      <c r="Y50" s="101">
        <v>0</v>
      </c>
      <c r="Z50" s="97">
        <v>1</v>
      </c>
      <c r="AA50" s="101">
        <v>0</v>
      </c>
      <c r="AB50" s="101">
        <v>0</v>
      </c>
      <c r="AC50" s="96" t="s">
        <v>224</v>
      </c>
      <c r="AD50" s="99">
        <v>8.8029870712578475E-7</v>
      </c>
      <c r="AE50" s="99">
        <v>8.8029870712578475E-7</v>
      </c>
      <c r="AF50" s="101">
        <v>0</v>
      </c>
      <c r="AG50" s="98">
        <v>0.99999999967815845</v>
      </c>
      <c r="AH50" s="101">
        <v>0</v>
      </c>
      <c r="AI50" s="101">
        <v>0</v>
      </c>
    </row>
    <row r="51" spans="1:35" ht="18" x14ac:dyDescent="0.4">
      <c r="A51" s="96" t="s">
        <v>335</v>
      </c>
      <c r="B51" s="101">
        <v>0</v>
      </c>
      <c r="C51" s="101">
        <v>0</v>
      </c>
      <c r="D51" s="101">
        <v>0</v>
      </c>
      <c r="E51" s="97">
        <v>1</v>
      </c>
      <c r="F51" s="101">
        <v>0</v>
      </c>
      <c r="G51" s="101">
        <v>0</v>
      </c>
      <c r="H51" s="96" t="s">
        <v>282</v>
      </c>
      <c r="I51" s="101">
        <v>0</v>
      </c>
      <c r="J51" s="101">
        <v>0</v>
      </c>
      <c r="K51" s="101">
        <v>0</v>
      </c>
      <c r="L51" s="97">
        <v>1</v>
      </c>
      <c r="M51" s="101">
        <v>0</v>
      </c>
      <c r="N51" s="101">
        <v>0</v>
      </c>
      <c r="O51" s="96" t="s">
        <v>249</v>
      </c>
      <c r="P51" s="101">
        <v>0</v>
      </c>
      <c r="Q51" s="101">
        <v>0</v>
      </c>
      <c r="R51" s="101">
        <v>0</v>
      </c>
      <c r="S51" s="97">
        <v>1</v>
      </c>
      <c r="T51" s="101">
        <v>0</v>
      </c>
      <c r="U51" s="101">
        <v>0</v>
      </c>
      <c r="V51" s="96" t="s">
        <v>326</v>
      </c>
      <c r="W51" s="101">
        <v>0</v>
      </c>
      <c r="X51" s="101">
        <v>0</v>
      </c>
      <c r="Y51" s="101">
        <v>0</v>
      </c>
      <c r="Z51" s="97">
        <v>1</v>
      </c>
      <c r="AA51" s="101">
        <v>0</v>
      </c>
      <c r="AB51" s="101">
        <v>0</v>
      </c>
      <c r="AC51" s="96" t="s">
        <v>218</v>
      </c>
      <c r="AD51" s="99">
        <v>1.2511441256997626E-7</v>
      </c>
      <c r="AE51" s="99">
        <v>1.2511441256997626E-7</v>
      </c>
      <c r="AF51" s="101">
        <v>0</v>
      </c>
      <c r="AG51" s="98">
        <v>0.99999999997701405</v>
      </c>
      <c r="AH51" s="101">
        <v>0</v>
      </c>
      <c r="AI51" s="101">
        <v>0</v>
      </c>
    </row>
    <row r="52" spans="1:35" ht="18" x14ac:dyDescent="0.4">
      <c r="A52" s="96" t="s">
        <v>287</v>
      </c>
      <c r="B52" s="101">
        <v>0</v>
      </c>
      <c r="C52" s="101">
        <v>0</v>
      </c>
      <c r="D52" s="101">
        <v>0</v>
      </c>
      <c r="E52" s="97">
        <v>1</v>
      </c>
      <c r="F52" s="101">
        <v>0</v>
      </c>
      <c r="G52" s="101">
        <v>0</v>
      </c>
      <c r="H52" s="96" t="s">
        <v>215</v>
      </c>
      <c r="I52" s="101">
        <v>0</v>
      </c>
      <c r="J52" s="101">
        <v>0</v>
      </c>
      <c r="K52" s="101">
        <v>0</v>
      </c>
      <c r="L52" s="97">
        <v>1</v>
      </c>
      <c r="M52" s="101">
        <v>0</v>
      </c>
      <c r="N52" s="101">
        <v>0</v>
      </c>
      <c r="O52" s="96" t="s">
        <v>302</v>
      </c>
      <c r="P52" s="101">
        <v>0</v>
      </c>
      <c r="Q52" s="101">
        <v>0</v>
      </c>
      <c r="R52" s="101">
        <v>0</v>
      </c>
      <c r="S52" s="97">
        <v>1</v>
      </c>
      <c r="T52" s="101">
        <v>0</v>
      </c>
      <c r="U52" s="101">
        <v>0</v>
      </c>
      <c r="V52" s="96" t="s">
        <v>309</v>
      </c>
      <c r="W52" s="101">
        <v>0</v>
      </c>
      <c r="X52" s="101">
        <v>0</v>
      </c>
      <c r="Y52" s="101">
        <v>0</v>
      </c>
      <c r="Z52" s="97">
        <v>1</v>
      </c>
      <c r="AA52" s="101">
        <v>0</v>
      </c>
      <c r="AB52" s="101">
        <v>0</v>
      </c>
      <c r="AC52" s="96" t="s">
        <v>234</v>
      </c>
      <c r="AD52" s="99">
        <v>9.6229727318888457E-9</v>
      </c>
      <c r="AE52" s="99">
        <v>9.6229727318888457E-9</v>
      </c>
      <c r="AF52" s="101">
        <v>0</v>
      </c>
      <c r="AG52" s="97">
        <v>1</v>
      </c>
      <c r="AH52" s="101">
        <v>0</v>
      </c>
      <c r="AI52" s="101">
        <v>0</v>
      </c>
    </row>
    <row r="53" spans="1:35" ht="36" x14ac:dyDescent="0.4">
      <c r="A53" s="96" t="s">
        <v>249</v>
      </c>
      <c r="B53" s="101">
        <v>0</v>
      </c>
      <c r="C53" s="101">
        <v>0</v>
      </c>
      <c r="D53" s="101">
        <v>0</v>
      </c>
      <c r="E53" s="97">
        <v>1</v>
      </c>
      <c r="F53" s="101">
        <v>0</v>
      </c>
      <c r="G53" s="101">
        <v>0</v>
      </c>
      <c r="H53" s="96" t="s">
        <v>269</v>
      </c>
      <c r="I53" s="101">
        <v>0</v>
      </c>
      <c r="J53" s="101">
        <v>0</v>
      </c>
      <c r="K53" s="101">
        <v>0</v>
      </c>
      <c r="L53" s="97">
        <v>1</v>
      </c>
      <c r="M53" s="101">
        <v>0</v>
      </c>
      <c r="N53" s="101">
        <v>0</v>
      </c>
      <c r="O53" s="96" t="s">
        <v>326</v>
      </c>
      <c r="P53" s="101">
        <v>0</v>
      </c>
      <c r="Q53" s="101">
        <v>0</v>
      </c>
      <c r="R53" s="101">
        <v>0</v>
      </c>
      <c r="S53" s="97">
        <v>1</v>
      </c>
      <c r="T53" s="101">
        <v>0</v>
      </c>
      <c r="U53" s="101">
        <v>0</v>
      </c>
      <c r="V53" s="96" t="s">
        <v>282</v>
      </c>
      <c r="W53" s="101">
        <v>0</v>
      </c>
      <c r="X53" s="101">
        <v>0</v>
      </c>
      <c r="Y53" s="101">
        <v>0</v>
      </c>
      <c r="Z53" s="97">
        <v>1</v>
      </c>
      <c r="AA53" s="101">
        <v>0</v>
      </c>
      <c r="AB53" s="101">
        <v>0</v>
      </c>
      <c r="AC53" s="96" t="s">
        <v>242</v>
      </c>
      <c r="AD53" s="101">
        <v>0</v>
      </c>
      <c r="AE53" s="101">
        <v>0</v>
      </c>
      <c r="AF53" s="101">
        <v>0</v>
      </c>
      <c r="AG53" s="97">
        <v>1</v>
      </c>
      <c r="AH53" s="101">
        <v>0</v>
      </c>
      <c r="AI53" s="101">
        <v>0</v>
      </c>
    </row>
    <row r="54" spans="1:35" ht="36" x14ac:dyDescent="0.4">
      <c r="A54" s="96" t="s">
        <v>302</v>
      </c>
      <c r="B54" s="101">
        <v>0</v>
      </c>
      <c r="C54" s="101">
        <v>0</v>
      </c>
      <c r="D54" s="101">
        <v>0</v>
      </c>
      <c r="E54" s="97">
        <v>1</v>
      </c>
      <c r="F54" s="101">
        <v>0</v>
      </c>
      <c r="G54" s="101">
        <v>0</v>
      </c>
      <c r="H54" s="96" t="s">
        <v>247</v>
      </c>
      <c r="I54" s="101">
        <v>0</v>
      </c>
      <c r="J54" s="101">
        <v>0</v>
      </c>
      <c r="K54" s="101">
        <v>0</v>
      </c>
      <c r="L54" s="97">
        <v>1</v>
      </c>
      <c r="M54" s="101">
        <v>0</v>
      </c>
      <c r="N54" s="101">
        <v>0</v>
      </c>
      <c r="O54" s="96" t="s">
        <v>309</v>
      </c>
      <c r="P54" s="101">
        <v>0</v>
      </c>
      <c r="Q54" s="101">
        <v>0</v>
      </c>
      <c r="R54" s="101">
        <v>0</v>
      </c>
      <c r="S54" s="97">
        <v>1</v>
      </c>
      <c r="T54" s="101">
        <v>0</v>
      </c>
      <c r="U54" s="101">
        <v>0</v>
      </c>
      <c r="V54" s="96" t="s">
        <v>215</v>
      </c>
      <c r="W54" s="101">
        <v>0</v>
      </c>
      <c r="X54" s="101">
        <v>0</v>
      </c>
      <c r="Y54" s="101">
        <v>0</v>
      </c>
      <c r="Z54" s="97">
        <v>1</v>
      </c>
      <c r="AA54" s="101">
        <v>0</v>
      </c>
      <c r="AB54" s="101">
        <v>0</v>
      </c>
      <c r="AC54" s="96" t="s">
        <v>248</v>
      </c>
      <c r="AD54" s="101">
        <v>0</v>
      </c>
      <c r="AE54" s="101">
        <v>0</v>
      </c>
      <c r="AF54" s="101">
        <v>0</v>
      </c>
      <c r="AG54" s="97">
        <v>1</v>
      </c>
      <c r="AH54" s="101">
        <v>0</v>
      </c>
      <c r="AI54" s="101">
        <v>0</v>
      </c>
    </row>
    <row r="55" spans="1:35" ht="18" x14ac:dyDescent="0.4">
      <c r="A55" s="96" t="s">
        <v>326</v>
      </c>
      <c r="B55" s="101">
        <v>0</v>
      </c>
      <c r="C55" s="101">
        <v>0</v>
      </c>
      <c r="D55" s="101">
        <v>0</v>
      </c>
      <c r="E55" s="97">
        <v>1</v>
      </c>
      <c r="F55" s="101">
        <v>0</v>
      </c>
      <c r="G55" s="101">
        <v>0</v>
      </c>
      <c r="H55" s="96" t="s">
        <v>340</v>
      </c>
      <c r="I55" s="101">
        <v>0</v>
      </c>
      <c r="J55" s="101">
        <v>0</v>
      </c>
      <c r="K55" s="101">
        <v>0</v>
      </c>
      <c r="L55" s="97">
        <v>1</v>
      </c>
      <c r="M55" s="101">
        <v>0</v>
      </c>
      <c r="N55" s="101">
        <v>0</v>
      </c>
      <c r="O55" s="96" t="s">
        <v>282</v>
      </c>
      <c r="P55" s="101">
        <v>0</v>
      </c>
      <c r="Q55" s="101">
        <v>0</v>
      </c>
      <c r="R55" s="101">
        <v>0</v>
      </c>
      <c r="S55" s="97">
        <v>1</v>
      </c>
      <c r="T55" s="101">
        <v>0</v>
      </c>
      <c r="U55" s="101">
        <v>0</v>
      </c>
      <c r="V55" s="96" t="s">
        <v>269</v>
      </c>
      <c r="W55" s="101">
        <v>0</v>
      </c>
      <c r="X55" s="101">
        <v>0</v>
      </c>
      <c r="Y55" s="101">
        <v>0</v>
      </c>
      <c r="Z55" s="97">
        <v>1</v>
      </c>
      <c r="AA55" s="101">
        <v>0</v>
      </c>
      <c r="AB55" s="101">
        <v>0</v>
      </c>
      <c r="AC55" s="96" t="s">
        <v>255</v>
      </c>
      <c r="AD55" s="101">
        <v>0</v>
      </c>
      <c r="AE55" s="101">
        <v>0</v>
      </c>
      <c r="AF55" s="101">
        <v>0</v>
      </c>
      <c r="AG55" s="97">
        <v>1</v>
      </c>
      <c r="AH55" s="101">
        <v>0</v>
      </c>
      <c r="AI55" s="101">
        <v>0</v>
      </c>
    </row>
    <row r="56" spans="1:35" ht="36" x14ac:dyDescent="0.4">
      <c r="A56" s="96" t="s">
        <v>309</v>
      </c>
      <c r="B56" s="101">
        <v>0</v>
      </c>
      <c r="C56" s="101">
        <v>0</v>
      </c>
      <c r="D56" s="101">
        <v>0</v>
      </c>
      <c r="E56" s="97">
        <v>1</v>
      </c>
      <c r="F56" s="101">
        <v>0</v>
      </c>
      <c r="G56" s="101">
        <v>0</v>
      </c>
      <c r="H56" s="96" t="s">
        <v>265</v>
      </c>
      <c r="I56" s="101">
        <v>0</v>
      </c>
      <c r="J56" s="101">
        <v>0</v>
      </c>
      <c r="K56" s="101">
        <v>0</v>
      </c>
      <c r="L56" s="97">
        <v>1</v>
      </c>
      <c r="M56" s="101">
        <v>0</v>
      </c>
      <c r="N56" s="101">
        <v>0</v>
      </c>
      <c r="O56" s="96" t="s">
        <v>215</v>
      </c>
      <c r="P56" s="101">
        <v>0</v>
      </c>
      <c r="Q56" s="101">
        <v>0</v>
      </c>
      <c r="R56" s="101">
        <v>0</v>
      </c>
      <c r="S56" s="97">
        <v>1</v>
      </c>
      <c r="T56" s="101">
        <v>0</v>
      </c>
      <c r="U56" s="101">
        <v>0</v>
      </c>
      <c r="V56" s="96" t="s">
        <v>340</v>
      </c>
      <c r="W56" s="101">
        <v>0</v>
      </c>
      <c r="X56" s="101">
        <v>0</v>
      </c>
      <c r="Y56" s="101">
        <v>0</v>
      </c>
      <c r="Z56" s="97">
        <v>1</v>
      </c>
      <c r="AA56" s="101">
        <v>0</v>
      </c>
      <c r="AB56" s="101">
        <v>0</v>
      </c>
      <c r="AC56" s="96" t="s">
        <v>237</v>
      </c>
      <c r="AD56" s="101">
        <v>0</v>
      </c>
      <c r="AE56" s="101">
        <v>0</v>
      </c>
      <c r="AF56" s="101">
        <v>0</v>
      </c>
      <c r="AG56" s="97">
        <v>1</v>
      </c>
      <c r="AH56" s="101">
        <v>0</v>
      </c>
      <c r="AI56" s="101">
        <v>0</v>
      </c>
    </row>
    <row r="57" spans="1:35" ht="36" x14ac:dyDescent="0.4">
      <c r="A57" s="96" t="s">
        <v>282</v>
      </c>
      <c r="B57" s="101">
        <v>0</v>
      </c>
      <c r="C57" s="101">
        <v>0</v>
      </c>
      <c r="D57" s="101">
        <v>0</v>
      </c>
      <c r="E57" s="97">
        <v>1</v>
      </c>
      <c r="F57" s="101">
        <v>0</v>
      </c>
      <c r="G57" s="101">
        <v>0</v>
      </c>
      <c r="H57" s="96" t="s">
        <v>245</v>
      </c>
      <c r="I57" s="101">
        <v>0</v>
      </c>
      <c r="J57" s="101">
        <v>0</v>
      </c>
      <c r="K57" s="101">
        <v>0</v>
      </c>
      <c r="L57" s="97">
        <v>1</v>
      </c>
      <c r="M57" s="101">
        <v>0</v>
      </c>
      <c r="N57" s="101">
        <v>0</v>
      </c>
      <c r="O57" s="96" t="s">
        <v>269</v>
      </c>
      <c r="P57" s="101">
        <v>0</v>
      </c>
      <c r="Q57" s="101">
        <v>0</v>
      </c>
      <c r="R57" s="101">
        <v>0</v>
      </c>
      <c r="S57" s="97">
        <v>1</v>
      </c>
      <c r="T57" s="101">
        <v>0</v>
      </c>
      <c r="U57" s="101">
        <v>0</v>
      </c>
      <c r="V57" s="96" t="s">
        <v>281</v>
      </c>
      <c r="W57" s="101">
        <v>0</v>
      </c>
      <c r="X57" s="101">
        <v>0</v>
      </c>
      <c r="Y57" s="101">
        <v>0</v>
      </c>
      <c r="Z57" s="97">
        <v>1</v>
      </c>
      <c r="AA57" s="101">
        <v>0</v>
      </c>
      <c r="AB57" s="101">
        <v>0</v>
      </c>
      <c r="AC57" s="96" t="s">
        <v>268</v>
      </c>
      <c r="AD57" s="101">
        <v>0</v>
      </c>
      <c r="AE57" s="101">
        <v>0</v>
      </c>
      <c r="AF57" s="101">
        <v>0</v>
      </c>
      <c r="AG57" s="97">
        <v>1</v>
      </c>
      <c r="AH57" s="101">
        <v>0</v>
      </c>
      <c r="AI57" s="101">
        <v>0</v>
      </c>
    </row>
    <row r="58" spans="1:35" ht="54" x14ac:dyDescent="0.4">
      <c r="A58" s="96" t="s">
        <v>269</v>
      </c>
      <c r="B58" s="101">
        <v>0</v>
      </c>
      <c r="C58" s="101">
        <v>0</v>
      </c>
      <c r="D58" s="101">
        <v>0</v>
      </c>
      <c r="E58" s="97">
        <v>1</v>
      </c>
      <c r="F58" s="101">
        <v>0</v>
      </c>
      <c r="G58" s="101">
        <v>0</v>
      </c>
      <c r="H58" s="96" t="s">
        <v>259</v>
      </c>
      <c r="I58" s="101">
        <v>0</v>
      </c>
      <c r="J58" s="101">
        <v>0</v>
      </c>
      <c r="K58" s="101">
        <v>0</v>
      </c>
      <c r="L58" s="97">
        <v>1</v>
      </c>
      <c r="M58" s="101">
        <v>0</v>
      </c>
      <c r="N58" s="101">
        <v>0</v>
      </c>
      <c r="O58" s="96" t="s">
        <v>247</v>
      </c>
      <c r="P58" s="101">
        <v>0</v>
      </c>
      <c r="Q58" s="101">
        <v>0</v>
      </c>
      <c r="R58" s="101">
        <v>0</v>
      </c>
      <c r="S58" s="97">
        <v>1</v>
      </c>
      <c r="T58" s="101">
        <v>0</v>
      </c>
      <c r="U58" s="101">
        <v>0</v>
      </c>
      <c r="V58" s="96" t="s">
        <v>307</v>
      </c>
      <c r="W58" s="101">
        <v>0</v>
      </c>
      <c r="X58" s="101">
        <v>0</v>
      </c>
      <c r="Y58" s="101">
        <v>0</v>
      </c>
      <c r="Z58" s="97">
        <v>1</v>
      </c>
      <c r="AA58" s="101">
        <v>0</v>
      </c>
      <c r="AB58" s="101">
        <v>0</v>
      </c>
      <c r="AC58" s="96" t="s">
        <v>221</v>
      </c>
      <c r="AD58" s="101">
        <v>0</v>
      </c>
      <c r="AE58" s="101">
        <v>0</v>
      </c>
      <c r="AF58" s="101">
        <v>0</v>
      </c>
      <c r="AG58" s="97">
        <v>1</v>
      </c>
      <c r="AH58" s="101">
        <v>0</v>
      </c>
      <c r="AI58" s="101">
        <v>0</v>
      </c>
    </row>
    <row r="59" spans="1:35" ht="36" x14ac:dyDescent="0.4">
      <c r="A59" s="96" t="s">
        <v>340</v>
      </c>
      <c r="B59" s="101">
        <v>0</v>
      </c>
      <c r="C59" s="101">
        <v>0</v>
      </c>
      <c r="D59" s="101">
        <v>0</v>
      </c>
      <c r="E59" s="97">
        <v>1</v>
      </c>
      <c r="F59" s="101">
        <v>0</v>
      </c>
      <c r="G59" s="101">
        <v>0</v>
      </c>
      <c r="H59" s="96" t="s">
        <v>239</v>
      </c>
      <c r="I59" s="101">
        <v>0</v>
      </c>
      <c r="J59" s="101">
        <v>0</v>
      </c>
      <c r="K59" s="101">
        <v>0</v>
      </c>
      <c r="L59" s="97">
        <v>1</v>
      </c>
      <c r="M59" s="101">
        <v>0</v>
      </c>
      <c r="N59" s="101">
        <v>0</v>
      </c>
      <c r="O59" s="96" t="s">
        <v>340</v>
      </c>
      <c r="P59" s="101">
        <v>0</v>
      </c>
      <c r="Q59" s="101">
        <v>0</v>
      </c>
      <c r="R59" s="101">
        <v>0</v>
      </c>
      <c r="S59" s="97">
        <v>1</v>
      </c>
      <c r="T59" s="101">
        <v>0</v>
      </c>
      <c r="U59" s="101">
        <v>0</v>
      </c>
      <c r="V59" s="96" t="s">
        <v>631</v>
      </c>
      <c r="W59" s="101">
        <v>0</v>
      </c>
      <c r="X59" s="101">
        <v>0</v>
      </c>
      <c r="Y59" s="101">
        <v>0</v>
      </c>
      <c r="Z59" s="97">
        <v>1</v>
      </c>
      <c r="AA59" s="101">
        <v>0</v>
      </c>
      <c r="AB59" s="101">
        <v>0</v>
      </c>
      <c r="AC59" s="96" t="s">
        <v>227</v>
      </c>
      <c r="AD59" s="101">
        <v>0</v>
      </c>
      <c r="AE59" s="101">
        <v>0</v>
      </c>
      <c r="AF59" s="101">
        <v>0</v>
      </c>
      <c r="AG59" s="97">
        <v>1</v>
      </c>
      <c r="AH59" s="101">
        <v>0</v>
      </c>
      <c r="AI59" s="101">
        <v>0</v>
      </c>
    </row>
    <row r="60" spans="1:35" ht="36" x14ac:dyDescent="0.4">
      <c r="A60" s="96" t="s">
        <v>281</v>
      </c>
      <c r="B60" s="101">
        <v>0</v>
      </c>
      <c r="C60" s="101">
        <v>0</v>
      </c>
      <c r="D60" s="101">
        <v>0</v>
      </c>
      <c r="E60" s="97">
        <v>1</v>
      </c>
      <c r="F60" s="101">
        <v>0</v>
      </c>
      <c r="G60" s="101">
        <v>0</v>
      </c>
      <c r="H60" s="96" t="s">
        <v>281</v>
      </c>
      <c r="I60" s="101">
        <v>0</v>
      </c>
      <c r="J60" s="101">
        <v>0</v>
      </c>
      <c r="K60" s="101">
        <v>0</v>
      </c>
      <c r="L60" s="97">
        <v>1</v>
      </c>
      <c r="M60" s="101">
        <v>0</v>
      </c>
      <c r="N60" s="101">
        <v>0</v>
      </c>
      <c r="O60" s="96" t="s">
        <v>265</v>
      </c>
      <c r="P60" s="101">
        <v>0</v>
      </c>
      <c r="Q60" s="101">
        <v>0</v>
      </c>
      <c r="R60" s="101">
        <v>0</v>
      </c>
      <c r="S60" s="97">
        <v>1</v>
      </c>
      <c r="T60" s="101">
        <v>0</v>
      </c>
      <c r="U60" s="101">
        <v>0</v>
      </c>
      <c r="V60" s="96" t="s">
        <v>327</v>
      </c>
      <c r="W60" s="101">
        <v>0</v>
      </c>
      <c r="X60" s="101">
        <v>0</v>
      </c>
      <c r="Y60" s="101">
        <v>0</v>
      </c>
      <c r="Z60" s="97">
        <v>1</v>
      </c>
      <c r="AA60" s="101">
        <v>0</v>
      </c>
      <c r="AB60" s="101">
        <v>0</v>
      </c>
      <c r="AC60" s="96" t="s">
        <v>280</v>
      </c>
      <c r="AD60" s="101">
        <v>0</v>
      </c>
      <c r="AE60" s="101">
        <v>0</v>
      </c>
      <c r="AF60" s="101">
        <v>0</v>
      </c>
      <c r="AG60" s="97">
        <v>1</v>
      </c>
      <c r="AH60" s="101">
        <v>0</v>
      </c>
      <c r="AI60" s="101">
        <v>0</v>
      </c>
    </row>
    <row r="61" spans="1:35" ht="36" x14ac:dyDescent="0.4">
      <c r="A61" s="96" t="s">
        <v>307</v>
      </c>
      <c r="B61" s="101">
        <v>0</v>
      </c>
      <c r="C61" s="101">
        <v>0</v>
      </c>
      <c r="D61" s="101">
        <v>0</v>
      </c>
      <c r="E61" s="97">
        <v>1</v>
      </c>
      <c r="F61" s="101">
        <v>0</v>
      </c>
      <c r="G61" s="101">
        <v>0</v>
      </c>
      <c r="H61" s="96" t="s">
        <v>307</v>
      </c>
      <c r="I61" s="101">
        <v>0</v>
      </c>
      <c r="J61" s="101">
        <v>0</v>
      </c>
      <c r="K61" s="101">
        <v>0</v>
      </c>
      <c r="L61" s="97">
        <v>1</v>
      </c>
      <c r="M61" s="101">
        <v>0</v>
      </c>
      <c r="N61" s="101">
        <v>0</v>
      </c>
      <c r="O61" s="96" t="s">
        <v>245</v>
      </c>
      <c r="P61" s="101">
        <v>0</v>
      </c>
      <c r="Q61" s="101">
        <v>0</v>
      </c>
      <c r="R61" s="101">
        <v>0</v>
      </c>
      <c r="S61" s="97">
        <v>1</v>
      </c>
      <c r="T61" s="101">
        <v>0</v>
      </c>
      <c r="U61" s="101">
        <v>0</v>
      </c>
      <c r="V61" s="96" t="s">
        <v>292</v>
      </c>
      <c r="W61" s="101">
        <v>0</v>
      </c>
      <c r="X61" s="101">
        <v>0</v>
      </c>
      <c r="Y61" s="101">
        <v>0</v>
      </c>
      <c r="Z61" s="97">
        <v>1</v>
      </c>
      <c r="AA61" s="101">
        <v>0</v>
      </c>
      <c r="AB61" s="101">
        <v>0</v>
      </c>
      <c r="AC61" s="96" t="s">
        <v>285</v>
      </c>
      <c r="AD61" s="101">
        <v>0</v>
      </c>
      <c r="AE61" s="101">
        <v>0</v>
      </c>
      <c r="AF61" s="101">
        <v>0</v>
      </c>
      <c r="AG61" s="97">
        <v>1</v>
      </c>
      <c r="AH61" s="101">
        <v>0</v>
      </c>
      <c r="AI61" s="101">
        <v>0</v>
      </c>
    </row>
    <row r="62" spans="1:35" ht="18" x14ac:dyDescent="0.4">
      <c r="A62" s="96" t="s">
        <v>631</v>
      </c>
      <c r="B62" s="101">
        <v>0</v>
      </c>
      <c r="C62" s="101">
        <v>0</v>
      </c>
      <c r="D62" s="101">
        <v>0</v>
      </c>
      <c r="E62" s="97">
        <v>1</v>
      </c>
      <c r="F62" s="101">
        <v>0</v>
      </c>
      <c r="G62" s="101">
        <v>0</v>
      </c>
      <c r="H62" s="96" t="s">
        <v>631</v>
      </c>
      <c r="I62" s="101">
        <v>0</v>
      </c>
      <c r="J62" s="101">
        <v>0</v>
      </c>
      <c r="K62" s="101">
        <v>0</v>
      </c>
      <c r="L62" s="97">
        <v>1</v>
      </c>
      <c r="M62" s="101">
        <v>0</v>
      </c>
      <c r="N62" s="101">
        <v>0</v>
      </c>
      <c r="O62" s="96" t="s">
        <v>259</v>
      </c>
      <c r="P62" s="101">
        <v>0</v>
      </c>
      <c r="Q62" s="101">
        <v>0</v>
      </c>
      <c r="R62" s="101">
        <v>0</v>
      </c>
      <c r="S62" s="97">
        <v>1</v>
      </c>
      <c r="T62" s="101">
        <v>0</v>
      </c>
      <c r="U62" s="101">
        <v>0</v>
      </c>
      <c r="V62" s="96" t="s">
        <v>436</v>
      </c>
      <c r="W62" s="101">
        <v>0</v>
      </c>
      <c r="X62" s="101">
        <v>0</v>
      </c>
      <c r="Y62" s="101">
        <v>0</v>
      </c>
      <c r="Z62" s="97">
        <v>1</v>
      </c>
      <c r="AA62" s="101">
        <v>0</v>
      </c>
      <c r="AB62" s="101">
        <v>0</v>
      </c>
      <c r="AC62" s="96" t="s">
        <v>294</v>
      </c>
      <c r="AD62" s="101">
        <v>0</v>
      </c>
      <c r="AE62" s="101">
        <v>0</v>
      </c>
      <c r="AF62" s="101">
        <v>0</v>
      </c>
      <c r="AG62" s="97">
        <v>1</v>
      </c>
      <c r="AH62" s="101">
        <v>0</v>
      </c>
      <c r="AI62" s="101">
        <v>0</v>
      </c>
    </row>
    <row r="63" spans="1:35" ht="36" x14ac:dyDescent="0.4">
      <c r="A63" s="96" t="s">
        <v>327</v>
      </c>
      <c r="B63" s="101">
        <v>0</v>
      </c>
      <c r="C63" s="101">
        <v>0</v>
      </c>
      <c r="D63" s="101">
        <v>0</v>
      </c>
      <c r="E63" s="97">
        <v>1</v>
      </c>
      <c r="F63" s="101">
        <v>0</v>
      </c>
      <c r="G63" s="101">
        <v>0</v>
      </c>
      <c r="H63" s="96" t="s">
        <v>327</v>
      </c>
      <c r="I63" s="101">
        <v>0</v>
      </c>
      <c r="J63" s="101">
        <v>0</v>
      </c>
      <c r="K63" s="101">
        <v>0</v>
      </c>
      <c r="L63" s="97">
        <v>1</v>
      </c>
      <c r="M63" s="101">
        <v>0</v>
      </c>
      <c r="N63" s="101">
        <v>0</v>
      </c>
      <c r="O63" s="96" t="s">
        <v>239</v>
      </c>
      <c r="P63" s="101">
        <v>0</v>
      </c>
      <c r="Q63" s="101">
        <v>0</v>
      </c>
      <c r="R63" s="101">
        <v>0</v>
      </c>
      <c r="S63" s="97">
        <v>1</v>
      </c>
      <c r="T63" s="101">
        <v>0</v>
      </c>
      <c r="U63" s="101">
        <v>0</v>
      </c>
      <c r="V63" s="96" t="s">
        <v>783</v>
      </c>
      <c r="W63" s="101">
        <v>0</v>
      </c>
      <c r="X63" s="101">
        <v>0</v>
      </c>
      <c r="Y63" s="101">
        <v>0</v>
      </c>
      <c r="Z63" s="97">
        <v>1</v>
      </c>
      <c r="AA63" s="101">
        <v>0</v>
      </c>
      <c r="AB63" s="101">
        <v>0</v>
      </c>
      <c r="AC63" s="96" t="s">
        <v>297</v>
      </c>
      <c r="AD63" s="101">
        <v>0</v>
      </c>
      <c r="AE63" s="101">
        <v>0</v>
      </c>
      <c r="AF63" s="101">
        <v>0</v>
      </c>
      <c r="AG63" s="97">
        <v>1</v>
      </c>
      <c r="AH63" s="101">
        <v>0</v>
      </c>
      <c r="AI63" s="101">
        <v>0</v>
      </c>
    </row>
    <row r="64" spans="1:35" ht="18" x14ac:dyDescent="0.4">
      <c r="A64" s="96" t="s">
        <v>292</v>
      </c>
      <c r="B64" s="101">
        <v>0</v>
      </c>
      <c r="C64" s="101">
        <v>0</v>
      </c>
      <c r="D64" s="101">
        <v>0</v>
      </c>
      <c r="E64" s="97">
        <v>1</v>
      </c>
      <c r="F64" s="101">
        <v>0</v>
      </c>
      <c r="G64" s="101">
        <v>0</v>
      </c>
      <c r="H64" s="96" t="s">
        <v>292</v>
      </c>
      <c r="I64" s="101">
        <v>0</v>
      </c>
      <c r="J64" s="101">
        <v>0</v>
      </c>
      <c r="K64" s="101">
        <v>0</v>
      </c>
      <c r="L64" s="97">
        <v>1</v>
      </c>
      <c r="M64" s="101">
        <v>0</v>
      </c>
      <c r="N64" s="101">
        <v>0</v>
      </c>
      <c r="O64" s="96" t="s">
        <v>281</v>
      </c>
      <c r="P64" s="101">
        <v>0</v>
      </c>
      <c r="Q64" s="101">
        <v>0</v>
      </c>
      <c r="R64" s="101">
        <v>0</v>
      </c>
      <c r="S64" s="97">
        <v>1</v>
      </c>
      <c r="T64" s="101">
        <v>0</v>
      </c>
      <c r="U64" s="101">
        <v>0</v>
      </c>
      <c r="V64" s="96" t="s">
        <v>312</v>
      </c>
      <c r="W64" s="101">
        <v>0</v>
      </c>
      <c r="X64" s="101">
        <v>0</v>
      </c>
      <c r="Y64" s="101">
        <v>0</v>
      </c>
      <c r="Z64" s="97">
        <v>1</v>
      </c>
      <c r="AA64" s="101">
        <v>0</v>
      </c>
      <c r="AB64" s="101">
        <v>0</v>
      </c>
      <c r="AC64" s="101">
        <v>0</v>
      </c>
      <c r="AD64" s="101">
        <v>0</v>
      </c>
      <c r="AE64" s="101">
        <v>0</v>
      </c>
      <c r="AF64" s="101">
        <v>0</v>
      </c>
      <c r="AG64" s="97">
        <v>1</v>
      </c>
      <c r="AH64" s="101">
        <v>0</v>
      </c>
      <c r="AI64" s="101">
        <v>0</v>
      </c>
    </row>
    <row r="65" spans="1:35" ht="18" x14ac:dyDescent="0.4">
      <c r="A65" s="96" t="s">
        <v>783</v>
      </c>
      <c r="B65" s="101">
        <v>0</v>
      </c>
      <c r="C65" s="101">
        <v>0</v>
      </c>
      <c r="D65" s="101">
        <v>0</v>
      </c>
      <c r="E65" s="97">
        <v>1</v>
      </c>
      <c r="F65" s="101">
        <v>0</v>
      </c>
      <c r="G65" s="101">
        <v>0</v>
      </c>
      <c r="H65" s="96" t="s">
        <v>436</v>
      </c>
      <c r="I65" s="101">
        <v>0</v>
      </c>
      <c r="J65" s="101">
        <v>0</v>
      </c>
      <c r="K65" s="101">
        <v>0</v>
      </c>
      <c r="L65" s="97">
        <v>1</v>
      </c>
      <c r="M65" s="101">
        <v>0</v>
      </c>
      <c r="N65" s="101">
        <v>0</v>
      </c>
      <c r="O65" s="96" t="s">
        <v>307</v>
      </c>
      <c r="P65" s="101">
        <v>0</v>
      </c>
      <c r="Q65" s="101">
        <v>0</v>
      </c>
      <c r="R65" s="101">
        <v>0</v>
      </c>
      <c r="S65" s="97">
        <v>1</v>
      </c>
      <c r="T65" s="101">
        <v>0</v>
      </c>
      <c r="U65" s="101">
        <v>0</v>
      </c>
      <c r="V65" s="96" t="s">
        <v>266</v>
      </c>
      <c r="W65" s="101">
        <v>0</v>
      </c>
      <c r="X65" s="101">
        <v>0</v>
      </c>
      <c r="Y65" s="101">
        <v>0</v>
      </c>
      <c r="Z65" s="97">
        <v>1</v>
      </c>
      <c r="AA65" s="101">
        <v>0</v>
      </c>
      <c r="AB65" s="101">
        <v>0</v>
      </c>
      <c r="AC65" s="101">
        <v>0</v>
      </c>
      <c r="AD65" s="101">
        <v>0</v>
      </c>
      <c r="AE65" s="101">
        <v>0</v>
      </c>
      <c r="AF65" s="101">
        <v>0</v>
      </c>
      <c r="AG65" s="97">
        <v>1</v>
      </c>
      <c r="AH65" s="101">
        <v>0</v>
      </c>
      <c r="AI65" s="101">
        <v>0</v>
      </c>
    </row>
    <row r="66" spans="1:35" ht="18" x14ac:dyDescent="0.4">
      <c r="A66" s="96" t="s">
        <v>312</v>
      </c>
      <c r="B66" s="101">
        <v>0</v>
      </c>
      <c r="C66" s="101">
        <v>0</v>
      </c>
      <c r="D66" s="101">
        <v>0</v>
      </c>
      <c r="E66" s="97">
        <v>1</v>
      </c>
      <c r="F66" s="101">
        <v>0</v>
      </c>
      <c r="G66" s="101">
        <v>0</v>
      </c>
      <c r="H66" s="96" t="s">
        <v>783</v>
      </c>
      <c r="I66" s="101">
        <v>0</v>
      </c>
      <c r="J66" s="101">
        <v>0</v>
      </c>
      <c r="K66" s="101">
        <v>0</v>
      </c>
      <c r="L66" s="97">
        <v>1</v>
      </c>
      <c r="M66" s="101">
        <v>0</v>
      </c>
      <c r="N66" s="101">
        <v>0</v>
      </c>
      <c r="O66" s="96" t="s">
        <v>631</v>
      </c>
      <c r="P66" s="101">
        <v>0</v>
      </c>
      <c r="Q66" s="101">
        <v>0</v>
      </c>
      <c r="R66" s="101">
        <v>0</v>
      </c>
      <c r="S66" s="97">
        <v>1</v>
      </c>
      <c r="T66" s="101">
        <v>0</v>
      </c>
      <c r="U66" s="101">
        <v>0</v>
      </c>
      <c r="V66" s="96" t="s">
        <v>303</v>
      </c>
      <c r="W66" s="101">
        <v>0</v>
      </c>
      <c r="X66" s="101">
        <v>0</v>
      </c>
      <c r="Y66" s="101">
        <v>0</v>
      </c>
      <c r="Z66" s="97">
        <v>1</v>
      </c>
      <c r="AA66" s="101">
        <v>0</v>
      </c>
      <c r="AB66" s="101">
        <v>0</v>
      </c>
      <c r="AC66" s="101">
        <v>0</v>
      </c>
      <c r="AD66" s="101">
        <v>0</v>
      </c>
      <c r="AE66" s="101">
        <v>0</v>
      </c>
      <c r="AF66" s="101">
        <v>0</v>
      </c>
      <c r="AG66" s="97">
        <v>1</v>
      </c>
      <c r="AH66" s="101">
        <v>0</v>
      </c>
      <c r="AI66" s="101">
        <v>0</v>
      </c>
    </row>
    <row r="67" spans="1:35" ht="18" x14ac:dyDescent="0.4">
      <c r="A67" s="96" t="s">
        <v>266</v>
      </c>
      <c r="B67" s="101">
        <v>0</v>
      </c>
      <c r="C67" s="101">
        <v>0</v>
      </c>
      <c r="D67" s="101">
        <v>0</v>
      </c>
      <c r="E67" s="97">
        <v>1</v>
      </c>
      <c r="F67" s="101">
        <v>0</v>
      </c>
      <c r="G67" s="101">
        <v>0</v>
      </c>
      <c r="H67" s="96" t="s">
        <v>312</v>
      </c>
      <c r="I67" s="101">
        <v>0</v>
      </c>
      <c r="J67" s="101">
        <v>0</v>
      </c>
      <c r="K67" s="101">
        <v>0</v>
      </c>
      <c r="L67" s="97">
        <v>1</v>
      </c>
      <c r="M67" s="101">
        <v>0</v>
      </c>
      <c r="N67" s="101">
        <v>0</v>
      </c>
      <c r="O67" s="96" t="s">
        <v>327</v>
      </c>
      <c r="P67" s="101">
        <v>0</v>
      </c>
      <c r="Q67" s="101">
        <v>0</v>
      </c>
      <c r="R67" s="101">
        <v>0</v>
      </c>
      <c r="S67" s="97">
        <v>1</v>
      </c>
      <c r="T67" s="101">
        <v>0</v>
      </c>
      <c r="U67" s="101">
        <v>0</v>
      </c>
      <c r="V67" s="96" t="s">
        <v>495</v>
      </c>
      <c r="W67" s="101">
        <v>0</v>
      </c>
      <c r="X67" s="101">
        <v>0</v>
      </c>
      <c r="Y67" s="101">
        <v>0</v>
      </c>
      <c r="Z67" s="97">
        <v>1</v>
      </c>
      <c r="AA67" s="101">
        <v>0</v>
      </c>
      <c r="AB67" s="101">
        <v>0</v>
      </c>
      <c r="AC67" s="101">
        <v>0</v>
      </c>
      <c r="AD67" s="101">
        <v>0</v>
      </c>
      <c r="AE67" s="101">
        <v>0</v>
      </c>
      <c r="AF67" s="101">
        <v>0</v>
      </c>
      <c r="AG67" s="97">
        <v>1</v>
      </c>
      <c r="AH67" s="101">
        <v>0</v>
      </c>
      <c r="AI67" s="101">
        <v>0</v>
      </c>
    </row>
    <row r="68" spans="1:35" ht="18" x14ac:dyDescent="0.4">
      <c r="A68" s="96" t="s">
        <v>303</v>
      </c>
      <c r="B68" s="101">
        <v>0</v>
      </c>
      <c r="C68" s="101">
        <v>0</v>
      </c>
      <c r="D68" s="101">
        <v>0</v>
      </c>
      <c r="E68" s="97">
        <v>1</v>
      </c>
      <c r="F68" s="101">
        <v>0</v>
      </c>
      <c r="G68" s="101">
        <v>0</v>
      </c>
      <c r="H68" s="96" t="s">
        <v>266</v>
      </c>
      <c r="I68" s="101">
        <v>0</v>
      </c>
      <c r="J68" s="101">
        <v>0</v>
      </c>
      <c r="K68" s="101">
        <v>0</v>
      </c>
      <c r="L68" s="97">
        <v>1</v>
      </c>
      <c r="M68" s="101">
        <v>0</v>
      </c>
      <c r="N68" s="101">
        <v>0</v>
      </c>
      <c r="O68" s="96" t="s">
        <v>292</v>
      </c>
      <c r="P68" s="101">
        <v>0</v>
      </c>
      <c r="Q68" s="101">
        <v>0</v>
      </c>
      <c r="R68" s="101">
        <v>0</v>
      </c>
      <c r="S68" s="97">
        <v>1</v>
      </c>
      <c r="T68" s="101">
        <v>0</v>
      </c>
      <c r="U68" s="101">
        <v>0</v>
      </c>
      <c r="V68" s="96" t="s">
        <v>301</v>
      </c>
      <c r="W68" s="101">
        <v>0</v>
      </c>
      <c r="X68" s="101">
        <v>0</v>
      </c>
      <c r="Y68" s="101">
        <v>0</v>
      </c>
      <c r="Z68" s="97">
        <v>1</v>
      </c>
      <c r="AA68" s="101">
        <v>0</v>
      </c>
      <c r="AB68" s="101">
        <v>0</v>
      </c>
      <c r="AC68" s="101">
        <v>0</v>
      </c>
      <c r="AD68" s="101">
        <v>0</v>
      </c>
      <c r="AE68" s="101">
        <v>0</v>
      </c>
      <c r="AF68" s="101">
        <v>0</v>
      </c>
      <c r="AG68" s="97">
        <v>1</v>
      </c>
      <c r="AH68" s="101">
        <v>0</v>
      </c>
      <c r="AI68" s="101">
        <v>0</v>
      </c>
    </row>
    <row r="69" spans="1:35" ht="18" x14ac:dyDescent="0.4">
      <c r="A69" s="96" t="s">
        <v>495</v>
      </c>
      <c r="B69" s="101">
        <v>0</v>
      </c>
      <c r="C69" s="101">
        <v>0</v>
      </c>
      <c r="D69" s="101">
        <v>0</v>
      </c>
      <c r="E69" s="97">
        <v>1</v>
      </c>
      <c r="F69" s="101">
        <v>0</v>
      </c>
      <c r="G69" s="101">
        <v>0</v>
      </c>
      <c r="H69" s="96" t="s">
        <v>303</v>
      </c>
      <c r="I69" s="101">
        <v>0</v>
      </c>
      <c r="J69" s="101">
        <v>0</v>
      </c>
      <c r="K69" s="101">
        <v>0</v>
      </c>
      <c r="L69" s="97">
        <v>1</v>
      </c>
      <c r="M69" s="101">
        <v>0</v>
      </c>
      <c r="N69" s="101">
        <v>0</v>
      </c>
      <c r="O69" s="96" t="s">
        <v>436</v>
      </c>
      <c r="P69" s="101">
        <v>0</v>
      </c>
      <c r="Q69" s="101">
        <v>0</v>
      </c>
      <c r="R69" s="101">
        <v>0</v>
      </c>
      <c r="S69" s="97">
        <v>1</v>
      </c>
      <c r="T69" s="101">
        <v>0</v>
      </c>
      <c r="U69" s="101">
        <v>0</v>
      </c>
      <c r="V69" s="96" t="s">
        <v>328</v>
      </c>
      <c r="W69" s="101">
        <v>0</v>
      </c>
      <c r="X69" s="101">
        <v>0</v>
      </c>
      <c r="Y69" s="101">
        <v>0</v>
      </c>
      <c r="Z69" s="97">
        <v>1</v>
      </c>
      <c r="AA69" s="101">
        <v>0</v>
      </c>
      <c r="AB69" s="101">
        <v>0</v>
      </c>
      <c r="AC69" s="101">
        <v>0</v>
      </c>
      <c r="AD69" s="101">
        <v>0</v>
      </c>
      <c r="AE69" s="101">
        <v>0</v>
      </c>
      <c r="AF69" s="101">
        <v>0</v>
      </c>
      <c r="AG69" s="97">
        <v>1</v>
      </c>
      <c r="AH69" s="101">
        <v>0</v>
      </c>
      <c r="AI69" s="101">
        <v>0</v>
      </c>
    </row>
    <row r="70" spans="1:35" ht="18" x14ac:dyDescent="0.4">
      <c r="A70" s="96" t="s">
        <v>301</v>
      </c>
      <c r="B70" s="101">
        <v>0</v>
      </c>
      <c r="C70" s="101">
        <v>0</v>
      </c>
      <c r="D70" s="101">
        <v>0</v>
      </c>
      <c r="E70" s="97">
        <v>1</v>
      </c>
      <c r="F70" s="101">
        <v>0</v>
      </c>
      <c r="G70" s="101">
        <v>0</v>
      </c>
      <c r="H70" s="96" t="s">
        <v>495</v>
      </c>
      <c r="I70" s="101">
        <v>0</v>
      </c>
      <c r="J70" s="101">
        <v>0</v>
      </c>
      <c r="K70" s="101">
        <v>0</v>
      </c>
      <c r="L70" s="97">
        <v>1</v>
      </c>
      <c r="M70" s="101">
        <v>0</v>
      </c>
      <c r="N70" s="101">
        <v>0</v>
      </c>
      <c r="O70" s="96" t="s">
        <v>783</v>
      </c>
      <c r="P70" s="101">
        <v>0</v>
      </c>
      <c r="Q70" s="101">
        <v>0</v>
      </c>
      <c r="R70" s="101">
        <v>0</v>
      </c>
      <c r="S70" s="97">
        <v>1</v>
      </c>
      <c r="T70" s="101">
        <v>0</v>
      </c>
      <c r="U70" s="101">
        <v>0</v>
      </c>
      <c r="V70" s="96" t="s">
        <v>343</v>
      </c>
      <c r="W70" s="101">
        <v>0</v>
      </c>
      <c r="X70" s="101">
        <v>0</v>
      </c>
      <c r="Y70" s="101">
        <v>0</v>
      </c>
      <c r="Z70" s="97">
        <v>1</v>
      </c>
      <c r="AA70" s="101">
        <v>0</v>
      </c>
      <c r="AB70" s="101">
        <v>0</v>
      </c>
      <c r="AC70" s="101">
        <v>0</v>
      </c>
      <c r="AD70" s="101">
        <v>0</v>
      </c>
      <c r="AE70" s="101">
        <v>0</v>
      </c>
      <c r="AF70" s="101">
        <v>0</v>
      </c>
      <c r="AG70" s="97">
        <v>1</v>
      </c>
      <c r="AH70" s="101">
        <v>0</v>
      </c>
      <c r="AI70" s="101">
        <v>0</v>
      </c>
    </row>
    <row r="71" spans="1:35" ht="18" x14ac:dyDescent="0.4">
      <c r="A71" s="96" t="s">
        <v>328</v>
      </c>
      <c r="B71" s="101">
        <v>0</v>
      </c>
      <c r="C71" s="101">
        <v>0</v>
      </c>
      <c r="D71" s="101">
        <v>0</v>
      </c>
      <c r="E71" s="97">
        <v>1</v>
      </c>
      <c r="F71" s="101">
        <v>0</v>
      </c>
      <c r="G71" s="101">
        <v>0</v>
      </c>
      <c r="H71" s="96" t="s">
        <v>301</v>
      </c>
      <c r="I71" s="101">
        <v>0</v>
      </c>
      <c r="J71" s="101">
        <v>0</v>
      </c>
      <c r="K71" s="101">
        <v>0</v>
      </c>
      <c r="L71" s="97">
        <v>1</v>
      </c>
      <c r="M71" s="101">
        <v>0</v>
      </c>
      <c r="N71" s="101">
        <v>0</v>
      </c>
      <c r="O71" s="96" t="s">
        <v>312</v>
      </c>
      <c r="P71" s="101">
        <v>0</v>
      </c>
      <c r="Q71" s="101">
        <v>0</v>
      </c>
      <c r="R71" s="101">
        <v>0</v>
      </c>
      <c r="S71" s="97">
        <v>1</v>
      </c>
      <c r="T71" s="101">
        <v>0</v>
      </c>
      <c r="U71" s="101">
        <v>0</v>
      </c>
      <c r="V71" s="96" t="s">
        <v>320</v>
      </c>
      <c r="W71" s="101">
        <v>0</v>
      </c>
      <c r="X71" s="101">
        <v>0</v>
      </c>
      <c r="Y71" s="101">
        <v>0</v>
      </c>
      <c r="Z71" s="97">
        <v>1</v>
      </c>
      <c r="AA71" s="101">
        <v>0</v>
      </c>
      <c r="AB71" s="101">
        <v>0</v>
      </c>
      <c r="AC71" s="101">
        <v>0</v>
      </c>
      <c r="AD71" s="101">
        <v>0</v>
      </c>
      <c r="AE71" s="101">
        <v>0</v>
      </c>
      <c r="AF71" s="101">
        <v>0</v>
      </c>
      <c r="AG71" s="97">
        <v>1</v>
      </c>
      <c r="AH71" s="101">
        <v>0</v>
      </c>
      <c r="AI71" s="101">
        <v>0</v>
      </c>
    </row>
    <row r="72" spans="1:35" ht="18" x14ac:dyDescent="0.4">
      <c r="A72" s="96" t="s">
        <v>343</v>
      </c>
      <c r="B72" s="101">
        <v>0</v>
      </c>
      <c r="C72" s="101">
        <v>0</v>
      </c>
      <c r="D72" s="101">
        <v>0</v>
      </c>
      <c r="E72" s="97">
        <v>1</v>
      </c>
      <c r="F72" s="101">
        <v>0</v>
      </c>
      <c r="G72" s="101">
        <v>0</v>
      </c>
      <c r="H72" s="96" t="s">
        <v>328</v>
      </c>
      <c r="I72" s="101">
        <v>0</v>
      </c>
      <c r="J72" s="101">
        <v>0</v>
      </c>
      <c r="K72" s="101">
        <v>0</v>
      </c>
      <c r="L72" s="97">
        <v>1</v>
      </c>
      <c r="M72" s="101">
        <v>0</v>
      </c>
      <c r="N72" s="101">
        <v>0</v>
      </c>
      <c r="O72" s="96" t="s">
        <v>266</v>
      </c>
      <c r="P72" s="101">
        <v>0</v>
      </c>
      <c r="Q72" s="101">
        <v>0</v>
      </c>
      <c r="R72" s="101">
        <v>0</v>
      </c>
      <c r="S72" s="97">
        <v>1</v>
      </c>
      <c r="T72" s="101">
        <v>0</v>
      </c>
      <c r="U72" s="101">
        <v>0</v>
      </c>
      <c r="V72" s="96" t="s">
        <v>344</v>
      </c>
      <c r="W72" s="101">
        <v>0</v>
      </c>
      <c r="X72" s="101">
        <v>0</v>
      </c>
      <c r="Y72" s="101">
        <v>0</v>
      </c>
      <c r="Z72" s="97">
        <v>1</v>
      </c>
      <c r="AA72" s="101">
        <v>0</v>
      </c>
      <c r="AB72" s="101">
        <v>0</v>
      </c>
      <c r="AC72" s="101">
        <v>0</v>
      </c>
      <c r="AD72" s="101">
        <v>0</v>
      </c>
      <c r="AE72" s="101">
        <v>0</v>
      </c>
      <c r="AF72" s="101">
        <v>0</v>
      </c>
      <c r="AG72" s="97">
        <v>1</v>
      </c>
      <c r="AH72" s="101">
        <v>0</v>
      </c>
      <c r="AI72" s="101">
        <v>0</v>
      </c>
    </row>
    <row r="73" spans="1:35" ht="18" x14ac:dyDescent="0.4">
      <c r="A73" s="96" t="s">
        <v>320</v>
      </c>
      <c r="B73" s="101">
        <v>0</v>
      </c>
      <c r="C73" s="101">
        <v>0</v>
      </c>
      <c r="D73" s="101">
        <v>0</v>
      </c>
      <c r="E73" s="97">
        <v>1</v>
      </c>
      <c r="F73" s="101">
        <v>0</v>
      </c>
      <c r="G73" s="101">
        <v>0</v>
      </c>
      <c r="H73" s="96" t="s">
        <v>343</v>
      </c>
      <c r="I73" s="101">
        <v>0</v>
      </c>
      <c r="J73" s="101">
        <v>0</v>
      </c>
      <c r="K73" s="101">
        <v>0</v>
      </c>
      <c r="L73" s="97">
        <v>1</v>
      </c>
      <c r="M73" s="101">
        <v>0</v>
      </c>
      <c r="N73" s="101">
        <v>0</v>
      </c>
      <c r="O73" s="96" t="s">
        <v>303</v>
      </c>
      <c r="P73" s="101">
        <v>0</v>
      </c>
      <c r="Q73" s="101">
        <v>0</v>
      </c>
      <c r="R73" s="101">
        <v>0</v>
      </c>
      <c r="S73" s="97">
        <v>1</v>
      </c>
      <c r="T73" s="101">
        <v>0</v>
      </c>
      <c r="U73" s="101">
        <v>0</v>
      </c>
      <c r="V73" s="96" t="s">
        <v>640</v>
      </c>
      <c r="W73" s="101">
        <v>0</v>
      </c>
      <c r="X73" s="101">
        <v>0</v>
      </c>
      <c r="Y73" s="101">
        <v>0</v>
      </c>
      <c r="Z73" s="97">
        <v>1</v>
      </c>
      <c r="AA73" s="101">
        <v>0</v>
      </c>
      <c r="AB73" s="101">
        <v>0</v>
      </c>
      <c r="AC73" s="101">
        <v>0</v>
      </c>
      <c r="AD73" s="101">
        <v>0</v>
      </c>
      <c r="AE73" s="101">
        <v>0</v>
      </c>
      <c r="AF73" s="101">
        <v>0</v>
      </c>
      <c r="AG73" s="97">
        <v>1</v>
      </c>
      <c r="AH73" s="101">
        <v>0</v>
      </c>
      <c r="AI73" s="101">
        <v>0</v>
      </c>
    </row>
    <row r="74" spans="1:35" ht="18" x14ac:dyDescent="0.4">
      <c r="A74" s="96" t="s">
        <v>344</v>
      </c>
      <c r="B74" s="101">
        <v>0</v>
      </c>
      <c r="C74" s="101">
        <v>0</v>
      </c>
      <c r="D74" s="101">
        <v>0</v>
      </c>
      <c r="E74" s="97">
        <v>1</v>
      </c>
      <c r="F74" s="101">
        <v>0</v>
      </c>
      <c r="G74" s="101">
        <v>0</v>
      </c>
      <c r="H74" s="96" t="s">
        <v>320</v>
      </c>
      <c r="I74" s="101">
        <v>0</v>
      </c>
      <c r="J74" s="101">
        <v>0</v>
      </c>
      <c r="K74" s="101">
        <v>0</v>
      </c>
      <c r="L74" s="97">
        <v>1</v>
      </c>
      <c r="M74" s="101">
        <v>0</v>
      </c>
      <c r="N74" s="101">
        <v>0</v>
      </c>
      <c r="O74" s="96" t="s">
        <v>495</v>
      </c>
      <c r="P74" s="101">
        <v>0</v>
      </c>
      <c r="Q74" s="101">
        <v>0</v>
      </c>
      <c r="R74" s="101">
        <v>0</v>
      </c>
      <c r="S74" s="97">
        <v>1</v>
      </c>
      <c r="T74" s="101">
        <v>0</v>
      </c>
      <c r="U74" s="101">
        <v>0</v>
      </c>
      <c r="V74" s="96" t="s">
        <v>345</v>
      </c>
      <c r="W74" s="101">
        <v>0</v>
      </c>
      <c r="X74" s="101">
        <v>0</v>
      </c>
      <c r="Y74" s="101">
        <v>0</v>
      </c>
      <c r="Z74" s="97">
        <v>1</v>
      </c>
      <c r="AA74" s="101">
        <v>0</v>
      </c>
      <c r="AB74" s="101">
        <v>0</v>
      </c>
      <c r="AC74" s="101">
        <v>0</v>
      </c>
      <c r="AD74" s="101">
        <v>0</v>
      </c>
      <c r="AE74" s="101">
        <v>0</v>
      </c>
      <c r="AF74" s="101">
        <v>0</v>
      </c>
      <c r="AG74" s="97">
        <v>1</v>
      </c>
      <c r="AH74" s="101">
        <v>0</v>
      </c>
      <c r="AI74" s="101">
        <v>0</v>
      </c>
    </row>
    <row r="75" spans="1:35" ht="18" x14ac:dyDescent="0.4">
      <c r="A75" s="96" t="s">
        <v>640</v>
      </c>
      <c r="B75" s="101">
        <v>0</v>
      </c>
      <c r="C75" s="101">
        <v>0</v>
      </c>
      <c r="D75" s="101">
        <v>0</v>
      </c>
      <c r="E75" s="97">
        <v>1</v>
      </c>
      <c r="F75" s="101">
        <v>0</v>
      </c>
      <c r="G75" s="101">
        <v>0</v>
      </c>
      <c r="H75" s="96" t="s">
        <v>344</v>
      </c>
      <c r="I75" s="101">
        <v>0</v>
      </c>
      <c r="J75" s="101">
        <v>0</v>
      </c>
      <c r="K75" s="101">
        <v>0</v>
      </c>
      <c r="L75" s="97">
        <v>1</v>
      </c>
      <c r="M75" s="101">
        <v>0</v>
      </c>
      <c r="N75" s="101">
        <v>0</v>
      </c>
      <c r="O75" s="96" t="s">
        <v>301</v>
      </c>
      <c r="P75" s="101">
        <v>0</v>
      </c>
      <c r="Q75" s="101">
        <v>0</v>
      </c>
      <c r="R75" s="101">
        <v>0</v>
      </c>
      <c r="S75" s="97">
        <v>1</v>
      </c>
      <c r="T75" s="101">
        <v>0</v>
      </c>
      <c r="U75" s="101">
        <v>0</v>
      </c>
      <c r="V75" s="96" t="s">
        <v>334</v>
      </c>
      <c r="W75" s="101">
        <v>0</v>
      </c>
      <c r="X75" s="101">
        <v>0</v>
      </c>
      <c r="Y75" s="101">
        <v>0</v>
      </c>
      <c r="Z75" s="97">
        <v>1</v>
      </c>
      <c r="AA75" s="101">
        <v>0</v>
      </c>
      <c r="AB75" s="101">
        <v>0</v>
      </c>
      <c r="AC75" s="101">
        <v>0</v>
      </c>
      <c r="AD75" s="101">
        <v>0</v>
      </c>
      <c r="AE75" s="101">
        <v>0</v>
      </c>
      <c r="AF75" s="101">
        <v>0</v>
      </c>
      <c r="AG75" s="97">
        <v>1</v>
      </c>
      <c r="AH75" s="101">
        <v>0</v>
      </c>
      <c r="AI75" s="101">
        <v>0</v>
      </c>
    </row>
    <row r="76" spans="1:35" ht="18" x14ac:dyDescent="0.4">
      <c r="A76" s="96" t="s">
        <v>345</v>
      </c>
      <c r="B76" s="101">
        <v>0</v>
      </c>
      <c r="C76" s="101">
        <v>0</v>
      </c>
      <c r="D76" s="101">
        <v>0</v>
      </c>
      <c r="E76" s="97">
        <v>1</v>
      </c>
      <c r="F76" s="101">
        <v>0</v>
      </c>
      <c r="G76" s="101">
        <v>0</v>
      </c>
      <c r="H76" s="96" t="s">
        <v>640</v>
      </c>
      <c r="I76" s="101">
        <v>0</v>
      </c>
      <c r="J76" s="101">
        <v>0</v>
      </c>
      <c r="K76" s="101">
        <v>0</v>
      </c>
      <c r="L76" s="97">
        <v>1</v>
      </c>
      <c r="M76" s="101">
        <v>0</v>
      </c>
      <c r="N76" s="101">
        <v>0</v>
      </c>
      <c r="O76" s="96" t="s">
        <v>328</v>
      </c>
      <c r="P76" s="101">
        <v>0</v>
      </c>
      <c r="Q76" s="101">
        <v>0</v>
      </c>
      <c r="R76" s="101">
        <v>0</v>
      </c>
      <c r="S76" s="97">
        <v>1</v>
      </c>
      <c r="T76" s="101">
        <v>0</v>
      </c>
      <c r="U76" s="101">
        <v>0</v>
      </c>
      <c r="V76" s="96" t="s">
        <v>788</v>
      </c>
      <c r="W76" s="101">
        <v>0</v>
      </c>
      <c r="X76" s="101">
        <v>0</v>
      </c>
      <c r="Y76" s="101">
        <v>0</v>
      </c>
      <c r="Z76" s="97">
        <v>1</v>
      </c>
      <c r="AA76" s="101">
        <v>0</v>
      </c>
      <c r="AB76" s="101">
        <v>0</v>
      </c>
      <c r="AC76" s="101">
        <v>0</v>
      </c>
      <c r="AD76" s="101">
        <v>0</v>
      </c>
      <c r="AE76" s="101">
        <v>0</v>
      </c>
      <c r="AF76" s="101">
        <v>0</v>
      </c>
      <c r="AG76" s="97">
        <v>1</v>
      </c>
      <c r="AH76" s="101">
        <v>0</v>
      </c>
      <c r="AI76" s="101">
        <v>0</v>
      </c>
    </row>
    <row r="77" spans="1:35" ht="18" x14ac:dyDescent="0.4">
      <c r="A77" s="96" t="s">
        <v>334</v>
      </c>
      <c r="B77" s="101">
        <v>0</v>
      </c>
      <c r="C77" s="101">
        <v>0</v>
      </c>
      <c r="D77" s="101">
        <v>0</v>
      </c>
      <c r="E77" s="97">
        <v>1</v>
      </c>
      <c r="F77" s="101">
        <v>0</v>
      </c>
      <c r="G77" s="101">
        <v>0</v>
      </c>
      <c r="H77" s="96" t="s">
        <v>345</v>
      </c>
      <c r="I77" s="101">
        <v>0</v>
      </c>
      <c r="J77" s="101">
        <v>0</v>
      </c>
      <c r="K77" s="101">
        <v>0</v>
      </c>
      <c r="L77" s="97">
        <v>1</v>
      </c>
      <c r="M77" s="101">
        <v>0</v>
      </c>
      <c r="N77" s="101">
        <v>0</v>
      </c>
      <c r="O77" s="96" t="s">
        <v>343</v>
      </c>
      <c r="P77" s="101">
        <v>0</v>
      </c>
      <c r="Q77" s="101">
        <v>0</v>
      </c>
      <c r="R77" s="101">
        <v>0</v>
      </c>
      <c r="S77" s="97">
        <v>1</v>
      </c>
      <c r="T77" s="101">
        <v>0</v>
      </c>
      <c r="U77" s="101">
        <v>0</v>
      </c>
      <c r="V77" s="96" t="s">
        <v>305</v>
      </c>
      <c r="W77" s="101">
        <v>0</v>
      </c>
      <c r="X77" s="101">
        <v>0</v>
      </c>
      <c r="Y77" s="101">
        <v>0</v>
      </c>
      <c r="Z77" s="97">
        <v>1</v>
      </c>
      <c r="AA77" s="101">
        <v>0</v>
      </c>
      <c r="AB77" s="101">
        <v>0</v>
      </c>
      <c r="AC77" s="101">
        <v>0</v>
      </c>
      <c r="AD77" s="101">
        <v>0</v>
      </c>
      <c r="AE77" s="101">
        <v>0</v>
      </c>
      <c r="AF77" s="101">
        <v>0</v>
      </c>
      <c r="AG77" s="97">
        <v>1</v>
      </c>
      <c r="AH77" s="101">
        <v>0</v>
      </c>
      <c r="AI77" s="101">
        <v>0</v>
      </c>
    </row>
    <row r="78" spans="1:35" ht="18" x14ac:dyDescent="0.4">
      <c r="A78" s="96" t="s">
        <v>788</v>
      </c>
      <c r="B78" s="101">
        <v>0</v>
      </c>
      <c r="C78" s="101">
        <v>0</v>
      </c>
      <c r="D78" s="101">
        <v>0</v>
      </c>
      <c r="E78" s="97">
        <v>1</v>
      </c>
      <c r="F78" s="101">
        <v>0</v>
      </c>
      <c r="G78" s="101">
        <v>0</v>
      </c>
      <c r="H78" s="96" t="s">
        <v>334</v>
      </c>
      <c r="I78" s="101">
        <v>0</v>
      </c>
      <c r="J78" s="101">
        <v>0</v>
      </c>
      <c r="K78" s="101">
        <v>0</v>
      </c>
      <c r="L78" s="97">
        <v>1</v>
      </c>
      <c r="M78" s="101">
        <v>0</v>
      </c>
      <c r="N78" s="101">
        <v>0</v>
      </c>
      <c r="O78" s="96" t="s">
        <v>320</v>
      </c>
      <c r="P78" s="101">
        <v>0</v>
      </c>
      <c r="Q78" s="101">
        <v>0</v>
      </c>
      <c r="R78" s="101">
        <v>0</v>
      </c>
      <c r="S78" s="97">
        <v>1</v>
      </c>
      <c r="T78" s="101">
        <v>0</v>
      </c>
      <c r="U78" s="101">
        <v>0</v>
      </c>
      <c r="V78" s="96" t="s">
        <v>253</v>
      </c>
      <c r="W78" s="101">
        <v>0</v>
      </c>
      <c r="X78" s="101">
        <v>0</v>
      </c>
      <c r="Y78" s="101">
        <v>0</v>
      </c>
      <c r="Z78" s="97">
        <v>1</v>
      </c>
      <c r="AA78" s="101">
        <v>0</v>
      </c>
      <c r="AB78" s="101">
        <v>0</v>
      </c>
      <c r="AC78" s="101">
        <v>0</v>
      </c>
      <c r="AD78" s="101">
        <v>0</v>
      </c>
      <c r="AE78" s="101">
        <v>0</v>
      </c>
      <c r="AF78" s="101">
        <v>0</v>
      </c>
      <c r="AG78" s="97">
        <v>1</v>
      </c>
      <c r="AH78" s="101">
        <v>0</v>
      </c>
      <c r="AI78" s="101">
        <v>0</v>
      </c>
    </row>
    <row r="79" spans="1:35" ht="18" x14ac:dyDescent="0.4">
      <c r="A79" s="96" t="s">
        <v>305</v>
      </c>
      <c r="B79" s="101">
        <v>0</v>
      </c>
      <c r="C79" s="101">
        <v>0</v>
      </c>
      <c r="D79" s="101">
        <v>0</v>
      </c>
      <c r="E79" s="97">
        <v>1</v>
      </c>
      <c r="F79" s="101">
        <v>0</v>
      </c>
      <c r="G79" s="101">
        <v>0</v>
      </c>
      <c r="H79" s="96" t="s">
        <v>788</v>
      </c>
      <c r="I79" s="101">
        <v>0</v>
      </c>
      <c r="J79" s="101">
        <v>0</v>
      </c>
      <c r="K79" s="101">
        <v>0</v>
      </c>
      <c r="L79" s="97">
        <v>1</v>
      </c>
      <c r="M79" s="101">
        <v>0</v>
      </c>
      <c r="N79" s="101">
        <v>0</v>
      </c>
      <c r="O79" s="96" t="s">
        <v>344</v>
      </c>
      <c r="P79" s="101">
        <v>0</v>
      </c>
      <c r="Q79" s="101">
        <v>0</v>
      </c>
      <c r="R79" s="101">
        <v>0</v>
      </c>
      <c r="S79" s="97">
        <v>1</v>
      </c>
      <c r="T79" s="101">
        <v>0</v>
      </c>
      <c r="U79" s="101">
        <v>0</v>
      </c>
      <c r="V79" s="96" t="s">
        <v>290</v>
      </c>
      <c r="W79" s="101">
        <v>0</v>
      </c>
      <c r="X79" s="101">
        <v>0</v>
      </c>
      <c r="Y79" s="101">
        <v>0</v>
      </c>
      <c r="Z79" s="97">
        <v>1</v>
      </c>
      <c r="AA79" s="101">
        <v>0</v>
      </c>
      <c r="AB79" s="101">
        <v>0</v>
      </c>
      <c r="AC79" s="101">
        <v>0</v>
      </c>
      <c r="AD79" s="101">
        <v>0</v>
      </c>
      <c r="AE79" s="101">
        <v>0</v>
      </c>
      <c r="AF79" s="101">
        <v>0</v>
      </c>
      <c r="AG79" s="97">
        <v>1</v>
      </c>
      <c r="AH79" s="101">
        <v>0</v>
      </c>
      <c r="AI79" s="101">
        <v>0</v>
      </c>
    </row>
    <row r="80" spans="1:35" ht="18" x14ac:dyDescent="0.4">
      <c r="A80" s="96" t="s">
        <v>253</v>
      </c>
      <c r="B80" s="101">
        <v>0</v>
      </c>
      <c r="C80" s="101">
        <v>0</v>
      </c>
      <c r="D80" s="101">
        <v>0</v>
      </c>
      <c r="E80" s="97">
        <v>1</v>
      </c>
      <c r="F80" s="101">
        <v>0</v>
      </c>
      <c r="G80" s="101">
        <v>0</v>
      </c>
      <c r="H80" s="96" t="s">
        <v>305</v>
      </c>
      <c r="I80" s="101">
        <v>0</v>
      </c>
      <c r="J80" s="101">
        <v>0</v>
      </c>
      <c r="K80" s="101">
        <v>0</v>
      </c>
      <c r="L80" s="97">
        <v>1</v>
      </c>
      <c r="M80" s="101">
        <v>0</v>
      </c>
      <c r="N80" s="101">
        <v>0</v>
      </c>
      <c r="O80" s="96" t="s">
        <v>640</v>
      </c>
      <c r="P80" s="101">
        <v>0</v>
      </c>
      <c r="Q80" s="101">
        <v>0</v>
      </c>
      <c r="R80" s="101">
        <v>0</v>
      </c>
      <c r="S80" s="97">
        <v>1</v>
      </c>
      <c r="T80" s="101">
        <v>0</v>
      </c>
      <c r="U80" s="101">
        <v>0</v>
      </c>
      <c r="V80" s="96" t="s">
        <v>262</v>
      </c>
      <c r="W80" s="101">
        <v>0</v>
      </c>
      <c r="X80" s="101">
        <v>0</v>
      </c>
      <c r="Y80" s="101">
        <v>0</v>
      </c>
      <c r="Z80" s="97">
        <v>1</v>
      </c>
      <c r="AA80" s="101">
        <v>0</v>
      </c>
      <c r="AB80" s="101">
        <v>0</v>
      </c>
      <c r="AC80" s="101">
        <v>0</v>
      </c>
      <c r="AD80" s="101">
        <v>0</v>
      </c>
      <c r="AE80" s="101">
        <v>0</v>
      </c>
      <c r="AF80" s="101">
        <v>0</v>
      </c>
      <c r="AG80" s="97">
        <v>1</v>
      </c>
      <c r="AH80" s="101">
        <v>0</v>
      </c>
      <c r="AI80" s="101">
        <v>0</v>
      </c>
    </row>
    <row r="81" spans="1:35" ht="18" x14ac:dyDescent="0.4">
      <c r="A81" s="96" t="s">
        <v>290</v>
      </c>
      <c r="B81" s="101">
        <v>0</v>
      </c>
      <c r="C81" s="101">
        <v>0</v>
      </c>
      <c r="D81" s="101">
        <v>0</v>
      </c>
      <c r="E81" s="97">
        <v>1</v>
      </c>
      <c r="F81" s="101">
        <v>0</v>
      </c>
      <c r="G81" s="101">
        <v>0</v>
      </c>
      <c r="H81" s="96" t="s">
        <v>253</v>
      </c>
      <c r="I81" s="101">
        <v>0</v>
      </c>
      <c r="J81" s="101">
        <v>0</v>
      </c>
      <c r="K81" s="101">
        <v>0</v>
      </c>
      <c r="L81" s="97">
        <v>1</v>
      </c>
      <c r="M81" s="101">
        <v>0</v>
      </c>
      <c r="N81" s="101">
        <v>0</v>
      </c>
      <c r="O81" s="96" t="s">
        <v>345</v>
      </c>
      <c r="P81" s="101">
        <v>0</v>
      </c>
      <c r="Q81" s="101">
        <v>0</v>
      </c>
      <c r="R81" s="101">
        <v>0</v>
      </c>
      <c r="S81" s="97">
        <v>1</v>
      </c>
      <c r="T81" s="101">
        <v>0</v>
      </c>
      <c r="U81" s="101">
        <v>0</v>
      </c>
      <c r="V81" s="96" t="s">
        <v>347</v>
      </c>
      <c r="W81" s="101">
        <v>0</v>
      </c>
      <c r="X81" s="101">
        <v>0</v>
      </c>
      <c r="Y81" s="101">
        <v>0</v>
      </c>
      <c r="Z81" s="97">
        <v>1</v>
      </c>
      <c r="AA81" s="101">
        <v>0</v>
      </c>
      <c r="AB81" s="101">
        <v>0</v>
      </c>
      <c r="AC81" s="96" t="s">
        <v>232</v>
      </c>
      <c r="AD81" s="101">
        <v>0</v>
      </c>
      <c r="AE81" s="101">
        <v>0</v>
      </c>
      <c r="AF81" s="101">
        <v>0</v>
      </c>
      <c r="AG81" s="97">
        <v>1</v>
      </c>
      <c r="AH81" s="101">
        <v>0</v>
      </c>
      <c r="AI81" s="101">
        <v>0</v>
      </c>
    </row>
    <row r="82" spans="1:35" ht="18" x14ac:dyDescent="0.4">
      <c r="A82" s="96" t="s">
        <v>262</v>
      </c>
      <c r="B82" s="101">
        <v>0</v>
      </c>
      <c r="C82" s="101">
        <v>0</v>
      </c>
      <c r="D82" s="101">
        <v>0</v>
      </c>
      <c r="E82" s="97">
        <v>1</v>
      </c>
      <c r="F82" s="101">
        <v>0</v>
      </c>
      <c r="G82" s="101">
        <v>0</v>
      </c>
      <c r="H82" s="96" t="s">
        <v>290</v>
      </c>
      <c r="I82" s="101">
        <v>0</v>
      </c>
      <c r="J82" s="101">
        <v>0</v>
      </c>
      <c r="K82" s="101">
        <v>0</v>
      </c>
      <c r="L82" s="97">
        <v>1</v>
      </c>
      <c r="M82" s="101">
        <v>0</v>
      </c>
      <c r="N82" s="101">
        <v>0</v>
      </c>
      <c r="O82" s="96" t="s">
        <v>334</v>
      </c>
      <c r="P82" s="101">
        <v>0</v>
      </c>
      <c r="Q82" s="101">
        <v>0</v>
      </c>
      <c r="R82" s="101">
        <v>0</v>
      </c>
      <c r="S82" s="97">
        <v>1</v>
      </c>
      <c r="T82" s="101">
        <v>0</v>
      </c>
      <c r="U82" s="101">
        <v>0</v>
      </c>
      <c r="V82" s="96" t="s">
        <v>223</v>
      </c>
      <c r="W82" s="101">
        <v>0</v>
      </c>
      <c r="X82" s="101">
        <v>0</v>
      </c>
      <c r="Y82" s="101">
        <v>0</v>
      </c>
      <c r="Z82" s="97">
        <v>1</v>
      </c>
      <c r="AA82" s="101">
        <v>0</v>
      </c>
      <c r="AB82" s="101">
        <v>0</v>
      </c>
      <c r="AC82" s="96" t="s">
        <v>335</v>
      </c>
      <c r="AD82" s="101">
        <v>0</v>
      </c>
      <c r="AE82" s="101">
        <v>0</v>
      </c>
      <c r="AF82" s="101">
        <v>0</v>
      </c>
      <c r="AG82" s="97">
        <v>1</v>
      </c>
      <c r="AH82" s="101">
        <v>0</v>
      </c>
      <c r="AI82" s="101">
        <v>0</v>
      </c>
    </row>
    <row r="83" spans="1:35" ht="18" x14ac:dyDescent="0.4">
      <c r="A83" s="96" t="s">
        <v>347</v>
      </c>
      <c r="B83" s="101">
        <v>0</v>
      </c>
      <c r="C83" s="101">
        <v>0</v>
      </c>
      <c r="D83" s="101">
        <v>0</v>
      </c>
      <c r="E83" s="97">
        <v>1</v>
      </c>
      <c r="F83" s="101">
        <v>0</v>
      </c>
      <c r="G83" s="101">
        <v>0</v>
      </c>
      <c r="H83" s="96" t="s">
        <v>262</v>
      </c>
      <c r="I83" s="101">
        <v>0</v>
      </c>
      <c r="J83" s="101">
        <v>0</v>
      </c>
      <c r="K83" s="101">
        <v>0</v>
      </c>
      <c r="L83" s="97">
        <v>1</v>
      </c>
      <c r="M83" s="101">
        <v>0</v>
      </c>
      <c r="N83" s="101">
        <v>0</v>
      </c>
      <c r="O83" s="96" t="s">
        <v>788</v>
      </c>
      <c r="P83" s="101">
        <v>0</v>
      </c>
      <c r="Q83" s="101">
        <v>0</v>
      </c>
      <c r="R83" s="101">
        <v>0</v>
      </c>
      <c r="S83" s="97">
        <v>1</v>
      </c>
      <c r="T83" s="101">
        <v>0</v>
      </c>
      <c r="U83" s="101">
        <v>0</v>
      </c>
      <c r="V83" s="96" t="s">
        <v>295</v>
      </c>
      <c r="W83" s="101">
        <v>0</v>
      </c>
      <c r="X83" s="101">
        <v>0</v>
      </c>
      <c r="Y83" s="101">
        <v>0</v>
      </c>
      <c r="Z83" s="97">
        <v>1</v>
      </c>
      <c r="AA83" s="101">
        <v>0</v>
      </c>
      <c r="AB83" s="101">
        <v>0</v>
      </c>
      <c r="AC83" s="96" t="s">
        <v>287</v>
      </c>
      <c r="AD83" s="101">
        <v>0</v>
      </c>
      <c r="AE83" s="101">
        <v>0</v>
      </c>
      <c r="AF83" s="101">
        <v>0</v>
      </c>
      <c r="AG83" s="97">
        <v>1</v>
      </c>
      <c r="AH83" s="101">
        <v>0</v>
      </c>
      <c r="AI83" s="101">
        <v>0</v>
      </c>
    </row>
    <row r="84" spans="1:35" ht="18" x14ac:dyDescent="0.4">
      <c r="A84" s="96" t="s">
        <v>295</v>
      </c>
      <c r="B84" s="101">
        <v>0</v>
      </c>
      <c r="C84" s="101">
        <v>0</v>
      </c>
      <c r="D84" s="101">
        <v>0</v>
      </c>
      <c r="E84" s="97">
        <v>1</v>
      </c>
      <c r="F84" s="101">
        <v>0</v>
      </c>
      <c r="G84" s="101">
        <v>0</v>
      </c>
      <c r="H84" s="96" t="s">
        <v>347</v>
      </c>
      <c r="I84" s="101">
        <v>0</v>
      </c>
      <c r="J84" s="101">
        <v>0</v>
      </c>
      <c r="K84" s="101">
        <v>0</v>
      </c>
      <c r="L84" s="97">
        <v>1</v>
      </c>
      <c r="M84" s="101">
        <v>0</v>
      </c>
      <c r="N84" s="101">
        <v>0</v>
      </c>
      <c r="O84" s="96" t="s">
        <v>305</v>
      </c>
      <c r="P84" s="101">
        <v>0</v>
      </c>
      <c r="Q84" s="101">
        <v>0</v>
      </c>
      <c r="R84" s="101">
        <v>0</v>
      </c>
      <c r="S84" s="97">
        <v>1</v>
      </c>
      <c r="T84" s="101">
        <v>0</v>
      </c>
      <c r="U84" s="101">
        <v>0</v>
      </c>
      <c r="V84" s="96" t="s">
        <v>778</v>
      </c>
      <c r="W84" s="101">
        <v>0</v>
      </c>
      <c r="X84" s="101">
        <v>0</v>
      </c>
      <c r="Y84" s="101">
        <v>0</v>
      </c>
      <c r="Z84" s="97">
        <v>1</v>
      </c>
      <c r="AA84" s="101">
        <v>0</v>
      </c>
      <c r="AB84" s="101">
        <v>0</v>
      </c>
      <c r="AC84" s="96" t="s">
        <v>302</v>
      </c>
      <c r="AD84" s="101">
        <v>0</v>
      </c>
      <c r="AE84" s="101">
        <v>0</v>
      </c>
      <c r="AF84" s="101">
        <v>0</v>
      </c>
      <c r="AG84" s="97">
        <v>1</v>
      </c>
      <c r="AH84" s="101">
        <v>0</v>
      </c>
      <c r="AI84" s="101">
        <v>0</v>
      </c>
    </row>
    <row r="85" spans="1:35" ht="18" x14ac:dyDescent="0.4">
      <c r="A85" s="96" t="s">
        <v>778</v>
      </c>
      <c r="B85" s="101">
        <v>0</v>
      </c>
      <c r="C85" s="101">
        <v>0</v>
      </c>
      <c r="D85" s="101">
        <v>0</v>
      </c>
      <c r="E85" s="97">
        <v>1</v>
      </c>
      <c r="F85" s="101">
        <v>0</v>
      </c>
      <c r="G85" s="101">
        <v>0</v>
      </c>
      <c r="H85" s="96" t="s">
        <v>223</v>
      </c>
      <c r="I85" s="101">
        <v>0</v>
      </c>
      <c r="J85" s="101">
        <v>0</v>
      </c>
      <c r="K85" s="101">
        <v>0</v>
      </c>
      <c r="L85" s="97">
        <v>1</v>
      </c>
      <c r="M85" s="101">
        <v>0</v>
      </c>
      <c r="N85" s="101">
        <v>0</v>
      </c>
      <c r="O85" s="96" t="s">
        <v>253</v>
      </c>
      <c r="P85" s="101">
        <v>0</v>
      </c>
      <c r="Q85" s="101">
        <v>0</v>
      </c>
      <c r="R85" s="101">
        <v>0</v>
      </c>
      <c r="S85" s="97">
        <v>1</v>
      </c>
      <c r="T85" s="101">
        <v>0</v>
      </c>
      <c r="U85" s="101">
        <v>0</v>
      </c>
      <c r="V85" s="96" t="s">
        <v>786</v>
      </c>
      <c r="W85" s="101">
        <v>0</v>
      </c>
      <c r="X85" s="101">
        <v>0</v>
      </c>
      <c r="Y85" s="101">
        <v>0</v>
      </c>
      <c r="Z85" s="97">
        <v>1</v>
      </c>
      <c r="AA85" s="101">
        <v>0</v>
      </c>
      <c r="AB85" s="101">
        <v>0</v>
      </c>
      <c r="AC85" s="96" t="s">
        <v>282</v>
      </c>
      <c r="AD85" s="101">
        <v>0</v>
      </c>
      <c r="AE85" s="101">
        <v>0</v>
      </c>
      <c r="AF85" s="101">
        <v>0</v>
      </c>
      <c r="AG85" s="97">
        <v>1</v>
      </c>
      <c r="AH85" s="101">
        <v>0</v>
      </c>
      <c r="AI85" s="101">
        <v>0</v>
      </c>
    </row>
    <row r="86" spans="1:35" ht="18" x14ac:dyDescent="0.4">
      <c r="A86" s="96" t="s">
        <v>786</v>
      </c>
      <c r="B86" s="101">
        <v>0</v>
      </c>
      <c r="C86" s="101">
        <v>0</v>
      </c>
      <c r="D86" s="101">
        <v>0</v>
      </c>
      <c r="E86" s="97">
        <v>1</v>
      </c>
      <c r="F86" s="101">
        <v>0</v>
      </c>
      <c r="G86" s="101">
        <v>0</v>
      </c>
      <c r="H86" s="96" t="s">
        <v>295</v>
      </c>
      <c r="I86" s="101">
        <v>0</v>
      </c>
      <c r="J86" s="101">
        <v>0</v>
      </c>
      <c r="K86" s="101">
        <v>0</v>
      </c>
      <c r="L86" s="97">
        <v>1</v>
      </c>
      <c r="M86" s="101">
        <v>0</v>
      </c>
      <c r="N86" s="101">
        <v>0</v>
      </c>
      <c r="O86" s="96" t="s">
        <v>290</v>
      </c>
      <c r="P86" s="101">
        <v>0</v>
      </c>
      <c r="Q86" s="101">
        <v>0</v>
      </c>
      <c r="R86" s="101">
        <v>0</v>
      </c>
      <c r="S86" s="97">
        <v>1</v>
      </c>
      <c r="T86" s="101">
        <v>0</v>
      </c>
      <c r="U86" s="101">
        <v>0</v>
      </c>
      <c r="V86" s="96" t="s">
        <v>284</v>
      </c>
      <c r="W86" s="101">
        <v>0</v>
      </c>
      <c r="X86" s="101">
        <v>0</v>
      </c>
      <c r="Y86" s="101">
        <v>0</v>
      </c>
      <c r="Z86" s="97">
        <v>1</v>
      </c>
      <c r="AA86" s="101">
        <v>0</v>
      </c>
      <c r="AB86" s="101">
        <v>0</v>
      </c>
      <c r="AC86" s="96" t="s">
        <v>215</v>
      </c>
      <c r="AD86" s="101">
        <v>0</v>
      </c>
      <c r="AE86" s="101">
        <v>0</v>
      </c>
      <c r="AF86" s="101">
        <v>0</v>
      </c>
      <c r="AG86" s="97">
        <v>1</v>
      </c>
      <c r="AH86" s="101">
        <v>0</v>
      </c>
      <c r="AI86" s="101">
        <v>0</v>
      </c>
    </row>
    <row r="87" spans="1:35" ht="18" x14ac:dyDescent="0.4">
      <c r="A87" s="96" t="s">
        <v>284</v>
      </c>
      <c r="B87" s="101">
        <v>0</v>
      </c>
      <c r="C87" s="101">
        <v>0</v>
      </c>
      <c r="D87" s="101">
        <v>0</v>
      </c>
      <c r="E87" s="97">
        <v>1</v>
      </c>
      <c r="F87" s="101">
        <v>0</v>
      </c>
      <c r="G87" s="101">
        <v>0</v>
      </c>
      <c r="H87" s="96" t="s">
        <v>218</v>
      </c>
      <c r="I87" s="101">
        <v>0</v>
      </c>
      <c r="J87" s="101">
        <v>0</v>
      </c>
      <c r="K87" s="101">
        <v>0</v>
      </c>
      <c r="L87" s="97">
        <v>1</v>
      </c>
      <c r="M87" s="101">
        <v>0</v>
      </c>
      <c r="N87" s="101">
        <v>0</v>
      </c>
      <c r="O87" s="96" t="s">
        <v>262</v>
      </c>
      <c r="P87" s="101">
        <v>0</v>
      </c>
      <c r="Q87" s="101">
        <v>0</v>
      </c>
      <c r="R87" s="101">
        <v>0</v>
      </c>
      <c r="S87" s="97">
        <v>1</v>
      </c>
      <c r="T87" s="101">
        <v>0</v>
      </c>
      <c r="U87" s="101">
        <v>0</v>
      </c>
      <c r="V87" s="96" t="s">
        <v>449</v>
      </c>
      <c r="W87" s="101">
        <v>0</v>
      </c>
      <c r="X87" s="101">
        <v>0</v>
      </c>
      <c r="Y87" s="101">
        <v>0</v>
      </c>
      <c r="Z87" s="97">
        <v>1</v>
      </c>
      <c r="AA87" s="101">
        <v>0</v>
      </c>
      <c r="AB87" s="101">
        <v>0</v>
      </c>
      <c r="AC87" s="96" t="s">
        <v>247</v>
      </c>
      <c r="AD87" s="101">
        <v>0</v>
      </c>
      <c r="AE87" s="101">
        <v>0</v>
      </c>
      <c r="AF87" s="101">
        <v>0</v>
      </c>
      <c r="AG87" s="97">
        <v>1</v>
      </c>
      <c r="AH87" s="101">
        <v>0</v>
      </c>
      <c r="AI87" s="101">
        <v>0</v>
      </c>
    </row>
    <row r="88" spans="1:35" ht="18" x14ac:dyDescent="0.4">
      <c r="A88" s="96" t="s">
        <v>449</v>
      </c>
      <c r="B88" s="101">
        <v>0</v>
      </c>
      <c r="C88" s="101">
        <v>0</v>
      </c>
      <c r="D88" s="101">
        <v>0</v>
      </c>
      <c r="E88" s="97">
        <v>1</v>
      </c>
      <c r="F88" s="101">
        <v>0</v>
      </c>
      <c r="G88" s="101">
        <v>0</v>
      </c>
      <c r="H88" s="96" t="s">
        <v>224</v>
      </c>
      <c r="I88" s="101">
        <v>0</v>
      </c>
      <c r="J88" s="101">
        <v>0</v>
      </c>
      <c r="K88" s="101">
        <v>0</v>
      </c>
      <c r="L88" s="97">
        <v>1</v>
      </c>
      <c r="M88" s="101">
        <v>0</v>
      </c>
      <c r="N88" s="101">
        <v>0</v>
      </c>
      <c r="O88" s="96" t="s">
        <v>347</v>
      </c>
      <c r="P88" s="101">
        <v>0</v>
      </c>
      <c r="Q88" s="101">
        <v>0</v>
      </c>
      <c r="R88" s="101">
        <v>0</v>
      </c>
      <c r="S88" s="97">
        <v>1</v>
      </c>
      <c r="T88" s="101">
        <v>0</v>
      </c>
      <c r="U88" s="101">
        <v>0</v>
      </c>
      <c r="V88" s="96" t="s">
        <v>316</v>
      </c>
      <c r="W88" s="101">
        <v>0</v>
      </c>
      <c r="X88" s="101">
        <v>0</v>
      </c>
      <c r="Y88" s="101">
        <v>0</v>
      </c>
      <c r="Z88" s="97">
        <v>1</v>
      </c>
      <c r="AA88" s="101">
        <v>0</v>
      </c>
      <c r="AB88" s="101">
        <v>0</v>
      </c>
      <c r="AC88" s="96" t="s">
        <v>340</v>
      </c>
      <c r="AD88" s="101">
        <v>0</v>
      </c>
      <c r="AE88" s="101">
        <v>0</v>
      </c>
      <c r="AF88" s="101">
        <v>0</v>
      </c>
      <c r="AG88" s="97">
        <v>1</v>
      </c>
      <c r="AH88" s="101">
        <v>0</v>
      </c>
      <c r="AI88" s="101">
        <v>0</v>
      </c>
    </row>
    <row r="89" spans="1:35" ht="18" x14ac:dyDescent="0.4">
      <c r="A89" s="96" t="s">
        <v>316</v>
      </c>
      <c r="B89" s="101">
        <v>0</v>
      </c>
      <c r="C89" s="101">
        <v>0</v>
      </c>
      <c r="D89" s="101">
        <v>0</v>
      </c>
      <c r="E89" s="97">
        <v>1</v>
      </c>
      <c r="F89" s="101">
        <v>0</v>
      </c>
      <c r="G89" s="101">
        <v>0</v>
      </c>
      <c r="H89" s="96" t="s">
        <v>234</v>
      </c>
      <c r="I89" s="101">
        <v>0</v>
      </c>
      <c r="J89" s="101">
        <v>0</v>
      </c>
      <c r="K89" s="101">
        <v>0</v>
      </c>
      <c r="L89" s="97">
        <v>1</v>
      </c>
      <c r="M89" s="101">
        <v>0</v>
      </c>
      <c r="N89" s="101">
        <v>0</v>
      </c>
      <c r="O89" s="96" t="s">
        <v>223</v>
      </c>
      <c r="P89" s="101">
        <v>0</v>
      </c>
      <c r="Q89" s="101">
        <v>0</v>
      </c>
      <c r="R89" s="101">
        <v>0</v>
      </c>
      <c r="S89" s="97">
        <v>1</v>
      </c>
      <c r="T89" s="101">
        <v>0</v>
      </c>
      <c r="U89" s="101">
        <v>0</v>
      </c>
      <c r="V89" s="96" t="s">
        <v>270</v>
      </c>
      <c r="W89" s="101">
        <v>0</v>
      </c>
      <c r="X89" s="101">
        <v>0</v>
      </c>
      <c r="Y89" s="101">
        <v>0</v>
      </c>
      <c r="Z89" s="97">
        <v>1</v>
      </c>
      <c r="AA89" s="101">
        <v>0</v>
      </c>
      <c r="AB89" s="101">
        <v>0</v>
      </c>
      <c r="AC89" s="96" t="s">
        <v>265</v>
      </c>
      <c r="AD89" s="101">
        <v>0</v>
      </c>
      <c r="AE89" s="101">
        <v>0</v>
      </c>
      <c r="AF89" s="101">
        <v>0</v>
      </c>
      <c r="AG89" s="97">
        <v>1</v>
      </c>
      <c r="AH89" s="101">
        <v>0</v>
      </c>
      <c r="AI89" s="101">
        <v>0</v>
      </c>
    </row>
    <row r="90" spans="1:35" ht="18" x14ac:dyDescent="0.4">
      <c r="A90" s="96" t="s">
        <v>270</v>
      </c>
      <c r="B90" s="101">
        <v>0</v>
      </c>
      <c r="C90" s="101">
        <v>0</v>
      </c>
      <c r="D90" s="101">
        <v>0</v>
      </c>
      <c r="E90" s="97">
        <v>1</v>
      </c>
      <c r="F90" s="101">
        <v>0</v>
      </c>
      <c r="G90" s="101">
        <v>0</v>
      </c>
      <c r="H90" s="96" t="s">
        <v>778</v>
      </c>
      <c r="I90" s="101">
        <v>0</v>
      </c>
      <c r="J90" s="101">
        <v>0</v>
      </c>
      <c r="K90" s="101">
        <v>0</v>
      </c>
      <c r="L90" s="97">
        <v>1</v>
      </c>
      <c r="M90" s="101">
        <v>0</v>
      </c>
      <c r="N90" s="101">
        <v>0</v>
      </c>
      <c r="O90" s="96" t="s">
        <v>295</v>
      </c>
      <c r="P90" s="101">
        <v>0</v>
      </c>
      <c r="Q90" s="101">
        <v>0</v>
      </c>
      <c r="R90" s="101">
        <v>0</v>
      </c>
      <c r="S90" s="97">
        <v>1</v>
      </c>
      <c r="T90" s="101">
        <v>0</v>
      </c>
      <c r="U90" s="101">
        <v>0</v>
      </c>
      <c r="V90" s="96" t="s">
        <v>246</v>
      </c>
      <c r="W90" s="101">
        <v>0</v>
      </c>
      <c r="X90" s="101">
        <v>0</v>
      </c>
      <c r="Y90" s="101">
        <v>0</v>
      </c>
      <c r="Z90" s="97">
        <v>1</v>
      </c>
      <c r="AA90" s="101">
        <v>0</v>
      </c>
      <c r="AB90" s="101">
        <v>0</v>
      </c>
      <c r="AC90" s="96" t="s">
        <v>245</v>
      </c>
      <c r="AD90" s="101">
        <v>0</v>
      </c>
      <c r="AE90" s="101">
        <v>0</v>
      </c>
      <c r="AF90" s="101">
        <v>0</v>
      </c>
      <c r="AG90" s="97">
        <v>1</v>
      </c>
      <c r="AH90" s="101">
        <v>0</v>
      </c>
      <c r="AI90" s="101">
        <v>0</v>
      </c>
    </row>
    <row r="91" spans="1:35" ht="18" x14ac:dyDescent="0.4">
      <c r="A91" s="96" t="s">
        <v>246</v>
      </c>
      <c r="B91" s="101">
        <v>0</v>
      </c>
      <c r="C91" s="101">
        <v>0</v>
      </c>
      <c r="D91" s="101">
        <v>0</v>
      </c>
      <c r="E91" s="97">
        <v>1</v>
      </c>
      <c r="F91" s="101">
        <v>0</v>
      </c>
      <c r="G91" s="101">
        <v>0</v>
      </c>
      <c r="H91" s="96" t="s">
        <v>786</v>
      </c>
      <c r="I91" s="101">
        <v>0</v>
      </c>
      <c r="J91" s="101">
        <v>0</v>
      </c>
      <c r="K91" s="101">
        <v>0</v>
      </c>
      <c r="L91" s="97">
        <v>1</v>
      </c>
      <c r="M91" s="101">
        <v>0</v>
      </c>
      <c r="N91" s="101">
        <v>0</v>
      </c>
      <c r="O91" s="96" t="s">
        <v>218</v>
      </c>
      <c r="P91" s="101">
        <v>0</v>
      </c>
      <c r="Q91" s="101">
        <v>0</v>
      </c>
      <c r="R91" s="101">
        <v>0</v>
      </c>
      <c r="S91" s="97">
        <v>1</v>
      </c>
      <c r="T91" s="101">
        <v>0</v>
      </c>
      <c r="U91" s="101">
        <v>0</v>
      </c>
      <c r="V91" s="96" t="s">
        <v>252</v>
      </c>
      <c r="W91" s="101">
        <v>0</v>
      </c>
      <c r="X91" s="101">
        <v>0</v>
      </c>
      <c r="Y91" s="101">
        <v>0</v>
      </c>
      <c r="Z91" s="97">
        <v>1</v>
      </c>
      <c r="AA91" s="101">
        <v>0</v>
      </c>
      <c r="AB91" s="101">
        <v>0</v>
      </c>
      <c r="AC91" s="96" t="s">
        <v>259</v>
      </c>
      <c r="AD91" s="101">
        <v>0</v>
      </c>
      <c r="AE91" s="101">
        <v>0</v>
      </c>
      <c r="AF91" s="101">
        <v>0</v>
      </c>
      <c r="AG91" s="97">
        <v>1</v>
      </c>
      <c r="AH91" s="101">
        <v>0</v>
      </c>
      <c r="AI91" s="101">
        <v>0</v>
      </c>
    </row>
    <row r="92" spans="1:35" ht="36" x14ac:dyDescent="0.4">
      <c r="A92" s="96" t="s">
        <v>252</v>
      </c>
      <c r="B92" s="101">
        <v>0</v>
      </c>
      <c r="C92" s="101">
        <v>0</v>
      </c>
      <c r="D92" s="101">
        <v>0</v>
      </c>
      <c r="E92" s="97">
        <v>1</v>
      </c>
      <c r="F92" s="101">
        <v>0</v>
      </c>
      <c r="G92" s="101">
        <v>0</v>
      </c>
      <c r="H92" s="96" t="s">
        <v>284</v>
      </c>
      <c r="I92" s="101">
        <v>0</v>
      </c>
      <c r="J92" s="101">
        <v>0</v>
      </c>
      <c r="K92" s="101">
        <v>0</v>
      </c>
      <c r="L92" s="97">
        <v>1</v>
      </c>
      <c r="M92" s="101">
        <v>0</v>
      </c>
      <c r="N92" s="101">
        <v>0</v>
      </c>
      <c r="O92" s="96" t="s">
        <v>224</v>
      </c>
      <c r="P92" s="101">
        <v>0</v>
      </c>
      <c r="Q92" s="101">
        <v>0</v>
      </c>
      <c r="R92" s="101">
        <v>0</v>
      </c>
      <c r="S92" s="97">
        <v>1</v>
      </c>
      <c r="T92" s="101">
        <v>0</v>
      </c>
      <c r="U92" s="101">
        <v>0</v>
      </c>
      <c r="V92" s="96" t="s">
        <v>283</v>
      </c>
      <c r="W92" s="101">
        <v>0</v>
      </c>
      <c r="X92" s="101">
        <v>0</v>
      </c>
      <c r="Y92" s="101">
        <v>0</v>
      </c>
      <c r="Z92" s="97">
        <v>1</v>
      </c>
      <c r="AA92" s="101">
        <v>0</v>
      </c>
      <c r="AB92" s="101">
        <v>0</v>
      </c>
      <c r="AC92" s="96" t="s">
        <v>239</v>
      </c>
      <c r="AD92" s="101">
        <v>0</v>
      </c>
      <c r="AE92" s="101">
        <v>0</v>
      </c>
      <c r="AF92" s="101">
        <v>0</v>
      </c>
      <c r="AG92" s="97">
        <v>1</v>
      </c>
      <c r="AH92" s="101">
        <v>0</v>
      </c>
      <c r="AI92" s="101">
        <v>0</v>
      </c>
    </row>
    <row r="93" spans="1:35" ht="18" x14ac:dyDescent="0.4">
      <c r="A93" s="96" t="s">
        <v>283</v>
      </c>
      <c r="B93" s="101">
        <v>0</v>
      </c>
      <c r="C93" s="101">
        <v>0</v>
      </c>
      <c r="D93" s="101">
        <v>0</v>
      </c>
      <c r="E93" s="97">
        <v>1</v>
      </c>
      <c r="F93" s="101">
        <v>0</v>
      </c>
      <c r="G93" s="101">
        <v>0</v>
      </c>
      <c r="H93" s="96" t="s">
        <v>449</v>
      </c>
      <c r="I93" s="101">
        <v>0</v>
      </c>
      <c r="J93" s="101">
        <v>0</v>
      </c>
      <c r="K93" s="101">
        <v>0</v>
      </c>
      <c r="L93" s="97">
        <v>1</v>
      </c>
      <c r="M93" s="101">
        <v>0</v>
      </c>
      <c r="N93" s="101">
        <v>0</v>
      </c>
      <c r="O93" s="96" t="s">
        <v>234</v>
      </c>
      <c r="P93" s="101">
        <v>0</v>
      </c>
      <c r="Q93" s="101">
        <v>0</v>
      </c>
      <c r="R93" s="101">
        <v>0</v>
      </c>
      <c r="S93" s="97">
        <v>1</v>
      </c>
      <c r="T93" s="101">
        <v>0</v>
      </c>
      <c r="U93" s="101">
        <v>0</v>
      </c>
      <c r="V93" s="96" t="s">
        <v>231</v>
      </c>
      <c r="W93" s="101">
        <v>0</v>
      </c>
      <c r="X93" s="101">
        <v>0</v>
      </c>
      <c r="Y93" s="101">
        <v>0</v>
      </c>
      <c r="Z93" s="97">
        <v>1</v>
      </c>
      <c r="AA93" s="101">
        <v>0</v>
      </c>
      <c r="AB93" s="101">
        <v>0</v>
      </c>
      <c r="AC93" s="96" t="s">
        <v>281</v>
      </c>
      <c r="AD93" s="101">
        <v>0</v>
      </c>
      <c r="AE93" s="101">
        <v>0</v>
      </c>
      <c r="AF93" s="101">
        <v>0</v>
      </c>
      <c r="AG93" s="97">
        <v>1</v>
      </c>
      <c r="AH93" s="101">
        <v>0</v>
      </c>
      <c r="AI93" s="101">
        <v>0</v>
      </c>
    </row>
    <row r="94" spans="1:35" ht="18" x14ac:dyDescent="0.4">
      <c r="A94" s="96" t="s">
        <v>274</v>
      </c>
      <c r="B94" s="101">
        <v>0</v>
      </c>
      <c r="C94" s="101">
        <v>0</v>
      </c>
      <c r="D94" s="101">
        <v>0</v>
      </c>
      <c r="E94" s="97">
        <v>1</v>
      </c>
      <c r="F94" s="101">
        <v>0</v>
      </c>
      <c r="G94" s="101">
        <v>0</v>
      </c>
      <c r="H94" s="96" t="s">
        <v>316</v>
      </c>
      <c r="I94" s="101">
        <v>0</v>
      </c>
      <c r="J94" s="101">
        <v>0</v>
      </c>
      <c r="K94" s="101">
        <v>0</v>
      </c>
      <c r="L94" s="97">
        <v>1</v>
      </c>
      <c r="M94" s="101">
        <v>0</v>
      </c>
      <c r="N94" s="101">
        <v>0</v>
      </c>
      <c r="O94" s="96" t="s">
        <v>778</v>
      </c>
      <c r="P94" s="101">
        <v>0</v>
      </c>
      <c r="Q94" s="101">
        <v>0</v>
      </c>
      <c r="R94" s="101">
        <v>0</v>
      </c>
      <c r="S94" s="97">
        <v>1</v>
      </c>
      <c r="T94" s="101">
        <v>0</v>
      </c>
      <c r="U94" s="101">
        <v>0</v>
      </c>
      <c r="V94" s="96" t="s">
        <v>274</v>
      </c>
      <c r="W94" s="101">
        <v>0</v>
      </c>
      <c r="X94" s="101">
        <v>0</v>
      </c>
      <c r="Y94" s="101">
        <v>0</v>
      </c>
      <c r="Z94" s="97">
        <v>1</v>
      </c>
      <c r="AA94" s="101">
        <v>0</v>
      </c>
      <c r="AB94" s="101">
        <v>0</v>
      </c>
      <c r="AC94" s="96" t="s">
        <v>307</v>
      </c>
      <c r="AD94" s="101">
        <v>0</v>
      </c>
      <c r="AE94" s="101">
        <v>0</v>
      </c>
      <c r="AF94" s="101">
        <v>0</v>
      </c>
      <c r="AG94" s="97">
        <v>1</v>
      </c>
      <c r="AH94" s="101">
        <v>0</v>
      </c>
      <c r="AI94" s="101">
        <v>0</v>
      </c>
    </row>
    <row r="95" spans="1:35" ht="18" x14ac:dyDescent="0.4">
      <c r="A95" s="96" t="s">
        <v>219</v>
      </c>
      <c r="B95" s="101">
        <v>0</v>
      </c>
      <c r="C95" s="101">
        <v>0</v>
      </c>
      <c r="D95" s="101">
        <v>0</v>
      </c>
      <c r="E95" s="97">
        <v>1</v>
      </c>
      <c r="F95" s="101">
        <v>0</v>
      </c>
      <c r="G95" s="101">
        <v>0</v>
      </c>
      <c r="H95" s="96" t="s">
        <v>270</v>
      </c>
      <c r="I95" s="101">
        <v>0</v>
      </c>
      <c r="J95" s="101">
        <v>0</v>
      </c>
      <c r="K95" s="101">
        <v>0</v>
      </c>
      <c r="L95" s="97">
        <v>1</v>
      </c>
      <c r="M95" s="101">
        <v>0</v>
      </c>
      <c r="N95" s="101">
        <v>0</v>
      </c>
      <c r="O95" s="96" t="s">
        <v>786</v>
      </c>
      <c r="P95" s="101">
        <v>0</v>
      </c>
      <c r="Q95" s="101">
        <v>0</v>
      </c>
      <c r="R95" s="101">
        <v>0</v>
      </c>
      <c r="S95" s="97">
        <v>1</v>
      </c>
      <c r="T95" s="101">
        <v>0</v>
      </c>
      <c r="U95" s="101">
        <v>0</v>
      </c>
      <c r="V95" s="96" t="s">
        <v>219</v>
      </c>
      <c r="W95" s="101">
        <v>0</v>
      </c>
      <c r="X95" s="101">
        <v>0</v>
      </c>
      <c r="Y95" s="101">
        <v>0</v>
      </c>
      <c r="Z95" s="97">
        <v>1</v>
      </c>
      <c r="AA95" s="101">
        <v>0</v>
      </c>
      <c r="AB95" s="101">
        <v>0</v>
      </c>
      <c r="AC95" s="96" t="s">
        <v>343</v>
      </c>
      <c r="AD95" s="101">
        <v>0</v>
      </c>
      <c r="AE95" s="101">
        <v>0</v>
      </c>
      <c r="AF95" s="101">
        <v>0</v>
      </c>
      <c r="AG95" s="97">
        <v>1</v>
      </c>
      <c r="AH95" s="101">
        <v>0</v>
      </c>
      <c r="AI95" s="101">
        <v>0</v>
      </c>
    </row>
    <row r="96" spans="1:35" ht="18" x14ac:dyDescent="0.4">
      <c r="A96" s="96" t="s">
        <v>331</v>
      </c>
      <c r="B96" s="101">
        <v>0</v>
      </c>
      <c r="C96" s="101">
        <v>0</v>
      </c>
      <c r="D96" s="101">
        <v>0</v>
      </c>
      <c r="E96" s="97">
        <v>1</v>
      </c>
      <c r="F96" s="101">
        <v>0</v>
      </c>
      <c r="G96" s="101">
        <v>0</v>
      </c>
      <c r="H96" s="96" t="s">
        <v>283</v>
      </c>
      <c r="I96" s="101">
        <v>0</v>
      </c>
      <c r="J96" s="101">
        <v>0</v>
      </c>
      <c r="K96" s="101">
        <v>0</v>
      </c>
      <c r="L96" s="97">
        <v>1</v>
      </c>
      <c r="M96" s="101">
        <v>0</v>
      </c>
      <c r="N96" s="101">
        <v>0</v>
      </c>
      <c r="O96" s="96" t="s">
        <v>284</v>
      </c>
      <c r="P96" s="101">
        <v>0</v>
      </c>
      <c r="Q96" s="101">
        <v>0</v>
      </c>
      <c r="R96" s="101">
        <v>0</v>
      </c>
      <c r="S96" s="97">
        <v>1</v>
      </c>
      <c r="T96" s="101">
        <v>0</v>
      </c>
      <c r="U96" s="101">
        <v>0</v>
      </c>
      <c r="V96" s="96" t="s">
        <v>331</v>
      </c>
      <c r="W96" s="101">
        <v>0</v>
      </c>
      <c r="X96" s="101">
        <v>0</v>
      </c>
      <c r="Y96" s="101">
        <v>0</v>
      </c>
      <c r="Z96" s="97">
        <v>1</v>
      </c>
      <c r="AA96" s="101">
        <v>0</v>
      </c>
      <c r="AB96" s="101">
        <v>0</v>
      </c>
      <c r="AC96" s="96" t="s">
        <v>344</v>
      </c>
      <c r="AD96" s="101">
        <v>0</v>
      </c>
      <c r="AE96" s="101">
        <v>0</v>
      </c>
      <c r="AF96" s="101">
        <v>0</v>
      </c>
      <c r="AG96" s="97">
        <v>1</v>
      </c>
      <c r="AH96" s="101">
        <v>0</v>
      </c>
      <c r="AI96" s="101">
        <v>0</v>
      </c>
    </row>
    <row r="97" spans="1:35" ht="18" x14ac:dyDescent="0.4">
      <c r="A97" s="96" t="s">
        <v>332</v>
      </c>
      <c r="B97" s="101">
        <v>0</v>
      </c>
      <c r="C97" s="101">
        <v>0</v>
      </c>
      <c r="D97" s="101">
        <v>0</v>
      </c>
      <c r="E97" s="97">
        <v>1</v>
      </c>
      <c r="F97" s="101">
        <v>0</v>
      </c>
      <c r="G97" s="101">
        <v>0</v>
      </c>
      <c r="H97" s="96" t="s">
        <v>231</v>
      </c>
      <c r="I97" s="101">
        <v>0</v>
      </c>
      <c r="J97" s="101">
        <v>0</v>
      </c>
      <c r="K97" s="101">
        <v>0</v>
      </c>
      <c r="L97" s="97">
        <v>1</v>
      </c>
      <c r="M97" s="101">
        <v>0</v>
      </c>
      <c r="N97" s="101">
        <v>0</v>
      </c>
      <c r="O97" s="96" t="s">
        <v>449</v>
      </c>
      <c r="P97" s="101">
        <v>0</v>
      </c>
      <c r="Q97" s="101">
        <v>0</v>
      </c>
      <c r="R97" s="101">
        <v>0</v>
      </c>
      <c r="S97" s="97">
        <v>1</v>
      </c>
      <c r="T97" s="101">
        <v>0</v>
      </c>
      <c r="U97" s="101">
        <v>0</v>
      </c>
      <c r="V97" s="96" t="s">
        <v>332</v>
      </c>
      <c r="W97" s="101">
        <v>0</v>
      </c>
      <c r="X97" s="101">
        <v>0</v>
      </c>
      <c r="Y97" s="101">
        <v>0</v>
      </c>
      <c r="Z97" s="97">
        <v>1</v>
      </c>
      <c r="AA97" s="101">
        <v>0</v>
      </c>
      <c r="AB97" s="101">
        <v>0</v>
      </c>
      <c r="AC97" s="96" t="s">
        <v>640</v>
      </c>
      <c r="AD97" s="101">
        <v>0</v>
      </c>
      <c r="AE97" s="101">
        <v>0</v>
      </c>
      <c r="AF97" s="101">
        <v>0</v>
      </c>
      <c r="AG97" s="97">
        <v>1</v>
      </c>
      <c r="AH97" s="101">
        <v>0</v>
      </c>
      <c r="AI97" s="101">
        <v>0</v>
      </c>
    </row>
    <row r="98" spans="1:35" ht="36" x14ac:dyDescent="0.4">
      <c r="A98" s="96" t="s">
        <v>348</v>
      </c>
      <c r="B98" s="101">
        <v>0</v>
      </c>
      <c r="C98" s="101">
        <v>0</v>
      </c>
      <c r="D98" s="101">
        <v>0</v>
      </c>
      <c r="E98" s="97">
        <v>1</v>
      </c>
      <c r="F98" s="101">
        <v>0</v>
      </c>
      <c r="G98" s="101">
        <v>0</v>
      </c>
      <c r="H98" s="96" t="s">
        <v>274</v>
      </c>
      <c r="I98" s="101">
        <v>0</v>
      </c>
      <c r="J98" s="101">
        <v>0</v>
      </c>
      <c r="K98" s="101">
        <v>0</v>
      </c>
      <c r="L98" s="97">
        <v>1</v>
      </c>
      <c r="M98" s="101">
        <v>0</v>
      </c>
      <c r="N98" s="101">
        <v>0</v>
      </c>
      <c r="O98" s="96" t="s">
        <v>316</v>
      </c>
      <c r="P98" s="101">
        <v>0</v>
      </c>
      <c r="Q98" s="101">
        <v>0</v>
      </c>
      <c r="R98" s="101">
        <v>0</v>
      </c>
      <c r="S98" s="97">
        <v>1</v>
      </c>
      <c r="T98" s="101">
        <v>0</v>
      </c>
      <c r="U98" s="101">
        <v>0</v>
      </c>
      <c r="V98" s="96" t="s">
        <v>348</v>
      </c>
      <c r="W98" s="101">
        <v>0</v>
      </c>
      <c r="X98" s="101">
        <v>0</v>
      </c>
      <c r="Y98" s="101">
        <v>0</v>
      </c>
      <c r="Z98" s="97">
        <v>1</v>
      </c>
      <c r="AA98" s="101">
        <v>0</v>
      </c>
      <c r="AB98" s="101">
        <v>0</v>
      </c>
      <c r="AC98" s="96" t="s">
        <v>345</v>
      </c>
      <c r="AD98" s="101">
        <v>0</v>
      </c>
      <c r="AE98" s="101">
        <v>0</v>
      </c>
      <c r="AF98" s="101">
        <v>0</v>
      </c>
      <c r="AG98" s="97">
        <v>1</v>
      </c>
      <c r="AH98" s="101">
        <v>0</v>
      </c>
      <c r="AI98" s="101">
        <v>0</v>
      </c>
    </row>
    <row r="99" spans="1:35" ht="18" x14ac:dyDescent="0.4">
      <c r="A99" s="96" t="s">
        <v>349</v>
      </c>
      <c r="B99" s="101">
        <v>0</v>
      </c>
      <c r="C99" s="101">
        <v>0</v>
      </c>
      <c r="D99" s="101">
        <v>0</v>
      </c>
      <c r="E99" s="97">
        <v>1</v>
      </c>
      <c r="F99" s="101">
        <v>0</v>
      </c>
      <c r="G99" s="101">
        <v>0</v>
      </c>
      <c r="H99" s="96" t="s">
        <v>331</v>
      </c>
      <c r="I99" s="101">
        <v>0</v>
      </c>
      <c r="J99" s="101">
        <v>0</v>
      </c>
      <c r="K99" s="101">
        <v>0</v>
      </c>
      <c r="L99" s="97">
        <v>1</v>
      </c>
      <c r="M99" s="101">
        <v>0</v>
      </c>
      <c r="N99" s="101">
        <v>0</v>
      </c>
      <c r="O99" s="96" t="s">
        <v>270</v>
      </c>
      <c r="P99" s="101">
        <v>0</v>
      </c>
      <c r="Q99" s="101">
        <v>0</v>
      </c>
      <c r="R99" s="101">
        <v>0</v>
      </c>
      <c r="S99" s="97">
        <v>1</v>
      </c>
      <c r="T99" s="101">
        <v>0</v>
      </c>
      <c r="U99" s="101">
        <v>0</v>
      </c>
      <c r="V99" s="96" t="s">
        <v>349</v>
      </c>
      <c r="W99" s="101">
        <v>0</v>
      </c>
      <c r="X99" s="101">
        <v>0</v>
      </c>
      <c r="Y99" s="101">
        <v>0</v>
      </c>
      <c r="Z99" s="97">
        <v>1</v>
      </c>
      <c r="AA99" s="101">
        <v>0</v>
      </c>
      <c r="AB99" s="101">
        <v>0</v>
      </c>
      <c r="AC99" s="96" t="s">
        <v>290</v>
      </c>
      <c r="AD99" s="101">
        <v>0</v>
      </c>
      <c r="AE99" s="101">
        <v>0</v>
      </c>
      <c r="AF99" s="101">
        <v>0</v>
      </c>
      <c r="AG99" s="97">
        <v>1</v>
      </c>
      <c r="AH99" s="101">
        <v>0</v>
      </c>
      <c r="AI99" s="101">
        <v>0</v>
      </c>
    </row>
    <row r="100" spans="1:35" ht="18" x14ac:dyDescent="0.4">
      <c r="A100" s="96" t="s">
        <v>228</v>
      </c>
      <c r="B100" s="101">
        <v>0</v>
      </c>
      <c r="C100" s="101">
        <v>0</v>
      </c>
      <c r="D100" s="101">
        <v>0</v>
      </c>
      <c r="E100" s="97">
        <v>1</v>
      </c>
      <c r="F100" s="101">
        <v>0</v>
      </c>
      <c r="G100" s="101">
        <v>0</v>
      </c>
      <c r="H100" s="96" t="s">
        <v>332</v>
      </c>
      <c r="I100" s="101">
        <v>0</v>
      </c>
      <c r="J100" s="101">
        <v>0</v>
      </c>
      <c r="K100" s="101">
        <v>0</v>
      </c>
      <c r="L100" s="97">
        <v>1</v>
      </c>
      <c r="M100" s="101">
        <v>0</v>
      </c>
      <c r="N100" s="101">
        <v>0</v>
      </c>
      <c r="O100" s="96" t="s">
        <v>231</v>
      </c>
      <c r="P100" s="101">
        <v>0</v>
      </c>
      <c r="Q100" s="101">
        <v>0</v>
      </c>
      <c r="R100" s="101">
        <v>0</v>
      </c>
      <c r="S100" s="97">
        <v>1</v>
      </c>
      <c r="T100" s="101">
        <v>0</v>
      </c>
      <c r="U100" s="101">
        <v>0</v>
      </c>
      <c r="V100" s="96" t="s">
        <v>228</v>
      </c>
      <c r="W100" s="101">
        <v>0</v>
      </c>
      <c r="X100" s="101">
        <v>0</v>
      </c>
      <c r="Y100" s="101">
        <v>0</v>
      </c>
      <c r="Z100" s="97">
        <v>1</v>
      </c>
      <c r="AA100" s="101">
        <v>0</v>
      </c>
      <c r="AB100" s="101">
        <v>0</v>
      </c>
      <c r="AC100" s="96" t="s">
        <v>262</v>
      </c>
      <c r="AD100" s="101">
        <v>0</v>
      </c>
      <c r="AE100" s="101">
        <v>0</v>
      </c>
      <c r="AF100" s="101">
        <v>0</v>
      </c>
      <c r="AG100" s="97">
        <v>1</v>
      </c>
      <c r="AH100" s="101">
        <v>0</v>
      </c>
      <c r="AI100" s="101">
        <v>0</v>
      </c>
    </row>
    <row r="101" spans="1:35" ht="36" x14ac:dyDescent="0.4">
      <c r="A101" s="96" t="s">
        <v>350</v>
      </c>
      <c r="B101" s="101">
        <v>0</v>
      </c>
      <c r="C101" s="101">
        <v>0</v>
      </c>
      <c r="D101" s="101">
        <v>0</v>
      </c>
      <c r="E101" s="97">
        <v>1</v>
      </c>
      <c r="F101" s="101">
        <v>0</v>
      </c>
      <c r="G101" s="101">
        <v>0</v>
      </c>
      <c r="H101" s="96" t="s">
        <v>348</v>
      </c>
      <c r="I101" s="101">
        <v>0</v>
      </c>
      <c r="J101" s="101">
        <v>0</v>
      </c>
      <c r="K101" s="101">
        <v>0</v>
      </c>
      <c r="L101" s="97">
        <v>1</v>
      </c>
      <c r="M101" s="101">
        <v>0</v>
      </c>
      <c r="N101" s="101">
        <v>0</v>
      </c>
      <c r="O101" s="96" t="s">
        <v>274</v>
      </c>
      <c r="P101" s="101">
        <v>0</v>
      </c>
      <c r="Q101" s="101">
        <v>0</v>
      </c>
      <c r="R101" s="101">
        <v>0</v>
      </c>
      <c r="S101" s="97">
        <v>1</v>
      </c>
      <c r="T101" s="101">
        <v>0</v>
      </c>
      <c r="U101" s="101">
        <v>0</v>
      </c>
      <c r="V101" s="96" t="s">
        <v>350</v>
      </c>
      <c r="W101" s="101">
        <v>0</v>
      </c>
      <c r="X101" s="101">
        <v>0</v>
      </c>
      <c r="Y101" s="101">
        <v>0</v>
      </c>
      <c r="Z101" s="97">
        <v>1</v>
      </c>
      <c r="AA101" s="101">
        <v>0</v>
      </c>
      <c r="AB101" s="101">
        <v>0</v>
      </c>
      <c r="AC101" s="96" t="s">
        <v>347</v>
      </c>
      <c r="AD101" s="101">
        <v>0</v>
      </c>
      <c r="AE101" s="101">
        <v>0</v>
      </c>
      <c r="AF101" s="101">
        <v>0</v>
      </c>
      <c r="AG101" s="97">
        <v>1</v>
      </c>
      <c r="AH101" s="101">
        <v>0</v>
      </c>
      <c r="AI101" s="101">
        <v>0</v>
      </c>
    </row>
    <row r="102" spans="1:35" ht="18" x14ac:dyDescent="0.4">
      <c r="A102" s="96" t="s">
        <v>256</v>
      </c>
      <c r="B102" s="101">
        <v>0</v>
      </c>
      <c r="C102" s="101">
        <v>0</v>
      </c>
      <c r="D102" s="101">
        <v>0</v>
      </c>
      <c r="E102" s="97">
        <v>1</v>
      </c>
      <c r="F102" s="101">
        <v>0</v>
      </c>
      <c r="G102" s="101">
        <v>0</v>
      </c>
      <c r="H102" s="96" t="s">
        <v>349</v>
      </c>
      <c r="I102" s="101">
        <v>0</v>
      </c>
      <c r="J102" s="101">
        <v>0</v>
      </c>
      <c r="K102" s="101">
        <v>0</v>
      </c>
      <c r="L102" s="97">
        <v>1</v>
      </c>
      <c r="M102" s="101">
        <v>0</v>
      </c>
      <c r="N102" s="101">
        <v>0</v>
      </c>
      <c r="O102" s="96" t="s">
        <v>331</v>
      </c>
      <c r="P102" s="101">
        <v>0</v>
      </c>
      <c r="Q102" s="101">
        <v>0</v>
      </c>
      <c r="R102" s="101">
        <v>0</v>
      </c>
      <c r="S102" s="97">
        <v>1</v>
      </c>
      <c r="T102" s="101">
        <v>0</v>
      </c>
      <c r="U102" s="101">
        <v>0</v>
      </c>
      <c r="V102" s="96" t="s">
        <v>256</v>
      </c>
      <c r="W102" s="101">
        <v>0</v>
      </c>
      <c r="X102" s="101">
        <v>0</v>
      </c>
      <c r="Y102" s="101">
        <v>0</v>
      </c>
      <c r="Z102" s="97">
        <v>1</v>
      </c>
      <c r="AA102" s="101">
        <v>0</v>
      </c>
      <c r="AB102" s="101">
        <v>0</v>
      </c>
      <c r="AC102" s="96" t="s">
        <v>270</v>
      </c>
      <c r="AD102" s="101">
        <v>0</v>
      </c>
      <c r="AE102" s="101">
        <v>0</v>
      </c>
      <c r="AF102" s="101">
        <v>0</v>
      </c>
      <c r="AG102" s="97">
        <v>1</v>
      </c>
      <c r="AH102" s="101">
        <v>0</v>
      </c>
      <c r="AI102" s="101">
        <v>0</v>
      </c>
    </row>
    <row r="103" spans="1:35" ht="18" x14ac:dyDescent="0.4">
      <c r="A103" s="96" t="s">
        <v>315</v>
      </c>
      <c r="B103" s="101">
        <v>0</v>
      </c>
      <c r="C103" s="101">
        <v>0</v>
      </c>
      <c r="D103" s="101">
        <v>0</v>
      </c>
      <c r="E103" s="97">
        <v>1</v>
      </c>
      <c r="F103" s="101">
        <v>0</v>
      </c>
      <c r="G103" s="101">
        <v>0</v>
      </c>
      <c r="H103" s="96" t="s">
        <v>228</v>
      </c>
      <c r="I103" s="101">
        <v>0</v>
      </c>
      <c r="J103" s="101">
        <v>0</v>
      </c>
      <c r="K103" s="101">
        <v>0</v>
      </c>
      <c r="L103" s="97">
        <v>1</v>
      </c>
      <c r="M103" s="101">
        <v>0</v>
      </c>
      <c r="N103" s="101">
        <v>0</v>
      </c>
      <c r="O103" s="96" t="s">
        <v>332</v>
      </c>
      <c r="P103" s="101">
        <v>0</v>
      </c>
      <c r="Q103" s="101">
        <v>0</v>
      </c>
      <c r="R103" s="101">
        <v>0</v>
      </c>
      <c r="S103" s="97">
        <v>1</v>
      </c>
      <c r="T103" s="101">
        <v>0</v>
      </c>
      <c r="U103" s="101">
        <v>0</v>
      </c>
      <c r="V103" s="96" t="s">
        <v>315</v>
      </c>
      <c r="W103" s="101">
        <v>0</v>
      </c>
      <c r="X103" s="101">
        <v>0</v>
      </c>
      <c r="Y103" s="101">
        <v>0</v>
      </c>
      <c r="Z103" s="97">
        <v>1</v>
      </c>
      <c r="AA103" s="101">
        <v>0</v>
      </c>
      <c r="AB103" s="101">
        <v>0</v>
      </c>
      <c r="AC103" s="96" t="s">
        <v>283</v>
      </c>
      <c r="AD103" s="101">
        <v>0</v>
      </c>
      <c r="AE103" s="101">
        <v>0</v>
      </c>
      <c r="AF103" s="101">
        <v>0</v>
      </c>
      <c r="AG103" s="97">
        <v>1</v>
      </c>
      <c r="AH103" s="101">
        <v>0</v>
      </c>
      <c r="AI103" s="101">
        <v>0</v>
      </c>
    </row>
    <row r="104" spans="1:35" ht="36" x14ac:dyDescent="0.4">
      <c r="A104" s="96" t="s">
        <v>235</v>
      </c>
      <c r="B104" s="101">
        <v>0</v>
      </c>
      <c r="C104" s="101">
        <v>0</v>
      </c>
      <c r="D104" s="101">
        <v>0</v>
      </c>
      <c r="E104" s="97">
        <v>1</v>
      </c>
      <c r="F104" s="101">
        <v>0</v>
      </c>
      <c r="G104" s="101">
        <v>0</v>
      </c>
      <c r="H104" s="96" t="s">
        <v>350</v>
      </c>
      <c r="I104" s="101">
        <v>0</v>
      </c>
      <c r="J104" s="101">
        <v>0</v>
      </c>
      <c r="K104" s="101">
        <v>0</v>
      </c>
      <c r="L104" s="97">
        <v>1</v>
      </c>
      <c r="M104" s="101">
        <v>0</v>
      </c>
      <c r="N104" s="101">
        <v>0</v>
      </c>
      <c r="O104" s="96" t="s">
        <v>348</v>
      </c>
      <c r="P104" s="101">
        <v>0</v>
      </c>
      <c r="Q104" s="101">
        <v>0</v>
      </c>
      <c r="R104" s="101">
        <v>0</v>
      </c>
      <c r="S104" s="97">
        <v>1</v>
      </c>
      <c r="T104" s="101">
        <v>0</v>
      </c>
      <c r="U104" s="101">
        <v>0</v>
      </c>
      <c r="V104" s="96" t="s">
        <v>235</v>
      </c>
      <c r="W104" s="101">
        <v>0</v>
      </c>
      <c r="X104" s="101">
        <v>0</v>
      </c>
      <c r="Y104" s="101">
        <v>0</v>
      </c>
      <c r="Z104" s="97">
        <v>1</v>
      </c>
      <c r="AA104" s="101">
        <v>0</v>
      </c>
      <c r="AB104" s="101">
        <v>0</v>
      </c>
      <c r="AC104" s="96" t="s">
        <v>231</v>
      </c>
      <c r="AD104" s="101">
        <v>0</v>
      </c>
      <c r="AE104" s="101">
        <v>0</v>
      </c>
      <c r="AF104" s="101">
        <v>0</v>
      </c>
      <c r="AG104" s="97">
        <v>1</v>
      </c>
      <c r="AH104" s="101">
        <v>0</v>
      </c>
      <c r="AI104" s="101">
        <v>0</v>
      </c>
    </row>
    <row r="105" spans="1:35" ht="36" x14ac:dyDescent="0.4">
      <c r="A105" s="96" t="s">
        <v>323</v>
      </c>
      <c r="B105" s="101">
        <v>0</v>
      </c>
      <c r="C105" s="101">
        <v>0</v>
      </c>
      <c r="D105" s="101">
        <v>0</v>
      </c>
      <c r="E105" s="97">
        <v>1</v>
      </c>
      <c r="F105" s="101">
        <v>0</v>
      </c>
      <c r="G105" s="101">
        <v>0</v>
      </c>
      <c r="H105" s="96" t="s">
        <v>256</v>
      </c>
      <c r="I105" s="101">
        <v>0</v>
      </c>
      <c r="J105" s="101">
        <v>0</v>
      </c>
      <c r="K105" s="101">
        <v>0</v>
      </c>
      <c r="L105" s="97">
        <v>1</v>
      </c>
      <c r="M105" s="101">
        <v>0</v>
      </c>
      <c r="N105" s="101">
        <v>0</v>
      </c>
      <c r="O105" s="96" t="s">
        <v>349</v>
      </c>
      <c r="P105" s="101">
        <v>0</v>
      </c>
      <c r="Q105" s="101">
        <v>0</v>
      </c>
      <c r="R105" s="101">
        <v>0</v>
      </c>
      <c r="S105" s="97">
        <v>1</v>
      </c>
      <c r="T105" s="101">
        <v>0</v>
      </c>
      <c r="U105" s="101">
        <v>0</v>
      </c>
      <c r="V105" s="96" t="s">
        <v>323</v>
      </c>
      <c r="W105" s="101">
        <v>0</v>
      </c>
      <c r="X105" s="101">
        <v>0</v>
      </c>
      <c r="Y105" s="101">
        <v>0</v>
      </c>
      <c r="Z105" s="97">
        <v>1</v>
      </c>
      <c r="AA105" s="101">
        <v>0</v>
      </c>
      <c r="AB105" s="101">
        <v>0</v>
      </c>
      <c r="AC105" s="96" t="s">
        <v>348</v>
      </c>
      <c r="AD105" s="101">
        <v>0</v>
      </c>
      <c r="AE105" s="101">
        <v>0</v>
      </c>
      <c r="AF105" s="101">
        <v>0</v>
      </c>
      <c r="AG105" s="97">
        <v>1</v>
      </c>
      <c r="AH105" s="101">
        <v>0</v>
      </c>
      <c r="AI105" s="101">
        <v>0</v>
      </c>
    </row>
    <row r="106" spans="1:35" ht="18" x14ac:dyDescent="0.4">
      <c r="A106" s="96" t="s">
        <v>300</v>
      </c>
      <c r="B106" s="101">
        <v>0</v>
      </c>
      <c r="C106" s="101">
        <v>0</v>
      </c>
      <c r="D106" s="101">
        <v>0</v>
      </c>
      <c r="E106" s="97">
        <v>1</v>
      </c>
      <c r="F106" s="101">
        <v>0</v>
      </c>
      <c r="G106" s="101">
        <v>0</v>
      </c>
      <c r="H106" s="96" t="s">
        <v>315</v>
      </c>
      <c r="I106" s="101">
        <v>0</v>
      </c>
      <c r="J106" s="101">
        <v>0</v>
      </c>
      <c r="K106" s="101">
        <v>0</v>
      </c>
      <c r="L106" s="97">
        <v>1</v>
      </c>
      <c r="M106" s="101">
        <v>0</v>
      </c>
      <c r="N106" s="101">
        <v>0</v>
      </c>
      <c r="O106" s="96" t="s">
        <v>228</v>
      </c>
      <c r="P106" s="101">
        <v>0</v>
      </c>
      <c r="Q106" s="101">
        <v>0</v>
      </c>
      <c r="R106" s="101">
        <v>0</v>
      </c>
      <c r="S106" s="97">
        <v>1</v>
      </c>
      <c r="T106" s="101">
        <v>0</v>
      </c>
      <c r="U106" s="101">
        <v>0</v>
      </c>
      <c r="V106" s="96" t="s">
        <v>300</v>
      </c>
      <c r="W106" s="101">
        <v>0</v>
      </c>
      <c r="X106" s="101">
        <v>0</v>
      </c>
      <c r="Y106" s="101">
        <v>0</v>
      </c>
      <c r="Z106" s="97">
        <v>1</v>
      </c>
      <c r="AA106" s="101">
        <v>0</v>
      </c>
      <c r="AB106" s="101">
        <v>0</v>
      </c>
      <c r="AC106" s="96" t="s">
        <v>349</v>
      </c>
      <c r="AD106" s="101">
        <v>0</v>
      </c>
      <c r="AE106" s="101">
        <v>0</v>
      </c>
      <c r="AF106" s="101">
        <v>0</v>
      </c>
      <c r="AG106" s="97">
        <v>1</v>
      </c>
      <c r="AH106" s="101">
        <v>0</v>
      </c>
      <c r="AI106" s="101">
        <v>0</v>
      </c>
    </row>
    <row r="107" spans="1:35" ht="18" x14ac:dyDescent="0.4">
      <c r="A107" s="96" t="s">
        <v>351</v>
      </c>
      <c r="B107" s="101">
        <v>0</v>
      </c>
      <c r="C107" s="101">
        <v>0</v>
      </c>
      <c r="D107" s="101">
        <v>0</v>
      </c>
      <c r="E107" s="97">
        <v>1</v>
      </c>
      <c r="F107" s="101">
        <v>0</v>
      </c>
      <c r="G107" s="101">
        <v>0</v>
      </c>
      <c r="H107" s="96" t="s">
        <v>235</v>
      </c>
      <c r="I107" s="101">
        <v>0</v>
      </c>
      <c r="J107" s="101">
        <v>0</v>
      </c>
      <c r="K107" s="101">
        <v>0</v>
      </c>
      <c r="L107" s="97">
        <v>1</v>
      </c>
      <c r="M107" s="101">
        <v>0</v>
      </c>
      <c r="N107" s="101">
        <v>0</v>
      </c>
      <c r="O107" s="96" t="s">
        <v>350</v>
      </c>
      <c r="P107" s="101">
        <v>0</v>
      </c>
      <c r="Q107" s="101">
        <v>0</v>
      </c>
      <c r="R107" s="101">
        <v>0</v>
      </c>
      <c r="S107" s="97">
        <v>1</v>
      </c>
      <c r="T107" s="101">
        <v>0</v>
      </c>
      <c r="U107" s="101">
        <v>0</v>
      </c>
      <c r="V107" s="96" t="s">
        <v>351</v>
      </c>
      <c r="W107" s="101">
        <v>0</v>
      </c>
      <c r="X107" s="101">
        <v>0</v>
      </c>
      <c r="Y107" s="101">
        <v>0</v>
      </c>
      <c r="Z107" s="97">
        <v>1</v>
      </c>
      <c r="AA107" s="101">
        <v>0</v>
      </c>
      <c r="AB107" s="101">
        <v>0</v>
      </c>
      <c r="AC107" s="96" t="s">
        <v>228</v>
      </c>
      <c r="AD107" s="101">
        <v>0</v>
      </c>
      <c r="AE107" s="101">
        <v>0</v>
      </c>
      <c r="AF107" s="101">
        <v>0</v>
      </c>
      <c r="AG107" s="97">
        <v>1</v>
      </c>
      <c r="AH107" s="101">
        <v>0</v>
      </c>
      <c r="AI107" s="101">
        <v>0</v>
      </c>
    </row>
    <row r="108" spans="1:35" ht="18" x14ac:dyDescent="0.4">
      <c r="A108" s="96" t="s">
        <v>240</v>
      </c>
      <c r="B108" s="101">
        <v>0</v>
      </c>
      <c r="C108" s="101">
        <v>0</v>
      </c>
      <c r="D108" s="101">
        <v>0</v>
      </c>
      <c r="E108" s="97">
        <v>1</v>
      </c>
      <c r="F108" s="101">
        <v>0</v>
      </c>
      <c r="G108" s="101">
        <v>0</v>
      </c>
      <c r="H108" s="96" t="s">
        <v>323</v>
      </c>
      <c r="I108" s="101">
        <v>0</v>
      </c>
      <c r="J108" s="101">
        <v>0</v>
      </c>
      <c r="K108" s="101">
        <v>0</v>
      </c>
      <c r="L108" s="97">
        <v>1</v>
      </c>
      <c r="M108" s="101">
        <v>0</v>
      </c>
      <c r="N108" s="101">
        <v>0</v>
      </c>
      <c r="O108" s="96" t="s">
        <v>256</v>
      </c>
      <c r="P108" s="101">
        <v>0</v>
      </c>
      <c r="Q108" s="101">
        <v>0</v>
      </c>
      <c r="R108" s="101">
        <v>0</v>
      </c>
      <c r="S108" s="97">
        <v>1</v>
      </c>
      <c r="T108" s="101">
        <v>0</v>
      </c>
      <c r="U108" s="101">
        <v>0</v>
      </c>
      <c r="V108" s="96" t="s">
        <v>240</v>
      </c>
      <c r="W108" s="101">
        <v>0</v>
      </c>
      <c r="X108" s="101">
        <v>0</v>
      </c>
      <c r="Y108" s="101">
        <v>0</v>
      </c>
      <c r="Z108" s="97">
        <v>1</v>
      </c>
      <c r="AA108" s="101">
        <v>0</v>
      </c>
      <c r="AB108" s="101">
        <v>0</v>
      </c>
      <c r="AC108" s="96" t="s">
        <v>350</v>
      </c>
      <c r="AD108" s="101">
        <v>0</v>
      </c>
      <c r="AE108" s="101">
        <v>0</v>
      </c>
      <c r="AF108" s="101">
        <v>0</v>
      </c>
      <c r="AG108" s="97">
        <v>1</v>
      </c>
      <c r="AH108" s="101">
        <v>0</v>
      </c>
      <c r="AI108" s="101">
        <v>0</v>
      </c>
    </row>
    <row r="109" spans="1:35" ht="18" x14ac:dyDescent="0.4">
      <c r="A109" s="96" t="s">
        <v>354</v>
      </c>
      <c r="B109" s="101">
        <v>0</v>
      </c>
      <c r="C109" s="101">
        <v>0</v>
      </c>
      <c r="D109" s="101">
        <v>0</v>
      </c>
      <c r="E109" s="97">
        <v>1</v>
      </c>
      <c r="F109" s="101">
        <v>0</v>
      </c>
      <c r="G109" s="101">
        <v>0</v>
      </c>
      <c r="H109" s="96" t="s">
        <v>300</v>
      </c>
      <c r="I109" s="101">
        <v>0</v>
      </c>
      <c r="J109" s="101">
        <v>0</v>
      </c>
      <c r="K109" s="101">
        <v>0</v>
      </c>
      <c r="L109" s="97">
        <v>1</v>
      </c>
      <c r="M109" s="101">
        <v>0</v>
      </c>
      <c r="N109" s="101">
        <v>0</v>
      </c>
      <c r="O109" s="96" t="s">
        <v>315</v>
      </c>
      <c r="P109" s="101">
        <v>0</v>
      </c>
      <c r="Q109" s="101">
        <v>0</v>
      </c>
      <c r="R109" s="101">
        <v>0</v>
      </c>
      <c r="S109" s="97">
        <v>1</v>
      </c>
      <c r="T109" s="101">
        <v>0</v>
      </c>
      <c r="U109" s="101">
        <v>0</v>
      </c>
      <c r="V109" s="96" t="s">
        <v>354</v>
      </c>
      <c r="W109" s="101">
        <v>0</v>
      </c>
      <c r="X109" s="101">
        <v>0</v>
      </c>
      <c r="Y109" s="101">
        <v>0</v>
      </c>
      <c r="Z109" s="97">
        <v>1</v>
      </c>
      <c r="AA109" s="101">
        <v>0</v>
      </c>
      <c r="AB109" s="101">
        <v>0</v>
      </c>
      <c r="AC109" s="96" t="s">
        <v>256</v>
      </c>
      <c r="AD109" s="101">
        <v>0</v>
      </c>
      <c r="AE109" s="101">
        <v>0</v>
      </c>
      <c r="AF109" s="101">
        <v>0</v>
      </c>
      <c r="AG109" s="97">
        <v>1</v>
      </c>
      <c r="AH109" s="101">
        <v>0</v>
      </c>
      <c r="AI109" s="101">
        <v>0</v>
      </c>
    </row>
    <row r="110" spans="1:35" ht="18" x14ac:dyDescent="0.4">
      <c r="A110" s="96" t="s">
        <v>216</v>
      </c>
      <c r="B110" s="101">
        <v>0</v>
      </c>
      <c r="C110" s="101">
        <v>0</v>
      </c>
      <c r="D110" s="101">
        <v>0</v>
      </c>
      <c r="E110" s="97">
        <v>1</v>
      </c>
      <c r="F110" s="101">
        <v>0</v>
      </c>
      <c r="G110" s="101">
        <v>0</v>
      </c>
      <c r="H110" s="96" t="s">
        <v>351</v>
      </c>
      <c r="I110" s="101">
        <v>0</v>
      </c>
      <c r="J110" s="101">
        <v>0</v>
      </c>
      <c r="K110" s="101">
        <v>0</v>
      </c>
      <c r="L110" s="97">
        <v>1</v>
      </c>
      <c r="M110" s="101">
        <v>0</v>
      </c>
      <c r="N110" s="101">
        <v>0</v>
      </c>
      <c r="O110" s="96" t="s">
        <v>235</v>
      </c>
      <c r="P110" s="101">
        <v>0</v>
      </c>
      <c r="Q110" s="101">
        <v>0</v>
      </c>
      <c r="R110" s="101">
        <v>0</v>
      </c>
      <c r="S110" s="97">
        <v>1</v>
      </c>
      <c r="T110" s="101">
        <v>0</v>
      </c>
      <c r="U110" s="101">
        <v>0</v>
      </c>
      <c r="V110" s="96" t="s">
        <v>216</v>
      </c>
      <c r="W110" s="101">
        <v>0</v>
      </c>
      <c r="X110" s="101">
        <v>0</v>
      </c>
      <c r="Y110" s="101">
        <v>0</v>
      </c>
      <c r="Z110" s="97">
        <v>1</v>
      </c>
      <c r="AA110" s="101">
        <v>0</v>
      </c>
      <c r="AB110" s="101">
        <v>0</v>
      </c>
      <c r="AC110" s="96" t="s">
        <v>351</v>
      </c>
      <c r="AD110" s="101">
        <v>0</v>
      </c>
      <c r="AE110" s="101">
        <v>0</v>
      </c>
      <c r="AF110" s="101">
        <v>0</v>
      </c>
      <c r="AG110" s="97">
        <v>1</v>
      </c>
      <c r="AH110" s="101">
        <v>0</v>
      </c>
      <c r="AI110" s="101">
        <v>0</v>
      </c>
    </row>
    <row r="111" spans="1:35" ht="18" x14ac:dyDescent="0.4">
      <c r="A111" s="96" t="s">
        <v>355</v>
      </c>
      <c r="B111" s="101">
        <v>0</v>
      </c>
      <c r="C111" s="101">
        <v>0</v>
      </c>
      <c r="D111" s="101">
        <v>0</v>
      </c>
      <c r="E111" s="97">
        <v>1</v>
      </c>
      <c r="F111" s="101">
        <v>0</v>
      </c>
      <c r="G111" s="101">
        <v>0</v>
      </c>
      <c r="H111" s="96" t="s">
        <v>354</v>
      </c>
      <c r="I111" s="101">
        <v>0</v>
      </c>
      <c r="J111" s="101">
        <v>0</v>
      </c>
      <c r="K111" s="101">
        <v>0</v>
      </c>
      <c r="L111" s="97">
        <v>1</v>
      </c>
      <c r="M111" s="101">
        <v>0</v>
      </c>
      <c r="N111" s="101">
        <v>0</v>
      </c>
      <c r="O111" s="96" t="s">
        <v>323</v>
      </c>
      <c r="P111" s="101">
        <v>0</v>
      </c>
      <c r="Q111" s="101">
        <v>0</v>
      </c>
      <c r="R111" s="101">
        <v>0</v>
      </c>
      <c r="S111" s="97">
        <v>1</v>
      </c>
      <c r="T111" s="101">
        <v>0</v>
      </c>
      <c r="U111" s="101">
        <v>0</v>
      </c>
      <c r="V111" s="96" t="s">
        <v>355</v>
      </c>
      <c r="W111" s="101">
        <v>0</v>
      </c>
      <c r="X111" s="101">
        <v>0</v>
      </c>
      <c r="Y111" s="101">
        <v>0</v>
      </c>
      <c r="Z111" s="97">
        <v>1</v>
      </c>
      <c r="AA111" s="101">
        <v>0</v>
      </c>
      <c r="AB111" s="101">
        <v>0</v>
      </c>
      <c r="AC111" s="96" t="s">
        <v>240</v>
      </c>
      <c r="AD111" s="101">
        <v>0</v>
      </c>
      <c r="AE111" s="101">
        <v>0</v>
      </c>
      <c r="AF111" s="101">
        <v>0</v>
      </c>
      <c r="AG111" s="97">
        <v>1</v>
      </c>
      <c r="AH111" s="101">
        <v>0</v>
      </c>
      <c r="AI111" s="101">
        <v>0</v>
      </c>
    </row>
    <row r="112" spans="1:35" ht="18" x14ac:dyDescent="0.4">
      <c r="A112" s="96" t="s">
        <v>263</v>
      </c>
      <c r="B112" s="101">
        <v>0</v>
      </c>
      <c r="C112" s="101">
        <v>0</v>
      </c>
      <c r="D112" s="101">
        <v>0</v>
      </c>
      <c r="E112" s="97">
        <v>1</v>
      </c>
      <c r="F112" s="101">
        <v>0</v>
      </c>
      <c r="G112" s="101">
        <v>0</v>
      </c>
      <c r="H112" s="96" t="s">
        <v>355</v>
      </c>
      <c r="I112" s="101">
        <v>0</v>
      </c>
      <c r="J112" s="101">
        <v>0</v>
      </c>
      <c r="K112" s="101">
        <v>0</v>
      </c>
      <c r="L112" s="97">
        <v>1</v>
      </c>
      <c r="M112" s="101">
        <v>0</v>
      </c>
      <c r="N112" s="101">
        <v>0</v>
      </c>
      <c r="O112" s="96" t="s">
        <v>300</v>
      </c>
      <c r="P112" s="101">
        <v>0</v>
      </c>
      <c r="Q112" s="101">
        <v>0</v>
      </c>
      <c r="R112" s="101">
        <v>0</v>
      </c>
      <c r="S112" s="97">
        <v>1</v>
      </c>
      <c r="T112" s="101">
        <v>0</v>
      </c>
      <c r="U112" s="101">
        <v>0</v>
      </c>
      <c r="V112" s="96" t="s">
        <v>263</v>
      </c>
      <c r="W112" s="101">
        <v>0</v>
      </c>
      <c r="X112" s="101">
        <v>0</v>
      </c>
      <c r="Y112" s="101">
        <v>0</v>
      </c>
      <c r="Z112" s="97">
        <v>1</v>
      </c>
      <c r="AA112" s="101">
        <v>0</v>
      </c>
      <c r="AB112" s="101">
        <v>0</v>
      </c>
      <c r="AC112" s="96" t="s">
        <v>354</v>
      </c>
      <c r="AD112" s="101">
        <v>0</v>
      </c>
      <c r="AE112" s="101">
        <v>0</v>
      </c>
      <c r="AF112" s="101">
        <v>0</v>
      </c>
      <c r="AG112" s="97">
        <v>1</v>
      </c>
      <c r="AH112" s="101">
        <v>0</v>
      </c>
      <c r="AI112" s="101">
        <v>0</v>
      </c>
    </row>
    <row r="113" spans="1:35" ht="36" x14ac:dyDescent="0.4">
      <c r="A113" s="96" t="s">
        <v>790</v>
      </c>
      <c r="B113" s="101">
        <v>0</v>
      </c>
      <c r="C113" s="101">
        <v>0</v>
      </c>
      <c r="D113" s="101">
        <v>0</v>
      </c>
      <c r="E113" s="97">
        <v>1</v>
      </c>
      <c r="F113" s="101">
        <v>0</v>
      </c>
      <c r="G113" s="101">
        <v>0</v>
      </c>
      <c r="H113" s="96" t="s">
        <v>790</v>
      </c>
      <c r="I113" s="101">
        <v>0</v>
      </c>
      <c r="J113" s="101">
        <v>0</v>
      </c>
      <c r="K113" s="101">
        <v>0</v>
      </c>
      <c r="L113" s="97">
        <v>1</v>
      </c>
      <c r="M113" s="101">
        <v>0</v>
      </c>
      <c r="N113" s="101">
        <v>0</v>
      </c>
      <c r="O113" s="96" t="s">
        <v>351</v>
      </c>
      <c r="P113" s="101">
        <v>0</v>
      </c>
      <c r="Q113" s="101">
        <v>0</v>
      </c>
      <c r="R113" s="101">
        <v>0</v>
      </c>
      <c r="S113" s="97">
        <v>1</v>
      </c>
      <c r="T113" s="101">
        <v>0</v>
      </c>
      <c r="U113" s="101">
        <v>0</v>
      </c>
      <c r="V113" s="96" t="s">
        <v>790</v>
      </c>
      <c r="W113" s="101">
        <v>0</v>
      </c>
      <c r="X113" s="101">
        <v>0</v>
      </c>
      <c r="Y113" s="101">
        <v>0</v>
      </c>
      <c r="Z113" s="97">
        <v>1</v>
      </c>
      <c r="AA113" s="101">
        <v>0</v>
      </c>
      <c r="AB113" s="101">
        <v>0</v>
      </c>
      <c r="AC113" s="96" t="s">
        <v>216</v>
      </c>
      <c r="AD113" s="101">
        <v>0</v>
      </c>
      <c r="AE113" s="101">
        <v>0</v>
      </c>
      <c r="AF113" s="101">
        <v>0</v>
      </c>
      <c r="AG113" s="97">
        <v>1</v>
      </c>
      <c r="AH113" s="101">
        <v>0</v>
      </c>
      <c r="AI113" s="101">
        <v>0</v>
      </c>
    </row>
    <row r="114" spans="1:35" ht="18" x14ac:dyDescent="0.4">
      <c r="A114" s="96" t="s">
        <v>319</v>
      </c>
      <c r="B114" s="101">
        <v>0</v>
      </c>
      <c r="C114" s="101">
        <v>0</v>
      </c>
      <c r="D114" s="101">
        <v>0</v>
      </c>
      <c r="E114" s="97">
        <v>1</v>
      </c>
      <c r="F114" s="101">
        <v>0</v>
      </c>
      <c r="G114" s="101">
        <v>0</v>
      </c>
      <c r="H114" s="96" t="s">
        <v>319</v>
      </c>
      <c r="I114" s="101">
        <v>0</v>
      </c>
      <c r="J114" s="101">
        <v>0</v>
      </c>
      <c r="K114" s="101">
        <v>0</v>
      </c>
      <c r="L114" s="97">
        <v>1</v>
      </c>
      <c r="M114" s="101">
        <v>0</v>
      </c>
      <c r="N114" s="101">
        <v>0</v>
      </c>
      <c r="O114" s="96" t="s">
        <v>240</v>
      </c>
      <c r="P114" s="101">
        <v>0</v>
      </c>
      <c r="Q114" s="101">
        <v>0</v>
      </c>
      <c r="R114" s="101">
        <v>0</v>
      </c>
      <c r="S114" s="97">
        <v>1</v>
      </c>
      <c r="T114" s="101">
        <v>0</v>
      </c>
      <c r="U114" s="101">
        <v>0</v>
      </c>
      <c r="V114" s="96" t="s">
        <v>319</v>
      </c>
      <c r="W114" s="101">
        <v>0</v>
      </c>
      <c r="X114" s="101">
        <v>0</v>
      </c>
      <c r="Y114" s="101">
        <v>0</v>
      </c>
      <c r="Z114" s="97">
        <v>1</v>
      </c>
      <c r="AA114" s="101">
        <v>0</v>
      </c>
      <c r="AB114" s="101">
        <v>0</v>
      </c>
      <c r="AC114" s="96" t="s">
        <v>355</v>
      </c>
      <c r="AD114" s="101">
        <v>0</v>
      </c>
      <c r="AE114" s="101">
        <v>0</v>
      </c>
      <c r="AF114" s="101">
        <v>0</v>
      </c>
      <c r="AG114" s="97">
        <v>1</v>
      </c>
      <c r="AH114" s="101">
        <v>0</v>
      </c>
      <c r="AI114" s="101">
        <v>0</v>
      </c>
    </row>
    <row r="115" spans="1:35" ht="18" x14ac:dyDescent="0.4">
      <c r="A115" s="96" t="s">
        <v>785</v>
      </c>
      <c r="B115" s="101">
        <v>0</v>
      </c>
      <c r="C115" s="101">
        <v>0</v>
      </c>
      <c r="D115" s="101">
        <v>0</v>
      </c>
      <c r="E115" s="97">
        <v>1</v>
      </c>
      <c r="F115" s="101">
        <v>0</v>
      </c>
      <c r="G115" s="101">
        <v>0</v>
      </c>
      <c r="H115" s="96" t="s">
        <v>785</v>
      </c>
      <c r="I115" s="101">
        <v>0</v>
      </c>
      <c r="J115" s="101">
        <v>0</v>
      </c>
      <c r="K115" s="101">
        <v>0</v>
      </c>
      <c r="L115" s="97">
        <v>1</v>
      </c>
      <c r="M115" s="101">
        <v>0</v>
      </c>
      <c r="N115" s="101">
        <v>0</v>
      </c>
      <c r="O115" s="96" t="s">
        <v>354</v>
      </c>
      <c r="P115" s="101">
        <v>0</v>
      </c>
      <c r="Q115" s="101">
        <v>0</v>
      </c>
      <c r="R115" s="101">
        <v>0</v>
      </c>
      <c r="S115" s="97">
        <v>1</v>
      </c>
      <c r="T115" s="101">
        <v>0</v>
      </c>
      <c r="U115" s="101">
        <v>0</v>
      </c>
      <c r="V115" s="96" t="s">
        <v>785</v>
      </c>
      <c r="W115" s="101">
        <v>0</v>
      </c>
      <c r="X115" s="101">
        <v>0</v>
      </c>
      <c r="Y115" s="101">
        <v>0</v>
      </c>
      <c r="Z115" s="97">
        <v>1</v>
      </c>
      <c r="AA115" s="101">
        <v>0</v>
      </c>
      <c r="AB115" s="101">
        <v>0</v>
      </c>
      <c r="AC115" s="96" t="s">
        <v>263</v>
      </c>
      <c r="AD115" s="101">
        <v>0</v>
      </c>
      <c r="AE115" s="101">
        <v>0</v>
      </c>
      <c r="AF115" s="101">
        <v>0</v>
      </c>
      <c r="AG115" s="97">
        <v>1</v>
      </c>
      <c r="AH115" s="101">
        <v>0</v>
      </c>
      <c r="AI115" s="101">
        <v>0</v>
      </c>
    </row>
    <row r="116" spans="1:35" ht="18" x14ac:dyDescent="0.4">
      <c r="A116" s="96" t="s">
        <v>356</v>
      </c>
      <c r="B116" s="101">
        <v>0</v>
      </c>
      <c r="C116" s="101">
        <v>0</v>
      </c>
      <c r="D116" s="101">
        <v>0</v>
      </c>
      <c r="E116" s="97">
        <v>1</v>
      </c>
      <c r="F116" s="101">
        <v>0</v>
      </c>
      <c r="G116" s="101">
        <v>0</v>
      </c>
      <c r="H116" s="96" t="s">
        <v>356</v>
      </c>
      <c r="I116" s="101">
        <v>0</v>
      </c>
      <c r="J116" s="101">
        <v>0</v>
      </c>
      <c r="K116" s="101">
        <v>0</v>
      </c>
      <c r="L116" s="97">
        <v>1</v>
      </c>
      <c r="M116" s="101">
        <v>0</v>
      </c>
      <c r="N116" s="101">
        <v>0</v>
      </c>
      <c r="O116" s="96" t="s">
        <v>216</v>
      </c>
      <c r="P116" s="101">
        <v>0</v>
      </c>
      <c r="Q116" s="101">
        <v>0</v>
      </c>
      <c r="R116" s="101">
        <v>0</v>
      </c>
      <c r="S116" s="97">
        <v>1</v>
      </c>
      <c r="T116" s="101">
        <v>0</v>
      </c>
      <c r="U116" s="101">
        <v>0</v>
      </c>
      <c r="V116" s="96" t="s">
        <v>356</v>
      </c>
      <c r="W116" s="101">
        <v>0</v>
      </c>
      <c r="X116" s="101">
        <v>0</v>
      </c>
      <c r="Y116" s="101">
        <v>0</v>
      </c>
      <c r="Z116" s="97">
        <v>1</v>
      </c>
      <c r="AA116" s="101">
        <v>0</v>
      </c>
      <c r="AB116" s="101">
        <v>0</v>
      </c>
      <c r="AC116" s="96" t="s">
        <v>356</v>
      </c>
      <c r="AD116" s="101">
        <v>0</v>
      </c>
      <c r="AE116" s="101">
        <v>0</v>
      </c>
      <c r="AF116" s="101">
        <v>0</v>
      </c>
      <c r="AG116" s="97">
        <v>1</v>
      </c>
      <c r="AH116" s="101">
        <v>0</v>
      </c>
      <c r="AI116" s="101">
        <v>0</v>
      </c>
    </row>
    <row r="117" spans="1:35" ht="18" x14ac:dyDescent="0.4">
      <c r="A117" s="96" t="s">
        <v>314</v>
      </c>
      <c r="B117" s="101">
        <v>0</v>
      </c>
      <c r="C117" s="101">
        <v>0</v>
      </c>
      <c r="D117" s="101">
        <v>0</v>
      </c>
      <c r="E117" s="97">
        <v>1</v>
      </c>
      <c r="F117" s="101">
        <v>0</v>
      </c>
      <c r="G117" s="101">
        <v>0</v>
      </c>
      <c r="H117" s="96" t="s">
        <v>314</v>
      </c>
      <c r="I117" s="101">
        <v>0</v>
      </c>
      <c r="J117" s="101">
        <v>0</v>
      </c>
      <c r="K117" s="101">
        <v>0</v>
      </c>
      <c r="L117" s="97">
        <v>1</v>
      </c>
      <c r="M117" s="101">
        <v>0</v>
      </c>
      <c r="N117" s="101">
        <v>0</v>
      </c>
      <c r="O117" s="96" t="s">
        <v>355</v>
      </c>
      <c r="P117" s="101">
        <v>0</v>
      </c>
      <c r="Q117" s="101">
        <v>0</v>
      </c>
      <c r="R117" s="101">
        <v>0</v>
      </c>
      <c r="S117" s="97">
        <v>1</v>
      </c>
      <c r="T117" s="101">
        <v>0</v>
      </c>
      <c r="U117" s="101">
        <v>0</v>
      </c>
      <c r="V117" s="96" t="s">
        <v>314</v>
      </c>
      <c r="W117" s="101">
        <v>0</v>
      </c>
      <c r="X117" s="101">
        <v>0</v>
      </c>
      <c r="Y117" s="101">
        <v>0</v>
      </c>
      <c r="Z117" s="97">
        <v>1</v>
      </c>
      <c r="AA117" s="101">
        <v>0</v>
      </c>
      <c r="AB117" s="101">
        <v>0</v>
      </c>
      <c r="AC117" s="96" t="s">
        <v>314</v>
      </c>
      <c r="AD117" s="101">
        <v>0</v>
      </c>
      <c r="AE117" s="101">
        <v>0</v>
      </c>
      <c r="AF117" s="101">
        <v>0</v>
      </c>
      <c r="AG117" s="97">
        <v>1</v>
      </c>
      <c r="AH117" s="101">
        <v>0</v>
      </c>
      <c r="AI117" s="101">
        <v>0</v>
      </c>
    </row>
    <row r="118" spans="1:35" ht="18" x14ac:dyDescent="0.4">
      <c r="A118" s="96" t="s">
        <v>507</v>
      </c>
      <c r="B118" s="101">
        <v>0</v>
      </c>
      <c r="C118" s="101">
        <v>0</v>
      </c>
      <c r="D118" s="101">
        <v>0</v>
      </c>
      <c r="E118" s="97">
        <v>1</v>
      </c>
      <c r="F118" s="101">
        <v>0</v>
      </c>
      <c r="G118" s="101">
        <v>0</v>
      </c>
      <c r="H118" s="96" t="s">
        <v>507</v>
      </c>
      <c r="I118" s="101">
        <v>0</v>
      </c>
      <c r="J118" s="101">
        <v>0</v>
      </c>
      <c r="K118" s="101">
        <v>0</v>
      </c>
      <c r="L118" s="97">
        <v>1</v>
      </c>
      <c r="M118" s="101">
        <v>0</v>
      </c>
      <c r="N118" s="101">
        <v>0</v>
      </c>
      <c r="O118" s="96" t="s">
        <v>263</v>
      </c>
      <c r="P118" s="101">
        <v>0</v>
      </c>
      <c r="Q118" s="101">
        <v>0</v>
      </c>
      <c r="R118" s="101">
        <v>0</v>
      </c>
      <c r="S118" s="97">
        <v>1</v>
      </c>
      <c r="T118" s="101">
        <v>0</v>
      </c>
      <c r="U118" s="101">
        <v>0</v>
      </c>
      <c r="V118" s="96" t="s">
        <v>507</v>
      </c>
      <c r="W118" s="101">
        <v>0</v>
      </c>
      <c r="X118" s="101">
        <v>0</v>
      </c>
      <c r="Y118" s="101">
        <v>0</v>
      </c>
      <c r="Z118" s="97">
        <v>1</v>
      </c>
      <c r="AA118" s="101">
        <v>0</v>
      </c>
      <c r="AB118" s="101">
        <v>0</v>
      </c>
      <c r="AC118" s="96" t="s">
        <v>507</v>
      </c>
      <c r="AD118" s="101">
        <v>0</v>
      </c>
      <c r="AE118" s="101">
        <v>0</v>
      </c>
      <c r="AF118" s="101">
        <v>0</v>
      </c>
      <c r="AG118" s="97">
        <v>1</v>
      </c>
      <c r="AH118" s="101">
        <v>0</v>
      </c>
      <c r="AI118" s="101">
        <v>0</v>
      </c>
    </row>
    <row r="119" spans="1:35" ht="36" x14ac:dyDescent="0.4">
      <c r="A119" s="96" t="s">
        <v>617</v>
      </c>
      <c r="B119" s="101">
        <v>0</v>
      </c>
      <c r="C119" s="101">
        <v>0</v>
      </c>
      <c r="D119" s="101">
        <v>0</v>
      </c>
      <c r="E119" s="97">
        <v>1</v>
      </c>
      <c r="F119" s="101">
        <v>0</v>
      </c>
      <c r="G119" s="101">
        <v>0</v>
      </c>
      <c r="H119" s="96" t="s">
        <v>617</v>
      </c>
      <c r="I119" s="101">
        <v>0</v>
      </c>
      <c r="J119" s="101">
        <v>0</v>
      </c>
      <c r="K119" s="101">
        <v>0</v>
      </c>
      <c r="L119" s="97">
        <v>1</v>
      </c>
      <c r="M119" s="101">
        <v>0</v>
      </c>
      <c r="N119" s="101">
        <v>0</v>
      </c>
      <c r="O119" s="96" t="s">
        <v>790</v>
      </c>
      <c r="P119" s="101">
        <v>0</v>
      </c>
      <c r="Q119" s="101">
        <v>0</v>
      </c>
      <c r="R119" s="101">
        <v>0</v>
      </c>
      <c r="S119" s="97">
        <v>1</v>
      </c>
      <c r="T119" s="101">
        <v>0</v>
      </c>
      <c r="U119" s="101">
        <v>0</v>
      </c>
      <c r="V119" s="96" t="s">
        <v>617</v>
      </c>
      <c r="W119" s="101">
        <v>0</v>
      </c>
      <c r="X119" s="101">
        <v>0</v>
      </c>
      <c r="Y119" s="101">
        <v>0</v>
      </c>
      <c r="Z119" s="97">
        <v>1</v>
      </c>
      <c r="AA119" s="101">
        <v>0</v>
      </c>
      <c r="AB119" s="101">
        <v>0</v>
      </c>
      <c r="AC119" s="96" t="s">
        <v>617</v>
      </c>
      <c r="AD119" s="101">
        <v>0</v>
      </c>
      <c r="AE119" s="101">
        <v>0</v>
      </c>
      <c r="AF119" s="101">
        <v>0</v>
      </c>
      <c r="AG119" s="97">
        <v>1</v>
      </c>
      <c r="AH119" s="101">
        <v>0</v>
      </c>
      <c r="AI119" s="101">
        <v>0</v>
      </c>
    </row>
    <row r="120" spans="1:35" ht="18" x14ac:dyDescent="0.4">
      <c r="A120" s="96" t="s">
        <v>630</v>
      </c>
      <c r="B120" s="101">
        <v>0</v>
      </c>
      <c r="C120" s="101">
        <v>0</v>
      </c>
      <c r="D120" s="101">
        <v>0</v>
      </c>
      <c r="E120" s="97">
        <v>1</v>
      </c>
      <c r="F120" s="101">
        <v>0</v>
      </c>
      <c r="G120" s="101">
        <v>0</v>
      </c>
      <c r="H120" s="96" t="s">
        <v>630</v>
      </c>
      <c r="I120" s="101">
        <v>0</v>
      </c>
      <c r="J120" s="101">
        <v>0</v>
      </c>
      <c r="K120" s="101">
        <v>0</v>
      </c>
      <c r="L120" s="97">
        <v>1</v>
      </c>
      <c r="M120" s="101">
        <v>0</v>
      </c>
      <c r="N120" s="101">
        <v>0</v>
      </c>
      <c r="O120" s="96" t="s">
        <v>319</v>
      </c>
      <c r="P120" s="101">
        <v>0</v>
      </c>
      <c r="Q120" s="101">
        <v>0</v>
      </c>
      <c r="R120" s="101">
        <v>0</v>
      </c>
      <c r="S120" s="97">
        <v>1</v>
      </c>
      <c r="T120" s="101">
        <v>0</v>
      </c>
      <c r="U120" s="101">
        <v>0</v>
      </c>
      <c r="V120" s="96" t="s">
        <v>630</v>
      </c>
      <c r="W120" s="101">
        <v>0</v>
      </c>
      <c r="X120" s="101">
        <v>0</v>
      </c>
      <c r="Y120" s="101">
        <v>0</v>
      </c>
      <c r="Z120" s="97">
        <v>1</v>
      </c>
      <c r="AA120" s="101">
        <v>0</v>
      </c>
      <c r="AB120" s="101">
        <v>0</v>
      </c>
      <c r="AC120" s="96" t="s">
        <v>630</v>
      </c>
      <c r="AD120" s="101">
        <v>0</v>
      </c>
      <c r="AE120" s="101">
        <v>0</v>
      </c>
      <c r="AF120" s="101">
        <v>0</v>
      </c>
      <c r="AG120" s="97">
        <v>1</v>
      </c>
      <c r="AH120" s="101">
        <v>0</v>
      </c>
      <c r="AI120" s="101">
        <v>0</v>
      </c>
    </row>
    <row r="121" spans="1:35" ht="18" x14ac:dyDescent="0.4">
      <c r="A121" s="96" t="s">
        <v>217</v>
      </c>
      <c r="B121" s="101">
        <v>0</v>
      </c>
      <c r="C121" s="101">
        <v>0</v>
      </c>
      <c r="D121" s="101">
        <v>0</v>
      </c>
      <c r="E121" s="97">
        <v>1</v>
      </c>
      <c r="F121" s="101">
        <v>0</v>
      </c>
      <c r="G121" s="101">
        <v>0</v>
      </c>
      <c r="H121" s="96" t="s">
        <v>217</v>
      </c>
      <c r="I121" s="101">
        <v>0</v>
      </c>
      <c r="J121" s="101">
        <v>0</v>
      </c>
      <c r="K121" s="101">
        <v>0</v>
      </c>
      <c r="L121" s="97">
        <v>1</v>
      </c>
      <c r="M121" s="101">
        <v>0</v>
      </c>
      <c r="N121" s="101">
        <v>0</v>
      </c>
      <c r="O121" s="96" t="s">
        <v>785</v>
      </c>
      <c r="P121" s="101">
        <v>0</v>
      </c>
      <c r="Q121" s="101">
        <v>0</v>
      </c>
      <c r="R121" s="101">
        <v>0</v>
      </c>
      <c r="S121" s="97">
        <v>1</v>
      </c>
      <c r="T121" s="101">
        <v>0</v>
      </c>
      <c r="U121" s="101">
        <v>0</v>
      </c>
      <c r="V121" s="96" t="s">
        <v>217</v>
      </c>
      <c r="W121" s="101">
        <v>0</v>
      </c>
      <c r="X121" s="101">
        <v>0</v>
      </c>
      <c r="Y121" s="101">
        <v>0</v>
      </c>
      <c r="Z121" s="97">
        <v>1</v>
      </c>
      <c r="AA121" s="101">
        <v>0</v>
      </c>
      <c r="AB121" s="101">
        <v>0</v>
      </c>
      <c r="AC121" s="96" t="s">
        <v>217</v>
      </c>
      <c r="AD121" s="101">
        <v>0</v>
      </c>
      <c r="AE121" s="101">
        <v>0</v>
      </c>
      <c r="AF121" s="101">
        <v>0</v>
      </c>
      <c r="AG121" s="97">
        <v>1</v>
      </c>
      <c r="AH121" s="101">
        <v>0</v>
      </c>
      <c r="AI121" s="101">
        <v>0</v>
      </c>
    </row>
    <row r="122" spans="1:35" ht="18" x14ac:dyDescent="0.4">
      <c r="A122" s="96" t="s">
        <v>250</v>
      </c>
      <c r="B122" s="101">
        <v>0</v>
      </c>
      <c r="C122" s="101">
        <v>0</v>
      </c>
      <c r="D122" s="101">
        <v>0</v>
      </c>
      <c r="E122" s="97">
        <v>1</v>
      </c>
      <c r="F122" s="101">
        <v>0</v>
      </c>
      <c r="G122" s="101">
        <v>0</v>
      </c>
      <c r="H122" s="96" t="s">
        <v>250</v>
      </c>
      <c r="I122" s="101">
        <v>0</v>
      </c>
      <c r="J122" s="101">
        <v>0</v>
      </c>
      <c r="K122" s="101">
        <v>0</v>
      </c>
      <c r="L122" s="97">
        <v>1</v>
      </c>
      <c r="M122" s="101">
        <v>0</v>
      </c>
      <c r="N122" s="101">
        <v>0</v>
      </c>
      <c r="O122" s="96" t="s">
        <v>356</v>
      </c>
      <c r="P122" s="101">
        <v>0</v>
      </c>
      <c r="Q122" s="101">
        <v>0</v>
      </c>
      <c r="R122" s="101">
        <v>0</v>
      </c>
      <c r="S122" s="97">
        <v>1</v>
      </c>
      <c r="T122" s="101">
        <v>0</v>
      </c>
      <c r="U122" s="101">
        <v>0</v>
      </c>
      <c r="V122" s="96" t="s">
        <v>250</v>
      </c>
      <c r="W122" s="101">
        <v>0</v>
      </c>
      <c r="X122" s="101">
        <v>0</v>
      </c>
      <c r="Y122" s="101">
        <v>0</v>
      </c>
      <c r="Z122" s="97">
        <v>1</v>
      </c>
      <c r="AA122" s="101">
        <v>0</v>
      </c>
      <c r="AB122" s="101">
        <v>0</v>
      </c>
      <c r="AC122" s="96" t="s">
        <v>250</v>
      </c>
      <c r="AD122" s="101">
        <v>0</v>
      </c>
      <c r="AE122" s="101">
        <v>0</v>
      </c>
      <c r="AF122" s="101">
        <v>0</v>
      </c>
      <c r="AG122" s="97">
        <v>1</v>
      </c>
      <c r="AH122" s="101">
        <v>0</v>
      </c>
      <c r="AI122" s="101">
        <v>0</v>
      </c>
    </row>
    <row r="123" spans="1:35" ht="18" x14ac:dyDescent="0.4">
      <c r="A123" s="96" t="s">
        <v>230</v>
      </c>
      <c r="B123" s="101">
        <v>0</v>
      </c>
      <c r="C123" s="101">
        <v>0</v>
      </c>
      <c r="D123" s="101">
        <v>0</v>
      </c>
      <c r="E123" s="97">
        <v>1</v>
      </c>
      <c r="F123" s="101">
        <v>0</v>
      </c>
      <c r="G123" s="101">
        <v>0</v>
      </c>
      <c r="H123" s="96" t="s">
        <v>230</v>
      </c>
      <c r="I123" s="101">
        <v>0</v>
      </c>
      <c r="J123" s="101">
        <v>0</v>
      </c>
      <c r="K123" s="101">
        <v>0</v>
      </c>
      <c r="L123" s="97">
        <v>1</v>
      </c>
      <c r="M123" s="101">
        <v>0</v>
      </c>
      <c r="N123" s="101">
        <v>0</v>
      </c>
      <c r="O123" s="96" t="s">
        <v>314</v>
      </c>
      <c r="P123" s="101">
        <v>0</v>
      </c>
      <c r="Q123" s="101">
        <v>0</v>
      </c>
      <c r="R123" s="101">
        <v>0</v>
      </c>
      <c r="S123" s="97">
        <v>1</v>
      </c>
      <c r="T123" s="101">
        <v>0</v>
      </c>
      <c r="U123" s="101">
        <v>0</v>
      </c>
      <c r="V123" s="96" t="s">
        <v>230</v>
      </c>
      <c r="W123" s="101">
        <v>0</v>
      </c>
      <c r="X123" s="101">
        <v>0</v>
      </c>
      <c r="Y123" s="101">
        <v>0</v>
      </c>
      <c r="Z123" s="97">
        <v>1</v>
      </c>
      <c r="AA123" s="101">
        <v>0</v>
      </c>
      <c r="AB123" s="101">
        <v>0</v>
      </c>
      <c r="AC123" s="96" t="s">
        <v>230</v>
      </c>
      <c r="AD123" s="101">
        <v>0</v>
      </c>
      <c r="AE123" s="101">
        <v>0</v>
      </c>
      <c r="AF123" s="101">
        <v>0</v>
      </c>
      <c r="AG123" s="97">
        <v>1</v>
      </c>
      <c r="AH123" s="101">
        <v>0</v>
      </c>
      <c r="AI123" s="101">
        <v>0</v>
      </c>
    </row>
    <row r="124" spans="1:35" ht="18" x14ac:dyDescent="0.4">
      <c r="A124" s="96" t="s">
        <v>325</v>
      </c>
      <c r="B124" s="101">
        <v>0</v>
      </c>
      <c r="C124" s="101">
        <v>0</v>
      </c>
      <c r="D124" s="101">
        <v>0</v>
      </c>
      <c r="E124" s="97">
        <v>1</v>
      </c>
      <c r="F124" s="101">
        <v>0</v>
      </c>
      <c r="G124" s="101">
        <v>0</v>
      </c>
      <c r="H124" s="96" t="s">
        <v>325</v>
      </c>
      <c r="I124" s="101">
        <v>0</v>
      </c>
      <c r="J124" s="101">
        <v>0</v>
      </c>
      <c r="K124" s="101">
        <v>0</v>
      </c>
      <c r="L124" s="97">
        <v>1</v>
      </c>
      <c r="M124" s="101">
        <v>0</v>
      </c>
      <c r="N124" s="101">
        <v>0</v>
      </c>
      <c r="O124" s="96" t="s">
        <v>507</v>
      </c>
      <c r="P124" s="101">
        <v>0</v>
      </c>
      <c r="Q124" s="101">
        <v>0</v>
      </c>
      <c r="R124" s="101">
        <v>0</v>
      </c>
      <c r="S124" s="97">
        <v>1</v>
      </c>
      <c r="T124" s="101">
        <v>0</v>
      </c>
      <c r="U124" s="101">
        <v>0</v>
      </c>
      <c r="V124" s="96" t="s">
        <v>325</v>
      </c>
      <c r="W124" s="101">
        <v>0</v>
      </c>
      <c r="X124" s="101">
        <v>0</v>
      </c>
      <c r="Y124" s="101">
        <v>0</v>
      </c>
      <c r="Z124" s="97">
        <v>1</v>
      </c>
      <c r="AA124" s="101">
        <v>0</v>
      </c>
      <c r="AB124" s="101">
        <v>0</v>
      </c>
      <c r="AC124" s="96" t="s">
        <v>325</v>
      </c>
      <c r="AD124" s="101">
        <v>0</v>
      </c>
      <c r="AE124" s="101">
        <v>0</v>
      </c>
      <c r="AF124" s="101">
        <v>0</v>
      </c>
      <c r="AG124" s="97">
        <v>1</v>
      </c>
      <c r="AH124" s="101">
        <v>0</v>
      </c>
      <c r="AI124" s="101">
        <v>0</v>
      </c>
    </row>
    <row r="125" spans="1:35" ht="36" x14ac:dyDescent="0.4">
      <c r="A125" s="96" t="s">
        <v>291</v>
      </c>
      <c r="B125" s="101">
        <v>0</v>
      </c>
      <c r="C125" s="101">
        <v>0</v>
      </c>
      <c r="D125" s="101">
        <v>0</v>
      </c>
      <c r="E125" s="97">
        <v>1</v>
      </c>
      <c r="F125" s="101">
        <v>0</v>
      </c>
      <c r="G125" s="101">
        <v>0</v>
      </c>
      <c r="H125" s="96" t="s">
        <v>291</v>
      </c>
      <c r="I125" s="101">
        <v>0</v>
      </c>
      <c r="J125" s="101">
        <v>0</v>
      </c>
      <c r="K125" s="101">
        <v>0</v>
      </c>
      <c r="L125" s="97">
        <v>1</v>
      </c>
      <c r="M125" s="101">
        <v>0</v>
      </c>
      <c r="N125" s="101">
        <v>0</v>
      </c>
      <c r="O125" s="96" t="s">
        <v>617</v>
      </c>
      <c r="P125" s="101">
        <v>0</v>
      </c>
      <c r="Q125" s="101">
        <v>0</v>
      </c>
      <c r="R125" s="101">
        <v>0</v>
      </c>
      <c r="S125" s="97">
        <v>1</v>
      </c>
      <c r="T125" s="101">
        <v>0</v>
      </c>
      <c r="U125" s="101">
        <v>0</v>
      </c>
      <c r="V125" s="96" t="s">
        <v>291</v>
      </c>
      <c r="W125" s="101">
        <v>0</v>
      </c>
      <c r="X125" s="101">
        <v>0</v>
      </c>
      <c r="Y125" s="101">
        <v>0</v>
      </c>
      <c r="Z125" s="97">
        <v>1</v>
      </c>
      <c r="AA125" s="101">
        <v>0</v>
      </c>
      <c r="AB125" s="101">
        <v>0</v>
      </c>
      <c r="AC125" s="96" t="s">
        <v>291</v>
      </c>
      <c r="AD125" s="101">
        <v>0</v>
      </c>
      <c r="AE125" s="101">
        <v>0</v>
      </c>
      <c r="AF125" s="101">
        <v>0</v>
      </c>
      <c r="AG125" s="97">
        <v>1</v>
      </c>
      <c r="AH125" s="101">
        <v>0</v>
      </c>
      <c r="AI125" s="101">
        <v>0</v>
      </c>
    </row>
    <row r="126" spans="1:35" ht="18" x14ac:dyDescent="0.4">
      <c r="A126" s="96" t="s">
        <v>277</v>
      </c>
      <c r="B126" s="101">
        <v>0</v>
      </c>
      <c r="C126" s="101">
        <v>0</v>
      </c>
      <c r="D126" s="101">
        <v>0</v>
      </c>
      <c r="E126" s="97">
        <v>1</v>
      </c>
      <c r="F126" s="101">
        <v>0</v>
      </c>
      <c r="G126" s="101">
        <v>0</v>
      </c>
      <c r="H126" s="96" t="s">
        <v>277</v>
      </c>
      <c r="I126" s="101">
        <v>0</v>
      </c>
      <c r="J126" s="101">
        <v>0</v>
      </c>
      <c r="K126" s="101">
        <v>0</v>
      </c>
      <c r="L126" s="97">
        <v>1</v>
      </c>
      <c r="M126" s="101">
        <v>0</v>
      </c>
      <c r="N126" s="101">
        <v>0</v>
      </c>
      <c r="O126" s="96" t="s">
        <v>630</v>
      </c>
      <c r="P126" s="101">
        <v>0</v>
      </c>
      <c r="Q126" s="101">
        <v>0</v>
      </c>
      <c r="R126" s="101">
        <v>0</v>
      </c>
      <c r="S126" s="97">
        <v>1</v>
      </c>
      <c r="T126" s="101">
        <v>0</v>
      </c>
      <c r="U126" s="101">
        <v>0</v>
      </c>
      <c r="V126" s="96" t="s">
        <v>277</v>
      </c>
      <c r="W126" s="101">
        <v>0</v>
      </c>
      <c r="X126" s="101">
        <v>0</v>
      </c>
      <c r="Y126" s="101">
        <v>0</v>
      </c>
      <c r="Z126" s="97">
        <v>1</v>
      </c>
      <c r="AA126" s="101">
        <v>0</v>
      </c>
      <c r="AB126" s="101">
        <v>0</v>
      </c>
      <c r="AC126" s="96" t="s">
        <v>277</v>
      </c>
      <c r="AD126" s="101">
        <v>0</v>
      </c>
      <c r="AE126" s="101">
        <v>0</v>
      </c>
      <c r="AF126" s="101">
        <v>0</v>
      </c>
      <c r="AG126" s="97">
        <v>1</v>
      </c>
      <c r="AH126" s="101">
        <v>0</v>
      </c>
      <c r="AI126" s="101">
        <v>0</v>
      </c>
    </row>
    <row r="127" spans="1:35" ht="18" x14ac:dyDescent="0.4">
      <c r="A127" s="96" t="s">
        <v>357</v>
      </c>
      <c r="B127" s="101">
        <v>0</v>
      </c>
      <c r="C127" s="101">
        <v>0</v>
      </c>
      <c r="D127" s="101">
        <v>0</v>
      </c>
      <c r="E127" s="97">
        <v>1</v>
      </c>
      <c r="F127" s="101">
        <v>0</v>
      </c>
      <c r="G127" s="101">
        <v>0</v>
      </c>
      <c r="H127" s="96" t="s">
        <v>357</v>
      </c>
      <c r="I127" s="101">
        <v>0</v>
      </c>
      <c r="J127" s="101">
        <v>0</v>
      </c>
      <c r="K127" s="101">
        <v>0</v>
      </c>
      <c r="L127" s="97">
        <v>1</v>
      </c>
      <c r="M127" s="101">
        <v>0</v>
      </c>
      <c r="N127" s="101">
        <v>0</v>
      </c>
      <c r="O127" s="96" t="s">
        <v>250</v>
      </c>
      <c r="P127" s="101">
        <v>0</v>
      </c>
      <c r="Q127" s="101">
        <v>0</v>
      </c>
      <c r="R127" s="101">
        <v>0</v>
      </c>
      <c r="S127" s="97">
        <v>1</v>
      </c>
      <c r="T127" s="101">
        <v>0</v>
      </c>
      <c r="U127" s="101">
        <v>0</v>
      </c>
      <c r="V127" s="96" t="s">
        <v>357</v>
      </c>
      <c r="W127" s="101">
        <v>0</v>
      </c>
      <c r="X127" s="101">
        <v>0</v>
      </c>
      <c r="Y127" s="101">
        <v>0</v>
      </c>
      <c r="Z127" s="97">
        <v>1</v>
      </c>
      <c r="AA127" s="101">
        <v>0</v>
      </c>
      <c r="AB127" s="101">
        <v>0</v>
      </c>
      <c r="AC127" s="96" t="s">
        <v>357</v>
      </c>
      <c r="AD127" s="101">
        <v>0</v>
      </c>
      <c r="AE127" s="101">
        <v>0</v>
      </c>
      <c r="AF127" s="101">
        <v>0</v>
      </c>
      <c r="AG127" s="97">
        <v>1</v>
      </c>
      <c r="AH127" s="101">
        <v>0</v>
      </c>
      <c r="AI127" s="101">
        <v>0</v>
      </c>
    </row>
    <row r="128" spans="1:35" ht="18" x14ac:dyDescent="0.4">
      <c r="A128" s="96" t="s">
        <v>784</v>
      </c>
      <c r="B128" s="101">
        <v>0</v>
      </c>
      <c r="C128" s="101">
        <v>0</v>
      </c>
      <c r="D128" s="101">
        <v>0</v>
      </c>
      <c r="E128" s="97">
        <v>1</v>
      </c>
      <c r="F128" s="101">
        <v>0</v>
      </c>
      <c r="G128" s="101">
        <v>0</v>
      </c>
      <c r="H128" s="96" t="s">
        <v>784</v>
      </c>
      <c r="I128" s="101">
        <v>0</v>
      </c>
      <c r="J128" s="101">
        <v>0</v>
      </c>
      <c r="K128" s="101">
        <v>0</v>
      </c>
      <c r="L128" s="97">
        <v>1</v>
      </c>
      <c r="M128" s="101">
        <v>0</v>
      </c>
      <c r="N128" s="101">
        <v>0</v>
      </c>
      <c r="O128" s="96" t="s">
        <v>230</v>
      </c>
      <c r="P128" s="101">
        <v>0</v>
      </c>
      <c r="Q128" s="101">
        <v>0</v>
      </c>
      <c r="R128" s="101">
        <v>0</v>
      </c>
      <c r="S128" s="97">
        <v>1</v>
      </c>
      <c r="T128" s="101">
        <v>0</v>
      </c>
      <c r="U128" s="101">
        <v>0</v>
      </c>
      <c r="V128" s="96" t="s">
        <v>784</v>
      </c>
      <c r="W128" s="101">
        <v>0</v>
      </c>
      <c r="X128" s="101">
        <v>0</v>
      </c>
      <c r="Y128" s="101">
        <v>0</v>
      </c>
      <c r="Z128" s="97">
        <v>1</v>
      </c>
      <c r="AA128" s="101">
        <v>0</v>
      </c>
      <c r="AB128" s="101">
        <v>0</v>
      </c>
      <c r="AC128" s="96" t="s">
        <v>784</v>
      </c>
      <c r="AD128" s="101">
        <v>0</v>
      </c>
      <c r="AE128" s="101">
        <v>0</v>
      </c>
      <c r="AF128" s="101">
        <v>0</v>
      </c>
      <c r="AG128" s="97">
        <v>1</v>
      </c>
      <c r="AH128" s="101">
        <v>0</v>
      </c>
      <c r="AI128" s="101">
        <v>0</v>
      </c>
    </row>
    <row r="129" spans="1:35" ht="18" x14ac:dyDescent="0.4">
      <c r="A129" s="96" t="s">
        <v>358</v>
      </c>
      <c r="B129" s="101">
        <v>0</v>
      </c>
      <c r="C129" s="101">
        <v>0</v>
      </c>
      <c r="D129" s="101">
        <v>0</v>
      </c>
      <c r="E129" s="97">
        <v>1</v>
      </c>
      <c r="F129" s="101">
        <v>0</v>
      </c>
      <c r="G129" s="101">
        <v>0</v>
      </c>
      <c r="H129" s="96" t="s">
        <v>358</v>
      </c>
      <c r="I129" s="101">
        <v>0</v>
      </c>
      <c r="J129" s="101">
        <v>0</v>
      </c>
      <c r="K129" s="101">
        <v>0</v>
      </c>
      <c r="L129" s="97">
        <v>1</v>
      </c>
      <c r="M129" s="101">
        <v>0</v>
      </c>
      <c r="N129" s="101">
        <v>0</v>
      </c>
      <c r="O129" s="96" t="s">
        <v>325</v>
      </c>
      <c r="P129" s="101">
        <v>0</v>
      </c>
      <c r="Q129" s="101">
        <v>0</v>
      </c>
      <c r="R129" s="101">
        <v>0</v>
      </c>
      <c r="S129" s="97">
        <v>1</v>
      </c>
      <c r="T129" s="101">
        <v>0</v>
      </c>
      <c r="U129" s="101">
        <v>0</v>
      </c>
      <c r="V129" s="96" t="s">
        <v>358</v>
      </c>
      <c r="W129" s="101">
        <v>0</v>
      </c>
      <c r="X129" s="101">
        <v>0</v>
      </c>
      <c r="Y129" s="101">
        <v>0</v>
      </c>
      <c r="Z129" s="97">
        <v>1</v>
      </c>
      <c r="AA129" s="101">
        <v>0</v>
      </c>
      <c r="AB129" s="101">
        <v>0</v>
      </c>
      <c r="AC129" s="96" t="s">
        <v>358</v>
      </c>
      <c r="AD129" s="101">
        <v>0</v>
      </c>
      <c r="AE129" s="101">
        <v>0</v>
      </c>
      <c r="AF129" s="101">
        <v>0</v>
      </c>
      <c r="AG129" s="97">
        <v>1</v>
      </c>
      <c r="AH129" s="101">
        <v>0</v>
      </c>
      <c r="AI129" s="101">
        <v>0</v>
      </c>
    </row>
    <row r="130" spans="1:35" ht="18" x14ac:dyDescent="0.4">
      <c r="A130" s="96" t="s">
        <v>361</v>
      </c>
      <c r="B130" s="101">
        <v>0</v>
      </c>
      <c r="C130" s="101">
        <v>0</v>
      </c>
      <c r="D130" s="101">
        <v>0</v>
      </c>
      <c r="E130" s="97">
        <v>1</v>
      </c>
      <c r="F130" s="101">
        <v>0</v>
      </c>
      <c r="G130" s="101">
        <v>0</v>
      </c>
      <c r="H130" s="96" t="s">
        <v>361</v>
      </c>
      <c r="I130" s="101">
        <v>0</v>
      </c>
      <c r="J130" s="101">
        <v>0</v>
      </c>
      <c r="K130" s="101">
        <v>0</v>
      </c>
      <c r="L130" s="97">
        <v>1</v>
      </c>
      <c r="M130" s="101">
        <v>0</v>
      </c>
      <c r="N130" s="101">
        <v>0</v>
      </c>
      <c r="O130" s="96" t="s">
        <v>357</v>
      </c>
      <c r="P130" s="101">
        <v>0</v>
      </c>
      <c r="Q130" s="101">
        <v>0</v>
      </c>
      <c r="R130" s="101">
        <v>0</v>
      </c>
      <c r="S130" s="97">
        <v>1</v>
      </c>
      <c r="T130" s="101">
        <v>0</v>
      </c>
      <c r="U130" s="101">
        <v>0</v>
      </c>
      <c r="V130" s="96" t="s">
        <v>361</v>
      </c>
      <c r="W130" s="101">
        <v>0</v>
      </c>
      <c r="X130" s="101">
        <v>0</v>
      </c>
      <c r="Y130" s="101">
        <v>0</v>
      </c>
      <c r="Z130" s="97">
        <v>1</v>
      </c>
      <c r="AA130" s="101">
        <v>0</v>
      </c>
      <c r="AB130" s="101">
        <v>0</v>
      </c>
      <c r="AC130" s="96" t="s">
        <v>361</v>
      </c>
      <c r="AD130" s="101">
        <v>0</v>
      </c>
      <c r="AE130" s="101">
        <v>0</v>
      </c>
      <c r="AF130" s="101">
        <v>0</v>
      </c>
      <c r="AG130" s="97">
        <v>1</v>
      </c>
      <c r="AH130" s="101">
        <v>0</v>
      </c>
      <c r="AI130" s="101">
        <v>0</v>
      </c>
    </row>
    <row r="131" spans="1:35" ht="18" x14ac:dyDescent="0.4">
      <c r="A131" s="96" t="s">
        <v>229</v>
      </c>
      <c r="B131" s="101">
        <v>0</v>
      </c>
      <c r="C131" s="101">
        <v>0</v>
      </c>
      <c r="D131" s="101">
        <v>0</v>
      </c>
      <c r="E131" s="97">
        <v>1</v>
      </c>
      <c r="F131" s="101">
        <v>0</v>
      </c>
      <c r="G131" s="101">
        <v>0</v>
      </c>
      <c r="H131" s="96" t="s">
        <v>229</v>
      </c>
      <c r="I131" s="101">
        <v>0</v>
      </c>
      <c r="J131" s="101">
        <v>0</v>
      </c>
      <c r="K131" s="101">
        <v>0</v>
      </c>
      <c r="L131" s="97">
        <v>1</v>
      </c>
      <c r="M131" s="101">
        <v>0</v>
      </c>
      <c r="N131" s="101">
        <v>0</v>
      </c>
      <c r="O131" s="96" t="s">
        <v>784</v>
      </c>
      <c r="P131" s="101">
        <v>0</v>
      </c>
      <c r="Q131" s="101">
        <v>0</v>
      </c>
      <c r="R131" s="101">
        <v>0</v>
      </c>
      <c r="S131" s="97">
        <v>1</v>
      </c>
      <c r="T131" s="101">
        <v>0</v>
      </c>
      <c r="U131" s="101">
        <v>0</v>
      </c>
      <c r="V131" s="96" t="s">
        <v>229</v>
      </c>
      <c r="W131" s="101">
        <v>0</v>
      </c>
      <c r="X131" s="101">
        <v>0</v>
      </c>
      <c r="Y131" s="101">
        <v>0</v>
      </c>
      <c r="Z131" s="97">
        <v>1</v>
      </c>
      <c r="AA131" s="101">
        <v>0</v>
      </c>
      <c r="AB131" s="101">
        <v>0</v>
      </c>
      <c r="AC131" s="96" t="s">
        <v>229</v>
      </c>
      <c r="AD131" s="101">
        <v>0</v>
      </c>
      <c r="AE131" s="101">
        <v>0</v>
      </c>
      <c r="AF131" s="101">
        <v>0</v>
      </c>
      <c r="AG131" s="97">
        <v>1</v>
      </c>
      <c r="AH131" s="101">
        <v>0</v>
      </c>
      <c r="AI131" s="101">
        <v>0</v>
      </c>
    </row>
    <row r="132" spans="1:35" ht="18" x14ac:dyDescent="0.4">
      <c r="A132" s="96" t="s">
        <v>238</v>
      </c>
      <c r="B132" s="101">
        <v>0</v>
      </c>
      <c r="C132" s="101">
        <v>0</v>
      </c>
      <c r="D132" s="101">
        <v>0</v>
      </c>
      <c r="E132" s="97">
        <v>1</v>
      </c>
      <c r="F132" s="101">
        <v>0</v>
      </c>
      <c r="G132" s="101">
        <v>0</v>
      </c>
      <c r="H132" s="96" t="s">
        <v>238</v>
      </c>
      <c r="I132" s="101">
        <v>0</v>
      </c>
      <c r="J132" s="101">
        <v>0</v>
      </c>
      <c r="K132" s="101">
        <v>0</v>
      </c>
      <c r="L132" s="97">
        <v>1</v>
      </c>
      <c r="M132" s="101">
        <v>0</v>
      </c>
      <c r="N132" s="101">
        <v>0</v>
      </c>
      <c r="O132" s="96" t="s">
        <v>358</v>
      </c>
      <c r="P132" s="101">
        <v>0</v>
      </c>
      <c r="Q132" s="101">
        <v>0</v>
      </c>
      <c r="R132" s="101">
        <v>0</v>
      </c>
      <c r="S132" s="97">
        <v>1</v>
      </c>
      <c r="T132" s="101">
        <v>0</v>
      </c>
      <c r="U132" s="101">
        <v>0</v>
      </c>
      <c r="V132" s="96" t="s">
        <v>238</v>
      </c>
      <c r="W132" s="101">
        <v>0</v>
      </c>
      <c r="X132" s="101">
        <v>0</v>
      </c>
      <c r="Y132" s="101">
        <v>0</v>
      </c>
      <c r="Z132" s="97">
        <v>1</v>
      </c>
      <c r="AA132" s="101">
        <v>0</v>
      </c>
      <c r="AB132" s="101">
        <v>0</v>
      </c>
      <c r="AC132" s="96" t="s">
        <v>238</v>
      </c>
      <c r="AD132" s="101">
        <v>0</v>
      </c>
      <c r="AE132" s="101">
        <v>0</v>
      </c>
      <c r="AF132" s="101">
        <v>0</v>
      </c>
      <c r="AG132" s="97">
        <v>1</v>
      </c>
      <c r="AH132" s="101">
        <v>0</v>
      </c>
      <c r="AI132" s="101">
        <v>0</v>
      </c>
    </row>
    <row r="133" spans="1:35" ht="18" x14ac:dyDescent="0.4">
      <c r="A133" s="96" t="s">
        <v>243</v>
      </c>
      <c r="B133" s="101">
        <v>0</v>
      </c>
      <c r="C133" s="101">
        <v>0</v>
      </c>
      <c r="D133" s="101">
        <v>0</v>
      </c>
      <c r="E133" s="97">
        <v>1</v>
      </c>
      <c r="F133" s="101">
        <v>0</v>
      </c>
      <c r="G133" s="101">
        <v>0</v>
      </c>
      <c r="H133" s="96" t="s">
        <v>243</v>
      </c>
      <c r="I133" s="101">
        <v>0</v>
      </c>
      <c r="J133" s="101">
        <v>0</v>
      </c>
      <c r="K133" s="101">
        <v>0</v>
      </c>
      <c r="L133" s="97">
        <v>1</v>
      </c>
      <c r="M133" s="101">
        <v>0</v>
      </c>
      <c r="N133" s="101">
        <v>0</v>
      </c>
      <c r="O133" s="96" t="s">
        <v>361</v>
      </c>
      <c r="P133" s="101">
        <v>0</v>
      </c>
      <c r="Q133" s="101">
        <v>0</v>
      </c>
      <c r="R133" s="101">
        <v>0</v>
      </c>
      <c r="S133" s="97">
        <v>1</v>
      </c>
      <c r="T133" s="101">
        <v>0</v>
      </c>
      <c r="U133" s="101">
        <v>0</v>
      </c>
      <c r="V133" s="96" t="s">
        <v>243</v>
      </c>
      <c r="W133" s="101">
        <v>0</v>
      </c>
      <c r="X133" s="101">
        <v>0</v>
      </c>
      <c r="Y133" s="101">
        <v>0</v>
      </c>
      <c r="Z133" s="97">
        <v>1</v>
      </c>
      <c r="AA133" s="101">
        <v>0</v>
      </c>
      <c r="AB133" s="101">
        <v>0</v>
      </c>
      <c r="AC133" s="96" t="s">
        <v>243</v>
      </c>
      <c r="AD133" s="101">
        <v>0</v>
      </c>
      <c r="AE133" s="101">
        <v>0</v>
      </c>
      <c r="AF133" s="101">
        <v>0</v>
      </c>
      <c r="AG133" s="97">
        <v>1</v>
      </c>
      <c r="AH133" s="101">
        <v>0</v>
      </c>
      <c r="AI133" s="101">
        <v>0</v>
      </c>
    </row>
    <row r="134" spans="1:35" ht="18" x14ac:dyDescent="0.4">
      <c r="A134" s="96" t="s">
        <v>288</v>
      </c>
      <c r="B134" s="101">
        <v>0</v>
      </c>
      <c r="C134" s="101">
        <v>0</v>
      </c>
      <c r="D134" s="101">
        <v>0</v>
      </c>
      <c r="E134" s="97">
        <v>1</v>
      </c>
      <c r="F134" s="101">
        <v>0</v>
      </c>
      <c r="G134" s="101">
        <v>0</v>
      </c>
      <c r="H134" s="96" t="s">
        <v>288</v>
      </c>
      <c r="I134" s="101">
        <v>0</v>
      </c>
      <c r="J134" s="101">
        <v>0</v>
      </c>
      <c r="K134" s="101">
        <v>0</v>
      </c>
      <c r="L134" s="97">
        <v>1</v>
      </c>
      <c r="M134" s="101">
        <v>0</v>
      </c>
      <c r="N134" s="101">
        <v>0</v>
      </c>
      <c r="O134" s="96" t="s">
        <v>229</v>
      </c>
      <c r="P134" s="101">
        <v>0</v>
      </c>
      <c r="Q134" s="101">
        <v>0</v>
      </c>
      <c r="R134" s="101">
        <v>0</v>
      </c>
      <c r="S134" s="97">
        <v>1</v>
      </c>
      <c r="T134" s="101">
        <v>0</v>
      </c>
      <c r="U134" s="101">
        <v>0</v>
      </c>
      <c r="V134" s="96" t="s">
        <v>288</v>
      </c>
      <c r="W134" s="101">
        <v>0</v>
      </c>
      <c r="X134" s="101">
        <v>0</v>
      </c>
      <c r="Y134" s="101">
        <v>0</v>
      </c>
      <c r="Z134" s="97">
        <v>1</v>
      </c>
      <c r="AA134" s="101">
        <v>0</v>
      </c>
      <c r="AB134" s="101">
        <v>0</v>
      </c>
      <c r="AC134" s="96" t="s">
        <v>288</v>
      </c>
      <c r="AD134" s="101">
        <v>0</v>
      </c>
      <c r="AE134" s="101">
        <v>0</v>
      </c>
      <c r="AF134" s="101">
        <v>0</v>
      </c>
      <c r="AG134" s="97">
        <v>1</v>
      </c>
      <c r="AH134" s="101">
        <v>0</v>
      </c>
      <c r="AI134" s="101">
        <v>0</v>
      </c>
    </row>
    <row r="135" spans="1:35" ht="18" x14ac:dyDescent="0.4">
      <c r="A135" s="96" t="s">
        <v>329</v>
      </c>
      <c r="B135" s="101">
        <v>0</v>
      </c>
      <c r="C135" s="101">
        <v>0</v>
      </c>
      <c r="D135" s="101">
        <v>0</v>
      </c>
      <c r="E135" s="97">
        <v>1</v>
      </c>
      <c r="F135" s="101">
        <v>0</v>
      </c>
      <c r="G135" s="101">
        <v>0</v>
      </c>
      <c r="H135" s="96" t="s">
        <v>329</v>
      </c>
      <c r="I135" s="101">
        <v>0</v>
      </c>
      <c r="J135" s="101">
        <v>0</v>
      </c>
      <c r="K135" s="101">
        <v>0</v>
      </c>
      <c r="L135" s="97">
        <v>1</v>
      </c>
      <c r="M135" s="101">
        <v>0</v>
      </c>
      <c r="N135" s="101">
        <v>0</v>
      </c>
      <c r="O135" s="96" t="s">
        <v>238</v>
      </c>
      <c r="P135" s="101">
        <v>0</v>
      </c>
      <c r="Q135" s="101">
        <v>0</v>
      </c>
      <c r="R135" s="101">
        <v>0</v>
      </c>
      <c r="S135" s="97">
        <v>1</v>
      </c>
      <c r="T135" s="101">
        <v>0</v>
      </c>
      <c r="U135" s="101">
        <v>0</v>
      </c>
      <c r="V135" s="96" t="s">
        <v>329</v>
      </c>
      <c r="W135" s="101">
        <v>0</v>
      </c>
      <c r="X135" s="101">
        <v>0</v>
      </c>
      <c r="Y135" s="101">
        <v>0</v>
      </c>
      <c r="Z135" s="97">
        <v>1</v>
      </c>
      <c r="AA135" s="101">
        <v>0</v>
      </c>
      <c r="AB135" s="101">
        <v>0</v>
      </c>
      <c r="AC135" s="96" t="s">
        <v>329</v>
      </c>
      <c r="AD135" s="101">
        <v>0</v>
      </c>
      <c r="AE135" s="101">
        <v>0</v>
      </c>
      <c r="AF135" s="101">
        <v>0</v>
      </c>
      <c r="AG135" s="97">
        <v>1</v>
      </c>
      <c r="AH135" s="101">
        <v>0</v>
      </c>
      <c r="AI135" s="101">
        <v>0</v>
      </c>
    </row>
    <row r="136" spans="1:35" ht="18" x14ac:dyDescent="0.4">
      <c r="A136" s="96" t="s">
        <v>365</v>
      </c>
      <c r="B136" s="101">
        <v>0</v>
      </c>
      <c r="C136" s="101">
        <v>0</v>
      </c>
      <c r="D136" s="101">
        <v>0</v>
      </c>
      <c r="E136" s="97">
        <v>1</v>
      </c>
      <c r="F136" s="101">
        <v>0</v>
      </c>
      <c r="G136" s="101">
        <v>0</v>
      </c>
      <c r="H136" s="96" t="s">
        <v>365</v>
      </c>
      <c r="I136" s="101">
        <v>0</v>
      </c>
      <c r="J136" s="101">
        <v>0</v>
      </c>
      <c r="K136" s="101">
        <v>0</v>
      </c>
      <c r="L136" s="97">
        <v>1</v>
      </c>
      <c r="M136" s="101">
        <v>0</v>
      </c>
      <c r="N136" s="101">
        <v>0</v>
      </c>
      <c r="O136" s="96" t="s">
        <v>243</v>
      </c>
      <c r="P136" s="101">
        <v>0</v>
      </c>
      <c r="Q136" s="101">
        <v>0</v>
      </c>
      <c r="R136" s="101">
        <v>0</v>
      </c>
      <c r="S136" s="97">
        <v>1</v>
      </c>
      <c r="T136" s="101">
        <v>0</v>
      </c>
      <c r="U136" s="101">
        <v>0</v>
      </c>
      <c r="V136" s="96" t="s">
        <v>365</v>
      </c>
      <c r="W136" s="101">
        <v>0</v>
      </c>
      <c r="X136" s="101">
        <v>0</v>
      </c>
      <c r="Y136" s="101">
        <v>0</v>
      </c>
      <c r="Z136" s="97">
        <v>1</v>
      </c>
      <c r="AA136" s="101">
        <v>0</v>
      </c>
      <c r="AB136" s="101">
        <v>0</v>
      </c>
      <c r="AC136" s="96" t="s">
        <v>365</v>
      </c>
      <c r="AD136" s="101">
        <v>0</v>
      </c>
      <c r="AE136" s="101">
        <v>0</v>
      </c>
      <c r="AF136" s="101">
        <v>0</v>
      </c>
      <c r="AG136" s="97">
        <v>1</v>
      </c>
      <c r="AH136" s="101">
        <v>0</v>
      </c>
      <c r="AI136" s="101">
        <v>0</v>
      </c>
    </row>
    <row r="137" spans="1:35" ht="18" x14ac:dyDescent="0.4">
      <c r="A137" s="96" t="s">
        <v>780</v>
      </c>
      <c r="B137" s="101">
        <v>0</v>
      </c>
      <c r="C137" s="101">
        <v>0</v>
      </c>
      <c r="D137" s="101">
        <v>0</v>
      </c>
      <c r="E137" s="97">
        <v>1</v>
      </c>
      <c r="F137" s="101">
        <v>0</v>
      </c>
      <c r="G137" s="101">
        <v>0</v>
      </c>
      <c r="H137" s="96" t="s">
        <v>780</v>
      </c>
      <c r="I137" s="101">
        <v>0</v>
      </c>
      <c r="J137" s="101">
        <v>0</v>
      </c>
      <c r="K137" s="101">
        <v>0</v>
      </c>
      <c r="L137" s="97">
        <v>1</v>
      </c>
      <c r="M137" s="101">
        <v>0</v>
      </c>
      <c r="N137" s="101">
        <v>0</v>
      </c>
      <c r="O137" s="96" t="s">
        <v>329</v>
      </c>
      <c r="P137" s="101">
        <v>0</v>
      </c>
      <c r="Q137" s="101">
        <v>0</v>
      </c>
      <c r="R137" s="101">
        <v>0</v>
      </c>
      <c r="S137" s="97">
        <v>1</v>
      </c>
      <c r="T137" s="101">
        <v>0</v>
      </c>
      <c r="U137" s="101">
        <v>0</v>
      </c>
      <c r="V137" s="96" t="s">
        <v>780</v>
      </c>
      <c r="W137" s="101">
        <v>0</v>
      </c>
      <c r="X137" s="101">
        <v>0</v>
      </c>
      <c r="Y137" s="101">
        <v>0</v>
      </c>
      <c r="Z137" s="97">
        <v>1</v>
      </c>
      <c r="AA137" s="101">
        <v>0</v>
      </c>
      <c r="AB137" s="101">
        <v>0</v>
      </c>
      <c r="AC137" s="96" t="s">
        <v>780</v>
      </c>
      <c r="AD137" s="101">
        <v>0</v>
      </c>
      <c r="AE137" s="101">
        <v>0</v>
      </c>
      <c r="AF137" s="101">
        <v>0</v>
      </c>
      <c r="AG137" s="97">
        <v>1</v>
      </c>
      <c r="AH137" s="101">
        <v>0</v>
      </c>
      <c r="AI137" s="101">
        <v>0</v>
      </c>
    </row>
    <row r="138" spans="1:35" ht="36" x14ac:dyDescent="0.4">
      <c r="A138" s="96" t="s">
        <v>781</v>
      </c>
      <c r="B138" s="101">
        <v>0</v>
      </c>
      <c r="C138" s="101">
        <v>0</v>
      </c>
      <c r="D138" s="101">
        <v>0</v>
      </c>
      <c r="E138" s="97">
        <v>1</v>
      </c>
      <c r="F138" s="101">
        <v>0</v>
      </c>
      <c r="G138" s="101">
        <v>0</v>
      </c>
      <c r="H138" s="96" t="s">
        <v>781</v>
      </c>
      <c r="I138" s="101">
        <v>0</v>
      </c>
      <c r="J138" s="101">
        <v>0</v>
      </c>
      <c r="K138" s="101">
        <v>0</v>
      </c>
      <c r="L138" s="97">
        <v>1</v>
      </c>
      <c r="M138" s="101">
        <v>0</v>
      </c>
      <c r="N138" s="101">
        <v>0</v>
      </c>
      <c r="O138" s="96" t="s">
        <v>365</v>
      </c>
      <c r="P138" s="101">
        <v>0</v>
      </c>
      <c r="Q138" s="101">
        <v>0</v>
      </c>
      <c r="R138" s="101">
        <v>0</v>
      </c>
      <c r="S138" s="97">
        <v>1</v>
      </c>
      <c r="T138" s="101">
        <v>0</v>
      </c>
      <c r="U138" s="101">
        <v>0</v>
      </c>
      <c r="V138" s="96" t="s">
        <v>781</v>
      </c>
      <c r="W138" s="101">
        <v>0</v>
      </c>
      <c r="X138" s="101">
        <v>0</v>
      </c>
      <c r="Y138" s="101">
        <v>0</v>
      </c>
      <c r="Z138" s="97">
        <v>1</v>
      </c>
      <c r="AA138" s="101">
        <v>0</v>
      </c>
      <c r="AB138" s="101">
        <v>0</v>
      </c>
      <c r="AC138" s="96" t="s">
        <v>781</v>
      </c>
      <c r="AD138" s="101">
        <v>0</v>
      </c>
      <c r="AE138" s="101">
        <v>0</v>
      </c>
      <c r="AF138" s="101">
        <v>0</v>
      </c>
      <c r="AG138" s="97">
        <v>1</v>
      </c>
      <c r="AH138" s="101">
        <v>0</v>
      </c>
      <c r="AI138" s="101">
        <v>0</v>
      </c>
    </row>
    <row r="139" spans="1:35" ht="36" x14ac:dyDescent="0.4">
      <c r="A139" s="96" t="s">
        <v>779</v>
      </c>
      <c r="B139" s="101">
        <v>0</v>
      </c>
      <c r="C139" s="101">
        <v>0</v>
      </c>
      <c r="D139" s="101">
        <v>0</v>
      </c>
      <c r="E139" s="97">
        <v>1</v>
      </c>
      <c r="F139" s="101">
        <v>0</v>
      </c>
      <c r="G139" s="101">
        <v>0</v>
      </c>
      <c r="H139" s="96" t="s">
        <v>779</v>
      </c>
      <c r="I139" s="101">
        <v>0</v>
      </c>
      <c r="J139" s="101">
        <v>0</v>
      </c>
      <c r="K139" s="101">
        <v>0</v>
      </c>
      <c r="L139" s="97">
        <v>1</v>
      </c>
      <c r="M139" s="101">
        <v>0</v>
      </c>
      <c r="N139" s="101">
        <v>0</v>
      </c>
      <c r="O139" s="96" t="s">
        <v>780</v>
      </c>
      <c r="P139" s="101">
        <v>0</v>
      </c>
      <c r="Q139" s="101">
        <v>0</v>
      </c>
      <c r="R139" s="101">
        <v>0</v>
      </c>
      <c r="S139" s="97">
        <v>1</v>
      </c>
      <c r="T139" s="101">
        <v>0</v>
      </c>
      <c r="U139" s="101">
        <v>0</v>
      </c>
      <c r="V139" s="96" t="s">
        <v>779</v>
      </c>
      <c r="W139" s="101">
        <v>0</v>
      </c>
      <c r="X139" s="101">
        <v>0</v>
      </c>
      <c r="Y139" s="101">
        <v>0</v>
      </c>
      <c r="Z139" s="97">
        <v>1</v>
      </c>
      <c r="AA139" s="101">
        <v>0</v>
      </c>
      <c r="AB139" s="101">
        <v>0</v>
      </c>
      <c r="AC139" s="96" t="s">
        <v>779</v>
      </c>
      <c r="AD139" s="101">
        <v>0</v>
      </c>
      <c r="AE139" s="101">
        <v>0</v>
      </c>
      <c r="AF139" s="101">
        <v>0</v>
      </c>
      <c r="AG139" s="97">
        <v>1</v>
      </c>
      <c r="AH139" s="101">
        <v>0</v>
      </c>
      <c r="AI139" s="101">
        <v>0</v>
      </c>
    </row>
    <row r="140" spans="1:35" ht="36" x14ac:dyDescent="0.4">
      <c r="A140" s="96" t="s">
        <v>792</v>
      </c>
      <c r="B140" s="101">
        <v>0</v>
      </c>
      <c r="C140" s="101">
        <v>0</v>
      </c>
      <c r="D140" s="101">
        <v>0</v>
      </c>
      <c r="E140" s="97">
        <v>1</v>
      </c>
      <c r="F140" s="101">
        <v>0</v>
      </c>
      <c r="G140" s="101">
        <v>0</v>
      </c>
      <c r="H140" s="96" t="s">
        <v>792</v>
      </c>
      <c r="I140" s="101">
        <v>0</v>
      </c>
      <c r="J140" s="101">
        <v>0</v>
      </c>
      <c r="K140" s="101">
        <v>0</v>
      </c>
      <c r="L140" s="97">
        <v>1</v>
      </c>
      <c r="M140" s="101">
        <v>0</v>
      </c>
      <c r="N140" s="101">
        <v>0</v>
      </c>
      <c r="O140" s="96" t="s">
        <v>781</v>
      </c>
      <c r="P140" s="101">
        <v>0</v>
      </c>
      <c r="Q140" s="101">
        <v>0</v>
      </c>
      <c r="R140" s="101">
        <v>0</v>
      </c>
      <c r="S140" s="97">
        <v>1</v>
      </c>
      <c r="T140" s="101">
        <v>0</v>
      </c>
      <c r="U140" s="101">
        <v>0</v>
      </c>
      <c r="V140" s="96" t="s">
        <v>792</v>
      </c>
      <c r="W140" s="101">
        <v>0</v>
      </c>
      <c r="X140" s="101">
        <v>0</v>
      </c>
      <c r="Y140" s="101">
        <v>0</v>
      </c>
      <c r="Z140" s="97">
        <v>1</v>
      </c>
      <c r="AA140" s="101">
        <v>0</v>
      </c>
      <c r="AB140" s="101">
        <v>0</v>
      </c>
      <c r="AC140" s="96" t="s">
        <v>792</v>
      </c>
      <c r="AD140" s="101">
        <v>0</v>
      </c>
      <c r="AE140" s="101">
        <v>0</v>
      </c>
      <c r="AF140" s="101">
        <v>0</v>
      </c>
      <c r="AG140" s="97">
        <v>1</v>
      </c>
      <c r="AH140" s="101">
        <v>0</v>
      </c>
      <c r="AI140" s="101">
        <v>0</v>
      </c>
    </row>
    <row r="141" spans="1:35" ht="36" x14ac:dyDescent="0.4">
      <c r="A141" s="96" t="s">
        <v>629</v>
      </c>
      <c r="B141" s="101">
        <v>0</v>
      </c>
      <c r="C141" s="101">
        <v>0</v>
      </c>
      <c r="D141" s="101">
        <v>0</v>
      </c>
      <c r="E141" s="97">
        <v>1</v>
      </c>
      <c r="F141" s="101">
        <v>0</v>
      </c>
      <c r="G141" s="101">
        <v>0</v>
      </c>
      <c r="H141" s="96" t="s">
        <v>629</v>
      </c>
      <c r="I141" s="101">
        <v>0</v>
      </c>
      <c r="J141" s="101">
        <v>0</v>
      </c>
      <c r="K141" s="101">
        <v>0</v>
      </c>
      <c r="L141" s="97">
        <v>1</v>
      </c>
      <c r="M141" s="101">
        <v>0</v>
      </c>
      <c r="N141" s="101">
        <v>0</v>
      </c>
      <c r="O141" s="96" t="s">
        <v>779</v>
      </c>
      <c r="P141" s="101">
        <v>0</v>
      </c>
      <c r="Q141" s="101">
        <v>0</v>
      </c>
      <c r="R141" s="101">
        <v>0</v>
      </c>
      <c r="S141" s="97">
        <v>1</v>
      </c>
      <c r="T141" s="101">
        <v>0</v>
      </c>
      <c r="U141" s="101">
        <v>0</v>
      </c>
      <c r="V141" s="96" t="s">
        <v>629</v>
      </c>
      <c r="W141" s="101">
        <v>0</v>
      </c>
      <c r="X141" s="101">
        <v>0</v>
      </c>
      <c r="Y141" s="101">
        <v>0</v>
      </c>
      <c r="Z141" s="97">
        <v>1</v>
      </c>
      <c r="AA141" s="101">
        <v>0</v>
      </c>
      <c r="AB141" s="101">
        <v>0</v>
      </c>
      <c r="AC141" s="96" t="s">
        <v>629</v>
      </c>
      <c r="AD141" s="101">
        <v>0</v>
      </c>
      <c r="AE141" s="101">
        <v>0</v>
      </c>
      <c r="AF141" s="101">
        <v>0</v>
      </c>
      <c r="AG141" s="97">
        <v>1</v>
      </c>
      <c r="AH141" s="101">
        <v>0</v>
      </c>
      <c r="AI141" s="101">
        <v>0</v>
      </c>
    </row>
    <row r="142" spans="1:35" ht="18" x14ac:dyDescent="0.4">
      <c r="A142" s="96" t="s">
        <v>367</v>
      </c>
      <c r="B142" s="101">
        <v>0</v>
      </c>
      <c r="C142" s="101">
        <v>0</v>
      </c>
      <c r="D142" s="101">
        <v>0</v>
      </c>
      <c r="E142" s="97">
        <v>1</v>
      </c>
      <c r="F142" s="101">
        <v>0</v>
      </c>
      <c r="G142" s="101">
        <v>0</v>
      </c>
      <c r="H142" s="96" t="s">
        <v>367</v>
      </c>
      <c r="I142" s="101">
        <v>0</v>
      </c>
      <c r="J142" s="101">
        <v>0</v>
      </c>
      <c r="K142" s="101">
        <v>0</v>
      </c>
      <c r="L142" s="97">
        <v>1</v>
      </c>
      <c r="M142" s="101">
        <v>0</v>
      </c>
      <c r="N142" s="101">
        <v>0</v>
      </c>
      <c r="O142" s="96" t="s">
        <v>792</v>
      </c>
      <c r="P142" s="101">
        <v>0</v>
      </c>
      <c r="Q142" s="101">
        <v>0</v>
      </c>
      <c r="R142" s="101">
        <v>0</v>
      </c>
      <c r="S142" s="97">
        <v>1</v>
      </c>
      <c r="T142" s="101">
        <v>0</v>
      </c>
      <c r="U142" s="101">
        <v>0</v>
      </c>
      <c r="V142" s="96" t="s">
        <v>367</v>
      </c>
      <c r="W142" s="101">
        <v>0</v>
      </c>
      <c r="X142" s="101">
        <v>0</v>
      </c>
      <c r="Y142" s="101">
        <v>0</v>
      </c>
      <c r="Z142" s="97">
        <v>1</v>
      </c>
      <c r="AA142" s="101">
        <v>0</v>
      </c>
      <c r="AB142" s="101">
        <v>0</v>
      </c>
      <c r="AC142" s="96" t="s">
        <v>367</v>
      </c>
      <c r="AD142" s="101">
        <v>0</v>
      </c>
      <c r="AE142" s="101">
        <v>0</v>
      </c>
      <c r="AF142" s="101">
        <v>0</v>
      </c>
      <c r="AG142" s="97">
        <v>1</v>
      </c>
      <c r="AH142" s="101">
        <v>0</v>
      </c>
      <c r="AI142" s="101">
        <v>0</v>
      </c>
    </row>
    <row r="143" spans="1:35" ht="18" x14ac:dyDescent="0.4">
      <c r="A143" s="96" t="s">
        <v>368</v>
      </c>
      <c r="B143" s="101">
        <v>0</v>
      </c>
      <c r="C143" s="101">
        <v>0</v>
      </c>
      <c r="D143" s="101">
        <v>0</v>
      </c>
      <c r="E143" s="97">
        <v>1</v>
      </c>
      <c r="F143" s="101">
        <v>0</v>
      </c>
      <c r="G143" s="101">
        <v>0</v>
      </c>
      <c r="H143" s="96" t="s">
        <v>368</v>
      </c>
      <c r="I143" s="101">
        <v>0</v>
      </c>
      <c r="J143" s="101">
        <v>0</v>
      </c>
      <c r="K143" s="101">
        <v>0</v>
      </c>
      <c r="L143" s="97">
        <v>1</v>
      </c>
      <c r="M143" s="101">
        <v>0</v>
      </c>
      <c r="N143" s="101">
        <v>0</v>
      </c>
      <c r="O143" s="96" t="s">
        <v>629</v>
      </c>
      <c r="P143" s="101">
        <v>0</v>
      </c>
      <c r="Q143" s="101">
        <v>0</v>
      </c>
      <c r="R143" s="101">
        <v>0</v>
      </c>
      <c r="S143" s="97">
        <v>1</v>
      </c>
      <c r="T143" s="101">
        <v>0</v>
      </c>
      <c r="U143" s="101">
        <v>0</v>
      </c>
      <c r="V143" s="96" t="s">
        <v>368</v>
      </c>
      <c r="W143" s="101">
        <v>0</v>
      </c>
      <c r="X143" s="101">
        <v>0</v>
      </c>
      <c r="Y143" s="101">
        <v>0</v>
      </c>
      <c r="Z143" s="97">
        <v>1</v>
      </c>
      <c r="AA143" s="101">
        <v>0</v>
      </c>
      <c r="AB143" s="101">
        <v>0</v>
      </c>
      <c r="AC143" s="96" t="s">
        <v>368</v>
      </c>
      <c r="AD143" s="101">
        <v>0</v>
      </c>
      <c r="AE143" s="101">
        <v>0</v>
      </c>
      <c r="AF143" s="101">
        <v>0</v>
      </c>
      <c r="AG143" s="97">
        <v>1</v>
      </c>
      <c r="AH143" s="101">
        <v>0</v>
      </c>
      <c r="AI143" s="101">
        <v>0</v>
      </c>
    </row>
    <row r="144" spans="1:35" ht="18" x14ac:dyDescent="0.4">
      <c r="A144" s="96" t="s">
        <v>651</v>
      </c>
      <c r="B144" s="101">
        <v>0</v>
      </c>
      <c r="C144" s="101">
        <v>0</v>
      </c>
      <c r="D144" s="101">
        <v>0</v>
      </c>
      <c r="E144" s="97">
        <v>1</v>
      </c>
      <c r="F144" s="101">
        <v>0</v>
      </c>
      <c r="G144" s="101">
        <v>0</v>
      </c>
      <c r="H144" s="96" t="s">
        <v>651</v>
      </c>
      <c r="I144" s="101">
        <v>0</v>
      </c>
      <c r="J144" s="101">
        <v>0</v>
      </c>
      <c r="K144" s="101">
        <v>0</v>
      </c>
      <c r="L144" s="97">
        <v>1</v>
      </c>
      <c r="M144" s="101">
        <v>0</v>
      </c>
      <c r="N144" s="101">
        <v>0</v>
      </c>
      <c r="O144" s="96" t="s">
        <v>367</v>
      </c>
      <c r="P144" s="101">
        <v>0</v>
      </c>
      <c r="Q144" s="101">
        <v>0</v>
      </c>
      <c r="R144" s="101">
        <v>0</v>
      </c>
      <c r="S144" s="97">
        <v>1</v>
      </c>
      <c r="T144" s="101">
        <v>0</v>
      </c>
      <c r="U144" s="101">
        <v>0</v>
      </c>
      <c r="V144" s="96" t="s">
        <v>651</v>
      </c>
      <c r="W144" s="101">
        <v>0</v>
      </c>
      <c r="X144" s="101">
        <v>0</v>
      </c>
      <c r="Y144" s="101">
        <v>0</v>
      </c>
      <c r="Z144" s="97">
        <v>1</v>
      </c>
      <c r="AA144" s="101">
        <v>0</v>
      </c>
      <c r="AB144" s="101">
        <v>0</v>
      </c>
      <c r="AC144" s="96" t="s">
        <v>651</v>
      </c>
      <c r="AD144" s="101">
        <v>0</v>
      </c>
      <c r="AE144" s="101">
        <v>0</v>
      </c>
      <c r="AF144" s="101">
        <v>0</v>
      </c>
      <c r="AG144" s="97">
        <v>1</v>
      </c>
      <c r="AH144" s="101">
        <v>0</v>
      </c>
      <c r="AI144" s="101">
        <v>0</v>
      </c>
    </row>
    <row r="145" spans="1:35" ht="18" x14ac:dyDescent="0.4">
      <c r="A145" s="96" t="s">
        <v>296</v>
      </c>
      <c r="B145" s="101">
        <v>0</v>
      </c>
      <c r="C145" s="101">
        <v>0</v>
      </c>
      <c r="D145" s="101">
        <v>0</v>
      </c>
      <c r="E145" s="97">
        <v>1</v>
      </c>
      <c r="F145" s="101">
        <v>0</v>
      </c>
      <c r="G145" s="101">
        <v>0</v>
      </c>
      <c r="H145" s="96" t="s">
        <v>296</v>
      </c>
      <c r="I145" s="101">
        <v>0</v>
      </c>
      <c r="J145" s="101">
        <v>0</v>
      </c>
      <c r="K145" s="101">
        <v>0</v>
      </c>
      <c r="L145" s="97">
        <v>1</v>
      </c>
      <c r="M145" s="101">
        <v>0</v>
      </c>
      <c r="N145" s="101">
        <v>0</v>
      </c>
      <c r="O145" s="96" t="s">
        <v>368</v>
      </c>
      <c r="P145" s="101">
        <v>0</v>
      </c>
      <c r="Q145" s="101">
        <v>0</v>
      </c>
      <c r="R145" s="101">
        <v>0</v>
      </c>
      <c r="S145" s="97">
        <v>1</v>
      </c>
      <c r="T145" s="101">
        <v>0</v>
      </c>
      <c r="U145" s="101">
        <v>0</v>
      </c>
      <c r="V145" s="96" t="s">
        <v>296</v>
      </c>
      <c r="W145" s="101">
        <v>0</v>
      </c>
      <c r="X145" s="101">
        <v>0</v>
      </c>
      <c r="Y145" s="101">
        <v>0</v>
      </c>
      <c r="Z145" s="97">
        <v>1</v>
      </c>
      <c r="AA145" s="101">
        <v>0</v>
      </c>
      <c r="AB145" s="101">
        <v>0</v>
      </c>
      <c r="AC145" s="96" t="s">
        <v>296</v>
      </c>
      <c r="AD145" s="101">
        <v>0</v>
      </c>
      <c r="AE145" s="101">
        <v>0</v>
      </c>
      <c r="AF145" s="101">
        <v>0</v>
      </c>
      <c r="AG145" s="97">
        <v>1</v>
      </c>
      <c r="AH145" s="101">
        <v>0</v>
      </c>
      <c r="AI145" s="101">
        <v>0</v>
      </c>
    </row>
    <row r="146" spans="1:35" ht="18" x14ac:dyDescent="0.4">
      <c r="A146" s="96" t="s">
        <v>299</v>
      </c>
      <c r="B146" s="101">
        <v>0</v>
      </c>
      <c r="C146" s="101">
        <v>0</v>
      </c>
      <c r="D146" s="101">
        <v>0</v>
      </c>
      <c r="E146" s="97">
        <v>1</v>
      </c>
      <c r="F146" s="101">
        <v>0</v>
      </c>
      <c r="G146" s="101">
        <v>0</v>
      </c>
      <c r="H146" s="96" t="s">
        <v>299</v>
      </c>
      <c r="I146" s="101">
        <v>0</v>
      </c>
      <c r="J146" s="101">
        <v>0</v>
      </c>
      <c r="K146" s="101">
        <v>0</v>
      </c>
      <c r="L146" s="97">
        <v>1</v>
      </c>
      <c r="M146" s="101">
        <v>0</v>
      </c>
      <c r="N146" s="101">
        <v>0</v>
      </c>
      <c r="O146" s="96" t="s">
        <v>651</v>
      </c>
      <c r="P146" s="101">
        <v>0</v>
      </c>
      <c r="Q146" s="101">
        <v>0</v>
      </c>
      <c r="R146" s="101">
        <v>0</v>
      </c>
      <c r="S146" s="97">
        <v>1</v>
      </c>
      <c r="T146" s="101">
        <v>0</v>
      </c>
      <c r="U146" s="101">
        <v>0</v>
      </c>
      <c r="V146" s="96" t="s">
        <v>299</v>
      </c>
      <c r="W146" s="101">
        <v>0</v>
      </c>
      <c r="X146" s="101">
        <v>0</v>
      </c>
      <c r="Y146" s="101">
        <v>0</v>
      </c>
      <c r="Z146" s="97">
        <v>1</v>
      </c>
      <c r="AA146" s="101">
        <v>0</v>
      </c>
      <c r="AB146" s="101">
        <v>0</v>
      </c>
      <c r="AC146" s="96" t="s">
        <v>299</v>
      </c>
      <c r="AD146" s="101">
        <v>0</v>
      </c>
      <c r="AE146" s="101">
        <v>0</v>
      </c>
      <c r="AF146" s="101">
        <v>0</v>
      </c>
      <c r="AG146" s="97">
        <v>1</v>
      </c>
      <c r="AH146" s="101">
        <v>0</v>
      </c>
      <c r="AI146" s="101">
        <v>0</v>
      </c>
    </row>
    <row r="147" spans="1:35" ht="18" x14ac:dyDescent="0.4">
      <c r="A147" s="96" t="s">
        <v>621</v>
      </c>
      <c r="B147" s="101">
        <v>0</v>
      </c>
      <c r="C147" s="101">
        <v>0</v>
      </c>
      <c r="D147" s="101">
        <v>0</v>
      </c>
      <c r="E147" s="97">
        <v>1</v>
      </c>
      <c r="F147" s="101">
        <v>0</v>
      </c>
      <c r="G147" s="101">
        <v>0</v>
      </c>
      <c r="H147" s="96" t="s">
        <v>621</v>
      </c>
      <c r="I147" s="101">
        <v>0</v>
      </c>
      <c r="J147" s="101">
        <v>0</v>
      </c>
      <c r="K147" s="101">
        <v>0</v>
      </c>
      <c r="L147" s="97">
        <v>1</v>
      </c>
      <c r="M147" s="101">
        <v>0</v>
      </c>
      <c r="N147" s="101">
        <v>0</v>
      </c>
      <c r="O147" s="96" t="s">
        <v>296</v>
      </c>
      <c r="P147" s="101">
        <v>0</v>
      </c>
      <c r="Q147" s="101">
        <v>0</v>
      </c>
      <c r="R147" s="101">
        <v>0</v>
      </c>
      <c r="S147" s="97">
        <v>1</v>
      </c>
      <c r="T147" s="101">
        <v>0</v>
      </c>
      <c r="U147" s="101">
        <v>0</v>
      </c>
      <c r="V147" s="96" t="s">
        <v>621</v>
      </c>
      <c r="W147" s="101">
        <v>0</v>
      </c>
      <c r="X147" s="101">
        <v>0</v>
      </c>
      <c r="Y147" s="101">
        <v>0</v>
      </c>
      <c r="Z147" s="97">
        <v>1</v>
      </c>
      <c r="AA147" s="101">
        <v>0</v>
      </c>
      <c r="AB147" s="101">
        <v>0</v>
      </c>
      <c r="AC147" s="96" t="s">
        <v>621</v>
      </c>
      <c r="AD147" s="101">
        <v>0</v>
      </c>
      <c r="AE147" s="101">
        <v>0</v>
      </c>
      <c r="AF147" s="101">
        <v>0</v>
      </c>
      <c r="AG147" s="97">
        <v>1</v>
      </c>
      <c r="AH147" s="101">
        <v>0</v>
      </c>
      <c r="AI147" s="101">
        <v>0</v>
      </c>
    </row>
    <row r="148" spans="1:35" ht="18" x14ac:dyDescent="0.4">
      <c r="A148" s="96" t="s">
        <v>655</v>
      </c>
      <c r="B148" s="101">
        <v>0</v>
      </c>
      <c r="C148" s="101">
        <v>0</v>
      </c>
      <c r="D148" s="101">
        <v>0</v>
      </c>
      <c r="E148" s="97">
        <v>1</v>
      </c>
      <c r="F148" s="101">
        <v>0</v>
      </c>
      <c r="G148" s="101">
        <v>0</v>
      </c>
      <c r="H148" s="96" t="s">
        <v>655</v>
      </c>
      <c r="I148" s="101">
        <v>0</v>
      </c>
      <c r="J148" s="101">
        <v>0</v>
      </c>
      <c r="K148" s="101">
        <v>0</v>
      </c>
      <c r="L148" s="97">
        <v>1</v>
      </c>
      <c r="M148" s="101">
        <v>0</v>
      </c>
      <c r="N148" s="101">
        <v>0</v>
      </c>
      <c r="O148" s="96" t="s">
        <v>299</v>
      </c>
      <c r="P148" s="101">
        <v>0</v>
      </c>
      <c r="Q148" s="101">
        <v>0</v>
      </c>
      <c r="R148" s="101">
        <v>0</v>
      </c>
      <c r="S148" s="97">
        <v>1</v>
      </c>
      <c r="T148" s="101">
        <v>0</v>
      </c>
      <c r="U148" s="101">
        <v>0</v>
      </c>
      <c r="V148" s="96" t="s">
        <v>655</v>
      </c>
      <c r="W148" s="101">
        <v>0</v>
      </c>
      <c r="X148" s="101">
        <v>0</v>
      </c>
      <c r="Y148" s="101">
        <v>0</v>
      </c>
      <c r="Z148" s="97">
        <v>1</v>
      </c>
      <c r="AA148" s="101">
        <v>0</v>
      </c>
      <c r="AB148" s="101">
        <v>0</v>
      </c>
      <c r="AC148" s="96" t="s">
        <v>655</v>
      </c>
      <c r="AD148" s="101">
        <v>0</v>
      </c>
      <c r="AE148" s="101">
        <v>0</v>
      </c>
      <c r="AF148" s="101">
        <v>0</v>
      </c>
      <c r="AG148" s="97">
        <v>1</v>
      </c>
      <c r="AH148" s="101">
        <v>0</v>
      </c>
      <c r="AI148" s="101">
        <v>0</v>
      </c>
    </row>
    <row r="149" spans="1:35" ht="18" x14ac:dyDescent="0.4">
      <c r="A149" s="96" t="s">
        <v>304</v>
      </c>
      <c r="B149" s="101">
        <v>0</v>
      </c>
      <c r="C149" s="101">
        <v>0</v>
      </c>
      <c r="D149" s="101">
        <v>0</v>
      </c>
      <c r="E149" s="97">
        <v>1</v>
      </c>
      <c r="F149" s="101">
        <v>0</v>
      </c>
      <c r="G149" s="101">
        <v>0</v>
      </c>
      <c r="H149" s="96" t="s">
        <v>304</v>
      </c>
      <c r="I149" s="101">
        <v>0</v>
      </c>
      <c r="J149" s="101">
        <v>0</v>
      </c>
      <c r="K149" s="101">
        <v>0</v>
      </c>
      <c r="L149" s="97">
        <v>1</v>
      </c>
      <c r="M149" s="101">
        <v>0</v>
      </c>
      <c r="N149" s="101">
        <v>0</v>
      </c>
      <c r="O149" s="96" t="s">
        <v>621</v>
      </c>
      <c r="P149" s="101">
        <v>0</v>
      </c>
      <c r="Q149" s="101">
        <v>0</v>
      </c>
      <c r="R149" s="101">
        <v>0</v>
      </c>
      <c r="S149" s="97">
        <v>1</v>
      </c>
      <c r="T149" s="101">
        <v>0</v>
      </c>
      <c r="U149" s="101">
        <v>0</v>
      </c>
      <c r="V149" s="96" t="s">
        <v>304</v>
      </c>
      <c r="W149" s="101">
        <v>0</v>
      </c>
      <c r="X149" s="101">
        <v>0</v>
      </c>
      <c r="Y149" s="101">
        <v>0</v>
      </c>
      <c r="Z149" s="97">
        <v>1</v>
      </c>
      <c r="AA149" s="101">
        <v>0</v>
      </c>
      <c r="AB149" s="101">
        <v>0</v>
      </c>
      <c r="AC149" s="96" t="s">
        <v>304</v>
      </c>
      <c r="AD149" s="101">
        <v>0</v>
      </c>
      <c r="AE149" s="101">
        <v>0</v>
      </c>
      <c r="AF149" s="101">
        <v>0</v>
      </c>
      <c r="AG149" s="97">
        <v>1</v>
      </c>
      <c r="AH149" s="101">
        <v>0</v>
      </c>
      <c r="AI149" s="101">
        <v>0</v>
      </c>
    </row>
    <row r="150" spans="1:35" ht="36" x14ac:dyDescent="0.4">
      <c r="A150" s="96" t="s">
        <v>782</v>
      </c>
      <c r="B150" s="101">
        <v>0</v>
      </c>
      <c r="C150" s="101">
        <v>0</v>
      </c>
      <c r="D150" s="101">
        <v>0</v>
      </c>
      <c r="E150" s="97">
        <v>1</v>
      </c>
      <c r="F150" s="101">
        <v>0</v>
      </c>
      <c r="G150" s="101">
        <v>0</v>
      </c>
      <c r="H150" s="96" t="s">
        <v>782</v>
      </c>
      <c r="I150" s="101">
        <v>0</v>
      </c>
      <c r="J150" s="101">
        <v>0</v>
      </c>
      <c r="K150" s="101">
        <v>0</v>
      </c>
      <c r="L150" s="97">
        <v>1</v>
      </c>
      <c r="M150" s="101">
        <v>0</v>
      </c>
      <c r="N150" s="101">
        <v>0</v>
      </c>
      <c r="O150" s="96" t="s">
        <v>655</v>
      </c>
      <c r="P150" s="101">
        <v>0</v>
      </c>
      <c r="Q150" s="101">
        <v>0</v>
      </c>
      <c r="R150" s="101">
        <v>0</v>
      </c>
      <c r="S150" s="97">
        <v>1</v>
      </c>
      <c r="T150" s="101">
        <v>0</v>
      </c>
      <c r="U150" s="101">
        <v>0</v>
      </c>
      <c r="V150" s="96" t="s">
        <v>782</v>
      </c>
      <c r="W150" s="101">
        <v>0</v>
      </c>
      <c r="X150" s="101">
        <v>0</v>
      </c>
      <c r="Y150" s="101">
        <v>0</v>
      </c>
      <c r="Z150" s="97">
        <v>1</v>
      </c>
      <c r="AA150" s="101">
        <v>0</v>
      </c>
      <c r="AB150" s="101">
        <v>0</v>
      </c>
      <c r="AC150" s="96" t="s">
        <v>782</v>
      </c>
      <c r="AD150" s="101">
        <v>0</v>
      </c>
      <c r="AE150" s="101">
        <v>0</v>
      </c>
      <c r="AF150" s="101">
        <v>0</v>
      </c>
      <c r="AG150" s="97">
        <v>1</v>
      </c>
      <c r="AH150" s="101">
        <v>0</v>
      </c>
      <c r="AI150" s="101">
        <v>0</v>
      </c>
    </row>
    <row r="151" spans="1:35" ht="18" x14ac:dyDescent="0.4">
      <c r="A151" s="96" t="s">
        <v>787</v>
      </c>
      <c r="B151" s="101">
        <v>0</v>
      </c>
      <c r="C151" s="101">
        <v>0</v>
      </c>
      <c r="D151" s="101">
        <v>0</v>
      </c>
      <c r="E151" s="97">
        <v>1</v>
      </c>
      <c r="F151" s="101">
        <v>0</v>
      </c>
      <c r="G151" s="101">
        <v>0</v>
      </c>
      <c r="H151" s="96" t="s">
        <v>787</v>
      </c>
      <c r="I151" s="101">
        <v>0</v>
      </c>
      <c r="J151" s="101">
        <v>0</v>
      </c>
      <c r="K151" s="101">
        <v>0</v>
      </c>
      <c r="L151" s="97">
        <v>1</v>
      </c>
      <c r="M151" s="101">
        <v>0</v>
      </c>
      <c r="N151" s="101">
        <v>0</v>
      </c>
      <c r="O151" s="96" t="s">
        <v>304</v>
      </c>
      <c r="P151" s="101">
        <v>0</v>
      </c>
      <c r="Q151" s="101">
        <v>0</v>
      </c>
      <c r="R151" s="101">
        <v>0</v>
      </c>
      <c r="S151" s="97">
        <v>1</v>
      </c>
      <c r="T151" s="101">
        <v>0</v>
      </c>
      <c r="U151" s="101">
        <v>0</v>
      </c>
      <c r="V151" s="96" t="s">
        <v>787</v>
      </c>
      <c r="W151" s="101">
        <v>0</v>
      </c>
      <c r="X151" s="101">
        <v>0</v>
      </c>
      <c r="Y151" s="101">
        <v>0</v>
      </c>
      <c r="Z151" s="97">
        <v>1</v>
      </c>
      <c r="AA151" s="101">
        <v>0</v>
      </c>
      <c r="AB151" s="101">
        <v>0</v>
      </c>
      <c r="AC151" s="96" t="s">
        <v>787</v>
      </c>
      <c r="AD151" s="101">
        <v>0</v>
      </c>
      <c r="AE151" s="101">
        <v>0</v>
      </c>
      <c r="AF151" s="101">
        <v>0</v>
      </c>
      <c r="AG151" s="97">
        <v>1</v>
      </c>
      <c r="AH151" s="101">
        <v>0</v>
      </c>
      <c r="AI151" s="101">
        <v>0</v>
      </c>
    </row>
    <row r="152" spans="1:35" ht="36" x14ac:dyDescent="0.4">
      <c r="A152" s="96" t="s">
        <v>374</v>
      </c>
      <c r="B152" s="101">
        <v>0</v>
      </c>
      <c r="C152" s="101">
        <v>0</v>
      </c>
      <c r="D152" s="101">
        <v>0</v>
      </c>
      <c r="E152" s="97">
        <v>1</v>
      </c>
      <c r="F152" s="101">
        <v>0</v>
      </c>
      <c r="G152" s="101">
        <v>0</v>
      </c>
      <c r="H152" s="96" t="s">
        <v>374</v>
      </c>
      <c r="I152" s="101">
        <v>0</v>
      </c>
      <c r="J152" s="101">
        <v>0</v>
      </c>
      <c r="K152" s="101">
        <v>0</v>
      </c>
      <c r="L152" s="97">
        <v>1</v>
      </c>
      <c r="M152" s="101">
        <v>0</v>
      </c>
      <c r="N152" s="101">
        <v>0</v>
      </c>
      <c r="O152" s="96" t="s">
        <v>782</v>
      </c>
      <c r="P152" s="101">
        <v>0</v>
      </c>
      <c r="Q152" s="101">
        <v>0</v>
      </c>
      <c r="R152" s="101">
        <v>0</v>
      </c>
      <c r="S152" s="97">
        <v>1</v>
      </c>
      <c r="T152" s="101">
        <v>0</v>
      </c>
      <c r="U152" s="101">
        <v>0</v>
      </c>
      <c r="V152" s="96" t="s">
        <v>374</v>
      </c>
      <c r="W152" s="101">
        <v>0</v>
      </c>
      <c r="X152" s="101">
        <v>0</v>
      </c>
      <c r="Y152" s="101">
        <v>0</v>
      </c>
      <c r="Z152" s="97">
        <v>1</v>
      </c>
      <c r="AA152" s="101">
        <v>0</v>
      </c>
      <c r="AB152" s="101">
        <v>0</v>
      </c>
      <c r="AC152" s="96" t="s">
        <v>374</v>
      </c>
      <c r="AD152" s="101">
        <v>0</v>
      </c>
      <c r="AE152" s="101">
        <v>0</v>
      </c>
      <c r="AF152" s="101">
        <v>0</v>
      </c>
      <c r="AG152" s="97">
        <v>1</v>
      </c>
      <c r="AH152" s="101">
        <v>0</v>
      </c>
      <c r="AI152" s="101">
        <v>0</v>
      </c>
    </row>
    <row r="153" spans="1:35" ht="18" x14ac:dyDescent="0.4">
      <c r="A153" s="96" t="s">
        <v>448</v>
      </c>
      <c r="B153" s="101">
        <v>0</v>
      </c>
      <c r="C153" s="101">
        <v>0</v>
      </c>
      <c r="D153" s="101">
        <v>0</v>
      </c>
      <c r="E153" s="97">
        <v>1</v>
      </c>
      <c r="F153" s="101">
        <v>0</v>
      </c>
      <c r="G153" s="101">
        <v>0</v>
      </c>
      <c r="H153" s="96" t="s">
        <v>448</v>
      </c>
      <c r="I153" s="101">
        <v>0</v>
      </c>
      <c r="J153" s="101">
        <v>0</v>
      </c>
      <c r="K153" s="101">
        <v>0</v>
      </c>
      <c r="L153" s="97">
        <v>1</v>
      </c>
      <c r="M153" s="101">
        <v>0</v>
      </c>
      <c r="N153" s="101">
        <v>0</v>
      </c>
      <c r="O153" s="96" t="s">
        <v>787</v>
      </c>
      <c r="P153" s="101">
        <v>0</v>
      </c>
      <c r="Q153" s="101">
        <v>0</v>
      </c>
      <c r="R153" s="101">
        <v>0</v>
      </c>
      <c r="S153" s="97">
        <v>1</v>
      </c>
      <c r="T153" s="101">
        <v>0</v>
      </c>
      <c r="U153" s="101">
        <v>0</v>
      </c>
      <c r="V153" s="96" t="s">
        <v>448</v>
      </c>
      <c r="W153" s="101">
        <v>0</v>
      </c>
      <c r="X153" s="101">
        <v>0</v>
      </c>
      <c r="Y153" s="101">
        <v>0</v>
      </c>
      <c r="Z153" s="97">
        <v>1</v>
      </c>
      <c r="AA153" s="101">
        <v>0</v>
      </c>
      <c r="AB153" s="101">
        <v>0</v>
      </c>
      <c r="AC153" s="96" t="s">
        <v>448</v>
      </c>
      <c r="AD153" s="101">
        <v>0</v>
      </c>
      <c r="AE153" s="101">
        <v>0</v>
      </c>
      <c r="AF153" s="101">
        <v>0</v>
      </c>
      <c r="AG153" s="97">
        <v>1</v>
      </c>
      <c r="AH153" s="101">
        <v>0</v>
      </c>
      <c r="AI153" s="101">
        <v>0</v>
      </c>
    </row>
    <row r="154" spans="1:35" ht="18" x14ac:dyDescent="0.4">
      <c r="A154" s="96" t="s">
        <v>298</v>
      </c>
      <c r="B154" s="101">
        <v>0</v>
      </c>
      <c r="C154" s="101">
        <v>0</v>
      </c>
      <c r="D154" s="101">
        <v>0</v>
      </c>
      <c r="E154" s="97">
        <v>1</v>
      </c>
      <c r="F154" s="101">
        <v>0</v>
      </c>
      <c r="G154" s="101">
        <v>0</v>
      </c>
      <c r="H154" s="96" t="s">
        <v>298</v>
      </c>
      <c r="I154" s="101">
        <v>0</v>
      </c>
      <c r="J154" s="101">
        <v>0</v>
      </c>
      <c r="K154" s="101">
        <v>0</v>
      </c>
      <c r="L154" s="97">
        <v>1</v>
      </c>
      <c r="M154" s="101">
        <v>0</v>
      </c>
      <c r="N154" s="101">
        <v>0</v>
      </c>
      <c r="O154" s="96" t="s">
        <v>374</v>
      </c>
      <c r="P154" s="101">
        <v>0</v>
      </c>
      <c r="Q154" s="101">
        <v>0</v>
      </c>
      <c r="R154" s="101">
        <v>0</v>
      </c>
      <c r="S154" s="97">
        <v>1</v>
      </c>
      <c r="T154" s="101">
        <v>0</v>
      </c>
      <c r="U154" s="101">
        <v>0</v>
      </c>
      <c r="V154" s="96" t="s">
        <v>298</v>
      </c>
      <c r="W154" s="101">
        <v>0</v>
      </c>
      <c r="X154" s="101">
        <v>0</v>
      </c>
      <c r="Y154" s="101">
        <v>0</v>
      </c>
      <c r="Z154" s="97">
        <v>1</v>
      </c>
      <c r="AA154" s="101">
        <v>0</v>
      </c>
      <c r="AB154" s="101">
        <v>0</v>
      </c>
      <c r="AC154" s="96" t="s">
        <v>298</v>
      </c>
      <c r="AD154" s="101">
        <v>0</v>
      </c>
      <c r="AE154" s="101">
        <v>0</v>
      </c>
      <c r="AF154" s="101">
        <v>0</v>
      </c>
      <c r="AG154" s="97">
        <v>1</v>
      </c>
      <c r="AH154" s="101">
        <v>0</v>
      </c>
      <c r="AI154" s="101">
        <v>0</v>
      </c>
    </row>
    <row r="155" spans="1:35" ht="18" x14ac:dyDescent="0.4">
      <c r="A155" s="96" t="s">
        <v>273</v>
      </c>
      <c r="B155" s="101">
        <v>0</v>
      </c>
      <c r="C155" s="101">
        <v>0</v>
      </c>
      <c r="D155" s="101">
        <v>0</v>
      </c>
      <c r="E155" s="97">
        <v>1</v>
      </c>
      <c r="F155" s="101">
        <v>0</v>
      </c>
      <c r="G155" s="101">
        <v>0</v>
      </c>
      <c r="H155" s="96" t="s">
        <v>273</v>
      </c>
      <c r="I155" s="101">
        <v>0</v>
      </c>
      <c r="J155" s="101">
        <v>0</v>
      </c>
      <c r="K155" s="101">
        <v>0</v>
      </c>
      <c r="L155" s="97">
        <v>1</v>
      </c>
      <c r="M155" s="101">
        <v>0</v>
      </c>
      <c r="N155" s="101">
        <v>0</v>
      </c>
      <c r="O155" s="96" t="s">
        <v>448</v>
      </c>
      <c r="P155" s="101">
        <v>0</v>
      </c>
      <c r="Q155" s="101">
        <v>0</v>
      </c>
      <c r="R155" s="101">
        <v>0</v>
      </c>
      <c r="S155" s="97">
        <v>1</v>
      </c>
      <c r="T155" s="101">
        <v>0</v>
      </c>
      <c r="U155" s="101">
        <v>0</v>
      </c>
      <c r="V155" s="96" t="s">
        <v>273</v>
      </c>
      <c r="W155" s="101">
        <v>0</v>
      </c>
      <c r="X155" s="101">
        <v>0</v>
      </c>
      <c r="Y155" s="101">
        <v>0</v>
      </c>
      <c r="Z155" s="97">
        <v>1</v>
      </c>
      <c r="AA155" s="101">
        <v>0</v>
      </c>
      <c r="AB155" s="101">
        <v>0</v>
      </c>
      <c r="AC155" s="96" t="s">
        <v>273</v>
      </c>
      <c r="AD155" s="101">
        <v>0</v>
      </c>
      <c r="AE155" s="101">
        <v>0</v>
      </c>
      <c r="AF155" s="101">
        <v>0</v>
      </c>
      <c r="AG155" s="97">
        <v>1</v>
      </c>
      <c r="AH155" s="101">
        <v>0</v>
      </c>
      <c r="AI155" s="101">
        <v>0</v>
      </c>
    </row>
    <row r="156" spans="1:35" ht="18" x14ac:dyDescent="0.4">
      <c r="A156" s="96" t="s">
        <v>793</v>
      </c>
      <c r="B156" s="101">
        <v>0</v>
      </c>
      <c r="C156" s="101">
        <v>0</v>
      </c>
      <c r="D156" s="101">
        <v>0</v>
      </c>
      <c r="E156" s="97">
        <v>1</v>
      </c>
      <c r="F156" s="101">
        <v>0</v>
      </c>
      <c r="G156" s="101">
        <v>0</v>
      </c>
      <c r="H156" s="96" t="s">
        <v>793</v>
      </c>
      <c r="I156" s="101">
        <v>0</v>
      </c>
      <c r="J156" s="101">
        <v>0</v>
      </c>
      <c r="K156" s="101">
        <v>0</v>
      </c>
      <c r="L156" s="97">
        <v>1</v>
      </c>
      <c r="M156" s="101">
        <v>0</v>
      </c>
      <c r="N156" s="101">
        <v>0</v>
      </c>
      <c r="O156" s="96" t="s">
        <v>298</v>
      </c>
      <c r="P156" s="101">
        <v>0</v>
      </c>
      <c r="Q156" s="101">
        <v>0</v>
      </c>
      <c r="R156" s="101">
        <v>0</v>
      </c>
      <c r="S156" s="97">
        <v>1</v>
      </c>
      <c r="T156" s="101">
        <v>0</v>
      </c>
      <c r="U156" s="101">
        <v>0</v>
      </c>
      <c r="V156" s="96" t="s">
        <v>793</v>
      </c>
      <c r="W156" s="101">
        <v>0</v>
      </c>
      <c r="X156" s="101">
        <v>0</v>
      </c>
      <c r="Y156" s="101">
        <v>0</v>
      </c>
      <c r="Z156" s="97">
        <v>1</v>
      </c>
      <c r="AA156" s="101">
        <v>0</v>
      </c>
      <c r="AB156" s="101">
        <v>0</v>
      </c>
      <c r="AC156" s="96" t="s">
        <v>793</v>
      </c>
      <c r="AD156" s="101">
        <v>0</v>
      </c>
      <c r="AE156" s="101">
        <v>0</v>
      </c>
      <c r="AF156" s="101">
        <v>0</v>
      </c>
      <c r="AG156" s="97">
        <v>1</v>
      </c>
      <c r="AH156" s="101">
        <v>0</v>
      </c>
      <c r="AI156" s="101">
        <v>0</v>
      </c>
    </row>
    <row r="157" spans="1:35" ht="18" x14ac:dyDescent="0.4">
      <c r="A157" s="96" t="s">
        <v>628</v>
      </c>
      <c r="B157" s="101">
        <v>0</v>
      </c>
      <c r="C157" s="101">
        <v>0</v>
      </c>
      <c r="D157" s="101">
        <v>0</v>
      </c>
      <c r="E157" s="97">
        <v>1</v>
      </c>
      <c r="F157" s="101">
        <v>0</v>
      </c>
      <c r="G157" s="101">
        <v>0</v>
      </c>
      <c r="H157" s="96" t="s">
        <v>628</v>
      </c>
      <c r="I157" s="101">
        <v>0</v>
      </c>
      <c r="J157" s="101">
        <v>0</v>
      </c>
      <c r="K157" s="101">
        <v>0</v>
      </c>
      <c r="L157" s="97">
        <v>1</v>
      </c>
      <c r="M157" s="101">
        <v>0</v>
      </c>
      <c r="N157" s="101">
        <v>0</v>
      </c>
      <c r="O157" s="96" t="s">
        <v>793</v>
      </c>
      <c r="P157" s="101">
        <v>0</v>
      </c>
      <c r="Q157" s="101">
        <v>0</v>
      </c>
      <c r="R157" s="101">
        <v>0</v>
      </c>
      <c r="S157" s="97">
        <v>1</v>
      </c>
      <c r="T157" s="101">
        <v>0</v>
      </c>
      <c r="U157" s="101">
        <v>0</v>
      </c>
      <c r="V157" s="96" t="s">
        <v>628</v>
      </c>
      <c r="W157" s="101">
        <v>0</v>
      </c>
      <c r="X157" s="101">
        <v>0</v>
      </c>
      <c r="Y157" s="101">
        <v>0</v>
      </c>
      <c r="Z157" s="97">
        <v>1</v>
      </c>
      <c r="AA157" s="101">
        <v>0</v>
      </c>
      <c r="AB157" s="101">
        <v>0</v>
      </c>
      <c r="AC157" s="96" t="s">
        <v>628</v>
      </c>
      <c r="AD157" s="101">
        <v>0</v>
      </c>
      <c r="AE157" s="101">
        <v>0</v>
      </c>
      <c r="AF157" s="101">
        <v>0</v>
      </c>
      <c r="AG157" s="97">
        <v>1</v>
      </c>
      <c r="AH157" s="101">
        <v>0</v>
      </c>
      <c r="AI157" s="101">
        <v>0</v>
      </c>
    </row>
    <row r="158" spans="1:35" ht="36" x14ac:dyDescent="0.4">
      <c r="A158" s="96" t="s">
        <v>264</v>
      </c>
      <c r="B158" s="101">
        <v>0</v>
      </c>
      <c r="C158" s="101">
        <v>0</v>
      </c>
      <c r="D158" s="101">
        <v>0</v>
      </c>
      <c r="E158" s="97">
        <v>1</v>
      </c>
      <c r="F158" s="101">
        <v>0</v>
      </c>
      <c r="G158" s="101">
        <v>0</v>
      </c>
      <c r="H158" s="96" t="s">
        <v>264</v>
      </c>
      <c r="I158" s="101">
        <v>0</v>
      </c>
      <c r="J158" s="101">
        <v>0</v>
      </c>
      <c r="K158" s="101">
        <v>0</v>
      </c>
      <c r="L158" s="97">
        <v>1</v>
      </c>
      <c r="M158" s="101">
        <v>0</v>
      </c>
      <c r="N158" s="101">
        <v>0</v>
      </c>
      <c r="O158" s="96" t="s">
        <v>628</v>
      </c>
      <c r="P158" s="101">
        <v>0</v>
      </c>
      <c r="Q158" s="101">
        <v>0</v>
      </c>
      <c r="R158" s="101">
        <v>0</v>
      </c>
      <c r="S158" s="97">
        <v>1</v>
      </c>
      <c r="T158" s="101">
        <v>0</v>
      </c>
      <c r="U158" s="101">
        <v>0</v>
      </c>
      <c r="V158" s="96" t="s">
        <v>264</v>
      </c>
      <c r="W158" s="101">
        <v>0</v>
      </c>
      <c r="X158" s="101">
        <v>0</v>
      </c>
      <c r="Y158" s="101">
        <v>0</v>
      </c>
      <c r="Z158" s="97">
        <v>1</v>
      </c>
      <c r="AA158" s="101">
        <v>0</v>
      </c>
      <c r="AB158" s="101">
        <v>0</v>
      </c>
      <c r="AC158" s="96" t="s">
        <v>264</v>
      </c>
      <c r="AD158" s="101">
        <v>0</v>
      </c>
      <c r="AE158" s="101">
        <v>0</v>
      </c>
      <c r="AF158" s="101">
        <v>0</v>
      </c>
      <c r="AG158" s="97">
        <v>1</v>
      </c>
      <c r="AH158" s="101">
        <v>0</v>
      </c>
      <c r="AI158" s="101">
        <v>0</v>
      </c>
    </row>
    <row r="159" spans="1:35" ht="18" x14ac:dyDescent="0.4">
      <c r="A159" s="96" t="s">
        <v>377</v>
      </c>
      <c r="B159" s="101">
        <v>0</v>
      </c>
      <c r="C159" s="101">
        <v>0</v>
      </c>
      <c r="D159" s="101">
        <v>0</v>
      </c>
      <c r="E159" s="97">
        <v>1</v>
      </c>
      <c r="F159" s="101">
        <v>0</v>
      </c>
      <c r="G159" s="101">
        <v>0</v>
      </c>
      <c r="H159" s="96" t="s">
        <v>377</v>
      </c>
      <c r="I159" s="101">
        <v>0</v>
      </c>
      <c r="J159" s="101">
        <v>0</v>
      </c>
      <c r="K159" s="101">
        <v>0</v>
      </c>
      <c r="L159" s="97">
        <v>1</v>
      </c>
      <c r="M159" s="101">
        <v>0</v>
      </c>
      <c r="N159" s="101">
        <v>0</v>
      </c>
      <c r="O159" s="96" t="s">
        <v>377</v>
      </c>
      <c r="P159" s="101">
        <v>0</v>
      </c>
      <c r="Q159" s="101">
        <v>0</v>
      </c>
      <c r="R159" s="101">
        <v>0</v>
      </c>
      <c r="S159" s="97">
        <v>1</v>
      </c>
      <c r="T159" s="101">
        <v>0</v>
      </c>
      <c r="U159" s="101">
        <v>0</v>
      </c>
      <c r="V159" s="96" t="s">
        <v>377</v>
      </c>
      <c r="W159" s="101">
        <v>0</v>
      </c>
      <c r="X159" s="101">
        <v>0</v>
      </c>
      <c r="Y159" s="101">
        <v>0</v>
      </c>
      <c r="Z159" s="97">
        <v>1</v>
      </c>
      <c r="AA159" s="101">
        <v>0</v>
      </c>
      <c r="AB159" s="101">
        <v>0</v>
      </c>
      <c r="AC159" s="96" t="s">
        <v>377</v>
      </c>
      <c r="AD159" s="101">
        <v>0</v>
      </c>
      <c r="AE159" s="101">
        <v>0</v>
      </c>
      <c r="AF159" s="101">
        <v>0</v>
      </c>
      <c r="AG159" s="97">
        <v>1</v>
      </c>
      <c r="AH159" s="101">
        <v>0</v>
      </c>
      <c r="AI159" s="101">
        <v>0</v>
      </c>
    </row>
    <row r="160" spans="1:35" ht="18" x14ac:dyDescent="0.4">
      <c r="A160" s="96" t="s">
        <v>260</v>
      </c>
      <c r="B160" s="101">
        <v>0</v>
      </c>
      <c r="C160" s="101">
        <v>0</v>
      </c>
      <c r="D160" s="101">
        <v>0</v>
      </c>
      <c r="E160" s="97">
        <v>1</v>
      </c>
      <c r="F160" s="101">
        <v>0</v>
      </c>
      <c r="G160" s="101">
        <v>0</v>
      </c>
      <c r="H160" s="96" t="s">
        <v>260</v>
      </c>
      <c r="I160" s="101">
        <v>0</v>
      </c>
      <c r="J160" s="101">
        <v>0</v>
      </c>
      <c r="K160" s="101">
        <v>0</v>
      </c>
      <c r="L160" s="97">
        <v>1</v>
      </c>
      <c r="M160" s="101">
        <v>0</v>
      </c>
      <c r="N160" s="101">
        <v>0</v>
      </c>
      <c r="O160" s="96" t="s">
        <v>260</v>
      </c>
      <c r="P160" s="101">
        <v>0</v>
      </c>
      <c r="Q160" s="101">
        <v>0</v>
      </c>
      <c r="R160" s="101">
        <v>0</v>
      </c>
      <c r="S160" s="97">
        <v>1</v>
      </c>
      <c r="T160" s="101">
        <v>0</v>
      </c>
      <c r="U160" s="101">
        <v>0</v>
      </c>
      <c r="V160" s="96" t="s">
        <v>260</v>
      </c>
      <c r="W160" s="101">
        <v>0</v>
      </c>
      <c r="X160" s="101">
        <v>0</v>
      </c>
      <c r="Y160" s="101">
        <v>0</v>
      </c>
      <c r="Z160" s="97">
        <v>1</v>
      </c>
      <c r="AA160" s="101">
        <v>0</v>
      </c>
      <c r="AB160" s="101">
        <v>0</v>
      </c>
      <c r="AC160" s="96" t="s">
        <v>260</v>
      </c>
      <c r="AD160" s="101">
        <v>0</v>
      </c>
      <c r="AE160" s="101">
        <v>0</v>
      </c>
      <c r="AF160" s="101">
        <v>0</v>
      </c>
      <c r="AG160" s="97">
        <v>1</v>
      </c>
      <c r="AH160" s="101">
        <v>0</v>
      </c>
      <c r="AI160" s="101">
        <v>0</v>
      </c>
    </row>
    <row r="161" spans="1:35" ht="18" x14ac:dyDescent="0.4">
      <c r="A161" s="96" t="s">
        <v>384</v>
      </c>
      <c r="B161" s="101">
        <v>0</v>
      </c>
      <c r="C161" s="101">
        <v>0</v>
      </c>
      <c r="D161" s="101">
        <v>0</v>
      </c>
      <c r="E161" s="97">
        <v>1</v>
      </c>
      <c r="F161" s="101">
        <v>0</v>
      </c>
      <c r="G161" s="101">
        <v>0</v>
      </c>
      <c r="H161" s="96" t="s">
        <v>384</v>
      </c>
      <c r="I161" s="101">
        <v>0</v>
      </c>
      <c r="J161" s="101">
        <v>0</v>
      </c>
      <c r="K161" s="101">
        <v>0</v>
      </c>
      <c r="L161" s="97">
        <v>1</v>
      </c>
      <c r="M161" s="101">
        <v>0</v>
      </c>
      <c r="N161" s="101">
        <v>0</v>
      </c>
      <c r="O161" s="96" t="s">
        <v>384</v>
      </c>
      <c r="P161" s="101">
        <v>0</v>
      </c>
      <c r="Q161" s="101">
        <v>0</v>
      </c>
      <c r="R161" s="101">
        <v>0</v>
      </c>
      <c r="S161" s="97">
        <v>1</v>
      </c>
      <c r="T161" s="101">
        <v>0</v>
      </c>
      <c r="U161" s="101">
        <v>0</v>
      </c>
      <c r="V161" s="96" t="s">
        <v>384</v>
      </c>
      <c r="W161" s="101">
        <v>0</v>
      </c>
      <c r="X161" s="101">
        <v>0</v>
      </c>
      <c r="Y161" s="101">
        <v>0</v>
      </c>
      <c r="Z161" s="97">
        <v>1</v>
      </c>
      <c r="AA161" s="101">
        <v>0</v>
      </c>
      <c r="AB161" s="101">
        <v>0</v>
      </c>
      <c r="AC161" s="96" t="s">
        <v>384</v>
      </c>
      <c r="AD161" s="101">
        <v>0</v>
      </c>
      <c r="AE161" s="101">
        <v>0</v>
      </c>
      <c r="AF161" s="101">
        <v>0</v>
      </c>
      <c r="AG161" s="97">
        <v>1</v>
      </c>
      <c r="AH161" s="101">
        <v>0</v>
      </c>
      <c r="AI161" s="101">
        <v>0</v>
      </c>
    </row>
    <row r="162" spans="1:35" ht="18" x14ac:dyDescent="0.4">
      <c r="A162" s="96" t="s">
        <v>385</v>
      </c>
      <c r="B162" s="101">
        <v>0</v>
      </c>
      <c r="C162" s="101">
        <v>0</v>
      </c>
      <c r="D162" s="101">
        <v>0</v>
      </c>
      <c r="E162" s="97">
        <v>1</v>
      </c>
      <c r="F162" s="101">
        <v>0</v>
      </c>
      <c r="G162" s="101">
        <v>0</v>
      </c>
      <c r="H162" s="96" t="s">
        <v>385</v>
      </c>
      <c r="I162" s="101">
        <v>0</v>
      </c>
      <c r="J162" s="101">
        <v>0</v>
      </c>
      <c r="K162" s="101">
        <v>0</v>
      </c>
      <c r="L162" s="97">
        <v>1</v>
      </c>
      <c r="M162" s="101">
        <v>0</v>
      </c>
      <c r="N162" s="101">
        <v>0</v>
      </c>
      <c r="O162" s="96" t="s">
        <v>385</v>
      </c>
      <c r="P162" s="101">
        <v>0</v>
      </c>
      <c r="Q162" s="101">
        <v>0</v>
      </c>
      <c r="R162" s="101">
        <v>0</v>
      </c>
      <c r="S162" s="97">
        <v>1</v>
      </c>
      <c r="T162" s="101">
        <v>0</v>
      </c>
      <c r="U162" s="101">
        <v>0</v>
      </c>
      <c r="V162" s="96" t="s">
        <v>385</v>
      </c>
      <c r="W162" s="101">
        <v>0</v>
      </c>
      <c r="X162" s="101">
        <v>0</v>
      </c>
      <c r="Y162" s="101">
        <v>0</v>
      </c>
      <c r="Z162" s="97">
        <v>1</v>
      </c>
      <c r="AA162" s="101">
        <v>0</v>
      </c>
      <c r="AB162" s="101">
        <v>0</v>
      </c>
      <c r="AC162" s="96" t="s">
        <v>385</v>
      </c>
      <c r="AD162" s="101">
        <v>0</v>
      </c>
      <c r="AE162" s="101">
        <v>0</v>
      </c>
      <c r="AF162" s="101">
        <v>0</v>
      </c>
      <c r="AG162" s="97">
        <v>1</v>
      </c>
      <c r="AH162" s="101">
        <v>0</v>
      </c>
      <c r="AI162" s="101">
        <v>0</v>
      </c>
    </row>
    <row r="163" spans="1:35" ht="18" x14ac:dyDescent="0.4">
      <c r="A163" s="96" t="s">
        <v>236</v>
      </c>
      <c r="B163" s="101">
        <v>0</v>
      </c>
      <c r="C163" s="101">
        <v>0</v>
      </c>
      <c r="D163" s="101">
        <v>0</v>
      </c>
      <c r="E163" s="97">
        <v>1</v>
      </c>
      <c r="F163" s="101">
        <v>0</v>
      </c>
      <c r="G163" s="101">
        <v>0</v>
      </c>
      <c r="H163" s="96" t="s">
        <v>236</v>
      </c>
      <c r="I163" s="101">
        <v>0</v>
      </c>
      <c r="J163" s="101">
        <v>0</v>
      </c>
      <c r="K163" s="101">
        <v>0</v>
      </c>
      <c r="L163" s="97">
        <v>1</v>
      </c>
      <c r="M163" s="101">
        <v>0</v>
      </c>
      <c r="N163" s="101">
        <v>0</v>
      </c>
      <c r="O163" s="96" t="s">
        <v>236</v>
      </c>
      <c r="P163" s="101">
        <v>0</v>
      </c>
      <c r="Q163" s="101">
        <v>0</v>
      </c>
      <c r="R163" s="101">
        <v>0</v>
      </c>
      <c r="S163" s="97">
        <v>1</v>
      </c>
      <c r="T163" s="101">
        <v>0</v>
      </c>
      <c r="U163" s="101">
        <v>0</v>
      </c>
      <c r="V163" s="96" t="s">
        <v>236</v>
      </c>
      <c r="W163" s="101">
        <v>0</v>
      </c>
      <c r="X163" s="101">
        <v>0</v>
      </c>
      <c r="Y163" s="101">
        <v>0</v>
      </c>
      <c r="Z163" s="97">
        <v>1</v>
      </c>
      <c r="AA163" s="101">
        <v>0</v>
      </c>
      <c r="AB163" s="101">
        <v>0</v>
      </c>
      <c r="AC163" s="96" t="s">
        <v>236</v>
      </c>
      <c r="AD163" s="101">
        <v>0</v>
      </c>
      <c r="AE163" s="101">
        <v>0</v>
      </c>
      <c r="AF163" s="101">
        <v>0</v>
      </c>
      <c r="AG163" s="97">
        <v>1</v>
      </c>
      <c r="AH163" s="101">
        <v>0</v>
      </c>
      <c r="AI163" s="101">
        <v>0</v>
      </c>
    </row>
    <row r="164" spans="1:35" ht="18" x14ac:dyDescent="0.4">
      <c r="A164" s="96" t="s">
        <v>387</v>
      </c>
      <c r="B164" s="101">
        <v>0</v>
      </c>
      <c r="C164" s="101">
        <v>0</v>
      </c>
      <c r="D164" s="101">
        <v>0</v>
      </c>
      <c r="E164" s="97">
        <v>1</v>
      </c>
      <c r="F164" s="101">
        <v>0</v>
      </c>
      <c r="G164" s="101">
        <v>0</v>
      </c>
      <c r="H164" s="96" t="s">
        <v>387</v>
      </c>
      <c r="I164" s="101">
        <v>0</v>
      </c>
      <c r="J164" s="101">
        <v>0</v>
      </c>
      <c r="K164" s="101">
        <v>0</v>
      </c>
      <c r="L164" s="97">
        <v>1</v>
      </c>
      <c r="M164" s="101">
        <v>0</v>
      </c>
      <c r="N164" s="101">
        <v>0</v>
      </c>
      <c r="O164" s="96" t="s">
        <v>387</v>
      </c>
      <c r="P164" s="101">
        <v>0</v>
      </c>
      <c r="Q164" s="101">
        <v>0</v>
      </c>
      <c r="R164" s="101">
        <v>0</v>
      </c>
      <c r="S164" s="97">
        <v>1</v>
      </c>
      <c r="T164" s="101">
        <v>0</v>
      </c>
      <c r="U164" s="101">
        <v>0</v>
      </c>
      <c r="V164" s="96" t="s">
        <v>387</v>
      </c>
      <c r="W164" s="101">
        <v>0</v>
      </c>
      <c r="X164" s="101">
        <v>0</v>
      </c>
      <c r="Y164" s="101">
        <v>0</v>
      </c>
      <c r="Z164" s="97">
        <v>1</v>
      </c>
      <c r="AA164" s="101">
        <v>0</v>
      </c>
      <c r="AB164" s="101">
        <v>0</v>
      </c>
      <c r="AC164" s="96" t="s">
        <v>387</v>
      </c>
      <c r="AD164" s="101">
        <v>0</v>
      </c>
      <c r="AE164" s="101">
        <v>0</v>
      </c>
      <c r="AF164" s="101">
        <v>0</v>
      </c>
      <c r="AG164" s="97">
        <v>1</v>
      </c>
      <c r="AH164" s="101">
        <v>0</v>
      </c>
      <c r="AI164" s="101">
        <v>0</v>
      </c>
    </row>
    <row r="165" spans="1:35" ht="18" x14ac:dyDescent="0.4">
      <c r="A165" s="96" t="s">
        <v>494</v>
      </c>
      <c r="B165" s="101">
        <v>0</v>
      </c>
      <c r="C165" s="101">
        <v>0</v>
      </c>
      <c r="D165" s="101">
        <v>0</v>
      </c>
      <c r="E165" s="97">
        <v>1</v>
      </c>
      <c r="F165" s="101">
        <v>0</v>
      </c>
      <c r="G165" s="101">
        <v>0</v>
      </c>
      <c r="H165" s="96" t="s">
        <v>494</v>
      </c>
      <c r="I165" s="101">
        <v>0</v>
      </c>
      <c r="J165" s="101">
        <v>0</v>
      </c>
      <c r="K165" s="101">
        <v>0</v>
      </c>
      <c r="L165" s="97">
        <v>1</v>
      </c>
      <c r="M165" s="101">
        <v>0</v>
      </c>
      <c r="N165" s="101">
        <v>0</v>
      </c>
      <c r="O165" s="96" t="s">
        <v>494</v>
      </c>
      <c r="P165" s="101">
        <v>0</v>
      </c>
      <c r="Q165" s="101">
        <v>0</v>
      </c>
      <c r="R165" s="101">
        <v>0</v>
      </c>
      <c r="S165" s="97">
        <v>1</v>
      </c>
      <c r="T165" s="101">
        <v>0</v>
      </c>
      <c r="U165" s="101">
        <v>0</v>
      </c>
      <c r="V165" s="96" t="s">
        <v>494</v>
      </c>
      <c r="W165" s="101">
        <v>0</v>
      </c>
      <c r="X165" s="101">
        <v>0</v>
      </c>
      <c r="Y165" s="101">
        <v>0</v>
      </c>
      <c r="Z165" s="97">
        <v>1</v>
      </c>
      <c r="AA165" s="101">
        <v>0</v>
      </c>
      <c r="AB165" s="101">
        <v>0</v>
      </c>
      <c r="AC165" s="96" t="s">
        <v>494</v>
      </c>
      <c r="AD165" s="101">
        <v>0</v>
      </c>
      <c r="AE165" s="101">
        <v>0</v>
      </c>
      <c r="AF165" s="101">
        <v>0</v>
      </c>
      <c r="AG165" s="97">
        <v>1</v>
      </c>
      <c r="AH165" s="101">
        <v>0</v>
      </c>
      <c r="AI165" s="101">
        <v>0</v>
      </c>
    </row>
    <row r="166" spans="1:35" ht="18" x14ac:dyDescent="0.4">
      <c r="A166" s="96" t="s">
        <v>791</v>
      </c>
      <c r="B166" s="101">
        <v>0</v>
      </c>
      <c r="C166" s="101">
        <v>0</v>
      </c>
      <c r="D166" s="101">
        <v>0</v>
      </c>
      <c r="E166" s="97">
        <v>1</v>
      </c>
      <c r="F166" s="101">
        <v>0</v>
      </c>
      <c r="G166" s="101">
        <v>0</v>
      </c>
      <c r="H166" s="96" t="s">
        <v>791</v>
      </c>
      <c r="I166" s="101">
        <v>0</v>
      </c>
      <c r="J166" s="101">
        <v>0</v>
      </c>
      <c r="K166" s="101">
        <v>0</v>
      </c>
      <c r="L166" s="97">
        <v>1</v>
      </c>
      <c r="M166" s="101">
        <v>0</v>
      </c>
      <c r="N166" s="101">
        <v>0</v>
      </c>
      <c r="O166" s="96" t="s">
        <v>791</v>
      </c>
      <c r="P166" s="101">
        <v>0</v>
      </c>
      <c r="Q166" s="101">
        <v>0</v>
      </c>
      <c r="R166" s="101">
        <v>0</v>
      </c>
      <c r="S166" s="97">
        <v>1</v>
      </c>
      <c r="T166" s="101">
        <v>0</v>
      </c>
      <c r="U166" s="101">
        <v>0</v>
      </c>
      <c r="V166" s="96" t="s">
        <v>791</v>
      </c>
      <c r="W166" s="101">
        <v>0</v>
      </c>
      <c r="X166" s="101">
        <v>0</v>
      </c>
      <c r="Y166" s="101">
        <v>0</v>
      </c>
      <c r="Z166" s="97">
        <v>1</v>
      </c>
      <c r="AA166" s="101">
        <v>0</v>
      </c>
      <c r="AB166" s="101">
        <v>0</v>
      </c>
      <c r="AC166" s="96" t="s">
        <v>791</v>
      </c>
      <c r="AD166" s="101">
        <v>0</v>
      </c>
      <c r="AE166" s="101">
        <v>0</v>
      </c>
      <c r="AF166" s="101">
        <v>0</v>
      </c>
      <c r="AG166" s="97">
        <v>1</v>
      </c>
      <c r="AH166" s="101">
        <v>0</v>
      </c>
      <c r="AI166" s="101">
        <v>0</v>
      </c>
    </row>
    <row r="167" spans="1:35" ht="18" x14ac:dyDescent="0.4">
      <c r="A167" s="96" t="s">
        <v>271</v>
      </c>
      <c r="B167" s="101">
        <v>0</v>
      </c>
      <c r="C167" s="101">
        <v>0</v>
      </c>
      <c r="D167" s="101">
        <v>0</v>
      </c>
      <c r="E167" s="97">
        <v>1</v>
      </c>
      <c r="F167" s="101">
        <v>0</v>
      </c>
      <c r="G167" s="101">
        <v>0</v>
      </c>
      <c r="H167" s="96" t="s">
        <v>271</v>
      </c>
      <c r="I167" s="101">
        <v>0</v>
      </c>
      <c r="J167" s="101">
        <v>0</v>
      </c>
      <c r="K167" s="101">
        <v>0</v>
      </c>
      <c r="L167" s="97">
        <v>1</v>
      </c>
      <c r="M167" s="101">
        <v>0</v>
      </c>
      <c r="N167" s="101">
        <v>0</v>
      </c>
      <c r="O167" s="96" t="s">
        <v>271</v>
      </c>
      <c r="P167" s="101">
        <v>0</v>
      </c>
      <c r="Q167" s="101">
        <v>0</v>
      </c>
      <c r="R167" s="101">
        <v>0</v>
      </c>
      <c r="S167" s="97">
        <v>1</v>
      </c>
      <c r="T167" s="101">
        <v>0</v>
      </c>
      <c r="U167" s="101">
        <v>0</v>
      </c>
      <c r="V167" s="96" t="s">
        <v>271</v>
      </c>
      <c r="W167" s="101">
        <v>0</v>
      </c>
      <c r="X167" s="101">
        <v>0</v>
      </c>
      <c r="Y167" s="101">
        <v>0</v>
      </c>
      <c r="Z167" s="97">
        <v>1</v>
      </c>
      <c r="AA167" s="101">
        <v>0</v>
      </c>
      <c r="AB167" s="101">
        <v>0</v>
      </c>
      <c r="AC167" s="96" t="s">
        <v>271</v>
      </c>
      <c r="AD167" s="101">
        <v>0</v>
      </c>
      <c r="AE167" s="101">
        <v>0</v>
      </c>
      <c r="AF167" s="101">
        <v>0</v>
      </c>
      <c r="AG167" s="97">
        <v>1</v>
      </c>
      <c r="AH167" s="101">
        <v>0</v>
      </c>
      <c r="AI167" s="101">
        <v>0</v>
      </c>
    </row>
    <row r="168" spans="1:35" ht="18" x14ac:dyDescent="0.4">
      <c r="A168" s="96" t="s">
        <v>222</v>
      </c>
      <c r="B168" s="101">
        <v>0</v>
      </c>
      <c r="C168" s="101">
        <v>0</v>
      </c>
      <c r="D168" s="101">
        <v>0</v>
      </c>
      <c r="E168" s="97">
        <v>1</v>
      </c>
      <c r="F168" s="101">
        <v>0</v>
      </c>
      <c r="G168" s="101">
        <v>0</v>
      </c>
      <c r="H168" s="96" t="s">
        <v>222</v>
      </c>
      <c r="I168" s="101">
        <v>0</v>
      </c>
      <c r="J168" s="101">
        <v>0</v>
      </c>
      <c r="K168" s="101">
        <v>0</v>
      </c>
      <c r="L168" s="97">
        <v>1</v>
      </c>
      <c r="M168" s="101">
        <v>0</v>
      </c>
      <c r="N168" s="101">
        <v>0</v>
      </c>
      <c r="O168" s="96" t="s">
        <v>222</v>
      </c>
      <c r="P168" s="101">
        <v>0</v>
      </c>
      <c r="Q168" s="101">
        <v>0</v>
      </c>
      <c r="R168" s="101">
        <v>0</v>
      </c>
      <c r="S168" s="97">
        <v>1</v>
      </c>
      <c r="T168" s="101">
        <v>0</v>
      </c>
      <c r="U168" s="101">
        <v>0</v>
      </c>
      <c r="V168" s="96" t="s">
        <v>222</v>
      </c>
      <c r="W168" s="101">
        <v>0</v>
      </c>
      <c r="X168" s="101">
        <v>0</v>
      </c>
      <c r="Y168" s="101">
        <v>0</v>
      </c>
      <c r="Z168" s="97">
        <v>1</v>
      </c>
      <c r="AA168" s="101">
        <v>0</v>
      </c>
      <c r="AB168" s="101">
        <v>0</v>
      </c>
      <c r="AC168" s="96" t="s">
        <v>222</v>
      </c>
      <c r="AD168" s="101">
        <v>0</v>
      </c>
      <c r="AE168" s="101">
        <v>0</v>
      </c>
      <c r="AF168" s="101">
        <v>0</v>
      </c>
      <c r="AG168" s="97">
        <v>1</v>
      </c>
      <c r="AH168" s="101">
        <v>0</v>
      </c>
      <c r="AI168" s="101">
        <v>0</v>
      </c>
    </row>
    <row r="169" spans="1:35" ht="18" x14ac:dyDescent="0.4">
      <c r="A169" s="96" t="s">
        <v>789</v>
      </c>
      <c r="B169" s="101">
        <v>0</v>
      </c>
      <c r="C169" s="101">
        <v>0</v>
      </c>
      <c r="D169" s="101">
        <v>0</v>
      </c>
      <c r="E169" s="97">
        <v>1</v>
      </c>
      <c r="F169" s="101">
        <v>0</v>
      </c>
      <c r="G169" s="101">
        <v>0</v>
      </c>
      <c r="H169" s="96" t="s">
        <v>789</v>
      </c>
      <c r="I169" s="101">
        <v>0</v>
      </c>
      <c r="J169" s="101">
        <v>0</v>
      </c>
      <c r="K169" s="101">
        <v>0</v>
      </c>
      <c r="L169" s="97">
        <v>1</v>
      </c>
      <c r="M169" s="101">
        <v>0</v>
      </c>
      <c r="N169" s="101">
        <v>0</v>
      </c>
      <c r="O169" s="96" t="s">
        <v>789</v>
      </c>
      <c r="P169" s="101">
        <v>0</v>
      </c>
      <c r="Q169" s="101">
        <v>0</v>
      </c>
      <c r="R169" s="101">
        <v>0</v>
      </c>
      <c r="S169" s="97">
        <v>1</v>
      </c>
      <c r="T169" s="101">
        <v>0</v>
      </c>
      <c r="U169" s="101">
        <v>0</v>
      </c>
      <c r="V169" s="96" t="s">
        <v>789</v>
      </c>
      <c r="W169" s="101">
        <v>0</v>
      </c>
      <c r="X169" s="101">
        <v>0</v>
      </c>
      <c r="Y169" s="101">
        <v>0</v>
      </c>
      <c r="Z169" s="97">
        <v>1</v>
      </c>
      <c r="AA169" s="101">
        <v>0</v>
      </c>
      <c r="AB169" s="101">
        <v>0</v>
      </c>
      <c r="AC169" s="96" t="s">
        <v>789</v>
      </c>
      <c r="AD169" s="101">
        <v>0</v>
      </c>
      <c r="AE169" s="101">
        <v>0</v>
      </c>
      <c r="AF169" s="101">
        <v>0</v>
      </c>
      <c r="AG169" s="97">
        <v>1</v>
      </c>
      <c r="AH169" s="101">
        <v>0</v>
      </c>
      <c r="AI169" s="101">
        <v>0</v>
      </c>
    </row>
    <row r="170" spans="1:35" ht="18" x14ac:dyDescent="0.4">
      <c r="A170" s="96" t="s">
        <v>393</v>
      </c>
      <c r="B170" s="101">
        <v>0</v>
      </c>
      <c r="C170" s="101">
        <v>0</v>
      </c>
      <c r="D170" s="101">
        <v>0</v>
      </c>
      <c r="E170" s="97">
        <v>1</v>
      </c>
      <c r="F170" s="101">
        <v>0</v>
      </c>
      <c r="G170" s="101">
        <v>0</v>
      </c>
      <c r="H170" s="96" t="s">
        <v>393</v>
      </c>
      <c r="I170" s="101">
        <v>0</v>
      </c>
      <c r="J170" s="101">
        <v>0</v>
      </c>
      <c r="K170" s="101">
        <v>0</v>
      </c>
      <c r="L170" s="97">
        <v>1</v>
      </c>
      <c r="M170" s="101">
        <v>0</v>
      </c>
      <c r="N170" s="101">
        <v>0</v>
      </c>
      <c r="O170" s="96" t="s">
        <v>393</v>
      </c>
      <c r="P170" s="101">
        <v>0</v>
      </c>
      <c r="Q170" s="101">
        <v>0</v>
      </c>
      <c r="R170" s="101">
        <v>0</v>
      </c>
      <c r="S170" s="97">
        <v>1</v>
      </c>
      <c r="T170" s="101">
        <v>0</v>
      </c>
      <c r="U170" s="101">
        <v>0</v>
      </c>
      <c r="V170" s="96" t="s">
        <v>393</v>
      </c>
      <c r="W170" s="101">
        <v>0</v>
      </c>
      <c r="X170" s="101">
        <v>0</v>
      </c>
      <c r="Y170" s="101">
        <v>0</v>
      </c>
      <c r="Z170" s="97">
        <v>1</v>
      </c>
      <c r="AA170" s="101">
        <v>0</v>
      </c>
      <c r="AB170" s="101">
        <v>0</v>
      </c>
      <c r="AC170" s="96" t="s">
        <v>393</v>
      </c>
      <c r="AD170" s="101">
        <v>0</v>
      </c>
      <c r="AE170" s="101">
        <v>0</v>
      </c>
      <c r="AF170" s="101">
        <v>0</v>
      </c>
      <c r="AG170" s="97">
        <v>1</v>
      </c>
      <c r="AH170" s="101">
        <v>0</v>
      </c>
      <c r="AI170" s="101">
        <v>0</v>
      </c>
    </row>
    <row r="171" spans="1:35" ht="18" x14ac:dyDescent="0.4">
      <c r="A171" s="96" t="s">
        <v>244</v>
      </c>
      <c r="B171" s="101">
        <v>0</v>
      </c>
      <c r="C171" s="101">
        <v>0</v>
      </c>
      <c r="D171" s="101">
        <v>0</v>
      </c>
      <c r="E171" s="97">
        <v>1</v>
      </c>
      <c r="F171" s="101">
        <v>0</v>
      </c>
      <c r="G171" s="101">
        <v>0</v>
      </c>
      <c r="H171" s="96" t="s">
        <v>244</v>
      </c>
      <c r="I171" s="101">
        <v>0</v>
      </c>
      <c r="J171" s="101">
        <v>0</v>
      </c>
      <c r="K171" s="101">
        <v>0</v>
      </c>
      <c r="L171" s="97">
        <v>1</v>
      </c>
      <c r="M171" s="101">
        <v>0</v>
      </c>
      <c r="N171" s="101">
        <v>0</v>
      </c>
      <c r="O171" s="96" t="s">
        <v>244</v>
      </c>
      <c r="P171" s="101">
        <v>0</v>
      </c>
      <c r="Q171" s="101">
        <v>0</v>
      </c>
      <c r="R171" s="101">
        <v>0</v>
      </c>
      <c r="S171" s="97">
        <v>1</v>
      </c>
      <c r="T171" s="101">
        <v>0</v>
      </c>
      <c r="U171" s="101">
        <v>0</v>
      </c>
      <c r="V171" s="96" t="s">
        <v>244</v>
      </c>
      <c r="W171" s="101">
        <v>0</v>
      </c>
      <c r="X171" s="101">
        <v>0</v>
      </c>
      <c r="Y171" s="101">
        <v>0</v>
      </c>
      <c r="Z171" s="97">
        <v>1</v>
      </c>
      <c r="AA171" s="101">
        <v>0</v>
      </c>
      <c r="AB171" s="101">
        <v>0</v>
      </c>
      <c r="AC171" s="96" t="s">
        <v>244</v>
      </c>
      <c r="AD171" s="101">
        <v>0</v>
      </c>
      <c r="AE171" s="101">
        <v>0</v>
      </c>
      <c r="AF171" s="101">
        <v>0</v>
      </c>
      <c r="AG171" s="97">
        <v>1</v>
      </c>
      <c r="AH171" s="101">
        <v>0</v>
      </c>
      <c r="AI171" s="101">
        <v>0</v>
      </c>
    </row>
    <row r="172" spans="1:35" ht="18" x14ac:dyDescent="0.4">
      <c r="A172" s="96" t="s">
        <v>257</v>
      </c>
      <c r="B172" s="101">
        <v>0</v>
      </c>
      <c r="C172" s="101">
        <v>0</v>
      </c>
      <c r="D172" s="101">
        <v>0</v>
      </c>
      <c r="E172" s="97">
        <v>1</v>
      </c>
      <c r="F172" s="101">
        <v>0</v>
      </c>
      <c r="G172" s="101">
        <v>0</v>
      </c>
      <c r="H172" s="96" t="s">
        <v>257</v>
      </c>
      <c r="I172" s="101">
        <v>0</v>
      </c>
      <c r="J172" s="101">
        <v>0</v>
      </c>
      <c r="K172" s="101">
        <v>0</v>
      </c>
      <c r="L172" s="97">
        <v>1</v>
      </c>
      <c r="M172" s="101">
        <v>0</v>
      </c>
      <c r="N172" s="101">
        <v>0</v>
      </c>
      <c r="O172" s="96" t="s">
        <v>257</v>
      </c>
      <c r="P172" s="101">
        <v>0</v>
      </c>
      <c r="Q172" s="101">
        <v>0</v>
      </c>
      <c r="R172" s="101">
        <v>0</v>
      </c>
      <c r="S172" s="97">
        <v>1</v>
      </c>
      <c r="T172" s="101">
        <v>0</v>
      </c>
      <c r="U172" s="101">
        <v>0</v>
      </c>
      <c r="V172" s="96" t="s">
        <v>257</v>
      </c>
      <c r="W172" s="101">
        <v>0</v>
      </c>
      <c r="X172" s="101">
        <v>0</v>
      </c>
      <c r="Y172" s="101">
        <v>0</v>
      </c>
      <c r="Z172" s="97">
        <v>1</v>
      </c>
      <c r="AA172" s="101">
        <v>0</v>
      </c>
      <c r="AB172" s="101">
        <v>0</v>
      </c>
      <c r="AC172" s="96" t="s">
        <v>257</v>
      </c>
      <c r="AD172" s="101">
        <v>0</v>
      </c>
      <c r="AE172" s="101">
        <v>0</v>
      </c>
      <c r="AF172" s="101">
        <v>0</v>
      </c>
      <c r="AG172" s="97">
        <v>1</v>
      </c>
      <c r="AH172" s="101">
        <v>0</v>
      </c>
      <c r="AI172" s="101">
        <v>0</v>
      </c>
    </row>
    <row r="173" spans="1:35" ht="18" x14ac:dyDescent="0.4">
      <c r="A173" s="96" t="s">
        <v>794</v>
      </c>
      <c r="B173" s="101">
        <v>0</v>
      </c>
      <c r="C173" s="101">
        <v>0</v>
      </c>
      <c r="D173" s="101">
        <v>0</v>
      </c>
      <c r="E173" s="97">
        <v>1</v>
      </c>
      <c r="F173" s="101">
        <v>0</v>
      </c>
      <c r="G173" s="101">
        <v>0</v>
      </c>
      <c r="H173" s="96" t="s">
        <v>794</v>
      </c>
      <c r="I173" s="101">
        <v>0</v>
      </c>
      <c r="J173" s="101">
        <v>0</v>
      </c>
      <c r="K173" s="101">
        <v>0</v>
      </c>
      <c r="L173" s="97">
        <v>1</v>
      </c>
      <c r="M173" s="101">
        <v>0</v>
      </c>
      <c r="N173" s="101">
        <v>0</v>
      </c>
      <c r="O173" s="96" t="s">
        <v>794</v>
      </c>
      <c r="P173" s="101">
        <v>0</v>
      </c>
      <c r="Q173" s="101">
        <v>0</v>
      </c>
      <c r="R173" s="101">
        <v>0</v>
      </c>
      <c r="S173" s="97">
        <v>1</v>
      </c>
      <c r="T173" s="101">
        <v>0</v>
      </c>
      <c r="U173" s="101">
        <v>0</v>
      </c>
      <c r="V173" s="96" t="s">
        <v>794</v>
      </c>
      <c r="W173" s="101">
        <v>0</v>
      </c>
      <c r="X173" s="101">
        <v>0</v>
      </c>
      <c r="Y173" s="101">
        <v>0</v>
      </c>
      <c r="Z173" s="97">
        <v>1</v>
      </c>
      <c r="AA173" s="101">
        <v>0</v>
      </c>
      <c r="AB173" s="101">
        <v>0</v>
      </c>
      <c r="AC173" s="96" t="s">
        <v>794</v>
      </c>
      <c r="AD173" s="101">
        <v>0</v>
      </c>
      <c r="AE173" s="101">
        <v>0</v>
      </c>
      <c r="AF173" s="101">
        <v>0</v>
      </c>
      <c r="AG173" s="97">
        <v>1</v>
      </c>
      <c r="AH173" s="101">
        <v>0</v>
      </c>
      <c r="AI173" s="101">
        <v>0</v>
      </c>
    </row>
    <row r="174" spans="1:35" ht="18" x14ac:dyDescent="0.4">
      <c r="A174" s="96" t="s">
        <v>406</v>
      </c>
      <c r="B174" s="101">
        <v>0</v>
      </c>
      <c r="C174" s="101">
        <v>0</v>
      </c>
      <c r="D174" s="101">
        <v>0</v>
      </c>
      <c r="E174" s="97">
        <v>1</v>
      </c>
      <c r="F174" s="101">
        <v>0</v>
      </c>
      <c r="G174" s="101">
        <v>0</v>
      </c>
      <c r="H174" s="96" t="s">
        <v>406</v>
      </c>
      <c r="I174" s="101">
        <v>0</v>
      </c>
      <c r="J174" s="101">
        <v>0</v>
      </c>
      <c r="K174" s="101">
        <v>0</v>
      </c>
      <c r="L174" s="97">
        <v>1</v>
      </c>
      <c r="M174" s="101">
        <v>0</v>
      </c>
      <c r="N174" s="101">
        <v>0</v>
      </c>
      <c r="O174" s="96" t="s">
        <v>406</v>
      </c>
      <c r="P174" s="101">
        <v>0</v>
      </c>
      <c r="Q174" s="101">
        <v>0</v>
      </c>
      <c r="R174" s="101">
        <v>0</v>
      </c>
      <c r="S174" s="97">
        <v>1</v>
      </c>
      <c r="T174" s="101">
        <v>0</v>
      </c>
      <c r="U174" s="101">
        <v>0</v>
      </c>
      <c r="V174" s="96" t="s">
        <v>406</v>
      </c>
      <c r="W174" s="101">
        <v>0</v>
      </c>
      <c r="X174" s="101">
        <v>0</v>
      </c>
      <c r="Y174" s="101">
        <v>0</v>
      </c>
      <c r="Z174" s="97">
        <v>1</v>
      </c>
      <c r="AA174" s="101">
        <v>0</v>
      </c>
      <c r="AB174" s="101">
        <v>0</v>
      </c>
      <c r="AC174" s="96" t="s">
        <v>406</v>
      </c>
      <c r="AD174" s="101">
        <v>0</v>
      </c>
      <c r="AE174" s="101">
        <v>0</v>
      </c>
      <c r="AF174" s="101">
        <v>0</v>
      </c>
      <c r="AG174" s="97">
        <v>1</v>
      </c>
      <c r="AH174" s="101">
        <v>0</v>
      </c>
      <c r="AI174" s="101">
        <v>0</v>
      </c>
    </row>
    <row r="175" spans="1:35" ht="18" x14ac:dyDescent="0.4">
      <c r="A175" s="96" t="s">
        <v>267</v>
      </c>
      <c r="B175" s="101">
        <v>0</v>
      </c>
      <c r="C175" s="101">
        <v>0</v>
      </c>
      <c r="D175" s="101">
        <v>0</v>
      </c>
      <c r="E175" s="97">
        <v>1</v>
      </c>
      <c r="F175" s="101">
        <v>0</v>
      </c>
      <c r="G175" s="101">
        <v>0</v>
      </c>
      <c r="H175" s="96" t="s">
        <v>267</v>
      </c>
      <c r="I175" s="101">
        <v>0</v>
      </c>
      <c r="J175" s="101">
        <v>0</v>
      </c>
      <c r="K175" s="101">
        <v>0</v>
      </c>
      <c r="L175" s="97">
        <v>1</v>
      </c>
      <c r="M175" s="101">
        <v>0</v>
      </c>
      <c r="N175" s="101">
        <v>0</v>
      </c>
      <c r="O175" s="96" t="s">
        <v>267</v>
      </c>
      <c r="P175" s="101">
        <v>0</v>
      </c>
      <c r="Q175" s="101">
        <v>0</v>
      </c>
      <c r="R175" s="101">
        <v>0</v>
      </c>
      <c r="S175" s="97">
        <v>1</v>
      </c>
      <c r="T175" s="101">
        <v>0</v>
      </c>
      <c r="U175" s="101">
        <v>0</v>
      </c>
      <c r="V175" s="96" t="s">
        <v>267</v>
      </c>
      <c r="W175" s="101">
        <v>0</v>
      </c>
      <c r="X175" s="101">
        <v>0</v>
      </c>
      <c r="Y175" s="101">
        <v>0</v>
      </c>
      <c r="Z175" s="97">
        <v>1</v>
      </c>
      <c r="AA175" s="101">
        <v>0</v>
      </c>
      <c r="AB175" s="101">
        <v>0</v>
      </c>
      <c r="AC175" s="96" t="s">
        <v>267</v>
      </c>
      <c r="AD175" s="101">
        <v>0</v>
      </c>
      <c r="AE175" s="101">
        <v>0</v>
      </c>
      <c r="AF175" s="101">
        <v>0</v>
      </c>
      <c r="AG175" s="97">
        <v>1</v>
      </c>
      <c r="AH175" s="101">
        <v>0</v>
      </c>
      <c r="AI175" s="101">
        <v>0</v>
      </c>
    </row>
    <row r="176" spans="1:35" ht="18" x14ac:dyDescent="0.4">
      <c r="A176" s="96" t="s">
        <v>226</v>
      </c>
      <c r="B176" s="101">
        <v>0</v>
      </c>
      <c r="C176" s="101">
        <v>0</v>
      </c>
      <c r="D176" s="101">
        <v>0</v>
      </c>
      <c r="E176" s="97">
        <v>1</v>
      </c>
      <c r="F176" s="101">
        <v>0</v>
      </c>
      <c r="G176" s="101">
        <v>0</v>
      </c>
      <c r="H176" s="96" t="s">
        <v>226</v>
      </c>
      <c r="I176" s="101">
        <v>0</v>
      </c>
      <c r="J176" s="101">
        <v>0</v>
      </c>
      <c r="K176" s="101">
        <v>0</v>
      </c>
      <c r="L176" s="97">
        <v>1</v>
      </c>
      <c r="M176" s="101">
        <v>0</v>
      </c>
      <c r="N176" s="101">
        <v>0</v>
      </c>
      <c r="O176" s="96" t="s">
        <v>226</v>
      </c>
      <c r="P176" s="101">
        <v>0</v>
      </c>
      <c r="Q176" s="101">
        <v>0</v>
      </c>
      <c r="R176" s="101">
        <v>0</v>
      </c>
      <c r="S176" s="97">
        <v>1</v>
      </c>
      <c r="T176" s="101">
        <v>0</v>
      </c>
      <c r="U176" s="101">
        <v>0</v>
      </c>
      <c r="V176" s="96" t="s">
        <v>226</v>
      </c>
      <c r="W176" s="101">
        <v>0</v>
      </c>
      <c r="X176" s="101">
        <v>0</v>
      </c>
      <c r="Y176" s="101">
        <v>0</v>
      </c>
      <c r="Z176" s="97">
        <v>1</v>
      </c>
      <c r="AA176" s="101">
        <v>0</v>
      </c>
      <c r="AB176" s="101">
        <v>0</v>
      </c>
      <c r="AC176" s="96" t="s">
        <v>226</v>
      </c>
      <c r="AD176" s="101">
        <v>0</v>
      </c>
      <c r="AE176" s="101">
        <v>0</v>
      </c>
      <c r="AF176" s="101">
        <v>0</v>
      </c>
      <c r="AG176" s="97">
        <v>1</v>
      </c>
      <c r="AH176" s="101">
        <v>0</v>
      </c>
      <c r="AI176" s="101">
        <v>0</v>
      </c>
    </row>
    <row r="177" spans="1:35" ht="36" x14ac:dyDescent="0.4">
      <c r="A177" s="96" t="s">
        <v>410</v>
      </c>
      <c r="B177" s="101">
        <v>0</v>
      </c>
      <c r="C177" s="101">
        <v>0</v>
      </c>
      <c r="D177" s="101">
        <v>0</v>
      </c>
      <c r="E177" s="97">
        <v>1</v>
      </c>
      <c r="F177" s="101">
        <v>0</v>
      </c>
      <c r="G177" s="101">
        <v>0</v>
      </c>
      <c r="H177" s="96" t="s">
        <v>410</v>
      </c>
      <c r="I177" s="101">
        <v>0</v>
      </c>
      <c r="J177" s="101">
        <v>0</v>
      </c>
      <c r="K177" s="101">
        <v>0</v>
      </c>
      <c r="L177" s="97">
        <v>1</v>
      </c>
      <c r="M177" s="101">
        <v>0</v>
      </c>
      <c r="N177" s="101">
        <v>0</v>
      </c>
      <c r="O177" s="96" t="s">
        <v>410</v>
      </c>
      <c r="P177" s="101">
        <v>0</v>
      </c>
      <c r="Q177" s="101">
        <v>0</v>
      </c>
      <c r="R177" s="101">
        <v>0</v>
      </c>
      <c r="S177" s="97">
        <v>1</v>
      </c>
      <c r="T177" s="101">
        <v>0</v>
      </c>
      <c r="U177" s="101">
        <v>0</v>
      </c>
      <c r="V177" s="96" t="s">
        <v>410</v>
      </c>
      <c r="W177" s="101">
        <v>0</v>
      </c>
      <c r="X177" s="101">
        <v>0</v>
      </c>
      <c r="Y177" s="101">
        <v>0</v>
      </c>
      <c r="Z177" s="97">
        <v>1</v>
      </c>
      <c r="AA177" s="101">
        <v>0</v>
      </c>
      <c r="AB177" s="101">
        <v>0</v>
      </c>
      <c r="AC177" s="96" t="s">
        <v>410</v>
      </c>
      <c r="AD177" s="101">
        <v>0</v>
      </c>
      <c r="AE177" s="101">
        <v>0</v>
      </c>
      <c r="AF177" s="101">
        <v>0</v>
      </c>
      <c r="AG177" s="97">
        <v>1</v>
      </c>
      <c r="AH177" s="101">
        <v>0</v>
      </c>
      <c r="AI177" s="101">
        <v>0</v>
      </c>
    </row>
    <row r="178" spans="1:35" ht="18" x14ac:dyDescent="0.4">
      <c r="A178" s="101">
        <v>0</v>
      </c>
      <c r="B178" s="101">
        <v>0</v>
      </c>
      <c r="C178" s="101">
        <v>0</v>
      </c>
      <c r="D178" s="101">
        <v>0</v>
      </c>
      <c r="E178" s="97">
        <v>1</v>
      </c>
      <c r="F178" s="101">
        <v>0</v>
      </c>
      <c r="G178" s="101">
        <v>0</v>
      </c>
      <c r="H178" s="101">
        <v>0</v>
      </c>
      <c r="I178" s="101">
        <v>0</v>
      </c>
      <c r="J178" s="101">
        <v>0</v>
      </c>
      <c r="K178" s="101">
        <v>0</v>
      </c>
      <c r="L178" s="97">
        <v>1</v>
      </c>
      <c r="M178" s="101">
        <v>0</v>
      </c>
      <c r="N178" s="101">
        <v>0</v>
      </c>
      <c r="O178" s="101">
        <v>0</v>
      </c>
      <c r="P178" s="101">
        <v>0</v>
      </c>
      <c r="Q178" s="101">
        <v>0</v>
      </c>
      <c r="R178" s="101">
        <v>0</v>
      </c>
      <c r="S178" s="97">
        <v>1</v>
      </c>
      <c r="T178" s="101">
        <v>0</v>
      </c>
      <c r="U178" s="101">
        <v>0</v>
      </c>
      <c r="V178" s="101">
        <v>0</v>
      </c>
      <c r="W178" s="101">
        <v>0</v>
      </c>
      <c r="X178" s="101">
        <v>0</v>
      </c>
      <c r="Y178" s="101">
        <v>0</v>
      </c>
      <c r="Z178" s="97">
        <v>1</v>
      </c>
      <c r="AA178" s="101">
        <v>0</v>
      </c>
      <c r="AB178" s="101">
        <v>0</v>
      </c>
      <c r="AC178" s="101">
        <v>0</v>
      </c>
      <c r="AD178" s="101">
        <v>0</v>
      </c>
      <c r="AE178" s="101">
        <v>0</v>
      </c>
      <c r="AF178" s="101">
        <v>0</v>
      </c>
      <c r="AG178" s="97">
        <v>1</v>
      </c>
      <c r="AH178" s="101">
        <v>0</v>
      </c>
      <c r="AI178" s="101">
        <v>0</v>
      </c>
    </row>
    <row r="179" spans="1:35" ht="18" x14ac:dyDescent="0.4">
      <c r="A179" s="101">
        <v>0</v>
      </c>
      <c r="B179" s="101">
        <v>0</v>
      </c>
      <c r="C179" s="101">
        <v>0</v>
      </c>
      <c r="D179" s="101">
        <v>0</v>
      </c>
      <c r="E179" s="97">
        <v>1</v>
      </c>
      <c r="F179" s="101">
        <v>0</v>
      </c>
      <c r="G179" s="101">
        <v>0</v>
      </c>
      <c r="H179" s="101">
        <v>0</v>
      </c>
      <c r="I179" s="101">
        <v>0</v>
      </c>
      <c r="J179" s="101">
        <v>0</v>
      </c>
      <c r="K179" s="101">
        <v>0</v>
      </c>
      <c r="L179" s="97">
        <v>1</v>
      </c>
      <c r="M179" s="101">
        <v>0</v>
      </c>
      <c r="N179" s="101">
        <v>0</v>
      </c>
      <c r="O179" s="101">
        <v>0</v>
      </c>
      <c r="P179" s="101">
        <v>0</v>
      </c>
      <c r="Q179" s="101">
        <v>0</v>
      </c>
      <c r="R179" s="101">
        <v>0</v>
      </c>
      <c r="S179" s="97">
        <v>1</v>
      </c>
      <c r="T179" s="101">
        <v>0</v>
      </c>
      <c r="U179" s="101">
        <v>0</v>
      </c>
      <c r="V179" s="101">
        <v>0</v>
      </c>
      <c r="W179" s="101">
        <v>0</v>
      </c>
      <c r="X179" s="101">
        <v>0</v>
      </c>
      <c r="Y179" s="101">
        <v>0</v>
      </c>
      <c r="Z179" s="97">
        <v>1</v>
      </c>
      <c r="AA179" s="101">
        <v>0</v>
      </c>
      <c r="AB179" s="101">
        <v>0</v>
      </c>
      <c r="AC179" s="101">
        <v>0</v>
      </c>
      <c r="AD179" s="101">
        <v>0</v>
      </c>
      <c r="AE179" s="101">
        <v>0</v>
      </c>
      <c r="AF179" s="101">
        <v>0</v>
      </c>
      <c r="AG179" s="97">
        <v>1</v>
      </c>
      <c r="AH179" s="101">
        <v>0</v>
      </c>
      <c r="AI179" s="101">
        <v>0</v>
      </c>
    </row>
    <row r="180" spans="1:35" ht="18" x14ac:dyDescent="0.4">
      <c r="A180" s="101">
        <v>0</v>
      </c>
      <c r="B180" s="101">
        <v>0</v>
      </c>
      <c r="C180" s="101">
        <v>0</v>
      </c>
      <c r="D180" s="101">
        <v>0</v>
      </c>
      <c r="E180" s="97">
        <v>1</v>
      </c>
      <c r="F180" s="101">
        <v>0</v>
      </c>
      <c r="G180" s="101">
        <v>0</v>
      </c>
      <c r="H180" s="101">
        <v>0</v>
      </c>
      <c r="I180" s="101">
        <v>0</v>
      </c>
      <c r="J180" s="101">
        <v>0</v>
      </c>
      <c r="K180" s="101">
        <v>0</v>
      </c>
      <c r="L180" s="97">
        <v>1</v>
      </c>
      <c r="M180" s="101">
        <v>0</v>
      </c>
      <c r="N180" s="101">
        <v>0</v>
      </c>
      <c r="O180" s="101">
        <v>0</v>
      </c>
      <c r="P180" s="101">
        <v>0</v>
      </c>
      <c r="Q180" s="101">
        <v>0</v>
      </c>
      <c r="R180" s="101">
        <v>0</v>
      </c>
      <c r="S180" s="97">
        <v>1</v>
      </c>
      <c r="T180" s="101">
        <v>0</v>
      </c>
      <c r="U180" s="101">
        <v>0</v>
      </c>
      <c r="V180" s="101">
        <v>0</v>
      </c>
      <c r="W180" s="101">
        <v>0</v>
      </c>
      <c r="X180" s="101">
        <v>0</v>
      </c>
      <c r="Y180" s="101">
        <v>0</v>
      </c>
      <c r="Z180" s="97">
        <v>1</v>
      </c>
      <c r="AA180" s="101">
        <v>0</v>
      </c>
      <c r="AB180" s="101">
        <v>0</v>
      </c>
      <c r="AC180" s="101">
        <v>0</v>
      </c>
      <c r="AD180" s="101">
        <v>0</v>
      </c>
      <c r="AE180" s="101">
        <v>0</v>
      </c>
      <c r="AF180" s="101">
        <v>0</v>
      </c>
      <c r="AG180" s="97">
        <v>1</v>
      </c>
      <c r="AH180" s="101">
        <v>0</v>
      </c>
      <c r="AI180" s="101">
        <v>0</v>
      </c>
    </row>
    <row r="181" spans="1:35" ht="18" x14ac:dyDescent="0.4">
      <c r="A181" s="101">
        <v>0</v>
      </c>
      <c r="B181" s="101">
        <v>0</v>
      </c>
      <c r="C181" s="101">
        <v>0</v>
      </c>
      <c r="D181" s="101">
        <v>0</v>
      </c>
      <c r="E181" s="97">
        <v>1</v>
      </c>
      <c r="F181" s="101">
        <v>0</v>
      </c>
      <c r="G181" s="101">
        <v>0</v>
      </c>
      <c r="H181" s="101">
        <v>0</v>
      </c>
      <c r="I181" s="101">
        <v>0</v>
      </c>
      <c r="J181" s="101">
        <v>0</v>
      </c>
      <c r="K181" s="101">
        <v>0</v>
      </c>
      <c r="L181" s="97">
        <v>1</v>
      </c>
      <c r="M181" s="101">
        <v>0</v>
      </c>
      <c r="N181" s="101">
        <v>0</v>
      </c>
      <c r="O181" s="101">
        <v>0</v>
      </c>
      <c r="P181" s="101">
        <v>0</v>
      </c>
      <c r="Q181" s="101">
        <v>0</v>
      </c>
      <c r="R181" s="101">
        <v>0</v>
      </c>
      <c r="S181" s="97">
        <v>1</v>
      </c>
      <c r="T181" s="101">
        <v>0</v>
      </c>
      <c r="U181" s="101">
        <v>0</v>
      </c>
      <c r="V181" s="101">
        <v>0</v>
      </c>
      <c r="W181" s="101">
        <v>0</v>
      </c>
      <c r="X181" s="101">
        <v>0</v>
      </c>
      <c r="Y181" s="101">
        <v>0</v>
      </c>
      <c r="Z181" s="97">
        <v>1</v>
      </c>
      <c r="AA181" s="101">
        <v>0</v>
      </c>
      <c r="AB181" s="101">
        <v>0</v>
      </c>
      <c r="AC181" s="101">
        <v>0</v>
      </c>
      <c r="AD181" s="101">
        <v>0</v>
      </c>
      <c r="AE181" s="101">
        <v>0</v>
      </c>
      <c r="AF181" s="101">
        <v>0</v>
      </c>
      <c r="AG181" s="97">
        <v>1</v>
      </c>
      <c r="AH181" s="101">
        <v>0</v>
      </c>
      <c r="AI181" s="101">
        <v>0</v>
      </c>
    </row>
    <row r="182" spans="1:35" ht="18" x14ac:dyDescent="0.4">
      <c r="A182" s="101">
        <v>0</v>
      </c>
      <c r="B182" s="101">
        <v>0</v>
      </c>
      <c r="C182" s="101">
        <v>0</v>
      </c>
      <c r="D182" s="101">
        <v>0</v>
      </c>
      <c r="E182" s="97">
        <v>1</v>
      </c>
      <c r="F182" s="101">
        <v>0</v>
      </c>
      <c r="G182" s="101">
        <v>0</v>
      </c>
      <c r="H182" s="101">
        <v>0</v>
      </c>
      <c r="I182" s="101">
        <v>0</v>
      </c>
      <c r="J182" s="101">
        <v>0</v>
      </c>
      <c r="K182" s="101">
        <v>0</v>
      </c>
      <c r="L182" s="97">
        <v>1</v>
      </c>
      <c r="M182" s="101">
        <v>0</v>
      </c>
      <c r="N182" s="101">
        <v>0</v>
      </c>
      <c r="O182" s="101">
        <v>0</v>
      </c>
      <c r="P182" s="101">
        <v>0</v>
      </c>
      <c r="Q182" s="101">
        <v>0</v>
      </c>
      <c r="R182" s="101">
        <v>0</v>
      </c>
      <c r="S182" s="97">
        <v>1</v>
      </c>
      <c r="T182" s="101">
        <v>0</v>
      </c>
      <c r="U182" s="101">
        <v>0</v>
      </c>
      <c r="V182" s="101">
        <v>0</v>
      </c>
      <c r="W182" s="101">
        <v>0</v>
      </c>
      <c r="X182" s="101">
        <v>0</v>
      </c>
      <c r="Y182" s="101">
        <v>0</v>
      </c>
      <c r="Z182" s="97">
        <v>1</v>
      </c>
      <c r="AA182" s="101">
        <v>0</v>
      </c>
      <c r="AB182" s="101">
        <v>0</v>
      </c>
      <c r="AC182" s="101">
        <v>0</v>
      </c>
      <c r="AD182" s="101">
        <v>0</v>
      </c>
      <c r="AE182" s="101">
        <v>0</v>
      </c>
      <c r="AF182" s="101">
        <v>0</v>
      </c>
      <c r="AG182" s="97">
        <v>1</v>
      </c>
      <c r="AH182" s="101">
        <v>0</v>
      </c>
      <c r="AI182" s="101">
        <v>0</v>
      </c>
    </row>
    <row r="183" spans="1:35" ht="18" x14ac:dyDescent="0.4">
      <c r="A183" s="101">
        <v>0</v>
      </c>
      <c r="B183" s="101">
        <v>0</v>
      </c>
      <c r="C183" s="101">
        <v>0</v>
      </c>
      <c r="D183" s="101">
        <v>0</v>
      </c>
      <c r="E183" s="97">
        <v>1</v>
      </c>
      <c r="F183" s="101">
        <v>0</v>
      </c>
      <c r="G183" s="101">
        <v>0</v>
      </c>
      <c r="H183" s="101">
        <v>0</v>
      </c>
      <c r="I183" s="101">
        <v>0</v>
      </c>
      <c r="J183" s="101">
        <v>0</v>
      </c>
      <c r="K183" s="101">
        <v>0</v>
      </c>
      <c r="L183" s="97">
        <v>1</v>
      </c>
      <c r="M183" s="101">
        <v>0</v>
      </c>
      <c r="N183" s="101">
        <v>0</v>
      </c>
      <c r="O183" s="101">
        <v>0</v>
      </c>
      <c r="P183" s="101">
        <v>0</v>
      </c>
      <c r="Q183" s="101">
        <v>0</v>
      </c>
      <c r="R183" s="101">
        <v>0</v>
      </c>
      <c r="S183" s="97">
        <v>1</v>
      </c>
      <c r="T183" s="101">
        <v>0</v>
      </c>
      <c r="U183" s="101">
        <v>0</v>
      </c>
      <c r="V183" s="101">
        <v>0</v>
      </c>
      <c r="W183" s="101">
        <v>0</v>
      </c>
      <c r="X183" s="101">
        <v>0</v>
      </c>
      <c r="Y183" s="101">
        <v>0</v>
      </c>
      <c r="Z183" s="97">
        <v>1</v>
      </c>
      <c r="AA183" s="101">
        <v>0</v>
      </c>
      <c r="AB183" s="101">
        <v>0</v>
      </c>
      <c r="AC183" s="101">
        <v>0</v>
      </c>
      <c r="AD183" s="101">
        <v>0</v>
      </c>
      <c r="AE183" s="101">
        <v>0</v>
      </c>
      <c r="AF183" s="101">
        <v>0</v>
      </c>
      <c r="AG183" s="97">
        <v>1</v>
      </c>
      <c r="AH183" s="101">
        <v>0</v>
      </c>
      <c r="AI183" s="101">
        <v>0</v>
      </c>
    </row>
    <row r="184" spans="1:35" ht="18" x14ac:dyDescent="0.4">
      <c r="A184" s="96" t="s">
        <v>411</v>
      </c>
      <c r="B184" s="101">
        <v>0</v>
      </c>
      <c r="C184" s="101">
        <v>0</v>
      </c>
      <c r="D184" s="101">
        <v>0</v>
      </c>
      <c r="E184" s="97">
        <v>1</v>
      </c>
      <c r="F184" s="101">
        <v>0</v>
      </c>
      <c r="G184" s="101">
        <v>0</v>
      </c>
      <c r="H184" s="96" t="s">
        <v>411</v>
      </c>
      <c r="I184" s="101">
        <v>0</v>
      </c>
      <c r="J184" s="101">
        <v>0</v>
      </c>
      <c r="K184" s="101">
        <v>0</v>
      </c>
      <c r="L184" s="97">
        <v>1</v>
      </c>
      <c r="M184" s="101">
        <v>0</v>
      </c>
      <c r="N184" s="101">
        <v>0</v>
      </c>
      <c r="O184" s="96" t="s">
        <v>411</v>
      </c>
      <c r="P184" s="101">
        <v>0</v>
      </c>
      <c r="Q184" s="101">
        <v>0</v>
      </c>
      <c r="R184" s="101">
        <v>0</v>
      </c>
      <c r="S184" s="97">
        <v>1</v>
      </c>
      <c r="T184" s="101">
        <v>0</v>
      </c>
      <c r="U184" s="101">
        <v>0</v>
      </c>
      <c r="V184" s="96" t="s">
        <v>411</v>
      </c>
      <c r="W184" s="101">
        <v>0</v>
      </c>
      <c r="X184" s="101">
        <v>0</v>
      </c>
      <c r="Y184" s="101">
        <v>0</v>
      </c>
      <c r="Z184" s="97">
        <v>1</v>
      </c>
      <c r="AA184" s="101">
        <v>0</v>
      </c>
      <c r="AB184" s="101">
        <v>0</v>
      </c>
      <c r="AC184" s="96" t="s">
        <v>411</v>
      </c>
      <c r="AD184" s="101">
        <v>0</v>
      </c>
      <c r="AE184" s="101">
        <v>0</v>
      </c>
      <c r="AF184" s="101">
        <v>0</v>
      </c>
      <c r="AG184" s="97">
        <v>1</v>
      </c>
      <c r="AH184" s="101">
        <v>0</v>
      </c>
      <c r="AI184" s="101">
        <v>0</v>
      </c>
    </row>
    <row r="185" spans="1:35" ht="18" x14ac:dyDescent="0.4">
      <c r="A185" s="96" t="s">
        <v>412</v>
      </c>
      <c r="B185" s="101">
        <v>0</v>
      </c>
      <c r="C185" s="101">
        <v>0</v>
      </c>
      <c r="D185" s="101">
        <v>0</v>
      </c>
      <c r="E185" s="97">
        <v>1</v>
      </c>
      <c r="F185" s="101">
        <v>0</v>
      </c>
      <c r="G185" s="101">
        <v>0</v>
      </c>
      <c r="H185" s="96" t="s">
        <v>412</v>
      </c>
      <c r="I185" s="101">
        <v>0</v>
      </c>
      <c r="J185" s="101">
        <v>0</v>
      </c>
      <c r="K185" s="101">
        <v>0</v>
      </c>
      <c r="L185" s="97">
        <v>1</v>
      </c>
      <c r="M185" s="101">
        <v>0</v>
      </c>
      <c r="N185" s="101">
        <v>0</v>
      </c>
      <c r="O185" s="96" t="s">
        <v>412</v>
      </c>
      <c r="P185" s="101">
        <v>0</v>
      </c>
      <c r="Q185" s="101">
        <v>0</v>
      </c>
      <c r="R185" s="101">
        <v>0</v>
      </c>
      <c r="S185" s="97">
        <v>1</v>
      </c>
      <c r="T185" s="101">
        <v>0</v>
      </c>
      <c r="U185" s="101">
        <v>0</v>
      </c>
      <c r="V185" s="96" t="s">
        <v>412</v>
      </c>
      <c r="W185" s="101">
        <v>0</v>
      </c>
      <c r="X185" s="101">
        <v>0</v>
      </c>
      <c r="Y185" s="101">
        <v>0</v>
      </c>
      <c r="Z185" s="97">
        <v>1</v>
      </c>
      <c r="AA185" s="101">
        <v>0</v>
      </c>
      <c r="AB185" s="101">
        <v>0</v>
      </c>
      <c r="AC185" s="96" t="s">
        <v>412</v>
      </c>
      <c r="AD185" s="101">
        <v>0</v>
      </c>
      <c r="AE185" s="101">
        <v>0</v>
      </c>
      <c r="AF185" s="101">
        <v>0</v>
      </c>
      <c r="AG185" s="97">
        <v>1</v>
      </c>
      <c r="AH185" s="101">
        <v>0</v>
      </c>
      <c r="AI185" s="101">
        <v>0</v>
      </c>
    </row>
    <row r="186" spans="1:35" ht="18" x14ac:dyDescent="0.4">
      <c r="A186" s="101">
        <v>0</v>
      </c>
      <c r="B186" s="101">
        <v>0</v>
      </c>
      <c r="C186" s="101">
        <v>0</v>
      </c>
      <c r="D186" s="101">
        <v>0</v>
      </c>
      <c r="E186" s="97">
        <v>1</v>
      </c>
      <c r="F186" s="101">
        <v>0</v>
      </c>
      <c r="G186" s="101">
        <v>0</v>
      </c>
      <c r="H186" s="101">
        <v>0</v>
      </c>
      <c r="I186" s="101">
        <v>0</v>
      </c>
      <c r="J186" s="101">
        <v>0</v>
      </c>
      <c r="K186" s="101">
        <v>0</v>
      </c>
      <c r="L186" s="97">
        <v>1</v>
      </c>
      <c r="M186" s="101">
        <v>0</v>
      </c>
      <c r="N186" s="101">
        <v>0</v>
      </c>
      <c r="O186" s="101">
        <v>0</v>
      </c>
      <c r="P186" s="101">
        <v>0</v>
      </c>
      <c r="Q186" s="101">
        <v>0</v>
      </c>
      <c r="R186" s="101">
        <v>0</v>
      </c>
      <c r="S186" s="97">
        <v>1</v>
      </c>
      <c r="T186" s="101">
        <v>0</v>
      </c>
      <c r="U186" s="101">
        <v>0</v>
      </c>
      <c r="V186" s="101">
        <v>0</v>
      </c>
      <c r="W186" s="101">
        <v>0</v>
      </c>
      <c r="X186" s="101">
        <v>0</v>
      </c>
      <c r="Y186" s="101">
        <v>0</v>
      </c>
      <c r="Z186" s="97">
        <v>1</v>
      </c>
      <c r="AA186" s="101">
        <v>0</v>
      </c>
      <c r="AB186" s="101">
        <v>0</v>
      </c>
      <c r="AC186" s="101">
        <v>0</v>
      </c>
      <c r="AD186" s="101">
        <v>0</v>
      </c>
      <c r="AE186" s="101">
        <v>0</v>
      </c>
      <c r="AF186" s="101">
        <v>0</v>
      </c>
      <c r="AG186" s="97">
        <v>1</v>
      </c>
      <c r="AH186" s="101">
        <v>0</v>
      </c>
      <c r="AI186" s="101">
        <v>0</v>
      </c>
    </row>
    <row r="187" spans="1:35" ht="18" x14ac:dyDescent="0.4">
      <c r="A187" s="101">
        <v>0</v>
      </c>
      <c r="B187" s="101">
        <v>0</v>
      </c>
      <c r="C187" s="101">
        <v>0</v>
      </c>
      <c r="D187" s="101">
        <v>0</v>
      </c>
      <c r="E187" s="97">
        <v>1</v>
      </c>
      <c r="F187" s="101">
        <v>0</v>
      </c>
      <c r="G187" s="101">
        <v>0</v>
      </c>
      <c r="H187" s="101">
        <v>0</v>
      </c>
      <c r="I187" s="101">
        <v>0</v>
      </c>
      <c r="J187" s="101">
        <v>0</v>
      </c>
      <c r="K187" s="101">
        <v>0</v>
      </c>
      <c r="L187" s="97">
        <v>1</v>
      </c>
      <c r="M187" s="101">
        <v>0</v>
      </c>
      <c r="N187" s="101">
        <v>0</v>
      </c>
      <c r="O187" s="101">
        <v>0</v>
      </c>
      <c r="P187" s="101">
        <v>0</v>
      </c>
      <c r="Q187" s="101">
        <v>0</v>
      </c>
      <c r="R187" s="101">
        <v>0</v>
      </c>
      <c r="S187" s="97">
        <v>1</v>
      </c>
      <c r="T187" s="101">
        <v>0</v>
      </c>
      <c r="U187" s="101">
        <v>0</v>
      </c>
      <c r="V187" s="101">
        <v>0</v>
      </c>
      <c r="W187" s="101">
        <v>0</v>
      </c>
      <c r="X187" s="101">
        <v>0</v>
      </c>
      <c r="Y187" s="101">
        <v>0</v>
      </c>
      <c r="Z187" s="97">
        <v>1</v>
      </c>
      <c r="AA187" s="101">
        <v>0</v>
      </c>
      <c r="AB187" s="101">
        <v>0</v>
      </c>
      <c r="AC187" s="101">
        <v>0</v>
      </c>
      <c r="AD187" s="101">
        <v>0</v>
      </c>
      <c r="AE187" s="101">
        <v>0</v>
      </c>
      <c r="AF187" s="101">
        <v>0</v>
      </c>
      <c r="AG187" s="97">
        <v>1</v>
      </c>
      <c r="AH187" s="101">
        <v>0</v>
      </c>
      <c r="AI187" s="101">
        <v>0</v>
      </c>
    </row>
    <row r="188" spans="1:35" ht="18" x14ac:dyDescent="0.4">
      <c r="A188" s="96" t="s">
        <v>413</v>
      </c>
      <c r="B188" s="101">
        <v>0</v>
      </c>
      <c r="C188" s="101">
        <v>0</v>
      </c>
      <c r="D188" s="101">
        <v>0</v>
      </c>
      <c r="E188" s="97">
        <v>1</v>
      </c>
      <c r="F188" s="101">
        <v>0</v>
      </c>
      <c r="G188" s="101">
        <v>0</v>
      </c>
      <c r="H188" s="96" t="s">
        <v>413</v>
      </c>
      <c r="I188" s="101">
        <v>0</v>
      </c>
      <c r="J188" s="101">
        <v>0</v>
      </c>
      <c r="K188" s="101">
        <v>0</v>
      </c>
      <c r="L188" s="97">
        <v>1</v>
      </c>
      <c r="M188" s="101">
        <v>0</v>
      </c>
      <c r="N188" s="101">
        <v>0</v>
      </c>
      <c r="O188" s="96" t="s">
        <v>413</v>
      </c>
      <c r="P188" s="101">
        <v>0</v>
      </c>
      <c r="Q188" s="101">
        <v>0</v>
      </c>
      <c r="R188" s="101">
        <v>0</v>
      </c>
      <c r="S188" s="97">
        <v>1</v>
      </c>
      <c r="T188" s="101">
        <v>0</v>
      </c>
      <c r="U188" s="101">
        <v>0</v>
      </c>
      <c r="V188" s="96" t="s">
        <v>413</v>
      </c>
      <c r="W188" s="101">
        <v>0</v>
      </c>
      <c r="X188" s="101">
        <v>0</v>
      </c>
      <c r="Y188" s="101">
        <v>0</v>
      </c>
      <c r="Z188" s="97">
        <v>1</v>
      </c>
      <c r="AA188" s="101">
        <v>0</v>
      </c>
      <c r="AB188" s="101">
        <v>0</v>
      </c>
      <c r="AC188" s="96" t="s">
        <v>413</v>
      </c>
      <c r="AD188" s="101">
        <v>0</v>
      </c>
      <c r="AE188" s="101">
        <v>0</v>
      </c>
      <c r="AF188" s="101">
        <v>0</v>
      </c>
      <c r="AG188" s="97">
        <v>1</v>
      </c>
      <c r="AH188" s="101">
        <v>0</v>
      </c>
      <c r="AI188" s="101">
        <v>0</v>
      </c>
    </row>
    <row r="189" spans="1:35" ht="36" x14ac:dyDescent="0.4">
      <c r="A189" s="96" t="s">
        <v>414</v>
      </c>
      <c r="B189" s="101">
        <v>0</v>
      </c>
      <c r="C189" s="101">
        <v>0</v>
      </c>
      <c r="D189" s="101">
        <v>0</v>
      </c>
      <c r="E189" s="97">
        <v>1</v>
      </c>
      <c r="F189" s="101">
        <v>0</v>
      </c>
      <c r="G189" s="101">
        <v>0</v>
      </c>
      <c r="H189" s="96" t="s">
        <v>414</v>
      </c>
      <c r="I189" s="101">
        <v>0</v>
      </c>
      <c r="J189" s="101">
        <v>0</v>
      </c>
      <c r="K189" s="101">
        <v>0</v>
      </c>
      <c r="L189" s="97">
        <v>1</v>
      </c>
      <c r="M189" s="101">
        <v>0</v>
      </c>
      <c r="N189" s="101">
        <v>0</v>
      </c>
      <c r="O189" s="96" t="s">
        <v>414</v>
      </c>
      <c r="P189" s="101">
        <v>0</v>
      </c>
      <c r="Q189" s="101">
        <v>0</v>
      </c>
      <c r="R189" s="101">
        <v>0</v>
      </c>
      <c r="S189" s="97">
        <v>1</v>
      </c>
      <c r="T189" s="101">
        <v>0</v>
      </c>
      <c r="U189" s="101">
        <v>0</v>
      </c>
      <c r="V189" s="96" t="s">
        <v>414</v>
      </c>
      <c r="W189" s="101">
        <v>0</v>
      </c>
      <c r="X189" s="101">
        <v>0</v>
      </c>
      <c r="Y189" s="101">
        <v>0</v>
      </c>
      <c r="Z189" s="97">
        <v>1</v>
      </c>
      <c r="AA189" s="101">
        <v>0</v>
      </c>
      <c r="AB189" s="101">
        <v>0</v>
      </c>
      <c r="AC189" s="96" t="s">
        <v>414</v>
      </c>
      <c r="AD189" s="101">
        <v>0</v>
      </c>
      <c r="AE189" s="101">
        <v>0</v>
      </c>
      <c r="AF189" s="101">
        <v>0</v>
      </c>
      <c r="AG189" s="97">
        <v>1</v>
      </c>
      <c r="AH189" s="101">
        <v>0</v>
      </c>
      <c r="AI189" s="101">
        <v>0</v>
      </c>
    </row>
    <row r="190" spans="1:35" ht="18" x14ac:dyDescent="0.4">
      <c r="A190" s="101">
        <v>0</v>
      </c>
      <c r="B190" s="101">
        <v>0</v>
      </c>
      <c r="C190" s="101">
        <v>0</v>
      </c>
      <c r="D190" s="101">
        <v>0</v>
      </c>
      <c r="E190" s="97">
        <v>1</v>
      </c>
      <c r="F190" s="101">
        <v>0</v>
      </c>
      <c r="G190" s="101">
        <v>0</v>
      </c>
      <c r="H190" s="101">
        <v>0</v>
      </c>
      <c r="I190" s="101">
        <v>0</v>
      </c>
      <c r="J190" s="101">
        <v>0</v>
      </c>
      <c r="K190" s="101">
        <v>0</v>
      </c>
      <c r="L190" s="97">
        <v>1</v>
      </c>
      <c r="M190" s="101">
        <v>0</v>
      </c>
      <c r="N190" s="101">
        <v>0</v>
      </c>
      <c r="O190" s="101">
        <v>0</v>
      </c>
      <c r="P190" s="101">
        <v>0</v>
      </c>
      <c r="Q190" s="101">
        <v>0</v>
      </c>
      <c r="R190" s="101">
        <v>0</v>
      </c>
      <c r="S190" s="97">
        <v>1</v>
      </c>
      <c r="T190" s="101">
        <v>0</v>
      </c>
      <c r="U190" s="101">
        <v>0</v>
      </c>
      <c r="V190" s="101">
        <v>0</v>
      </c>
      <c r="W190" s="101">
        <v>0</v>
      </c>
      <c r="X190" s="101">
        <v>0</v>
      </c>
      <c r="Y190" s="101">
        <v>0</v>
      </c>
      <c r="Z190" s="97">
        <v>1</v>
      </c>
      <c r="AA190" s="101">
        <v>0</v>
      </c>
      <c r="AB190" s="101">
        <v>0</v>
      </c>
      <c r="AC190" s="101">
        <v>0</v>
      </c>
      <c r="AD190" s="101">
        <v>0</v>
      </c>
      <c r="AE190" s="101">
        <v>0</v>
      </c>
      <c r="AF190" s="101">
        <v>0</v>
      </c>
      <c r="AG190" s="97">
        <v>1</v>
      </c>
      <c r="AH190" s="101">
        <v>0</v>
      </c>
      <c r="AI190" s="101">
        <v>0</v>
      </c>
    </row>
    <row r="191" spans="1:35" ht="18" x14ac:dyDescent="0.4">
      <c r="A191" s="101">
        <v>0</v>
      </c>
      <c r="B191" s="101">
        <v>0</v>
      </c>
      <c r="C191" s="101">
        <v>0</v>
      </c>
      <c r="D191" s="101">
        <v>0</v>
      </c>
      <c r="E191" s="97">
        <v>1</v>
      </c>
      <c r="F191" s="101">
        <v>0</v>
      </c>
      <c r="G191" s="101">
        <v>0</v>
      </c>
      <c r="H191" s="101">
        <v>0</v>
      </c>
      <c r="I191" s="101">
        <v>0</v>
      </c>
      <c r="J191" s="101">
        <v>0</v>
      </c>
      <c r="K191" s="101">
        <v>0</v>
      </c>
      <c r="L191" s="97">
        <v>1</v>
      </c>
      <c r="M191" s="101">
        <v>0</v>
      </c>
      <c r="N191" s="101">
        <v>0</v>
      </c>
      <c r="O191" s="101">
        <v>0</v>
      </c>
      <c r="P191" s="101">
        <v>0</v>
      </c>
      <c r="Q191" s="101">
        <v>0</v>
      </c>
      <c r="R191" s="101">
        <v>0</v>
      </c>
      <c r="S191" s="97">
        <v>1</v>
      </c>
      <c r="T191" s="101">
        <v>0</v>
      </c>
      <c r="U191" s="101">
        <v>0</v>
      </c>
      <c r="V191" s="101">
        <v>0</v>
      </c>
      <c r="W191" s="101">
        <v>0</v>
      </c>
      <c r="X191" s="101">
        <v>0</v>
      </c>
      <c r="Y191" s="101">
        <v>0</v>
      </c>
      <c r="Z191" s="97">
        <v>1</v>
      </c>
      <c r="AA191" s="101">
        <v>0</v>
      </c>
      <c r="AB191" s="101">
        <v>0</v>
      </c>
      <c r="AC191" s="101">
        <v>0</v>
      </c>
      <c r="AD191" s="101">
        <v>0</v>
      </c>
      <c r="AE191" s="101">
        <v>0</v>
      </c>
      <c r="AF191" s="101">
        <v>0</v>
      </c>
      <c r="AG191" s="97">
        <v>1</v>
      </c>
      <c r="AH191" s="101">
        <v>0</v>
      </c>
      <c r="AI191" s="101">
        <v>0</v>
      </c>
    </row>
    <row r="192" spans="1:35" ht="18" x14ac:dyDescent="0.4">
      <c r="A192" s="96" t="s">
        <v>415</v>
      </c>
      <c r="B192" s="101">
        <v>0</v>
      </c>
      <c r="C192" s="101">
        <v>0</v>
      </c>
      <c r="D192" s="101">
        <v>0</v>
      </c>
      <c r="E192" s="97">
        <v>1</v>
      </c>
      <c r="F192" s="101">
        <v>0</v>
      </c>
      <c r="G192" s="101">
        <v>0</v>
      </c>
      <c r="H192" s="96" t="s">
        <v>415</v>
      </c>
      <c r="I192" s="101">
        <v>0</v>
      </c>
      <c r="J192" s="101">
        <v>0</v>
      </c>
      <c r="K192" s="101">
        <v>0</v>
      </c>
      <c r="L192" s="97">
        <v>1</v>
      </c>
      <c r="M192" s="101">
        <v>0</v>
      </c>
      <c r="N192" s="101">
        <v>0</v>
      </c>
      <c r="O192" s="96" t="s">
        <v>415</v>
      </c>
      <c r="P192" s="101">
        <v>0</v>
      </c>
      <c r="Q192" s="101">
        <v>0</v>
      </c>
      <c r="R192" s="101">
        <v>0</v>
      </c>
      <c r="S192" s="97">
        <v>1</v>
      </c>
      <c r="T192" s="101">
        <v>0</v>
      </c>
      <c r="U192" s="101">
        <v>0</v>
      </c>
      <c r="V192" s="96" t="s">
        <v>415</v>
      </c>
      <c r="W192" s="101">
        <v>0</v>
      </c>
      <c r="X192" s="101">
        <v>0</v>
      </c>
      <c r="Y192" s="101">
        <v>0</v>
      </c>
      <c r="Z192" s="97">
        <v>1</v>
      </c>
      <c r="AA192" s="101">
        <v>0</v>
      </c>
      <c r="AB192" s="101">
        <v>0</v>
      </c>
      <c r="AC192" s="96" t="s">
        <v>415</v>
      </c>
      <c r="AD192" s="101">
        <v>0</v>
      </c>
      <c r="AE192" s="101">
        <v>0</v>
      </c>
      <c r="AF192" s="101">
        <v>0</v>
      </c>
      <c r="AG192" s="97">
        <v>1</v>
      </c>
      <c r="AH192" s="101">
        <v>0</v>
      </c>
      <c r="AI192" s="101">
        <v>0</v>
      </c>
    </row>
    <row r="193" spans="1:35" ht="36" x14ac:dyDescent="0.4">
      <c r="A193" s="96" t="s">
        <v>416</v>
      </c>
      <c r="B193" s="101">
        <v>0</v>
      </c>
      <c r="C193" s="101">
        <v>0</v>
      </c>
      <c r="D193" s="101">
        <v>0</v>
      </c>
      <c r="E193" s="97">
        <v>1</v>
      </c>
      <c r="F193" s="101">
        <v>0</v>
      </c>
      <c r="G193" s="101">
        <v>0</v>
      </c>
      <c r="H193" s="96" t="s">
        <v>416</v>
      </c>
      <c r="I193" s="101">
        <v>0</v>
      </c>
      <c r="J193" s="101">
        <v>0</v>
      </c>
      <c r="K193" s="101">
        <v>0</v>
      </c>
      <c r="L193" s="97">
        <v>1</v>
      </c>
      <c r="M193" s="101">
        <v>0</v>
      </c>
      <c r="N193" s="101">
        <v>0</v>
      </c>
      <c r="O193" s="96" t="s">
        <v>416</v>
      </c>
      <c r="P193" s="101">
        <v>0</v>
      </c>
      <c r="Q193" s="101">
        <v>0</v>
      </c>
      <c r="R193" s="101">
        <v>0</v>
      </c>
      <c r="S193" s="97">
        <v>1</v>
      </c>
      <c r="T193" s="101">
        <v>0</v>
      </c>
      <c r="U193" s="101">
        <v>0</v>
      </c>
      <c r="V193" s="96" t="s">
        <v>416</v>
      </c>
      <c r="W193" s="101">
        <v>0</v>
      </c>
      <c r="X193" s="101">
        <v>0</v>
      </c>
      <c r="Y193" s="101">
        <v>0</v>
      </c>
      <c r="Z193" s="97">
        <v>1</v>
      </c>
      <c r="AA193" s="101">
        <v>0</v>
      </c>
      <c r="AB193" s="101">
        <v>0</v>
      </c>
      <c r="AC193" s="96" t="s">
        <v>416</v>
      </c>
      <c r="AD193" s="101">
        <v>0</v>
      </c>
      <c r="AE193" s="101">
        <v>0</v>
      </c>
      <c r="AF193" s="101">
        <v>0</v>
      </c>
      <c r="AG193" s="97">
        <v>1</v>
      </c>
      <c r="AH193" s="101">
        <v>0</v>
      </c>
      <c r="AI193" s="101">
        <v>0</v>
      </c>
    </row>
  </sheetData>
  <mergeCells count="2">
    <mergeCell ref="B2:F2"/>
    <mergeCell ref="B3:F3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8EE38-28C4-4967-9741-F75F7E07C2F6}">
  <sheetPr codeName="Sheet40"/>
  <dimension ref="A1:L315"/>
  <sheetViews>
    <sheetView workbookViewId="0">
      <selection activeCell="A4" sqref="A4:L316"/>
    </sheetView>
  </sheetViews>
  <sheetFormatPr defaultRowHeight="12.5" x14ac:dyDescent="0.25"/>
  <cols>
    <col min="1" max="1" width="16.54296875" style="32" bestFit="1" customWidth="1"/>
    <col min="2" max="2" width="13.90625" style="32" bestFit="1" customWidth="1"/>
    <col min="3" max="3" width="19.36328125" style="32" bestFit="1" customWidth="1"/>
    <col min="4" max="4" width="13.6328125" style="32" bestFit="1" customWidth="1"/>
    <col min="5" max="5" width="18.90625" style="32" bestFit="1" customWidth="1"/>
    <col min="6" max="6" width="21.54296875" style="32" bestFit="1" customWidth="1"/>
    <col min="7" max="8" width="17.81640625" style="32" bestFit="1" customWidth="1"/>
    <col min="9" max="9" width="17.453125" style="32" bestFit="1" customWidth="1"/>
    <col min="10" max="11" width="11.26953125" style="32" bestFit="1" customWidth="1"/>
    <col min="12" max="16384" width="8.7265625" style="32"/>
  </cols>
  <sheetData>
    <row r="1" spans="1:12" ht="35" customHeight="1" x14ac:dyDescent="0.35">
      <c r="A1" s="263" t="s">
        <v>804</v>
      </c>
      <c r="B1" s="264"/>
      <c r="C1" s="264"/>
      <c r="D1" s="265"/>
      <c r="E1" s="31"/>
      <c r="F1" s="31"/>
      <c r="G1" s="31"/>
      <c r="H1" s="31"/>
      <c r="I1" s="31"/>
      <c r="J1" s="31"/>
      <c r="K1" s="31"/>
    </row>
    <row r="2" spans="1:12" ht="36" thickBot="1" x14ac:dyDescent="0.45">
      <c r="A2" s="33" t="s">
        <v>126</v>
      </c>
      <c r="B2" s="34" t="s">
        <v>127</v>
      </c>
      <c r="C2" s="33" t="s">
        <v>128</v>
      </c>
      <c r="D2" s="35" t="s">
        <v>129</v>
      </c>
      <c r="E2" s="31"/>
      <c r="F2" s="31"/>
      <c r="G2" s="31"/>
      <c r="H2" s="31"/>
      <c r="I2" s="31"/>
      <c r="J2" s="31"/>
      <c r="K2" s="31"/>
    </row>
    <row r="3" spans="1:12" ht="18.5" thickBot="1" x14ac:dyDescent="0.45">
      <c r="A3" s="36" t="s">
        <v>130</v>
      </c>
      <c r="B3" s="36" t="s">
        <v>131</v>
      </c>
      <c r="C3" s="36" t="s">
        <v>132</v>
      </c>
      <c r="D3" s="36" t="s">
        <v>133</v>
      </c>
      <c r="E3" s="36" t="s">
        <v>134</v>
      </c>
      <c r="F3" s="36" t="s">
        <v>135</v>
      </c>
      <c r="G3" s="37" t="s">
        <v>136</v>
      </c>
      <c r="H3" s="37" t="s">
        <v>137</v>
      </c>
      <c r="I3" s="37" t="s">
        <v>138</v>
      </c>
      <c r="J3" s="37" t="s">
        <v>139</v>
      </c>
      <c r="K3" s="38" t="s">
        <v>140</v>
      </c>
      <c r="L3" s="39"/>
    </row>
    <row r="4" spans="1:12" ht="36" x14ac:dyDescent="0.4">
      <c r="A4" s="40" t="s">
        <v>711</v>
      </c>
      <c r="B4" s="40" t="s">
        <v>141</v>
      </c>
      <c r="C4" s="112" t="s">
        <v>142</v>
      </c>
      <c r="D4" s="41" t="s">
        <v>143</v>
      </c>
      <c r="E4" s="41" t="s">
        <v>144</v>
      </c>
      <c r="F4" s="42" t="s">
        <v>145</v>
      </c>
      <c r="G4" s="43"/>
      <c r="H4" s="43"/>
      <c r="I4" s="43"/>
      <c r="J4" s="43"/>
      <c r="K4" s="43"/>
    </row>
    <row r="5" spans="1:12" ht="18.5" thickBot="1" x14ac:dyDescent="0.45">
      <c r="A5" s="44">
        <v>1000</v>
      </c>
      <c r="B5" s="45">
        <v>4.4880900000000006</v>
      </c>
      <c r="C5" s="46">
        <v>2.360735360145569</v>
      </c>
      <c r="D5" s="46">
        <v>1.1795346370167803</v>
      </c>
      <c r="E5" s="47">
        <v>0.24305686600826473</v>
      </c>
      <c r="F5" s="48">
        <v>7.8649530948154134E-2</v>
      </c>
      <c r="G5" s="43"/>
      <c r="H5" s="43"/>
      <c r="I5" s="43"/>
      <c r="J5" s="43"/>
      <c r="K5" s="43"/>
    </row>
    <row r="6" spans="1:12" ht="36" x14ac:dyDescent="0.4">
      <c r="A6" s="49"/>
      <c r="B6" s="49"/>
      <c r="C6" s="49"/>
      <c r="D6" s="49"/>
      <c r="E6" s="49"/>
      <c r="F6" s="42" t="s">
        <v>146</v>
      </c>
      <c r="G6" s="43"/>
      <c r="H6" s="43"/>
      <c r="I6" s="43"/>
      <c r="J6" s="43"/>
      <c r="K6" s="43"/>
    </row>
    <row r="7" spans="1:12" ht="18.5" thickBot="1" x14ac:dyDescent="0.45">
      <c r="A7" s="49"/>
      <c r="B7" s="49"/>
      <c r="C7" s="49"/>
      <c r="D7" s="49"/>
      <c r="E7" s="49"/>
      <c r="F7" s="50">
        <v>0.24791799667972089</v>
      </c>
      <c r="G7" s="43"/>
      <c r="H7" s="43"/>
      <c r="I7" s="43"/>
      <c r="J7" s="43"/>
      <c r="K7" s="43"/>
    </row>
    <row r="8" spans="1:12" ht="18" x14ac:dyDescent="0.4">
      <c r="A8" s="49"/>
      <c r="B8" s="49"/>
      <c r="C8" s="49"/>
      <c r="D8" s="49"/>
      <c r="E8" s="41" t="s">
        <v>147</v>
      </c>
      <c r="F8" s="42" t="s">
        <v>148</v>
      </c>
      <c r="G8" s="43"/>
      <c r="H8" s="43"/>
      <c r="I8" s="43"/>
      <c r="J8" s="43"/>
      <c r="K8" s="43"/>
    </row>
    <row r="9" spans="1:12" ht="18.5" thickBot="1" x14ac:dyDescent="0.45">
      <c r="A9" s="49"/>
      <c r="B9" s="49"/>
      <c r="C9" s="49"/>
      <c r="D9" s="49"/>
      <c r="E9" s="47">
        <v>0.45365013834552204</v>
      </c>
      <c r="F9" s="50">
        <v>0.45365084014124796</v>
      </c>
      <c r="G9" s="43"/>
      <c r="H9" s="43"/>
      <c r="I9" s="43"/>
      <c r="J9" s="43"/>
      <c r="K9" s="43"/>
    </row>
    <row r="10" spans="1:12" ht="18" x14ac:dyDescent="0.4">
      <c r="A10" s="49"/>
      <c r="B10" s="49"/>
      <c r="C10" s="49"/>
      <c r="D10" s="49"/>
      <c r="E10" s="41" t="s">
        <v>149</v>
      </c>
      <c r="F10" s="42" t="s">
        <v>148</v>
      </c>
      <c r="G10" s="43"/>
      <c r="H10" s="43"/>
      <c r="I10" s="43"/>
      <c r="J10" s="43"/>
      <c r="K10" s="43"/>
    </row>
    <row r="11" spans="1:12" ht="18.5" thickBot="1" x14ac:dyDescent="0.45">
      <c r="A11" s="49"/>
      <c r="B11" s="49"/>
      <c r="C11" s="49"/>
      <c r="D11" s="49"/>
      <c r="E11" s="47">
        <v>0.2013816843252198</v>
      </c>
      <c r="F11" s="50">
        <v>0.20138199116781824</v>
      </c>
      <c r="G11" s="43"/>
      <c r="H11" s="43"/>
      <c r="I11" s="43"/>
      <c r="J11" s="43"/>
      <c r="K11" s="43"/>
    </row>
    <row r="12" spans="1:12" ht="18" x14ac:dyDescent="0.4">
      <c r="A12" s="49"/>
      <c r="B12" s="49"/>
      <c r="C12" s="49"/>
      <c r="D12" s="49"/>
      <c r="E12" s="40" t="s">
        <v>150</v>
      </c>
      <c r="F12" s="42" t="s">
        <v>151</v>
      </c>
      <c r="G12" s="43"/>
      <c r="H12" s="43"/>
      <c r="I12" s="43"/>
      <c r="J12" s="43"/>
      <c r="K12" s="43"/>
    </row>
    <row r="13" spans="1:12" ht="18.5" thickBot="1" x14ac:dyDescent="0.45">
      <c r="A13" s="49"/>
      <c r="B13" s="49"/>
      <c r="C13" s="49"/>
      <c r="D13" s="49"/>
      <c r="E13" s="51">
        <v>0.31452354460471155</v>
      </c>
      <c r="F13" s="52">
        <v>0.31452354788780212</v>
      </c>
      <c r="G13" s="43"/>
      <c r="H13" s="43"/>
      <c r="I13" s="43"/>
      <c r="J13" s="43"/>
      <c r="K13" s="43"/>
    </row>
    <row r="14" spans="1:12" ht="18" x14ac:dyDescent="0.4">
      <c r="A14" s="49"/>
      <c r="B14" s="49"/>
      <c r="C14" s="49"/>
      <c r="D14" s="41" t="s">
        <v>144</v>
      </c>
      <c r="E14" s="42" t="s">
        <v>145</v>
      </c>
      <c r="F14" s="43"/>
      <c r="G14" s="43"/>
      <c r="H14" s="43"/>
      <c r="I14" s="43"/>
      <c r="J14" s="43"/>
      <c r="K14" s="43"/>
    </row>
    <row r="15" spans="1:12" ht="18.5" thickBot="1" x14ac:dyDescent="0.45">
      <c r="A15" s="49"/>
      <c r="B15" s="49"/>
      <c r="C15" s="49"/>
      <c r="D15" s="47">
        <v>0.79570950127174966</v>
      </c>
      <c r="E15" s="50">
        <v>0.25747957620868483</v>
      </c>
      <c r="F15" s="43"/>
      <c r="G15" s="43"/>
      <c r="H15" s="43"/>
      <c r="I15" s="43"/>
      <c r="J15" s="43"/>
      <c r="K15" s="43"/>
    </row>
    <row r="16" spans="1:12" ht="36" x14ac:dyDescent="0.4">
      <c r="A16" s="49"/>
      <c r="B16" s="49"/>
      <c r="C16" s="49"/>
      <c r="D16" s="49"/>
      <c r="E16" s="42" t="s">
        <v>146</v>
      </c>
      <c r="F16" s="43"/>
      <c r="G16" s="43"/>
      <c r="H16" s="43"/>
      <c r="I16" s="43"/>
      <c r="J16" s="43"/>
      <c r="K16" s="43"/>
    </row>
    <row r="17" spans="1:11" ht="18.5" thickBot="1" x14ac:dyDescent="0.45">
      <c r="A17" s="49"/>
      <c r="B17" s="49"/>
      <c r="C17" s="49"/>
      <c r="D17" s="49"/>
      <c r="E17" s="50">
        <v>0.81162366704615185</v>
      </c>
      <c r="F17" s="43"/>
      <c r="G17" s="43"/>
      <c r="H17" s="43"/>
      <c r="I17" s="43"/>
      <c r="J17" s="43"/>
      <c r="K17" s="43"/>
    </row>
    <row r="18" spans="1:11" ht="18" x14ac:dyDescent="0.4">
      <c r="A18" s="49"/>
      <c r="B18" s="49"/>
      <c r="C18" s="49"/>
      <c r="D18" s="40" t="s">
        <v>150</v>
      </c>
      <c r="E18" s="42" t="s">
        <v>151</v>
      </c>
      <c r="F18" s="43"/>
      <c r="G18" s="43"/>
      <c r="H18" s="43"/>
      <c r="I18" s="43"/>
      <c r="J18" s="43"/>
      <c r="K18" s="43"/>
    </row>
    <row r="19" spans="1:11" ht="18.5" thickBot="1" x14ac:dyDescent="0.45">
      <c r="A19" s="49"/>
      <c r="B19" s="49"/>
      <c r="C19" s="49"/>
      <c r="D19" s="51">
        <v>0.48161364550658531</v>
      </c>
      <c r="E19" s="50">
        <v>0.4816136360168457</v>
      </c>
      <c r="F19" s="43"/>
      <c r="G19" s="43"/>
      <c r="H19" s="43"/>
      <c r="I19" s="43"/>
      <c r="J19" s="43"/>
      <c r="K19" s="43"/>
    </row>
    <row r="20" spans="1:11" ht="18" x14ac:dyDescent="0.4">
      <c r="A20" s="49"/>
      <c r="B20" s="49"/>
      <c r="C20" s="41" t="s">
        <v>152</v>
      </c>
      <c r="D20" s="41" t="s">
        <v>144</v>
      </c>
      <c r="E20" s="42" t="s">
        <v>145</v>
      </c>
      <c r="F20" s="43"/>
      <c r="G20" s="43"/>
      <c r="H20" s="43"/>
      <c r="I20" s="43"/>
      <c r="J20" s="43"/>
      <c r="K20" s="43"/>
    </row>
    <row r="21" spans="1:11" ht="18.5" thickBot="1" x14ac:dyDescent="0.45">
      <c r="A21" s="49"/>
      <c r="B21" s="49"/>
      <c r="C21" s="46">
        <v>2.4639614310264588</v>
      </c>
      <c r="D21" s="46">
        <v>1.267515890488365</v>
      </c>
      <c r="E21" s="50">
        <v>0.41014900535163862</v>
      </c>
      <c r="F21" s="43"/>
      <c r="G21" s="43"/>
      <c r="H21" s="43"/>
      <c r="I21" s="43"/>
      <c r="J21" s="43"/>
      <c r="K21" s="43"/>
    </row>
    <row r="22" spans="1:11" ht="36" x14ac:dyDescent="0.4">
      <c r="A22" s="49"/>
      <c r="B22" s="49"/>
      <c r="C22" s="49"/>
      <c r="D22" s="49"/>
      <c r="E22" s="42" t="s">
        <v>146</v>
      </c>
      <c r="F22" s="43"/>
      <c r="G22" s="43"/>
      <c r="H22" s="43"/>
      <c r="I22" s="43"/>
      <c r="J22" s="43"/>
      <c r="K22" s="43"/>
    </row>
    <row r="23" spans="1:11" ht="18.5" thickBot="1" x14ac:dyDescent="0.45">
      <c r="A23" s="49"/>
      <c r="B23" s="49"/>
      <c r="C23" s="49"/>
      <c r="D23" s="49"/>
      <c r="E23" s="53">
        <v>1.2928661941288391</v>
      </c>
      <c r="F23" s="43"/>
      <c r="G23" s="43"/>
      <c r="H23" s="43"/>
      <c r="I23" s="43"/>
      <c r="J23" s="43"/>
      <c r="K23" s="43"/>
    </row>
    <row r="24" spans="1:11" ht="36" x14ac:dyDescent="0.4">
      <c r="A24" s="49"/>
      <c r="B24" s="49"/>
      <c r="C24" s="49"/>
      <c r="D24" s="41" t="s">
        <v>149</v>
      </c>
      <c r="E24" s="42" t="s">
        <v>148</v>
      </c>
      <c r="F24" s="43"/>
      <c r="G24" s="43"/>
      <c r="H24" s="43"/>
      <c r="I24" s="43"/>
      <c r="J24" s="43"/>
      <c r="K24" s="43"/>
    </row>
    <row r="25" spans="1:11" ht="18.5" thickBot="1" x14ac:dyDescent="0.45">
      <c r="A25" s="49"/>
      <c r="B25" s="49"/>
      <c r="C25" s="49"/>
      <c r="D25" s="46">
        <v>1.2662352387702538</v>
      </c>
      <c r="E25" s="53">
        <v>1.2662371678334128</v>
      </c>
      <c r="F25" s="43"/>
      <c r="G25" s="43"/>
      <c r="H25" s="43"/>
      <c r="I25" s="43"/>
      <c r="J25" s="43"/>
      <c r="K25" s="43"/>
    </row>
    <row r="26" spans="1:11" ht="18" x14ac:dyDescent="0.4">
      <c r="A26" s="49"/>
      <c r="B26" s="49"/>
      <c r="C26" s="49"/>
      <c r="D26" s="40" t="s">
        <v>150</v>
      </c>
      <c r="E26" s="42" t="s">
        <v>151</v>
      </c>
      <c r="F26" s="43"/>
      <c r="G26" s="43"/>
      <c r="H26" s="43"/>
      <c r="I26" s="43"/>
      <c r="J26" s="43"/>
      <c r="K26" s="43"/>
    </row>
    <row r="27" spans="1:11" ht="18.5" thickBot="1" x14ac:dyDescent="0.45">
      <c r="A27" s="49"/>
      <c r="B27" s="49"/>
      <c r="C27" s="49"/>
      <c r="D27" s="45">
        <v>2.2612699123668394</v>
      </c>
      <c r="E27" s="53">
        <v>2.2612698078155518</v>
      </c>
      <c r="F27" s="43"/>
      <c r="G27" s="43"/>
      <c r="H27" s="43"/>
      <c r="I27" s="43"/>
      <c r="J27" s="43"/>
      <c r="K27" s="43"/>
    </row>
    <row r="28" spans="1:11" ht="36" x14ac:dyDescent="0.4">
      <c r="A28" s="49"/>
      <c r="B28" s="115" t="s">
        <v>153</v>
      </c>
      <c r="C28" s="41" t="s">
        <v>20</v>
      </c>
      <c r="D28" s="41" t="s">
        <v>154</v>
      </c>
      <c r="E28" s="42" t="s">
        <v>145</v>
      </c>
      <c r="F28" s="43"/>
      <c r="G28" s="43"/>
      <c r="H28" s="43"/>
      <c r="I28" s="43"/>
      <c r="J28" s="43"/>
      <c r="K28" s="43"/>
    </row>
    <row r="29" spans="1:11" ht="18.5" thickBot="1" x14ac:dyDescent="0.45">
      <c r="A29" s="49"/>
      <c r="B29" s="54">
        <v>754.822</v>
      </c>
      <c r="C29" s="55">
        <v>754.822021484375</v>
      </c>
      <c r="D29" s="56">
        <v>5346.938894882499</v>
      </c>
      <c r="E29" s="57">
        <v>4185.180946680267</v>
      </c>
      <c r="F29" s="43"/>
      <c r="G29" s="43"/>
      <c r="H29" s="43"/>
      <c r="I29" s="43"/>
      <c r="J29" s="43"/>
      <c r="K29" s="43"/>
    </row>
    <row r="30" spans="1:11" ht="36" x14ac:dyDescent="0.4">
      <c r="A30" s="49"/>
      <c r="B30" s="49"/>
      <c r="C30" s="49"/>
      <c r="D30" s="49"/>
      <c r="E30" s="112" t="s">
        <v>155</v>
      </c>
      <c r="F30" s="40" t="s">
        <v>156</v>
      </c>
      <c r="G30" s="41" t="s">
        <v>157</v>
      </c>
      <c r="H30" s="41" t="s">
        <v>144</v>
      </c>
      <c r="I30" s="42" t="s">
        <v>145</v>
      </c>
      <c r="J30" s="43"/>
      <c r="K30" s="43"/>
    </row>
    <row r="31" spans="1:11" ht="18.5" thickBot="1" x14ac:dyDescent="0.45">
      <c r="A31" s="49"/>
      <c r="B31" s="49"/>
      <c r="C31" s="49"/>
      <c r="D31" s="49"/>
      <c r="E31" s="46">
        <v>1.8247364244687529</v>
      </c>
      <c r="F31" s="45">
        <v>4.1283567309630769</v>
      </c>
      <c r="G31" s="46">
        <v>1.0601620605468749</v>
      </c>
      <c r="H31" s="47">
        <v>0.21845874929648318</v>
      </c>
      <c r="I31" s="48">
        <v>7.0689950209699842E-2</v>
      </c>
      <c r="J31" s="43"/>
      <c r="K31" s="43"/>
    </row>
    <row r="32" spans="1:11" ht="36" x14ac:dyDescent="0.4">
      <c r="A32" s="49"/>
      <c r="B32" s="49"/>
      <c r="C32" s="49"/>
      <c r="D32" s="49"/>
      <c r="E32" s="49"/>
      <c r="F32" s="49"/>
      <c r="G32" s="49"/>
      <c r="H32" s="49"/>
      <c r="I32" s="42" t="s">
        <v>146</v>
      </c>
      <c r="J32" s="43"/>
      <c r="K32" s="43"/>
    </row>
    <row r="33" spans="1:11" ht="18.5" thickBot="1" x14ac:dyDescent="0.45">
      <c r="A33" s="49"/>
      <c r="B33" s="49"/>
      <c r="C33" s="49"/>
      <c r="D33" s="49"/>
      <c r="E33" s="49"/>
      <c r="F33" s="49"/>
      <c r="G33" s="49"/>
      <c r="H33" s="49"/>
      <c r="I33" s="50">
        <v>0.22282791302252911</v>
      </c>
      <c r="J33" s="43"/>
      <c r="K33" s="43"/>
    </row>
    <row r="34" spans="1:11" ht="18" x14ac:dyDescent="0.4">
      <c r="A34" s="49"/>
      <c r="B34" s="49"/>
      <c r="C34" s="49"/>
      <c r="D34" s="49"/>
      <c r="E34" s="49"/>
      <c r="F34" s="49"/>
      <c r="G34" s="49"/>
      <c r="H34" s="41" t="s">
        <v>147</v>
      </c>
      <c r="I34" s="42" t="s">
        <v>148</v>
      </c>
      <c r="J34" s="43"/>
      <c r="K34" s="43"/>
    </row>
    <row r="35" spans="1:11" ht="18.5" thickBot="1" x14ac:dyDescent="0.45">
      <c r="A35" s="49"/>
      <c r="B35" s="49"/>
      <c r="C35" s="49"/>
      <c r="D35" s="49"/>
      <c r="E35" s="49"/>
      <c r="F35" s="49"/>
      <c r="G35" s="49"/>
      <c r="H35" s="47">
        <v>0.40773932235993471</v>
      </c>
      <c r="I35" s="50">
        <v>0.4077399346989854</v>
      </c>
      <c r="J35" s="43"/>
      <c r="K35" s="43"/>
    </row>
    <row r="36" spans="1:11" ht="18" x14ac:dyDescent="0.4">
      <c r="A36" s="49"/>
      <c r="B36" s="49"/>
      <c r="C36" s="49"/>
      <c r="D36" s="49"/>
      <c r="E36" s="49"/>
      <c r="F36" s="49"/>
      <c r="G36" s="49"/>
      <c r="H36" s="41" t="s">
        <v>149</v>
      </c>
      <c r="I36" s="42" t="s">
        <v>148</v>
      </c>
      <c r="J36" s="43"/>
      <c r="K36" s="43"/>
    </row>
    <row r="37" spans="1:11" ht="18.5" thickBot="1" x14ac:dyDescent="0.45">
      <c r="A37" s="49"/>
      <c r="B37" s="49"/>
      <c r="C37" s="49"/>
      <c r="D37" s="49"/>
      <c r="E37" s="49"/>
      <c r="F37" s="49"/>
      <c r="G37" s="49"/>
      <c r="H37" s="47">
        <v>0.18100122663233378</v>
      </c>
      <c r="I37" s="50">
        <v>0.18100150774038257</v>
      </c>
      <c r="J37" s="43"/>
      <c r="K37" s="43"/>
    </row>
    <row r="38" spans="1:11" ht="18" x14ac:dyDescent="0.4">
      <c r="A38" s="49"/>
      <c r="B38" s="49"/>
      <c r="C38" s="49"/>
      <c r="D38" s="49"/>
      <c r="E38" s="49"/>
      <c r="F38" s="49"/>
      <c r="G38" s="49"/>
      <c r="H38" s="40" t="s">
        <v>150</v>
      </c>
      <c r="I38" s="42" t="s">
        <v>151</v>
      </c>
      <c r="J38" s="43"/>
      <c r="K38" s="43"/>
    </row>
    <row r="39" spans="1:11" ht="18.5" thickBot="1" x14ac:dyDescent="0.45">
      <c r="A39" s="49"/>
      <c r="B39" s="49"/>
      <c r="C39" s="49"/>
      <c r="D39" s="49"/>
      <c r="E39" s="49"/>
      <c r="F39" s="49"/>
      <c r="G39" s="49"/>
      <c r="H39" s="51">
        <v>0.28269277600372561</v>
      </c>
      <c r="I39" s="50">
        <v>0.28269279003143311</v>
      </c>
      <c r="J39" s="43"/>
      <c r="K39" s="43"/>
    </row>
    <row r="40" spans="1:11" ht="36" x14ac:dyDescent="0.4">
      <c r="A40" s="49"/>
      <c r="B40" s="49"/>
      <c r="C40" s="49"/>
      <c r="D40" s="49"/>
      <c r="E40" s="49"/>
      <c r="F40" s="49"/>
      <c r="G40" s="41" t="s">
        <v>158</v>
      </c>
      <c r="H40" s="41" t="s">
        <v>159</v>
      </c>
      <c r="I40" s="42" t="s">
        <v>160</v>
      </c>
      <c r="J40" s="43"/>
      <c r="K40" s="43"/>
    </row>
    <row r="41" spans="1:11" ht="18.5" thickBot="1" x14ac:dyDescent="0.45">
      <c r="A41" s="49"/>
      <c r="B41" s="49"/>
      <c r="C41" s="49"/>
      <c r="D41" s="49"/>
      <c r="E41" s="49"/>
      <c r="F41" s="49"/>
      <c r="G41" s="46">
        <v>3.0496172668457033</v>
      </c>
      <c r="H41" s="46">
        <v>6.6120659239328745</v>
      </c>
      <c r="I41" s="58">
        <v>23.057237257721553</v>
      </c>
      <c r="J41" s="43"/>
      <c r="K41" s="43"/>
    </row>
    <row r="42" spans="1:11" ht="36" x14ac:dyDescent="0.4">
      <c r="A42" s="49"/>
      <c r="B42" s="49"/>
      <c r="C42" s="49"/>
      <c r="D42" s="49"/>
      <c r="E42" s="49"/>
      <c r="F42" s="49"/>
      <c r="G42" s="49"/>
      <c r="H42" s="40" t="s">
        <v>161</v>
      </c>
      <c r="I42" s="41" t="s">
        <v>162</v>
      </c>
      <c r="J42" s="41" t="s">
        <v>149</v>
      </c>
      <c r="K42" s="42" t="s">
        <v>148</v>
      </c>
    </row>
    <row r="43" spans="1:11" ht="18.5" thickBot="1" x14ac:dyDescent="0.45">
      <c r="A43" s="49"/>
      <c r="B43" s="49"/>
      <c r="C43" s="49"/>
      <c r="D43" s="49"/>
      <c r="E43" s="49"/>
      <c r="F43" s="49"/>
      <c r="G43" s="49"/>
      <c r="H43" s="45">
        <v>5.6674850776567487</v>
      </c>
      <c r="I43" s="46">
        <v>4.6009778652000435</v>
      </c>
      <c r="J43" s="46">
        <v>2.8575773966372302</v>
      </c>
      <c r="K43" s="53">
        <v>2.857581691809993</v>
      </c>
    </row>
    <row r="44" spans="1:11" ht="36" x14ac:dyDescent="0.4">
      <c r="A44" s="49"/>
      <c r="B44" s="49"/>
      <c r="C44" s="49"/>
      <c r="D44" s="49"/>
      <c r="E44" s="49"/>
      <c r="F44" s="49"/>
      <c r="G44" s="49"/>
      <c r="H44" s="49"/>
      <c r="I44" s="49"/>
      <c r="J44" s="40" t="s">
        <v>163</v>
      </c>
      <c r="K44" s="42" t="s">
        <v>164</v>
      </c>
    </row>
    <row r="45" spans="1:11" ht="18.5" thickBot="1" x14ac:dyDescent="0.45">
      <c r="A45" s="49"/>
      <c r="B45" s="49"/>
      <c r="C45" s="49"/>
      <c r="D45" s="49"/>
      <c r="E45" s="49"/>
      <c r="F45" s="49"/>
      <c r="G45" s="49"/>
      <c r="H45" s="49"/>
      <c r="I45" s="49"/>
      <c r="J45" s="45">
        <v>1.9840741592478026</v>
      </c>
      <c r="K45" s="53">
        <v>2.0435963392257692</v>
      </c>
    </row>
    <row r="46" spans="1:11" ht="36" x14ac:dyDescent="0.4">
      <c r="A46" s="49"/>
      <c r="B46" s="49"/>
      <c r="C46" s="49"/>
      <c r="D46" s="49"/>
      <c r="E46" s="49"/>
      <c r="F46" s="49"/>
      <c r="G46" s="49"/>
      <c r="H46" s="49"/>
      <c r="I46" s="49"/>
      <c r="J46" s="40" t="s">
        <v>150</v>
      </c>
      <c r="K46" s="42" t="s">
        <v>151</v>
      </c>
    </row>
    <row r="47" spans="1:11" ht="18.5" thickBot="1" x14ac:dyDescent="0.45">
      <c r="A47" s="49"/>
      <c r="B47" s="49"/>
      <c r="C47" s="49"/>
      <c r="D47" s="49"/>
      <c r="E47" s="49"/>
      <c r="F47" s="49"/>
      <c r="G47" s="49"/>
      <c r="H47" s="49"/>
      <c r="I47" s="49"/>
      <c r="J47" s="51">
        <v>0.17324176941961511</v>
      </c>
      <c r="K47" s="52">
        <v>0.17324176430702209</v>
      </c>
    </row>
    <row r="48" spans="1:11" ht="36" x14ac:dyDescent="0.4">
      <c r="A48" s="49"/>
      <c r="B48" s="49"/>
      <c r="C48" s="49"/>
      <c r="D48" s="49"/>
      <c r="E48" s="49"/>
      <c r="F48" s="49"/>
      <c r="G48" s="49"/>
      <c r="H48" s="49"/>
      <c r="I48" s="40" t="s">
        <v>150</v>
      </c>
      <c r="J48" s="42" t="s">
        <v>151</v>
      </c>
      <c r="K48" s="43"/>
    </row>
    <row r="49" spans="1:11" ht="18.5" thickBot="1" x14ac:dyDescent="0.45">
      <c r="A49" s="49"/>
      <c r="B49" s="49"/>
      <c r="C49" s="49"/>
      <c r="D49" s="49"/>
      <c r="E49" s="49"/>
      <c r="F49" s="49"/>
      <c r="G49" s="49"/>
      <c r="H49" s="49"/>
      <c r="I49" s="45">
        <v>1.1507602074565886</v>
      </c>
      <c r="J49" s="59">
        <v>1.1507601737976074</v>
      </c>
      <c r="K49" s="43"/>
    </row>
    <row r="50" spans="1:11" ht="18" x14ac:dyDescent="0.4">
      <c r="A50" s="49"/>
      <c r="B50" s="49"/>
      <c r="C50" s="49"/>
      <c r="D50" s="49"/>
      <c r="E50" s="49"/>
      <c r="F50" s="49"/>
      <c r="G50" s="49"/>
      <c r="H50" s="40" t="s">
        <v>150</v>
      </c>
      <c r="I50" s="42" t="s">
        <v>151</v>
      </c>
      <c r="J50" s="43"/>
      <c r="K50" s="43"/>
    </row>
    <row r="51" spans="1:11" ht="18.5" thickBot="1" x14ac:dyDescent="0.45">
      <c r="A51" s="49"/>
      <c r="B51" s="49"/>
      <c r="C51" s="49"/>
      <c r="D51" s="49"/>
      <c r="E51" s="49"/>
      <c r="F51" s="49"/>
      <c r="G51" s="49"/>
      <c r="H51" s="45">
        <v>1.7893043838073228</v>
      </c>
      <c r="I51" s="53">
        <v>1.7893043756484985</v>
      </c>
      <c r="J51" s="43"/>
      <c r="K51" s="43"/>
    </row>
    <row r="52" spans="1:11" ht="36" x14ac:dyDescent="0.4">
      <c r="A52" s="49"/>
      <c r="B52" s="49"/>
      <c r="C52" s="49"/>
      <c r="D52" s="49"/>
      <c r="E52" s="112" t="s">
        <v>165</v>
      </c>
      <c r="F52" s="40" t="s">
        <v>156</v>
      </c>
      <c r="G52" s="41" t="s">
        <v>157</v>
      </c>
      <c r="H52" s="41" t="s">
        <v>144</v>
      </c>
      <c r="I52" s="42" t="s">
        <v>145</v>
      </c>
      <c r="J52" s="43"/>
      <c r="K52" s="43"/>
    </row>
    <row r="53" spans="1:11" ht="18.5" thickBot="1" x14ac:dyDescent="0.45">
      <c r="A53" s="49"/>
      <c r="B53" s="49"/>
      <c r="C53" s="49"/>
      <c r="D53" s="49"/>
      <c r="E53" s="46">
        <v>2.0130664817145609</v>
      </c>
      <c r="F53" s="45">
        <v>4.5544421726102078</v>
      </c>
      <c r="G53" s="46">
        <v>1.1695808097839355</v>
      </c>
      <c r="H53" s="47">
        <v>0.24100575787908465</v>
      </c>
      <c r="I53" s="48">
        <v>7.7985825915595636E-2</v>
      </c>
      <c r="J53" s="43"/>
      <c r="K53" s="43"/>
    </row>
    <row r="54" spans="1:11" ht="36" x14ac:dyDescent="0.4">
      <c r="A54" s="49"/>
      <c r="B54" s="49"/>
      <c r="C54" s="49"/>
      <c r="D54" s="49"/>
      <c r="E54" s="49"/>
      <c r="F54" s="49"/>
      <c r="G54" s="49"/>
      <c r="H54" s="49"/>
      <c r="I54" s="42" t="s">
        <v>146</v>
      </c>
      <c r="J54" s="43"/>
      <c r="K54" s="43"/>
    </row>
    <row r="55" spans="1:11" ht="18.5" thickBot="1" x14ac:dyDescent="0.45">
      <c r="A55" s="49"/>
      <c r="B55" s="49"/>
      <c r="C55" s="49"/>
      <c r="D55" s="49"/>
      <c r="E55" s="49"/>
      <c r="F55" s="49"/>
      <c r="G55" s="49"/>
      <c r="H55" s="49"/>
      <c r="I55" s="50">
        <v>0.24582587457709038</v>
      </c>
      <c r="J55" s="43"/>
      <c r="K55" s="43"/>
    </row>
    <row r="56" spans="1:11" ht="18" x14ac:dyDescent="0.4">
      <c r="A56" s="49"/>
      <c r="B56" s="49"/>
      <c r="C56" s="49"/>
      <c r="D56" s="49"/>
      <c r="E56" s="49"/>
      <c r="F56" s="49"/>
      <c r="G56" s="49"/>
      <c r="H56" s="41" t="s">
        <v>147</v>
      </c>
      <c r="I56" s="42" t="s">
        <v>148</v>
      </c>
      <c r="J56" s="43"/>
      <c r="K56" s="43"/>
    </row>
    <row r="57" spans="1:11" ht="18.5" thickBot="1" x14ac:dyDescent="0.45">
      <c r="A57" s="49"/>
      <c r="B57" s="49"/>
      <c r="C57" s="49"/>
      <c r="D57" s="49"/>
      <c r="E57" s="49"/>
      <c r="F57" s="49"/>
      <c r="G57" s="49"/>
      <c r="H57" s="47">
        <v>0.44982187584117239</v>
      </c>
      <c r="I57" s="50">
        <v>0.44982257696732536</v>
      </c>
      <c r="J57" s="43"/>
      <c r="K57" s="43"/>
    </row>
    <row r="58" spans="1:11" ht="18" x14ac:dyDescent="0.4">
      <c r="A58" s="49"/>
      <c r="B58" s="49"/>
      <c r="C58" s="49"/>
      <c r="D58" s="49"/>
      <c r="E58" s="49"/>
      <c r="F58" s="49"/>
      <c r="G58" s="49"/>
      <c r="H58" s="41" t="s">
        <v>149</v>
      </c>
      <c r="I58" s="42" t="s">
        <v>148</v>
      </c>
      <c r="J58" s="43"/>
      <c r="K58" s="43"/>
    </row>
    <row r="59" spans="1:11" ht="18.5" thickBot="1" x14ac:dyDescent="0.45">
      <c r="A59" s="49"/>
      <c r="B59" s="49"/>
      <c r="C59" s="49"/>
      <c r="D59" s="49"/>
      <c r="E59" s="49"/>
      <c r="F59" s="49"/>
      <c r="G59" s="49"/>
      <c r="H59" s="47">
        <v>0.19968226469321734</v>
      </c>
      <c r="I59" s="50">
        <v>0.19968257074069132</v>
      </c>
      <c r="J59" s="43"/>
      <c r="K59" s="43"/>
    </row>
    <row r="60" spans="1:11" ht="18" x14ac:dyDescent="0.4">
      <c r="A60" s="49"/>
      <c r="B60" s="49"/>
      <c r="C60" s="49"/>
      <c r="D60" s="49"/>
      <c r="E60" s="49"/>
      <c r="F60" s="49"/>
      <c r="G60" s="49"/>
      <c r="H60" s="40" t="s">
        <v>150</v>
      </c>
      <c r="I60" s="42" t="s">
        <v>151</v>
      </c>
      <c r="J60" s="43"/>
      <c r="K60" s="43"/>
    </row>
    <row r="61" spans="1:11" ht="18.5" thickBot="1" x14ac:dyDescent="0.45">
      <c r="A61" s="49"/>
      <c r="B61" s="49"/>
      <c r="C61" s="49"/>
      <c r="D61" s="49"/>
      <c r="E61" s="49"/>
      <c r="F61" s="49"/>
      <c r="G61" s="49"/>
      <c r="H61" s="51">
        <v>0.31186934351279377</v>
      </c>
      <c r="I61" s="50">
        <v>0.31186935305595398</v>
      </c>
      <c r="J61" s="43"/>
      <c r="K61" s="43"/>
    </row>
    <row r="62" spans="1:11" ht="36" x14ac:dyDescent="0.4">
      <c r="A62" s="49"/>
      <c r="B62" s="49"/>
      <c r="C62" s="49"/>
      <c r="D62" s="49"/>
      <c r="E62" s="49"/>
      <c r="F62" s="49"/>
      <c r="G62" s="41" t="s">
        <v>158</v>
      </c>
      <c r="H62" s="41" t="s">
        <v>159</v>
      </c>
      <c r="I62" s="42" t="s">
        <v>160</v>
      </c>
      <c r="J62" s="43"/>
      <c r="K62" s="43"/>
    </row>
    <row r="63" spans="1:11" ht="18.5" thickBot="1" x14ac:dyDescent="0.45">
      <c r="A63" s="49"/>
      <c r="B63" s="49"/>
      <c r="C63" s="49"/>
      <c r="D63" s="49"/>
      <c r="E63" s="49"/>
      <c r="F63" s="49"/>
      <c r="G63" s="46">
        <v>3.364366605091095</v>
      </c>
      <c r="H63" s="46">
        <v>7.2944934326764042</v>
      </c>
      <c r="I63" s="58">
        <v>25.436961100960318</v>
      </c>
      <c r="J63" s="43"/>
      <c r="K63" s="43"/>
    </row>
    <row r="64" spans="1:11" ht="36" x14ac:dyDescent="0.4">
      <c r="A64" s="49"/>
      <c r="B64" s="49"/>
      <c r="C64" s="49"/>
      <c r="D64" s="49"/>
      <c r="E64" s="49"/>
      <c r="F64" s="49"/>
      <c r="G64" s="49"/>
      <c r="H64" s="40" t="s">
        <v>161</v>
      </c>
      <c r="I64" s="41" t="s">
        <v>162</v>
      </c>
      <c r="J64" s="41" t="s">
        <v>149</v>
      </c>
      <c r="K64" s="42" t="s">
        <v>148</v>
      </c>
    </row>
    <row r="65" spans="1:11" ht="18.5" thickBot="1" x14ac:dyDescent="0.45">
      <c r="A65" s="49"/>
      <c r="B65" s="49"/>
      <c r="C65" s="49"/>
      <c r="D65" s="49"/>
      <c r="E65" s="49"/>
      <c r="F65" s="49"/>
      <c r="G65" s="49"/>
      <c r="H65" s="45">
        <v>6.2524229422940607</v>
      </c>
      <c r="I65" s="46">
        <v>5.0758418852901457</v>
      </c>
      <c r="J65" s="46">
        <v>3.1525061444667815</v>
      </c>
      <c r="K65" s="53">
        <v>3.1525109317566762</v>
      </c>
    </row>
    <row r="66" spans="1:11" ht="36" x14ac:dyDescent="0.4">
      <c r="A66" s="49"/>
      <c r="B66" s="49"/>
      <c r="C66" s="49"/>
      <c r="D66" s="49"/>
      <c r="E66" s="49"/>
      <c r="F66" s="49"/>
      <c r="G66" s="49"/>
      <c r="H66" s="49"/>
      <c r="I66" s="49"/>
      <c r="J66" s="40" t="s">
        <v>163</v>
      </c>
      <c r="K66" s="42" t="s">
        <v>164</v>
      </c>
    </row>
    <row r="67" spans="1:11" ht="18.5" thickBot="1" x14ac:dyDescent="0.45">
      <c r="A67" s="49"/>
      <c r="B67" s="49"/>
      <c r="C67" s="49"/>
      <c r="D67" s="49"/>
      <c r="E67" s="49"/>
      <c r="F67" s="49"/>
      <c r="G67" s="49"/>
      <c r="H67" s="49"/>
      <c r="I67" s="49"/>
      <c r="J67" s="45">
        <v>2.1888491928397307</v>
      </c>
      <c r="K67" s="53">
        <v>2.25451468706131</v>
      </c>
    </row>
    <row r="68" spans="1:11" ht="36" x14ac:dyDescent="0.4">
      <c r="A68" s="49"/>
      <c r="B68" s="49"/>
      <c r="C68" s="49"/>
      <c r="D68" s="49"/>
      <c r="E68" s="49"/>
      <c r="F68" s="49"/>
      <c r="G68" s="49"/>
      <c r="H68" s="49"/>
      <c r="I68" s="49"/>
      <c r="J68" s="40" t="s">
        <v>150</v>
      </c>
      <c r="K68" s="42" t="s">
        <v>151</v>
      </c>
    </row>
    <row r="69" spans="1:11" ht="18.5" thickBot="1" x14ac:dyDescent="0.45">
      <c r="A69" s="49"/>
      <c r="B69" s="49"/>
      <c r="C69" s="49"/>
      <c r="D69" s="49"/>
      <c r="E69" s="49"/>
      <c r="F69" s="49"/>
      <c r="G69" s="49"/>
      <c r="H69" s="49"/>
      <c r="I69" s="49"/>
      <c r="J69" s="51">
        <v>0.19112194238949853</v>
      </c>
      <c r="K69" s="52">
        <v>0.19112193584442139</v>
      </c>
    </row>
    <row r="70" spans="1:11" ht="36" x14ac:dyDescent="0.4">
      <c r="A70" s="49"/>
      <c r="B70" s="49"/>
      <c r="C70" s="49"/>
      <c r="D70" s="49"/>
      <c r="E70" s="49"/>
      <c r="F70" s="49"/>
      <c r="G70" s="49"/>
      <c r="H70" s="49"/>
      <c r="I70" s="40" t="s">
        <v>150</v>
      </c>
      <c r="J70" s="42" t="s">
        <v>151</v>
      </c>
      <c r="K70" s="43"/>
    </row>
    <row r="71" spans="1:11" ht="18.5" thickBot="1" x14ac:dyDescent="0.45">
      <c r="A71" s="49"/>
      <c r="B71" s="49"/>
      <c r="C71" s="49"/>
      <c r="D71" s="49"/>
      <c r="E71" s="49"/>
      <c r="F71" s="49"/>
      <c r="G71" s="49"/>
      <c r="H71" s="49"/>
      <c r="I71" s="45">
        <v>1.2695294417982101</v>
      </c>
      <c r="J71" s="59">
        <v>1.2695294618606567</v>
      </c>
      <c r="K71" s="43"/>
    </row>
    <row r="72" spans="1:11" ht="18" x14ac:dyDescent="0.4">
      <c r="A72" s="49"/>
      <c r="B72" s="49"/>
      <c r="C72" s="49"/>
      <c r="D72" s="49"/>
      <c r="E72" s="49"/>
      <c r="F72" s="49"/>
      <c r="G72" s="49"/>
      <c r="H72" s="40" t="s">
        <v>150</v>
      </c>
      <c r="I72" s="42" t="s">
        <v>151</v>
      </c>
      <c r="J72" s="43"/>
      <c r="K72" s="43"/>
    </row>
    <row r="73" spans="1:11" ht="18.5" thickBot="1" x14ac:dyDescent="0.45">
      <c r="A73" s="49"/>
      <c r="B73" s="49"/>
      <c r="C73" s="49"/>
      <c r="D73" s="49"/>
      <c r="E73" s="49"/>
      <c r="F73" s="49"/>
      <c r="G73" s="49"/>
      <c r="H73" s="45">
        <v>1.973977456803427</v>
      </c>
      <c r="I73" s="59">
        <v>1.9739774465560913</v>
      </c>
      <c r="J73" s="43"/>
      <c r="K73" s="43"/>
    </row>
    <row r="74" spans="1:11" ht="18" x14ac:dyDescent="0.4">
      <c r="A74" s="49"/>
      <c r="B74" s="49"/>
      <c r="C74" s="49"/>
      <c r="D74" s="49"/>
      <c r="E74" s="40" t="s">
        <v>166</v>
      </c>
      <c r="F74" s="41" t="s">
        <v>157</v>
      </c>
      <c r="G74" s="41" t="s">
        <v>144</v>
      </c>
      <c r="H74" s="42" t="s">
        <v>145</v>
      </c>
      <c r="I74" s="43"/>
      <c r="J74" s="43"/>
      <c r="K74" s="43"/>
    </row>
    <row r="75" spans="1:11" ht="18.5" thickBot="1" x14ac:dyDescent="0.45">
      <c r="A75" s="49"/>
      <c r="B75" s="49"/>
      <c r="C75" s="49"/>
      <c r="D75" s="49"/>
      <c r="E75" s="45">
        <v>5.2691277964770755</v>
      </c>
      <c r="F75" s="46">
        <v>2.9833801862716678</v>
      </c>
      <c r="G75" s="47">
        <v>0.61476023414365299</v>
      </c>
      <c r="H75" s="50">
        <v>0.19892712448894015</v>
      </c>
      <c r="I75" s="43"/>
      <c r="J75" s="43"/>
      <c r="K75" s="43"/>
    </row>
    <row r="76" spans="1:11" ht="36" x14ac:dyDescent="0.4">
      <c r="A76" s="49"/>
      <c r="B76" s="49"/>
      <c r="C76" s="49"/>
      <c r="D76" s="49"/>
      <c r="E76" s="49"/>
      <c r="F76" s="49"/>
      <c r="G76" s="49"/>
      <c r="H76" s="42" t="s">
        <v>146</v>
      </c>
      <c r="I76" s="43"/>
      <c r="J76" s="43"/>
      <c r="K76" s="43"/>
    </row>
    <row r="77" spans="1:11" ht="18.5" thickBot="1" x14ac:dyDescent="0.45">
      <c r="A77" s="49"/>
      <c r="B77" s="49"/>
      <c r="C77" s="49"/>
      <c r="D77" s="49"/>
      <c r="E77" s="49"/>
      <c r="F77" s="49"/>
      <c r="G77" s="49"/>
      <c r="H77" s="50">
        <v>0.62705541398671161</v>
      </c>
      <c r="I77" s="43"/>
      <c r="J77" s="43"/>
      <c r="K77" s="43"/>
    </row>
    <row r="78" spans="1:11" ht="18" x14ac:dyDescent="0.4">
      <c r="A78" s="49"/>
      <c r="B78" s="49"/>
      <c r="C78" s="49"/>
      <c r="D78" s="49"/>
      <c r="E78" s="49"/>
      <c r="F78" s="49"/>
      <c r="G78" s="41" t="s">
        <v>147</v>
      </c>
      <c r="H78" s="42" t="s">
        <v>148</v>
      </c>
      <c r="I78" s="43"/>
      <c r="J78" s="43"/>
      <c r="K78" s="43"/>
    </row>
    <row r="79" spans="1:11" ht="18.5" thickBot="1" x14ac:dyDescent="0.45">
      <c r="A79" s="49"/>
      <c r="B79" s="49"/>
      <c r="C79" s="49"/>
      <c r="D79" s="49"/>
      <c r="E79" s="49"/>
      <c r="F79" s="49"/>
      <c r="G79" s="46">
        <v>1.1474107678945824</v>
      </c>
      <c r="H79" s="53">
        <v>1.14741250424236</v>
      </c>
      <c r="I79" s="43"/>
      <c r="J79" s="43"/>
      <c r="K79" s="43"/>
    </row>
    <row r="80" spans="1:11" ht="18" x14ac:dyDescent="0.4">
      <c r="A80" s="49"/>
      <c r="B80" s="49"/>
      <c r="C80" s="49"/>
      <c r="D80" s="49"/>
      <c r="E80" s="49"/>
      <c r="F80" s="49"/>
      <c r="G80" s="41" t="s">
        <v>149</v>
      </c>
      <c r="H80" s="42" t="s">
        <v>148</v>
      </c>
      <c r="I80" s="43"/>
      <c r="J80" s="43"/>
      <c r="K80" s="43"/>
    </row>
    <row r="81" spans="1:11" ht="18.5" thickBot="1" x14ac:dyDescent="0.45">
      <c r="A81" s="49"/>
      <c r="B81" s="49"/>
      <c r="C81" s="49"/>
      <c r="D81" s="49"/>
      <c r="E81" s="49"/>
      <c r="F81" s="49"/>
      <c r="G81" s="47">
        <v>0.50935179672647335</v>
      </c>
      <c r="H81" s="50">
        <v>0.50935256851148469</v>
      </c>
      <c r="I81" s="43"/>
      <c r="J81" s="43"/>
      <c r="K81" s="43"/>
    </row>
    <row r="82" spans="1:11" ht="18" x14ac:dyDescent="0.4">
      <c r="A82" s="49"/>
      <c r="B82" s="49"/>
      <c r="C82" s="49"/>
      <c r="D82" s="49"/>
      <c r="E82" s="49"/>
      <c r="F82" s="49"/>
      <c r="G82" s="40" t="s">
        <v>150</v>
      </c>
      <c r="H82" s="42" t="s">
        <v>151</v>
      </c>
      <c r="I82" s="43"/>
      <c r="J82" s="43"/>
      <c r="K82" s="43"/>
    </row>
    <row r="83" spans="1:11" ht="18.5" thickBot="1" x14ac:dyDescent="0.45">
      <c r="A83" s="49"/>
      <c r="B83" s="49"/>
      <c r="C83" s="49"/>
      <c r="D83" s="49"/>
      <c r="E83" s="49"/>
      <c r="F83" s="49"/>
      <c r="G83" s="51">
        <v>0.79551987607011032</v>
      </c>
      <c r="H83" s="50">
        <v>0.79551988840103149</v>
      </c>
      <c r="I83" s="43"/>
      <c r="J83" s="43"/>
      <c r="K83" s="43"/>
    </row>
    <row r="84" spans="1:11" ht="18" x14ac:dyDescent="0.4">
      <c r="A84" s="49"/>
      <c r="B84" s="49"/>
      <c r="C84" s="49"/>
      <c r="D84" s="49"/>
      <c r="E84" s="49"/>
      <c r="F84" s="41" t="s">
        <v>143</v>
      </c>
      <c r="G84" s="41" t="s">
        <v>144</v>
      </c>
      <c r="H84" s="42" t="s">
        <v>145</v>
      </c>
      <c r="I84" s="43"/>
      <c r="J84" s="43"/>
      <c r="K84" s="43"/>
    </row>
    <row r="85" spans="1:11" ht="18.5" thickBot="1" x14ac:dyDescent="0.45">
      <c r="A85" s="49"/>
      <c r="B85" s="49"/>
      <c r="C85" s="49"/>
      <c r="D85" s="49"/>
      <c r="E85" s="49"/>
      <c r="F85" s="46">
        <v>3.8548939319610596</v>
      </c>
      <c r="G85" s="47">
        <v>0.79434581837235152</v>
      </c>
      <c r="H85" s="50">
        <v>0.25703830520561449</v>
      </c>
      <c r="I85" s="43"/>
      <c r="J85" s="43"/>
      <c r="K85" s="43"/>
    </row>
    <row r="86" spans="1:11" ht="36" x14ac:dyDescent="0.4">
      <c r="A86" s="49"/>
      <c r="B86" s="49"/>
      <c r="C86" s="49"/>
      <c r="D86" s="49"/>
      <c r="E86" s="49"/>
      <c r="F86" s="49"/>
      <c r="G86" s="49"/>
      <c r="H86" s="42" t="s">
        <v>146</v>
      </c>
      <c r="I86" s="43"/>
      <c r="J86" s="43"/>
      <c r="K86" s="43"/>
    </row>
    <row r="87" spans="1:11" ht="18.5" thickBot="1" x14ac:dyDescent="0.45">
      <c r="A87" s="49"/>
      <c r="B87" s="49"/>
      <c r="C87" s="49"/>
      <c r="D87" s="49"/>
      <c r="E87" s="49"/>
      <c r="F87" s="49"/>
      <c r="G87" s="49"/>
      <c r="H87" s="50">
        <v>0.81023269850819357</v>
      </c>
      <c r="I87" s="43"/>
      <c r="J87" s="43"/>
      <c r="K87" s="43"/>
    </row>
    <row r="88" spans="1:11" ht="18" x14ac:dyDescent="0.4">
      <c r="A88" s="49"/>
      <c r="B88" s="49"/>
      <c r="C88" s="49"/>
      <c r="D88" s="49"/>
      <c r="E88" s="49"/>
      <c r="F88" s="49"/>
      <c r="G88" s="41" t="s">
        <v>147</v>
      </c>
      <c r="H88" s="42" t="s">
        <v>148</v>
      </c>
      <c r="I88" s="43"/>
      <c r="J88" s="43"/>
      <c r="K88" s="43"/>
    </row>
    <row r="89" spans="1:11" ht="18.5" thickBot="1" x14ac:dyDescent="0.45">
      <c r="A89" s="49"/>
      <c r="B89" s="49"/>
      <c r="C89" s="49"/>
      <c r="D89" s="49"/>
      <c r="E89" s="49"/>
      <c r="F89" s="49"/>
      <c r="G89" s="46">
        <v>1.4825958069686909</v>
      </c>
      <c r="H89" s="53">
        <v>1.4825980675475614</v>
      </c>
      <c r="I89" s="43"/>
      <c r="J89" s="43"/>
      <c r="K89" s="43"/>
    </row>
    <row r="90" spans="1:11" ht="18" x14ac:dyDescent="0.4">
      <c r="A90" s="49"/>
      <c r="B90" s="49"/>
      <c r="C90" s="49"/>
      <c r="D90" s="49"/>
      <c r="E90" s="49"/>
      <c r="F90" s="49"/>
      <c r="G90" s="41" t="s">
        <v>149</v>
      </c>
      <c r="H90" s="42" t="s">
        <v>148</v>
      </c>
      <c r="I90" s="43"/>
      <c r="J90" s="43"/>
      <c r="K90" s="43"/>
    </row>
    <row r="91" spans="1:11" ht="18.5" thickBot="1" x14ac:dyDescent="0.45">
      <c r="A91" s="49"/>
      <c r="B91" s="49"/>
      <c r="C91" s="49"/>
      <c r="D91" s="49"/>
      <c r="E91" s="49"/>
      <c r="F91" s="49"/>
      <c r="G91" s="47">
        <v>0.65814515536080309</v>
      </c>
      <c r="H91" s="50">
        <v>0.65814613567607272</v>
      </c>
      <c r="I91" s="43"/>
      <c r="J91" s="43"/>
      <c r="K91" s="43"/>
    </row>
    <row r="92" spans="1:11" ht="18" x14ac:dyDescent="0.4">
      <c r="A92" s="49"/>
      <c r="B92" s="49"/>
      <c r="C92" s="49"/>
      <c r="D92" s="49"/>
      <c r="E92" s="49"/>
      <c r="F92" s="49"/>
      <c r="G92" s="40" t="s">
        <v>150</v>
      </c>
      <c r="H92" s="42" t="s">
        <v>151</v>
      </c>
      <c r="I92" s="43"/>
      <c r="J92" s="43"/>
      <c r="K92" s="43"/>
    </row>
    <row r="93" spans="1:11" ht="18.5" thickBot="1" x14ac:dyDescent="0.45">
      <c r="A93" s="49"/>
      <c r="B93" s="49"/>
      <c r="C93" s="49"/>
      <c r="D93" s="49"/>
      <c r="E93" s="49"/>
      <c r="F93" s="49"/>
      <c r="G93" s="60">
        <v>1.0279095033995338</v>
      </c>
      <c r="H93" s="59">
        <v>1.027909517288208</v>
      </c>
      <c r="I93" s="43"/>
      <c r="J93" s="43"/>
      <c r="K93" s="43"/>
    </row>
    <row r="94" spans="1:11" ht="36" x14ac:dyDescent="0.4">
      <c r="A94" s="49"/>
      <c r="B94" s="49"/>
      <c r="C94" s="49"/>
      <c r="D94" s="40" t="s">
        <v>167</v>
      </c>
      <c r="E94" s="40" t="s">
        <v>168</v>
      </c>
      <c r="F94" s="42" t="s">
        <v>169</v>
      </c>
      <c r="G94" s="43"/>
      <c r="H94" s="43"/>
      <c r="I94" s="43"/>
      <c r="J94" s="43"/>
      <c r="K94" s="43"/>
    </row>
    <row r="95" spans="1:11" ht="18.5" thickBot="1" x14ac:dyDescent="0.45">
      <c r="A95" s="49"/>
      <c r="B95" s="49"/>
      <c r="C95" s="49"/>
      <c r="D95" s="61">
        <v>21.061639865483798</v>
      </c>
      <c r="E95" s="61">
        <v>42.123279571533203</v>
      </c>
      <c r="F95" s="58">
        <v>45.293056359291079</v>
      </c>
      <c r="G95" s="43"/>
      <c r="H95" s="43"/>
      <c r="I95" s="43"/>
      <c r="J95" s="43"/>
      <c r="K95" s="43"/>
    </row>
    <row r="96" spans="1:11" ht="36" x14ac:dyDescent="0.4">
      <c r="A96" s="49"/>
      <c r="B96" s="49"/>
      <c r="C96" s="49"/>
      <c r="D96" s="41" t="s">
        <v>170</v>
      </c>
      <c r="E96" s="41" t="s">
        <v>171</v>
      </c>
      <c r="F96" s="41" t="s">
        <v>172</v>
      </c>
      <c r="G96" s="40" t="s">
        <v>173</v>
      </c>
      <c r="H96" s="42" t="s">
        <v>145</v>
      </c>
      <c r="I96" s="43"/>
      <c r="J96" s="43"/>
      <c r="K96" s="43"/>
    </row>
    <row r="97" spans="1:11" ht="18.5" thickBot="1" x14ac:dyDescent="0.45">
      <c r="A97" s="49"/>
      <c r="B97" s="49"/>
      <c r="C97" s="49"/>
      <c r="D97" s="62">
        <v>20.382232127887548</v>
      </c>
      <c r="E97" s="46">
        <v>1.5582747006064892</v>
      </c>
      <c r="F97" s="47">
        <v>0.45238173615046168</v>
      </c>
      <c r="G97" s="51">
        <v>0.46123864739987325</v>
      </c>
      <c r="H97" s="53">
        <v>1.2933131815195085</v>
      </c>
      <c r="I97" s="43"/>
      <c r="J97" s="43"/>
      <c r="K97" s="43"/>
    </row>
    <row r="98" spans="1:11" ht="18" x14ac:dyDescent="0.4">
      <c r="A98" s="49"/>
      <c r="B98" s="49"/>
      <c r="C98" s="49"/>
      <c r="D98" s="49"/>
      <c r="E98" s="49"/>
      <c r="F98" s="49"/>
      <c r="G98" s="49"/>
      <c r="H98" s="42" t="s">
        <v>164</v>
      </c>
      <c r="I98" s="43"/>
      <c r="J98" s="43"/>
      <c r="K98" s="43"/>
    </row>
    <row r="99" spans="1:11" ht="18.5" thickBot="1" x14ac:dyDescent="0.45">
      <c r="A99" s="49"/>
      <c r="B99" s="49"/>
      <c r="C99" s="49"/>
      <c r="D99" s="49"/>
      <c r="E99" s="49"/>
      <c r="F99" s="49"/>
      <c r="G99" s="49"/>
      <c r="H99" s="50">
        <v>0.4672347549498081</v>
      </c>
      <c r="I99" s="43"/>
      <c r="J99" s="43"/>
      <c r="K99" s="43"/>
    </row>
    <row r="100" spans="1:11" ht="36" x14ac:dyDescent="0.4">
      <c r="A100" s="49"/>
      <c r="B100" s="49"/>
      <c r="C100" s="49"/>
      <c r="D100" s="49"/>
      <c r="E100" s="49"/>
      <c r="F100" s="41" t="s">
        <v>174</v>
      </c>
      <c r="G100" s="40" t="s">
        <v>173</v>
      </c>
      <c r="H100" s="42" t="s">
        <v>145</v>
      </c>
      <c r="I100" s="43"/>
      <c r="J100" s="43"/>
      <c r="K100" s="43"/>
    </row>
    <row r="101" spans="1:11" ht="18.5" thickBot="1" x14ac:dyDescent="0.45">
      <c r="A101" s="49"/>
      <c r="B101" s="49"/>
      <c r="C101" s="49"/>
      <c r="D101" s="49"/>
      <c r="E101" s="49"/>
      <c r="F101" s="46">
        <v>1.1103937996401951</v>
      </c>
      <c r="G101" s="45">
        <v>1.1271541039880344</v>
      </c>
      <c r="H101" s="53">
        <v>3.1605401296615598</v>
      </c>
      <c r="I101" s="43"/>
      <c r="J101" s="43"/>
      <c r="K101" s="43"/>
    </row>
    <row r="102" spans="1:11" ht="18" x14ac:dyDescent="0.4">
      <c r="A102" s="49"/>
      <c r="B102" s="49"/>
      <c r="C102" s="49"/>
      <c r="D102" s="49"/>
      <c r="E102" s="49"/>
      <c r="F102" s="49"/>
      <c r="G102" s="49"/>
      <c r="H102" s="42" t="s">
        <v>164</v>
      </c>
      <c r="I102" s="43"/>
      <c r="J102" s="43"/>
      <c r="K102" s="43"/>
    </row>
    <row r="103" spans="1:11" ht="18.5" thickBot="1" x14ac:dyDescent="0.45">
      <c r="A103" s="49"/>
      <c r="B103" s="49"/>
      <c r="C103" s="49"/>
      <c r="D103" s="49"/>
      <c r="E103" s="49"/>
      <c r="F103" s="49"/>
      <c r="G103" s="49"/>
      <c r="H103" s="53">
        <v>1.1418071153163909</v>
      </c>
      <c r="I103" s="43"/>
      <c r="J103" s="43"/>
      <c r="K103" s="43"/>
    </row>
    <row r="104" spans="1:11" ht="36" x14ac:dyDescent="0.4">
      <c r="A104" s="49"/>
      <c r="B104" s="49"/>
      <c r="C104" s="49"/>
      <c r="D104" s="49"/>
      <c r="E104" s="115" t="s">
        <v>175</v>
      </c>
      <c r="F104" s="40" t="s">
        <v>176</v>
      </c>
      <c r="G104" s="112" t="s">
        <v>177</v>
      </c>
      <c r="H104" s="41" t="s">
        <v>144</v>
      </c>
      <c r="I104" s="42" t="s">
        <v>145</v>
      </c>
      <c r="J104" s="43"/>
      <c r="K104" s="43"/>
    </row>
    <row r="105" spans="1:11" ht="18.5" thickBot="1" x14ac:dyDescent="0.45">
      <c r="A105" s="49"/>
      <c r="B105" s="49"/>
      <c r="C105" s="49"/>
      <c r="D105" s="49"/>
      <c r="E105" s="45">
        <v>1.2777852544973212</v>
      </c>
      <c r="F105" s="45">
        <v>1.2777853012084961</v>
      </c>
      <c r="G105" s="46">
        <v>2.6753629744052887</v>
      </c>
      <c r="H105" s="46">
        <v>2.7072071519739578</v>
      </c>
      <c r="I105" s="50">
        <v>0.87601137273715468</v>
      </c>
      <c r="J105" s="43"/>
      <c r="K105" s="43"/>
    </row>
    <row r="106" spans="1:11" ht="36" x14ac:dyDescent="0.4">
      <c r="A106" s="49"/>
      <c r="B106" s="49"/>
      <c r="C106" s="49"/>
      <c r="D106" s="49"/>
      <c r="E106" s="49"/>
      <c r="F106" s="49"/>
      <c r="G106" s="49"/>
      <c r="H106" s="49"/>
      <c r="I106" s="42" t="s">
        <v>146</v>
      </c>
      <c r="J106" s="43"/>
      <c r="K106" s="43"/>
    </row>
    <row r="107" spans="1:11" ht="18.5" thickBot="1" x14ac:dyDescent="0.45">
      <c r="A107" s="49"/>
      <c r="B107" s="49"/>
      <c r="C107" s="49"/>
      <c r="D107" s="49"/>
      <c r="E107" s="49"/>
      <c r="F107" s="49"/>
      <c r="G107" s="49"/>
      <c r="H107" s="49"/>
      <c r="I107" s="59">
        <v>2.761351300884582</v>
      </c>
      <c r="J107" s="43"/>
      <c r="K107" s="43"/>
    </row>
    <row r="108" spans="1:11" ht="18" x14ac:dyDescent="0.4">
      <c r="A108" s="49"/>
      <c r="B108" s="49"/>
      <c r="C108" s="49"/>
      <c r="D108" s="49"/>
      <c r="E108" s="49"/>
      <c r="F108" s="49"/>
      <c r="G108" s="41" t="s">
        <v>149</v>
      </c>
      <c r="H108" s="42" t="s">
        <v>148</v>
      </c>
      <c r="I108" s="43"/>
      <c r="J108" s="43"/>
      <c r="K108" s="43"/>
    </row>
    <row r="109" spans="1:11" ht="18.5" thickBot="1" x14ac:dyDescent="0.45">
      <c r="A109" s="49"/>
      <c r="B109" s="49"/>
      <c r="C109" s="49"/>
      <c r="D109" s="49"/>
      <c r="E109" s="49"/>
      <c r="F109" s="49"/>
      <c r="G109" s="47">
        <v>0.47414395836353307</v>
      </c>
      <c r="H109" s="50">
        <v>0.47414467687514905</v>
      </c>
      <c r="I109" s="43"/>
      <c r="J109" s="43"/>
      <c r="K109" s="43"/>
    </row>
    <row r="110" spans="1:11" ht="18" x14ac:dyDescent="0.4">
      <c r="A110" s="49"/>
      <c r="B110" s="49"/>
      <c r="C110" s="49"/>
      <c r="D110" s="49"/>
      <c r="E110" s="49"/>
      <c r="F110" s="49"/>
      <c r="G110" s="40" t="s">
        <v>150</v>
      </c>
      <c r="H110" s="42" t="s">
        <v>151</v>
      </c>
      <c r="I110" s="43"/>
      <c r="J110" s="43"/>
      <c r="K110" s="43"/>
    </row>
    <row r="111" spans="1:11" ht="18.5" thickBot="1" x14ac:dyDescent="0.45">
      <c r="A111" s="49"/>
      <c r="B111" s="49"/>
      <c r="C111" s="49"/>
      <c r="D111" s="49"/>
      <c r="E111" s="49"/>
      <c r="F111" s="49"/>
      <c r="G111" s="60">
        <v>5.828758207845687</v>
      </c>
      <c r="H111" s="59">
        <v>5.8287582397460938</v>
      </c>
      <c r="I111" s="43"/>
      <c r="J111" s="43"/>
      <c r="K111" s="43"/>
    </row>
    <row r="112" spans="1:11" ht="18" x14ac:dyDescent="0.4">
      <c r="A112" s="49"/>
      <c r="B112" s="49"/>
      <c r="C112" s="49"/>
      <c r="D112" s="49"/>
      <c r="E112" s="41" t="s">
        <v>149</v>
      </c>
      <c r="F112" s="42" t="s">
        <v>148</v>
      </c>
      <c r="G112" s="43"/>
      <c r="H112" s="43"/>
      <c r="I112" s="43"/>
      <c r="J112" s="43"/>
      <c r="K112" s="43"/>
    </row>
    <row r="113" spans="1:11" ht="18.5" thickBot="1" x14ac:dyDescent="0.45">
      <c r="A113" s="49"/>
      <c r="B113" s="49"/>
      <c r="C113" s="49"/>
      <c r="D113" s="49"/>
      <c r="E113" s="62">
        <v>31.165494012129784</v>
      </c>
      <c r="F113" s="58">
        <v>31.165542556258107</v>
      </c>
      <c r="G113" s="43"/>
      <c r="H113" s="43"/>
      <c r="I113" s="43"/>
      <c r="J113" s="43"/>
      <c r="K113" s="43"/>
    </row>
    <row r="114" spans="1:11" ht="18" x14ac:dyDescent="0.4">
      <c r="A114" s="49"/>
      <c r="B114" s="49"/>
      <c r="C114" s="49"/>
      <c r="D114" s="112" t="s">
        <v>177</v>
      </c>
      <c r="E114" s="41" t="s">
        <v>144</v>
      </c>
      <c r="F114" s="42" t="s">
        <v>145</v>
      </c>
      <c r="G114" s="43"/>
      <c r="H114" s="43"/>
      <c r="I114" s="43"/>
      <c r="J114" s="43"/>
      <c r="K114" s="43"/>
    </row>
    <row r="115" spans="1:11" ht="18.5" thickBot="1" x14ac:dyDescent="0.45">
      <c r="A115" s="49"/>
      <c r="B115" s="49"/>
      <c r="C115" s="49"/>
      <c r="D115" s="46">
        <v>3.3970386879812575</v>
      </c>
      <c r="E115" s="46">
        <v>3.4374726868603407</v>
      </c>
      <c r="F115" s="53">
        <v>1.1123142225486564</v>
      </c>
      <c r="G115" s="43"/>
      <c r="H115" s="43"/>
      <c r="I115" s="43"/>
      <c r="J115" s="43"/>
      <c r="K115" s="43"/>
    </row>
    <row r="116" spans="1:11" ht="36" x14ac:dyDescent="0.4">
      <c r="A116" s="49"/>
      <c r="B116" s="49"/>
      <c r="C116" s="49"/>
      <c r="D116" s="49"/>
      <c r="E116" s="49"/>
      <c r="F116" s="42" t="s">
        <v>146</v>
      </c>
      <c r="G116" s="43"/>
      <c r="H116" s="43"/>
      <c r="I116" s="43"/>
      <c r="J116" s="43"/>
      <c r="K116" s="43"/>
    </row>
    <row r="117" spans="1:11" ht="18.5" thickBot="1" x14ac:dyDescent="0.45">
      <c r="A117" s="49"/>
      <c r="B117" s="49"/>
      <c r="C117" s="49"/>
      <c r="D117" s="49"/>
      <c r="E117" s="49"/>
      <c r="F117" s="59">
        <v>3.5062219749842782</v>
      </c>
      <c r="G117" s="43"/>
      <c r="H117" s="43"/>
      <c r="I117" s="43"/>
      <c r="J117" s="43"/>
      <c r="K117" s="43"/>
    </row>
    <row r="118" spans="1:11" ht="36" x14ac:dyDescent="0.4">
      <c r="A118" s="49"/>
      <c r="B118" s="49"/>
      <c r="C118" s="49"/>
      <c r="D118" s="41" t="s">
        <v>149</v>
      </c>
      <c r="E118" s="42" t="s">
        <v>148</v>
      </c>
      <c r="F118" s="43"/>
      <c r="G118" s="43"/>
      <c r="H118" s="43"/>
      <c r="I118" s="43"/>
      <c r="J118" s="43"/>
      <c r="K118" s="43"/>
    </row>
    <row r="119" spans="1:11" ht="18.5" thickBot="1" x14ac:dyDescent="0.45">
      <c r="A119" s="49"/>
      <c r="B119" s="49"/>
      <c r="C119" s="49"/>
      <c r="D119" s="56">
        <v>3045.0035687457603</v>
      </c>
      <c r="E119" s="57">
        <v>3045.0083164928205</v>
      </c>
      <c r="F119" s="43"/>
      <c r="G119" s="43"/>
      <c r="H119" s="43"/>
      <c r="I119" s="43"/>
      <c r="J119" s="43"/>
      <c r="K119" s="43"/>
    </row>
    <row r="120" spans="1:11" ht="36" x14ac:dyDescent="0.4">
      <c r="A120" s="49"/>
      <c r="B120" s="49"/>
      <c r="C120" s="49"/>
      <c r="D120" s="41" t="s">
        <v>178</v>
      </c>
      <c r="E120" s="40" t="s">
        <v>179</v>
      </c>
      <c r="F120" s="42" t="s">
        <v>180</v>
      </c>
      <c r="G120" s="43"/>
      <c r="H120" s="43"/>
      <c r="I120" s="43"/>
      <c r="J120" s="43"/>
      <c r="K120" s="43"/>
    </row>
    <row r="121" spans="1:11" ht="18.5" thickBot="1" x14ac:dyDescent="0.45">
      <c r="A121" s="49"/>
      <c r="B121" s="49"/>
      <c r="C121" s="49"/>
      <c r="D121" s="62">
        <v>38.726241042986338</v>
      </c>
      <c r="E121" s="61">
        <v>86.944139719703898</v>
      </c>
      <c r="F121" s="58">
        <v>86.944137573242188</v>
      </c>
      <c r="G121" s="43"/>
      <c r="H121" s="43"/>
      <c r="I121" s="43"/>
      <c r="J121" s="43"/>
      <c r="K121" s="43"/>
    </row>
    <row r="122" spans="1:11" ht="36" x14ac:dyDescent="0.4">
      <c r="A122" s="49"/>
      <c r="B122" s="49"/>
      <c r="C122" s="49"/>
      <c r="D122" s="41" t="s">
        <v>181</v>
      </c>
      <c r="E122" s="40" t="s">
        <v>179</v>
      </c>
      <c r="F122" s="42" t="s">
        <v>180</v>
      </c>
      <c r="G122" s="43"/>
      <c r="H122" s="43"/>
      <c r="I122" s="43"/>
      <c r="J122" s="43"/>
      <c r="K122" s="43"/>
    </row>
    <row r="123" spans="1:11" ht="18.5" thickBot="1" x14ac:dyDescent="0.45">
      <c r="A123" s="49"/>
      <c r="B123" s="49"/>
      <c r="C123" s="49"/>
      <c r="D123" s="55">
        <v>129.76687788088404</v>
      </c>
      <c r="E123" s="54">
        <v>105.03895535889065</v>
      </c>
      <c r="F123" s="63">
        <v>105.03895568847656</v>
      </c>
      <c r="G123" s="43"/>
      <c r="H123" s="43"/>
      <c r="I123" s="43"/>
      <c r="J123" s="43"/>
      <c r="K123" s="43"/>
    </row>
    <row r="124" spans="1:11" ht="18" x14ac:dyDescent="0.4">
      <c r="A124" s="49"/>
      <c r="B124" s="49"/>
      <c r="C124" s="49"/>
      <c r="D124" s="49"/>
      <c r="E124" s="40" t="s">
        <v>150</v>
      </c>
      <c r="F124" s="42" t="s">
        <v>151</v>
      </c>
      <c r="G124" s="43"/>
      <c r="H124" s="43"/>
      <c r="I124" s="43"/>
      <c r="J124" s="43"/>
      <c r="K124" s="43"/>
    </row>
    <row r="125" spans="1:11" ht="18.5" thickBot="1" x14ac:dyDescent="0.45">
      <c r="A125" s="49"/>
      <c r="B125" s="49"/>
      <c r="C125" s="49"/>
      <c r="D125" s="49"/>
      <c r="E125" s="61">
        <v>30.660384552749647</v>
      </c>
      <c r="F125" s="58">
        <v>30.660385131835938</v>
      </c>
      <c r="G125" s="43"/>
      <c r="H125" s="43"/>
      <c r="I125" s="43"/>
      <c r="J125" s="43"/>
      <c r="K125" s="43"/>
    </row>
    <row r="126" spans="1:11" ht="36" x14ac:dyDescent="0.4">
      <c r="A126" s="49"/>
      <c r="B126" s="49"/>
      <c r="C126" s="49"/>
      <c r="D126" s="41" t="s">
        <v>182</v>
      </c>
      <c r="E126" s="40" t="s">
        <v>161</v>
      </c>
      <c r="F126" s="41" t="s">
        <v>162</v>
      </c>
      <c r="G126" s="41" t="s">
        <v>149</v>
      </c>
      <c r="H126" s="42" t="s">
        <v>148</v>
      </c>
      <c r="I126" s="43"/>
      <c r="J126" s="43"/>
      <c r="K126" s="43"/>
    </row>
    <row r="127" spans="1:11" ht="18.5" thickBot="1" x14ac:dyDescent="0.45">
      <c r="A127" s="49"/>
      <c r="B127" s="49"/>
      <c r="C127" s="49"/>
      <c r="D127" s="62">
        <v>14.267562489521282</v>
      </c>
      <c r="E127" s="45">
        <v>4.084089870452881</v>
      </c>
      <c r="F127" s="46">
        <v>3.3155457457256321</v>
      </c>
      <c r="G127" s="46">
        <v>2.0592206567366271</v>
      </c>
      <c r="H127" s="53">
        <v>2.0592237000275526</v>
      </c>
      <c r="I127" s="43"/>
      <c r="J127" s="43"/>
      <c r="K127" s="43"/>
    </row>
    <row r="128" spans="1:11" ht="18" x14ac:dyDescent="0.4">
      <c r="A128" s="49"/>
      <c r="B128" s="49"/>
      <c r="C128" s="49"/>
      <c r="D128" s="49"/>
      <c r="E128" s="49"/>
      <c r="F128" s="49"/>
      <c r="G128" s="40" t="s">
        <v>163</v>
      </c>
      <c r="H128" s="42" t="s">
        <v>164</v>
      </c>
      <c r="I128" s="43"/>
      <c r="J128" s="43"/>
      <c r="K128" s="43"/>
    </row>
    <row r="129" spans="1:11" ht="18.5" thickBot="1" x14ac:dyDescent="0.45">
      <c r="A129" s="49"/>
      <c r="B129" s="49"/>
      <c r="C129" s="49"/>
      <c r="D129" s="49"/>
      <c r="E129" s="49"/>
      <c r="F129" s="49"/>
      <c r="G129" s="45">
        <v>1.429758822290651</v>
      </c>
      <c r="H129" s="53">
        <v>1.4726515507698059</v>
      </c>
      <c r="I129" s="43"/>
      <c r="J129" s="43"/>
      <c r="K129" s="43"/>
    </row>
    <row r="130" spans="1:11" ht="18" x14ac:dyDescent="0.4">
      <c r="A130" s="49"/>
      <c r="B130" s="49"/>
      <c r="C130" s="49"/>
      <c r="D130" s="49"/>
      <c r="E130" s="49"/>
      <c r="F130" s="49"/>
      <c r="G130" s="40" t="s">
        <v>150</v>
      </c>
      <c r="H130" s="42" t="s">
        <v>151</v>
      </c>
      <c r="I130" s="43"/>
      <c r="J130" s="43"/>
      <c r="K130" s="43"/>
    </row>
    <row r="131" spans="1:11" ht="18.5" thickBot="1" x14ac:dyDescent="0.45">
      <c r="A131" s="49"/>
      <c r="B131" s="49"/>
      <c r="C131" s="49"/>
      <c r="D131" s="49"/>
      <c r="E131" s="49"/>
      <c r="F131" s="49"/>
      <c r="G131" s="51">
        <v>0.1248410736375109</v>
      </c>
      <c r="H131" s="52">
        <v>0.12484107166528702</v>
      </c>
      <c r="I131" s="43"/>
      <c r="J131" s="43"/>
      <c r="K131" s="43"/>
    </row>
    <row r="132" spans="1:11" ht="18" x14ac:dyDescent="0.4">
      <c r="A132" s="49"/>
      <c r="B132" s="49"/>
      <c r="C132" s="49"/>
      <c r="D132" s="49"/>
      <c r="E132" s="49"/>
      <c r="F132" s="40" t="s">
        <v>150</v>
      </c>
      <c r="G132" s="42" t="s">
        <v>151</v>
      </c>
      <c r="H132" s="43"/>
      <c r="I132" s="43"/>
      <c r="J132" s="43"/>
      <c r="K132" s="43"/>
    </row>
    <row r="133" spans="1:11" ht="18.5" thickBot="1" x14ac:dyDescent="0.45">
      <c r="A133" s="49"/>
      <c r="B133" s="49"/>
      <c r="C133" s="49"/>
      <c r="D133" s="49"/>
      <c r="E133" s="49"/>
      <c r="F133" s="51">
        <v>0.82925808859920491</v>
      </c>
      <c r="G133" s="50">
        <v>0.82925808429718018</v>
      </c>
      <c r="H133" s="43"/>
      <c r="I133" s="43"/>
      <c r="J133" s="43"/>
      <c r="K133" s="43"/>
    </row>
    <row r="134" spans="1:11" ht="36" x14ac:dyDescent="0.4">
      <c r="A134" s="49"/>
      <c r="B134" s="49"/>
      <c r="C134" s="49"/>
      <c r="D134" s="49"/>
      <c r="E134" s="40" t="s">
        <v>183</v>
      </c>
      <c r="F134" s="41" t="s">
        <v>184</v>
      </c>
      <c r="G134" s="42" t="s">
        <v>185</v>
      </c>
      <c r="H134" s="43"/>
      <c r="I134" s="43"/>
      <c r="J134" s="43"/>
      <c r="K134" s="43"/>
    </row>
    <row r="135" spans="1:11" ht="18.5" thickBot="1" x14ac:dyDescent="0.45">
      <c r="A135" s="49"/>
      <c r="B135" s="49"/>
      <c r="C135" s="49"/>
      <c r="D135" s="49"/>
      <c r="E135" s="61">
        <v>16.051008224487305</v>
      </c>
      <c r="F135" s="46">
        <v>6.4655708269386292</v>
      </c>
      <c r="G135" s="58">
        <v>24.867555019548384</v>
      </c>
      <c r="H135" s="43"/>
      <c r="I135" s="43"/>
      <c r="J135" s="43"/>
      <c r="K135" s="43"/>
    </row>
    <row r="136" spans="1:11" ht="18" x14ac:dyDescent="0.4">
      <c r="A136" s="49"/>
      <c r="B136" s="49"/>
      <c r="C136" s="49"/>
      <c r="D136" s="40" t="s">
        <v>161</v>
      </c>
      <c r="E136" s="41" t="s">
        <v>162</v>
      </c>
      <c r="F136" s="41" t="s">
        <v>149</v>
      </c>
      <c r="G136" s="42" t="s">
        <v>148</v>
      </c>
      <c r="H136" s="43"/>
      <c r="I136" s="43"/>
      <c r="J136" s="43"/>
      <c r="K136" s="43"/>
    </row>
    <row r="137" spans="1:11" ht="18.5" thickBot="1" x14ac:dyDescent="0.45">
      <c r="A137" s="49"/>
      <c r="B137" s="49"/>
      <c r="C137" s="49"/>
      <c r="D137" s="61">
        <v>35.32920235500508</v>
      </c>
      <c r="E137" s="62">
        <v>28.680951748504643</v>
      </c>
      <c r="F137" s="62">
        <v>17.81317845438037</v>
      </c>
      <c r="G137" s="58">
        <v>17.813206244115189</v>
      </c>
      <c r="H137" s="43"/>
      <c r="I137" s="43"/>
      <c r="J137" s="43"/>
      <c r="K137" s="43"/>
    </row>
    <row r="138" spans="1:11" ht="18" x14ac:dyDescent="0.4">
      <c r="A138" s="49"/>
      <c r="B138" s="49"/>
      <c r="C138" s="49"/>
      <c r="D138" s="49"/>
      <c r="E138" s="49"/>
      <c r="F138" s="40" t="s">
        <v>163</v>
      </c>
      <c r="G138" s="42" t="s">
        <v>164</v>
      </c>
      <c r="H138" s="43"/>
      <c r="I138" s="43"/>
      <c r="J138" s="43"/>
      <c r="K138" s="43"/>
    </row>
    <row r="139" spans="1:11" ht="18.5" thickBot="1" x14ac:dyDescent="0.45">
      <c r="A139" s="49"/>
      <c r="B139" s="49"/>
      <c r="C139" s="49"/>
      <c r="D139" s="49"/>
      <c r="E139" s="49"/>
      <c r="F139" s="61">
        <v>12.368052430354718</v>
      </c>
      <c r="G139" s="58">
        <v>12.739094057083129</v>
      </c>
      <c r="H139" s="43"/>
      <c r="I139" s="43"/>
      <c r="J139" s="43"/>
      <c r="K139" s="43"/>
    </row>
    <row r="140" spans="1:11" ht="18" x14ac:dyDescent="0.4">
      <c r="A140" s="49"/>
      <c r="B140" s="49"/>
      <c r="C140" s="49"/>
      <c r="D140" s="49"/>
      <c r="E140" s="49"/>
      <c r="F140" s="40" t="s">
        <v>150</v>
      </c>
      <c r="G140" s="42" t="s">
        <v>151</v>
      </c>
      <c r="H140" s="43"/>
      <c r="I140" s="43"/>
      <c r="J140" s="43"/>
      <c r="K140" s="43"/>
    </row>
    <row r="141" spans="1:11" ht="18.5" thickBot="1" x14ac:dyDescent="0.45">
      <c r="A141" s="49"/>
      <c r="B141" s="49"/>
      <c r="C141" s="49"/>
      <c r="D141" s="49"/>
      <c r="E141" s="49"/>
      <c r="F141" s="45">
        <v>1.0799310486063403</v>
      </c>
      <c r="G141" s="59">
        <v>1.0799310207366943</v>
      </c>
      <c r="H141" s="43"/>
      <c r="I141" s="43"/>
      <c r="J141" s="43"/>
      <c r="K141" s="43"/>
    </row>
    <row r="142" spans="1:11" ht="18" x14ac:dyDescent="0.4">
      <c r="A142" s="49"/>
      <c r="B142" s="49"/>
      <c r="C142" s="49"/>
      <c r="D142" s="49"/>
      <c r="E142" s="40" t="s">
        <v>150</v>
      </c>
      <c r="F142" s="42" t="s">
        <v>151</v>
      </c>
      <c r="G142" s="43"/>
      <c r="H142" s="43"/>
      <c r="I142" s="43"/>
      <c r="J142" s="43"/>
      <c r="K142" s="43"/>
    </row>
    <row r="143" spans="1:11" ht="18.5" thickBot="1" x14ac:dyDescent="0.45">
      <c r="A143" s="49"/>
      <c r="B143" s="49"/>
      <c r="C143" s="49"/>
      <c r="D143" s="49"/>
      <c r="E143" s="45">
        <v>7.17345289439392</v>
      </c>
      <c r="F143" s="53">
        <v>7.1734528541564941</v>
      </c>
      <c r="G143" s="43"/>
      <c r="H143" s="43"/>
      <c r="I143" s="43"/>
      <c r="J143" s="43"/>
      <c r="K143" s="43"/>
    </row>
    <row r="144" spans="1:11" ht="36" x14ac:dyDescent="0.4">
      <c r="A144" s="49"/>
      <c r="B144" s="41" t="s">
        <v>186</v>
      </c>
      <c r="C144" s="40" t="s">
        <v>187</v>
      </c>
      <c r="D144" s="113" t="s">
        <v>188</v>
      </c>
      <c r="E144" s="40" t="s">
        <v>189</v>
      </c>
      <c r="F144" s="40" t="s">
        <v>190</v>
      </c>
      <c r="G144" s="42" t="s">
        <v>191</v>
      </c>
      <c r="H144" s="43"/>
      <c r="I144" s="43"/>
      <c r="J144" s="43"/>
      <c r="K144" s="43"/>
    </row>
    <row r="145" spans="1:11" ht="18.5" thickBot="1" x14ac:dyDescent="0.45">
      <c r="A145" s="49"/>
      <c r="B145" s="62">
        <v>34.732599999999998</v>
      </c>
      <c r="C145" s="61">
        <v>56.197348686218263</v>
      </c>
      <c r="D145" s="51">
        <v>0.3221602978617859</v>
      </c>
      <c r="E145" s="51">
        <v>0.64690755442321302</v>
      </c>
      <c r="F145" s="45">
        <v>1.8969076543545722</v>
      </c>
      <c r="G145" s="53">
        <v>1.8969076871871948</v>
      </c>
      <c r="H145" s="43"/>
      <c r="I145" s="43"/>
      <c r="J145" s="43"/>
      <c r="K145" s="43"/>
    </row>
    <row r="146" spans="1:11" ht="18" x14ac:dyDescent="0.4">
      <c r="A146" s="49"/>
      <c r="B146" s="49"/>
      <c r="C146" s="49"/>
      <c r="D146" s="113" t="s">
        <v>192</v>
      </c>
      <c r="E146" s="41" t="s">
        <v>157</v>
      </c>
      <c r="F146" s="41" t="s">
        <v>144</v>
      </c>
      <c r="G146" s="42" t="s">
        <v>145</v>
      </c>
      <c r="H146" s="43"/>
      <c r="I146" s="43"/>
      <c r="J146" s="43"/>
      <c r="K146" s="43"/>
    </row>
    <row r="147" spans="1:11" ht="18.5" thickBot="1" x14ac:dyDescent="0.45">
      <c r="A147" s="49"/>
      <c r="B147" s="49"/>
      <c r="C147" s="49"/>
      <c r="D147" s="45">
        <v>1.039650966644287</v>
      </c>
      <c r="E147" s="47">
        <v>0.67577309608459468</v>
      </c>
      <c r="F147" s="47">
        <v>0.13925091956441873</v>
      </c>
      <c r="G147" s="48">
        <v>4.5059494807829364E-2</v>
      </c>
      <c r="H147" s="43"/>
      <c r="I147" s="43"/>
      <c r="J147" s="43"/>
      <c r="K147" s="43"/>
    </row>
    <row r="148" spans="1:11" ht="36" x14ac:dyDescent="0.4">
      <c r="A148" s="49"/>
      <c r="B148" s="49"/>
      <c r="C148" s="49"/>
      <c r="D148" s="49"/>
      <c r="E148" s="49"/>
      <c r="F148" s="49"/>
      <c r="G148" s="42" t="s">
        <v>146</v>
      </c>
      <c r="H148" s="43"/>
      <c r="I148" s="43"/>
      <c r="J148" s="43"/>
      <c r="K148" s="43"/>
    </row>
    <row r="149" spans="1:11" ht="18.5" thickBot="1" x14ac:dyDescent="0.45">
      <c r="A149" s="49"/>
      <c r="B149" s="49"/>
      <c r="C149" s="49"/>
      <c r="D149" s="49"/>
      <c r="E149" s="49"/>
      <c r="F149" s="49"/>
      <c r="G149" s="50">
        <v>0.14203593523680791</v>
      </c>
      <c r="H149" s="43"/>
      <c r="I149" s="43"/>
      <c r="J149" s="43"/>
      <c r="K149" s="43"/>
    </row>
    <row r="150" spans="1:11" ht="18" x14ac:dyDescent="0.4">
      <c r="A150" s="49"/>
      <c r="B150" s="49"/>
      <c r="C150" s="49"/>
      <c r="D150" s="49"/>
      <c r="E150" s="49"/>
      <c r="F150" s="41" t="s">
        <v>147</v>
      </c>
      <c r="G150" s="42" t="s">
        <v>148</v>
      </c>
      <c r="H150" s="43"/>
      <c r="I150" s="43"/>
      <c r="J150" s="43"/>
      <c r="K150" s="43"/>
    </row>
    <row r="151" spans="1:11" ht="18.5" thickBot="1" x14ac:dyDescent="0.45">
      <c r="A151" s="49"/>
      <c r="B151" s="49"/>
      <c r="C151" s="49"/>
      <c r="D151" s="49"/>
      <c r="E151" s="49"/>
      <c r="F151" s="47">
        <v>0.25990296000521823</v>
      </c>
      <c r="G151" s="50">
        <v>0.25990335137136616</v>
      </c>
      <c r="H151" s="43"/>
      <c r="I151" s="43"/>
      <c r="J151" s="43"/>
      <c r="K151" s="43"/>
    </row>
    <row r="152" spans="1:11" ht="18" x14ac:dyDescent="0.4">
      <c r="A152" s="49"/>
      <c r="B152" s="49"/>
      <c r="C152" s="49"/>
      <c r="D152" s="49"/>
      <c r="E152" s="49"/>
      <c r="F152" s="41" t="s">
        <v>149</v>
      </c>
      <c r="G152" s="42" t="s">
        <v>148</v>
      </c>
      <c r="H152" s="43"/>
      <c r="I152" s="43"/>
      <c r="J152" s="43"/>
      <c r="K152" s="43"/>
    </row>
    <row r="153" spans="1:11" ht="18.5" thickBot="1" x14ac:dyDescent="0.45">
      <c r="A153" s="49"/>
      <c r="B153" s="49"/>
      <c r="C153" s="49"/>
      <c r="D153" s="49"/>
      <c r="E153" s="49"/>
      <c r="F153" s="47">
        <v>0.11537458367773411</v>
      </c>
      <c r="G153" s="50">
        <v>0.1153747563793312</v>
      </c>
      <c r="H153" s="43"/>
      <c r="I153" s="43"/>
      <c r="J153" s="43"/>
      <c r="K153" s="43"/>
    </row>
    <row r="154" spans="1:11" ht="18" x14ac:dyDescent="0.4">
      <c r="A154" s="49"/>
      <c r="B154" s="49"/>
      <c r="C154" s="49"/>
      <c r="D154" s="49"/>
      <c r="E154" s="49"/>
      <c r="F154" s="40" t="s">
        <v>150</v>
      </c>
      <c r="G154" s="42" t="s">
        <v>151</v>
      </c>
      <c r="H154" s="43"/>
      <c r="I154" s="43"/>
      <c r="J154" s="43"/>
      <c r="K154" s="43"/>
    </row>
    <row r="155" spans="1:11" ht="18.5" thickBot="1" x14ac:dyDescent="0.45">
      <c r="A155" s="49"/>
      <c r="B155" s="49"/>
      <c r="C155" s="49"/>
      <c r="D155" s="49"/>
      <c r="E155" s="49"/>
      <c r="F155" s="51">
        <v>0.18019525031388042</v>
      </c>
      <c r="G155" s="50">
        <v>0.18019525706768036</v>
      </c>
      <c r="H155" s="43"/>
      <c r="I155" s="43"/>
      <c r="J155" s="43"/>
      <c r="K155" s="43"/>
    </row>
    <row r="156" spans="1:11" ht="36" x14ac:dyDescent="0.4">
      <c r="A156" s="49"/>
      <c r="B156" s="49"/>
      <c r="C156" s="49"/>
      <c r="D156" s="49"/>
      <c r="E156" s="112" t="s">
        <v>155</v>
      </c>
      <c r="F156" s="40" t="s">
        <v>156</v>
      </c>
      <c r="G156" s="41" t="s">
        <v>157</v>
      </c>
      <c r="H156" s="41" t="s">
        <v>144</v>
      </c>
      <c r="I156" s="42" t="s">
        <v>145</v>
      </c>
      <c r="J156" s="43"/>
      <c r="K156" s="43"/>
    </row>
    <row r="157" spans="1:11" ht="18.5" thickBot="1" x14ac:dyDescent="0.45">
      <c r="A157" s="49"/>
      <c r="B157" s="49"/>
      <c r="C157" s="49"/>
      <c r="D157" s="49"/>
      <c r="E157" s="47">
        <v>0.10292544078826904</v>
      </c>
      <c r="F157" s="51">
        <v>0.23286263387990938</v>
      </c>
      <c r="G157" s="64">
        <v>5.9799125039577489E-2</v>
      </c>
      <c r="H157" s="64">
        <v>1.2322306317577518E-2</v>
      </c>
      <c r="I157" s="65">
        <v>3.9873123628106693E-3</v>
      </c>
      <c r="J157" s="43"/>
      <c r="K157" s="43"/>
    </row>
    <row r="158" spans="1:11" ht="36" x14ac:dyDescent="0.4">
      <c r="A158" s="49"/>
      <c r="B158" s="49"/>
      <c r="C158" s="49"/>
      <c r="D158" s="49"/>
      <c r="E158" s="49"/>
      <c r="F158" s="49"/>
      <c r="G158" s="49"/>
      <c r="H158" s="49"/>
      <c r="I158" s="42" t="s">
        <v>146</v>
      </c>
      <c r="J158" s="43"/>
      <c r="K158" s="43"/>
    </row>
    <row r="159" spans="1:11" ht="18.5" thickBot="1" x14ac:dyDescent="0.45">
      <c r="A159" s="49"/>
      <c r="B159" s="49"/>
      <c r="C159" s="49"/>
      <c r="D159" s="49"/>
      <c r="E159" s="49"/>
      <c r="F159" s="49"/>
      <c r="G159" s="49"/>
      <c r="H159" s="49"/>
      <c r="I159" s="48">
        <v>1.2568752555891826E-2</v>
      </c>
      <c r="J159" s="43"/>
      <c r="K159" s="43"/>
    </row>
    <row r="160" spans="1:11" ht="18" x14ac:dyDescent="0.4">
      <c r="A160" s="49"/>
      <c r="B160" s="49"/>
      <c r="C160" s="49"/>
      <c r="D160" s="49"/>
      <c r="E160" s="49"/>
      <c r="F160" s="49"/>
      <c r="G160" s="49"/>
      <c r="H160" s="41" t="s">
        <v>147</v>
      </c>
      <c r="I160" s="42" t="s">
        <v>148</v>
      </c>
      <c r="J160" s="43"/>
      <c r="K160" s="43"/>
    </row>
    <row r="161" spans="1:11" ht="18.5" thickBot="1" x14ac:dyDescent="0.45">
      <c r="A161" s="49"/>
      <c r="B161" s="49"/>
      <c r="C161" s="49"/>
      <c r="D161" s="49"/>
      <c r="E161" s="49"/>
      <c r="F161" s="49"/>
      <c r="G161" s="49"/>
      <c r="H161" s="64">
        <v>2.2998798830537303E-2</v>
      </c>
      <c r="I161" s="48">
        <v>2.2998833792966109E-2</v>
      </c>
      <c r="J161" s="43"/>
      <c r="K161" s="43"/>
    </row>
    <row r="162" spans="1:11" ht="18" x14ac:dyDescent="0.4">
      <c r="A162" s="49"/>
      <c r="B162" s="49"/>
      <c r="C162" s="49"/>
      <c r="D162" s="49"/>
      <c r="E162" s="49"/>
      <c r="F162" s="49"/>
      <c r="G162" s="49"/>
      <c r="H162" s="41" t="s">
        <v>149</v>
      </c>
      <c r="I162" s="42" t="s">
        <v>148</v>
      </c>
      <c r="J162" s="43"/>
      <c r="K162" s="43"/>
    </row>
    <row r="163" spans="1:11" ht="18.5" thickBot="1" x14ac:dyDescent="0.45">
      <c r="A163" s="49"/>
      <c r="B163" s="49"/>
      <c r="C163" s="49"/>
      <c r="D163" s="49"/>
      <c r="E163" s="49"/>
      <c r="F163" s="49"/>
      <c r="G163" s="49"/>
      <c r="H163" s="64">
        <v>1.0209490650310116E-2</v>
      </c>
      <c r="I163" s="48">
        <v>1.0209506150620001E-2</v>
      </c>
      <c r="J163" s="43"/>
      <c r="K163" s="43"/>
    </row>
    <row r="164" spans="1:11" ht="18" x14ac:dyDescent="0.4">
      <c r="A164" s="49"/>
      <c r="B164" s="49"/>
      <c r="C164" s="49"/>
      <c r="D164" s="49"/>
      <c r="E164" s="49"/>
      <c r="F164" s="49"/>
      <c r="G164" s="49"/>
      <c r="H164" s="40" t="s">
        <v>150</v>
      </c>
      <c r="I164" s="42" t="s">
        <v>151</v>
      </c>
      <c r="J164" s="43"/>
      <c r="K164" s="43"/>
    </row>
    <row r="165" spans="1:11" ht="18.5" thickBot="1" x14ac:dyDescent="0.45">
      <c r="A165" s="49"/>
      <c r="B165" s="49"/>
      <c r="C165" s="49"/>
      <c r="D165" s="49"/>
      <c r="E165" s="49"/>
      <c r="F165" s="49"/>
      <c r="G165" s="49"/>
      <c r="H165" s="66">
        <v>1.5945467924274669E-2</v>
      </c>
      <c r="I165" s="48">
        <v>1.5945468097925186E-2</v>
      </c>
      <c r="J165" s="43"/>
      <c r="K165" s="43"/>
    </row>
    <row r="166" spans="1:11" ht="36" x14ac:dyDescent="0.4">
      <c r="A166" s="49"/>
      <c r="B166" s="49"/>
      <c r="C166" s="49"/>
      <c r="D166" s="49"/>
      <c r="E166" s="49"/>
      <c r="F166" s="49"/>
      <c r="G166" s="41" t="s">
        <v>158</v>
      </c>
      <c r="H166" s="41" t="s">
        <v>159</v>
      </c>
      <c r="I166" s="42" t="s">
        <v>160</v>
      </c>
      <c r="J166" s="43"/>
      <c r="K166" s="43"/>
    </row>
    <row r="167" spans="1:11" ht="18.5" thickBot="1" x14ac:dyDescent="0.45">
      <c r="A167" s="49"/>
      <c r="B167" s="49"/>
      <c r="C167" s="49"/>
      <c r="D167" s="49"/>
      <c r="E167" s="49"/>
      <c r="F167" s="49"/>
      <c r="G167" s="47">
        <v>0.17201562954336408</v>
      </c>
      <c r="H167" s="47">
        <v>0.37295782584317916</v>
      </c>
      <c r="I167" s="53">
        <v>1.3005583041352065</v>
      </c>
      <c r="J167" s="43"/>
      <c r="K167" s="43"/>
    </row>
    <row r="168" spans="1:11" ht="36" x14ac:dyDescent="0.4">
      <c r="A168" s="49"/>
      <c r="B168" s="49"/>
      <c r="C168" s="49"/>
      <c r="D168" s="49"/>
      <c r="E168" s="49"/>
      <c r="F168" s="49"/>
      <c r="G168" s="49"/>
      <c r="H168" s="40" t="s">
        <v>161</v>
      </c>
      <c r="I168" s="41" t="s">
        <v>162</v>
      </c>
      <c r="J168" s="41" t="s">
        <v>149</v>
      </c>
      <c r="K168" s="42" t="s">
        <v>148</v>
      </c>
    </row>
    <row r="169" spans="1:11" ht="18.5" thickBot="1" x14ac:dyDescent="0.45">
      <c r="A169" s="49"/>
      <c r="B169" s="49"/>
      <c r="C169" s="49"/>
      <c r="D169" s="49"/>
      <c r="E169" s="49"/>
      <c r="F169" s="49"/>
      <c r="G169" s="49"/>
      <c r="H169" s="51">
        <v>0.31967813643701071</v>
      </c>
      <c r="I169" s="47">
        <v>0.25952109768271447</v>
      </c>
      <c r="J169" s="47">
        <v>0.16118347818182885</v>
      </c>
      <c r="K169" s="50">
        <v>0.16118372282204996</v>
      </c>
    </row>
    <row r="170" spans="1:11" ht="36" x14ac:dyDescent="0.4">
      <c r="A170" s="49"/>
      <c r="B170" s="49"/>
      <c r="C170" s="49"/>
      <c r="D170" s="49"/>
      <c r="E170" s="49"/>
      <c r="F170" s="49"/>
      <c r="G170" s="49"/>
      <c r="H170" s="49"/>
      <c r="I170" s="49"/>
      <c r="J170" s="40" t="s">
        <v>163</v>
      </c>
      <c r="K170" s="42" t="s">
        <v>164</v>
      </c>
    </row>
    <row r="171" spans="1:11" ht="18.5" thickBot="1" x14ac:dyDescent="0.45">
      <c r="A171" s="49"/>
      <c r="B171" s="49"/>
      <c r="C171" s="49"/>
      <c r="D171" s="49"/>
      <c r="E171" s="49"/>
      <c r="F171" s="49"/>
      <c r="G171" s="49"/>
      <c r="H171" s="49"/>
      <c r="I171" s="49"/>
      <c r="J171" s="51">
        <v>0.11191297017347147</v>
      </c>
      <c r="K171" s="50">
        <v>0.11527036242187023</v>
      </c>
    </row>
    <row r="172" spans="1:11" ht="36" x14ac:dyDescent="0.4">
      <c r="A172" s="49"/>
      <c r="B172" s="49"/>
      <c r="C172" s="49"/>
      <c r="D172" s="49"/>
      <c r="E172" s="49"/>
      <c r="F172" s="49"/>
      <c r="G172" s="49"/>
      <c r="H172" s="49"/>
      <c r="I172" s="49"/>
      <c r="J172" s="40" t="s">
        <v>150</v>
      </c>
      <c r="K172" s="42" t="s">
        <v>151</v>
      </c>
    </row>
    <row r="173" spans="1:11" ht="18.5" thickBot="1" x14ac:dyDescent="0.45">
      <c r="A173" s="49"/>
      <c r="B173" s="49"/>
      <c r="C173" s="49"/>
      <c r="D173" s="49"/>
      <c r="E173" s="49"/>
      <c r="F173" s="49"/>
      <c r="G173" s="49"/>
      <c r="H173" s="49"/>
      <c r="I173" s="49"/>
      <c r="J173" s="67">
        <v>9.7718126530145135E-3</v>
      </c>
      <c r="K173" s="68">
        <v>9.7718127071857452E-3</v>
      </c>
    </row>
    <row r="174" spans="1:11" ht="36" x14ac:dyDescent="0.4">
      <c r="A174" s="49"/>
      <c r="B174" s="49"/>
      <c r="C174" s="49"/>
      <c r="D174" s="49"/>
      <c r="E174" s="49"/>
      <c r="F174" s="49"/>
      <c r="G174" s="49"/>
      <c r="H174" s="49"/>
      <c r="I174" s="40" t="s">
        <v>150</v>
      </c>
      <c r="J174" s="42" t="s">
        <v>151</v>
      </c>
      <c r="K174" s="43"/>
    </row>
    <row r="175" spans="1:11" ht="18.5" thickBot="1" x14ac:dyDescent="0.45">
      <c r="A175" s="49"/>
      <c r="B175" s="49"/>
      <c r="C175" s="49"/>
      <c r="D175" s="49"/>
      <c r="E175" s="49"/>
      <c r="F175" s="49"/>
      <c r="G175" s="49"/>
      <c r="H175" s="49"/>
      <c r="I175" s="66">
        <v>6.4909365130305291E-2</v>
      </c>
      <c r="J175" s="69">
        <v>6.4909368753433228E-2</v>
      </c>
      <c r="K175" s="43"/>
    </row>
    <row r="176" spans="1:11" ht="18" x14ac:dyDescent="0.4">
      <c r="A176" s="49"/>
      <c r="B176" s="49"/>
      <c r="C176" s="49"/>
      <c r="D176" s="49"/>
      <c r="E176" s="49"/>
      <c r="F176" s="49"/>
      <c r="G176" s="49"/>
      <c r="H176" s="40" t="s">
        <v>150</v>
      </c>
      <c r="I176" s="42" t="s">
        <v>151</v>
      </c>
      <c r="J176" s="43"/>
      <c r="K176" s="43"/>
    </row>
    <row r="177" spans="1:11" ht="18.5" thickBot="1" x14ac:dyDescent="0.45">
      <c r="A177" s="49"/>
      <c r="B177" s="49"/>
      <c r="C177" s="49"/>
      <c r="D177" s="49"/>
      <c r="E177" s="49"/>
      <c r="F177" s="49"/>
      <c r="G177" s="49"/>
      <c r="H177" s="51">
        <v>0.1009268631670744</v>
      </c>
      <c r="I177" s="52">
        <v>0.10092686116695404</v>
      </c>
      <c r="J177" s="43"/>
      <c r="K177" s="43"/>
    </row>
    <row r="178" spans="1:11" ht="18" x14ac:dyDescent="0.4">
      <c r="A178" s="49"/>
      <c r="B178" s="49"/>
      <c r="C178" s="49"/>
      <c r="D178" s="49"/>
      <c r="E178" s="40" t="s">
        <v>166</v>
      </c>
      <c r="F178" s="41" t="s">
        <v>157</v>
      </c>
      <c r="G178" s="41" t="s">
        <v>144</v>
      </c>
      <c r="H178" s="42" t="s">
        <v>145</v>
      </c>
      <c r="I178" s="43"/>
      <c r="J178" s="43"/>
      <c r="K178" s="43"/>
    </row>
    <row r="179" spans="1:11" ht="18.5" thickBot="1" x14ac:dyDescent="0.45">
      <c r="A179" s="49"/>
      <c r="B179" s="49"/>
      <c r="C179" s="49"/>
      <c r="D179" s="49"/>
      <c r="E179" s="51">
        <v>0.82964143180847172</v>
      </c>
      <c r="F179" s="47">
        <v>0.46974299542903902</v>
      </c>
      <c r="G179" s="64">
        <v>9.6796016229843976E-2</v>
      </c>
      <c r="H179" s="48">
        <v>3.1321728346410276E-2</v>
      </c>
      <c r="I179" s="43"/>
      <c r="J179" s="43"/>
      <c r="K179" s="43"/>
    </row>
    <row r="180" spans="1:11" ht="36" x14ac:dyDescent="0.4">
      <c r="A180" s="49"/>
      <c r="B180" s="49"/>
      <c r="C180" s="49"/>
      <c r="D180" s="49"/>
      <c r="E180" s="49"/>
      <c r="F180" s="49"/>
      <c r="G180" s="49"/>
      <c r="H180" s="42" t="s">
        <v>146</v>
      </c>
      <c r="I180" s="43"/>
      <c r="J180" s="43"/>
      <c r="K180" s="43"/>
    </row>
    <row r="181" spans="1:11" ht="18.5" thickBot="1" x14ac:dyDescent="0.45">
      <c r="A181" s="49"/>
      <c r="B181" s="49"/>
      <c r="C181" s="49"/>
      <c r="D181" s="49"/>
      <c r="E181" s="49"/>
      <c r="F181" s="49"/>
      <c r="G181" s="49"/>
      <c r="H181" s="48">
        <v>9.873193203539006E-2</v>
      </c>
      <c r="I181" s="43"/>
      <c r="J181" s="43"/>
      <c r="K181" s="43"/>
    </row>
    <row r="182" spans="1:11" ht="18" x14ac:dyDescent="0.4">
      <c r="A182" s="49"/>
      <c r="B182" s="49"/>
      <c r="C182" s="49"/>
      <c r="D182" s="49"/>
      <c r="E182" s="49"/>
      <c r="F182" s="49"/>
      <c r="G182" s="41" t="s">
        <v>147</v>
      </c>
      <c r="H182" s="42" t="s">
        <v>148</v>
      </c>
      <c r="I182" s="43"/>
      <c r="J182" s="43"/>
      <c r="K182" s="43"/>
    </row>
    <row r="183" spans="1:11" ht="18.5" thickBot="1" x14ac:dyDescent="0.45">
      <c r="A183" s="49"/>
      <c r="B183" s="49"/>
      <c r="C183" s="49"/>
      <c r="D183" s="49"/>
      <c r="E183" s="49"/>
      <c r="F183" s="49"/>
      <c r="G183" s="47">
        <v>0.18066359068610297</v>
      </c>
      <c r="H183" s="50">
        <v>0.18066386181278959</v>
      </c>
      <c r="I183" s="43"/>
      <c r="J183" s="43"/>
      <c r="K183" s="43"/>
    </row>
    <row r="184" spans="1:11" ht="18" x14ac:dyDescent="0.4">
      <c r="A184" s="49"/>
      <c r="B184" s="49"/>
      <c r="C184" s="49"/>
      <c r="D184" s="49"/>
      <c r="E184" s="49"/>
      <c r="F184" s="49"/>
      <c r="G184" s="41" t="s">
        <v>149</v>
      </c>
      <c r="H184" s="42" t="s">
        <v>148</v>
      </c>
      <c r="I184" s="43"/>
      <c r="J184" s="43"/>
      <c r="K184" s="43"/>
    </row>
    <row r="185" spans="1:11" ht="18.5" thickBot="1" x14ac:dyDescent="0.45">
      <c r="A185" s="49"/>
      <c r="B185" s="49"/>
      <c r="C185" s="49"/>
      <c r="D185" s="49"/>
      <c r="E185" s="49"/>
      <c r="F185" s="49"/>
      <c r="G185" s="64">
        <v>8.0199111855883409E-2</v>
      </c>
      <c r="H185" s="48">
        <v>8.0199237565171957E-2</v>
      </c>
      <c r="I185" s="43"/>
      <c r="J185" s="43"/>
      <c r="K185" s="43"/>
    </row>
    <row r="186" spans="1:11" ht="18" x14ac:dyDescent="0.4">
      <c r="A186" s="49"/>
      <c r="B186" s="49"/>
      <c r="C186" s="49"/>
      <c r="D186" s="49"/>
      <c r="E186" s="49"/>
      <c r="F186" s="49"/>
      <c r="G186" s="40" t="s">
        <v>150</v>
      </c>
      <c r="H186" s="42" t="s">
        <v>151</v>
      </c>
      <c r="I186" s="43"/>
      <c r="J186" s="43"/>
      <c r="K186" s="43"/>
    </row>
    <row r="187" spans="1:11" ht="18.5" thickBot="1" x14ac:dyDescent="0.45">
      <c r="A187" s="49"/>
      <c r="B187" s="49"/>
      <c r="C187" s="49"/>
      <c r="D187" s="49"/>
      <c r="E187" s="49"/>
      <c r="F187" s="49"/>
      <c r="G187" s="51">
        <v>0.12525721502222653</v>
      </c>
      <c r="H187" s="50">
        <v>0.125257208943367</v>
      </c>
      <c r="I187" s="43"/>
      <c r="J187" s="43"/>
      <c r="K187" s="43"/>
    </row>
    <row r="188" spans="1:11" ht="18" x14ac:dyDescent="0.4">
      <c r="A188" s="49"/>
      <c r="B188" s="49"/>
      <c r="C188" s="49"/>
      <c r="D188" s="49"/>
      <c r="E188" s="49"/>
      <c r="F188" s="41" t="s">
        <v>143</v>
      </c>
      <c r="G188" s="41" t="s">
        <v>144</v>
      </c>
      <c r="H188" s="42" t="s">
        <v>145</v>
      </c>
      <c r="I188" s="43"/>
      <c r="J188" s="43"/>
      <c r="K188" s="43"/>
    </row>
    <row r="189" spans="1:11" ht="18.5" thickBot="1" x14ac:dyDescent="0.45">
      <c r="A189" s="49"/>
      <c r="B189" s="49"/>
      <c r="C189" s="49"/>
      <c r="D189" s="49"/>
      <c r="E189" s="49"/>
      <c r="F189" s="47">
        <v>0.6069656931400299</v>
      </c>
      <c r="G189" s="47">
        <v>0.12507236042063882</v>
      </c>
      <c r="H189" s="48">
        <v>4.0471527148420547E-2</v>
      </c>
      <c r="I189" s="43"/>
      <c r="J189" s="43"/>
      <c r="K189" s="43"/>
    </row>
    <row r="190" spans="1:11" ht="36" x14ac:dyDescent="0.4">
      <c r="A190" s="49"/>
      <c r="B190" s="49"/>
      <c r="C190" s="49"/>
      <c r="D190" s="49"/>
      <c r="E190" s="49"/>
      <c r="F190" s="49"/>
      <c r="G190" s="49"/>
      <c r="H190" s="42" t="s">
        <v>146</v>
      </c>
      <c r="I190" s="43"/>
      <c r="J190" s="43"/>
      <c r="K190" s="43"/>
    </row>
    <row r="191" spans="1:11" ht="18.5" thickBot="1" x14ac:dyDescent="0.45">
      <c r="A191" s="49"/>
      <c r="B191" s="49"/>
      <c r="C191" s="49"/>
      <c r="D191" s="49"/>
      <c r="E191" s="49"/>
      <c r="F191" s="49"/>
      <c r="G191" s="49"/>
      <c r="H191" s="50">
        <v>0.12757380511041486</v>
      </c>
      <c r="I191" s="43"/>
      <c r="J191" s="43"/>
      <c r="K191" s="43"/>
    </row>
    <row r="192" spans="1:11" ht="18" x14ac:dyDescent="0.4">
      <c r="A192" s="49"/>
      <c r="B192" s="49"/>
      <c r="C192" s="49"/>
      <c r="D192" s="49"/>
      <c r="E192" s="49"/>
      <c r="F192" s="49"/>
      <c r="G192" s="41" t="s">
        <v>147</v>
      </c>
      <c r="H192" s="42" t="s">
        <v>148</v>
      </c>
      <c r="I192" s="43"/>
      <c r="J192" s="43"/>
      <c r="K192" s="43"/>
    </row>
    <row r="193" spans="1:11" ht="18.5" thickBot="1" x14ac:dyDescent="0.45">
      <c r="A193" s="49"/>
      <c r="B193" s="49"/>
      <c r="C193" s="49"/>
      <c r="D193" s="49"/>
      <c r="E193" s="49"/>
      <c r="F193" s="49"/>
      <c r="G193" s="47">
        <v>0.23343958366555456</v>
      </c>
      <c r="H193" s="50">
        <v>0.23343993642576333</v>
      </c>
      <c r="I193" s="43"/>
      <c r="J193" s="43"/>
      <c r="K193" s="43"/>
    </row>
    <row r="194" spans="1:11" ht="18" x14ac:dyDescent="0.4">
      <c r="A194" s="49"/>
      <c r="B194" s="49"/>
      <c r="C194" s="49"/>
      <c r="D194" s="49"/>
      <c r="E194" s="49"/>
      <c r="F194" s="49"/>
      <c r="G194" s="41" t="s">
        <v>149</v>
      </c>
      <c r="H194" s="42" t="s">
        <v>148</v>
      </c>
      <c r="I194" s="43"/>
      <c r="J194" s="43"/>
      <c r="K194" s="43"/>
    </row>
    <row r="195" spans="1:11" ht="18.5" thickBot="1" x14ac:dyDescent="0.45">
      <c r="A195" s="49"/>
      <c r="B195" s="49"/>
      <c r="C195" s="49"/>
      <c r="D195" s="49"/>
      <c r="E195" s="49"/>
      <c r="F195" s="49"/>
      <c r="G195" s="47">
        <v>0.1036271182859025</v>
      </c>
      <c r="H195" s="50">
        <v>0.10362727388534326</v>
      </c>
      <c r="I195" s="43"/>
      <c r="J195" s="43"/>
      <c r="K195" s="43"/>
    </row>
    <row r="196" spans="1:11" ht="18" x14ac:dyDescent="0.4">
      <c r="A196" s="49"/>
      <c r="B196" s="49"/>
      <c r="C196" s="49"/>
      <c r="D196" s="49"/>
      <c r="E196" s="49"/>
      <c r="F196" s="49"/>
      <c r="G196" s="40" t="s">
        <v>150</v>
      </c>
      <c r="H196" s="42" t="s">
        <v>151</v>
      </c>
      <c r="I196" s="43"/>
      <c r="J196" s="43"/>
      <c r="K196" s="43"/>
    </row>
    <row r="197" spans="1:11" ht="18.5" thickBot="1" x14ac:dyDescent="0.45">
      <c r="A197" s="49"/>
      <c r="B197" s="49"/>
      <c r="C197" s="49"/>
      <c r="D197" s="49"/>
      <c r="E197" s="49"/>
      <c r="F197" s="49"/>
      <c r="G197" s="51">
        <v>0.16184773044115416</v>
      </c>
      <c r="H197" s="50">
        <v>0.16184772551059723</v>
      </c>
      <c r="I197" s="43"/>
      <c r="J197" s="43"/>
      <c r="K197" s="43"/>
    </row>
    <row r="198" spans="1:11" ht="36" x14ac:dyDescent="0.4">
      <c r="A198" s="49"/>
      <c r="B198" s="49"/>
      <c r="C198" s="49"/>
      <c r="D198" s="40" t="s">
        <v>193</v>
      </c>
      <c r="E198" s="112" t="s">
        <v>165</v>
      </c>
      <c r="F198" s="40" t="s">
        <v>156</v>
      </c>
      <c r="G198" s="41" t="s">
        <v>157</v>
      </c>
      <c r="H198" s="41" t="s">
        <v>144</v>
      </c>
      <c r="I198" s="42" t="s">
        <v>145</v>
      </c>
      <c r="J198" s="43"/>
      <c r="K198" s="43"/>
    </row>
    <row r="199" spans="1:11" ht="18.5" thickBot="1" x14ac:dyDescent="0.45">
      <c r="A199" s="49"/>
      <c r="B199" s="49"/>
      <c r="C199" s="49"/>
      <c r="D199" s="51">
        <v>0.20585988297149657</v>
      </c>
      <c r="E199" s="47">
        <v>0.20585988461971283</v>
      </c>
      <c r="F199" s="51">
        <v>0.46574563040132594</v>
      </c>
      <c r="G199" s="47">
        <v>0.11960347723960876</v>
      </c>
      <c r="H199" s="64">
        <v>2.4645690400986579E-2</v>
      </c>
      <c r="I199" s="65">
        <v>7.9749731000036544E-3</v>
      </c>
      <c r="J199" s="43"/>
      <c r="K199" s="43"/>
    </row>
    <row r="200" spans="1:11" ht="36" x14ac:dyDescent="0.4">
      <c r="A200" s="49"/>
      <c r="B200" s="49"/>
      <c r="C200" s="49"/>
      <c r="D200" s="49"/>
      <c r="E200" s="49"/>
      <c r="F200" s="49"/>
      <c r="G200" s="49"/>
      <c r="H200" s="49"/>
      <c r="I200" s="42" t="s">
        <v>146</v>
      </c>
      <c r="J200" s="43"/>
      <c r="K200" s="43"/>
    </row>
    <row r="201" spans="1:11" ht="18.5" thickBot="1" x14ac:dyDescent="0.45">
      <c r="A201" s="49"/>
      <c r="B201" s="49"/>
      <c r="C201" s="49"/>
      <c r="D201" s="49"/>
      <c r="E201" s="49"/>
      <c r="F201" s="49"/>
      <c r="G201" s="49"/>
      <c r="H201" s="49"/>
      <c r="I201" s="48">
        <v>2.5138603252839505E-2</v>
      </c>
      <c r="J201" s="43"/>
      <c r="K201" s="43"/>
    </row>
    <row r="202" spans="1:11" ht="18" x14ac:dyDescent="0.4">
      <c r="A202" s="49"/>
      <c r="B202" s="49"/>
      <c r="C202" s="49"/>
      <c r="D202" s="49"/>
      <c r="E202" s="49"/>
      <c r="F202" s="49"/>
      <c r="G202" s="49"/>
      <c r="H202" s="41" t="s">
        <v>147</v>
      </c>
      <c r="I202" s="42" t="s">
        <v>148</v>
      </c>
      <c r="J202" s="43"/>
      <c r="K202" s="43"/>
    </row>
    <row r="203" spans="1:11" ht="18.5" thickBot="1" x14ac:dyDescent="0.45">
      <c r="A203" s="49"/>
      <c r="B203" s="49"/>
      <c r="C203" s="49"/>
      <c r="D203" s="49"/>
      <c r="E203" s="49"/>
      <c r="F203" s="49"/>
      <c r="G203" s="49"/>
      <c r="H203" s="64">
        <v>4.5999609242259751E-2</v>
      </c>
      <c r="I203" s="48">
        <v>4.5999679245768268E-2</v>
      </c>
      <c r="J203" s="43"/>
      <c r="K203" s="43"/>
    </row>
    <row r="204" spans="1:11" ht="18" x14ac:dyDescent="0.4">
      <c r="A204" s="49"/>
      <c r="B204" s="49"/>
      <c r="C204" s="49"/>
      <c r="D204" s="49"/>
      <c r="E204" s="49"/>
      <c r="F204" s="49"/>
      <c r="G204" s="49"/>
      <c r="H204" s="41" t="s">
        <v>149</v>
      </c>
      <c r="I204" s="42" t="s">
        <v>148</v>
      </c>
      <c r="J204" s="43"/>
      <c r="K204" s="43"/>
    </row>
    <row r="205" spans="1:11" ht="18.5" thickBot="1" x14ac:dyDescent="0.45">
      <c r="A205" s="49"/>
      <c r="B205" s="49"/>
      <c r="C205" s="49"/>
      <c r="D205" s="49"/>
      <c r="E205" s="49"/>
      <c r="F205" s="49"/>
      <c r="G205" s="49"/>
      <c r="H205" s="64">
        <v>2.0419874269833684E-2</v>
      </c>
      <c r="I205" s="48">
        <v>2.0419906372278245E-2</v>
      </c>
      <c r="J205" s="43"/>
      <c r="K205" s="43"/>
    </row>
    <row r="206" spans="1:11" ht="18" x14ac:dyDescent="0.4">
      <c r="A206" s="49"/>
      <c r="B206" s="49"/>
      <c r="C206" s="49"/>
      <c r="D206" s="49"/>
      <c r="E206" s="49"/>
      <c r="F206" s="49"/>
      <c r="G206" s="49"/>
      <c r="H206" s="40" t="s">
        <v>150</v>
      </c>
      <c r="I206" s="42" t="s">
        <v>151</v>
      </c>
      <c r="J206" s="43"/>
      <c r="K206" s="43"/>
    </row>
    <row r="207" spans="1:11" ht="18.5" thickBot="1" x14ac:dyDescent="0.45">
      <c r="A207" s="49"/>
      <c r="B207" s="49"/>
      <c r="C207" s="49"/>
      <c r="D207" s="49"/>
      <c r="E207" s="49"/>
      <c r="F207" s="49"/>
      <c r="G207" s="49"/>
      <c r="H207" s="66">
        <v>3.1892330512831642E-2</v>
      </c>
      <c r="I207" s="48">
        <v>3.1892329454421997E-2</v>
      </c>
      <c r="J207" s="43"/>
      <c r="K207" s="43"/>
    </row>
    <row r="208" spans="1:11" ht="36" x14ac:dyDescent="0.4">
      <c r="A208" s="49"/>
      <c r="B208" s="49"/>
      <c r="C208" s="49"/>
      <c r="D208" s="49"/>
      <c r="E208" s="49"/>
      <c r="F208" s="49"/>
      <c r="G208" s="41" t="s">
        <v>158</v>
      </c>
      <c r="H208" s="41" t="s">
        <v>159</v>
      </c>
      <c r="I208" s="42" t="s">
        <v>160</v>
      </c>
      <c r="J208" s="43"/>
      <c r="K208" s="43"/>
    </row>
    <row r="209" spans="1:11" ht="18.5" thickBot="1" x14ac:dyDescent="0.45">
      <c r="A209" s="49"/>
      <c r="B209" s="49"/>
      <c r="C209" s="49"/>
      <c r="D209" s="49"/>
      <c r="E209" s="49"/>
      <c r="F209" s="49"/>
      <c r="G209" s="47">
        <v>0.34404629531502723</v>
      </c>
      <c r="H209" s="47">
        <v>0.74594828290702608</v>
      </c>
      <c r="I209" s="53">
        <v>2.601230302266853</v>
      </c>
      <c r="J209" s="43"/>
      <c r="K209" s="43"/>
    </row>
    <row r="210" spans="1:11" ht="36" x14ac:dyDescent="0.4">
      <c r="A210" s="49"/>
      <c r="B210" s="49"/>
      <c r="C210" s="49"/>
      <c r="D210" s="49"/>
      <c r="E210" s="49"/>
      <c r="F210" s="49"/>
      <c r="G210" s="49"/>
      <c r="H210" s="40" t="s">
        <v>161</v>
      </c>
      <c r="I210" s="41" t="s">
        <v>162</v>
      </c>
      <c r="J210" s="41" t="s">
        <v>149</v>
      </c>
      <c r="K210" s="42" t="s">
        <v>148</v>
      </c>
    </row>
    <row r="211" spans="1:11" ht="18.5" thickBot="1" x14ac:dyDescent="0.45">
      <c r="A211" s="49"/>
      <c r="B211" s="49"/>
      <c r="C211" s="49"/>
      <c r="D211" s="49"/>
      <c r="E211" s="49"/>
      <c r="F211" s="49"/>
      <c r="G211" s="49"/>
      <c r="H211" s="51">
        <v>0.63938424249173653</v>
      </c>
      <c r="I211" s="47">
        <v>0.51906493783950802</v>
      </c>
      <c r="J211" s="47">
        <v>0.32238109772833362</v>
      </c>
      <c r="K211" s="50">
        <v>0.32238160176887215</v>
      </c>
    </row>
    <row r="212" spans="1:11" ht="36" x14ac:dyDescent="0.4">
      <c r="A212" s="49"/>
      <c r="B212" s="49"/>
      <c r="C212" s="49"/>
      <c r="D212" s="49"/>
      <c r="E212" s="49"/>
      <c r="F212" s="49"/>
      <c r="G212" s="49"/>
      <c r="H212" s="49"/>
      <c r="I212" s="49"/>
      <c r="J212" s="40" t="s">
        <v>163</v>
      </c>
      <c r="K212" s="42" t="s">
        <v>164</v>
      </c>
    </row>
    <row r="213" spans="1:11" ht="18.5" thickBot="1" x14ac:dyDescent="0.45">
      <c r="A213" s="49"/>
      <c r="B213" s="49"/>
      <c r="C213" s="49"/>
      <c r="D213" s="49"/>
      <c r="E213" s="49"/>
      <c r="F213" s="49"/>
      <c r="G213" s="49"/>
      <c r="H213" s="49"/>
      <c r="I213" s="49"/>
      <c r="J213" s="51">
        <v>0.22383575898431843</v>
      </c>
      <c r="K213" s="50">
        <v>0.23055083930492401</v>
      </c>
    </row>
    <row r="214" spans="1:11" ht="36" x14ac:dyDescent="0.4">
      <c r="A214" s="49"/>
      <c r="B214" s="49"/>
      <c r="C214" s="49"/>
      <c r="D214" s="49"/>
      <c r="E214" s="49"/>
      <c r="F214" s="49"/>
      <c r="G214" s="49"/>
      <c r="H214" s="49"/>
      <c r="I214" s="49"/>
      <c r="J214" s="40" t="s">
        <v>150</v>
      </c>
      <c r="K214" s="42" t="s">
        <v>151</v>
      </c>
    </row>
    <row r="215" spans="1:11" ht="18.5" thickBot="1" x14ac:dyDescent="0.45">
      <c r="A215" s="49"/>
      <c r="B215" s="49"/>
      <c r="C215" s="49"/>
      <c r="D215" s="49"/>
      <c r="E215" s="49"/>
      <c r="F215" s="49"/>
      <c r="G215" s="49"/>
      <c r="H215" s="49"/>
      <c r="I215" s="49"/>
      <c r="J215" s="66">
        <v>1.9544482631902803E-2</v>
      </c>
      <c r="K215" s="69">
        <v>1.9544482231140137E-2</v>
      </c>
    </row>
    <row r="216" spans="1:11" ht="36" x14ac:dyDescent="0.4">
      <c r="A216" s="49"/>
      <c r="B216" s="49"/>
      <c r="C216" s="49"/>
      <c r="D216" s="49"/>
      <c r="E216" s="49"/>
      <c r="F216" s="49"/>
      <c r="G216" s="49"/>
      <c r="H216" s="49"/>
      <c r="I216" s="40" t="s">
        <v>150</v>
      </c>
      <c r="J216" s="42" t="s">
        <v>151</v>
      </c>
      <c r="K216" s="43"/>
    </row>
    <row r="217" spans="1:11" ht="18.5" thickBot="1" x14ac:dyDescent="0.45">
      <c r="A217" s="49"/>
      <c r="B217" s="49"/>
      <c r="C217" s="49"/>
      <c r="D217" s="49"/>
      <c r="E217" s="49"/>
      <c r="F217" s="49"/>
      <c r="G217" s="49"/>
      <c r="H217" s="49"/>
      <c r="I217" s="51">
        <v>0.12982441842842102</v>
      </c>
      <c r="J217" s="52">
        <v>0.12982441484928131</v>
      </c>
      <c r="K217" s="43"/>
    </row>
    <row r="218" spans="1:11" ht="18" x14ac:dyDescent="0.4">
      <c r="A218" s="49"/>
      <c r="B218" s="49"/>
      <c r="C218" s="49"/>
      <c r="D218" s="49"/>
      <c r="E218" s="49"/>
      <c r="F218" s="49"/>
      <c r="G218" s="49"/>
      <c r="H218" s="40" t="s">
        <v>150</v>
      </c>
      <c r="I218" s="42" t="s">
        <v>151</v>
      </c>
      <c r="J218" s="43"/>
      <c r="K218" s="43"/>
    </row>
    <row r="219" spans="1:11" ht="18.5" thickBot="1" x14ac:dyDescent="0.45">
      <c r="A219" s="49"/>
      <c r="B219" s="49"/>
      <c r="C219" s="49"/>
      <c r="D219" s="49"/>
      <c r="E219" s="70"/>
      <c r="F219" s="70"/>
      <c r="G219" s="70"/>
      <c r="H219" s="71">
        <v>0.20186255673403614</v>
      </c>
      <c r="I219" s="52">
        <v>0.20186255872249603</v>
      </c>
      <c r="J219" s="43"/>
      <c r="K219" s="43"/>
    </row>
    <row r="220" spans="1:11" ht="36" x14ac:dyDescent="0.4">
      <c r="A220" s="49"/>
      <c r="B220" s="49"/>
      <c r="C220" s="40" t="s">
        <v>150</v>
      </c>
      <c r="D220" s="42" t="s">
        <v>151</v>
      </c>
      <c r="E220" s="43"/>
      <c r="F220" s="43"/>
      <c r="G220" s="43"/>
      <c r="H220" s="43"/>
      <c r="I220" s="43"/>
      <c r="J220" s="43"/>
      <c r="K220" s="43"/>
    </row>
    <row r="221" spans="1:11" ht="18.5" thickBot="1" x14ac:dyDescent="0.45">
      <c r="A221" s="49"/>
      <c r="B221" s="49"/>
      <c r="C221" s="45">
        <v>3.6121905212402345</v>
      </c>
      <c r="D221" s="53">
        <v>3.6121904850006104</v>
      </c>
      <c r="E221" s="43"/>
      <c r="F221" s="43"/>
      <c r="G221" s="43"/>
      <c r="H221" s="43"/>
      <c r="I221" s="43"/>
      <c r="J221" s="43"/>
      <c r="K221" s="43"/>
    </row>
    <row r="222" spans="1:11" ht="18" x14ac:dyDescent="0.4">
      <c r="A222" s="49"/>
      <c r="B222" s="40" t="s">
        <v>194</v>
      </c>
      <c r="C222" s="41" t="s">
        <v>195</v>
      </c>
      <c r="D222" s="40" t="s">
        <v>173</v>
      </c>
      <c r="E222" s="42" t="s">
        <v>145</v>
      </c>
      <c r="F222" s="43"/>
      <c r="G222" s="43"/>
      <c r="H222" s="43"/>
      <c r="I222" s="43"/>
      <c r="J222" s="43"/>
      <c r="K222" s="43"/>
    </row>
    <row r="223" spans="1:11" ht="18.5" thickBot="1" x14ac:dyDescent="0.45">
      <c r="A223" s="49"/>
      <c r="B223" s="61">
        <v>56.668599999999998</v>
      </c>
      <c r="C223" s="62">
        <v>52.13511032104492</v>
      </c>
      <c r="D223" s="61">
        <v>53.155831754905599</v>
      </c>
      <c r="E223" s="63">
        <v>149.04894839477538</v>
      </c>
      <c r="F223" s="43"/>
      <c r="G223" s="43"/>
      <c r="H223" s="43"/>
      <c r="I223" s="43"/>
      <c r="J223" s="43"/>
      <c r="K223" s="43"/>
    </row>
    <row r="224" spans="1:11" ht="18" x14ac:dyDescent="0.4">
      <c r="A224" s="49"/>
      <c r="B224" s="49"/>
      <c r="C224" s="49"/>
      <c r="D224" s="49"/>
      <c r="E224" s="42" t="s">
        <v>164</v>
      </c>
      <c r="F224" s="43"/>
      <c r="G224" s="43"/>
      <c r="H224" s="43"/>
      <c r="I224" s="43"/>
      <c r="J224" s="43"/>
      <c r="K224" s="43"/>
    </row>
    <row r="225" spans="1:11" ht="18.5" thickBot="1" x14ac:dyDescent="0.45">
      <c r="A225" s="49"/>
      <c r="B225" s="49"/>
      <c r="C225" s="49"/>
      <c r="D225" s="49"/>
      <c r="E225" s="58">
        <v>53.846856178283694</v>
      </c>
      <c r="F225" s="43"/>
      <c r="G225" s="43"/>
      <c r="H225" s="43"/>
      <c r="I225" s="43"/>
      <c r="J225" s="43"/>
      <c r="K225" s="43"/>
    </row>
    <row r="226" spans="1:11" ht="36" x14ac:dyDescent="0.4">
      <c r="A226" s="49"/>
      <c r="B226" s="49"/>
      <c r="C226" s="40" t="s">
        <v>161</v>
      </c>
      <c r="D226" s="41" t="s">
        <v>162</v>
      </c>
      <c r="E226" s="41" t="s">
        <v>149</v>
      </c>
      <c r="F226" s="42" t="s">
        <v>148</v>
      </c>
      <c r="G226" s="43"/>
      <c r="H226" s="43"/>
      <c r="I226" s="43"/>
      <c r="J226" s="43"/>
      <c r="K226" s="43"/>
    </row>
    <row r="227" spans="1:11" ht="18.5" thickBot="1" x14ac:dyDescent="0.45">
      <c r="A227" s="49"/>
      <c r="B227" s="49"/>
      <c r="C227" s="61">
        <v>20.34402674484253</v>
      </c>
      <c r="D227" s="62">
        <v>16.515687646446228</v>
      </c>
      <c r="E227" s="62">
        <v>10.257570804368001</v>
      </c>
      <c r="F227" s="58">
        <v>10.257586899416754</v>
      </c>
      <c r="G227" s="43"/>
      <c r="H227" s="43"/>
      <c r="I227" s="43"/>
      <c r="J227" s="43"/>
      <c r="K227" s="43"/>
    </row>
    <row r="228" spans="1:11" ht="18" x14ac:dyDescent="0.4">
      <c r="A228" s="49"/>
      <c r="B228" s="49"/>
      <c r="C228" s="49"/>
      <c r="D228" s="49"/>
      <c r="E228" s="40" t="s">
        <v>163</v>
      </c>
      <c r="F228" s="42" t="s">
        <v>164</v>
      </c>
      <c r="G228" s="43"/>
      <c r="H228" s="43"/>
      <c r="I228" s="43"/>
      <c r="J228" s="43"/>
      <c r="K228" s="43"/>
    </row>
    <row r="229" spans="1:11" ht="18.5" thickBot="1" x14ac:dyDescent="0.45">
      <c r="A229" s="49"/>
      <c r="B229" s="49"/>
      <c r="C229" s="49"/>
      <c r="D229" s="49"/>
      <c r="E229" s="45">
        <v>7.1220402266447893</v>
      </c>
      <c r="F229" s="53">
        <v>7.3357014799118039</v>
      </c>
      <c r="G229" s="43"/>
      <c r="H229" s="43"/>
      <c r="I229" s="43"/>
      <c r="J229" s="43"/>
      <c r="K229" s="43"/>
    </row>
    <row r="230" spans="1:11" ht="18" x14ac:dyDescent="0.4">
      <c r="A230" s="49"/>
      <c r="B230" s="49"/>
      <c r="C230" s="49"/>
      <c r="D230" s="49"/>
      <c r="E230" s="40" t="s">
        <v>150</v>
      </c>
      <c r="F230" s="42" t="s">
        <v>151</v>
      </c>
      <c r="G230" s="43"/>
      <c r="H230" s="43"/>
      <c r="I230" s="43"/>
      <c r="J230" s="43"/>
      <c r="K230" s="43"/>
    </row>
    <row r="231" spans="1:11" ht="18.5" thickBot="1" x14ac:dyDescent="0.45">
      <c r="A231" s="49"/>
      <c r="B231" s="49"/>
      <c r="C231" s="49"/>
      <c r="D231" s="49"/>
      <c r="E231" s="51">
        <v>0.62186932126034455</v>
      </c>
      <c r="F231" s="52">
        <v>0.62186932563781738</v>
      </c>
      <c r="G231" s="43"/>
      <c r="H231" s="43"/>
      <c r="I231" s="43"/>
      <c r="J231" s="43"/>
      <c r="K231" s="43"/>
    </row>
    <row r="232" spans="1:11" ht="18" x14ac:dyDescent="0.4">
      <c r="A232" s="49"/>
      <c r="B232" s="49"/>
      <c r="C232" s="49"/>
      <c r="D232" s="40" t="s">
        <v>150</v>
      </c>
      <c r="E232" s="42" t="s">
        <v>151</v>
      </c>
      <c r="F232" s="43"/>
      <c r="G232" s="43"/>
      <c r="H232" s="43"/>
      <c r="I232" s="43"/>
      <c r="J232" s="43"/>
      <c r="K232" s="43"/>
    </row>
    <row r="233" spans="1:11" ht="18.5" thickBot="1" x14ac:dyDescent="0.45">
      <c r="A233" s="49"/>
      <c r="B233" s="49"/>
      <c r="C233" s="49"/>
      <c r="D233" s="45">
        <v>4.130773218029022</v>
      </c>
      <c r="E233" s="59">
        <v>4.1307730674743652</v>
      </c>
      <c r="F233" s="43"/>
      <c r="G233" s="43"/>
      <c r="H233" s="43"/>
      <c r="I233" s="43"/>
      <c r="J233" s="43"/>
      <c r="K233" s="43"/>
    </row>
    <row r="234" spans="1:11" ht="36" x14ac:dyDescent="0.4">
      <c r="A234" s="49"/>
      <c r="B234" s="49"/>
      <c r="C234" s="40" t="s">
        <v>150</v>
      </c>
      <c r="D234" s="42" t="s">
        <v>151</v>
      </c>
      <c r="E234" s="43"/>
      <c r="F234" s="43"/>
      <c r="G234" s="43"/>
      <c r="H234" s="43"/>
      <c r="I234" s="43"/>
      <c r="J234" s="43"/>
      <c r="K234" s="43"/>
    </row>
    <row r="235" spans="1:11" ht="18.5" thickBot="1" x14ac:dyDescent="0.45">
      <c r="A235" s="49"/>
      <c r="B235" s="49"/>
      <c r="C235" s="61">
        <v>17.680602630615233</v>
      </c>
      <c r="D235" s="58">
        <v>17.68060302734375</v>
      </c>
      <c r="E235" s="43"/>
      <c r="F235" s="43"/>
      <c r="G235" s="43"/>
      <c r="H235" s="43"/>
      <c r="I235" s="43"/>
      <c r="J235" s="43"/>
      <c r="K235" s="43"/>
    </row>
    <row r="236" spans="1:11" ht="36" x14ac:dyDescent="0.4">
      <c r="A236" s="49"/>
      <c r="B236" s="40" t="s">
        <v>196</v>
      </c>
      <c r="C236" s="112" t="s">
        <v>197</v>
      </c>
      <c r="D236" s="40" t="s">
        <v>141</v>
      </c>
      <c r="E236" s="112" t="s">
        <v>142</v>
      </c>
      <c r="F236" s="41" t="s">
        <v>143</v>
      </c>
      <c r="G236" s="41" t="s">
        <v>144</v>
      </c>
      <c r="H236" s="42" t="s">
        <v>145</v>
      </c>
      <c r="I236" s="43"/>
      <c r="J236" s="43"/>
      <c r="K236" s="43"/>
    </row>
    <row r="237" spans="1:11" ht="18.5" thickBot="1" x14ac:dyDescent="0.45">
      <c r="A237" s="49"/>
      <c r="B237" s="54">
        <v>955.36300000000006</v>
      </c>
      <c r="C237" s="55">
        <v>774.95127630938714</v>
      </c>
      <c r="D237" s="54">
        <v>328.51753005307728</v>
      </c>
      <c r="E237" s="55">
        <v>172.8002139892578</v>
      </c>
      <c r="F237" s="62">
        <v>86.339129508079736</v>
      </c>
      <c r="G237" s="62">
        <v>17.791183243848653</v>
      </c>
      <c r="H237" s="53">
        <v>5.7569583291903275</v>
      </c>
      <c r="I237" s="43"/>
      <c r="J237" s="43"/>
      <c r="K237" s="43"/>
    </row>
    <row r="238" spans="1:11" ht="36" x14ac:dyDescent="0.4">
      <c r="A238" s="49"/>
      <c r="B238" s="49"/>
      <c r="C238" s="49"/>
      <c r="D238" s="49"/>
      <c r="E238" s="49"/>
      <c r="F238" s="49"/>
      <c r="G238" s="49"/>
      <c r="H238" s="42" t="s">
        <v>146</v>
      </c>
      <c r="I238" s="43"/>
      <c r="J238" s="43"/>
      <c r="K238" s="43"/>
    </row>
    <row r="239" spans="1:11" ht="18.5" thickBot="1" x14ac:dyDescent="0.45">
      <c r="A239" s="49"/>
      <c r="B239" s="49"/>
      <c r="C239" s="49"/>
      <c r="D239" s="49"/>
      <c r="E239" s="49"/>
      <c r="F239" s="49"/>
      <c r="G239" s="49"/>
      <c r="H239" s="58">
        <v>18.147006838252427</v>
      </c>
      <c r="I239" s="43"/>
      <c r="J239" s="43"/>
      <c r="K239" s="43"/>
    </row>
    <row r="240" spans="1:11" ht="18" x14ac:dyDescent="0.4">
      <c r="A240" s="49"/>
      <c r="B240" s="49"/>
      <c r="C240" s="49"/>
      <c r="D240" s="49"/>
      <c r="E240" s="49"/>
      <c r="F240" s="49"/>
      <c r="G240" s="41" t="s">
        <v>147</v>
      </c>
      <c r="H240" s="42" t="s">
        <v>148</v>
      </c>
      <c r="I240" s="43"/>
      <c r="J240" s="43"/>
      <c r="K240" s="43"/>
    </row>
    <row r="241" spans="1:11" ht="18.5" thickBot="1" x14ac:dyDescent="0.45">
      <c r="A241" s="49"/>
      <c r="B241" s="49"/>
      <c r="C241" s="49"/>
      <c r="D241" s="49"/>
      <c r="E241" s="49"/>
      <c r="F241" s="49"/>
      <c r="G241" s="62">
        <v>33.206108810882284</v>
      </c>
      <c r="H241" s="58">
        <v>33.206158849837713</v>
      </c>
      <c r="I241" s="43"/>
      <c r="J241" s="43"/>
      <c r="K241" s="43"/>
    </row>
    <row r="242" spans="1:11" ht="18" x14ac:dyDescent="0.4">
      <c r="A242" s="49"/>
      <c r="B242" s="49"/>
      <c r="C242" s="49"/>
      <c r="D242" s="49"/>
      <c r="E242" s="49"/>
      <c r="F242" s="49"/>
      <c r="G242" s="41" t="s">
        <v>149</v>
      </c>
      <c r="H242" s="42" t="s">
        <v>148</v>
      </c>
      <c r="I242" s="43"/>
      <c r="J242" s="43"/>
      <c r="K242" s="43"/>
    </row>
    <row r="243" spans="1:11" ht="18.5" thickBot="1" x14ac:dyDescent="0.45">
      <c r="A243" s="49"/>
      <c r="B243" s="49"/>
      <c r="C243" s="49"/>
      <c r="D243" s="49"/>
      <c r="E243" s="49"/>
      <c r="F243" s="49"/>
      <c r="G243" s="62">
        <v>14.740659281203115</v>
      </c>
      <c r="H243" s="58">
        <v>14.740682245305063</v>
      </c>
      <c r="I243" s="43"/>
      <c r="J243" s="43"/>
      <c r="K243" s="43"/>
    </row>
    <row r="244" spans="1:11" ht="18" x14ac:dyDescent="0.4">
      <c r="A244" s="49"/>
      <c r="B244" s="49"/>
      <c r="C244" s="49"/>
      <c r="D244" s="49"/>
      <c r="E244" s="49"/>
      <c r="F244" s="49"/>
      <c r="G244" s="40" t="s">
        <v>150</v>
      </c>
      <c r="H244" s="42" t="s">
        <v>151</v>
      </c>
      <c r="I244" s="43"/>
      <c r="J244" s="43"/>
      <c r="K244" s="43"/>
    </row>
    <row r="245" spans="1:11" ht="18.5" thickBot="1" x14ac:dyDescent="0.45">
      <c r="A245" s="49"/>
      <c r="B245" s="49"/>
      <c r="C245" s="49"/>
      <c r="D245" s="49"/>
      <c r="E245" s="49"/>
      <c r="F245" s="49"/>
      <c r="G245" s="61">
        <v>23.022373769836051</v>
      </c>
      <c r="H245" s="72">
        <v>23.022373199462891</v>
      </c>
      <c r="I245" s="43"/>
      <c r="J245" s="43"/>
      <c r="K245" s="43"/>
    </row>
    <row r="246" spans="1:11" ht="18" x14ac:dyDescent="0.4">
      <c r="A246" s="49"/>
      <c r="B246" s="49"/>
      <c r="C246" s="49"/>
      <c r="D246" s="49"/>
      <c r="E246" s="49"/>
      <c r="F246" s="41" t="s">
        <v>144</v>
      </c>
      <c r="G246" s="42" t="s">
        <v>145</v>
      </c>
      <c r="H246" s="43"/>
      <c r="I246" s="43"/>
      <c r="J246" s="43"/>
      <c r="K246" s="43"/>
    </row>
    <row r="247" spans="1:11" ht="18.5" thickBot="1" x14ac:dyDescent="0.45">
      <c r="A247" s="49"/>
      <c r="B247" s="49"/>
      <c r="C247" s="49"/>
      <c r="D247" s="49"/>
      <c r="E247" s="49"/>
      <c r="F247" s="62">
        <v>58.244042629274468</v>
      </c>
      <c r="G247" s="58">
        <v>18.846892341029097</v>
      </c>
      <c r="H247" s="43"/>
      <c r="I247" s="43"/>
      <c r="J247" s="43"/>
      <c r="K247" s="43"/>
    </row>
    <row r="248" spans="1:11" ht="36" x14ac:dyDescent="0.4">
      <c r="A248" s="49"/>
      <c r="B248" s="49"/>
      <c r="C248" s="49"/>
      <c r="D248" s="49"/>
      <c r="E248" s="49"/>
      <c r="F248" s="49"/>
      <c r="G248" s="42" t="s">
        <v>146</v>
      </c>
      <c r="H248" s="43"/>
      <c r="I248" s="43"/>
      <c r="J248" s="43"/>
      <c r="K248" s="43"/>
    </row>
    <row r="249" spans="1:11" ht="18.5" thickBot="1" x14ac:dyDescent="0.45">
      <c r="A249" s="49"/>
      <c r="B249" s="49"/>
      <c r="C249" s="49"/>
      <c r="D249" s="49"/>
      <c r="E249" s="49"/>
      <c r="F249" s="49"/>
      <c r="G249" s="58">
        <v>59.408921280235162</v>
      </c>
      <c r="H249" s="43"/>
      <c r="I249" s="43"/>
      <c r="J249" s="43"/>
      <c r="K249" s="43"/>
    </row>
    <row r="250" spans="1:11" ht="18" x14ac:dyDescent="0.4">
      <c r="A250" s="49"/>
      <c r="B250" s="49"/>
      <c r="C250" s="49"/>
      <c r="D250" s="49"/>
      <c r="E250" s="49"/>
      <c r="F250" s="40" t="s">
        <v>150</v>
      </c>
      <c r="G250" s="42" t="s">
        <v>151</v>
      </c>
      <c r="H250" s="43"/>
      <c r="I250" s="43"/>
      <c r="J250" s="43"/>
      <c r="K250" s="43"/>
    </row>
    <row r="251" spans="1:11" ht="18.5" thickBot="1" x14ac:dyDescent="0.45">
      <c r="A251" s="49"/>
      <c r="B251" s="49"/>
      <c r="C251" s="49"/>
      <c r="D251" s="49"/>
      <c r="E251" s="49"/>
      <c r="F251" s="61">
        <v>35.252973170350337</v>
      </c>
      <c r="G251" s="58">
        <v>35.252971649169922</v>
      </c>
      <c r="H251" s="43"/>
      <c r="I251" s="43"/>
      <c r="J251" s="43"/>
      <c r="K251" s="43"/>
    </row>
    <row r="252" spans="1:11" ht="18" x14ac:dyDescent="0.4">
      <c r="A252" s="49"/>
      <c r="B252" s="49"/>
      <c r="C252" s="49"/>
      <c r="D252" s="49"/>
      <c r="E252" s="41" t="s">
        <v>152</v>
      </c>
      <c r="F252" s="41" t="s">
        <v>144</v>
      </c>
      <c r="G252" s="42" t="s">
        <v>145</v>
      </c>
      <c r="H252" s="43"/>
      <c r="I252" s="43"/>
      <c r="J252" s="43"/>
      <c r="K252" s="43"/>
    </row>
    <row r="253" spans="1:11" ht="18.5" thickBot="1" x14ac:dyDescent="0.45">
      <c r="A253" s="49"/>
      <c r="B253" s="49"/>
      <c r="C253" s="49"/>
      <c r="D253" s="49"/>
      <c r="E253" s="55">
        <v>180.35611688232422</v>
      </c>
      <c r="F253" s="62">
        <v>92.779147569727243</v>
      </c>
      <c r="G253" s="58">
        <v>30.021930150349803</v>
      </c>
      <c r="H253" s="43"/>
      <c r="I253" s="43"/>
      <c r="J253" s="43"/>
      <c r="K253" s="43"/>
    </row>
    <row r="254" spans="1:11" ht="36" x14ac:dyDescent="0.4">
      <c r="A254" s="49"/>
      <c r="B254" s="49"/>
      <c r="C254" s="49"/>
      <c r="D254" s="49"/>
      <c r="E254" s="49"/>
      <c r="F254" s="49"/>
      <c r="G254" s="42" t="s">
        <v>146</v>
      </c>
      <c r="H254" s="43"/>
      <c r="I254" s="43"/>
      <c r="J254" s="43"/>
      <c r="K254" s="43"/>
    </row>
    <row r="255" spans="1:11" ht="18.5" thickBot="1" x14ac:dyDescent="0.45">
      <c r="A255" s="49"/>
      <c r="B255" s="49"/>
      <c r="C255" s="49"/>
      <c r="D255" s="49"/>
      <c r="E255" s="49"/>
      <c r="F255" s="49"/>
      <c r="G255" s="58">
        <v>94.634725593464168</v>
      </c>
      <c r="H255" s="43"/>
      <c r="I255" s="43"/>
      <c r="J255" s="43"/>
      <c r="K255" s="43"/>
    </row>
    <row r="256" spans="1:11" ht="18" x14ac:dyDescent="0.4">
      <c r="A256" s="49"/>
      <c r="B256" s="49"/>
      <c r="C256" s="49"/>
      <c r="D256" s="49"/>
      <c r="E256" s="49"/>
      <c r="F256" s="41" t="s">
        <v>149</v>
      </c>
      <c r="G256" s="42" t="s">
        <v>148</v>
      </c>
      <c r="H256" s="43"/>
      <c r="I256" s="43"/>
      <c r="J256" s="43"/>
      <c r="K256" s="43"/>
    </row>
    <row r="257" spans="1:11" ht="18.5" thickBot="1" x14ac:dyDescent="0.45">
      <c r="A257" s="49"/>
      <c r="B257" s="49"/>
      <c r="C257" s="49"/>
      <c r="D257" s="49"/>
      <c r="E257" s="49"/>
      <c r="F257" s="62">
        <v>92.68540691082768</v>
      </c>
      <c r="G257" s="58">
        <v>92.685551218449177</v>
      </c>
      <c r="H257" s="43"/>
      <c r="I257" s="43"/>
      <c r="J257" s="43"/>
      <c r="K257" s="43"/>
    </row>
    <row r="258" spans="1:11" ht="18" x14ac:dyDescent="0.4">
      <c r="A258" s="49"/>
      <c r="B258" s="49"/>
      <c r="C258" s="49"/>
      <c r="D258" s="49"/>
      <c r="E258" s="49"/>
      <c r="F258" s="40" t="s">
        <v>150</v>
      </c>
      <c r="G258" s="42" t="s">
        <v>151</v>
      </c>
      <c r="H258" s="43"/>
      <c r="I258" s="43"/>
      <c r="J258" s="43"/>
      <c r="K258" s="43"/>
    </row>
    <row r="259" spans="1:11" ht="18.5" thickBot="1" x14ac:dyDescent="0.45">
      <c r="A259" s="49"/>
      <c r="B259" s="49"/>
      <c r="C259" s="49"/>
      <c r="D259" s="49"/>
      <c r="E259" s="49"/>
      <c r="F259" s="54">
        <v>165.51957767853563</v>
      </c>
      <c r="G259" s="63">
        <v>165.51957702636719</v>
      </c>
      <c r="H259" s="43"/>
      <c r="I259" s="43"/>
      <c r="J259" s="43"/>
      <c r="K259" s="43"/>
    </row>
    <row r="260" spans="1:11" ht="36" x14ac:dyDescent="0.4">
      <c r="A260" s="49"/>
      <c r="B260" s="49"/>
      <c r="C260" s="49"/>
      <c r="D260" s="113" t="s">
        <v>198</v>
      </c>
      <c r="E260" s="40" t="s">
        <v>141</v>
      </c>
      <c r="F260" s="112" t="s">
        <v>142</v>
      </c>
      <c r="G260" s="41" t="s">
        <v>143</v>
      </c>
      <c r="H260" s="41" t="s">
        <v>144</v>
      </c>
      <c r="I260" s="42" t="s">
        <v>145</v>
      </c>
      <c r="J260" s="43"/>
      <c r="K260" s="43"/>
    </row>
    <row r="261" spans="1:11" ht="18.5" thickBot="1" x14ac:dyDescent="0.45">
      <c r="A261" s="49"/>
      <c r="B261" s="49"/>
      <c r="C261" s="49"/>
      <c r="D261" s="54">
        <v>159.87853129249763</v>
      </c>
      <c r="E261" s="54">
        <v>202.4861516342163</v>
      </c>
      <c r="F261" s="55">
        <v>106.50771228027344</v>
      </c>
      <c r="G261" s="62">
        <v>53.216271545925103</v>
      </c>
      <c r="H261" s="62">
        <v>10.965832716870704</v>
      </c>
      <c r="I261" s="53">
        <v>3.5483778838189948</v>
      </c>
      <c r="J261" s="43"/>
      <c r="K261" s="43"/>
    </row>
    <row r="262" spans="1:11" ht="36" x14ac:dyDescent="0.4">
      <c r="A262" s="49"/>
      <c r="B262" s="49"/>
      <c r="C262" s="49"/>
      <c r="D262" s="49"/>
      <c r="E262" s="49"/>
      <c r="F262" s="49"/>
      <c r="G262" s="49"/>
      <c r="H262" s="49"/>
      <c r="I262" s="42" t="s">
        <v>146</v>
      </c>
      <c r="J262" s="43"/>
      <c r="K262" s="43"/>
    </row>
    <row r="263" spans="1:11" ht="18.5" thickBot="1" x14ac:dyDescent="0.45">
      <c r="A263" s="49"/>
      <c r="B263" s="49"/>
      <c r="C263" s="49"/>
      <c r="D263" s="49"/>
      <c r="E263" s="49"/>
      <c r="F263" s="49"/>
      <c r="G263" s="49"/>
      <c r="H263" s="49"/>
      <c r="I263" s="58">
        <v>11.185149177799119</v>
      </c>
      <c r="J263" s="43"/>
      <c r="K263" s="43"/>
    </row>
    <row r="264" spans="1:11" ht="18" x14ac:dyDescent="0.4">
      <c r="A264" s="49"/>
      <c r="B264" s="49"/>
      <c r="C264" s="49"/>
      <c r="D264" s="49"/>
      <c r="E264" s="49"/>
      <c r="F264" s="49"/>
      <c r="G264" s="49"/>
      <c r="H264" s="41" t="s">
        <v>147</v>
      </c>
      <c r="I264" s="42" t="s">
        <v>148</v>
      </c>
      <c r="J264" s="43"/>
      <c r="K264" s="43"/>
    </row>
    <row r="265" spans="1:11" ht="18.5" thickBot="1" x14ac:dyDescent="0.45">
      <c r="A265" s="49"/>
      <c r="B265" s="49"/>
      <c r="C265" s="49"/>
      <c r="D265" s="49"/>
      <c r="E265" s="49"/>
      <c r="F265" s="49"/>
      <c r="G265" s="49"/>
      <c r="H265" s="62">
        <v>20.467027370101494</v>
      </c>
      <c r="I265" s="58">
        <v>20.467058948677238</v>
      </c>
      <c r="J265" s="43"/>
      <c r="K265" s="43"/>
    </row>
    <row r="266" spans="1:11" ht="18" x14ac:dyDescent="0.4">
      <c r="A266" s="49"/>
      <c r="B266" s="49"/>
      <c r="C266" s="49"/>
      <c r="D266" s="49"/>
      <c r="E266" s="49"/>
      <c r="F266" s="49"/>
      <c r="G266" s="49"/>
      <c r="H266" s="41" t="s">
        <v>149</v>
      </c>
      <c r="I266" s="42" t="s">
        <v>148</v>
      </c>
      <c r="J266" s="43"/>
      <c r="K266" s="43"/>
    </row>
    <row r="267" spans="1:11" ht="18.5" thickBot="1" x14ac:dyDescent="0.45">
      <c r="A267" s="49"/>
      <c r="B267" s="49"/>
      <c r="C267" s="49"/>
      <c r="D267" s="49"/>
      <c r="E267" s="49"/>
      <c r="F267" s="49"/>
      <c r="G267" s="49"/>
      <c r="H267" s="46">
        <v>9.0856016487801394</v>
      </c>
      <c r="I267" s="53">
        <v>9.0856156942674833</v>
      </c>
      <c r="J267" s="43"/>
      <c r="K267" s="43"/>
    </row>
    <row r="268" spans="1:11" ht="18" x14ac:dyDescent="0.4">
      <c r="A268" s="49"/>
      <c r="B268" s="49"/>
      <c r="C268" s="49"/>
      <c r="D268" s="49"/>
      <c r="E268" s="49"/>
      <c r="F268" s="49"/>
      <c r="G268" s="49"/>
      <c r="H268" s="40" t="s">
        <v>150</v>
      </c>
      <c r="I268" s="42" t="s">
        <v>151</v>
      </c>
      <c r="J268" s="43"/>
      <c r="K268" s="43"/>
    </row>
    <row r="269" spans="1:11" ht="18.5" thickBot="1" x14ac:dyDescent="0.45">
      <c r="A269" s="49"/>
      <c r="B269" s="49"/>
      <c r="C269" s="49"/>
      <c r="D269" s="49"/>
      <c r="E269" s="49"/>
      <c r="F269" s="49"/>
      <c r="G269" s="49"/>
      <c r="H269" s="61">
        <v>14.190146661132422</v>
      </c>
      <c r="I269" s="72">
        <v>14.190146446228027</v>
      </c>
      <c r="J269" s="43"/>
      <c r="K269" s="43"/>
    </row>
    <row r="270" spans="1:11" ht="18" x14ac:dyDescent="0.4">
      <c r="A270" s="49"/>
      <c r="B270" s="49"/>
      <c r="C270" s="49"/>
      <c r="D270" s="49"/>
      <c r="E270" s="49"/>
      <c r="F270" s="49"/>
      <c r="G270" s="41" t="s">
        <v>144</v>
      </c>
      <c r="H270" s="42" t="s">
        <v>145</v>
      </c>
      <c r="I270" s="43"/>
      <c r="J270" s="43"/>
      <c r="K270" s="43"/>
    </row>
    <row r="271" spans="1:11" ht="18.5" thickBot="1" x14ac:dyDescent="0.45">
      <c r="A271" s="49"/>
      <c r="B271" s="49"/>
      <c r="C271" s="49"/>
      <c r="D271" s="49"/>
      <c r="E271" s="49"/>
      <c r="F271" s="49"/>
      <c r="G271" s="62">
        <v>35.899490835170504</v>
      </c>
      <c r="H271" s="58">
        <v>11.616533006374169</v>
      </c>
      <c r="I271" s="43"/>
      <c r="J271" s="43"/>
      <c r="K271" s="43"/>
    </row>
    <row r="272" spans="1:11" ht="36" x14ac:dyDescent="0.4">
      <c r="A272" s="49"/>
      <c r="B272" s="49"/>
      <c r="C272" s="49"/>
      <c r="D272" s="49"/>
      <c r="E272" s="49"/>
      <c r="F272" s="49"/>
      <c r="G272" s="49"/>
      <c r="H272" s="42" t="s">
        <v>146</v>
      </c>
      <c r="I272" s="43"/>
      <c r="J272" s="43"/>
      <c r="K272" s="43"/>
    </row>
    <row r="273" spans="1:11" ht="18.5" thickBot="1" x14ac:dyDescent="0.45">
      <c r="A273" s="49"/>
      <c r="B273" s="49"/>
      <c r="C273" s="49"/>
      <c r="D273" s="49"/>
      <c r="E273" s="49"/>
      <c r="F273" s="49"/>
      <c r="G273" s="49"/>
      <c r="H273" s="58">
        <v>36.617479552454093</v>
      </c>
      <c r="I273" s="43"/>
      <c r="J273" s="43"/>
      <c r="K273" s="43"/>
    </row>
    <row r="274" spans="1:11" ht="18" x14ac:dyDescent="0.4">
      <c r="A274" s="49"/>
      <c r="B274" s="49"/>
      <c r="C274" s="49"/>
      <c r="D274" s="49"/>
      <c r="E274" s="49"/>
      <c r="F274" s="49"/>
      <c r="G274" s="40" t="s">
        <v>150</v>
      </c>
      <c r="H274" s="42" t="s">
        <v>151</v>
      </c>
      <c r="I274" s="43"/>
      <c r="J274" s="43"/>
      <c r="K274" s="43"/>
    </row>
    <row r="275" spans="1:11" ht="18.5" thickBot="1" x14ac:dyDescent="0.45">
      <c r="A275" s="49"/>
      <c r="B275" s="49"/>
      <c r="C275" s="49"/>
      <c r="D275" s="49"/>
      <c r="E275" s="49"/>
      <c r="F275" s="49"/>
      <c r="G275" s="61">
        <v>21.72863918970846</v>
      </c>
      <c r="H275" s="58">
        <v>21.728639602661133</v>
      </c>
      <c r="I275" s="43"/>
      <c r="J275" s="43"/>
      <c r="K275" s="43"/>
    </row>
    <row r="276" spans="1:11" ht="18" x14ac:dyDescent="0.4">
      <c r="A276" s="49"/>
      <c r="B276" s="49"/>
      <c r="C276" s="49"/>
      <c r="D276" s="49"/>
      <c r="E276" s="49"/>
      <c r="F276" s="41" t="s">
        <v>152</v>
      </c>
      <c r="G276" s="41" t="s">
        <v>144</v>
      </c>
      <c r="H276" s="42" t="s">
        <v>145</v>
      </c>
      <c r="I276" s="43"/>
      <c r="J276" s="43"/>
      <c r="K276" s="43"/>
    </row>
    <row r="277" spans="1:11" ht="18.5" thickBot="1" x14ac:dyDescent="0.45">
      <c r="A277" s="49"/>
      <c r="B277" s="49"/>
      <c r="C277" s="49"/>
      <c r="D277" s="49"/>
      <c r="E277" s="49"/>
      <c r="F277" s="55">
        <v>111.16489361572266</v>
      </c>
      <c r="G277" s="62">
        <v>57.185665273154186</v>
      </c>
      <c r="H277" s="58">
        <v>18.504417747590267</v>
      </c>
      <c r="I277" s="43"/>
      <c r="J277" s="43"/>
      <c r="K277" s="43"/>
    </row>
    <row r="278" spans="1:11" ht="36" x14ac:dyDescent="0.4">
      <c r="A278" s="49"/>
      <c r="B278" s="49"/>
      <c r="C278" s="49"/>
      <c r="D278" s="49"/>
      <c r="E278" s="49"/>
      <c r="F278" s="49"/>
      <c r="G278" s="49"/>
      <c r="H278" s="42" t="s">
        <v>146</v>
      </c>
      <c r="I278" s="43"/>
      <c r="J278" s="43"/>
      <c r="K278" s="43"/>
    </row>
    <row r="279" spans="1:11" ht="18.5" thickBot="1" x14ac:dyDescent="0.45">
      <c r="A279" s="49"/>
      <c r="B279" s="49"/>
      <c r="C279" s="49"/>
      <c r="D279" s="49"/>
      <c r="E279" s="49"/>
      <c r="F279" s="49"/>
      <c r="G279" s="49"/>
      <c r="H279" s="58">
        <v>58.329377459751022</v>
      </c>
      <c r="I279" s="43"/>
      <c r="J279" s="43"/>
      <c r="K279" s="43"/>
    </row>
    <row r="280" spans="1:11" ht="18" x14ac:dyDescent="0.4">
      <c r="A280" s="49"/>
      <c r="B280" s="49"/>
      <c r="C280" s="49"/>
      <c r="D280" s="49"/>
      <c r="E280" s="49"/>
      <c r="F280" s="49"/>
      <c r="G280" s="41" t="s">
        <v>149</v>
      </c>
      <c r="H280" s="42" t="s">
        <v>148</v>
      </c>
      <c r="I280" s="43"/>
      <c r="J280" s="43"/>
      <c r="K280" s="43"/>
    </row>
    <row r="281" spans="1:11" ht="18.5" thickBot="1" x14ac:dyDescent="0.45">
      <c r="A281" s="49"/>
      <c r="B281" s="49"/>
      <c r="C281" s="49"/>
      <c r="D281" s="49"/>
      <c r="E281" s="49"/>
      <c r="F281" s="49"/>
      <c r="G281" s="62">
        <v>57.127886967546381</v>
      </c>
      <c r="H281" s="58">
        <v>57.127975047595314</v>
      </c>
      <c r="I281" s="43"/>
      <c r="J281" s="43"/>
      <c r="K281" s="43"/>
    </row>
    <row r="282" spans="1:11" ht="18" x14ac:dyDescent="0.4">
      <c r="A282" s="49"/>
      <c r="B282" s="49"/>
      <c r="C282" s="49"/>
      <c r="D282" s="49"/>
      <c r="E282" s="49"/>
      <c r="F282" s="49"/>
      <c r="G282" s="40" t="s">
        <v>150</v>
      </c>
      <c r="H282" s="42" t="s">
        <v>151</v>
      </c>
      <c r="I282" s="43"/>
      <c r="J282" s="43"/>
      <c r="K282" s="43"/>
    </row>
    <row r="283" spans="1:11" ht="18.5" thickBot="1" x14ac:dyDescent="0.45">
      <c r="A283" s="49"/>
      <c r="B283" s="49"/>
      <c r="C283" s="49"/>
      <c r="D283" s="49"/>
      <c r="E283" s="49"/>
      <c r="F283" s="49"/>
      <c r="G283" s="74">
        <v>102.02019972391959</v>
      </c>
      <c r="H283" s="75">
        <v>102.02020263671875</v>
      </c>
      <c r="I283" s="43"/>
      <c r="J283" s="43"/>
      <c r="K283" s="43"/>
    </row>
    <row r="284" spans="1:11" ht="36" x14ac:dyDescent="0.4">
      <c r="A284" s="49"/>
      <c r="B284" s="49"/>
      <c r="C284" s="49"/>
      <c r="D284" s="41" t="s">
        <v>199</v>
      </c>
      <c r="E284" s="40" t="s">
        <v>179</v>
      </c>
      <c r="F284" s="42" t="s">
        <v>180</v>
      </c>
      <c r="G284" s="43"/>
      <c r="H284" s="43"/>
      <c r="I284" s="43"/>
      <c r="J284" s="43"/>
      <c r="K284" s="43"/>
    </row>
    <row r="285" spans="1:11" ht="18.5" thickBot="1" x14ac:dyDescent="0.45">
      <c r="A285" s="49"/>
      <c r="B285" s="49"/>
      <c r="C285" s="49"/>
      <c r="D285" s="55">
        <v>379.06542734391081</v>
      </c>
      <c r="E285" s="54">
        <v>306.83205072552732</v>
      </c>
      <c r="F285" s="63">
        <v>306.83206176757813</v>
      </c>
      <c r="G285" s="43"/>
      <c r="H285" s="43"/>
      <c r="I285" s="43"/>
      <c r="J285" s="43"/>
      <c r="K285" s="43"/>
    </row>
    <row r="286" spans="1:11" ht="18" x14ac:dyDescent="0.4">
      <c r="A286" s="49"/>
      <c r="B286" s="49"/>
      <c r="C286" s="49"/>
      <c r="D286" s="49"/>
      <c r="E286" s="40" t="s">
        <v>150</v>
      </c>
      <c r="F286" s="42" t="s">
        <v>151</v>
      </c>
      <c r="G286" s="43"/>
      <c r="H286" s="43"/>
      <c r="I286" s="43"/>
      <c r="J286" s="43"/>
      <c r="K286" s="43"/>
    </row>
    <row r="287" spans="1:11" ht="18.5" thickBot="1" x14ac:dyDescent="0.45">
      <c r="A287" s="49"/>
      <c r="B287" s="49"/>
      <c r="C287" s="49"/>
      <c r="D287" s="49"/>
      <c r="E287" s="61">
        <v>89.562854430627056</v>
      </c>
      <c r="F287" s="58">
        <v>89.562850952148438</v>
      </c>
      <c r="G287" s="43"/>
      <c r="H287" s="43"/>
      <c r="I287" s="43"/>
      <c r="J287" s="43"/>
      <c r="K287" s="43"/>
    </row>
    <row r="288" spans="1:11" ht="18" x14ac:dyDescent="0.4">
      <c r="A288" s="49"/>
      <c r="B288" s="49"/>
      <c r="C288" s="41" t="s">
        <v>200</v>
      </c>
      <c r="D288" s="41" t="s">
        <v>157</v>
      </c>
      <c r="E288" s="41" t="s">
        <v>144</v>
      </c>
      <c r="F288" s="42" t="s">
        <v>145</v>
      </c>
      <c r="G288" s="43"/>
      <c r="H288" s="43"/>
      <c r="I288" s="43"/>
      <c r="J288" s="43"/>
      <c r="K288" s="43"/>
    </row>
    <row r="289" spans="1:11" ht="18.5" thickBot="1" x14ac:dyDescent="0.45">
      <c r="A289" s="49"/>
      <c r="B289" s="49"/>
      <c r="C289" s="55">
        <v>434.62901088330074</v>
      </c>
      <c r="D289" s="62">
        <v>69.815484612642734</v>
      </c>
      <c r="E289" s="62">
        <v>14.386293932677969</v>
      </c>
      <c r="F289" s="53">
        <v>4.6551876271862067</v>
      </c>
      <c r="G289" s="43"/>
      <c r="H289" s="43"/>
      <c r="I289" s="43"/>
      <c r="J289" s="43"/>
      <c r="K289" s="43"/>
    </row>
    <row r="290" spans="1:11" ht="36" x14ac:dyDescent="0.4">
      <c r="A290" s="49"/>
      <c r="B290" s="49"/>
      <c r="C290" s="49"/>
      <c r="D290" s="49"/>
      <c r="E290" s="49"/>
      <c r="F290" s="42" t="s">
        <v>146</v>
      </c>
      <c r="G290" s="43"/>
      <c r="H290" s="43"/>
      <c r="I290" s="43"/>
      <c r="J290" s="43"/>
      <c r="K290" s="43"/>
    </row>
    <row r="291" spans="1:11" ht="18.5" thickBot="1" x14ac:dyDescent="0.45">
      <c r="A291" s="49"/>
      <c r="B291" s="49"/>
      <c r="C291" s="49"/>
      <c r="D291" s="49"/>
      <c r="E291" s="49"/>
      <c r="F291" s="58">
        <v>14.67402000732865</v>
      </c>
      <c r="G291" s="43"/>
      <c r="H291" s="43"/>
      <c r="I291" s="43"/>
      <c r="J291" s="43"/>
      <c r="K291" s="43"/>
    </row>
    <row r="292" spans="1:11" ht="18" x14ac:dyDescent="0.4">
      <c r="A292" s="49"/>
      <c r="B292" s="49"/>
      <c r="C292" s="49"/>
      <c r="D292" s="49"/>
      <c r="E292" s="41" t="s">
        <v>147</v>
      </c>
      <c r="F292" s="42" t="s">
        <v>148</v>
      </c>
      <c r="G292" s="43"/>
      <c r="H292" s="43"/>
      <c r="I292" s="43"/>
      <c r="J292" s="43"/>
      <c r="K292" s="43"/>
    </row>
    <row r="293" spans="1:11" ht="18.5" thickBot="1" x14ac:dyDescent="0.45">
      <c r="A293" s="49"/>
      <c r="B293" s="49"/>
      <c r="C293" s="49"/>
      <c r="D293" s="49"/>
      <c r="E293" s="62">
        <v>26.8511000739094</v>
      </c>
      <c r="F293" s="58">
        <v>26.851141964379405</v>
      </c>
      <c r="G293" s="43"/>
      <c r="H293" s="43"/>
      <c r="I293" s="43"/>
      <c r="J293" s="43"/>
      <c r="K293" s="43"/>
    </row>
    <row r="294" spans="1:11" ht="18" x14ac:dyDescent="0.4">
      <c r="A294" s="49"/>
      <c r="B294" s="49"/>
      <c r="C294" s="49"/>
      <c r="D294" s="49"/>
      <c r="E294" s="41" t="s">
        <v>149</v>
      </c>
      <c r="F294" s="42" t="s">
        <v>148</v>
      </c>
      <c r="G294" s="43"/>
      <c r="H294" s="43"/>
      <c r="I294" s="43"/>
      <c r="J294" s="43"/>
      <c r="K294" s="43"/>
    </row>
    <row r="295" spans="1:11" ht="18.5" thickBot="1" x14ac:dyDescent="0.45">
      <c r="A295" s="49"/>
      <c r="B295" s="49"/>
      <c r="C295" s="49"/>
      <c r="D295" s="49"/>
      <c r="E295" s="62">
        <v>11.919581417057634</v>
      </c>
      <c r="F295" s="58">
        <v>11.919599632722472</v>
      </c>
      <c r="G295" s="43"/>
      <c r="H295" s="43"/>
      <c r="I295" s="43"/>
      <c r="J295" s="43"/>
      <c r="K295" s="43"/>
    </row>
    <row r="296" spans="1:11" ht="18" x14ac:dyDescent="0.4">
      <c r="A296" s="49"/>
      <c r="B296" s="49"/>
      <c r="C296" s="49"/>
      <c r="D296" s="49"/>
      <c r="E296" s="40" t="s">
        <v>150</v>
      </c>
      <c r="F296" s="42" t="s">
        <v>151</v>
      </c>
      <c r="G296" s="43"/>
      <c r="H296" s="43"/>
      <c r="I296" s="43"/>
      <c r="J296" s="43"/>
      <c r="K296" s="43"/>
    </row>
    <row r="297" spans="1:11" ht="18.5" thickBot="1" x14ac:dyDescent="0.45">
      <c r="A297" s="49"/>
      <c r="B297" s="49"/>
      <c r="C297" s="49"/>
      <c r="D297" s="49"/>
      <c r="E297" s="61">
        <v>18.616335492770123</v>
      </c>
      <c r="F297" s="58">
        <v>18.616334915161133</v>
      </c>
      <c r="G297" s="43"/>
      <c r="H297" s="43"/>
      <c r="I297" s="43"/>
      <c r="J297" s="43"/>
      <c r="K297" s="43"/>
    </row>
    <row r="298" spans="1:11" ht="36" x14ac:dyDescent="0.4">
      <c r="A298" s="49"/>
      <c r="B298" s="49"/>
      <c r="C298" s="49"/>
      <c r="D298" s="41" t="s">
        <v>143</v>
      </c>
      <c r="E298" s="41" t="s">
        <v>144</v>
      </c>
      <c r="F298" s="42" t="s">
        <v>145</v>
      </c>
      <c r="G298" s="43"/>
      <c r="H298" s="43"/>
      <c r="I298" s="43"/>
      <c r="J298" s="43"/>
      <c r="K298" s="43"/>
    </row>
    <row r="299" spans="1:11" ht="18.5" thickBot="1" x14ac:dyDescent="0.45">
      <c r="A299" s="49"/>
      <c r="B299" s="49"/>
      <c r="C299" s="49"/>
      <c r="D299" s="55">
        <v>180.41207769743235</v>
      </c>
      <c r="E299" s="62">
        <v>37.176011401099217</v>
      </c>
      <c r="F299" s="58">
        <v>12.029595530573825</v>
      </c>
      <c r="G299" s="43"/>
      <c r="H299" s="43"/>
      <c r="I299" s="43"/>
      <c r="J299" s="43"/>
      <c r="K299" s="43"/>
    </row>
    <row r="300" spans="1:11" ht="36" x14ac:dyDescent="0.4">
      <c r="A300" s="49"/>
      <c r="B300" s="49"/>
      <c r="C300" s="49"/>
      <c r="D300" s="49"/>
      <c r="E300" s="49"/>
      <c r="F300" s="42" t="s">
        <v>146</v>
      </c>
      <c r="G300" s="43"/>
      <c r="H300" s="43"/>
      <c r="I300" s="43"/>
      <c r="J300" s="43"/>
      <c r="K300" s="43"/>
    </row>
    <row r="301" spans="1:11" ht="18.5" thickBot="1" x14ac:dyDescent="0.45">
      <c r="A301" s="49"/>
      <c r="B301" s="49"/>
      <c r="C301" s="49"/>
      <c r="D301" s="49"/>
      <c r="E301" s="49"/>
      <c r="F301" s="58">
        <v>37.919529701622224</v>
      </c>
      <c r="G301" s="43"/>
      <c r="H301" s="43"/>
      <c r="I301" s="43"/>
      <c r="J301" s="43"/>
      <c r="K301" s="43"/>
    </row>
    <row r="302" spans="1:11" ht="18" x14ac:dyDescent="0.4">
      <c r="A302" s="49"/>
      <c r="B302" s="49"/>
      <c r="C302" s="49"/>
      <c r="D302" s="49"/>
      <c r="E302" s="41" t="s">
        <v>147</v>
      </c>
      <c r="F302" s="42" t="s">
        <v>148</v>
      </c>
      <c r="G302" s="43"/>
      <c r="H302" s="43"/>
      <c r="I302" s="43"/>
      <c r="J302" s="43"/>
      <c r="K302" s="43"/>
    </row>
    <row r="303" spans="1:11" ht="18.5" thickBot="1" x14ac:dyDescent="0.45">
      <c r="A303" s="49"/>
      <c r="B303" s="49"/>
      <c r="C303" s="49"/>
      <c r="D303" s="49"/>
      <c r="E303" s="62">
        <v>69.386654210664858</v>
      </c>
      <c r="F303" s="58">
        <v>69.386763774522763</v>
      </c>
      <c r="G303" s="43"/>
      <c r="H303" s="43"/>
      <c r="I303" s="43"/>
      <c r="J303" s="43"/>
      <c r="K303" s="43"/>
    </row>
    <row r="304" spans="1:11" ht="18" x14ac:dyDescent="0.4">
      <c r="A304" s="49"/>
      <c r="B304" s="49"/>
      <c r="C304" s="49"/>
      <c r="D304" s="49"/>
      <c r="E304" s="41" t="s">
        <v>149</v>
      </c>
      <c r="F304" s="42" t="s">
        <v>148</v>
      </c>
      <c r="G304" s="43"/>
      <c r="H304" s="43"/>
      <c r="I304" s="43"/>
      <c r="J304" s="43"/>
      <c r="K304" s="43"/>
    </row>
    <row r="305" spans="1:11" ht="18.5" thickBot="1" x14ac:dyDescent="0.45">
      <c r="A305" s="49"/>
      <c r="B305" s="49"/>
      <c r="C305" s="49"/>
      <c r="D305" s="49"/>
      <c r="E305" s="62">
        <v>30.801712847693707</v>
      </c>
      <c r="F305" s="58">
        <v>30.801759117514152</v>
      </c>
      <c r="G305" s="43"/>
      <c r="H305" s="43"/>
      <c r="I305" s="43"/>
      <c r="J305" s="43"/>
      <c r="K305" s="43"/>
    </row>
    <row r="306" spans="1:11" ht="18" x14ac:dyDescent="0.4">
      <c r="A306" s="49"/>
      <c r="B306" s="49"/>
      <c r="C306" s="49"/>
      <c r="D306" s="49"/>
      <c r="E306" s="40" t="s">
        <v>150</v>
      </c>
      <c r="F306" s="42" t="s">
        <v>151</v>
      </c>
      <c r="G306" s="43"/>
      <c r="H306" s="43"/>
      <c r="I306" s="43"/>
      <c r="J306" s="43"/>
      <c r="K306" s="43"/>
    </row>
    <row r="307" spans="1:11" ht="18.5" thickBot="1" x14ac:dyDescent="0.45">
      <c r="A307" s="49"/>
      <c r="B307" s="49"/>
      <c r="C307" s="49"/>
      <c r="D307" s="49"/>
      <c r="E307" s="61">
        <v>48.106976248682912</v>
      </c>
      <c r="F307" s="72">
        <v>48.106975555419922</v>
      </c>
      <c r="G307" s="43"/>
      <c r="H307" s="43"/>
      <c r="I307" s="43"/>
      <c r="J307" s="43"/>
      <c r="K307" s="43"/>
    </row>
    <row r="308" spans="1:11" ht="36" x14ac:dyDescent="0.4">
      <c r="A308" s="49"/>
      <c r="B308" s="49"/>
      <c r="C308" s="49"/>
      <c r="D308" s="40" t="s">
        <v>201</v>
      </c>
      <c r="E308" s="42" t="s">
        <v>180</v>
      </c>
      <c r="F308" s="43"/>
      <c r="G308" s="43"/>
      <c r="H308" s="43"/>
      <c r="I308" s="43"/>
      <c r="J308" s="43"/>
      <c r="K308" s="43"/>
    </row>
    <row r="309" spans="1:11" ht="18.5" thickBot="1" x14ac:dyDescent="0.45">
      <c r="A309" s="49"/>
      <c r="B309" s="49"/>
      <c r="C309" s="49"/>
      <c r="D309" s="54">
        <v>241.36210394656487</v>
      </c>
      <c r="E309" s="63">
        <v>307.97804766845701</v>
      </c>
      <c r="F309" s="43"/>
      <c r="G309" s="43"/>
      <c r="H309" s="43"/>
      <c r="I309" s="43"/>
      <c r="J309" s="43"/>
      <c r="K309" s="43"/>
    </row>
    <row r="310" spans="1:11" ht="18" x14ac:dyDescent="0.4">
      <c r="A310" s="49"/>
      <c r="B310" s="49"/>
      <c r="C310" s="49"/>
      <c r="D310" s="40" t="s">
        <v>150</v>
      </c>
      <c r="E310" s="42" t="s">
        <v>151</v>
      </c>
      <c r="F310" s="43"/>
      <c r="G310" s="43"/>
      <c r="H310" s="43"/>
      <c r="I310" s="43"/>
      <c r="J310" s="43"/>
      <c r="K310" s="43"/>
    </row>
    <row r="311" spans="1:11" ht="18.5" thickBot="1" x14ac:dyDescent="0.45">
      <c r="A311" s="49"/>
      <c r="B311" s="49"/>
      <c r="C311" s="49"/>
      <c r="D311" s="61">
        <v>37.234925126742787</v>
      </c>
      <c r="E311" s="72">
        <v>37.23492431640625</v>
      </c>
      <c r="F311" s="43"/>
      <c r="G311" s="43"/>
      <c r="H311" s="43"/>
      <c r="I311" s="43"/>
      <c r="J311" s="43"/>
      <c r="K311" s="43"/>
    </row>
    <row r="312" spans="1:11" ht="36" x14ac:dyDescent="0.4">
      <c r="A312" s="49"/>
      <c r="B312" s="41" t="s">
        <v>181</v>
      </c>
      <c r="C312" s="40" t="s">
        <v>179</v>
      </c>
      <c r="D312" s="42" t="s">
        <v>180</v>
      </c>
      <c r="E312" s="43"/>
      <c r="F312" s="43"/>
      <c r="G312" s="43"/>
      <c r="H312" s="43"/>
      <c r="I312" s="43"/>
      <c r="J312" s="43"/>
      <c r="K312" s="43"/>
    </row>
    <row r="313" spans="1:11" ht="18.5" thickBot="1" x14ac:dyDescent="0.45">
      <c r="A313" s="49"/>
      <c r="B313" s="55">
        <v>465.94</v>
      </c>
      <c r="C313" s="54">
        <v>377.15210955009525</v>
      </c>
      <c r="D313" s="63">
        <v>377.152099609375</v>
      </c>
      <c r="E313" s="43"/>
      <c r="F313" s="43"/>
      <c r="G313" s="43"/>
      <c r="H313" s="43"/>
      <c r="I313" s="43"/>
      <c r="J313" s="43"/>
      <c r="K313" s="43"/>
    </row>
    <row r="314" spans="1:11" ht="36" x14ac:dyDescent="0.4">
      <c r="A314" s="49"/>
      <c r="B314" s="49"/>
      <c r="C314" s="40" t="s">
        <v>150</v>
      </c>
      <c r="D314" s="42" t="s">
        <v>151</v>
      </c>
      <c r="E314" s="43"/>
      <c r="F314" s="43"/>
      <c r="G314" s="43"/>
      <c r="H314" s="43"/>
      <c r="I314" s="43"/>
      <c r="J314" s="43"/>
      <c r="K314" s="43"/>
    </row>
    <row r="315" spans="1:11" ht="18.5" thickBot="1" x14ac:dyDescent="0.45">
      <c r="A315" s="70"/>
      <c r="B315" s="70"/>
      <c r="C315" s="74">
        <v>110.08895389502673</v>
      </c>
      <c r="D315" s="75">
        <v>110.08895111083984</v>
      </c>
      <c r="E315" s="43"/>
      <c r="F315" s="43"/>
      <c r="G315" s="43"/>
      <c r="H315" s="43"/>
      <c r="I315" s="43"/>
      <c r="J315" s="43"/>
      <c r="K315" s="43"/>
    </row>
  </sheetData>
  <mergeCells count="1">
    <mergeCell ref="A1:D1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37716-8A90-4F87-8455-BA955BDADA1D}">
  <sheetPr codeName="Sheet39"/>
  <dimension ref="A2:AI237"/>
  <sheetViews>
    <sheetView workbookViewId="0">
      <selection activeCell="B6" sqref="B6"/>
    </sheetView>
  </sheetViews>
  <sheetFormatPr defaultRowHeight="14.5" x14ac:dyDescent="0.35"/>
  <cols>
    <col min="1" max="1" width="25.6328125" customWidth="1"/>
    <col min="2" max="5" width="9.6328125" customWidth="1"/>
    <col min="6" max="7" width="8.6328125" customWidth="1"/>
    <col min="8" max="8" width="25.6328125" customWidth="1"/>
    <col min="9" max="12" width="9.6328125" customWidth="1"/>
    <col min="13" max="14" width="8.6328125" customWidth="1"/>
    <col min="15" max="15" width="25.6328125" customWidth="1"/>
    <col min="16" max="19" width="9.6328125" customWidth="1"/>
    <col min="20" max="21" width="8.6328125" customWidth="1"/>
    <col min="22" max="22" width="25.6328125" customWidth="1"/>
    <col min="23" max="26" width="9.6328125" customWidth="1"/>
    <col min="27" max="28" width="8.6328125" customWidth="1"/>
    <col min="29" max="29" width="25.6328125" customWidth="1"/>
    <col min="30" max="33" width="9.6328125" customWidth="1"/>
    <col min="34" max="35" width="8.6328125" customWidth="1"/>
  </cols>
  <sheetData>
    <row r="2" spans="1:35" ht="18" x14ac:dyDescent="0.4">
      <c r="A2" s="76" t="s">
        <v>203</v>
      </c>
      <c r="B2" s="266" t="s">
        <v>711</v>
      </c>
      <c r="C2" s="267"/>
      <c r="D2" s="267"/>
      <c r="E2" s="267"/>
      <c r="F2" s="26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 ht="18" x14ac:dyDescent="0.4">
      <c r="A3" s="76" t="s">
        <v>204</v>
      </c>
      <c r="B3" s="268" t="s">
        <v>717</v>
      </c>
      <c r="C3" s="269"/>
      <c r="D3" s="269"/>
      <c r="E3" s="269"/>
      <c r="F3" s="270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36" x14ac:dyDescent="0.4">
      <c r="A4" s="78" t="s">
        <v>1</v>
      </c>
      <c r="B4" s="77"/>
      <c r="C4" s="77"/>
      <c r="D4" s="77"/>
      <c r="E4" s="77"/>
      <c r="F4" s="77"/>
      <c r="G4" s="77"/>
      <c r="H4" s="78" t="s">
        <v>2</v>
      </c>
      <c r="I4" s="77"/>
      <c r="J4" s="77"/>
      <c r="K4" s="77"/>
      <c r="L4" s="77"/>
      <c r="M4" s="77"/>
      <c r="N4" s="77"/>
      <c r="O4" s="78" t="s">
        <v>3</v>
      </c>
      <c r="P4" s="77"/>
      <c r="Q4" s="77"/>
      <c r="R4" s="77"/>
      <c r="S4" s="77"/>
      <c r="T4" s="77"/>
      <c r="U4" s="77"/>
      <c r="V4" s="78" t="s">
        <v>206</v>
      </c>
      <c r="W4" s="77"/>
      <c r="X4" s="77"/>
      <c r="Y4" s="77"/>
      <c r="Z4" s="77"/>
      <c r="AA4" s="77"/>
      <c r="AB4" s="77"/>
      <c r="AC4" s="78" t="s">
        <v>5</v>
      </c>
      <c r="AD4" s="77"/>
      <c r="AE4" s="77"/>
      <c r="AF4" s="77"/>
      <c r="AG4" s="77"/>
      <c r="AH4" s="77"/>
      <c r="AI4" s="77"/>
    </row>
    <row r="5" spans="1:35" ht="90" x14ac:dyDescent="0.4">
      <c r="A5" s="76" t="s">
        <v>207</v>
      </c>
      <c r="B5" s="76" t="s">
        <v>208</v>
      </c>
      <c r="C5" s="76" t="s">
        <v>209</v>
      </c>
      <c r="D5" s="76" t="s">
        <v>210</v>
      </c>
      <c r="E5" s="76" t="s">
        <v>211</v>
      </c>
      <c r="F5" s="76" t="s">
        <v>212</v>
      </c>
      <c r="G5" s="76" t="s">
        <v>213</v>
      </c>
      <c r="H5" s="76" t="s">
        <v>207</v>
      </c>
      <c r="I5" s="76" t="s">
        <v>208</v>
      </c>
      <c r="J5" s="76" t="s">
        <v>209</v>
      </c>
      <c r="K5" s="76" t="s">
        <v>210</v>
      </c>
      <c r="L5" s="76" t="s">
        <v>211</v>
      </c>
      <c r="M5" s="76" t="s">
        <v>212</v>
      </c>
      <c r="N5" s="76" t="s">
        <v>213</v>
      </c>
      <c r="O5" s="76" t="s">
        <v>207</v>
      </c>
      <c r="P5" s="76" t="s">
        <v>208</v>
      </c>
      <c r="Q5" s="76" t="s">
        <v>209</v>
      </c>
      <c r="R5" s="76" t="s">
        <v>210</v>
      </c>
      <c r="S5" s="76" t="s">
        <v>211</v>
      </c>
      <c r="T5" s="76" t="s">
        <v>212</v>
      </c>
      <c r="U5" s="76" t="s">
        <v>213</v>
      </c>
      <c r="V5" s="76" t="s">
        <v>207</v>
      </c>
      <c r="W5" s="76" t="s">
        <v>208</v>
      </c>
      <c r="X5" s="76" t="s">
        <v>209</v>
      </c>
      <c r="Y5" s="76" t="s">
        <v>210</v>
      </c>
      <c r="Z5" s="76" t="s">
        <v>211</v>
      </c>
      <c r="AA5" s="76" t="s">
        <v>212</v>
      </c>
      <c r="AB5" s="76" t="s">
        <v>213</v>
      </c>
      <c r="AC5" s="76" t="s">
        <v>207</v>
      </c>
      <c r="AD5" s="76" t="s">
        <v>208</v>
      </c>
      <c r="AE5" s="76" t="s">
        <v>209</v>
      </c>
      <c r="AF5" s="76" t="s">
        <v>210</v>
      </c>
      <c r="AG5" s="76" t="s">
        <v>211</v>
      </c>
      <c r="AH5" s="76" t="s">
        <v>212</v>
      </c>
      <c r="AI5" s="76" t="s">
        <v>213</v>
      </c>
    </row>
    <row r="6" spans="1:35" ht="18" x14ac:dyDescent="0.4">
      <c r="A6" s="78" t="s">
        <v>214</v>
      </c>
      <c r="B6" s="79">
        <f>-1224.52922826581+6648.58916348759</f>
        <v>5424.0599352217796</v>
      </c>
      <c r="C6" s="79">
        <v>6106.705893354615</v>
      </c>
      <c r="D6" s="80">
        <f>-1224.52922826581+541.88327013297</f>
        <v>-682.64595813283995</v>
      </c>
      <c r="E6" s="81"/>
      <c r="F6" s="81"/>
      <c r="G6" s="82">
        <v>8.1503497480166096E-2</v>
      </c>
      <c r="H6" s="78" t="s">
        <v>214</v>
      </c>
      <c r="I6" s="83">
        <v>37.666478125399543</v>
      </c>
      <c r="J6" s="83">
        <v>28.793837446818703</v>
      </c>
      <c r="K6" s="84">
        <v>8.8726406785808472</v>
      </c>
      <c r="L6" s="81"/>
      <c r="M6" s="81"/>
      <c r="N6" s="85">
        <v>0.23555801126513551</v>
      </c>
      <c r="O6" s="78" t="s">
        <v>214</v>
      </c>
      <c r="P6" s="84">
        <v>2.6656815783868932</v>
      </c>
      <c r="Q6" s="85">
        <v>0.71388013504557235</v>
      </c>
      <c r="R6" s="84">
        <v>1.9518014433413211</v>
      </c>
      <c r="S6" s="81"/>
      <c r="T6" s="81"/>
      <c r="U6" s="85">
        <v>0.73219602039731668</v>
      </c>
      <c r="V6" s="78" t="s">
        <v>214</v>
      </c>
      <c r="W6" s="86">
        <v>1.904088377436164E-5</v>
      </c>
      <c r="X6" s="86">
        <v>1.904088377436164E-5</v>
      </c>
      <c r="Y6" s="87">
        <v>0</v>
      </c>
      <c r="Z6" s="81"/>
      <c r="AA6" s="81"/>
      <c r="AB6" s="87">
        <v>0</v>
      </c>
      <c r="AC6" s="78" t="s">
        <v>214</v>
      </c>
      <c r="AD6" s="80">
        <v>661.43517239439029</v>
      </c>
      <c r="AE6" s="88">
        <v>384.6251228871019</v>
      </c>
      <c r="AF6" s="88">
        <v>276.81004950728817</v>
      </c>
      <c r="AG6" s="77"/>
      <c r="AH6" s="77"/>
      <c r="AI6" s="89">
        <v>0.41849913802623756</v>
      </c>
    </row>
    <row r="7" spans="1:35" ht="18" x14ac:dyDescent="0.4">
      <c r="A7" s="76" t="s">
        <v>215</v>
      </c>
      <c r="B7" s="91">
        <v>6066.0924953353961</v>
      </c>
      <c r="C7" s="91">
        <v>5694.1860024075795</v>
      </c>
      <c r="D7" s="88">
        <f>-1224.52922826581+371.906492927816</f>
        <v>-852.62273533799396</v>
      </c>
      <c r="E7" s="89">
        <v>0.91238792865242491</v>
      </c>
      <c r="F7" s="93">
        <v>6.130907057777292E-2</v>
      </c>
      <c r="G7" s="93">
        <v>5.5937655912059556E-2</v>
      </c>
      <c r="H7" s="76" t="s">
        <v>216</v>
      </c>
      <c r="I7" s="94">
        <v>18.400373207908395</v>
      </c>
      <c r="J7" s="94">
        <v>18.006316731318535</v>
      </c>
      <c r="K7" s="89">
        <v>0.39405647658986093</v>
      </c>
      <c r="L7" s="89">
        <v>0.48850792863218384</v>
      </c>
      <c r="M7" s="93">
        <v>2.1415678483113446E-2</v>
      </c>
      <c r="N7" s="93">
        <v>1.0461728736038579E-2</v>
      </c>
      <c r="O7" s="76" t="s">
        <v>217</v>
      </c>
      <c r="P7" s="92">
        <v>1.0379915279172311</v>
      </c>
      <c r="Q7" s="90">
        <v>1.6637153720181917E-3</v>
      </c>
      <c r="R7" s="92">
        <v>1.0363278125452131</v>
      </c>
      <c r="S7" s="89">
        <v>0.38939066703734354</v>
      </c>
      <c r="T7" s="89">
        <v>0.99839717827431951</v>
      </c>
      <c r="U7" s="89">
        <v>0.38876654321643889</v>
      </c>
      <c r="V7" s="76" t="s">
        <v>218</v>
      </c>
      <c r="W7" s="90">
        <v>1.3920816419560775E-5</v>
      </c>
      <c r="X7" s="90">
        <v>1.3920816419560775E-5</v>
      </c>
      <c r="Y7" s="95">
        <v>0</v>
      </c>
      <c r="Z7" s="89">
        <v>0.73110138082482368</v>
      </c>
      <c r="AA7" s="95">
        <v>0</v>
      </c>
      <c r="AB7" s="95">
        <v>0</v>
      </c>
      <c r="AC7" s="76" t="s">
        <v>219</v>
      </c>
      <c r="AD7" s="88">
        <v>376.00428895730033</v>
      </c>
      <c r="AE7" s="88">
        <v>366.14596972785989</v>
      </c>
      <c r="AF7" s="92">
        <v>9.8583192294404753</v>
      </c>
      <c r="AG7" s="89">
        <v>0.56846733383737014</v>
      </c>
      <c r="AH7" s="93">
        <v>2.6218635050091151E-2</v>
      </c>
      <c r="AI7" s="93">
        <v>1.490443756378034E-2</v>
      </c>
    </row>
    <row r="8" spans="1:35" ht="18" x14ac:dyDescent="0.4">
      <c r="A8" s="76" t="s">
        <v>223</v>
      </c>
      <c r="B8" s="88">
        <v>576.49510741495476</v>
      </c>
      <c r="C8" s="88">
        <v>410.23794405620237</v>
      </c>
      <c r="D8" s="88">
        <v>166.25716335875239</v>
      </c>
      <c r="E8" s="89">
        <v>0.99909731815432468</v>
      </c>
      <c r="F8" s="89">
        <v>0.28839301707912385</v>
      </c>
      <c r="G8" s="93">
        <v>2.5006382447541775E-2</v>
      </c>
      <c r="H8" s="76" t="s">
        <v>219</v>
      </c>
      <c r="I8" s="94">
        <v>10.615768228485772</v>
      </c>
      <c r="J8" s="94">
        <v>10.337437275526751</v>
      </c>
      <c r="K8" s="89">
        <v>0.27833095295902105</v>
      </c>
      <c r="L8" s="89">
        <v>0.77034389410640924</v>
      </c>
      <c r="M8" s="93">
        <v>2.6218635050091147E-2</v>
      </c>
      <c r="N8" s="90">
        <v>7.3893543227588039E-3</v>
      </c>
      <c r="O8" s="76" t="s">
        <v>219</v>
      </c>
      <c r="P8" s="89">
        <v>0.67167482119947841</v>
      </c>
      <c r="Q8" s="89">
        <v>0.65406442419011412</v>
      </c>
      <c r="R8" s="93">
        <v>1.7610397009364349E-2</v>
      </c>
      <c r="S8" s="89">
        <v>0.64136180516777808</v>
      </c>
      <c r="T8" s="93">
        <v>2.6218635050091147E-2</v>
      </c>
      <c r="U8" s="90">
        <v>6.6063393137979669E-3</v>
      </c>
      <c r="V8" s="76" t="s">
        <v>224</v>
      </c>
      <c r="W8" s="90">
        <v>1.8759347872419566E-6</v>
      </c>
      <c r="X8" s="90">
        <v>1.8759347872419566E-6</v>
      </c>
      <c r="Y8" s="95">
        <v>0</v>
      </c>
      <c r="Z8" s="89">
        <v>0.82962279450877696</v>
      </c>
      <c r="AA8" s="95">
        <v>0</v>
      </c>
      <c r="AB8" s="95">
        <v>0</v>
      </c>
      <c r="AC8" s="76" t="s">
        <v>225</v>
      </c>
      <c r="AD8" s="94">
        <v>84.105804736818897</v>
      </c>
      <c r="AE8" s="95">
        <v>0</v>
      </c>
      <c r="AF8" s="94">
        <v>84.105804736818897</v>
      </c>
      <c r="AG8" s="89">
        <v>0.69562386897044526</v>
      </c>
      <c r="AH8" s="92">
        <v>1</v>
      </c>
      <c r="AI8" s="89">
        <v>0.12715653513307512</v>
      </c>
    </row>
    <row r="9" spans="1:35" ht="18" x14ac:dyDescent="0.4">
      <c r="A9" s="96" t="s">
        <v>231</v>
      </c>
      <c r="B9" s="97">
        <v>5.9593788907069918</v>
      </c>
      <c r="C9" s="97">
        <v>2.2397650443058224</v>
      </c>
      <c r="D9" s="97">
        <v>3.719613846401169</v>
      </c>
      <c r="E9" s="98">
        <v>0.99999365551916497</v>
      </c>
      <c r="F9" s="98">
        <v>0.62416132865817697</v>
      </c>
      <c r="G9" s="99">
        <v>5.5945912056476173E-4</v>
      </c>
      <c r="H9" s="76" t="s">
        <v>232</v>
      </c>
      <c r="I9" s="92">
        <v>4.3106096136530487</v>
      </c>
      <c r="J9" s="93">
        <v>6.5589805269814117E-2</v>
      </c>
      <c r="K9" s="92">
        <v>4.2450198083832342</v>
      </c>
      <c r="L9" s="89">
        <v>0.8847854301401773</v>
      </c>
      <c r="M9" s="89">
        <v>0.98478409989573834</v>
      </c>
      <c r="N9" s="89">
        <v>0.1127002050537</v>
      </c>
      <c r="O9" s="76" t="s">
        <v>233</v>
      </c>
      <c r="P9" s="89">
        <v>0.50796123593681575</v>
      </c>
      <c r="Q9" s="95">
        <v>0</v>
      </c>
      <c r="R9" s="89">
        <v>0.50796123593681575</v>
      </c>
      <c r="S9" s="89">
        <v>0.8319176615218602</v>
      </c>
      <c r="T9" s="92">
        <v>1</v>
      </c>
      <c r="U9" s="89">
        <v>0.19055585635408212</v>
      </c>
      <c r="V9" s="76" t="s">
        <v>234</v>
      </c>
      <c r="W9" s="90">
        <v>9.6624085062568218E-7</v>
      </c>
      <c r="X9" s="90">
        <v>9.6624085062568218E-7</v>
      </c>
      <c r="Y9" s="95">
        <v>0</v>
      </c>
      <c r="Z9" s="89">
        <v>0.88036838290035757</v>
      </c>
      <c r="AA9" s="95">
        <v>0</v>
      </c>
      <c r="AB9" s="95">
        <v>0</v>
      </c>
      <c r="AC9" s="76" t="s">
        <v>235</v>
      </c>
      <c r="AD9" s="94">
        <v>61.502364077556543</v>
      </c>
      <c r="AE9" s="95">
        <v>0</v>
      </c>
      <c r="AF9" s="94">
        <v>61.502364077556543</v>
      </c>
      <c r="AG9" s="89">
        <v>0.78860707676527486</v>
      </c>
      <c r="AH9" s="92">
        <v>1</v>
      </c>
      <c r="AI9" s="93">
        <v>9.2983207794829617E-2</v>
      </c>
    </row>
    <row r="10" spans="1:35" ht="36" x14ac:dyDescent="0.4">
      <c r="A10" s="96" t="s">
        <v>239</v>
      </c>
      <c r="B10" s="100">
        <v>3.4344095686089031E-2</v>
      </c>
      <c r="C10" s="100">
        <v>3.4344095686089031E-2</v>
      </c>
      <c r="D10" s="101">
        <v>0</v>
      </c>
      <c r="E10" s="98">
        <v>0.99999882114074901</v>
      </c>
      <c r="F10" s="101">
        <v>0</v>
      </c>
      <c r="G10" s="101">
        <v>0</v>
      </c>
      <c r="H10" s="76" t="s">
        <v>240</v>
      </c>
      <c r="I10" s="92">
        <v>1.5300513981790429</v>
      </c>
      <c r="J10" s="93">
        <v>2.250697175090266E-2</v>
      </c>
      <c r="K10" s="92">
        <v>1.5075444264281401</v>
      </c>
      <c r="L10" s="89">
        <v>0.92540646704957941</v>
      </c>
      <c r="M10" s="89">
        <v>0.98529005510684875</v>
      </c>
      <c r="N10" s="93">
        <v>4.0023503694962166E-2</v>
      </c>
      <c r="O10" s="76" t="s">
        <v>232</v>
      </c>
      <c r="P10" s="89">
        <v>0.27193526605279339</v>
      </c>
      <c r="Q10" s="90">
        <v>4.1377398430850823E-3</v>
      </c>
      <c r="R10" s="89">
        <v>0.26779752620970831</v>
      </c>
      <c r="S10" s="89">
        <v>0.93393107087188165</v>
      </c>
      <c r="T10" s="89">
        <v>0.98478409989573856</v>
      </c>
      <c r="U10" s="89">
        <v>0.10046118350405638</v>
      </c>
      <c r="V10" s="76" t="s">
        <v>239</v>
      </c>
      <c r="W10" s="90">
        <v>9.4873192503008364E-7</v>
      </c>
      <c r="X10" s="90">
        <v>9.4873192503008364E-7</v>
      </c>
      <c r="Y10" s="95">
        <v>0</v>
      </c>
      <c r="Z10" s="89">
        <v>0.93019442754580317</v>
      </c>
      <c r="AA10" s="95">
        <v>0</v>
      </c>
      <c r="AB10" s="95">
        <v>0</v>
      </c>
      <c r="AC10" s="76" t="s">
        <v>241</v>
      </c>
      <c r="AD10" s="94">
        <v>38.548968128941922</v>
      </c>
      <c r="AE10" s="95">
        <v>0</v>
      </c>
      <c r="AF10" s="94">
        <v>38.548968128941922</v>
      </c>
      <c r="AG10" s="89">
        <v>0.84688787243175712</v>
      </c>
      <c r="AH10" s="92">
        <v>1</v>
      </c>
      <c r="AI10" s="93">
        <v>5.8280795666482248E-2</v>
      </c>
    </row>
    <row r="11" spans="1:35" ht="18" x14ac:dyDescent="0.4">
      <c r="A11" s="96" t="s">
        <v>245</v>
      </c>
      <c r="B11" s="99">
        <v>2.1042757849307693E-3</v>
      </c>
      <c r="C11" s="99">
        <v>2.1042757849307693E-3</v>
      </c>
      <c r="D11" s="101">
        <v>0</v>
      </c>
      <c r="E11" s="98">
        <v>0.99999913764034509</v>
      </c>
      <c r="F11" s="101">
        <v>0</v>
      </c>
      <c r="G11" s="101">
        <v>0</v>
      </c>
      <c r="H11" s="76" t="s">
        <v>246</v>
      </c>
      <c r="I11" s="92">
        <v>1.0309772295841728</v>
      </c>
      <c r="J11" s="89">
        <v>0.33614779393708255</v>
      </c>
      <c r="K11" s="89">
        <v>0.69482943564709021</v>
      </c>
      <c r="L11" s="89">
        <v>0.95277768094836324</v>
      </c>
      <c r="M11" s="89">
        <v>0.6739522617074073</v>
      </c>
      <c r="N11" s="93">
        <v>1.8446891512762579E-2</v>
      </c>
      <c r="O11" s="76" t="s">
        <v>246</v>
      </c>
      <c r="P11" s="93">
        <v>6.6078895705497728E-2</v>
      </c>
      <c r="Q11" s="93">
        <v>2.1544874493649648E-2</v>
      </c>
      <c r="R11" s="93">
        <v>4.4534021211848081E-2</v>
      </c>
      <c r="S11" s="89">
        <v>0.95871981392403749</v>
      </c>
      <c r="T11" s="89">
        <v>0.67395226170740741</v>
      </c>
      <c r="U11" s="93">
        <v>1.6706429444884163E-2</v>
      </c>
      <c r="V11" s="76" t="s">
        <v>247</v>
      </c>
      <c r="W11" s="90">
        <v>7.4690111326867304E-7</v>
      </c>
      <c r="X11" s="90">
        <v>7.4690111326867304E-7</v>
      </c>
      <c r="Y11" s="95">
        <v>0</v>
      </c>
      <c r="Z11" s="89">
        <v>0.96942060644167805</v>
      </c>
      <c r="AA11" s="95">
        <v>0</v>
      </c>
      <c r="AB11" s="95">
        <v>0</v>
      </c>
      <c r="AC11" s="76" t="s">
        <v>246</v>
      </c>
      <c r="AD11" s="94">
        <v>23.889370528310906</v>
      </c>
      <c r="AE11" s="92">
        <v>7.7890752299894892</v>
      </c>
      <c r="AF11" s="94">
        <v>16.100295298321416</v>
      </c>
      <c r="AG11" s="89">
        <v>0.88300535079601095</v>
      </c>
      <c r="AH11" s="89">
        <v>0.67395226170740741</v>
      </c>
      <c r="AI11" s="93">
        <v>2.4341456230757234E-2</v>
      </c>
    </row>
    <row r="12" spans="1:35" ht="18" x14ac:dyDescent="0.4">
      <c r="A12" s="96" t="s">
        <v>247</v>
      </c>
      <c r="B12" s="99">
        <v>1.4324130939399209E-3</v>
      </c>
      <c r="C12" s="99">
        <v>1.4324130939399209E-3</v>
      </c>
      <c r="D12" s="101">
        <v>0</v>
      </c>
      <c r="E12" s="98">
        <v>0.99999935308651866</v>
      </c>
      <c r="F12" s="101">
        <v>0</v>
      </c>
      <c r="G12" s="101">
        <v>0</v>
      </c>
      <c r="H12" s="76" t="s">
        <v>251</v>
      </c>
      <c r="I12" s="89">
        <v>0.77092113895369507</v>
      </c>
      <c r="J12" s="95">
        <v>0</v>
      </c>
      <c r="K12" s="89">
        <v>0.77092113895369507</v>
      </c>
      <c r="L12" s="89">
        <v>0.97324471628910147</v>
      </c>
      <c r="M12" s="92">
        <v>1</v>
      </c>
      <c r="N12" s="93">
        <v>2.0467035340738206E-2</v>
      </c>
      <c r="O12" s="76" t="s">
        <v>252</v>
      </c>
      <c r="P12" s="93">
        <v>4.5894950311927987E-2</v>
      </c>
      <c r="Q12" s="90">
        <v>1.6348621552880922E-3</v>
      </c>
      <c r="R12" s="93">
        <v>4.4260088156639892E-2</v>
      </c>
      <c r="S12" s="89">
        <v>0.97593678037796061</v>
      </c>
      <c r="T12" s="89">
        <v>0.9643781691847001</v>
      </c>
      <c r="U12" s="93">
        <v>1.660366658774878E-2</v>
      </c>
      <c r="V12" s="76" t="s">
        <v>245</v>
      </c>
      <c r="W12" s="90">
        <v>3.4327500569833105E-7</v>
      </c>
      <c r="X12" s="90">
        <v>3.4327500569833105E-7</v>
      </c>
      <c r="Y12" s="95">
        <v>0</v>
      </c>
      <c r="Z12" s="89">
        <v>0.98744891908547183</v>
      </c>
      <c r="AA12" s="95">
        <v>0</v>
      </c>
      <c r="AB12" s="95">
        <v>0</v>
      </c>
      <c r="AC12" s="76" t="s">
        <v>252</v>
      </c>
      <c r="AD12" s="94">
        <v>17.455762843106708</v>
      </c>
      <c r="AE12" s="89">
        <v>0.62180623074914476</v>
      </c>
      <c r="AF12" s="94">
        <v>16.833956612357561</v>
      </c>
      <c r="AG12" s="89">
        <v>0.90939608955868823</v>
      </c>
      <c r="AH12" s="89">
        <v>0.96437816918469998</v>
      </c>
      <c r="AI12" s="93">
        <v>2.5450652331382329E-2</v>
      </c>
    </row>
    <row r="13" spans="1:35" ht="18" x14ac:dyDescent="0.4">
      <c r="A13" s="96" t="s">
        <v>224</v>
      </c>
      <c r="B13" s="99">
        <v>1.2193576117072718E-3</v>
      </c>
      <c r="C13" s="99">
        <v>1.2193576117072718E-3</v>
      </c>
      <c r="D13" s="101">
        <v>0</v>
      </c>
      <c r="E13" s="98">
        <v>0.99999953648747497</v>
      </c>
      <c r="F13" s="101">
        <v>0</v>
      </c>
      <c r="G13" s="101">
        <v>0</v>
      </c>
      <c r="H13" s="76" t="s">
        <v>252</v>
      </c>
      <c r="I13" s="89">
        <v>0.72536611466131384</v>
      </c>
      <c r="J13" s="93">
        <v>2.583886901561672E-2</v>
      </c>
      <c r="K13" s="89">
        <v>0.69952724564569702</v>
      </c>
      <c r="L13" s="89">
        <v>0.99250232015231421</v>
      </c>
      <c r="M13" s="89">
        <v>0.96437816918469998</v>
      </c>
      <c r="N13" s="93">
        <v>1.8571612756489345E-2</v>
      </c>
      <c r="O13" s="76" t="s">
        <v>258</v>
      </c>
      <c r="P13" s="93">
        <v>2.5535403643393663E-2</v>
      </c>
      <c r="Q13" s="95">
        <v>0</v>
      </c>
      <c r="R13" s="93">
        <v>2.5535403643393663E-2</v>
      </c>
      <c r="S13" s="89">
        <v>0.9855160954208495</v>
      </c>
      <c r="T13" s="92">
        <v>1</v>
      </c>
      <c r="U13" s="90">
        <v>9.5793150428890011E-3</v>
      </c>
      <c r="V13" s="96" t="s">
        <v>259</v>
      </c>
      <c r="W13" s="99">
        <v>1.2084957672684617E-7</v>
      </c>
      <c r="X13" s="99">
        <v>1.2084957672684617E-7</v>
      </c>
      <c r="Y13" s="101">
        <v>0</v>
      </c>
      <c r="Z13" s="98">
        <v>0.99379576612045917</v>
      </c>
      <c r="AA13" s="101">
        <v>0</v>
      </c>
      <c r="AB13" s="101">
        <v>0</v>
      </c>
      <c r="AC13" s="76" t="s">
        <v>253</v>
      </c>
      <c r="AD13" s="94">
        <v>16.051251099692301</v>
      </c>
      <c r="AE13" s="95">
        <v>0</v>
      </c>
      <c r="AF13" s="94">
        <v>16.051251099692301</v>
      </c>
      <c r="AG13" s="89">
        <v>0.93366339763301831</v>
      </c>
      <c r="AH13" s="92">
        <v>1</v>
      </c>
      <c r="AI13" s="93">
        <v>2.4267308074330089E-2</v>
      </c>
    </row>
    <row r="14" spans="1:35" ht="36" x14ac:dyDescent="0.4">
      <c r="A14" s="96" t="s">
        <v>259</v>
      </c>
      <c r="B14" s="99">
        <v>1.2084957672684616E-3</v>
      </c>
      <c r="C14" s="99">
        <v>1.2084957672684616E-3</v>
      </c>
      <c r="D14" s="101">
        <v>0</v>
      </c>
      <c r="E14" s="98">
        <v>0.99999971825472478</v>
      </c>
      <c r="F14" s="101">
        <v>0</v>
      </c>
      <c r="G14" s="101">
        <v>0</v>
      </c>
      <c r="H14" s="76" t="s">
        <v>263</v>
      </c>
      <c r="I14" s="89">
        <v>0.2824098856343279</v>
      </c>
      <c r="J14" s="95">
        <v>0</v>
      </c>
      <c r="K14" s="89">
        <v>0.2824098856343279</v>
      </c>
      <c r="L14" s="89">
        <v>0.99999996526514179</v>
      </c>
      <c r="M14" s="92">
        <v>1</v>
      </c>
      <c r="N14" s="90">
        <v>7.4976451128275553E-3</v>
      </c>
      <c r="O14" s="76" t="s">
        <v>264</v>
      </c>
      <c r="P14" s="93">
        <v>1.2986632854724154E-2</v>
      </c>
      <c r="Q14" s="93">
        <v>1.2986632854724154E-2</v>
      </c>
      <c r="R14" s="95">
        <v>0</v>
      </c>
      <c r="S14" s="89">
        <v>0.99038788241897369</v>
      </c>
      <c r="T14" s="95">
        <v>0</v>
      </c>
      <c r="U14" s="95">
        <v>0</v>
      </c>
      <c r="V14" s="96" t="s">
        <v>265</v>
      </c>
      <c r="W14" s="99">
        <v>1.1813409620929265E-7</v>
      </c>
      <c r="X14" s="99">
        <v>1.1813409620929265E-7</v>
      </c>
      <c r="Y14" s="101">
        <v>0</v>
      </c>
      <c r="Z14" s="97">
        <v>1</v>
      </c>
      <c r="AA14" s="101">
        <v>0</v>
      </c>
      <c r="AB14" s="101">
        <v>0</v>
      </c>
      <c r="AC14" s="76" t="s">
        <v>266</v>
      </c>
      <c r="AD14" s="94">
        <v>10.808084163294879</v>
      </c>
      <c r="AE14" s="95">
        <v>0</v>
      </c>
      <c r="AF14" s="94">
        <v>10.808084163294879</v>
      </c>
      <c r="AG14" s="89">
        <v>0.9500037505721729</v>
      </c>
      <c r="AH14" s="92">
        <v>1</v>
      </c>
      <c r="AI14" s="93">
        <v>1.6340352939154562E-2</v>
      </c>
    </row>
    <row r="15" spans="1:35" ht="36" x14ac:dyDescent="0.4">
      <c r="A15" s="96" t="s">
        <v>234</v>
      </c>
      <c r="B15" s="99">
        <v>1.1755930349279134E-3</v>
      </c>
      <c r="C15" s="99">
        <v>1.1755930349279134E-3</v>
      </c>
      <c r="D15" s="101">
        <v>0</v>
      </c>
      <c r="E15" s="98">
        <v>0.99999989507314535</v>
      </c>
      <c r="F15" s="101">
        <v>0</v>
      </c>
      <c r="G15" s="101">
        <v>0</v>
      </c>
      <c r="H15" s="96" t="s">
        <v>272</v>
      </c>
      <c r="I15" s="99">
        <v>1.3083397796084634E-6</v>
      </c>
      <c r="J15" s="101">
        <v>0</v>
      </c>
      <c r="K15" s="99">
        <v>1.3083397796084634E-6</v>
      </c>
      <c r="L15" s="97">
        <v>1</v>
      </c>
      <c r="M15" s="97">
        <v>1</v>
      </c>
      <c r="N15" s="99">
        <v>3.4734858280424519E-8</v>
      </c>
      <c r="O15" s="76" t="s">
        <v>273</v>
      </c>
      <c r="P15" s="93">
        <v>1.0741486932542349E-2</v>
      </c>
      <c r="Q15" s="93">
        <v>1.0741486932542349E-2</v>
      </c>
      <c r="R15" s="95">
        <v>0</v>
      </c>
      <c r="S15" s="89">
        <v>0.99441742856568272</v>
      </c>
      <c r="T15" s="95">
        <v>0</v>
      </c>
      <c r="U15" s="95">
        <v>0</v>
      </c>
      <c r="V15" s="96" t="s">
        <v>242</v>
      </c>
      <c r="W15" s="101">
        <v>0</v>
      </c>
      <c r="X15" s="101">
        <v>0</v>
      </c>
      <c r="Y15" s="101">
        <v>0</v>
      </c>
      <c r="Z15" s="97">
        <v>1</v>
      </c>
      <c r="AA15" s="101">
        <v>0</v>
      </c>
      <c r="AB15" s="101">
        <v>0</v>
      </c>
      <c r="AC15" s="76" t="s">
        <v>274</v>
      </c>
      <c r="AD15" s="92">
        <v>9.0570908462734554</v>
      </c>
      <c r="AE15" s="92">
        <v>7.6992318669297539</v>
      </c>
      <c r="AF15" s="92">
        <v>1.3578589793437006</v>
      </c>
      <c r="AG15" s="89">
        <v>0.96369683981852627</v>
      </c>
      <c r="AH15" s="89">
        <v>0.14992219934532205</v>
      </c>
      <c r="AI15" s="90">
        <v>2.0528980556450624E-3</v>
      </c>
    </row>
    <row r="16" spans="1:35" ht="36" x14ac:dyDescent="0.4">
      <c r="A16" s="96" t="s">
        <v>265</v>
      </c>
      <c r="B16" s="99">
        <v>5.6113695699414013E-4</v>
      </c>
      <c r="C16" s="99">
        <v>5.6113695699414013E-4</v>
      </c>
      <c r="D16" s="101">
        <v>0</v>
      </c>
      <c r="E16" s="98">
        <v>0.99999997947254837</v>
      </c>
      <c r="F16" s="101">
        <v>0</v>
      </c>
      <c r="G16" s="101">
        <v>0</v>
      </c>
      <c r="H16" s="96" t="s">
        <v>242</v>
      </c>
      <c r="I16" s="101">
        <v>0</v>
      </c>
      <c r="J16" s="101">
        <v>0</v>
      </c>
      <c r="K16" s="101">
        <v>0</v>
      </c>
      <c r="L16" s="97">
        <v>1</v>
      </c>
      <c r="M16" s="101">
        <v>0</v>
      </c>
      <c r="N16" s="101">
        <v>0</v>
      </c>
      <c r="O16" s="96" t="s">
        <v>277</v>
      </c>
      <c r="P16" s="99">
        <v>7.2020766583619006E-3</v>
      </c>
      <c r="Q16" s="101">
        <v>0</v>
      </c>
      <c r="R16" s="99">
        <v>7.2020766583619006E-3</v>
      </c>
      <c r="S16" s="98">
        <v>0.99711920537081788</v>
      </c>
      <c r="T16" s="97">
        <v>1</v>
      </c>
      <c r="U16" s="99">
        <v>2.701776805135201E-3</v>
      </c>
      <c r="V16" s="96" t="s">
        <v>248</v>
      </c>
      <c r="W16" s="101">
        <v>0</v>
      </c>
      <c r="X16" s="101">
        <v>0</v>
      </c>
      <c r="Y16" s="101">
        <v>0</v>
      </c>
      <c r="Z16" s="97">
        <v>1</v>
      </c>
      <c r="AA16" s="101">
        <v>0</v>
      </c>
      <c r="AB16" s="101">
        <v>0</v>
      </c>
      <c r="AC16" s="76" t="s">
        <v>278</v>
      </c>
      <c r="AD16" s="92">
        <v>9.0555509789591326</v>
      </c>
      <c r="AE16" s="95">
        <v>0</v>
      </c>
      <c r="AF16" s="92">
        <v>9.0555509789591326</v>
      </c>
      <c r="AG16" s="89">
        <v>0.97738760099498145</v>
      </c>
      <c r="AH16" s="92">
        <v>1</v>
      </c>
      <c r="AI16" s="93">
        <v>1.3690761176455294E-2</v>
      </c>
    </row>
    <row r="17" spans="1:35" ht="36" x14ac:dyDescent="0.4">
      <c r="A17" s="96" t="s">
        <v>218</v>
      </c>
      <c r="B17" s="99">
        <v>1.3647859234863506E-4</v>
      </c>
      <c r="C17" s="99">
        <v>1.3647859234863506E-4</v>
      </c>
      <c r="D17" s="101">
        <v>0</v>
      </c>
      <c r="E17" s="97">
        <v>1</v>
      </c>
      <c r="F17" s="101">
        <v>0</v>
      </c>
      <c r="G17" s="101">
        <v>0</v>
      </c>
      <c r="H17" s="96" t="s">
        <v>248</v>
      </c>
      <c r="I17" s="101">
        <v>0</v>
      </c>
      <c r="J17" s="101">
        <v>0</v>
      </c>
      <c r="K17" s="101">
        <v>0</v>
      </c>
      <c r="L17" s="97">
        <v>1</v>
      </c>
      <c r="M17" s="101">
        <v>0</v>
      </c>
      <c r="N17" s="101">
        <v>0</v>
      </c>
      <c r="O17" s="96" t="s">
        <v>283</v>
      </c>
      <c r="P17" s="99">
        <v>7.1039884838749326E-3</v>
      </c>
      <c r="Q17" s="99">
        <v>7.1039884838749326E-3</v>
      </c>
      <c r="R17" s="101">
        <v>0</v>
      </c>
      <c r="S17" s="98">
        <v>0.99978418551753667</v>
      </c>
      <c r="T17" s="101">
        <v>0</v>
      </c>
      <c r="U17" s="101">
        <v>0</v>
      </c>
      <c r="V17" s="96" t="s">
        <v>255</v>
      </c>
      <c r="W17" s="101">
        <v>0</v>
      </c>
      <c r="X17" s="101">
        <v>0</v>
      </c>
      <c r="Y17" s="101">
        <v>0</v>
      </c>
      <c r="Z17" s="97">
        <v>1</v>
      </c>
      <c r="AA17" s="101">
        <v>0</v>
      </c>
      <c r="AB17" s="101">
        <v>0</v>
      </c>
      <c r="AC17" s="76" t="s">
        <v>284</v>
      </c>
      <c r="AD17" s="92">
        <v>4.087111058178067</v>
      </c>
      <c r="AE17" s="95">
        <v>0</v>
      </c>
      <c r="AF17" s="92">
        <v>4.087111058178067</v>
      </c>
      <c r="AG17" s="89">
        <v>0.98356675691041717</v>
      </c>
      <c r="AH17" s="92">
        <v>1</v>
      </c>
      <c r="AI17" s="90">
        <v>6.179155915435758E-3</v>
      </c>
    </row>
    <row r="18" spans="1:35" ht="36" x14ac:dyDescent="0.4">
      <c r="A18" s="96" t="s">
        <v>242</v>
      </c>
      <c r="B18" s="101">
        <v>0</v>
      </c>
      <c r="C18" s="101">
        <v>0</v>
      </c>
      <c r="D18" s="101">
        <v>0</v>
      </c>
      <c r="E18" s="97">
        <v>1</v>
      </c>
      <c r="F18" s="101">
        <v>0</v>
      </c>
      <c r="G18" s="101">
        <v>0</v>
      </c>
      <c r="H18" s="96" t="s">
        <v>255</v>
      </c>
      <c r="I18" s="101">
        <v>0</v>
      </c>
      <c r="J18" s="101">
        <v>0</v>
      </c>
      <c r="K18" s="101">
        <v>0</v>
      </c>
      <c r="L18" s="97">
        <v>1</v>
      </c>
      <c r="M18" s="101">
        <v>0</v>
      </c>
      <c r="N18" s="101">
        <v>0</v>
      </c>
      <c r="O18" s="96" t="s">
        <v>288</v>
      </c>
      <c r="P18" s="99">
        <v>5.7068676824834888E-4</v>
      </c>
      <c r="Q18" s="101">
        <v>0</v>
      </c>
      <c r="R18" s="99">
        <v>5.7068676824834888E-4</v>
      </c>
      <c r="S18" s="98">
        <v>0.9999982721409636</v>
      </c>
      <c r="T18" s="97">
        <v>1</v>
      </c>
      <c r="U18" s="99">
        <v>2.1408662342697866E-4</v>
      </c>
      <c r="V18" s="96" t="s">
        <v>261</v>
      </c>
      <c r="W18" s="101">
        <v>0</v>
      </c>
      <c r="X18" s="101">
        <v>0</v>
      </c>
      <c r="Y18" s="101">
        <v>0</v>
      </c>
      <c r="Z18" s="97">
        <v>1</v>
      </c>
      <c r="AA18" s="101">
        <v>0</v>
      </c>
      <c r="AB18" s="101">
        <v>0</v>
      </c>
      <c r="AC18" s="96" t="s">
        <v>249</v>
      </c>
      <c r="AD18" s="97">
        <v>2.288615277011647</v>
      </c>
      <c r="AE18" s="97">
        <v>1.1583214095558456</v>
      </c>
      <c r="AF18" s="97">
        <v>1.1302938674558012</v>
      </c>
      <c r="AG18" s="98">
        <v>0.9870268318694293</v>
      </c>
      <c r="AH18" s="98">
        <v>0.49387674669885068</v>
      </c>
      <c r="AI18" s="99">
        <v>1.7088505640910296E-3</v>
      </c>
    </row>
    <row r="19" spans="1:35" ht="36" x14ac:dyDescent="0.4">
      <c r="A19" s="96" t="s">
        <v>248</v>
      </c>
      <c r="B19" s="101">
        <v>0</v>
      </c>
      <c r="C19" s="101">
        <v>0</v>
      </c>
      <c r="D19" s="101">
        <v>0</v>
      </c>
      <c r="E19" s="97">
        <v>1</v>
      </c>
      <c r="F19" s="101">
        <v>0</v>
      </c>
      <c r="G19" s="101">
        <v>0</v>
      </c>
      <c r="H19" s="96" t="s">
        <v>261</v>
      </c>
      <c r="I19" s="101">
        <v>0</v>
      </c>
      <c r="J19" s="101">
        <v>0</v>
      </c>
      <c r="K19" s="101">
        <v>0</v>
      </c>
      <c r="L19" s="97">
        <v>1</v>
      </c>
      <c r="M19" s="101">
        <v>0</v>
      </c>
      <c r="N19" s="101">
        <v>0</v>
      </c>
      <c r="O19" s="96" t="s">
        <v>291</v>
      </c>
      <c r="P19" s="99">
        <v>4.6059220032872142E-6</v>
      </c>
      <c r="Q19" s="99">
        <v>2.4107202758789068E-6</v>
      </c>
      <c r="R19" s="99">
        <v>2.1952017274083073E-6</v>
      </c>
      <c r="S19" s="97">
        <v>1</v>
      </c>
      <c r="T19" s="98">
        <v>0.47660419039697316</v>
      </c>
      <c r="U19" s="99">
        <v>8.2350485714678221E-7</v>
      </c>
      <c r="V19" s="96" t="s">
        <v>237</v>
      </c>
      <c r="W19" s="101">
        <v>0</v>
      </c>
      <c r="X19" s="101">
        <v>0</v>
      </c>
      <c r="Y19" s="101">
        <v>0</v>
      </c>
      <c r="Z19" s="97">
        <v>1</v>
      </c>
      <c r="AA19" s="101">
        <v>0</v>
      </c>
      <c r="AB19" s="101">
        <v>0</v>
      </c>
      <c r="AC19" s="96" t="s">
        <v>292</v>
      </c>
      <c r="AD19" s="97">
        <v>1.9946475375384594</v>
      </c>
      <c r="AE19" s="101">
        <v>0</v>
      </c>
      <c r="AF19" s="97">
        <v>1.9946475375384594</v>
      </c>
      <c r="AG19" s="98">
        <v>0.99004246759729331</v>
      </c>
      <c r="AH19" s="97">
        <v>1</v>
      </c>
      <c r="AI19" s="99">
        <v>3.0156357278640785E-3</v>
      </c>
    </row>
    <row r="20" spans="1:35" ht="36" x14ac:dyDescent="0.4">
      <c r="A20" s="96" t="s">
        <v>255</v>
      </c>
      <c r="B20" s="101">
        <v>0</v>
      </c>
      <c r="C20" s="101">
        <v>0</v>
      </c>
      <c r="D20" s="101">
        <v>0</v>
      </c>
      <c r="E20" s="97">
        <v>1</v>
      </c>
      <c r="F20" s="101">
        <v>0</v>
      </c>
      <c r="G20" s="101">
        <v>0</v>
      </c>
      <c r="H20" s="96" t="s">
        <v>237</v>
      </c>
      <c r="I20" s="101">
        <v>0</v>
      </c>
      <c r="J20" s="101">
        <v>0</v>
      </c>
      <c r="K20" s="101">
        <v>0</v>
      </c>
      <c r="L20" s="97">
        <v>1</v>
      </c>
      <c r="M20" s="101">
        <v>0</v>
      </c>
      <c r="N20" s="101">
        <v>0</v>
      </c>
      <c r="O20" s="96" t="s">
        <v>242</v>
      </c>
      <c r="P20" s="101">
        <v>0</v>
      </c>
      <c r="Q20" s="101">
        <v>0</v>
      </c>
      <c r="R20" s="101">
        <v>0</v>
      </c>
      <c r="S20" s="97">
        <v>1</v>
      </c>
      <c r="T20" s="101">
        <v>0</v>
      </c>
      <c r="U20" s="101">
        <v>0</v>
      </c>
      <c r="V20" s="96" t="s">
        <v>268</v>
      </c>
      <c r="W20" s="101">
        <v>0</v>
      </c>
      <c r="X20" s="101">
        <v>0</v>
      </c>
      <c r="Y20" s="101">
        <v>0</v>
      </c>
      <c r="Z20" s="97">
        <v>1</v>
      </c>
      <c r="AA20" s="101">
        <v>0</v>
      </c>
      <c r="AB20" s="101">
        <v>0</v>
      </c>
      <c r="AC20" s="96" t="s">
        <v>295</v>
      </c>
      <c r="AD20" s="97">
        <v>1.9705180965597304</v>
      </c>
      <c r="AE20" s="101">
        <v>0</v>
      </c>
      <c r="AF20" s="97">
        <v>1.9705180965597304</v>
      </c>
      <c r="AG20" s="98">
        <v>0.99302162289293094</v>
      </c>
      <c r="AH20" s="97">
        <v>1</v>
      </c>
      <c r="AI20" s="99">
        <v>2.9791552956376205E-3</v>
      </c>
    </row>
    <row r="21" spans="1:35" ht="54" x14ac:dyDescent="0.4">
      <c r="A21" s="96" t="s">
        <v>261</v>
      </c>
      <c r="B21" s="101">
        <v>0</v>
      </c>
      <c r="C21" s="101">
        <v>0</v>
      </c>
      <c r="D21" s="101">
        <v>0</v>
      </c>
      <c r="E21" s="97">
        <v>1</v>
      </c>
      <c r="F21" s="101">
        <v>0</v>
      </c>
      <c r="G21" s="101">
        <v>0</v>
      </c>
      <c r="H21" s="96" t="s">
        <v>268</v>
      </c>
      <c r="I21" s="101">
        <v>0</v>
      </c>
      <c r="J21" s="101">
        <v>0</v>
      </c>
      <c r="K21" s="101">
        <v>0</v>
      </c>
      <c r="L21" s="97">
        <v>1</v>
      </c>
      <c r="M21" s="101">
        <v>0</v>
      </c>
      <c r="N21" s="101">
        <v>0</v>
      </c>
      <c r="O21" s="96" t="s">
        <v>248</v>
      </c>
      <c r="P21" s="101">
        <v>0</v>
      </c>
      <c r="Q21" s="101">
        <v>0</v>
      </c>
      <c r="R21" s="101">
        <v>0</v>
      </c>
      <c r="S21" s="97">
        <v>1</v>
      </c>
      <c r="T21" s="101">
        <v>0</v>
      </c>
      <c r="U21" s="101">
        <v>0</v>
      </c>
      <c r="V21" s="96" t="s">
        <v>221</v>
      </c>
      <c r="W21" s="101">
        <v>0</v>
      </c>
      <c r="X21" s="101">
        <v>0</v>
      </c>
      <c r="Y21" s="101">
        <v>0</v>
      </c>
      <c r="Z21" s="97">
        <v>1</v>
      </c>
      <c r="AA21" s="101">
        <v>0</v>
      </c>
      <c r="AB21" s="101">
        <v>0</v>
      </c>
      <c r="AC21" s="96" t="s">
        <v>300</v>
      </c>
      <c r="AD21" s="97">
        <v>1.2554799420264933</v>
      </c>
      <c r="AE21" s="101">
        <v>0</v>
      </c>
      <c r="AF21" s="97">
        <v>1.2554799420264933</v>
      </c>
      <c r="AG21" s="98">
        <v>0.99491973777164489</v>
      </c>
      <c r="AH21" s="97">
        <v>1</v>
      </c>
      <c r="AI21" s="99">
        <v>1.8981148787139115E-3</v>
      </c>
    </row>
    <row r="22" spans="1:35" ht="54" x14ac:dyDescent="0.4">
      <c r="A22" s="96" t="s">
        <v>237</v>
      </c>
      <c r="B22" s="101">
        <v>0</v>
      </c>
      <c r="C22" s="101">
        <v>0</v>
      </c>
      <c r="D22" s="101">
        <v>0</v>
      </c>
      <c r="E22" s="97">
        <v>1</v>
      </c>
      <c r="F22" s="101">
        <v>0</v>
      </c>
      <c r="G22" s="101">
        <v>0</v>
      </c>
      <c r="H22" s="96" t="s">
        <v>221</v>
      </c>
      <c r="I22" s="101">
        <v>0</v>
      </c>
      <c r="J22" s="101">
        <v>0</v>
      </c>
      <c r="K22" s="101">
        <v>0</v>
      </c>
      <c r="L22" s="97">
        <v>1</v>
      </c>
      <c r="M22" s="101">
        <v>0</v>
      </c>
      <c r="N22" s="101">
        <v>0</v>
      </c>
      <c r="O22" s="96" t="s">
        <v>255</v>
      </c>
      <c r="P22" s="101">
        <v>0</v>
      </c>
      <c r="Q22" s="101">
        <v>0</v>
      </c>
      <c r="R22" s="101">
        <v>0</v>
      </c>
      <c r="S22" s="97">
        <v>1</v>
      </c>
      <c r="T22" s="101">
        <v>0</v>
      </c>
      <c r="U22" s="101">
        <v>0</v>
      </c>
      <c r="V22" s="96" t="s">
        <v>227</v>
      </c>
      <c r="W22" s="101">
        <v>0</v>
      </c>
      <c r="X22" s="101">
        <v>0</v>
      </c>
      <c r="Y22" s="101">
        <v>0</v>
      </c>
      <c r="Z22" s="97">
        <v>1</v>
      </c>
      <c r="AA22" s="101">
        <v>0</v>
      </c>
      <c r="AB22" s="101">
        <v>0</v>
      </c>
      <c r="AC22" s="96" t="s">
        <v>303</v>
      </c>
      <c r="AD22" s="98">
        <v>0.97371036845487879</v>
      </c>
      <c r="AE22" s="101">
        <v>0</v>
      </c>
      <c r="AF22" s="98">
        <v>0.97371036845487879</v>
      </c>
      <c r="AG22" s="98">
        <v>0.99639185538663366</v>
      </c>
      <c r="AH22" s="97">
        <v>1</v>
      </c>
      <c r="AI22" s="99">
        <v>1.472117614988714E-3</v>
      </c>
    </row>
    <row r="23" spans="1:35" ht="36" x14ac:dyDescent="0.4">
      <c r="A23" s="96" t="s">
        <v>268</v>
      </c>
      <c r="B23" s="101">
        <v>0</v>
      </c>
      <c r="C23" s="101">
        <v>0</v>
      </c>
      <c r="D23" s="101">
        <v>0</v>
      </c>
      <c r="E23" s="97">
        <v>1</v>
      </c>
      <c r="F23" s="101">
        <v>0</v>
      </c>
      <c r="G23" s="101">
        <v>0</v>
      </c>
      <c r="H23" s="96" t="s">
        <v>227</v>
      </c>
      <c r="I23" s="101">
        <v>0</v>
      </c>
      <c r="J23" s="101">
        <v>0</v>
      </c>
      <c r="K23" s="101">
        <v>0</v>
      </c>
      <c r="L23" s="97">
        <v>1</v>
      </c>
      <c r="M23" s="101">
        <v>0</v>
      </c>
      <c r="N23" s="101">
        <v>0</v>
      </c>
      <c r="O23" s="96" t="s">
        <v>261</v>
      </c>
      <c r="P23" s="101">
        <v>0</v>
      </c>
      <c r="Q23" s="101">
        <v>0</v>
      </c>
      <c r="R23" s="101">
        <v>0</v>
      </c>
      <c r="S23" s="97">
        <v>1</v>
      </c>
      <c r="T23" s="101">
        <v>0</v>
      </c>
      <c r="U23" s="101">
        <v>0</v>
      </c>
      <c r="V23" s="96" t="s">
        <v>276</v>
      </c>
      <c r="W23" s="101">
        <v>0</v>
      </c>
      <c r="X23" s="101">
        <v>0</v>
      </c>
      <c r="Y23" s="101">
        <v>0</v>
      </c>
      <c r="Z23" s="97">
        <v>1</v>
      </c>
      <c r="AA23" s="101">
        <v>0</v>
      </c>
      <c r="AB23" s="101">
        <v>0</v>
      </c>
      <c r="AC23" s="96" t="s">
        <v>269</v>
      </c>
      <c r="AD23" s="98">
        <v>0.83268183888370284</v>
      </c>
      <c r="AE23" s="98">
        <v>0.53654991042799693</v>
      </c>
      <c r="AF23" s="98">
        <v>0.29613192845570585</v>
      </c>
      <c r="AG23" s="98">
        <v>0.99765075705022277</v>
      </c>
      <c r="AH23" s="98">
        <v>0.35563634827523283</v>
      </c>
      <c r="AI23" s="99">
        <v>4.4771119047647639E-4</v>
      </c>
    </row>
    <row r="24" spans="1:35" ht="54" x14ac:dyDescent="0.4">
      <c r="A24" s="96" t="s">
        <v>221</v>
      </c>
      <c r="B24" s="101">
        <v>0</v>
      </c>
      <c r="C24" s="101">
        <v>0</v>
      </c>
      <c r="D24" s="101">
        <v>0</v>
      </c>
      <c r="E24" s="97">
        <v>1</v>
      </c>
      <c r="F24" s="101">
        <v>0</v>
      </c>
      <c r="G24" s="101">
        <v>0</v>
      </c>
      <c r="H24" s="96" t="s">
        <v>276</v>
      </c>
      <c r="I24" s="101">
        <v>0</v>
      </c>
      <c r="J24" s="101">
        <v>0</v>
      </c>
      <c r="K24" s="101">
        <v>0</v>
      </c>
      <c r="L24" s="97">
        <v>1</v>
      </c>
      <c r="M24" s="101">
        <v>0</v>
      </c>
      <c r="N24" s="101">
        <v>0</v>
      </c>
      <c r="O24" s="96" t="s">
        <v>237</v>
      </c>
      <c r="P24" s="101">
        <v>0</v>
      </c>
      <c r="Q24" s="101">
        <v>0</v>
      </c>
      <c r="R24" s="101">
        <v>0</v>
      </c>
      <c r="S24" s="97">
        <v>1</v>
      </c>
      <c r="T24" s="101">
        <v>0</v>
      </c>
      <c r="U24" s="101">
        <v>0</v>
      </c>
      <c r="V24" s="96" t="s">
        <v>280</v>
      </c>
      <c r="W24" s="101">
        <v>0</v>
      </c>
      <c r="X24" s="101">
        <v>0</v>
      </c>
      <c r="Y24" s="101">
        <v>0</v>
      </c>
      <c r="Z24" s="97">
        <v>1</v>
      </c>
      <c r="AA24" s="101">
        <v>0</v>
      </c>
      <c r="AB24" s="101">
        <v>0</v>
      </c>
      <c r="AC24" s="96" t="s">
        <v>305</v>
      </c>
      <c r="AD24" s="98">
        <v>0.41203908281238455</v>
      </c>
      <c r="AE24" s="98">
        <v>0.41203908281238455</v>
      </c>
      <c r="AF24" s="101">
        <v>0</v>
      </c>
      <c r="AG24" s="98">
        <v>0.99827370409024907</v>
      </c>
      <c r="AH24" s="101">
        <v>0</v>
      </c>
      <c r="AI24" s="101">
        <v>0</v>
      </c>
    </row>
    <row r="25" spans="1:35" ht="36" x14ac:dyDescent="0.4">
      <c r="A25" s="96" t="s">
        <v>227</v>
      </c>
      <c r="B25" s="101">
        <v>0</v>
      </c>
      <c r="C25" s="101">
        <v>0</v>
      </c>
      <c r="D25" s="101">
        <v>0</v>
      </c>
      <c r="E25" s="97">
        <v>1</v>
      </c>
      <c r="F25" s="101">
        <v>0</v>
      </c>
      <c r="G25" s="101">
        <v>0</v>
      </c>
      <c r="H25" s="96" t="s">
        <v>280</v>
      </c>
      <c r="I25" s="101">
        <v>0</v>
      </c>
      <c r="J25" s="101">
        <v>0</v>
      </c>
      <c r="K25" s="101">
        <v>0</v>
      </c>
      <c r="L25" s="97">
        <v>1</v>
      </c>
      <c r="M25" s="101">
        <v>0</v>
      </c>
      <c r="N25" s="101">
        <v>0</v>
      </c>
      <c r="O25" s="96" t="s">
        <v>268</v>
      </c>
      <c r="P25" s="101">
        <v>0</v>
      </c>
      <c r="Q25" s="101">
        <v>0</v>
      </c>
      <c r="R25" s="101">
        <v>0</v>
      </c>
      <c r="S25" s="97">
        <v>1</v>
      </c>
      <c r="T25" s="101">
        <v>0</v>
      </c>
      <c r="U25" s="101">
        <v>0</v>
      </c>
      <c r="V25" s="96" t="s">
        <v>285</v>
      </c>
      <c r="W25" s="101">
        <v>0</v>
      </c>
      <c r="X25" s="101">
        <v>0</v>
      </c>
      <c r="Y25" s="101">
        <v>0</v>
      </c>
      <c r="Z25" s="97">
        <v>1</v>
      </c>
      <c r="AA25" s="101">
        <v>0</v>
      </c>
      <c r="AB25" s="101">
        <v>0</v>
      </c>
      <c r="AC25" s="96" t="s">
        <v>223</v>
      </c>
      <c r="AD25" s="98">
        <v>0.33158816024441751</v>
      </c>
      <c r="AE25" s="98">
        <v>0.23596045028381396</v>
      </c>
      <c r="AF25" s="100">
        <v>9.562770996060356E-2</v>
      </c>
      <c r="AG25" s="98">
        <v>0.99877502027977694</v>
      </c>
      <c r="AH25" s="98">
        <v>0.28839301707912385</v>
      </c>
      <c r="AI25" s="99">
        <v>1.4457608840853138E-4</v>
      </c>
    </row>
    <row r="26" spans="1:35" ht="54" x14ac:dyDescent="0.4">
      <c r="A26" s="96" t="s">
        <v>276</v>
      </c>
      <c r="B26" s="101">
        <v>0</v>
      </c>
      <c r="C26" s="101">
        <v>0</v>
      </c>
      <c r="D26" s="101">
        <v>0</v>
      </c>
      <c r="E26" s="97">
        <v>1</v>
      </c>
      <c r="F26" s="101">
        <v>0</v>
      </c>
      <c r="G26" s="101">
        <v>0</v>
      </c>
      <c r="H26" s="96" t="s">
        <v>285</v>
      </c>
      <c r="I26" s="101">
        <v>0</v>
      </c>
      <c r="J26" s="101">
        <v>0</v>
      </c>
      <c r="K26" s="101">
        <v>0</v>
      </c>
      <c r="L26" s="97">
        <v>1</v>
      </c>
      <c r="M26" s="101">
        <v>0</v>
      </c>
      <c r="N26" s="101">
        <v>0</v>
      </c>
      <c r="O26" s="96" t="s">
        <v>221</v>
      </c>
      <c r="P26" s="101">
        <v>0</v>
      </c>
      <c r="Q26" s="101">
        <v>0</v>
      </c>
      <c r="R26" s="101">
        <v>0</v>
      </c>
      <c r="S26" s="97">
        <v>1</v>
      </c>
      <c r="T26" s="101">
        <v>0</v>
      </c>
      <c r="U26" s="101">
        <v>0</v>
      </c>
      <c r="V26" s="96" t="s">
        <v>289</v>
      </c>
      <c r="W26" s="101">
        <v>0</v>
      </c>
      <c r="X26" s="101">
        <v>0</v>
      </c>
      <c r="Y26" s="101">
        <v>0</v>
      </c>
      <c r="Z26" s="97">
        <v>1</v>
      </c>
      <c r="AA26" s="101">
        <v>0</v>
      </c>
      <c r="AB26" s="101">
        <v>0</v>
      </c>
      <c r="AC26" s="96" t="s">
        <v>309</v>
      </c>
      <c r="AD26" s="98">
        <v>0.1753995810251413</v>
      </c>
      <c r="AE26" s="101">
        <v>0</v>
      </c>
      <c r="AF26" s="98">
        <v>0.1753995810251413</v>
      </c>
      <c r="AG26" s="98">
        <v>0.99904020058518794</v>
      </c>
      <c r="AH26" s="97">
        <v>1</v>
      </c>
      <c r="AI26" s="99">
        <v>2.6518030541102943E-4</v>
      </c>
    </row>
    <row r="27" spans="1:35" ht="36" x14ac:dyDescent="0.4">
      <c r="A27" s="96" t="s">
        <v>280</v>
      </c>
      <c r="B27" s="101">
        <v>0</v>
      </c>
      <c r="C27" s="101">
        <v>0</v>
      </c>
      <c r="D27" s="101">
        <v>0</v>
      </c>
      <c r="E27" s="97">
        <v>1</v>
      </c>
      <c r="F27" s="101">
        <v>0</v>
      </c>
      <c r="G27" s="101">
        <v>0</v>
      </c>
      <c r="H27" s="96" t="s">
        <v>289</v>
      </c>
      <c r="I27" s="101">
        <v>0</v>
      </c>
      <c r="J27" s="101">
        <v>0</v>
      </c>
      <c r="K27" s="101">
        <v>0</v>
      </c>
      <c r="L27" s="97">
        <v>1</v>
      </c>
      <c r="M27" s="101">
        <v>0</v>
      </c>
      <c r="N27" s="101">
        <v>0</v>
      </c>
      <c r="O27" s="96" t="s">
        <v>227</v>
      </c>
      <c r="P27" s="101">
        <v>0</v>
      </c>
      <c r="Q27" s="101">
        <v>0</v>
      </c>
      <c r="R27" s="101">
        <v>0</v>
      </c>
      <c r="S27" s="97">
        <v>1</v>
      </c>
      <c r="T27" s="101">
        <v>0</v>
      </c>
      <c r="U27" s="101">
        <v>0</v>
      </c>
      <c r="V27" s="96" t="s">
        <v>294</v>
      </c>
      <c r="W27" s="101">
        <v>0</v>
      </c>
      <c r="X27" s="101">
        <v>0</v>
      </c>
      <c r="Y27" s="101">
        <v>0</v>
      </c>
      <c r="Z27" s="97">
        <v>1</v>
      </c>
      <c r="AA27" s="101">
        <v>0</v>
      </c>
      <c r="AB27" s="101">
        <v>0</v>
      </c>
      <c r="AC27" s="96" t="s">
        <v>310</v>
      </c>
      <c r="AD27" s="98">
        <v>0.17490340669207824</v>
      </c>
      <c r="AE27" s="101">
        <v>0</v>
      </c>
      <c r="AF27" s="98">
        <v>0.17490340669207824</v>
      </c>
      <c r="AG27" s="98">
        <v>0.99930463074250619</v>
      </c>
      <c r="AH27" s="97">
        <v>1</v>
      </c>
      <c r="AI27" s="99">
        <v>2.6443015731825875E-4</v>
      </c>
    </row>
    <row r="28" spans="1:35" ht="36" x14ac:dyDescent="0.4">
      <c r="A28" s="96" t="s">
        <v>285</v>
      </c>
      <c r="B28" s="101">
        <v>0</v>
      </c>
      <c r="C28" s="101">
        <v>0</v>
      </c>
      <c r="D28" s="101">
        <v>0</v>
      </c>
      <c r="E28" s="97">
        <v>1</v>
      </c>
      <c r="F28" s="101">
        <v>0</v>
      </c>
      <c r="G28" s="101">
        <v>0</v>
      </c>
      <c r="H28" s="96" t="s">
        <v>294</v>
      </c>
      <c r="I28" s="101">
        <v>0</v>
      </c>
      <c r="J28" s="101">
        <v>0</v>
      </c>
      <c r="K28" s="101">
        <v>0</v>
      </c>
      <c r="L28" s="97">
        <v>1</v>
      </c>
      <c r="M28" s="101">
        <v>0</v>
      </c>
      <c r="N28" s="101">
        <v>0</v>
      </c>
      <c r="O28" s="96" t="s">
        <v>276</v>
      </c>
      <c r="P28" s="101">
        <v>0</v>
      </c>
      <c r="Q28" s="101">
        <v>0</v>
      </c>
      <c r="R28" s="101">
        <v>0</v>
      </c>
      <c r="S28" s="97">
        <v>1</v>
      </c>
      <c r="T28" s="101">
        <v>0</v>
      </c>
      <c r="U28" s="101">
        <v>0</v>
      </c>
      <c r="V28" s="96" t="s">
        <v>297</v>
      </c>
      <c r="W28" s="101">
        <v>0</v>
      </c>
      <c r="X28" s="101">
        <v>0</v>
      </c>
      <c r="Y28" s="101">
        <v>0</v>
      </c>
      <c r="Z28" s="97">
        <v>1</v>
      </c>
      <c r="AA28" s="101">
        <v>0</v>
      </c>
      <c r="AB28" s="101">
        <v>0</v>
      </c>
      <c r="AC28" s="96" t="s">
        <v>312</v>
      </c>
      <c r="AD28" s="98">
        <v>0.1530582038722372</v>
      </c>
      <c r="AE28" s="101">
        <v>0</v>
      </c>
      <c r="AF28" s="98">
        <v>0.1530582038722372</v>
      </c>
      <c r="AG28" s="98">
        <v>0.99953603392494983</v>
      </c>
      <c r="AH28" s="97">
        <v>1</v>
      </c>
      <c r="AI28" s="99">
        <v>2.3140318244366665E-4</v>
      </c>
    </row>
    <row r="29" spans="1:35" ht="36" x14ac:dyDescent="0.4">
      <c r="A29" s="96" t="s">
        <v>289</v>
      </c>
      <c r="B29" s="101">
        <v>0</v>
      </c>
      <c r="C29" s="101">
        <v>0</v>
      </c>
      <c r="D29" s="101">
        <v>0</v>
      </c>
      <c r="E29" s="97">
        <v>1</v>
      </c>
      <c r="F29" s="101">
        <v>0</v>
      </c>
      <c r="G29" s="101">
        <v>0</v>
      </c>
      <c r="H29" s="96" t="s">
        <v>297</v>
      </c>
      <c r="I29" s="101">
        <v>0</v>
      </c>
      <c r="J29" s="101">
        <v>0</v>
      </c>
      <c r="K29" s="101">
        <v>0</v>
      </c>
      <c r="L29" s="97">
        <v>1</v>
      </c>
      <c r="M29" s="101">
        <v>0</v>
      </c>
      <c r="N29" s="101">
        <v>0</v>
      </c>
      <c r="O29" s="96" t="s">
        <v>280</v>
      </c>
      <c r="P29" s="101">
        <v>0</v>
      </c>
      <c r="Q29" s="101">
        <v>0</v>
      </c>
      <c r="R29" s="101">
        <v>0</v>
      </c>
      <c r="S29" s="97">
        <v>1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97">
        <v>1</v>
      </c>
      <c r="AA29" s="101">
        <v>0</v>
      </c>
      <c r="AB29" s="101">
        <v>0</v>
      </c>
      <c r="AC29" s="99" t="s">
        <v>308</v>
      </c>
      <c r="AD29" s="98">
        <v>0.13130182322502712</v>
      </c>
      <c r="AE29" s="101">
        <v>0</v>
      </c>
      <c r="AF29" s="98">
        <v>0.13130182322502712</v>
      </c>
      <c r="AG29" s="98">
        <v>0.99973454441956078</v>
      </c>
      <c r="AH29" s="97">
        <v>1</v>
      </c>
      <c r="AI29" s="99">
        <v>1.9851049461085585E-4</v>
      </c>
    </row>
    <row r="30" spans="1:35" ht="36" x14ac:dyDescent="0.4">
      <c r="A30" s="96" t="s">
        <v>294</v>
      </c>
      <c r="B30" s="101">
        <v>0</v>
      </c>
      <c r="C30" s="101">
        <v>0</v>
      </c>
      <c r="D30" s="101">
        <v>0</v>
      </c>
      <c r="E30" s="97">
        <v>1</v>
      </c>
      <c r="F30" s="101">
        <v>0</v>
      </c>
      <c r="G30" s="101">
        <v>0</v>
      </c>
      <c r="H30" s="101">
        <v>0</v>
      </c>
      <c r="I30" s="101">
        <v>0</v>
      </c>
      <c r="J30" s="101">
        <v>0</v>
      </c>
      <c r="K30" s="101">
        <v>0</v>
      </c>
      <c r="L30" s="97">
        <v>1</v>
      </c>
      <c r="M30" s="101">
        <v>0</v>
      </c>
      <c r="N30" s="101">
        <v>0</v>
      </c>
      <c r="O30" s="96" t="s">
        <v>285</v>
      </c>
      <c r="P30" s="101">
        <v>0</v>
      </c>
      <c r="Q30" s="101">
        <v>0</v>
      </c>
      <c r="R30" s="101">
        <v>0</v>
      </c>
      <c r="S30" s="97">
        <v>1</v>
      </c>
      <c r="T30" s="101">
        <v>0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97">
        <v>1</v>
      </c>
      <c r="AA30" s="101">
        <v>0</v>
      </c>
      <c r="AB30" s="101">
        <v>0</v>
      </c>
      <c r="AC30" s="96" t="s">
        <v>315</v>
      </c>
      <c r="AD30" s="100">
        <v>8.9263441873690147E-2</v>
      </c>
      <c r="AE30" s="101">
        <v>0</v>
      </c>
      <c r="AF30" s="100">
        <v>8.9263441873690147E-2</v>
      </c>
      <c r="AG30" s="98">
        <v>0.99986949860040741</v>
      </c>
      <c r="AH30" s="97">
        <v>1</v>
      </c>
      <c r="AI30" s="99">
        <v>1.3495418084671421E-4</v>
      </c>
    </row>
    <row r="31" spans="1:35" ht="36" x14ac:dyDescent="0.4">
      <c r="A31" s="96" t="s">
        <v>297</v>
      </c>
      <c r="B31" s="101">
        <v>0</v>
      </c>
      <c r="C31" s="101">
        <v>0</v>
      </c>
      <c r="D31" s="101">
        <v>0</v>
      </c>
      <c r="E31" s="97">
        <v>1</v>
      </c>
      <c r="F31" s="101">
        <v>0</v>
      </c>
      <c r="G31" s="101">
        <v>0</v>
      </c>
      <c r="H31" s="101">
        <v>0</v>
      </c>
      <c r="I31" s="101">
        <v>0</v>
      </c>
      <c r="J31" s="101">
        <v>0</v>
      </c>
      <c r="K31" s="101">
        <v>0</v>
      </c>
      <c r="L31" s="97">
        <v>1</v>
      </c>
      <c r="M31" s="101">
        <v>0</v>
      </c>
      <c r="N31" s="101">
        <v>0</v>
      </c>
      <c r="O31" s="96" t="s">
        <v>289</v>
      </c>
      <c r="P31" s="101">
        <v>0</v>
      </c>
      <c r="Q31" s="101">
        <v>0</v>
      </c>
      <c r="R31" s="101">
        <v>0</v>
      </c>
      <c r="S31" s="97">
        <v>1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97">
        <v>1</v>
      </c>
      <c r="AA31" s="101">
        <v>0</v>
      </c>
      <c r="AB31" s="101">
        <v>0</v>
      </c>
      <c r="AC31" s="96" t="s">
        <v>301</v>
      </c>
      <c r="AD31" s="100">
        <v>2.6164833981811585E-2</v>
      </c>
      <c r="AE31" s="100">
        <v>2.6164833981811585E-2</v>
      </c>
      <c r="AF31" s="101">
        <v>0</v>
      </c>
      <c r="AG31" s="98">
        <v>0.99990905626996274</v>
      </c>
      <c r="AH31" s="101">
        <v>0</v>
      </c>
      <c r="AI31" s="101">
        <v>0</v>
      </c>
    </row>
    <row r="32" spans="1:35" ht="18" x14ac:dyDescent="0.4">
      <c r="A32" s="101">
        <v>0</v>
      </c>
      <c r="B32" s="101">
        <v>0</v>
      </c>
      <c r="C32" s="101">
        <v>0</v>
      </c>
      <c r="D32" s="101">
        <v>0</v>
      </c>
      <c r="E32" s="97">
        <v>1</v>
      </c>
      <c r="F32" s="101">
        <v>0</v>
      </c>
      <c r="G32" s="101">
        <v>0</v>
      </c>
      <c r="H32" s="101">
        <v>0</v>
      </c>
      <c r="I32" s="101">
        <v>0</v>
      </c>
      <c r="J32" s="101">
        <v>0</v>
      </c>
      <c r="K32" s="101">
        <v>0</v>
      </c>
      <c r="L32" s="97">
        <v>1</v>
      </c>
      <c r="M32" s="101">
        <v>0</v>
      </c>
      <c r="N32" s="101">
        <v>0</v>
      </c>
      <c r="O32" s="96" t="s">
        <v>294</v>
      </c>
      <c r="P32" s="101">
        <v>0</v>
      </c>
      <c r="Q32" s="101">
        <v>0</v>
      </c>
      <c r="R32" s="101">
        <v>0</v>
      </c>
      <c r="S32" s="97">
        <v>1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97">
        <v>1</v>
      </c>
      <c r="AA32" s="101">
        <v>0</v>
      </c>
      <c r="AB32" s="101">
        <v>0</v>
      </c>
      <c r="AC32" s="96" t="s">
        <v>319</v>
      </c>
      <c r="AD32" s="100">
        <v>1.2356861790039456E-2</v>
      </c>
      <c r="AE32" s="101">
        <v>0</v>
      </c>
      <c r="AF32" s="100">
        <v>1.2356861790039456E-2</v>
      </c>
      <c r="AG32" s="98">
        <v>0.99992773816398017</v>
      </c>
      <c r="AH32" s="97">
        <v>1</v>
      </c>
      <c r="AI32" s="99">
        <v>1.8681894017379979E-5</v>
      </c>
    </row>
    <row r="33" spans="1:35" ht="36" x14ac:dyDescent="0.4">
      <c r="A33" s="101">
        <v>0</v>
      </c>
      <c r="B33" s="101">
        <v>0</v>
      </c>
      <c r="C33" s="101">
        <v>0</v>
      </c>
      <c r="D33" s="101">
        <v>0</v>
      </c>
      <c r="E33" s="97">
        <v>1</v>
      </c>
      <c r="F33" s="101">
        <v>0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97">
        <v>1</v>
      </c>
      <c r="M33" s="101">
        <v>0</v>
      </c>
      <c r="N33" s="101">
        <v>0</v>
      </c>
      <c r="O33" s="96" t="s">
        <v>297</v>
      </c>
      <c r="P33" s="101">
        <v>0</v>
      </c>
      <c r="Q33" s="101">
        <v>0</v>
      </c>
      <c r="R33" s="101">
        <v>0</v>
      </c>
      <c r="S33" s="97">
        <v>1</v>
      </c>
      <c r="T33" s="101">
        <v>0</v>
      </c>
      <c r="U33" s="101">
        <v>0</v>
      </c>
      <c r="V33" s="101">
        <v>0</v>
      </c>
      <c r="W33" s="101">
        <v>0</v>
      </c>
      <c r="X33" s="101">
        <v>0</v>
      </c>
      <c r="Y33" s="101">
        <v>0</v>
      </c>
      <c r="Z33" s="97">
        <v>1</v>
      </c>
      <c r="AA33" s="101">
        <v>0</v>
      </c>
      <c r="AB33" s="101">
        <v>0</v>
      </c>
      <c r="AC33" s="96" t="s">
        <v>320</v>
      </c>
      <c r="AD33" s="100">
        <v>1.0876078682098014E-2</v>
      </c>
      <c r="AE33" s="101">
        <v>0</v>
      </c>
      <c r="AF33" s="100">
        <v>1.0876078682098014E-2</v>
      </c>
      <c r="AG33" s="98">
        <v>0.99994418131538187</v>
      </c>
      <c r="AH33" s="97">
        <v>1</v>
      </c>
      <c r="AI33" s="99">
        <v>1.644315140171136E-5</v>
      </c>
    </row>
    <row r="34" spans="1:35" ht="18" x14ac:dyDescent="0.4">
      <c r="A34" s="101">
        <v>0</v>
      </c>
      <c r="B34" s="101">
        <v>0</v>
      </c>
      <c r="C34" s="101">
        <v>0</v>
      </c>
      <c r="D34" s="101">
        <v>0</v>
      </c>
      <c r="E34" s="97">
        <v>1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97">
        <v>1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97">
        <v>1</v>
      </c>
      <c r="T34" s="101">
        <v>0</v>
      </c>
      <c r="U34" s="101">
        <v>0</v>
      </c>
      <c r="V34" s="101">
        <v>0</v>
      </c>
      <c r="W34" s="101">
        <v>0</v>
      </c>
      <c r="X34" s="101">
        <v>0</v>
      </c>
      <c r="Y34" s="101">
        <v>0</v>
      </c>
      <c r="Z34" s="97">
        <v>1</v>
      </c>
      <c r="AA34" s="101">
        <v>0</v>
      </c>
      <c r="AB34" s="101">
        <v>0</v>
      </c>
      <c r="AC34" s="96" t="s">
        <v>323</v>
      </c>
      <c r="AD34" s="99">
        <v>8.3975253519133573E-3</v>
      </c>
      <c r="AE34" s="101">
        <v>0</v>
      </c>
      <c r="AF34" s="99">
        <v>8.3975253519133573E-3</v>
      </c>
      <c r="AG34" s="98">
        <v>0.99995687723132709</v>
      </c>
      <c r="AH34" s="97">
        <v>1</v>
      </c>
      <c r="AI34" s="99">
        <v>1.2695915945192905E-5</v>
      </c>
    </row>
    <row r="35" spans="1:35" ht="18" x14ac:dyDescent="0.4">
      <c r="A35" s="101">
        <v>0</v>
      </c>
      <c r="B35" s="101">
        <v>0</v>
      </c>
      <c r="C35" s="101">
        <v>0</v>
      </c>
      <c r="D35" s="101">
        <v>0</v>
      </c>
      <c r="E35" s="97">
        <v>1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97">
        <v>1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97">
        <v>1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0</v>
      </c>
      <c r="Z35" s="97">
        <v>1</v>
      </c>
      <c r="AA35" s="101">
        <v>0</v>
      </c>
      <c r="AB35" s="101">
        <v>0</v>
      </c>
      <c r="AC35" s="96" t="s">
        <v>316</v>
      </c>
      <c r="AD35" s="99">
        <v>7.4570801148473014E-3</v>
      </c>
      <c r="AE35" s="101">
        <v>0</v>
      </c>
      <c r="AF35" s="99">
        <v>7.4570801148473014E-3</v>
      </c>
      <c r="AG35" s="98">
        <v>0.99996815132201067</v>
      </c>
      <c r="AH35" s="97">
        <v>1</v>
      </c>
      <c r="AI35" s="99">
        <v>1.127409068352493E-5</v>
      </c>
    </row>
    <row r="36" spans="1:35" ht="18" x14ac:dyDescent="0.4">
      <c r="A36" s="101">
        <v>0</v>
      </c>
      <c r="B36" s="101">
        <v>0</v>
      </c>
      <c r="C36" s="101">
        <v>0</v>
      </c>
      <c r="D36" s="101">
        <v>0</v>
      </c>
      <c r="E36" s="97">
        <v>1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97">
        <v>1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97">
        <v>1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0</v>
      </c>
      <c r="Z36" s="97">
        <v>1</v>
      </c>
      <c r="AA36" s="101">
        <v>0</v>
      </c>
      <c r="AB36" s="101">
        <v>0</v>
      </c>
      <c r="AC36" s="96" t="s">
        <v>326</v>
      </c>
      <c r="AD36" s="99">
        <v>7.3462711510397655E-3</v>
      </c>
      <c r="AE36" s="101">
        <v>0</v>
      </c>
      <c r="AF36" s="99">
        <v>7.3462711510397655E-3</v>
      </c>
      <c r="AG36" s="98">
        <v>0.99997925788461517</v>
      </c>
      <c r="AH36" s="97">
        <v>1</v>
      </c>
      <c r="AI36" s="99">
        <v>1.1106562604535105E-5</v>
      </c>
    </row>
    <row r="37" spans="1:35" ht="18" x14ac:dyDescent="0.4">
      <c r="A37" s="101">
        <v>0</v>
      </c>
      <c r="B37" s="101">
        <v>0</v>
      </c>
      <c r="C37" s="101">
        <v>0</v>
      </c>
      <c r="D37" s="101">
        <v>0</v>
      </c>
      <c r="E37" s="97">
        <v>1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97">
        <v>1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97">
        <v>1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0</v>
      </c>
      <c r="Z37" s="97">
        <v>1</v>
      </c>
      <c r="AA37" s="101">
        <v>0</v>
      </c>
      <c r="AB37" s="101">
        <v>0</v>
      </c>
      <c r="AC37" s="96" t="s">
        <v>327</v>
      </c>
      <c r="AD37" s="99">
        <v>5.2732831060813262E-3</v>
      </c>
      <c r="AE37" s="101">
        <v>0</v>
      </c>
      <c r="AF37" s="99">
        <v>5.2732831060813262E-3</v>
      </c>
      <c r="AG37" s="98">
        <v>0.99998723037130199</v>
      </c>
      <c r="AH37" s="97">
        <v>1</v>
      </c>
      <c r="AI37" s="99">
        <v>7.9724866867785119E-6</v>
      </c>
    </row>
    <row r="38" spans="1:35" ht="18" x14ac:dyDescent="0.4">
      <c r="A38" s="101">
        <v>0</v>
      </c>
      <c r="B38" s="101">
        <v>0</v>
      </c>
      <c r="C38" s="101">
        <v>0</v>
      </c>
      <c r="D38" s="101">
        <v>0</v>
      </c>
      <c r="E38" s="97">
        <v>1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97">
        <v>1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97">
        <v>1</v>
      </c>
      <c r="T38" s="101">
        <v>0</v>
      </c>
      <c r="U38" s="101">
        <v>0</v>
      </c>
      <c r="V38" s="101">
        <v>0</v>
      </c>
      <c r="W38" s="101">
        <v>0</v>
      </c>
      <c r="X38" s="101">
        <v>0</v>
      </c>
      <c r="Y38" s="101">
        <v>0</v>
      </c>
      <c r="Z38" s="97">
        <v>1</v>
      </c>
      <c r="AA38" s="101">
        <v>0</v>
      </c>
      <c r="AB38" s="101">
        <v>0</v>
      </c>
      <c r="AC38" s="96" t="s">
        <v>318</v>
      </c>
      <c r="AD38" s="99">
        <v>3.607560853914886E-3</v>
      </c>
      <c r="AE38" s="101">
        <v>0</v>
      </c>
      <c r="AF38" s="99">
        <v>3.607560853914886E-3</v>
      </c>
      <c r="AG38" s="98">
        <v>0.99999268451254586</v>
      </c>
      <c r="AH38" s="97">
        <v>1</v>
      </c>
      <c r="AI38" s="99">
        <v>5.4541412438887144E-6</v>
      </c>
    </row>
    <row r="39" spans="1:35" ht="18" x14ac:dyDescent="0.4">
      <c r="A39" s="101">
        <v>0</v>
      </c>
      <c r="B39" s="101">
        <v>0</v>
      </c>
      <c r="C39" s="101">
        <v>0</v>
      </c>
      <c r="D39" s="101">
        <v>0</v>
      </c>
      <c r="E39" s="97">
        <v>1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97">
        <v>1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97">
        <v>1</v>
      </c>
      <c r="T39" s="101">
        <v>0</v>
      </c>
      <c r="U39" s="101">
        <v>0</v>
      </c>
      <c r="V39" s="101">
        <v>0</v>
      </c>
      <c r="W39" s="101">
        <v>0</v>
      </c>
      <c r="X39" s="101">
        <v>0</v>
      </c>
      <c r="Y39" s="101">
        <v>0</v>
      </c>
      <c r="Z39" s="97">
        <v>1</v>
      </c>
      <c r="AA39" s="101">
        <v>0</v>
      </c>
      <c r="AB39" s="101">
        <v>0</v>
      </c>
      <c r="AC39" s="96" t="s">
        <v>328</v>
      </c>
      <c r="AD39" s="99">
        <v>1.4627693708340848E-3</v>
      </c>
      <c r="AE39" s="101">
        <v>0</v>
      </c>
      <c r="AF39" s="99">
        <v>1.4627693708340848E-3</v>
      </c>
      <c r="AG39" s="98">
        <v>0.99999489602084157</v>
      </c>
      <c r="AH39" s="97">
        <v>1</v>
      </c>
      <c r="AI39" s="99">
        <v>2.2115082957243881E-6</v>
      </c>
    </row>
    <row r="40" spans="1:35" ht="18" x14ac:dyDescent="0.4">
      <c r="A40" s="101">
        <v>0</v>
      </c>
      <c r="B40" s="101">
        <v>0</v>
      </c>
      <c r="C40" s="101">
        <v>0</v>
      </c>
      <c r="D40" s="101">
        <v>0</v>
      </c>
      <c r="E40" s="97">
        <v>1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97">
        <v>1</v>
      </c>
      <c r="M40" s="101">
        <v>0</v>
      </c>
      <c r="N40" s="101">
        <v>0</v>
      </c>
      <c r="O40" s="101">
        <v>0</v>
      </c>
      <c r="P40" s="101">
        <v>0</v>
      </c>
      <c r="Q40" s="101">
        <v>0</v>
      </c>
      <c r="R40" s="101">
        <v>0</v>
      </c>
      <c r="S40" s="97">
        <v>1</v>
      </c>
      <c r="T40" s="101">
        <v>0</v>
      </c>
      <c r="U40" s="101">
        <v>0</v>
      </c>
      <c r="V40" s="101">
        <v>0</v>
      </c>
      <c r="W40" s="101">
        <v>0</v>
      </c>
      <c r="X40" s="101">
        <v>0</v>
      </c>
      <c r="Y40" s="101">
        <v>0</v>
      </c>
      <c r="Z40" s="97">
        <v>1</v>
      </c>
      <c r="AA40" s="101">
        <v>0</v>
      </c>
      <c r="AB40" s="101">
        <v>0</v>
      </c>
      <c r="AC40" s="96" t="s">
        <v>330</v>
      </c>
      <c r="AD40" s="99">
        <v>1.3307420822028806E-3</v>
      </c>
      <c r="AE40" s="101">
        <v>0</v>
      </c>
      <c r="AF40" s="99">
        <v>1.3307420822028806E-3</v>
      </c>
      <c r="AG40" s="98">
        <v>0.99999690792183782</v>
      </c>
      <c r="AH40" s="97">
        <v>1</v>
      </c>
      <c r="AI40" s="99">
        <v>2.0119009961106305E-6</v>
      </c>
    </row>
    <row r="41" spans="1:35" ht="18" x14ac:dyDescent="0.4">
      <c r="A41" s="101">
        <v>0</v>
      </c>
      <c r="B41" s="101">
        <v>0</v>
      </c>
      <c r="C41" s="101">
        <v>0</v>
      </c>
      <c r="D41" s="101">
        <v>0</v>
      </c>
      <c r="E41" s="97">
        <v>1</v>
      </c>
      <c r="F41" s="101">
        <v>0</v>
      </c>
      <c r="G41" s="101">
        <v>0</v>
      </c>
      <c r="H41" s="101">
        <v>0</v>
      </c>
      <c r="I41" s="101">
        <v>0</v>
      </c>
      <c r="J41" s="101">
        <v>0</v>
      </c>
      <c r="K41" s="101">
        <v>0</v>
      </c>
      <c r="L41" s="97">
        <v>1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97">
        <v>1</v>
      </c>
      <c r="T41" s="101">
        <v>0</v>
      </c>
      <c r="U41" s="101">
        <v>0</v>
      </c>
      <c r="V41" s="101">
        <v>0</v>
      </c>
      <c r="W41" s="101">
        <v>0</v>
      </c>
      <c r="X41" s="101">
        <v>0</v>
      </c>
      <c r="Y41" s="101">
        <v>0</v>
      </c>
      <c r="Z41" s="97">
        <v>1</v>
      </c>
      <c r="AA41" s="101">
        <v>0</v>
      </c>
      <c r="AB41" s="101">
        <v>0</v>
      </c>
      <c r="AC41" s="96" t="s">
        <v>331</v>
      </c>
      <c r="AD41" s="99">
        <v>1.0654101525273193E-3</v>
      </c>
      <c r="AE41" s="101">
        <v>0</v>
      </c>
      <c r="AF41" s="99">
        <v>1.0654101525273193E-3</v>
      </c>
      <c r="AG41" s="98">
        <v>0.99999851867705147</v>
      </c>
      <c r="AH41" s="97">
        <v>1</v>
      </c>
      <c r="AI41" s="99">
        <v>1.6107552138035579E-6</v>
      </c>
    </row>
    <row r="42" spans="1:35" ht="18" x14ac:dyDescent="0.4">
      <c r="A42" s="101">
        <v>0</v>
      </c>
      <c r="B42" s="101">
        <v>0</v>
      </c>
      <c r="C42" s="101">
        <v>0</v>
      </c>
      <c r="D42" s="101">
        <v>0</v>
      </c>
      <c r="E42" s="97">
        <v>1</v>
      </c>
      <c r="F42" s="101">
        <v>0</v>
      </c>
      <c r="G42" s="101">
        <v>0</v>
      </c>
      <c r="H42" s="101">
        <v>0</v>
      </c>
      <c r="I42" s="101">
        <v>0</v>
      </c>
      <c r="J42" s="101">
        <v>0</v>
      </c>
      <c r="K42" s="101">
        <v>0</v>
      </c>
      <c r="L42" s="97">
        <v>1</v>
      </c>
      <c r="M42" s="101">
        <v>0</v>
      </c>
      <c r="N42" s="101">
        <v>0</v>
      </c>
      <c r="O42" s="101">
        <v>0</v>
      </c>
      <c r="P42" s="101">
        <v>0</v>
      </c>
      <c r="Q42" s="101">
        <v>0</v>
      </c>
      <c r="R42" s="101">
        <v>0</v>
      </c>
      <c r="S42" s="97">
        <v>1</v>
      </c>
      <c r="T42" s="101">
        <v>0</v>
      </c>
      <c r="U42" s="101">
        <v>0</v>
      </c>
      <c r="V42" s="101">
        <v>0</v>
      </c>
      <c r="W42" s="101">
        <v>0</v>
      </c>
      <c r="X42" s="101">
        <v>0</v>
      </c>
      <c r="Y42" s="101">
        <v>0</v>
      </c>
      <c r="Z42" s="97">
        <v>1</v>
      </c>
      <c r="AA42" s="101">
        <v>0</v>
      </c>
      <c r="AB42" s="101">
        <v>0</v>
      </c>
      <c r="AC42" s="96" t="s">
        <v>332</v>
      </c>
      <c r="AD42" s="99">
        <v>9.179092488256251E-4</v>
      </c>
      <c r="AE42" s="101">
        <v>0</v>
      </c>
      <c r="AF42" s="99">
        <v>9.179092488256251E-4</v>
      </c>
      <c r="AG42" s="98">
        <v>0.99999990643096481</v>
      </c>
      <c r="AH42" s="97">
        <v>1</v>
      </c>
      <c r="AI42" s="99">
        <v>1.3877539132108753E-6</v>
      </c>
    </row>
    <row r="43" spans="1:35" ht="18" x14ac:dyDescent="0.4">
      <c r="A43" s="101">
        <v>0</v>
      </c>
      <c r="B43" s="101">
        <v>0</v>
      </c>
      <c r="C43" s="101">
        <v>0</v>
      </c>
      <c r="D43" s="101">
        <v>0</v>
      </c>
      <c r="E43" s="97">
        <v>1</v>
      </c>
      <c r="F43" s="101">
        <v>0</v>
      </c>
      <c r="G43" s="101">
        <v>0</v>
      </c>
      <c r="H43" s="101">
        <v>0</v>
      </c>
      <c r="I43" s="101">
        <v>0</v>
      </c>
      <c r="J43" s="101">
        <v>0</v>
      </c>
      <c r="K43" s="101">
        <v>0</v>
      </c>
      <c r="L43" s="97">
        <v>1</v>
      </c>
      <c r="M43" s="101">
        <v>0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97">
        <v>1</v>
      </c>
      <c r="T43" s="101">
        <v>0</v>
      </c>
      <c r="U43" s="101">
        <v>0</v>
      </c>
      <c r="V43" s="101">
        <v>0</v>
      </c>
      <c r="W43" s="101">
        <v>0</v>
      </c>
      <c r="X43" s="101">
        <v>0</v>
      </c>
      <c r="Y43" s="101">
        <v>0</v>
      </c>
      <c r="Z43" s="97">
        <v>1</v>
      </c>
      <c r="AA43" s="101">
        <v>0</v>
      </c>
      <c r="AB43" s="101">
        <v>0</v>
      </c>
      <c r="AC43" s="96" t="s">
        <v>334</v>
      </c>
      <c r="AD43" s="99">
        <v>5.7745339111164229E-5</v>
      </c>
      <c r="AE43" s="101">
        <v>0</v>
      </c>
      <c r="AF43" s="99">
        <v>5.7745339111164229E-5</v>
      </c>
      <c r="AG43" s="98">
        <v>0.9999999937340619</v>
      </c>
      <c r="AH43" s="97">
        <v>1</v>
      </c>
      <c r="AI43" s="99">
        <v>8.730309714575132E-8</v>
      </c>
    </row>
    <row r="44" spans="1:35" ht="18" x14ac:dyDescent="0.4">
      <c r="A44" s="101">
        <v>0</v>
      </c>
      <c r="B44" s="101">
        <v>0</v>
      </c>
      <c r="C44" s="101">
        <v>0</v>
      </c>
      <c r="D44" s="101">
        <v>0</v>
      </c>
      <c r="E44" s="97">
        <v>1</v>
      </c>
      <c r="F44" s="101">
        <v>0</v>
      </c>
      <c r="G44" s="101">
        <v>0</v>
      </c>
      <c r="H44" s="101">
        <v>0</v>
      </c>
      <c r="I44" s="101">
        <v>0</v>
      </c>
      <c r="J44" s="101">
        <v>0</v>
      </c>
      <c r="K44" s="101">
        <v>0</v>
      </c>
      <c r="L44" s="97">
        <v>1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97">
        <v>1</v>
      </c>
      <c r="T44" s="101">
        <v>0</v>
      </c>
      <c r="U44" s="101">
        <v>0</v>
      </c>
      <c r="V44" s="101">
        <v>0</v>
      </c>
      <c r="W44" s="101">
        <v>0</v>
      </c>
      <c r="X44" s="101">
        <v>0</v>
      </c>
      <c r="Y44" s="101">
        <v>0</v>
      </c>
      <c r="Z44" s="97">
        <v>1</v>
      </c>
      <c r="AA44" s="101">
        <v>0</v>
      </c>
      <c r="AB44" s="101">
        <v>0</v>
      </c>
      <c r="AC44" s="96" t="s">
        <v>224</v>
      </c>
      <c r="AD44" s="99">
        <v>3.5943632036935568E-6</v>
      </c>
      <c r="AE44" s="99">
        <v>3.5943632036935568E-6</v>
      </c>
      <c r="AF44" s="101">
        <v>0</v>
      </c>
      <c r="AG44" s="98">
        <v>0.99999999916825</v>
      </c>
      <c r="AH44" s="101">
        <v>0</v>
      </c>
      <c r="AI44" s="101">
        <v>0</v>
      </c>
    </row>
    <row r="45" spans="1:35" ht="18" x14ac:dyDescent="0.4">
      <c r="A45" s="101">
        <v>0</v>
      </c>
      <c r="B45" s="101">
        <v>0</v>
      </c>
      <c r="C45" s="101">
        <v>0</v>
      </c>
      <c r="D45" s="101">
        <v>0</v>
      </c>
      <c r="E45" s="97">
        <v>1</v>
      </c>
      <c r="F45" s="101">
        <v>0</v>
      </c>
      <c r="G45" s="101">
        <v>0</v>
      </c>
      <c r="H45" s="101">
        <v>0</v>
      </c>
      <c r="I45" s="101">
        <v>0</v>
      </c>
      <c r="J45" s="101">
        <v>0</v>
      </c>
      <c r="K45" s="101">
        <v>0</v>
      </c>
      <c r="L45" s="97">
        <v>1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97">
        <v>1</v>
      </c>
      <c r="T45" s="101">
        <v>0</v>
      </c>
      <c r="U45" s="101">
        <v>0</v>
      </c>
      <c r="V45" s="101">
        <v>0</v>
      </c>
      <c r="W45" s="101">
        <v>0</v>
      </c>
      <c r="X45" s="101">
        <v>0</v>
      </c>
      <c r="Y45" s="101">
        <v>0</v>
      </c>
      <c r="Z45" s="97">
        <v>1</v>
      </c>
      <c r="AA45" s="101">
        <v>0</v>
      </c>
      <c r="AB45" s="101">
        <v>0</v>
      </c>
      <c r="AC45" s="96" t="s">
        <v>218</v>
      </c>
      <c r="AD45" s="99">
        <v>5.1085686841636961E-7</v>
      </c>
      <c r="AE45" s="99">
        <v>5.1085686841636961E-7</v>
      </c>
      <c r="AF45" s="101">
        <v>0</v>
      </c>
      <c r="AG45" s="98">
        <v>0.99999999994059618</v>
      </c>
      <c r="AH45" s="101">
        <v>0</v>
      </c>
      <c r="AI45" s="101">
        <v>0</v>
      </c>
    </row>
    <row r="46" spans="1:35" ht="18" x14ac:dyDescent="0.4">
      <c r="A46" s="101">
        <v>0</v>
      </c>
      <c r="B46" s="101">
        <v>0</v>
      </c>
      <c r="C46" s="101">
        <v>0</v>
      </c>
      <c r="D46" s="101">
        <v>0</v>
      </c>
      <c r="E46" s="97">
        <v>1</v>
      </c>
      <c r="F46" s="101">
        <v>0</v>
      </c>
      <c r="G46" s="101">
        <v>0</v>
      </c>
      <c r="H46" s="101">
        <v>0</v>
      </c>
      <c r="I46" s="101">
        <v>0</v>
      </c>
      <c r="J46" s="101">
        <v>0</v>
      </c>
      <c r="K46" s="101">
        <v>0</v>
      </c>
      <c r="L46" s="97">
        <v>1</v>
      </c>
      <c r="M46" s="101">
        <v>0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97">
        <v>1</v>
      </c>
      <c r="T46" s="101">
        <v>0</v>
      </c>
      <c r="U46" s="101">
        <v>0</v>
      </c>
      <c r="V46" s="101">
        <v>0</v>
      </c>
      <c r="W46" s="101">
        <v>0</v>
      </c>
      <c r="X46" s="101">
        <v>0</v>
      </c>
      <c r="Y46" s="101">
        <v>0</v>
      </c>
      <c r="Z46" s="97">
        <v>1</v>
      </c>
      <c r="AA46" s="101">
        <v>0</v>
      </c>
      <c r="AB46" s="101">
        <v>0</v>
      </c>
      <c r="AC46" s="96" t="s">
        <v>234</v>
      </c>
      <c r="AD46" s="99">
        <v>3.9291729974908884E-8</v>
      </c>
      <c r="AE46" s="99">
        <v>3.9291729974908884E-8</v>
      </c>
      <c r="AF46" s="101">
        <v>0</v>
      </c>
      <c r="AG46" s="97">
        <v>1</v>
      </c>
      <c r="AH46" s="101">
        <v>0</v>
      </c>
      <c r="AI46" s="101">
        <v>0</v>
      </c>
    </row>
    <row r="47" spans="1:35" ht="36" x14ac:dyDescent="0.4">
      <c r="A47" s="101">
        <v>0</v>
      </c>
      <c r="B47" s="101">
        <v>0</v>
      </c>
      <c r="C47" s="101">
        <v>0</v>
      </c>
      <c r="D47" s="101">
        <v>0</v>
      </c>
      <c r="E47" s="97">
        <v>1</v>
      </c>
      <c r="F47" s="101">
        <v>0</v>
      </c>
      <c r="G47" s="101">
        <v>0</v>
      </c>
      <c r="H47" s="101">
        <v>0</v>
      </c>
      <c r="I47" s="101">
        <v>0</v>
      </c>
      <c r="J47" s="101">
        <v>0</v>
      </c>
      <c r="K47" s="101">
        <v>0</v>
      </c>
      <c r="L47" s="97">
        <v>1</v>
      </c>
      <c r="M47" s="101">
        <v>0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97">
        <v>1</v>
      </c>
      <c r="T47" s="101">
        <v>0</v>
      </c>
      <c r="U47" s="101">
        <v>0</v>
      </c>
      <c r="V47" s="99" t="s">
        <v>308</v>
      </c>
      <c r="W47" s="101">
        <v>0</v>
      </c>
      <c r="X47" s="101">
        <v>0</v>
      </c>
      <c r="Y47" s="101">
        <v>0</v>
      </c>
      <c r="Z47" s="97">
        <v>1</v>
      </c>
      <c r="AA47" s="101">
        <v>0</v>
      </c>
      <c r="AB47" s="101">
        <v>0</v>
      </c>
      <c r="AC47" s="96" t="s">
        <v>242</v>
      </c>
      <c r="AD47" s="101">
        <v>0</v>
      </c>
      <c r="AE47" s="101">
        <v>0</v>
      </c>
      <c r="AF47" s="101">
        <v>0</v>
      </c>
      <c r="AG47" s="97">
        <v>1</v>
      </c>
      <c r="AH47" s="101">
        <v>0</v>
      </c>
      <c r="AI47" s="101">
        <v>0</v>
      </c>
    </row>
    <row r="48" spans="1:35" ht="36" x14ac:dyDescent="0.4">
      <c r="A48" s="101">
        <v>0</v>
      </c>
      <c r="B48" s="101">
        <v>0</v>
      </c>
      <c r="C48" s="101">
        <v>0</v>
      </c>
      <c r="D48" s="101">
        <v>0</v>
      </c>
      <c r="E48" s="97">
        <v>1</v>
      </c>
      <c r="F48" s="101">
        <v>0</v>
      </c>
      <c r="G48" s="101">
        <v>0</v>
      </c>
      <c r="H48" s="99" t="s">
        <v>308</v>
      </c>
      <c r="I48" s="101">
        <v>0</v>
      </c>
      <c r="J48" s="101">
        <v>0</v>
      </c>
      <c r="K48" s="101">
        <v>0</v>
      </c>
      <c r="L48" s="97">
        <v>1</v>
      </c>
      <c r="M48" s="101">
        <v>0</v>
      </c>
      <c r="N48" s="101">
        <v>0</v>
      </c>
      <c r="O48" s="101">
        <v>0</v>
      </c>
      <c r="P48" s="101">
        <v>0</v>
      </c>
      <c r="Q48" s="101">
        <v>0</v>
      </c>
      <c r="R48" s="101">
        <v>0</v>
      </c>
      <c r="S48" s="97">
        <v>1</v>
      </c>
      <c r="T48" s="101">
        <v>0</v>
      </c>
      <c r="U48" s="101">
        <v>0</v>
      </c>
      <c r="V48" s="96" t="s">
        <v>318</v>
      </c>
      <c r="W48" s="101">
        <v>0</v>
      </c>
      <c r="X48" s="101">
        <v>0</v>
      </c>
      <c r="Y48" s="101">
        <v>0</v>
      </c>
      <c r="Z48" s="97">
        <v>1</v>
      </c>
      <c r="AA48" s="101">
        <v>0</v>
      </c>
      <c r="AB48" s="101">
        <v>0</v>
      </c>
      <c r="AC48" s="96" t="s">
        <v>248</v>
      </c>
      <c r="AD48" s="101">
        <v>0</v>
      </c>
      <c r="AE48" s="101">
        <v>0</v>
      </c>
      <c r="AF48" s="101">
        <v>0</v>
      </c>
      <c r="AG48" s="97">
        <v>1</v>
      </c>
      <c r="AH48" s="101">
        <v>0</v>
      </c>
      <c r="AI48" s="101">
        <v>0</v>
      </c>
    </row>
    <row r="49" spans="1:35" ht="18" x14ac:dyDescent="0.4">
      <c r="A49" s="101">
        <v>0</v>
      </c>
      <c r="B49" s="101">
        <v>0</v>
      </c>
      <c r="C49" s="101">
        <v>0</v>
      </c>
      <c r="D49" s="101">
        <v>0</v>
      </c>
      <c r="E49" s="97">
        <v>1</v>
      </c>
      <c r="F49" s="101">
        <v>0</v>
      </c>
      <c r="G49" s="101">
        <v>0</v>
      </c>
      <c r="H49" s="96" t="s">
        <v>318</v>
      </c>
      <c r="I49" s="101">
        <v>0</v>
      </c>
      <c r="J49" s="101">
        <v>0</v>
      </c>
      <c r="K49" s="101">
        <v>0</v>
      </c>
      <c r="L49" s="97">
        <v>1</v>
      </c>
      <c r="M49" s="101">
        <v>0</v>
      </c>
      <c r="N49" s="101">
        <v>0</v>
      </c>
      <c r="O49" s="101">
        <v>0</v>
      </c>
      <c r="P49" s="101">
        <v>0</v>
      </c>
      <c r="Q49" s="101">
        <v>0</v>
      </c>
      <c r="R49" s="101">
        <v>0</v>
      </c>
      <c r="S49" s="97">
        <v>1</v>
      </c>
      <c r="T49" s="101">
        <v>0</v>
      </c>
      <c r="U49" s="101">
        <v>0</v>
      </c>
      <c r="V49" s="96" t="s">
        <v>278</v>
      </c>
      <c r="W49" s="101">
        <v>0</v>
      </c>
      <c r="X49" s="101">
        <v>0</v>
      </c>
      <c r="Y49" s="101">
        <v>0</v>
      </c>
      <c r="Z49" s="97">
        <v>1</v>
      </c>
      <c r="AA49" s="101">
        <v>0</v>
      </c>
      <c r="AB49" s="101">
        <v>0</v>
      </c>
      <c r="AC49" s="96" t="s">
        <v>255</v>
      </c>
      <c r="AD49" s="101">
        <v>0</v>
      </c>
      <c r="AE49" s="101">
        <v>0</v>
      </c>
      <c r="AF49" s="101">
        <v>0</v>
      </c>
      <c r="AG49" s="97">
        <v>1</v>
      </c>
      <c r="AH49" s="101">
        <v>0</v>
      </c>
      <c r="AI49" s="101">
        <v>0</v>
      </c>
    </row>
    <row r="50" spans="1:35" ht="36" x14ac:dyDescent="0.4">
      <c r="A50" s="99" t="s">
        <v>308</v>
      </c>
      <c r="B50" s="101">
        <v>0</v>
      </c>
      <c r="C50" s="101">
        <v>0</v>
      </c>
      <c r="D50" s="101">
        <v>0</v>
      </c>
      <c r="E50" s="97">
        <v>1</v>
      </c>
      <c r="F50" s="101">
        <v>0</v>
      </c>
      <c r="G50" s="101">
        <v>0</v>
      </c>
      <c r="H50" s="96" t="s">
        <v>278</v>
      </c>
      <c r="I50" s="101">
        <v>0</v>
      </c>
      <c r="J50" s="101">
        <v>0</v>
      </c>
      <c r="K50" s="101">
        <v>0</v>
      </c>
      <c r="L50" s="97">
        <v>1</v>
      </c>
      <c r="M50" s="101">
        <v>0</v>
      </c>
      <c r="N50" s="101">
        <v>0</v>
      </c>
      <c r="O50" s="101">
        <v>0</v>
      </c>
      <c r="P50" s="101">
        <v>0</v>
      </c>
      <c r="Q50" s="101">
        <v>0</v>
      </c>
      <c r="R50" s="101">
        <v>0</v>
      </c>
      <c r="S50" s="97">
        <v>1</v>
      </c>
      <c r="T50" s="101">
        <v>0</v>
      </c>
      <c r="U50" s="101">
        <v>0</v>
      </c>
      <c r="V50" s="96" t="s">
        <v>321</v>
      </c>
      <c r="W50" s="101">
        <v>0</v>
      </c>
      <c r="X50" s="101">
        <v>0</v>
      </c>
      <c r="Y50" s="101">
        <v>0</v>
      </c>
      <c r="Z50" s="97">
        <v>1</v>
      </c>
      <c r="AA50" s="101">
        <v>0</v>
      </c>
      <c r="AB50" s="101">
        <v>0</v>
      </c>
      <c r="AC50" s="96" t="s">
        <v>261</v>
      </c>
      <c r="AD50" s="101">
        <v>0</v>
      </c>
      <c r="AE50" s="101">
        <v>0</v>
      </c>
      <c r="AF50" s="101">
        <v>0</v>
      </c>
      <c r="AG50" s="97">
        <v>1</v>
      </c>
      <c r="AH50" s="101">
        <v>0</v>
      </c>
      <c r="AI50" s="101">
        <v>0</v>
      </c>
    </row>
    <row r="51" spans="1:35" ht="36" x14ac:dyDescent="0.4">
      <c r="A51" s="96" t="s">
        <v>318</v>
      </c>
      <c r="B51" s="101">
        <v>0</v>
      </c>
      <c r="C51" s="101">
        <v>0</v>
      </c>
      <c r="D51" s="101">
        <v>0</v>
      </c>
      <c r="E51" s="97">
        <v>1</v>
      </c>
      <c r="F51" s="101">
        <v>0</v>
      </c>
      <c r="G51" s="101">
        <v>0</v>
      </c>
      <c r="H51" s="96" t="s">
        <v>321</v>
      </c>
      <c r="I51" s="101">
        <v>0</v>
      </c>
      <c r="J51" s="101">
        <v>0</v>
      </c>
      <c r="K51" s="101">
        <v>0</v>
      </c>
      <c r="L51" s="97">
        <v>1</v>
      </c>
      <c r="M51" s="101">
        <v>0</v>
      </c>
      <c r="N51" s="101">
        <v>0</v>
      </c>
      <c r="O51" s="101">
        <v>0</v>
      </c>
      <c r="P51" s="101">
        <v>0</v>
      </c>
      <c r="Q51" s="101">
        <v>0</v>
      </c>
      <c r="R51" s="101">
        <v>0</v>
      </c>
      <c r="S51" s="97">
        <v>1</v>
      </c>
      <c r="T51" s="101">
        <v>0</v>
      </c>
      <c r="U51" s="101">
        <v>0</v>
      </c>
      <c r="V51" s="96" t="s">
        <v>330</v>
      </c>
      <c r="W51" s="101">
        <v>0</v>
      </c>
      <c r="X51" s="101">
        <v>0</v>
      </c>
      <c r="Y51" s="101">
        <v>0</v>
      </c>
      <c r="Z51" s="97">
        <v>1</v>
      </c>
      <c r="AA51" s="101">
        <v>0</v>
      </c>
      <c r="AB51" s="101">
        <v>0</v>
      </c>
      <c r="AC51" s="96" t="s">
        <v>237</v>
      </c>
      <c r="AD51" s="101">
        <v>0</v>
      </c>
      <c r="AE51" s="101">
        <v>0</v>
      </c>
      <c r="AF51" s="101">
        <v>0</v>
      </c>
      <c r="AG51" s="97">
        <v>1</v>
      </c>
      <c r="AH51" s="101">
        <v>0</v>
      </c>
      <c r="AI51" s="101">
        <v>0</v>
      </c>
    </row>
    <row r="52" spans="1:35" ht="36" x14ac:dyDescent="0.4">
      <c r="A52" s="96" t="s">
        <v>278</v>
      </c>
      <c r="B52" s="101">
        <v>0</v>
      </c>
      <c r="C52" s="101">
        <v>0</v>
      </c>
      <c r="D52" s="101">
        <v>0</v>
      </c>
      <c r="E52" s="97">
        <v>1</v>
      </c>
      <c r="F52" s="101">
        <v>0</v>
      </c>
      <c r="G52" s="101">
        <v>0</v>
      </c>
      <c r="H52" s="96" t="s">
        <v>330</v>
      </c>
      <c r="I52" s="101">
        <v>0</v>
      </c>
      <c r="J52" s="101">
        <v>0</v>
      </c>
      <c r="K52" s="101">
        <v>0</v>
      </c>
      <c r="L52" s="97">
        <v>1</v>
      </c>
      <c r="M52" s="101">
        <v>0</v>
      </c>
      <c r="N52" s="101">
        <v>0</v>
      </c>
      <c r="O52" s="99" t="s">
        <v>308</v>
      </c>
      <c r="P52" s="101">
        <v>0</v>
      </c>
      <c r="Q52" s="101">
        <v>0</v>
      </c>
      <c r="R52" s="101">
        <v>0</v>
      </c>
      <c r="S52" s="97">
        <v>1</v>
      </c>
      <c r="T52" s="101">
        <v>0</v>
      </c>
      <c r="U52" s="101">
        <v>0</v>
      </c>
      <c r="V52" s="96" t="s">
        <v>232</v>
      </c>
      <c r="W52" s="101">
        <v>0</v>
      </c>
      <c r="X52" s="101">
        <v>0</v>
      </c>
      <c r="Y52" s="101">
        <v>0</v>
      </c>
      <c r="Z52" s="97">
        <v>1</v>
      </c>
      <c r="AA52" s="101">
        <v>0</v>
      </c>
      <c r="AB52" s="101">
        <v>0</v>
      </c>
      <c r="AC52" s="96" t="s">
        <v>268</v>
      </c>
      <c r="AD52" s="101">
        <v>0</v>
      </c>
      <c r="AE52" s="101">
        <v>0</v>
      </c>
      <c r="AF52" s="101">
        <v>0</v>
      </c>
      <c r="AG52" s="97">
        <v>1</v>
      </c>
      <c r="AH52" s="101">
        <v>0</v>
      </c>
      <c r="AI52" s="101">
        <v>0</v>
      </c>
    </row>
    <row r="53" spans="1:35" ht="54" x14ac:dyDescent="0.4">
      <c r="A53" s="96" t="s">
        <v>321</v>
      </c>
      <c r="B53" s="101">
        <v>0</v>
      </c>
      <c r="C53" s="101">
        <v>0</v>
      </c>
      <c r="D53" s="101">
        <v>0</v>
      </c>
      <c r="E53" s="97">
        <v>1</v>
      </c>
      <c r="F53" s="101">
        <v>0</v>
      </c>
      <c r="G53" s="101">
        <v>0</v>
      </c>
      <c r="H53" s="96" t="s">
        <v>335</v>
      </c>
      <c r="I53" s="101">
        <v>0</v>
      </c>
      <c r="J53" s="101">
        <v>0</v>
      </c>
      <c r="K53" s="101">
        <v>0</v>
      </c>
      <c r="L53" s="97">
        <v>1</v>
      </c>
      <c r="M53" s="101">
        <v>0</v>
      </c>
      <c r="N53" s="101">
        <v>0</v>
      </c>
      <c r="O53" s="96" t="s">
        <v>318</v>
      </c>
      <c r="P53" s="101">
        <v>0</v>
      </c>
      <c r="Q53" s="101">
        <v>0</v>
      </c>
      <c r="R53" s="101">
        <v>0</v>
      </c>
      <c r="S53" s="97">
        <v>1</v>
      </c>
      <c r="T53" s="101">
        <v>0</v>
      </c>
      <c r="U53" s="101">
        <v>0</v>
      </c>
      <c r="V53" s="96" t="s">
        <v>335</v>
      </c>
      <c r="W53" s="101">
        <v>0</v>
      </c>
      <c r="X53" s="101">
        <v>0</v>
      </c>
      <c r="Y53" s="101">
        <v>0</v>
      </c>
      <c r="Z53" s="97">
        <v>1</v>
      </c>
      <c r="AA53" s="101">
        <v>0</v>
      </c>
      <c r="AB53" s="101">
        <v>0</v>
      </c>
      <c r="AC53" s="96" t="s">
        <v>221</v>
      </c>
      <c r="AD53" s="101">
        <v>0</v>
      </c>
      <c r="AE53" s="101">
        <v>0</v>
      </c>
      <c r="AF53" s="101">
        <v>0</v>
      </c>
      <c r="AG53" s="97">
        <v>1</v>
      </c>
      <c r="AH53" s="101">
        <v>0</v>
      </c>
      <c r="AI53" s="101">
        <v>0</v>
      </c>
    </row>
    <row r="54" spans="1:35" ht="36" x14ac:dyDescent="0.4">
      <c r="A54" s="96" t="s">
        <v>330</v>
      </c>
      <c r="B54" s="101">
        <v>0</v>
      </c>
      <c r="C54" s="101">
        <v>0</v>
      </c>
      <c r="D54" s="101">
        <v>0</v>
      </c>
      <c r="E54" s="97">
        <v>1</v>
      </c>
      <c r="F54" s="101">
        <v>0</v>
      </c>
      <c r="G54" s="101">
        <v>0</v>
      </c>
      <c r="H54" s="96" t="s">
        <v>287</v>
      </c>
      <c r="I54" s="101">
        <v>0</v>
      </c>
      <c r="J54" s="101">
        <v>0</v>
      </c>
      <c r="K54" s="101">
        <v>0</v>
      </c>
      <c r="L54" s="97">
        <v>1</v>
      </c>
      <c r="M54" s="101">
        <v>0</v>
      </c>
      <c r="N54" s="101">
        <v>0</v>
      </c>
      <c r="O54" s="96" t="s">
        <v>278</v>
      </c>
      <c r="P54" s="101">
        <v>0</v>
      </c>
      <c r="Q54" s="101">
        <v>0</v>
      </c>
      <c r="R54" s="101">
        <v>0</v>
      </c>
      <c r="S54" s="97">
        <v>1</v>
      </c>
      <c r="T54" s="101">
        <v>0</v>
      </c>
      <c r="U54" s="101">
        <v>0</v>
      </c>
      <c r="V54" s="96" t="s">
        <v>287</v>
      </c>
      <c r="W54" s="101">
        <v>0</v>
      </c>
      <c r="X54" s="101">
        <v>0</v>
      </c>
      <c r="Y54" s="101">
        <v>0</v>
      </c>
      <c r="Z54" s="97">
        <v>1</v>
      </c>
      <c r="AA54" s="101">
        <v>0</v>
      </c>
      <c r="AB54" s="101">
        <v>0</v>
      </c>
      <c r="AC54" s="96" t="s">
        <v>227</v>
      </c>
      <c r="AD54" s="101">
        <v>0</v>
      </c>
      <c r="AE54" s="101">
        <v>0</v>
      </c>
      <c r="AF54" s="101">
        <v>0</v>
      </c>
      <c r="AG54" s="97">
        <v>1</v>
      </c>
      <c r="AH54" s="101">
        <v>0</v>
      </c>
      <c r="AI54" s="101">
        <v>0</v>
      </c>
    </row>
    <row r="55" spans="1:35" ht="36" x14ac:dyDescent="0.4">
      <c r="A55" s="96" t="s">
        <v>232</v>
      </c>
      <c r="B55" s="101">
        <v>0</v>
      </c>
      <c r="C55" s="101">
        <v>0</v>
      </c>
      <c r="D55" s="101">
        <v>0</v>
      </c>
      <c r="E55" s="97">
        <v>1</v>
      </c>
      <c r="F55" s="101">
        <v>0</v>
      </c>
      <c r="G55" s="101">
        <v>0</v>
      </c>
      <c r="H55" s="96" t="s">
        <v>249</v>
      </c>
      <c r="I55" s="101">
        <v>0</v>
      </c>
      <c r="J55" s="101">
        <v>0</v>
      </c>
      <c r="K55" s="101">
        <v>0</v>
      </c>
      <c r="L55" s="97">
        <v>1</v>
      </c>
      <c r="M55" s="101">
        <v>0</v>
      </c>
      <c r="N55" s="101">
        <v>0</v>
      </c>
      <c r="O55" s="96" t="s">
        <v>321</v>
      </c>
      <c r="P55" s="101">
        <v>0</v>
      </c>
      <c r="Q55" s="101">
        <v>0</v>
      </c>
      <c r="R55" s="101">
        <v>0</v>
      </c>
      <c r="S55" s="97">
        <v>1</v>
      </c>
      <c r="T55" s="101">
        <v>0</v>
      </c>
      <c r="U55" s="101">
        <v>0</v>
      </c>
      <c r="V55" s="96" t="s">
        <v>249</v>
      </c>
      <c r="W55" s="101">
        <v>0</v>
      </c>
      <c r="X55" s="101">
        <v>0</v>
      </c>
      <c r="Y55" s="101">
        <v>0</v>
      </c>
      <c r="Z55" s="97">
        <v>1</v>
      </c>
      <c r="AA55" s="101">
        <v>0</v>
      </c>
      <c r="AB55" s="101">
        <v>0</v>
      </c>
      <c r="AC55" s="96" t="s">
        <v>276</v>
      </c>
      <c r="AD55" s="101">
        <v>0</v>
      </c>
      <c r="AE55" s="101">
        <v>0</v>
      </c>
      <c r="AF55" s="101">
        <v>0</v>
      </c>
      <c r="AG55" s="97">
        <v>1</v>
      </c>
      <c r="AH55" s="101">
        <v>0</v>
      </c>
      <c r="AI55" s="101">
        <v>0</v>
      </c>
    </row>
    <row r="56" spans="1:35" ht="36" x14ac:dyDescent="0.4">
      <c r="A56" s="96" t="s">
        <v>335</v>
      </c>
      <c r="B56" s="101">
        <v>0</v>
      </c>
      <c r="C56" s="101">
        <v>0</v>
      </c>
      <c r="D56" s="101">
        <v>0</v>
      </c>
      <c r="E56" s="97">
        <v>1</v>
      </c>
      <c r="F56" s="101">
        <v>0</v>
      </c>
      <c r="G56" s="101">
        <v>0</v>
      </c>
      <c r="H56" s="96" t="s">
        <v>302</v>
      </c>
      <c r="I56" s="101">
        <v>0</v>
      </c>
      <c r="J56" s="101">
        <v>0</v>
      </c>
      <c r="K56" s="101">
        <v>0</v>
      </c>
      <c r="L56" s="97">
        <v>1</v>
      </c>
      <c r="M56" s="101">
        <v>0</v>
      </c>
      <c r="N56" s="101">
        <v>0</v>
      </c>
      <c r="O56" s="96" t="s">
        <v>330</v>
      </c>
      <c r="P56" s="101">
        <v>0</v>
      </c>
      <c r="Q56" s="101">
        <v>0</v>
      </c>
      <c r="R56" s="101">
        <v>0</v>
      </c>
      <c r="S56" s="97">
        <v>1</v>
      </c>
      <c r="T56" s="101">
        <v>0</v>
      </c>
      <c r="U56" s="101">
        <v>0</v>
      </c>
      <c r="V56" s="96" t="s">
        <v>302</v>
      </c>
      <c r="W56" s="101">
        <v>0</v>
      </c>
      <c r="X56" s="101">
        <v>0</v>
      </c>
      <c r="Y56" s="101">
        <v>0</v>
      </c>
      <c r="Z56" s="97">
        <v>1</v>
      </c>
      <c r="AA56" s="101">
        <v>0</v>
      </c>
      <c r="AB56" s="101">
        <v>0</v>
      </c>
      <c r="AC56" s="96" t="s">
        <v>280</v>
      </c>
      <c r="AD56" s="101">
        <v>0</v>
      </c>
      <c r="AE56" s="101">
        <v>0</v>
      </c>
      <c r="AF56" s="101">
        <v>0</v>
      </c>
      <c r="AG56" s="97">
        <v>1</v>
      </c>
      <c r="AH56" s="101">
        <v>0</v>
      </c>
      <c r="AI56" s="101">
        <v>0</v>
      </c>
    </row>
    <row r="57" spans="1:35" ht="36" x14ac:dyDescent="0.4">
      <c r="A57" s="96" t="s">
        <v>287</v>
      </c>
      <c r="B57" s="101">
        <v>0</v>
      </c>
      <c r="C57" s="101">
        <v>0</v>
      </c>
      <c r="D57" s="101">
        <v>0</v>
      </c>
      <c r="E57" s="97">
        <v>1</v>
      </c>
      <c r="F57" s="101">
        <v>0</v>
      </c>
      <c r="G57" s="101">
        <v>0</v>
      </c>
      <c r="H57" s="96" t="s">
        <v>336</v>
      </c>
      <c r="I57" s="101">
        <v>0</v>
      </c>
      <c r="J57" s="101">
        <v>0</v>
      </c>
      <c r="K57" s="101">
        <v>0</v>
      </c>
      <c r="L57" s="97">
        <v>1</v>
      </c>
      <c r="M57" s="101">
        <v>0</v>
      </c>
      <c r="N57" s="101">
        <v>0</v>
      </c>
      <c r="O57" s="96" t="s">
        <v>335</v>
      </c>
      <c r="P57" s="101">
        <v>0</v>
      </c>
      <c r="Q57" s="101">
        <v>0</v>
      </c>
      <c r="R57" s="101">
        <v>0</v>
      </c>
      <c r="S57" s="97">
        <v>1</v>
      </c>
      <c r="T57" s="101">
        <v>0</v>
      </c>
      <c r="U57" s="101">
        <v>0</v>
      </c>
      <c r="V57" s="96" t="s">
        <v>336</v>
      </c>
      <c r="W57" s="101">
        <v>0</v>
      </c>
      <c r="X57" s="101">
        <v>0</v>
      </c>
      <c r="Y57" s="101">
        <v>0</v>
      </c>
      <c r="Z57" s="97">
        <v>1</v>
      </c>
      <c r="AA57" s="101">
        <v>0</v>
      </c>
      <c r="AB57" s="101">
        <v>0</v>
      </c>
      <c r="AC57" s="96" t="s">
        <v>285</v>
      </c>
      <c r="AD57" s="101">
        <v>0</v>
      </c>
      <c r="AE57" s="101">
        <v>0</v>
      </c>
      <c r="AF57" s="101">
        <v>0</v>
      </c>
      <c r="AG57" s="97">
        <v>1</v>
      </c>
      <c r="AH57" s="101">
        <v>0</v>
      </c>
      <c r="AI57" s="101">
        <v>0</v>
      </c>
    </row>
    <row r="58" spans="1:35" ht="36" x14ac:dyDescent="0.4">
      <c r="A58" s="96" t="s">
        <v>249</v>
      </c>
      <c r="B58" s="101">
        <v>0</v>
      </c>
      <c r="C58" s="101">
        <v>0</v>
      </c>
      <c r="D58" s="101">
        <v>0</v>
      </c>
      <c r="E58" s="97">
        <v>1</v>
      </c>
      <c r="F58" s="101">
        <v>0</v>
      </c>
      <c r="G58" s="101">
        <v>0</v>
      </c>
      <c r="H58" s="96" t="s">
        <v>326</v>
      </c>
      <c r="I58" s="101">
        <v>0</v>
      </c>
      <c r="J58" s="101">
        <v>0</v>
      </c>
      <c r="K58" s="101">
        <v>0</v>
      </c>
      <c r="L58" s="97">
        <v>1</v>
      </c>
      <c r="M58" s="101">
        <v>0</v>
      </c>
      <c r="N58" s="101">
        <v>0</v>
      </c>
      <c r="O58" s="96" t="s">
        <v>287</v>
      </c>
      <c r="P58" s="101">
        <v>0</v>
      </c>
      <c r="Q58" s="101">
        <v>0</v>
      </c>
      <c r="R58" s="101">
        <v>0</v>
      </c>
      <c r="S58" s="97">
        <v>1</v>
      </c>
      <c r="T58" s="101">
        <v>0</v>
      </c>
      <c r="U58" s="101">
        <v>0</v>
      </c>
      <c r="V58" s="96" t="s">
        <v>326</v>
      </c>
      <c r="W58" s="101">
        <v>0</v>
      </c>
      <c r="X58" s="101">
        <v>0</v>
      </c>
      <c r="Y58" s="101">
        <v>0</v>
      </c>
      <c r="Z58" s="97">
        <v>1</v>
      </c>
      <c r="AA58" s="101">
        <v>0</v>
      </c>
      <c r="AB58" s="101">
        <v>0</v>
      </c>
      <c r="AC58" s="96" t="s">
        <v>289</v>
      </c>
      <c r="AD58" s="101">
        <v>0</v>
      </c>
      <c r="AE58" s="101">
        <v>0</v>
      </c>
      <c r="AF58" s="101">
        <v>0</v>
      </c>
      <c r="AG58" s="97">
        <v>1</v>
      </c>
      <c r="AH58" s="101">
        <v>0</v>
      </c>
      <c r="AI58" s="101">
        <v>0</v>
      </c>
    </row>
    <row r="59" spans="1:35" ht="18" x14ac:dyDescent="0.4">
      <c r="A59" s="96" t="s">
        <v>302</v>
      </c>
      <c r="B59" s="101">
        <v>0</v>
      </c>
      <c r="C59" s="101">
        <v>0</v>
      </c>
      <c r="D59" s="101">
        <v>0</v>
      </c>
      <c r="E59" s="97">
        <v>1</v>
      </c>
      <c r="F59" s="101">
        <v>0</v>
      </c>
      <c r="G59" s="101">
        <v>0</v>
      </c>
      <c r="H59" s="96" t="s">
        <v>309</v>
      </c>
      <c r="I59" s="101">
        <v>0</v>
      </c>
      <c r="J59" s="101">
        <v>0</v>
      </c>
      <c r="K59" s="101">
        <v>0</v>
      </c>
      <c r="L59" s="97">
        <v>1</v>
      </c>
      <c r="M59" s="101">
        <v>0</v>
      </c>
      <c r="N59" s="101">
        <v>0</v>
      </c>
      <c r="O59" s="96" t="s">
        <v>249</v>
      </c>
      <c r="P59" s="101">
        <v>0</v>
      </c>
      <c r="Q59" s="101">
        <v>0</v>
      </c>
      <c r="R59" s="101">
        <v>0</v>
      </c>
      <c r="S59" s="97">
        <v>1</v>
      </c>
      <c r="T59" s="101">
        <v>0</v>
      </c>
      <c r="U59" s="101">
        <v>0</v>
      </c>
      <c r="V59" s="96" t="s">
        <v>309</v>
      </c>
      <c r="W59" s="101">
        <v>0</v>
      </c>
      <c r="X59" s="101">
        <v>0</v>
      </c>
      <c r="Y59" s="101">
        <v>0</v>
      </c>
      <c r="Z59" s="97">
        <v>1</v>
      </c>
      <c r="AA59" s="101">
        <v>0</v>
      </c>
      <c r="AB59" s="101">
        <v>0</v>
      </c>
      <c r="AC59" s="96" t="s">
        <v>294</v>
      </c>
      <c r="AD59" s="101">
        <v>0</v>
      </c>
      <c r="AE59" s="101">
        <v>0</v>
      </c>
      <c r="AF59" s="101">
        <v>0</v>
      </c>
      <c r="AG59" s="97">
        <v>1</v>
      </c>
      <c r="AH59" s="101">
        <v>0</v>
      </c>
      <c r="AI59" s="101">
        <v>0</v>
      </c>
    </row>
    <row r="60" spans="1:35" ht="36" x14ac:dyDescent="0.4">
      <c r="A60" s="96" t="s">
        <v>336</v>
      </c>
      <c r="B60" s="101">
        <v>0</v>
      </c>
      <c r="C60" s="101">
        <v>0</v>
      </c>
      <c r="D60" s="101">
        <v>0</v>
      </c>
      <c r="E60" s="97">
        <v>1</v>
      </c>
      <c r="F60" s="101">
        <v>0</v>
      </c>
      <c r="G60" s="101">
        <v>0</v>
      </c>
      <c r="H60" s="96" t="s">
        <v>282</v>
      </c>
      <c r="I60" s="101">
        <v>0</v>
      </c>
      <c r="J60" s="101">
        <v>0</v>
      </c>
      <c r="K60" s="101">
        <v>0</v>
      </c>
      <c r="L60" s="97">
        <v>1</v>
      </c>
      <c r="M60" s="101">
        <v>0</v>
      </c>
      <c r="N60" s="101">
        <v>0</v>
      </c>
      <c r="O60" s="96" t="s">
        <v>302</v>
      </c>
      <c r="P60" s="101">
        <v>0</v>
      </c>
      <c r="Q60" s="101">
        <v>0</v>
      </c>
      <c r="R60" s="101">
        <v>0</v>
      </c>
      <c r="S60" s="97">
        <v>1</v>
      </c>
      <c r="T60" s="101">
        <v>0</v>
      </c>
      <c r="U60" s="101">
        <v>0</v>
      </c>
      <c r="V60" s="96" t="s">
        <v>282</v>
      </c>
      <c r="W60" s="101">
        <v>0</v>
      </c>
      <c r="X60" s="101">
        <v>0</v>
      </c>
      <c r="Y60" s="101">
        <v>0</v>
      </c>
      <c r="Z60" s="97">
        <v>1</v>
      </c>
      <c r="AA60" s="101">
        <v>0</v>
      </c>
      <c r="AB60" s="101">
        <v>0</v>
      </c>
      <c r="AC60" s="96" t="s">
        <v>297</v>
      </c>
      <c r="AD60" s="101">
        <v>0</v>
      </c>
      <c r="AE60" s="101">
        <v>0</v>
      </c>
      <c r="AF60" s="101">
        <v>0</v>
      </c>
      <c r="AG60" s="97">
        <v>1</v>
      </c>
      <c r="AH60" s="101">
        <v>0</v>
      </c>
      <c r="AI60" s="101">
        <v>0</v>
      </c>
    </row>
    <row r="61" spans="1:35" ht="18" x14ac:dyDescent="0.4">
      <c r="A61" s="96" t="s">
        <v>326</v>
      </c>
      <c r="B61" s="101">
        <v>0</v>
      </c>
      <c r="C61" s="101">
        <v>0</v>
      </c>
      <c r="D61" s="101">
        <v>0</v>
      </c>
      <c r="E61" s="97">
        <v>1</v>
      </c>
      <c r="F61" s="101">
        <v>0</v>
      </c>
      <c r="G61" s="101">
        <v>0</v>
      </c>
      <c r="H61" s="96" t="s">
        <v>215</v>
      </c>
      <c r="I61" s="101">
        <v>0</v>
      </c>
      <c r="J61" s="101">
        <v>0</v>
      </c>
      <c r="K61" s="101">
        <v>0</v>
      </c>
      <c r="L61" s="97">
        <v>1</v>
      </c>
      <c r="M61" s="101">
        <v>0</v>
      </c>
      <c r="N61" s="101">
        <v>0</v>
      </c>
      <c r="O61" s="96" t="s">
        <v>336</v>
      </c>
      <c r="P61" s="101">
        <v>0</v>
      </c>
      <c r="Q61" s="101">
        <v>0</v>
      </c>
      <c r="R61" s="101">
        <v>0</v>
      </c>
      <c r="S61" s="97">
        <v>1</v>
      </c>
      <c r="T61" s="101">
        <v>0</v>
      </c>
      <c r="U61" s="101">
        <v>0</v>
      </c>
      <c r="V61" s="96" t="s">
        <v>215</v>
      </c>
      <c r="W61" s="101">
        <v>0</v>
      </c>
      <c r="X61" s="101">
        <v>0</v>
      </c>
      <c r="Y61" s="101">
        <v>0</v>
      </c>
      <c r="Z61" s="97">
        <v>1</v>
      </c>
      <c r="AA61" s="101">
        <v>0</v>
      </c>
      <c r="AB61" s="101">
        <v>0</v>
      </c>
      <c r="AC61" s="101">
        <v>0</v>
      </c>
      <c r="AD61" s="101">
        <v>0</v>
      </c>
      <c r="AE61" s="101">
        <v>0</v>
      </c>
      <c r="AF61" s="101">
        <v>0</v>
      </c>
      <c r="AG61" s="97">
        <v>1</v>
      </c>
      <c r="AH61" s="101">
        <v>0</v>
      </c>
      <c r="AI61" s="101">
        <v>0</v>
      </c>
    </row>
    <row r="62" spans="1:35" ht="36" x14ac:dyDescent="0.4">
      <c r="A62" s="96" t="s">
        <v>309</v>
      </c>
      <c r="B62" s="101">
        <v>0</v>
      </c>
      <c r="C62" s="101">
        <v>0</v>
      </c>
      <c r="D62" s="101">
        <v>0</v>
      </c>
      <c r="E62" s="97">
        <v>1</v>
      </c>
      <c r="F62" s="101">
        <v>0</v>
      </c>
      <c r="G62" s="101">
        <v>0</v>
      </c>
      <c r="H62" s="96" t="s">
        <v>339</v>
      </c>
      <c r="I62" s="101">
        <v>0</v>
      </c>
      <c r="J62" s="101">
        <v>0</v>
      </c>
      <c r="K62" s="101">
        <v>0</v>
      </c>
      <c r="L62" s="97">
        <v>1</v>
      </c>
      <c r="M62" s="101">
        <v>0</v>
      </c>
      <c r="N62" s="101">
        <v>0</v>
      </c>
      <c r="O62" s="96" t="s">
        <v>326</v>
      </c>
      <c r="P62" s="101">
        <v>0</v>
      </c>
      <c r="Q62" s="101">
        <v>0</v>
      </c>
      <c r="R62" s="101">
        <v>0</v>
      </c>
      <c r="S62" s="97">
        <v>1</v>
      </c>
      <c r="T62" s="101">
        <v>0</v>
      </c>
      <c r="U62" s="101">
        <v>0</v>
      </c>
      <c r="V62" s="96" t="s">
        <v>339</v>
      </c>
      <c r="W62" s="101">
        <v>0</v>
      </c>
      <c r="X62" s="101">
        <v>0</v>
      </c>
      <c r="Y62" s="101">
        <v>0</v>
      </c>
      <c r="Z62" s="97">
        <v>1</v>
      </c>
      <c r="AA62" s="101">
        <v>0</v>
      </c>
      <c r="AB62" s="101">
        <v>0</v>
      </c>
      <c r="AC62" s="101">
        <v>0</v>
      </c>
      <c r="AD62" s="101">
        <v>0</v>
      </c>
      <c r="AE62" s="101">
        <v>0</v>
      </c>
      <c r="AF62" s="101">
        <v>0</v>
      </c>
      <c r="AG62" s="97">
        <v>1</v>
      </c>
      <c r="AH62" s="101">
        <v>0</v>
      </c>
      <c r="AI62" s="101">
        <v>0</v>
      </c>
    </row>
    <row r="63" spans="1:35" ht="18" x14ac:dyDescent="0.4">
      <c r="A63" s="96" t="s">
        <v>282</v>
      </c>
      <c r="B63" s="101">
        <v>0</v>
      </c>
      <c r="C63" s="101">
        <v>0</v>
      </c>
      <c r="D63" s="101">
        <v>0</v>
      </c>
      <c r="E63" s="97">
        <v>1</v>
      </c>
      <c r="F63" s="101">
        <v>0</v>
      </c>
      <c r="G63" s="101">
        <v>0</v>
      </c>
      <c r="H63" s="96" t="s">
        <v>269</v>
      </c>
      <c r="I63" s="101">
        <v>0</v>
      </c>
      <c r="J63" s="101">
        <v>0</v>
      </c>
      <c r="K63" s="101">
        <v>0</v>
      </c>
      <c r="L63" s="97">
        <v>1</v>
      </c>
      <c r="M63" s="101">
        <v>0</v>
      </c>
      <c r="N63" s="101">
        <v>0</v>
      </c>
      <c r="O63" s="96" t="s">
        <v>309</v>
      </c>
      <c r="P63" s="101">
        <v>0</v>
      </c>
      <c r="Q63" s="101">
        <v>0</v>
      </c>
      <c r="R63" s="101">
        <v>0</v>
      </c>
      <c r="S63" s="97">
        <v>1</v>
      </c>
      <c r="T63" s="101">
        <v>0</v>
      </c>
      <c r="U63" s="101">
        <v>0</v>
      </c>
      <c r="V63" s="96" t="s">
        <v>269</v>
      </c>
      <c r="W63" s="101">
        <v>0</v>
      </c>
      <c r="X63" s="101">
        <v>0</v>
      </c>
      <c r="Y63" s="101">
        <v>0</v>
      </c>
      <c r="Z63" s="97">
        <v>1</v>
      </c>
      <c r="AA63" s="101">
        <v>0</v>
      </c>
      <c r="AB63" s="101">
        <v>0</v>
      </c>
      <c r="AC63" s="101">
        <v>0</v>
      </c>
      <c r="AD63" s="101">
        <v>0</v>
      </c>
      <c r="AE63" s="101">
        <v>0</v>
      </c>
      <c r="AF63" s="101">
        <v>0</v>
      </c>
      <c r="AG63" s="97">
        <v>1</v>
      </c>
      <c r="AH63" s="101">
        <v>0</v>
      </c>
      <c r="AI63" s="101">
        <v>0</v>
      </c>
    </row>
    <row r="64" spans="1:35" ht="36" x14ac:dyDescent="0.4">
      <c r="A64" s="96" t="s">
        <v>339</v>
      </c>
      <c r="B64" s="101">
        <v>0</v>
      </c>
      <c r="C64" s="101">
        <v>0</v>
      </c>
      <c r="D64" s="101">
        <v>0</v>
      </c>
      <c r="E64" s="97">
        <v>1</v>
      </c>
      <c r="F64" s="101">
        <v>0</v>
      </c>
      <c r="G64" s="101">
        <v>0</v>
      </c>
      <c r="H64" s="96" t="s">
        <v>247</v>
      </c>
      <c r="I64" s="101">
        <v>0</v>
      </c>
      <c r="J64" s="101">
        <v>0</v>
      </c>
      <c r="K64" s="101">
        <v>0</v>
      </c>
      <c r="L64" s="97">
        <v>1</v>
      </c>
      <c r="M64" s="101">
        <v>0</v>
      </c>
      <c r="N64" s="101">
        <v>0</v>
      </c>
      <c r="O64" s="96" t="s">
        <v>282</v>
      </c>
      <c r="P64" s="101">
        <v>0</v>
      </c>
      <c r="Q64" s="101">
        <v>0</v>
      </c>
      <c r="R64" s="101">
        <v>0</v>
      </c>
      <c r="S64" s="97">
        <v>1</v>
      </c>
      <c r="T64" s="101">
        <v>0</v>
      </c>
      <c r="U64" s="101">
        <v>0</v>
      </c>
      <c r="V64" s="96" t="s">
        <v>340</v>
      </c>
      <c r="W64" s="101">
        <v>0</v>
      </c>
      <c r="X64" s="101">
        <v>0</v>
      </c>
      <c r="Y64" s="101">
        <v>0</v>
      </c>
      <c r="Z64" s="97">
        <v>1</v>
      </c>
      <c r="AA64" s="101">
        <v>0</v>
      </c>
      <c r="AB64" s="101">
        <v>0</v>
      </c>
      <c r="AC64" s="101">
        <v>0</v>
      </c>
      <c r="AD64" s="101">
        <v>0</v>
      </c>
      <c r="AE64" s="101">
        <v>0</v>
      </c>
      <c r="AF64" s="101">
        <v>0</v>
      </c>
      <c r="AG64" s="97">
        <v>1</v>
      </c>
      <c r="AH64" s="101">
        <v>0</v>
      </c>
      <c r="AI64" s="101">
        <v>0</v>
      </c>
    </row>
    <row r="65" spans="1:35" ht="18" x14ac:dyDescent="0.4">
      <c r="A65" s="96" t="s">
        <v>269</v>
      </c>
      <c r="B65" s="101">
        <v>0</v>
      </c>
      <c r="C65" s="101">
        <v>0</v>
      </c>
      <c r="D65" s="101">
        <v>0</v>
      </c>
      <c r="E65" s="97">
        <v>1</v>
      </c>
      <c r="F65" s="101">
        <v>0</v>
      </c>
      <c r="G65" s="101">
        <v>0</v>
      </c>
      <c r="H65" s="96" t="s">
        <v>340</v>
      </c>
      <c r="I65" s="101">
        <v>0</v>
      </c>
      <c r="J65" s="101">
        <v>0</v>
      </c>
      <c r="K65" s="101">
        <v>0</v>
      </c>
      <c r="L65" s="97">
        <v>1</v>
      </c>
      <c r="M65" s="101">
        <v>0</v>
      </c>
      <c r="N65" s="101">
        <v>0</v>
      </c>
      <c r="O65" s="96" t="s">
        <v>215</v>
      </c>
      <c r="P65" s="101">
        <v>0</v>
      </c>
      <c r="Q65" s="101">
        <v>0</v>
      </c>
      <c r="R65" s="101">
        <v>0</v>
      </c>
      <c r="S65" s="97">
        <v>1</v>
      </c>
      <c r="T65" s="101">
        <v>0</v>
      </c>
      <c r="U65" s="101">
        <v>0</v>
      </c>
      <c r="V65" s="96" t="s">
        <v>225</v>
      </c>
      <c r="W65" s="101">
        <v>0</v>
      </c>
      <c r="X65" s="101">
        <v>0</v>
      </c>
      <c r="Y65" s="101">
        <v>0</v>
      </c>
      <c r="Z65" s="97">
        <v>1</v>
      </c>
      <c r="AA65" s="101">
        <v>0</v>
      </c>
      <c r="AB65" s="101">
        <v>0</v>
      </c>
      <c r="AC65" s="101">
        <v>0</v>
      </c>
      <c r="AD65" s="101">
        <v>0</v>
      </c>
      <c r="AE65" s="101">
        <v>0</v>
      </c>
      <c r="AF65" s="101">
        <v>0</v>
      </c>
      <c r="AG65" s="97">
        <v>1</v>
      </c>
      <c r="AH65" s="101">
        <v>0</v>
      </c>
      <c r="AI65" s="101">
        <v>0</v>
      </c>
    </row>
    <row r="66" spans="1:35" ht="36" x14ac:dyDescent="0.4">
      <c r="A66" s="96" t="s">
        <v>340</v>
      </c>
      <c r="B66" s="101">
        <v>0</v>
      </c>
      <c r="C66" s="101">
        <v>0</v>
      </c>
      <c r="D66" s="101">
        <v>0</v>
      </c>
      <c r="E66" s="97">
        <v>1</v>
      </c>
      <c r="F66" s="101">
        <v>0</v>
      </c>
      <c r="G66" s="101">
        <v>0</v>
      </c>
      <c r="H66" s="96" t="s">
        <v>265</v>
      </c>
      <c r="I66" s="101">
        <v>0</v>
      </c>
      <c r="J66" s="101">
        <v>0</v>
      </c>
      <c r="K66" s="101">
        <v>0</v>
      </c>
      <c r="L66" s="97">
        <v>1</v>
      </c>
      <c r="M66" s="101">
        <v>0</v>
      </c>
      <c r="N66" s="101">
        <v>0</v>
      </c>
      <c r="O66" s="96" t="s">
        <v>339</v>
      </c>
      <c r="P66" s="101">
        <v>0</v>
      </c>
      <c r="Q66" s="101">
        <v>0</v>
      </c>
      <c r="R66" s="101">
        <v>0</v>
      </c>
      <c r="S66" s="97">
        <v>1</v>
      </c>
      <c r="T66" s="101">
        <v>0</v>
      </c>
      <c r="U66" s="101">
        <v>0</v>
      </c>
      <c r="V66" s="96" t="s">
        <v>281</v>
      </c>
      <c r="W66" s="101">
        <v>0</v>
      </c>
      <c r="X66" s="101">
        <v>0</v>
      </c>
      <c r="Y66" s="101">
        <v>0</v>
      </c>
      <c r="Z66" s="97">
        <v>1</v>
      </c>
      <c r="AA66" s="101">
        <v>0</v>
      </c>
      <c r="AB66" s="101">
        <v>0</v>
      </c>
      <c r="AC66" s="101">
        <v>0</v>
      </c>
      <c r="AD66" s="101">
        <v>0</v>
      </c>
      <c r="AE66" s="101">
        <v>0</v>
      </c>
      <c r="AF66" s="101">
        <v>0</v>
      </c>
      <c r="AG66" s="97">
        <v>1</v>
      </c>
      <c r="AH66" s="101">
        <v>0</v>
      </c>
      <c r="AI66" s="101">
        <v>0</v>
      </c>
    </row>
    <row r="67" spans="1:35" ht="18" x14ac:dyDescent="0.4">
      <c r="A67" s="96" t="s">
        <v>225</v>
      </c>
      <c r="B67" s="101">
        <v>0</v>
      </c>
      <c r="C67" s="101">
        <v>0</v>
      </c>
      <c r="D67" s="101">
        <v>0</v>
      </c>
      <c r="E67" s="97">
        <v>1</v>
      </c>
      <c r="F67" s="101">
        <v>0</v>
      </c>
      <c r="G67" s="101">
        <v>0</v>
      </c>
      <c r="H67" s="96" t="s">
        <v>245</v>
      </c>
      <c r="I67" s="101">
        <v>0</v>
      </c>
      <c r="J67" s="101">
        <v>0</v>
      </c>
      <c r="K67" s="101">
        <v>0</v>
      </c>
      <c r="L67" s="97">
        <v>1</v>
      </c>
      <c r="M67" s="101">
        <v>0</v>
      </c>
      <c r="N67" s="101">
        <v>0</v>
      </c>
      <c r="O67" s="96" t="s">
        <v>269</v>
      </c>
      <c r="P67" s="101">
        <v>0</v>
      </c>
      <c r="Q67" s="101">
        <v>0</v>
      </c>
      <c r="R67" s="101">
        <v>0</v>
      </c>
      <c r="S67" s="97">
        <v>1</v>
      </c>
      <c r="T67" s="101">
        <v>0</v>
      </c>
      <c r="U67" s="101">
        <v>0</v>
      </c>
      <c r="V67" s="96" t="s">
        <v>307</v>
      </c>
      <c r="W67" s="101">
        <v>0</v>
      </c>
      <c r="X67" s="101">
        <v>0</v>
      </c>
      <c r="Y67" s="101">
        <v>0</v>
      </c>
      <c r="Z67" s="97">
        <v>1</v>
      </c>
      <c r="AA67" s="101">
        <v>0</v>
      </c>
      <c r="AB67" s="101">
        <v>0</v>
      </c>
      <c r="AC67" s="101">
        <v>0</v>
      </c>
      <c r="AD67" s="101">
        <v>0</v>
      </c>
      <c r="AE67" s="101">
        <v>0</v>
      </c>
      <c r="AF67" s="101">
        <v>0</v>
      </c>
      <c r="AG67" s="97">
        <v>1</v>
      </c>
      <c r="AH67" s="101">
        <v>0</v>
      </c>
      <c r="AI67" s="101">
        <v>0</v>
      </c>
    </row>
    <row r="68" spans="1:35" ht="18" x14ac:dyDescent="0.4">
      <c r="A68" s="96" t="s">
        <v>281</v>
      </c>
      <c r="B68" s="101">
        <v>0</v>
      </c>
      <c r="C68" s="101">
        <v>0</v>
      </c>
      <c r="D68" s="101">
        <v>0</v>
      </c>
      <c r="E68" s="97">
        <v>1</v>
      </c>
      <c r="F68" s="101">
        <v>0</v>
      </c>
      <c r="G68" s="101">
        <v>0</v>
      </c>
      <c r="H68" s="96" t="s">
        <v>259</v>
      </c>
      <c r="I68" s="101">
        <v>0</v>
      </c>
      <c r="J68" s="101">
        <v>0</v>
      </c>
      <c r="K68" s="101">
        <v>0</v>
      </c>
      <c r="L68" s="97">
        <v>1</v>
      </c>
      <c r="M68" s="101">
        <v>0</v>
      </c>
      <c r="N68" s="101">
        <v>0</v>
      </c>
      <c r="O68" s="96" t="s">
        <v>247</v>
      </c>
      <c r="P68" s="101">
        <v>0</v>
      </c>
      <c r="Q68" s="101">
        <v>0</v>
      </c>
      <c r="R68" s="101">
        <v>0</v>
      </c>
      <c r="S68" s="97">
        <v>1</v>
      </c>
      <c r="T68" s="101">
        <v>0</v>
      </c>
      <c r="U68" s="101">
        <v>0</v>
      </c>
      <c r="V68" s="96" t="s">
        <v>341</v>
      </c>
      <c r="W68" s="101">
        <v>0</v>
      </c>
      <c r="X68" s="101">
        <v>0</v>
      </c>
      <c r="Y68" s="101">
        <v>0</v>
      </c>
      <c r="Z68" s="97">
        <v>1</v>
      </c>
      <c r="AA68" s="101">
        <v>0</v>
      </c>
      <c r="AB68" s="101">
        <v>0</v>
      </c>
      <c r="AC68" s="101">
        <v>0</v>
      </c>
      <c r="AD68" s="101">
        <v>0</v>
      </c>
      <c r="AE68" s="101">
        <v>0</v>
      </c>
      <c r="AF68" s="101">
        <v>0</v>
      </c>
      <c r="AG68" s="97">
        <v>1</v>
      </c>
      <c r="AH68" s="101">
        <v>0</v>
      </c>
      <c r="AI68" s="101">
        <v>0</v>
      </c>
    </row>
    <row r="69" spans="1:35" ht="18" x14ac:dyDescent="0.4">
      <c r="A69" s="96" t="s">
        <v>307</v>
      </c>
      <c r="B69" s="101">
        <v>0</v>
      </c>
      <c r="C69" s="101">
        <v>0</v>
      </c>
      <c r="D69" s="101">
        <v>0</v>
      </c>
      <c r="E69" s="97">
        <v>1</v>
      </c>
      <c r="F69" s="101">
        <v>0</v>
      </c>
      <c r="G69" s="101">
        <v>0</v>
      </c>
      <c r="H69" s="96" t="s">
        <v>225</v>
      </c>
      <c r="I69" s="101">
        <v>0</v>
      </c>
      <c r="J69" s="101">
        <v>0</v>
      </c>
      <c r="K69" s="101">
        <v>0</v>
      </c>
      <c r="L69" s="97">
        <v>1</v>
      </c>
      <c r="M69" s="101">
        <v>0</v>
      </c>
      <c r="N69" s="101">
        <v>0</v>
      </c>
      <c r="O69" s="96" t="s">
        <v>340</v>
      </c>
      <c r="P69" s="101">
        <v>0</v>
      </c>
      <c r="Q69" s="101">
        <v>0</v>
      </c>
      <c r="R69" s="101">
        <v>0</v>
      </c>
      <c r="S69" s="97">
        <v>1</v>
      </c>
      <c r="T69" s="101">
        <v>0</v>
      </c>
      <c r="U69" s="101">
        <v>0</v>
      </c>
      <c r="V69" s="96" t="s">
        <v>327</v>
      </c>
      <c r="W69" s="101">
        <v>0</v>
      </c>
      <c r="X69" s="101">
        <v>0</v>
      </c>
      <c r="Y69" s="101">
        <v>0</v>
      </c>
      <c r="Z69" s="97">
        <v>1</v>
      </c>
      <c r="AA69" s="101">
        <v>0</v>
      </c>
      <c r="AB69" s="101">
        <v>0</v>
      </c>
      <c r="AC69" s="101">
        <v>0</v>
      </c>
      <c r="AD69" s="101">
        <v>0</v>
      </c>
      <c r="AE69" s="101">
        <v>0</v>
      </c>
      <c r="AF69" s="101">
        <v>0</v>
      </c>
      <c r="AG69" s="97">
        <v>1</v>
      </c>
      <c r="AH69" s="101">
        <v>0</v>
      </c>
      <c r="AI69" s="101">
        <v>0</v>
      </c>
    </row>
    <row r="70" spans="1:35" ht="36" x14ac:dyDescent="0.4">
      <c r="A70" s="96" t="s">
        <v>341</v>
      </c>
      <c r="B70" s="101">
        <v>0</v>
      </c>
      <c r="C70" s="101">
        <v>0</v>
      </c>
      <c r="D70" s="101">
        <v>0</v>
      </c>
      <c r="E70" s="97">
        <v>1</v>
      </c>
      <c r="F70" s="101">
        <v>0</v>
      </c>
      <c r="G70" s="101">
        <v>0</v>
      </c>
      <c r="H70" s="96" t="s">
        <v>239</v>
      </c>
      <c r="I70" s="101">
        <v>0</v>
      </c>
      <c r="J70" s="101">
        <v>0</v>
      </c>
      <c r="K70" s="101">
        <v>0</v>
      </c>
      <c r="L70" s="97">
        <v>1</v>
      </c>
      <c r="M70" s="101">
        <v>0</v>
      </c>
      <c r="N70" s="101">
        <v>0</v>
      </c>
      <c r="O70" s="96" t="s">
        <v>265</v>
      </c>
      <c r="P70" s="101">
        <v>0</v>
      </c>
      <c r="Q70" s="101">
        <v>0</v>
      </c>
      <c r="R70" s="101">
        <v>0</v>
      </c>
      <c r="S70" s="97">
        <v>1</v>
      </c>
      <c r="T70" s="101">
        <v>0</v>
      </c>
      <c r="U70" s="101">
        <v>0</v>
      </c>
      <c r="V70" s="96" t="s">
        <v>292</v>
      </c>
      <c r="W70" s="101">
        <v>0</v>
      </c>
      <c r="X70" s="101">
        <v>0</v>
      </c>
      <c r="Y70" s="101">
        <v>0</v>
      </c>
      <c r="Z70" s="97">
        <v>1</v>
      </c>
      <c r="AA70" s="101">
        <v>0</v>
      </c>
      <c r="AB70" s="101">
        <v>0</v>
      </c>
      <c r="AC70" s="101">
        <v>0</v>
      </c>
      <c r="AD70" s="101">
        <v>0</v>
      </c>
      <c r="AE70" s="101">
        <v>0</v>
      </c>
      <c r="AF70" s="101">
        <v>0</v>
      </c>
      <c r="AG70" s="97">
        <v>1</v>
      </c>
      <c r="AH70" s="101">
        <v>0</v>
      </c>
      <c r="AI70" s="101">
        <v>0</v>
      </c>
    </row>
    <row r="71" spans="1:35" ht="18" x14ac:dyDescent="0.4">
      <c r="A71" s="96" t="s">
        <v>327</v>
      </c>
      <c r="B71" s="101">
        <v>0</v>
      </c>
      <c r="C71" s="101">
        <v>0</v>
      </c>
      <c r="D71" s="101">
        <v>0</v>
      </c>
      <c r="E71" s="97">
        <v>1</v>
      </c>
      <c r="F71" s="101">
        <v>0</v>
      </c>
      <c r="G71" s="101">
        <v>0</v>
      </c>
      <c r="H71" s="96" t="s">
        <v>281</v>
      </c>
      <c r="I71" s="101">
        <v>0</v>
      </c>
      <c r="J71" s="101">
        <v>0</v>
      </c>
      <c r="K71" s="101">
        <v>0</v>
      </c>
      <c r="L71" s="97">
        <v>1</v>
      </c>
      <c r="M71" s="101">
        <v>0</v>
      </c>
      <c r="N71" s="101">
        <v>0</v>
      </c>
      <c r="O71" s="96" t="s">
        <v>245</v>
      </c>
      <c r="P71" s="101">
        <v>0</v>
      </c>
      <c r="Q71" s="101">
        <v>0</v>
      </c>
      <c r="R71" s="101">
        <v>0</v>
      </c>
      <c r="S71" s="97">
        <v>1</v>
      </c>
      <c r="T71" s="101">
        <v>0</v>
      </c>
      <c r="U71" s="101">
        <v>0</v>
      </c>
      <c r="V71" s="96" t="s">
        <v>312</v>
      </c>
      <c r="W71" s="101">
        <v>0</v>
      </c>
      <c r="X71" s="101">
        <v>0</v>
      </c>
      <c r="Y71" s="101">
        <v>0</v>
      </c>
      <c r="Z71" s="97">
        <v>1</v>
      </c>
      <c r="AA71" s="101">
        <v>0</v>
      </c>
      <c r="AB71" s="101">
        <v>0</v>
      </c>
      <c r="AC71" s="101">
        <v>0</v>
      </c>
      <c r="AD71" s="101">
        <v>0</v>
      </c>
      <c r="AE71" s="101">
        <v>0</v>
      </c>
      <c r="AF71" s="101">
        <v>0</v>
      </c>
      <c r="AG71" s="97">
        <v>1</v>
      </c>
      <c r="AH71" s="101">
        <v>0</v>
      </c>
      <c r="AI71" s="101">
        <v>0</v>
      </c>
    </row>
    <row r="72" spans="1:35" ht="18" x14ac:dyDescent="0.4">
      <c r="A72" s="96" t="s">
        <v>292</v>
      </c>
      <c r="B72" s="101">
        <v>0</v>
      </c>
      <c r="C72" s="101">
        <v>0</v>
      </c>
      <c r="D72" s="101">
        <v>0</v>
      </c>
      <c r="E72" s="97">
        <v>1</v>
      </c>
      <c r="F72" s="101">
        <v>0</v>
      </c>
      <c r="G72" s="101">
        <v>0</v>
      </c>
      <c r="H72" s="96" t="s">
        <v>307</v>
      </c>
      <c r="I72" s="101">
        <v>0</v>
      </c>
      <c r="J72" s="101">
        <v>0</v>
      </c>
      <c r="K72" s="101">
        <v>0</v>
      </c>
      <c r="L72" s="97">
        <v>1</v>
      </c>
      <c r="M72" s="101">
        <v>0</v>
      </c>
      <c r="N72" s="101">
        <v>0</v>
      </c>
      <c r="O72" s="96" t="s">
        <v>259</v>
      </c>
      <c r="P72" s="101">
        <v>0</v>
      </c>
      <c r="Q72" s="101">
        <v>0</v>
      </c>
      <c r="R72" s="101">
        <v>0</v>
      </c>
      <c r="S72" s="97">
        <v>1</v>
      </c>
      <c r="T72" s="101">
        <v>0</v>
      </c>
      <c r="U72" s="101">
        <v>0</v>
      </c>
      <c r="V72" s="96" t="s">
        <v>241</v>
      </c>
      <c r="W72" s="101">
        <v>0</v>
      </c>
      <c r="X72" s="101">
        <v>0</v>
      </c>
      <c r="Y72" s="101">
        <v>0</v>
      </c>
      <c r="Z72" s="97">
        <v>1</v>
      </c>
      <c r="AA72" s="101">
        <v>0</v>
      </c>
      <c r="AB72" s="101">
        <v>0</v>
      </c>
      <c r="AC72" s="101">
        <v>0</v>
      </c>
      <c r="AD72" s="101">
        <v>0</v>
      </c>
      <c r="AE72" s="101">
        <v>0</v>
      </c>
      <c r="AF72" s="101">
        <v>0</v>
      </c>
      <c r="AG72" s="97">
        <v>1</v>
      </c>
      <c r="AH72" s="101">
        <v>0</v>
      </c>
      <c r="AI72" s="101">
        <v>0</v>
      </c>
    </row>
    <row r="73" spans="1:35" ht="18" x14ac:dyDescent="0.4">
      <c r="A73" s="96" t="s">
        <v>312</v>
      </c>
      <c r="B73" s="101">
        <v>0</v>
      </c>
      <c r="C73" s="101">
        <v>0</v>
      </c>
      <c r="D73" s="101">
        <v>0</v>
      </c>
      <c r="E73" s="97">
        <v>1</v>
      </c>
      <c r="F73" s="101">
        <v>0</v>
      </c>
      <c r="G73" s="101">
        <v>0</v>
      </c>
      <c r="H73" s="96" t="s">
        <v>341</v>
      </c>
      <c r="I73" s="101">
        <v>0</v>
      </c>
      <c r="J73" s="101">
        <v>0</v>
      </c>
      <c r="K73" s="101">
        <v>0</v>
      </c>
      <c r="L73" s="97">
        <v>1</v>
      </c>
      <c r="M73" s="101">
        <v>0</v>
      </c>
      <c r="N73" s="101">
        <v>0</v>
      </c>
      <c r="O73" s="96" t="s">
        <v>225</v>
      </c>
      <c r="P73" s="101">
        <v>0</v>
      </c>
      <c r="Q73" s="101">
        <v>0</v>
      </c>
      <c r="R73" s="101">
        <v>0</v>
      </c>
      <c r="S73" s="97">
        <v>1</v>
      </c>
      <c r="T73" s="101">
        <v>0</v>
      </c>
      <c r="U73" s="101">
        <v>0</v>
      </c>
      <c r="V73" s="96" t="s">
        <v>266</v>
      </c>
      <c r="W73" s="101">
        <v>0</v>
      </c>
      <c r="X73" s="101">
        <v>0</v>
      </c>
      <c r="Y73" s="101">
        <v>0</v>
      </c>
      <c r="Z73" s="97">
        <v>1</v>
      </c>
      <c r="AA73" s="101">
        <v>0</v>
      </c>
      <c r="AB73" s="101">
        <v>0</v>
      </c>
      <c r="AC73" s="101">
        <v>0</v>
      </c>
      <c r="AD73" s="101">
        <v>0</v>
      </c>
      <c r="AE73" s="101">
        <v>0</v>
      </c>
      <c r="AF73" s="101">
        <v>0</v>
      </c>
      <c r="AG73" s="97">
        <v>1</v>
      </c>
      <c r="AH73" s="101">
        <v>0</v>
      </c>
      <c r="AI73" s="101">
        <v>0</v>
      </c>
    </row>
    <row r="74" spans="1:35" ht="36" x14ac:dyDescent="0.4">
      <c r="A74" s="96" t="s">
        <v>241</v>
      </c>
      <c r="B74" s="101">
        <v>0</v>
      </c>
      <c r="C74" s="101">
        <v>0</v>
      </c>
      <c r="D74" s="101">
        <v>0</v>
      </c>
      <c r="E74" s="97">
        <v>1</v>
      </c>
      <c r="F74" s="101">
        <v>0</v>
      </c>
      <c r="G74" s="101">
        <v>0</v>
      </c>
      <c r="H74" s="96" t="s">
        <v>327</v>
      </c>
      <c r="I74" s="101">
        <v>0</v>
      </c>
      <c r="J74" s="101">
        <v>0</v>
      </c>
      <c r="K74" s="101">
        <v>0</v>
      </c>
      <c r="L74" s="97">
        <v>1</v>
      </c>
      <c r="M74" s="101">
        <v>0</v>
      </c>
      <c r="N74" s="101">
        <v>0</v>
      </c>
      <c r="O74" s="96" t="s">
        <v>239</v>
      </c>
      <c r="P74" s="101">
        <v>0</v>
      </c>
      <c r="Q74" s="101">
        <v>0</v>
      </c>
      <c r="R74" s="101">
        <v>0</v>
      </c>
      <c r="S74" s="97">
        <v>1</v>
      </c>
      <c r="T74" s="101">
        <v>0</v>
      </c>
      <c r="U74" s="101">
        <v>0</v>
      </c>
      <c r="V74" s="96" t="s">
        <v>303</v>
      </c>
      <c r="W74" s="101">
        <v>0</v>
      </c>
      <c r="X74" s="101">
        <v>0</v>
      </c>
      <c r="Y74" s="101">
        <v>0</v>
      </c>
      <c r="Z74" s="97">
        <v>1</v>
      </c>
      <c r="AA74" s="101">
        <v>0</v>
      </c>
      <c r="AB74" s="101">
        <v>0</v>
      </c>
      <c r="AC74" s="101">
        <v>0</v>
      </c>
      <c r="AD74" s="101">
        <v>0</v>
      </c>
      <c r="AE74" s="101">
        <v>0</v>
      </c>
      <c r="AF74" s="101">
        <v>0</v>
      </c>
      <c r="AG74" s="97">
        <v>1</v>
      </c>
      <c r="AH74" s="101">
        <v>0</v>
      </c>
      <c r="AI74" s="101">
        <v>0</v>
      </c>
    </row>
    <row r="75" spans="1:35" ht="18" x14ac:dyDescent="0.4">
      <c r="A75" s="96" t="s">
        <v>266</v>
      </c>
      <c r="B75" s="101">
        <v>0</v>
      </c>
      <c r="C75" s="101">
        <v>0</v>
      </c>
      <c r="D75" s="101">
        <v>0</v>
      </c>
      <c r="E75" s="97">
        <v>1</v>
      </c>
      <c r="F75" s="101">
        <v>0</v>
      </c>
      <c r="G75" s="101">
        <v>0</v>
      </c>
      <c r="H75" s="96" t="s">
        <v>292</v>
      </c>
      <c r="I75" s="101">
        <v>0</v>
      </c>
      <c r="J75" s="101">
        <v>0</v>
      </c>
      <c r="K75" s="101">
        <v>0</v>
      </c>
      <c r="L75" s="97">
        <v>1</v>
      </c>
      <c r="M75" s="101">
        <v>0</v>
      </c>
      <c r="N75" s="101">
        <v>0</v>
      </c>
      <c r="O75" s="96" t="s">
        <v>281</v>
      </c>
      <c r="P75" s="101">
        <v>0</v>
      </c>
      <c r="Q75" s="101">
        <v>0</v>
      </c>
      <c r="R75" s="101">
        <v>0</v>
      </c>
      <c r="S75" s="97">
        <v>1</v>
      </c>
      <c r="T75" s="101">
        <v>0</v>
      </c>
      <c r="U75" s="101">
        <v>0</v>
      </c>
      <c r="V75" s="96" t="s">
        <v>301</v>
      </c>
      <c r="W75" s="101">
        <v>0</v>
      </c>
      <c r="X75" s="101">
        <v>0</v>
      </c>
      <c r="Y75" s="101">
        <v>0</v>
      </c>
      <c r="Z75" s="97">
        <v>1</v>
      </c>
      <c r="AA75" s="101">
        <v>0</v>
      </c>
      <c r="AB75" s="101">
        <v>0</v>
      </c>
      <c r="AC75" s="101">
        <v>0</v>
      </c>
      <c r="AD75" s="101">
        <v>0</v>
      </c>
      <c r="AE75" s="101">
        <v>0</v>
      </c>
      <c r="AF75" s="101">
        <v>0</v>
      </c>
      <c r="AG75" s="97">
        <v>1</v>
      </c>
      <c r="AH75" s="101">
        <v>0</v>
      </c>
      <c r="AI75" s="101">
        <v>0</v>
      </c>
    </row>
    <row r="76" spans="1:35" ht="18" x14ac:dyDescent="0.4">
      <c r="A76" s="96" t="s">
        <v>303</v>
      </c>
      <c r="B76" s="101">
        <v>0</v>
      </c>
      <c r="C76" s="101">
        <v>0</v>
      </c>
      <c r="D76" s="101">
        <v>0</v>
      </c>
      <c r="E76" s="97">
        <v>1</v>
      </c>
      <c r="F76" s="101">
        <v>0</v>
      </c>
      <c r="G76" s="101">
        <v>0</v>
      </c>
      <c r="H76" s="96" t="s">
        <v>312</v>
      </c>
      <c r="I76" s="101">
        <v>0</v>
      </c>
      <c r="J76" s="101">
        <v>0</v>
      </c>
      <c r="K76" s="101">
        <v>0</v>
      </c>
      <c r="L76" s="97">
        <v>1</v>
      </c>
      <c r="M76" s="101">
        <v>0</v>
      </c>
      <c r="N76" s="101">
        <v>0</v>
      </c>
      <c r="O76" s="96" t="s">
        <v>307</v>
      </c>
      <c r="P76" s="101">
        <v>0</v>
      </c>
      <c r="Q76" s="101">
        <v>0</v>
      </c>
      <c r="R76" s="101">
        <v>0</v>
      </c>
      <c r="S76" s="97">
        <v>1</v>
      </c>
      <c r="T76" s="101">
        <v>0</v>
      </c>
      <c r="U76" s="101">
        <v>0</v>
      </c>
      <c r="V76" s="96" t="s">
        <v>342</v>
      </c>
      <c r="W76" s="101">
        <v>0</v>
      </c>
      <c r="X76" s="101">
        <v>0</v>
      </c>
      <c r="Y76" s="101">
        <v>0</v>
      </c>
      <c r="Z76" s="97">
        <v>1</v>
      </c>
      <c r="AA76" s="101">
        <v>0</v>
      </c>
      <c r="AB76" s="101">
        <v>0</v>
      </c>
      <c r="AC76" s="101">
        <v>0</v>
      </c>
      <c r="AD76" s="101">
        <v>0</v>
      </c>
      <c r="AE76" s="101">
        <v>0</v>
      </c>
      <c r="AF76" s="101">
        <v>0</v>
      </c>
      <c r="AG76" s="97">
        <v>1</v>
      </c>
      <c r="AH76" s="101">
        <v>0</v>
      </c>
      <c r="AI76" s="101">
        <v>0</v>
      </c>
    </row>
    <row r="77" spans="1:35" ht="18" x14ac:dyDescent="0.4">
      <c r="A77" s="96" t="s">
        <v>301</v>
      </c>
      <c r="B77" s="101">
        <v>0</v>
      </c>
      <c r="C77" s="101">
        <v>0</v>
      </c>
      <c r="D77" s="101">
        <v>0</v>
      </c>
      <c r="E77" s="97">
        <v>1</v>
      </c>
      <c r="F77" s="101">
        <v>0</v>
      </c>
      <c r="G77" s="101">
        <v>0</v>
      </c>
      <c r="H77" s="96" t="s">
        <v>241</v>
      </c>
      <c r="I77" s="101">
        <v>0</v>
      </c>
      <c r="J77" s="101">
        <v>0</v>
      </c>
      <c r="K77" s="101">
        <v>0</v>
      </c>
      <c r="L77" s="97">
        <v>1</v>
      </c>
      <c r="M77" s="101">
        <v>0</v>
      </c>
      <c r="N77" s="101">
        <v>0</v>
      </c>
      <c r="O77" s="96" t="s">
        <v>341</v>
      </c>
      <c r="P77" s="101">
        <v>0</v>
      </c>
      <c r="Q77" s="101">
        <v>0</v>
      </c>
      <c r="R77" s="101">
        <v>0</v>
      </c>
      <c r="S77" s="97">
        <v>1</v>
      </c>
      <c r="T77" s="101">
        <v>0</v>
      </c>
      <c r="U77" s="101">
        <v>0</v>
      </c>
      <c r="V77" s="96" t="s">
        <v>328</v>
      </c>
      <c r="W77" s="101">
        <v>0</v>
      </c>
      <c r="X77" s="101">
        <v>0</v>
      </c>
      <c r="Y77" s="101">
        <v>0</v>
      </c>
      <c r="Z77" s="97">
        <v>1</v>
      </c>
      <c r="AA77" s="101">
        <v>0</v>
      </c>
      <c r="AB77" s="101">
        <v>0</v>
      </c>
      <c r="AC77" s="101">
        <v>0</v>
      </c>
      <c r="AD77" s="101">
        <v>0</v>
      </c>
      <c r="AE77" s="101">
        <v>0</v>
      </c>
      <c r="AF77" s="101">
        <v>0</v>
      </c>
      <c r="AG77" s="97">
        <v>1</v>
      </c>
      <c r="AH77" s="101">
        <v>0</v>
      </c>
      <c r="AI77" s="101">
        <v>0</v>
      </c>
    </row>
    <row r="78" spans="1:35" ht="18" x14ac:dyDescent="0.4">
      <c r="A78" s="96" t="s">
        <v>342</v>
      </c>
      <c r="B78" s="101">
        <v>0</v>
      </c>
      <c r="C78" s="101">
        <v>0</v>
      </c>
      <c r="D78" s="101">
        <v>0</v>
      </c>
      <c r="E78" s="97">
        <v>1</v>
      </c>
      <c r="F78" s="101">
        <v>0</v>
      </c>
      <c r="G78" s="101">
        <v>0</v>
      </c>
      <c r="H78" s="96" t="s">
        <v>266</v>
      </c>
      <c r="I78" s="101">
        <v>0</v>
      </c>
      <c r="J78" s="101">
        <v>0</v>
      </c>
      <c r="K78" s="101">
        <v>0</v>
      </c>
      <c r="L78" s="97">
        <v>1</v>
      </c>
      <c r="M78" s="101">
        <v>0</v>
      </c>
      <c r="N78" s="101">
        <v>0</v>
      </c>
      <c r="O78" s="96" t="s">
        <v>327</v>
      </c>
      <c r="P78" s="101">
        <v>0</v>
      </c>
      <c r="Q78" s="101">
        <v>0</v>
      </c>
      <c r="R78" s="101">
        <v>0</v>
      </c>
      <c r="S78" s="97">
        <v>1</v>
      </c>
      <c r="T78" s="101">
        <v>0</v>
      </c>
      <c r="U78" s="101">
        <v>0</v>
      </c>
      <c r="V78" s="96" t="s">
        <v>343</v>
      </c>
      <c r="W78" s="101">
        <v>0</v>
      </c>
      <c r="X78" s="101">
        <v>0</v>
      </c>
      <c r="Y78" s="101">
        <v>0</v>
      </c>
      <c r="Z78" s="97">
        <v>1</v>
      </c>
      <c r="AA78" s="101">
        <v>0</v>
      </c>
      <c r="AB78" s="101">
        <v>0</v>
      </c>
      <c r="AC78" s="101">
        <v>0</v>
      </c>
      <c r="AD78" s="101">
        <v>0</v>
      </c>
      <c r="AE78" s="101">
        <v>0</v>
      </c>
      <c r="AF78" s="101">
        <v>0</v>
      </c>
      <c r="AG78" s="97">
        <v>1</v>
      </c>
      <c r="AH78" s="101">
        <v>0</v>
      </c>
      <c r="AI78" s="101">
        <v>0</v>
      </c>
    </row>
    <row r="79" spans="1:35" ht="18" x14ac:dyDescent="0.4">
      <c r="A79" s="96" t="s">
        <v>328</v>
      </c>
      <c r="B79" s="101">
        <v>0</v>
      </c>
      <c r="C79" s="101">
        <v>0</v>
      </c>
      <c r="D79" s="101">
        <v>0</v>
      </c>
      <c r="E79" s="97">
        <v>1</v>
      </c>
      <c r="F79" s="101">
        <v>0</v>
      </c>
      <c r="G79" s="101">
        <v>0</v>
      </c>
      <c r="H79" s="96" t="s">
        <v>303</v>
      </c>
      <c r="I79" s="101">
        <v>0</v>
      </c>
      <c r="J79" s="101">
        <v>0</v>
      </c>
      <c r="K79" s="101">
        <v>0</v>
      </c>
      <c r="L79" s="97">
        <v>1</v>
      </c>
      <c r="M79" s="101">
        <v>0</v>
      </c>
      <c r="N79" s="101">
        <v>0</v>
      </c>
      <c r="O79" s="96" t="s">
        <v>292</v>
      </c>
      <c r="P79" s="101">
        <v>0</v>
      </c>
      <c r="Q79" s="101">
        <v>0</v>
      </c>
      <c r="R79" s="101">
        <v>0</v>
      </c>
      <c r="S79" s="97">
        <v>1</v>
      </c>
      <c r="T79" s="101">
        <v>0</v>
      </c>
      <c r="U79" s="101">
        <v>0</v>
      </c>
      <c r="V79" s="96" t="s">
        <v>320</v>
      </c>
      <c r="W79" s="101">
        <v>0</v>
      </c>
      <c r="X79" s="101">
        <v>0</v>
      </c>
      <c r="Y79" s="101">
        <v>0</v>
      </c>
      <c r="Z79" s="97">
        <v>1</v>
      </c>
      <c r="AA79" s="101">
        <v>0</v>
      </c>
      <c r="AB79" s="101">
        <v>0</v>
      </c>
      <c r="AC79" s="96" t="s">
        <v>321</v>
      </c>
      <c r="AD79" s="101">
        <v>0</v>
      </c>
      <c r="AE79" s="101">
        <v>0</v>
      </c>
      <c r="AF79" s="101">
        <v>0</v>
      </c>
      <c r="AG79" s="97">
        <v>1</v>
      </c>
      <c r="AH79" s="101">
        <v>0</v>
      </c>
      <c r="AI79" s="101">
        <v>0</v>
      </c>
    </row>
    <row r="80" spans="1:35" ht="18" x14ac:dyDescent="0.4">
      <c r="A80" s="96" t="s">
        <v>343</v>
      </c>
      <c r="B80" s="101">
        <v>0</v>
      </c>
      <c r="C80" s="101">
        <v>0</v>
      </c>
      <c r="D80" s="101">
        <v>0</v>
      </c>
      <c r="E80" s="97">
        <v>1</v>
      </c>
      <c r="F80" s="101">
        <v>0</v>
      </c>
      <c r="G80" s="101">
        <v>0</v>
      </c>
      <c r="H80" s="96" t="s">
        <v>301</v>
      </c>
      <c r="I80" s="101">
        <v>0</v>
      </c>
      <c r="J80" s="101">
        <v>0</v>
      </c>
      <c r="K80" s="101">
        <v>0</v>
      </c>
      <c r="L80" s="97">
        <v>1</v>
      </c>
      <c r="M80" s="101">
        <v>0</v>
      </c>
      <c r="N80" s="101">
        <v>0</v>
      </c>
      <c r="O80" s="96" t="s">
        <v>312</v>
      </c>
      <c r="P80" s="101">
        <v>0</v>
      </c>
      <c r="Q80" s="101">
        <v>0</v>
      </c>
      <c r="R80" s="101">
        <v>0</v>
      </c>
      <c r="S80" s="97">
        <v>1</v>
      </c>
      <c r="T80" s="101">
        <v>0</v>
      </c>
      <c r="U80" s="101">
        <v>0</v>
      </c>
      <c r="V80" s="96" t="s">
        <v>344</v>
      </c>
      <c r="W80" s="101">
        <v>0</v>
      </c>
      <c r="X80" s="101">
        <v>0</v>
      </c>
      <c r="Y80" s="101">
        <v>0</v>
      </c>
      <c r="Z80" s="97">
        <v>1</v>
      </c>
      <c r="AA80" s="101">
        <v>0</v>
      </c>
      <c r="AB80" s="101">
        <v>0</v>
      </c>
      <c r="AC80" s="96" t="s">
        <v>232</v>
      </c>
      <c r="AD80" s="101">
        <v>0</v>
      </c>
      <c r="AE80" s="101">
        <v>0</v>
      </c>
      <c r="AF80" s="101">
        <v>0</v>
      </c>
      <c r="AG80" s="97">
        <v>1</v>
      </c>
      <c r="AH80" s="101">
        <v>0</v>
      </c>
      <c r="AI80" s="101">
        <v>0</v>
      </c>
    </row>
    <row r="81" spans="1:35" ht="18" x14ac:dyDescent="0.4">
      <c r="A81" s="96" t="s">
        <v>320</v>
      </c>
      <c r="B81" s="101">
        <v>0</v>
      </c>
      <c r="C81" s="101">
        <v>0</v>
      </c>
      <c r="D81" s="101">
        <v>0</v>
      </c>
      <c r="E81" s="97">
        <v>1</v>
      </c>
      <c r="F81" s="101">
        <v>0</v>
      </c>
      <c r="G81" s="101">
        <v>0</v>
      </c>
      <c r="H81" s="96" t="s">
        <v>342</v>
      </c>
      <c r="I81" s="101">
        <v>0</v>
      </c>
      <c r="J81" s="101">
        <v>0</v>
      </c>
      <c r="K81" s="101">
        <v>0</v>
      </c>
      <c r="L81" s="97">
        <v>1</v>
      </c>
      <c r="M81" s="101">
        <v>0</v>
      </c>
      <c r="N81" s="101">
        <v>0</v>
      </c>
      <c r="O81" s="96" t="s">
        <v>241</v>
      </c>
      <c r="P81" s="101">
        <v>0</v>
      </c>
      <c r="Q81" s="101">
        <v>0</v>
      </c>
      <c r="R81" s="101">
        <v>0</v>
      </c>
      <c r="S81" s="97">
        <v>1</v>
      </c>
      <c r="T81" s="101">
        <v>0</v>
      </c>
      <c r="U81" s="101">
        <v>0</v>
      </c>
      <c r="V81" s="96" t="s">
        <v>251</v>
      </c>
      <c r="W81" s="101">
        <v>0</v>
      </c>
      <c r="X81" s="101">
        <v>0</v>
      </c>
      <c r="Y81" s="101">
        <v>0</v>
      </c>
      <c r="Z81" s="97">
        <v>1</v>
      </c>
      <c r="AA81" s="101">
        <v>0</v>
      </c>
      <c r="AB81" s="101">
        <v>0</v>
      </c>
      <c r="AC81" s="96" t="s">
        <v>335</v>
      </c>
      <c r="AD81" s="101">
        <v>0</v>
      </c>
      <c r="AE81" s="101">
        <v>0</v>
      </c>
      <c r="AF81" s="101">
        <v>0</v>
      </c>
      <c r="AG81" s="97">
        <v>1</v>
      </c>
      <c r="AH81" s="101">
        <v>0</v>
      </c>
      <c r="AI81" s="101">
        <v>0</v>
      </c>
    </row>
    <row r="82" spans="1:35" ht="18" x14ac:dyDescent="0.4">
      <c r="A82" s="96" t="s">
        <v>344</v>
      </c>
      <c r="B82" s="101">
        <v>0</v>
      </c>
      <c r="C82" s="101">
        <v>0</v>
      </c>
      <c r="D82" s="101">
        <v>0</v>
      </c>
      <c r="E82" s="97">
        <v>1</v>
      </c>
      <c r="F82" s="101">
        <v>0</v>
      </c>
      <c r="G82" s="101">
        <v>0</v>
      </c>
      <c r="H82" s="96" t="s">
        <v>328</v>
      </c>
      <c r="I82" s="101">
        <v>0</v>
      </c>
      <c r="J82" s="101">
        <v>0</v>
      </c>
      <c r="K82" s="101">
        <v>0</v>
      </c>
      <c r="L82" s="97">
        <v>1</v>
      </c>
      <c r="M82" s="101">
        <v>0</v>
      </c>
      <c r="N82" s="101">
        <v>0</v>
      </c>
      <c r="O82" s="96" t="s">
        <v>266</v>
      </c>
      <c r="P82" s="101">
        <v>0</v>
      </c>
      <c r="Q82" s="101">
        <v>0</v>
      </c>
      <c r="R82" s="101">
        <v>0</v>
      </c>
      <c r="S82" s="97">
        <v>1</v>
      </c>
      <c r="T82" s="101">
        <v>0</v>
      </c>
      <c r="U82" s="101">
        <v>0</v>
      </c>
      <c r="V82" s="96" t="s">
        <v>272</v>
      </c>
      <c r="W82" s="101">
        <v>0</v>
      </c>
      <c r="X82" s="101">
        <v>0</v>
      </c>
      <c r="Y82" s="101">
        <v>0</v>
      </c>
      <c r="Z82" s="97">
        <v>1</v>
      </c>
      <c r="AA82" s="101">
        <v>0</v>
      </c>
      <c r="AB82" s="101">
        <v>0</v>
      </c>
      <c r="AC82" s="96" t="s">
        <v>287</v>
      </c>
      <c r="AD82" s="101">
        <v>0</v>
      </c>
      <c r="AE82" s="101">
        <v>0</v>
      </c>
      <c r="AF82" s="101">
        <v>0</v>
      </c>
      <c r="AG82" s="97">
        <v>1</v>
      </c>
      <c r="AH82" s="101">
        <v>0</v>
      </c>
      <c r="AI82" s="101">
        <v>0</v>
      </c>
    </row>
    <row r="83" spans="1:35" ht="18" x14ac:dyDescent="0.4">
      <c r="A83" s="96" t="s">
        <v>251</v>
      </c>
      <c r="B83" s="101">
        <v>0</v>
      </c>
      <c r="C83" s="101">
        <v>0</v>
      </c>
      <c r="D83" s="101">
        <v>0</v>
      </c>
      <c r="E83" s="97">
        <v>1</v>
      </c>
      <c r="F83" s="101">
        <v>0</v>
      </c>
      <c r="G83" s="101">
        <v>0</v>
      </c>
      <c r="H83" s="96" t="s">
        <v>343</v>
      </c>
      <c r="I83" s="101">
        <v>0</v>
      </c>
      <c r="J83" s="101">
        <v>0</v>
      </c>
      <c r="K83" s="101">
        <v>0</v>
      </c>
      <c r="L83" s="97">
        <v>1</v>
      </c>
      <c r="M83" s="101">
        <v>0</v>
      </c>
      <c r="N83" s="101">
        <v>0</v>
      </c>
      <c r="O83" s="96" t="s">
        <v>303</v>
      </c>
      <c r="P83" s="101">
        <v>0</v>
      </c>
      <c r="Q83" s="101">
        <v>0</v>
      </c>
      <c r="R83" s="101">
        <v>0</v>
      </c>
      <c r="S83" s="97">
        <v>1</v>
      </c>
      <c r="T83" s="101">
        <v>0</v>
      </c>
      <c r="U83" s="101">
        <v>0</v>
      </c>
      <c r="V83" s="96" t="s">
        <v>345</v>
      </c>
      <c r="W83" s="101">
        <v>0</v>
      </c>
      <c r="X83" s="101">
        <v>0</v>
      </c>
      <c r="Y83" s="101">
        <v>0</v>
      </c>
      <c r="Z83" s="97">
        <v>1</v>
      </c>
      <c r="AA83" s="101">
        <v>0</v>
      </c>
      <c r="AB83" s="101">
        <v>0</v>
      </c>
      <c r="AC83" s="96" t="s">
        <v>302</v>
      </c>
      <c r="AD83" s="101">
        <v>0</v>
      </c>
      <c r="AE83" s="101">
        <v>0</v>
      </c>
      <c r="AF83" s="101">
        <v>0</v>
      </c>
      <c r="AG83" s="97">
        <v>1</v>
      </c>
      <c r="AH83" s="101">
        <v>0</v>
      </c>
      <c r="AI83" s="101">
        <v>0</v>
      </c>
    </row>
    <row r="84" spans="1:35" ht="18" x14ac:dyDescent="0.4">
      <c r="A84" s="96" t="s">
        <v>272</v>
      </c>
      <c r="B84" s="101">
        <v>0</v>
      </c>
      <c r="C84" s="101">
        <v>0</v>
      </c>
      <c r="D84" s="101">
        <v>0</v>
      </c>
      <c r="E84" s="97">
        <v>1</v>
      </c>
      <c r="F84" s="101">
        <v>0</v>
      </c>
      <c r="G84" s="101">
        <v>0</v>
      </c>
      <c r="H84" s="96" t="s">
        <v>320</v>
      </c>
      <c r="I84" s="101">
        <v>0</v>
      </c>
      <c r="J84" s="101">
        <v>0</v>
      </c>
      <c r="K84" s="101">
        <v>0</v>
      </c>
      <c r="L84" s="97">
        <v>1</v>
      </c>
      <c r="M84" s="101">
        <v>0</v>
      </c>
      <c r="N84" s="101">
        <v>0</v>
      </c>
      <c r="O84" s="96" t="s">
        <v>301</v>
      </c>
      <c r="P84" s="101">
        <v>0</v>
      </c>
      <c r="Q84" s="101">
        <v>0</v>
      </c>
      <c r="R84" s="101">
        <v>0</v>
      </c>
      <c r="S84" s="97">
        <v>1</v>
      </c>
      <c r="T84" s="101">
        <v>0</v>
      </c>
      <c r="U84" s="101">
        <v>0</v>
      </c>
      <c r="V84" s="96" t="s">
        <v>334</v>
      </c>
      <c r="W84" s="101">
        <v>0</v>
      </c>
      <c r="X84" s="101">
        <v>0</v>
      </c>
      <c r="Y84" s="101">
        <v>0</v>
      </c>
      <c r="Z84" s="97">
        <v>1</v>
      </c>
      <c r="AA84" s="101">
        <v>0</v>
      </c>
      <c r="AB84" s="101">
        <v>0</v>
      </c>
      <c r="AC84" s="96" t="s">
        <v>336</v>
      </c>
      <c r="AD84" s="101">
        <v>0</v>
      </c>
      <c r="AE84" s="101">
        <v>0</v>
      </c>
      <c r="AF84" s="101">
        <v>0</v>
      </c>
      <c r="AG84" s="97">
        <v>1</v>
      </c>
      <c r="AH84" s="101">
        <v>0</v>
      </c>
      <c r="AI84" s="101">
        <v>0</v>
      </c>
    </row>
    <row r="85" spans="1:35" ht="18" x14ac:dyDescent="0.4">
      <c r="A85" s="96" t="s">
        <v>345</v>
      </c>
      <c r="B85" s="101">
        <v>0</v>
      </c>
      <c r="C85" s="101">
        <v>0</v>
      </c>
      <c r="D85" s="101">
        <v>0</v>
      </c>
      <c r="E85" s="97">
        <v>1</v>
      </c>
      <c r="F85" s="101">
        <v>0</v>
      </c>
      <c r="G85" s="101">
        <v>0</v>
      </c>
      <c r="H85" s="96" t="s">
        <v>344</v>
      </c>
      <c r="I85" s="101">
        <v>0</v>
      </c>
      <c r="J85" s="101">
        <v>0</v>
      </c>
      <c r="K85" s="101">
        <v>0</v>
      </c>
      <c r="L85" s="97">
        <v>1</v>
      </c>
      <c r="M85" s="101">
        <v>0</v>
      </c>
      <c r="N85" s="101">
        <v>0</v>
      </c>
      <c r="O85" s="96" t="s">
        <v>342</v>
      </c>
      <c r="P85" s="101">
        <v>0</v>
      </c>
      <c r="Q85" s="101">
        <v>0</v>
      </c>
      <c r="R85" s="101">
        <v>0</v>
      </c>
      <c r="S85" s="97">
        <v>1</v>
      </c>
      <c r="T85" s="101">
        <v>0</v>
      </c>
      <c r="U85" s="101">
        <v>0</v>
      </c>
      <c r="V85" s="96" t="s">
        <v>305</v>
      </c>
      <c r="W85" s="101">
        <v>0</v>
      </c>
      <c r="X85" s="101">
        <v>0</v>
      </c>
      <c r="Y85" s="101">
        <v>0</v>
      </c>
      <c r="Z85" s="97">
        <v>1</v>
      </c>
      <c r="AA85" s="101">
        <v>0</v>
      </c>
      <c r="AB85" s="101">
        <v>0</v>
      </c>
      <c r="AC85" s="96" t="s">
        <v>282</v>
      </c>
      <c r="AD85" s="101">
        <v>0</v>
      </c>
      <c r="AE85" s="101">
        <v>0</v>
      </c>
      <c r="AF85" s="101">
        <v>0</v>
      </c>
      <c r="AG85" s="97">
        <v>1</v>
      </c>
      <c r="AH85" s="101">
        <v>0</v>
      </c>
      <c r="AI85" s="101">
        <v>0</v>
      </c>
    </row>
    <row r="86" spans="1:35" ht="18" x14ac:dyDescent="0.4">
      <c r="A86" s="96" t="s">
        <v>334</v>
      </c>
      <c r="B86" s="101">
        <v>0</v>
      </c>
      <c r="C86" s="101">
        <v>0</v>
      </c>
      <c r="D86" s="101">
        <v>0</v>
      </c>
      <c r="E86" s="97">
        <v>1</v>
      </c>
      <c r="F86" s="101">
        <v>0</v>
      </c>
      <c r="G86" s="101">
        <v>0</v>
      </c>
      <c r="H86" s="96" t="s">
        <v>345</v>
      </c>
      <c r="I86" s="101">
        <v>0</v>
      </c>
      <c r="J86" s="101">
        <v>0</v>
      </c>
      <c r="K86" s="101">
        <v>0</v>
      </c>
      <c r="L86" s="97">
        <v>1</v>
      </c>
      <c r="M86" s="101">
        <v>0</v>
      </c>
      <c r="N86" s="101">
        <v>0</v>
      </c>
      <c r="O86" s="96" t="s">
        <v>328</v>
      </c>
      <c r="P86" s="101">
        <v>0</v>
      </c>
      <c r="Q86" s="101">
        <v>0</v>
      </c>
      <c r="R86" s="101">
        <v>0</v>
      </c>
      <c r="S86" s="97">
        <v>1</v>
      </c>
      <c r="T86" s="101">
        <v>0</v>
      </c>
      <c r="U86" s="101">
        <v>0</v>
      </c>
      <c r="V86" s="96" t="s">
        <v>253</v>
      </c>
      <c r="W86" s="101">
        <v>0</v>
      </c>
      <c r="X86" s="101">
        <v>0</v>
      </c>
      <c r="Y86" s="101">
        <v>0</v>
      </c>
      <c r="Z86" s="97">
        <v>1</v>
      </c>
      <c r="AA86" s="101">
        <v>0</v>
      </c>
      <c r="AB86" s="101">
        <v>0</v>
      </c>
      <c r="AC86" s="96" t="s">
        <v>215</v>
      </c>
      <c r="AD86" s="101">
        <v>0</v>
      </c>
      <c r="AE86" s="101">
        <v>0</v>
      </c>
      <c r="AF86" s="101">
        <v>0</v>
      </c>
      <c r="AG86" s="97">
        <v>1</v>
      </c>
      <c r="AH86" s="101">
        <v>0</v>
      </c>
      <c r="AI86" s="101">
        <v>0</v>
      </c>
    </row>
    <row r="87" spans="1:35" ht="36" x14ac:dyDescent="0.4">
      <c r="A87" s="96" t="s">
        <v>305</v>
      </c>
      <c r="B87" s="101">
        <v>0</v>
      </c>
      <c r="C87" s="101">
        <v>0</v>
      </c>
      <c r="D87" s="101">
        <v>0</v>
      </c>
      <c r="E87" s="97">
        <v>1</v>
      </c>
      <c r="F87" s="101">
        <v>0</v>
      </c>
      <c r="G87" s="101">
        <v>0</v>
      </c>
      <c r="H87" s="96" t="s">
        <v>334</v>
      </c>
      <c r="I87" s="101">
        <v>0</v>
      </c>
      <c r="J87" s="101">
        <v>0</v>
      </c>
      <c r="K87" s="101">
        <v>0</v>
      </c>
      <c r="L87" s="97">
        <v>1</v>
      </c>
      <c r="M87" s="101">
        <v>0</v>
      </c>
      <c r="N87" s="101">
        <v>0</v>
      </c>
      <c r="O87" s="96" t="s">
        <v>343</v>
      </c>
      <c r="P87" s="101">
        <v>0</v>
      </c>
      <c r="Q87" s="101">
        <v>0</v>
      </c>
      <c r="R87" s="101">
        <v>0</v>
      </c>
      <c r="S87" s="97">
        <v>1</v>
      </c>
      <c r="T87" s="101">
        <v>0</v>
      </c>
      <c r="U87" s="101">
        <v>0</v>
      </c>
      <c r="V87" s="96" t="s">
        <v>346</v>
      </c>
      <c r="W87" s="101">
        <v>0</v>
      </c>
      <c r="X87" s="101">
        <v>0</v>
      </c>
      <c r="Y87" s="101">
        <v>0</v>
      </c>
      <c r="Z87" s="97">
        <v>1</v>
      </c>
      <c r="AA87" s="101">
        <v>0</v>
      </c>
      <c r="AB87" s="101">
        <v>0</v>
      </c>
      <c r="AC87" s="96" t="s">
        <v>339</v>
      </c>
      <c r="AD87" s="101">
        <v>0</v>
      </c>
      <c r="AE87" s="101">
        <v>0</v>
      </c>
      <c r="AF87" s="101">
        <v>0</v>
      </c>
      <c r="AG87" s="97">
        <v>1</v>
      </c>
      <c r="AH87" s="101">
        <v>0</v>
      </c>
      <c r="AI87" s="101">
        <v>0</v>
      </c>
    </row>
    <row r="88" spans="1:35" ht="18" x14ac:dyDescent="0.4">
      <c r="A88" s="96" t="s">
        <v>253</v>
      </c>
      <c r="B88" s="101">
        <v>0</v>
      </c>
      <c r="C88" s="101">
        <v>0</v>
      </c>
      <c r="D88" s="101">
        <v>0</v>
      </c>
      <c r="E88" s="97">
        <v>1</v>
      </c>
      <c r="F88" s="101">
        <v>0</v>
      </c>
      <c r="G88" s="101">
        <v>0</v>
      </c>
      <c r="H88" s="96" t="s">
        <v>305</v>
      </c>
      <c r="I88" s="101">
        <v>0</v>
      </c>
      <c r="J88" s="101">
        <v>0</v>
      </c>
      <c r="K88" s="101">
        <v>0</v>
      </c>
      <c r="L88" s="97">
        <v>1</v>
      </c>
      <c r="M88" s="101">
        <v>0</v>
      </c>
      <c r="N88" s="101">
        <v>0</v>
      </c>
      <c r="O88" s="96" t="s">
        <v>320</v>
      </c>
      <c r="P88" s="101">
        <v>0</v>
      </c>
      <c r="Q88" s="101">
        <v>0</v>
      </c>
      <c r="R88" s="101">
        <v>0</v>
      </c>
      <c r="S88" s="97">
        <v>1</v>
      </c>
      <c r="T88" s="101">
        <v>0</v>
      </c>
      <c r="U88" s="101">
        <v>0</v>
      </c>
      <c r="V88" s="96" t="s">
        <v>290</v>
      </c>
      <c r="W88" s="101">
        <v>0</v>
      </c>
      <c r="X88" s="101">
        <v>0</v>
      </c>
      <c r="Y88" s="101">
        <v>0</v>
      </c>
      <c r="Z88" s="97">
        <v>1</v>
      </c>
      <c r="AA88" s="101">
        <v>0</v>
      </c>
      <c r="AB88" s="101">
        <v>0</v>
      </c>
      <c r="AC88" s="96" t="s">
        <v>247</v>
      </c>
      <c r="AD88" s="101">
        <v>0</v>
      </c>
      <c r="AE88" s="101">
        <v>0</v>
      </c>
      <c r="AF88" s="101">
        <v>0</v>
      </c>
      <c r="AG88" s="97">
        <v>1</v>
      </c>
      <c r="AH88" s="101">
        <v>0</v>
      </c>
      <c r="AI88" s="101">
        <v>0</v>
      </c>
    </row>
    <row r="89" spans="1:35" ht="18" x14ac:dyDescent="0.4">
      <c r="A89" s="96" t="s">
        <v>346</v>
      </c>
      <c r="B89" s="101">
        <v>0</v>
      </c>
      <c r="C89" s="101">
        <v>0</v>
      </c>
      <c r="D89" s="101">
        <v>0</v>
      </c>
      <c r="E89" s="97">
        <v>1</v>
      </c>
      <c r="F89" s="101">
        <v>0</v>
      </c>
      <c r="G89" s="101">
        <v>0</v>
      </c>
      <c r="H89" s="96" t="s">
        <v>253</v>
      </c>
      <c r="I89" s="101">
        <v>0</v>
      </c>
      <c r="J89" s="101">
        <v>0</v>
      </c>
      <c r="K89" s="101">
        <v>0</v>
      </c>
      <c r="L89" s="97">
        <v>1</v>
      </c>
      <c r="M89" s="101">
        <v>0</v>
      </c>
      <c r="N89" s="101">
        <v>0</v>
      </c>
      <c r="O89" s="96" t="s">
        <v>344</v>
      </c>
      <c r="P89" s="101">
        <v>0</v>
      </c>
      <c r="Q89" s="101">
        <v>0</v>
      </c>
      <c r="R89" s="101">
        <v>0</v>
      </c>
      <c r="S89" s="97">
        <v>1</v>
      </c>
      <c r="T89" s="101">
        <v>0</v>
      </c>
      <c r="U89" s="101">
        <v>0</v>
      </c>
      <c r="V89" s="96" t="s">
        <v>262</v>
      </c>
      <c r="W89" s="101">
        <v>0</v>
      </c>
      <c r="X89" s="101">
        <v>0</v>
      </c>
      <c r="Y89" s="101">
        <v>0</v>
      </c>
      <c r="Z89" s="97">
        <v>1</v>
      </c>
      <c r="AA89" s="101">
        <v>0</v>
      </c>
      <c r="AB89" s="101">
        <v>0</v>
      </c>
      <c r="AC89" s="96" t="s">
        <v>340</v>
      </c>
      <c r="AD89" s="101">
        <v>0</v>
      </c>
      <c r="AE89" s="101">
        <v>0</v>
      </c>
      <c r="AF89" s="101">
        <v>0</v>
      </c>
      <c r="AG89" s="97">
        <v>1</v>
      </c>
      <c r="AH89" s="101">
        <v>0</v>
      </c>
      <c r="AI89" s="101">
        <v>0</v>
      </c>
    </row>
    <row r="90" spans="1:35" ht="18" x14ac:dyDescent="0.4">
      <c r="A90" s="96" t="s">
        <v>290</v>
      </c>
      <c r="B90" s="101">
        <v>0</v>
      </c>
      <c r="C90" s="101">
        <v>0</v>
      </c>
      <c r="D90" s="101">
        <v>0</v>
      </c>
      <c r="E90" s="97">
        <v>1</v>
      </c>
      <c r="F90" s="101">
        <v>0</v>
      </c>
      <c r="G90" s="101">
        <v>0</v>
      </c>
      <c r="H90" s="96" t="s">
        <v>346</v>
      </c>
      <c r="I90" s="101">
        <v>0</v>
      </c>
      <c r="J90" s="101">
        <v>0</v>
      </c>
      <c r="K90" s="101">
        <v>0</v>
      </c>
      <c r="L90" s="97">
        <v>1</v>
      </c>
      <c r="M90" s="101">
        <v>0</v>
      </c>
      <c r="N90" s="101">
        <v>0</v>
      </c>
      <c r="O90" s="96" t="s">
        <v>251</v>
      </c>
      <c r="P90" s="101">
        <v>0</v>
      </c>
      <c r="Q90" s="101">
        <v>0</v>
      </c>
      <c r="R90" s="101">
        <v>0</v>
      </c>
      <c r="S90" s="97">
        <v>1</v>
      </c>
      <c r="T90" s="101">
        <v>0</v>
      </c>
      <c r="U90" s="101">
        <v>0</v>
      </c>
      <c r="V90" s="96" t="s">
        <v>347</v>
      </c>
      <c r="W90" s="101">
        <v>0</v>
      </c>
      <c r="X90" s="101">
        <v>0</v>
      </c>
      <c r="Y90" s="101">
        <v>0</v>
      </c>
      <c r="Z90" s="97">
        <v>1</v>
      </c>
      <c r="AA90" s="101">
        <v>0</v>
      </c>
      <c r="AB90" s="101">
        <v>0</v>
      </c>
      <c r="AC90" s="96" t="s">
        <v>265</v>
      </c>
      <c r="AD90" s="101">
        <v>0</v>
      </c>
      <c r="AE90" s="101">
        <v>0</v>
      </c>
      <c r="AF90" s="101">
        <v>0</v>
      </c>
      <c r="AG90" s="97">
        <v>1</v>
      </c>
      <c r="AH90" s="101">
        <v>0</v>
      </c>
      <c r="AI90" s="101">
        <v>0</v>
      </c>
    </row>
    <row r="91" spans="1:35" ht="18" x14ac:dyDescent="0.4">
      <c r="A91" s="96" t="s">
        <v>262</v>
      </c>
      <c r="B91" s="101">
        <v>0</v>
      </c>
      <c r="C91" s="101">
        <v>0</v>
      </c>
      <c r="D91" s="101">
        <v>0</v>
      </c>
      <c r="E91" s="97">
        <v>1</v>
      </c>
      <c r="F91" s="101">
        <v>0</v>
      </c>
      <c r="G91" s="101">
        <v>0</v>
      </c>
      <c r="H91" s="96" t="s">
        <v>290</v>
      </c>
      <c r="I91" s="101">
        <v>0</v>
      </c>
      <c r="J91" s="101">
        <v>0</v>
      </c>
      <c r="K91" s="101">
        <v>0</v>
      </c>
      <c r="L91" s="97">
        <v>1</v>
      </c>
      <c r="M91" s="101">
        <v>0</v>
      </c>
      <c r="N91" s="101">
        <v>0</v>
      </c>
      <c r="O91" s="96" t="s">
        <v>272</v>
      </c>
      <c r="P91" s="101">
        <v>0</v>
      </c>
      <c r="Q91" s="101">
        <v>0</v>
      </c>
      <c r="R91" s="101">
        <v>0</v>
      </c>
      <c r="S91" s="97">
        <v>1</v>
      </c>
      <c r="T91" s="101">
        <v>0</v>
      </c>
      <c r="U91" s="101">
        <v>0</v>
      </c>
      <c r="V91" s="96" t="s">
        <v>223</v>
      </c>
      <c r="W91" s="101">
        <v>0</v>
      </c>
      <c r="X91" s="101">
        <v>0</v>
      </c>
      <c r="Y91" s="101">
        <v>0</v>
      </c>
      <c r="Z91" s="97">
        <v>1</v>
      </c>
      <c r="AA91" s="101">
        <v>0</v>
      </c>
      <c r="AB91" s="101">
        <v>0</v>
      </c>
      <c r="AC91" s="96" t="s">
        <v>245</v>
      </c>
      <c r="AD91" s="101">
        <v>0</v>
      </c>
      <c r="AE91" s="101">
        <v>0</v>
      </c>
      <c r="AF91" s="101">
        <v>0</v>
      </c>
      <c r="AG91" s="97">
        <v>1</v>
      </c>
      <c r="AH91" s="101">
        <v>0</v>
      </c>
      <c r="AI91" s="101">
        <v>0</v>
      </c>
    </row>
    <row r="92" spans="1:35" ht="18" x14ac:dyDescent="0.4">
      <c r="A92" s="96" t="s">
        <v>347</v>
      </c>
      <c r="B92" s="101">
        <v>0</v>
      </c>
      <c r="C92" s="101">
        <v>0</v>
      </c>
      <c r="D92" s="101">
        <v>0</v>
      </c>
      <c r="E92" s="97">
        <v>1</v>
      </c>
      <c r="F92" s="101">
        <v>0</v>
      </c>
      <c r="G92" s="101">
        <v>0</v>
      </c>
      <c r="H92" s="96" t="s">
        <v>262</v>
      </c>
      <c r="I92" s="101">
        <v>0</v>
      </c>
      <c r="J92" s="101">
        <v>0</v>
      </c>
      <c r="K92" s="101">
        <v>0</v>
      </c>
      <c r="L92" s="97">
        <v>1</v>
      </c>
      <c r="M92" s="101">
        <v>0</v>
      </c>
      <c r="N92" s="101">
        <v>0</v>
      </c>
      <c r="O92" s="96" t="s">
        <v>345</v>
      </c>
      <c r="P92" s="101">
        <v>0</v>
      </c>
      <c r="Q92" s="101">
        <v>0</v>
      </c>
      <c r="R92" s="101">
        <v>0</v>
      </c>
      <c r="S92" s="97">
        <v>1</v>
      </c>
      <c r="T92" s="101">
        <v>0</v>
      </c>
      <c r="U92" s="101">
        <v>0</v>
      </c>
      <c r="V92" s="96" t="s">
        <v>295</v>
      </c>
      <c r="W92" s="101">
        <v>0</v>
      </c>
      <c r="X92" s="101">
        <v>0</v>
      </c>
      <c r="Y92" s="101">
        <v>0</v>
      </c>
      <c r="Z92" s="97">
        <v>1</v>
      </c>
      <c r="AA92" s="101">
        <v>0</v>
      </c>
      <c r="AB92" s="101">
        <v>0</v>
      </c>
      <c r="AC92" s="96" t="s">
        <v>259</v>
      </c>
      <c r="AD92" s="101">
        <v>0</v>
      </c>
      <c r="AE92" s="101">
        <v>0</v>
      </c>
      <c r="AF92" s="101">
        <v>0</v>
      </c>
      <c r="AG92" s="97">
        <v>1</v>
      </c>
      <c r="AH92" s="101">
        <v>0</v>
      </c>
      <c r="AI92" s="101">
        <v>0</v>
      </c>
    </row>
    <row r="93" spans="1:35" ht="36" x14ac:dyDescent="0.4">
      <c r="A93" s="96" t="s">
        <v>295</v>
      </c>
      <c r="B93" s="101">
        <v>0</v>
      </c>
      <c r="C93" s="101">
        <v>0</v>
      </c>
      <c r="D93" s="101">
        <v>0</v>
      </c>
      <c r="E93" s="97">
        <v>1</v>
      </c>
      <c r="F93" s="101">
        <v>0</v>
      </c>
      <c r="G93" s="101">
        <v>0</v>
      </c>
      <c r="H93" s="96" t="s">
        <v>347</v>
      </c>
      <c r="I93" s="101">
        <v>0</v>
      </c>
      <c r="J93" s="101">
        <v>0</v>
      </c>
      <c r="K93" s="101">
        <v>0</v>
      </c>
      <c r="L93" s="97">
        <v>1</v>
      </c>
      <c r="M93" s="101">
        <v>0</v>
      </c>
      <c r="N93" s="101">
        <v>0</v>
      </c>
      <c r="O93" s="96" t="s">
        <v>334</v>
      </c>
      <c r="P93" s="101">
        <v>0</v>
      </c>
      <c r="Q93" s="101">
        <v>0</v>
      </c>
      <c r="R93" s="101">
        <v>0</v>
      </c>
      <c r="S93" s="97">
        <v>1</v>
      </c>
      <c r="T93" s="101">
        <v>0</v>
      </c>
      <c r="U93" s="101">
        <v>0</v>
      </c>
      <c r="V93" s="96" t="s">
        <v>310</v>
      </c>
      <c r="W93" s="101">
        <v>0</v>
      </c>
      <c r="X93" s="101">
        <v>0</v>
      </c>
      <c r="Y93" s="101">
        <v>0</v>
      </c>
      <c r="Z93" s="97">
        <v>1</v>
      </c>
      <c r="AA93" s="101">
        <v>0</v>
      </c>
      <c r="AB93" s="101">
        <v>0</v>
      </c>
      <c r="AC93" s="96" t="s">
        <v>239</v>
      </c>
      <c r="AD93" s="101">
        <v>0</v>
      </c>
      <c r="AE93" s="101">
        <v>0</v>
      </c>
      <c r="AF93" s="101">
        <v>0</v>
      </c>
      <c r="AG93" s="97">
        <v>1</v>
      </c>
      <c r="AH93" s="101">
        <v>0</v>
      </c>
      <c r="AI93" s="101">
        <v>0</v>
      </c>
    </row>
    <row r="94" spans="1:35" ht="18" x14ac:dyDescent="0.4">
      <c r="A94" s="96" t="s">
        <v>310</v>
      </c>
      <c r="B94" s="101">
        <v>0</v>
      </c>
      <c r="C94" s="101">
        <v>0</v>
      </c>
      <c r="D94" s="101">
        <v>0</v>
      </c>
      <c r="E94" s="97">
        <v>1</v>
      </c>
      <c r="F94" s="101">
        <v>0</v>
      </c>
      <c r="G94" s="101">
        <v>0</v>
      </c>
      <c r="H94" s="96" t="s">
        <v>223</v>
      </c>
      <c r="I94" s="101">
        <v>0</v>
      </c>
      <c r="J94" s="101">
        <v>0</v>
      </c>
      <c r="K94" s="101">
        <v>0</v>
      </c>
      <c r="L94" s="97">
        <v>1</v>
      </c>
      <c r="M94" s="101">
        <v>0</v>
      </c>
      <c r="N94" s="101">
        <v>0</v>
      </c>
      <c r="O94" s="96" t="s">
        <v>305</v>
      </c>
      <c r="P94" s="101">
        <v>0</v>
      </c>
      <c r="Q94" s="101">
        <v>0</v>
      </c>
      <c r="R94" s="101">
        <v>0</v>
      </c>
      <c r="S94" s="97">
        <v>1</v>
      </c>
      <c r="T94" s="101">
        <v>0</v>
      </c>
      <c r="U94" s="101">
        <v>0</v>
      </c>
      <c r="V94" s="96" t="s">
        <v>284</v>
      </c>
      <c r="W94" s="101">
        <v>0</v>
      </c>
      <c r="X94" s="101">
        <v>0</v>
      </c>
      <c r="Y94" s="101">
        <v>0</v>
      </c>
      <c r="Z94" s="97">
        <v>1</v>
      </c>
      <c r="AA94" s="101">
        <v>0</v>
      </c>
      <c r="AB94" s="101">
        <v>0</v>
      </c>
      <c r="AC94" s="96" t="s">
        <v>281</v>
      </c>
      <c r="AD94" s="101">
        <v>0</v>
      </c>
      <c r="AE94" s="101">
        <v>0</v>
      </c>
      <c r="AF94" s="101">
        <v>0</v>
      </c>
      <c r="AG94" s="97">
        <v>1</v>
      </c>
      <c r="AH94" s="101">
        <v>0</v>
      </c>
      <c r="AI94" s="101">
        <v>0</v>
      </c>
    </row>
    <row r="95" spans="1:35" ht="18" x14ac:dyDescent="0.4">
      <c r="A95" s="96" t="s">
        <v>284</v>
      </c>
      <c r="B95" s="101">
        <v>0</v>
      </c>
      <c r="C95" s="101">
        <v>0</v>
      </c>
      <c r="D95" s="101">
        <v>0</v>
      </c>
      <c r="E95" s="97">
        <v>1</v>
      </c>
      <c r="F95" s="101">
        <v>0</v>
      </c>
      <c r="G95" s="101">
        <v>0</v>
      </c>
      <c r="H95" s="96" t="s">
        <v>295</v>
      </c>
      <c r="I95" s="101">
        <v>0</v>
      </c>
      <c r="J95" s="101">
        <v>0</v>
      </c>
      <c r="K95" s="101">
        <v>0</v>
      </c>
      <c r="L95" s="97">
        <v>1</v>
      </c>
      <c r="M95" s="101">
        <v>0</v>
      </c>
      <c r="N95" s="101">
        <v>0</v>
      </c>
      <c r="O95" s="96" t="s">
        <v>253</v>
      </c>
      <c r="P95" s="101">
        <v>0</v>
      </c>
      <c r="Q95" s="101">
        <v>0</v>
      </c>
      <c r="R95" s="101">
        <v>0</v>
      </c>
      <c r="S95" s="97">
        <v>1</v>
      </c>
      <c r="T95" s="101">
        <v>0</v>
      </c>
      <c r="U95" s="101">
        <v>0</v>
      </c>
      <c r="V95" s="96" t="s">
        <v>316</v>
      </c>
      <c r="W95" s="101">
        <v>0</v>
      </c>
      <c r="X95" s="101">
        <v>0</v>
      </c>
      <c r="Y95" s="101">
        <v>0</v>
      </c>
      <c r="Z95" s="97">
        <v>1</v>
      </c>
      <c r="AA95" s="101">
        <v>0</v>
      </c>
      <c r="AB95" s="101">
        <v>0</v>
      </c>
      <c r="AC95" s="96" t="s">
        <v>307</v>
      </c>
      <c r="AD95" s="101">
        <v>0</v>
      </c>
      <c r="AE95" s="101">
        <v>0</v>
      </c>
      <c r="AF95" s="101">
        <v>0</v>
      </c>
      <c r="AG95" s="97">
        <v>1</v>
      </c>
      <c r="AH95" s="101">
        <v>0</v>
      </c>
      <c r="AI95" s="101">
        <v>0</v>
      </c>
    </row>
    <row r="96" spans="1:35" ht="18" x14ac:dyDescent="0.4">
      <c r="A96" s="96" t="s">
        <v>316</v>
      </c>
      <c r="B96" s="101">
        <v>0</v>
      </c>
      <c r="C96" s="101">
        <v>0</v>
      </c>
      <c r="D96" s="101">
        <v>0</v>
      </c>
      <c r="E96" s="97">
        <v>1</v>
      </c>
      <c r="F96" s="101">
        <v>0</v>
      </c>
      <c r="G96" s="101">
        <v>0</v>
      </c>
      <c r="H96" s="96" t="s">
        <v>310</v>
      </c>
      <c r="I96" s="101">
        <v>0</v>
      </c>
      <c r="J96" s="101">
        <v>0</v>
      </c>
      <c r="K96" s="101">
        <v>0</v>
      </c>
      <c r="L96" s="97">
        <v>1</v>
      </c>
      <c r="M96" s="101">
        <v>0</v>
      </c>
      <c r="N96" s="101">
        <v>0</v>
      </c>
      <c r="O96" s="96" t="s">
        <v>346</v>
      </c>
      <c r="P96" s="101">
        <v>0</v>
      </c>
      <c r="Q96" s="101">
        <v>0</v>
      </c>
      <c r="R96" s="101">
        <v>0</v>
      </c>
      <c r="S96" s="97">
        <v>1</v>
      </c>
      <c r="T96" s="101">
        <v>0</v>
      </c>
      <c r="U96" s="101">
        <v>0</v>
      </c>
      <c r="V96" s="96" t="s">
        <v>270</v>
      </c>
      <c r="W96" s="101">
        <v>0</v>
      </c>
      <c r="X96" s="101">
        <v>0</v>
      </c>
      <c r="Y96" s="101">
        <v>0</v>
      </c>
      <c r="Z96" s="97">
        <v>1</v>
      </c>
      <c r="AA96" s="101">
        <v>0</v>
      </c>
      <c r="AB96" s="101">
        <v>0</v>
      </c>
      <c r="AC96" s="96" t="s">
        <v>341</v>
      </c>
      <c r="AD96" s="101">
        <v>0</v>
      </c>
      <c r="AE96" s="101">
        <v>0</v>
      </c>
      <c r="AF96" s="101">
        <v>0</v>
      </c>
      <c r="AG96" s="97">
        <v>1</v>
      </c>
      <c r="AH96" s="101">
        <v>0</v>
      </c>
      <c r="AI96" s="101">
        <v>0</v>
      </c>
    </row>
    <row r="97" spans="1:35" ht="18" x14ac:dyDescent="0.4">
      <c r="A97" s="96" t="s">
        <v>270</v>
      </c>
      <c r="B97" s="101">
        <v>0</v>
      </c>
      <c r="C97" s="101">
        <v>0</v>
      </c>
      <c r="D97" s="101">
        <v>0</v>
      </c>
      <c r="E97" s="97">
        <v>1</v>
      </c>
      <c r="F97" s="101">
        <v>0</v>
      </c>
      <c r="G97" s="101">
        <v>0</v>
      </c>
      <c r="H97" s="96" t="s">
        <v>218</v>
      </c>
      <c r="I97" s="101">
        <v>0</v>
      </c>
      <c r="J97" s="101">
        <v>0</v>
      </c>
      <c r="K97" s="101">
        <v>0</v>
      </c>
      <c r="L97" s="97">
        <v>1</v>
      </c>
      <c r="M97" s="101">
        <v>0</v>
      </c>
      <c r="N97" s="101">
        <v>0</v>
      </c>
      <c r="O97" s="96" t="s">
        <v>290</v>
      </c>
      <c r="P97" s="101">
        <v>0</v>
      </c>
      <c r="Q97" s="101">
        <v>0</v>
      </c>
      <c r="R97" s="101">
        <v>0</v>
      </c>
      <c r="S97" s="97">
        <v>1</v>
      </c>
      <c r="T97" s="101">
        <v>0</v>
      </c>
      <c r="U97" s="101">
        <v>0</v>
      </c>
      <c r="V97" s="96" t="s">
        <v>246</v>
      </c>
      <c r="W97" s="101">
        <v>0</v>
      </c>
      <c r="X97" s="101">
        <v>0</v>
      </c>
      <c r="Y97" s="101">
        <v>0</v>
      </c>
      <c r="Z97" s="97">
        <v>1</v>
      </c>
      <c r="AA97" s="101">
        <v>0</v>
      </c>
      <c r="AB97" s="101">
        <v>0</v>
      </c>
      <c r="AC97" s="96" t="s">
        <v>342</v>
      </c>
      <c r="AD97" s="101">
        <v>0</v>
      </c>
      <c r="AE97" s="101">
        <v>0</v>
      </c>
      <c r="AF97" s="101">
        <v>0</v>
      </c>
      <c r="AG97" s="97">
        <v>1</v>
      </c>
      <c r="AH97" s="101">
        <v>0</v>
      </c>
      <c r="AI97" s="101">
        <v>0</v>
      </c>
    </row>
    <row r="98" spans="1:35" ht="18" x14ac:dyDescent="0.4">
      <c r="A98" s="96" t="s">
        <v>246</v>
      </c>
      <c r="B98" s="101">
        <v>0</v>
      </c>
      <c r="C98" s="101">
        <v>0</v>
      </c>
      <c r="D98" s="101">
        <v>0</v>
      </c>
      <c r="E98" s="97">
        <v>1</v>
      </c>
      <c r="F98" s="101">
        <v>0</v>
      </c>
      <c r="G98" s="101">
        <v>0</v>
      </c>
      <c r="H98" s="96" t="s">
        <v>224</v>
      </c>
      <c r="I98" s="101">
        <v>0</v>
      </c>
      <c r="J98" s="101">
        <v>0</v>
      </c>
      <c r="K98" s="101">
        <v>0</v>
      </c>
      <c r="L98" s="97">
        <v>1</v>
      </c>
      <c r="M98" s="101">
        <v>0</v>
      </c>
      <c r="N98" s="101">
        <v>0</v>
      </c>
      <c r="O98" s="96" t="s">
        <v>262</v>
      </c>
      <c r="P98" s="101">
        <v>0</v>
      </c>
      <c r="Q98" s="101">
        <v>0</v>
      </c>
      <c r="R98" s="101">
        <v>0</v>
      </c>
      <c r="S98" s="97">
        <v>1</v>
      </c>
      <c r="T98" s="101">
        <v>0</v>
      </c>
      <c r="U98" s="101">
        <v>0</v>
      </c>
      <c r="V98" s="96" t="s">
        <v>252</v>
      </c>
      <c r="W98" s="101">
        <v>0</v>
      </c>
      <c r="X98" s="101">
        <v>0</v>
      </c>
      <c r="Y98" s="101">
        <v>0</v>
      </c>
      <c r="Z98" s="97">
        <v>1</v>
      </c>
      <c r="AA98" s="101">
        <v>0</v>
      </c>
      <c r="AB98" s="101">
        <v>0</v>
      </c>
      <c r="AC98" s="96" t="s">
        <v>343</v>
      </c>
      <c r="AD98" s="101">
        <v>0</v>
      </c>
      <c r="AE98" s="101">
        <v>0</v>
      </c>
      <c r="AF98" s="101">
        <v>0</v>
      </c>
      <c r="AG98" s="97">
        <v>1</v>
      </c>
      <c r="AH98" s="101">
        <v>0</v>
      </c>
      <c r="AI98" s="101">
        <v>0</v>
      </c>
    </row>
    <row r="99" spans="1:35" ht="18" x14ac:dyDescent="0.4">
      <c r="A99" s="96" t="s">
        <v>252</v>
      </c>
      <c r="B99" s="101">
        <v>0</v>
      </c>
      <c r="C99" s="101">
        <v>0</v>
      </c>
      <c r="D99" s="101">
        <v>0</v>
      </c>
      <c r="E99" s="97">
        <v>1</v>
      </c>
      <c r="F99" s="101">
        <v>0</v>
      </c>
      <c r="G99" s="101">
        <v>0</v>
      </c>
      <c r="H99" s="96" t="s">
        <v>234</v>
      </c>
      <c r="I99" s="101">
        <v>0</v>
      </c>
      <c r="J99" s="101">
        <v>0</v>
      </c>
      <c r="K99" s="101">
        <v>0</v>
      </c>
      <c r="L99" s="97">
        <v>1</v>
      </c>
      <c r="M99" s="101">
        <v>0</v>
      </c>
      <c r="N99" s="101">
        <v>0</v>
      </c>
      <c r="O99" s="96" t="s">
        <v>347</v>
      </c>
      <c r="P99" s="101">
        <v>0</v>
      </c>
      <c r="Q99" s="101">
        <v>0</v>
      </c>
      <c r="R99" s="101">
        <v>0</v>
      </c>
      <c r="S99" s="97">
        <v>1</v>
      </c>
      <c r="T99" s="101">
        <v>0</v>
      </c>
      <c r="U99" s="101">
        <v>0</v>
      </c>
      <c r="V99" s="96" t="s">
        <v>283</v>
      </c>
      <c r="W99" s="101">
        <v>0</v>
      </c>
      <c r="X99" s="101">
        <v>0</v>
      </c>
      <c r="Y99" s="101">
        <v>0</v>
      </c>
      <c r="Z99" s="97">
        <v>1</v>
      </c>
      <c r="AA99" s="101">
        <v>0</v>
      </c>
      <c r="AB99" s="101">
        <v>0</v>
      </c>
      <c r="AC99" s="96" t="s">
        <v>344</v>
      </c>
      <c r="AD99" s="101">
        <v>0</v>
      </c>
      <c r="AE99" s="101">
        <v>0</v>
      </c>
      <c r="AF99" s="101">
        <v>0</v>
      </c>
      <c r="AG99" s="97">
        <v>1</v>
      </c>
      <c r="AH99" s="101">
        <v>0</v>
      </c>
      <c r="AI99" s="101">
        <v>0</v>
      </c>
    </row>
    <row r="100" spans="1:35" ht="18" x14ac:dyDescent="0.4">
      <c r="A100" s="96" t="s">
        <v>283</v>
      </c>
      <c r="B100" s="101">
        <v>0</v>
      </c>
      <c r="C100" s="101">
        <v>0</v>
      </c>
      <c r="D100" s="101">
        <v>0</v>
      </c>
      <c r="E100" s="97">
        <v>1</v>
      </c>
      <c r="F100" s="101">
        <v>0</v>
      </c>
      <c r="G100" s="101">
        <v>0</v>
      </c>
      <c r="H100" s="96" t="s">
        <v>284</v>
      </c>
      <c r="I100" s="101">
        <v>0</v>
      </c>
      <c r="J100" s="101">
        <v>0</v>
      </c>
      <c r="K100" s="101">
        <v>0</v>
      </c>
      <c r="L100" s="97">
        <v>1</v>
      </c>
      <c r="M100" s="101">
        <v>0</v>
      </c>
      <c r="N100" s="101">
        <v>0</v>
      </c>
      <c r="O100" s="96" t="s">
        <v>223</v>
      </c>
      <c r="P100" s="101">
        <v>0</v>
      </c>
      <c r="Q100" s="101">
        <v>0</v>
      </c>
      <c r="R100" s="101">
        <v>0</v>
      </c>
      <c r="S100" s="97">
        <v>1</v>
      </c>
      <c r="T100" s="101">
        <v>0</v>
      </c>
      <c r="U100" s="101">
        <v>0</v>
      </c>
      <c r="V100" s="96" t="s">
        <v>231</v>
      </c>
      <c r="W100" s="101">
        <v>0</v>
      </c>
      <c r="X100" s="101">
        <v>0</v>
      </c>
      <c r="Y100" s="101">
        <v>0</v>
      </c>
      <c r="Z100" s="97">
        <v>1</v>
      </c>
      <c r="AA100" s="101">
        <v>0</v>
      </c>
      <c r="AB100" s="101">
        <v>0</v>
      </c>
      <c r="AC100" s="96" t="s">
        <v>251</v>
      </c>
      <c r="AD100" s="101">
        <v>0</v>
      </c>
      <c r="AE100" s="101">
        <v>0</v>
      </c>
      <c r="AF100" s="101">
        <v>0</v>
      </c>
      <c r="AG100" s="97">
        <v>1</v>
      </c>
      <c r="AH100" s="101">
        <v>0</v>
      </c>
      <c r="AI100" s="101">
        <v>0</v>
      </c>
    </row>
    <row r="101" spans="1:35" ht="18" x14ac:dyDescent="0.4">
      <c r="A101" s="96" t="s">
        <v>274</v>
      </c>
      <c r="B101" s="101">
        <v>0</v>
      </c>
      <c r="C101" s="101">
        <v>0</v>
      </c>
      <c r="D101" s="101">
        <v>0</v>
      </c>
      <c r="E101" s="97">
        <v>1</v>
      </c>
      <c r="F101" s="101">
        <v>0</v>
      </c>
      <c r="G101" s="101">
        <v>0</v>
      </c>
      <c r="H101" s="96" t="s">
        <v>316</v>
      </c>
      <c r="I101" s="101">
        <v>0</v>
      </c>
      <c r="J101" s="101">
        <v>0</v>
      </c>
      <c r="K101" s="101">
        <v>0</v>
      </c>
      <c r="L101" s="97">
        <v>1</v>
      </c>
      <c r="M101" s="101">
        <v>0</v>
      </c>
      <c r="N101" s="101">
        <v>0</v>
      </c>
      <c r="O101" s="96" t="s">
        <v>295</v>
      </c>
      <c r="P101" s="101">
        <v>0</v>
      </c>
      <c r="Q101" s="101">
        <v>0</v>
      </c>
      <c r="R101" s="101">
        <v>0</v>
      </c>
      <c r="S101" s="97">
        <v>1</v>
      </c>
      <c r="T101" s="101">
        <v>0</v>
      </c>
      <c r="U101" s="101">
        <v>0</v>
      </c>
      <c r="V101" s="96" t="s">
        <v>274</v>
      </c>
      <c r="W101" s="101">
        <v>0</v>
      </c>
      <c r="X101" s="101">
        <v>0</v>
      </c>
      <c r="Y101" s="101">
        <v>0</v>
      </c>
      <c r="Z101" s="97">
        <v>1</v>
      </c>
      <c r="AA101" s="101">
        <v>0</v>
      </c>
      <c r="AB101" s="101">
        <v>0</v>
      </c>
      <c r="AC101" s="96" t="s">
        <v>272</v>
      </c>
      <c r="AD101" s="101">
        <v>0</v>
      </c>
      <c r="AE101" s="101">
        <v>0</v>
      </c>
      <c r="AF101" s="101">
        <v>0</v>
      </c>
      <c r="AG101" s="97">
        <v>1</v>
      </c>
      <c r="AH101" s="101">
        <v>0</v>
      </c>
      <c r="AI101" s="101">
        <v>0</v>
      </c>
    </row>
    <row r="102" spans="1:35" ht="18" x14ac:dyDescent="0.4">
      <c r="A102" s="96" t="s">
        <v>219</v>
      </c>
      <c r="B102" s="101">
        <v>0</v>
      </c>
      <c r="C102" s="101">
        <v>0</v>
      </c>
      <c r="D102" s="101">
        <v>0</v>
      </c>
      <c r="E102" s="97">
        <v>1</v>
      </c>
      <c r="F102" s="101">
        <v>0</v>
      </c>
      <c r="G102" s="101">
        <v>0</v>
      </c>
      <c r="H102" s="96" t="s">
        <v>270</v>
      </c>
      <c r="I102" s="101">
        <v>0</v>
      </c>
      <c r="J102" s="101">
        <v>0</v>
      </c>
      <c r="K102" s="101">
        <v>0</v>
      </c>
      <c r="L102" s="97">
        <v>1</v>
      </c>
      <c r="M102" s="101">
        <v>0</v>
      </c>
      <c r="N102" s="101">
        <v>0</v>
      </c>
      <c r="O102" s="96" t="s">
        <v>310</v>
      </c>
      <c r="P102" s="101">
        <v>0</v>
      </c>
      <c r="Q102" s="101">
        <v>0</v>
      </c>
      <c r="R102" s="101">
        <v>0</v>
      </c>
      <c r="S102" s="97">
        <v>1</v>
      </c>
      <c r="T102" s="101">
        <v>0</v>
      </c>
      <c r="U102" s="101">
        <v>0</v>
      </c>
      <c r="V102" s="96" t="s">
        <v>219</v>
      </c>
      <c r="W102" s="101">
        <v>0</v>
      </c>
      <c r="X102" s="101">
        <v>0</v>
      </c>
      <c r="Y102" s="101">
        <v>0</v>
      </c>
      <c r="Z102" s="97">
        <v>1</v>
      </c>
      <c r="AA102" s="101">
        <v>0</v>
      </c>
      <c r="AB102" s="101">
        <v>0</v>
      </c>
      <c r="AC102" s="96" t="s">
        <v>345</v>
      </c>
      <c r="AD102" s="101">
        <v>0</v>
      </c>
      <c r="AE102" s="101">
        <v>0</v>
      </c>
      <c r="AF102" s="101">
        <v>0</v>
      </c>
      <c r="AG102" s="97">
        <v>1</v>
      </c>
      <c r="AH102" s="101">
        <v>0</v>
      </c>
      <c r="AI102" s="101">
        <v>0</v>
      </c>
    </row>
    <row r="103" spans="1:35" ht="18" x14ac:dyDescent="0.4">
      <c r="A103" s="96" t="s">
        <v>331</v>
      </c>
      <c r="B103" s="101">
        <v>0</v>
      </c>
      <c r="C103" s="101">
        <v>0</v>
      </c>
      <c r="D103" s="101">
        <v>0</v>
      </c>
      <c r="E103" s="97">
        <v>1</v>
      </c>
      <c r="F103" s="101">
        <v>0</v>
      </c>
      <c r="G103" s="101">
        <v>0</v>
      </c>
      <c r="H103" s="96" t="s">
        <v>283</v>
      </c>
      <c r="I103" s="101">
        <v>0</v>
      </c>
      <c r="J103" s="101">
        <v>0</v>
      </c>
      <c r="K103" s="101">
        <v>0</v>
      </c>
      <c r="L103" s="97">
        <v>1</v>
      </c>
      <c r="M103" s="101">
        <v>0</v>
      </c>
      <c r="N103" s="101">
        <v>0</v>
      </c>
      <c r="O103" s="96" t="s">
        <v>218</v>
      </c>
      <c r="P103" s="101">
        <v>0</v>
      </c>
      <c r="Q103" s="101">
        <v>0</v>
      </c>
      <c r="R103" s="101">
        <v>0</v>
      </c>
      <c r="S103" s="97">
        <v>1</v>
      </c>
      <c r="T103" s="101">
        <v>0</v>
      </c>
      <c r="U103" s="101">
        <v>0</v>
      </c>
      <c r="V103" s="96" t="s">
        <v>331</v>
      </c>
      <c r="W103" s="101">
        <v>0</v>
      </c>
      <c r="X103" s="101">
        <v>0</v>
      </c>
      <c r="Y103" s="101">
        <v>0</v>
      </c>
      <c r="Z103" s="97">
        <v>1</v>
      </c>
      <c r="AA103" s="101">
        <v>0</v>
      </c>
      <c r="AB103" s="101">
        <v>0</v>
      </c>
      <c r="AC103" s="96" t="s">
        <v>346</v>
      </c>
      <c r="AD103" s="101">
        <v>0</v>
      </c>
      <c r="AE103" s="101">
        <v>0</v>
      </c>
      <c r="AF103" s="101">
        <v>0</v>
      </c>
      <c r="AG103" s="97">
        <v>1</v>
      </c>
      <c r="AH103" s="101">
        <v>0</v>
      </c>
      <c r="AI103" s="101">
        <v>0</v>
      </c>
    </row>
    <row r="104" spans="1:35" ht="18" x14ac:dyDescent="0.4">
      <c r="A104" s="96" t="s">
        <v>332</v>
      </c>
      <c r="B104" s="101">
        <v>0</v>
      </c>
      <c r="C104" s="101">
        <v>0</v>
      </c>
      <c r="D104" s="101">
        <v>0</v>
      </c>
      <c r="E104" s="97">
        <v>1</v>
      </c>
      <c r="F104" s="101">
        <v>0</v>
      </c>
      <c r="G104" s="101">
        <v>0</v>
      </c>
      <c r="H104" s="96" t="s">
        <v>231</v>
      </c>
      <c r="I104" s="101">
        <v>0</v>
      </c>
      <c r="J104" s="101">
        <v>0</v>
      </c>
      <c r="K104" s="101">
        <v>0</v>
      </c>
      <c r="L104" s="97">
        <v>1</v>
      </c>
      <c r="M104" s="101">
        <v>0</v>
      </c>
      <c r="N104" s="101">
        <v>0</v>
      </c>
      <c r="O104" s="96" t="s">
        <v>224</v>
      </c>
      <c r="P104" s="101">
        <v>0</v>
      </c>
      <c r="Q104" s="101">
        <v>0</v>
      </c>
      <c r="R104" s="101">
        <v>0</v>
      </c>
      <c r="S104" s="97">
        <v>1</v>
      </c>
      <c r="T104" s="101">
        <v>0</v>
      </c>
      <c r="U104" s="101">
        <v>0</v>
      </c>
      <c r="V104" s="96" t="s">
        <v>332</v>
      </c>
      <c r="W104" s="101">
        <v>0</v>
      </c>
      <c r="X104" s="101">
        <v>0</v>
      </c>
      <c r="Y104" s="101">
        <v>0</v>
      </c>
      <c r="Z104" s="97">
        <v>1</v>
      </c>
      <c r="AA104" s="101">
        <v>0</v>
      </c>
      <c r="AB104" s="101">
        <v>0</v>
      </c>
      <c r="AC104" s="96" t="s">
        <v>290</v>
      </c>
      <c r="AD104" s="101">
        <v>0</v>
      </c>
      <c r="AE104" s="101">
        <v>0</v>
      </c>
      <c r="AF104" s="101">
        <v>0</v>
      </c>
      <c r="AG104" s="97">
        <v>1</v>
      </c>
      <c r="AH104" s="101">
        <v>0</v>
      </c>
      <c r="AI104" s="101">
        <v>0</v>
      </c>
    </row>
    <row r="105" spans="1:35" ht="36" x14ac:dyDescent="0.4">
      <c r="A105" s="96" t="s">
        <v>348</v>
      </c>
      <c r="B105" s="101">
        <v>0</v>
      </c>
      <c r="C105" s="101">
        <v>0</v>
      </c>
      <c r="D105" s="101">
        <v>0</v>
      </c>
      <c r="E105" s="97">
        <v>1</v>
      </c>
      <c r="F105" s="101">
        <v>0</v>
      </c>
      <c r="G105" s="101">
        <v>0</v>
      </c>
      <c r="H105" s="96" t="s">
        <v>274</v>
      </c>
      <c r="I105" s="101">
        <v>0</v>
      </c>
      <c r="J105" s="101">
        <v>0</v>
      </c>
      <c r="K105" s="101">
        <v>0</v>
      </c>
      <c r="L105" s="97">
        <v>1</v>
      </c>
      <c r="M105" s="101">
        <v>0</v>
      </c>
      <c r="N105" s="101">
        <v>0</v>
      </c>
      <c r="O105" s="96" t="s">
        <v>234</v>
      </c>
      <c r="P105" s="101">
        <v>0</v>
      </c>
      <c r="Q105" s="101">
        <v>0</v>
      </c>
      <c r="R105" s="101">
        <v>0</v>
      </c>
      <c r="S105" s="97">
        <v>1</v>
      </c>
      <c r="T105" s="101">
        <v>0</v>
      </c>
      <c r="U105" s="101">
        <v>0</v>
      </c>
      <c r="V105" s="96" t="s">
        <v>348</v>
      </c>
      <c r="W105" s="101">
        <v>0</v>
      </c>
      <c r="X105" s="101">
        <v>0</v>
      </c>
      <c r="Y105" s="101">
        <v>0</v>
      </c>
      <c r="Z105" s="97">
        <v>1</v>
      </c>
      <c r="AA105" s="101">
        <v>0</v>
      </c>
      <c r="AB105" s="101">
        <v>0</v>
      </c>
      <c r="AC105" s="96" t="s">
        <v>262</v>
      </c>
      <c r="AD105" s="101">
        <v>0</v>
      </c>
      <c r="AE105" s="101">
        <v>0</v>
      </c>
      <c r="AF105" s="101">
        <v>0</v>
      </c>
      <c r="AG105" s="97">
        <v>1</v>
      </c>
      <c r="AH105" s="101">
        <v>0</v>
      </c>
      <c r="AI105" s="101">
        <v>0</v>
      </c>
    </row>
    <row r="106" spans="1:35" ht="18" x14ac:dyDescent="0.4">
      <c r="A106" s="96" t="s">
        <v>349</v>
      </c>
      <c r="B106" s="101">
        <v>0</v>
      </c>
      <c r="C106" s="101">
        <v>0</v>
      </c>
      <c r="D106" s="101">
        <v>0</v>
      </c>
      <c r="E106" s="97">
        <v>1</v>
      </c>
      <c r="F106" s="101">
        <v>0</v>
      </c>
      <c r="G106" s="101">
        <v>0</v>
      </c>
      <c r="H106" s="96" t="s">
        <v>331</v>
      </c>
      <c r="I106" s="101">
        <v>0</v>
      </c>
      <c r="J106" s="101">
        <v>0</v>
      </c>
      <c r="K106" s="101">
        <v>0</v>
      </c>
      <c r="L106" s="97">
        <v>1</v>
      </c>
      <c r="M106" s="101">
        <v>0</v>
      </c>
      <c r="N106" s="101">
        <v>0</v>
      </c>
      <c r="O106" s="96" t="s">
        <v>284</v>
      </c>
      <c r="P106" s="101">
        <v>0</v>
      </c>
      <c r="Q106" s="101">
        <v>0</v>
      </c>
      <c r="R106" s="101">
        <v>0</v>
      </c>
      <c r="S106" s="97">
        <v>1</v>
      </c>
      <c r="T106" s="101">
        <v>0</v>
      </c>
      <c r="U106" s="101">
        <v>0</v>
      </c>
      <c r="V106" s="96" t="s">
        <v>349</v>
      </c>
      <c r="W106" s="101">
        <v>0</v>
      </c>
      <c r="X106" s="101">
        <v>0</v>
      </c>
      <c r="Y106" s="101">
        <v>0</v>
      </c>
      <c r="Z106" s="97">
        <v>1</v>
      </c>
      <c r="AA106" s="101">
        <v>0</v>
      </c>
      <c r="AB106" s="101">
        <v>0</v>
      </c>
      <c r="AC106" s="96" t="s">
        <v>347</v>
      </c>
      <c r="AD106" s="101">
        <v>0</v>
      </c>
      <c r="AE106" s="101">
        <v>0</v>
      </c>
      <c r="AF106" s="101">
        <v>0</v>
      </c>
      <c r="AG106" s="97">
        <v>1</v>
      </c>
      <c r="AH106" s="101">
        <v>0</v>
      </c>
      <c r="AI106" s="101">
        <v>0</v>
      </c>
    </row>
    <row r="107" spans="1:35" ht="18" x14ac:dyDescent="0.4">
      <c r="A107" s="96" t="s">
        <v>228</v>
      </c>
      <c r="B107" s="101">
        <v>0</v>
      </c>
      <c r="C107" s="101">
        <v>0</v>
      </c>
      <c r="D107" s="101">
        <v>0</v>
      </c>
      <c r="E107" s="97">
        <v>1</v>
      </c>
      <c r="F107" s="101">
        <v>0</v>
      </c>
      <c r="G107" s="101">
        <v>0</v>
      </c>
      <c r="H107" s="96" t="s">
        <v>332</v>
      </c>
      <c r="I107" s="101">
        <v>0</v>
      </c>
      <c r="J107" s="101">
        <v>0</v>
      </c>
      <c r="K107" s="101">
        <v>0</v>
      </c>
      <c r="L107" s="97">
        <v>1</v>
      </c>
      <c r="M107" s="101">
        <v>0</v>
      </c>
      <c r="N107" s="101">
        <v>0</v>
      </c>
      <c r="O107" s="96" t="s">
        <v>316</v>
      </c>
      <c r="P107" s="101">
        <v>0</v>
      </c>
      <c r="Q107" s="101">
        <v>0</v>
      </c>
      <c r="R107" s="101">
        <v>0</v>
      </c>
      <c r="S107" s="97">
        <v>1</v>
      </c>
      <c r="T107" s="101">
        <v>0</v>
      </c>
      <c r="U107" s="101">
        <v>0</v>
      </c>
      <c r="V107" s="96" t="s">
        <v>228</v>
      </c>
      <c r="W107" s="101">
        <v>0</v>
      </c>
      <c r="X107" s="101">
        <v>0</v>
      </c>
      <c r="Y107" s="101">
        <v>0</v>
      </c>
      <c r="Z107" s="97">
        <v>1</v>
      </c>
      <c r="AA107" s="101">
        <v>0</v>
      </c>
      <c r="AB107" s="101">
        <v>0</v>
      </c>
      <c r="AC107" s="96" t="s">
        <v>270</v>
      </c>
      <c r="AD107" s="101">
        <v>0</v>
      </c>
      <c r="AE107" s="101">
        <v>0</v>
      </c>
      <c r="AF107" s="101">
        <v>0</v>
      </c>
      <c r="AG107" s="97">
        <v>1</v>
      </c>
      <c r="AH107" s="101">
        <v>0</v>
      </c>
      <c r="AI107" s="101">
        <v>0</v>
      </c>
    </row>
    <row r="108" spans="1:35" ht="36" x14ac:dyDescent="0.4">
      <c r="A108" s="96" t="s">
        <v>350</v>
      </c>
      <c r="B108" s="101">
        <v>0</v>
      </c>
      <c r="C108" s="101">
        <v>0</v>
      </c>
      <c r="D108" s="101">
        <v>0</v>
      </c>
      <c r="E108" s="97">
        <v>1</v>
      </c>
      <c r="F108" s="101">
        <v>0</v>
      </c>
      <c r="G108" s="101">
        <v>0</v>
      </c>
      <c r="H108" s="96" t="s">
        <v>348</v>
      </c>
      <c r="I108" s="101">
        <v>0</v>
      </c>
      <c r="J108" s="101">
        <v>0</v>
      </c>
      <c r="K108" s="101">
        <v>0</v>
      </c>
      <c r="L108" s="97">
        <v>1</v>
      </c>
      <c r="M108" s="101">
        <v>0</v>
      </c>
      <c r="N108" s="101">
        <v>0</v>
      </c>
      <c r="O108" s="96" t="s">
        <v>270</v>
      </c>
      <c r="P108" s="101">
        <v>0</v>
      </c>
      <c r="Q108" s="101">
        <v>0</v>
      </c>
      <c r="R108" s="101">
        <v>0</v>
      </c>
      <c r="S108" s="97">
        <v>1</v>
      </c>
      <c r="T108" s="101">
        <v>0</v>
      </c>
      <c r="U108" s="101">
        <v>0</v>
      </c>
      <c r="V108" s="96" t="s">
        <v>350</v>
      </c>
      <c r="W108" s="101">
        <v>0</v>
      </c>
      <c r="X108" s="101">
        <v>0</v>
      </c>
      <c r="Y108" s="101">
        <v>0</v>
      </c>
      <c r="Z108" s="97">
        <v>1</v>
      </c>
      <c r="AA108" s="101">
        <v>0</v>
      </c>
      <c r="AB108" s="101">
        <v>0</v>
      </c>
      <c r="AC108" s="96" t="s">
        <v>283</v>
      </c>
      <c r="AD108" s="101">
        <v>0</v>
      </c>
      <c r="AE108" s="101">
        <v>0</v>
      </c>
      <c r="AF108" s="101">
        <v>0</v>
      </c>
      <c r="AG108" s="97">
        <v>1</v>
      </c>
      <c r="AH108" s="101">
        <v>0</v>
      </c>
      <c r="AI108" s="101">
        <v>0</v>
      </c>
    </row>
    <row r="109" spans="1:35" ht="18" x14ac:dyDescent="0.4">
      <c r="A109" s="96" t="s">
        <v>256</v>
      </c>
      <c r="B109" s="101">
        <v>0</v>
      </c>
      <c r="C109" s="101">
        <v>0</v>
      </c>
      <c r="D109" s="101">
        <v>0</v>
      </c>
      <c r="E109" s="97">
        <v>1</v>
      </c>
      <c r="F109" s="101">
        <v>0</v>
      </c>
      <c r="G109" s="101">
        <v>0</v>
      </c>
      <c r="H109" s="96" t="s">
        <v>349</v>
      </c>
      <c r="I109" s="101">
        <v>0</v>
      </c>
      <c r="J109" s="101">
        <v>0</v>
      </c>
      <c r="K109" s="101">
        <v>0</v>
      </c>
      <c r="L109" s="97">
        <v>1</v>
      </c>
      <c r="M109" s="101">
        <v>0</v>
      </c>
      <c r="N109" s="101">
        <v>0</v>
      </c>
      <c r="O109" s="96" t="s">
        <v>231</v>
      </c>
      <c r="P109" s="101">
        <v>0</v>
      </c>
      <c r="Q109" s="101">
        <v>0</v>
      </c>
      <c r="R109" s="101">
        <v>0</v>
      </c>
      <c r="S109" s="97">
        <v>1</v>
      </c>
      <c r="T109" s="101">
        <v>0</v>
      </c>
      <c r="U109" s="101">
        <v>0</v>
      </c>
      <c r="V109" s="96" t="s">
        <v>256</v>
      </c>
      <c r="W109" s="101">
        <v>0</v>
      </c>
      <c r="X109" s="101">
        <v>0</v>
      </c>
      <c r="Y109" s="101">
        <v>0</v>
      </c>
      <c r="Z109" s="97">
        <v>1</v>
      </c>
      <c r="AA109" s="101">
        <v>0</v>
      </c>
      <c r="AB109" s="101">
        <v>0</v>
      </c>
      <c r="AC109" s="96" t="s">
        <v>231</v>
      </c>
      <c r="AD109" s="101">
        <v>0</v>
      </c>
      <c r="AE109" s="101">
        <v>0</v>
      </c>
      <c r="AF109" s="101">
        <v>0</v>
      </c>
      <c r="AG109" s="97">
        <v>1</v>
      </c>
      <c r="AH109" s="101">
        <v>0</v>
      </c>
      <c r="AI109" s="101">
        <v>0</v>
      </c>
    </row>
    <row r="110" spans="1:35" ht="36" x14ac:dyDescent="0.4">
      <c r="A110" s="96" t="s">
        <v>315</v>
      </c>
      <c r="B110" s="101">
        <v>0</v>
      </c>
      <c r="C110" s="101">
        <v>0</v>
      </c>
      <c r="D110" s="101">
        <v>0</v>
      </c>
      <c r="E110" s="97">
        <v>1</v>
      </c>
      <c r="F110" s="101">
        <v>0</v>
      </c>
      <c r="G110" s="101">
        <v>0</v>
      </c>
      <c r="H110" s="96" t="s">
        <v>228</v>
      </c>
      <c r="I110" s="101">
        <v>0</v>
      </c>
      <c r="J110" s="101">
        <v>0</v>
      </c>
      <c r="K110" s="101">
        <v>0</v>
      </c>
      <c r="L110" s="97">
        <v>1</v>
      </c>
      <c r="M110" s="101">
        <v>0</v>
      </c>
      <c r="N110" s="101">
        <v>0</v>
      </c>
      <c r="O110" s="96" t="s">
        <v>274</v>
      </c>
      <c r="P110" s="101">
        <v>0</v>
      </c>
      <c r="Q110" s="101">
        <v>0</v>
      </c>
      <c r="R110" s="101">
        <v>0</v>
      </c>
      <c r="S110" s="97">
        <v>1</v>
      </c>
      <c r="T110" s="101">
        <v>0</v>
      </c>
      <c r="U110" s="101">
        <v>0</v>
      </c>
      <c r="V110" s="96" t="s">
        <v>315</v>
      </c>
      <c r="W110" s="101">
        <v>0</v>
      </c>
      <c r="X110" s="101">
        <v>0</v>
      </c>
      <c r="Y110" s="101">
        <v>0</v>
      </c>
      <c r="Z110" s="97">
        <v>1</v>
      </c>
      <c r="AA110" s="101">
        <v>0</v>
      </c>
      <c r="AB110" s="101">
        <v>0</v>
      </c>
      <c r="AC110" s="96" t="s">
        <v>348</v>
      </c>
      <c r="AD110" s="101">
        <v>0</v>
      </c>
      <c r="AE110" s="101">
        <v>0</v>
      </c>
      <c r="AF110" s="101">
        <v>0</v>
      </c>
      <c r="AG110" s="97">
        <v>1</v>
      </c>
      <c r="AH110" s="101">
        <v>0</v>
      </c>
      <c r="AI110" s="101">
        <v>0</v>
      </c>
    </row>
    <row r="111" spans="1:35" ht="18" x14ac:dyDescent="0.4">
      <c r="A111" s="96" t="s">
        <v>235</v>
      </c>
      <c r="B111" s="101">
        <v>0</v>
      </c>
      <c r="C111" s="101">
        <v>0</v>
      </c>
      <c r="D111" s="101">
        <v>0</v>
      </c>
      <c r="E111" s="97">
        <v>1</v>
      </c>
      <c r="F111" s="101">
        <v>0</v>
      </c>
      <c r="G111" s="101">
        <v>0</v>
      </c>
      <c r="H111" s="96" t="s">
        <v>350</v>
      </c>
      <c r="I111" s="101">
        <v>0</v>
      </c>
      <c r="J111" s="101">
        <v>0</v>
      </c>
      <c r="K111" s="101">
        <v>0</v>
      </c>
      <c r="L111" s="97">
        <v>1</v>
      </c>
      <c r="M111" s="101">
        <v>0</v>
      </c>
      <c r="N111" s="101">
        <v>0</v>
      </c>
      <c r="O111" s="96" t="s">
        <v>331</v>
      </c>
      <c r="P111" s="101">
        <v>0</v>
      </c>
      <c r="Q111" s="101">
        <v>0</v>
      </c>
      <c r="R111" s="101">
        <v>0</v>
      </c>
      <c r="S111" s="97">
        <v>1</v>
      </c>
      <c r="T111" s="101">
        <v>0</v>
      </c>
      <c r="U111" s="101">
        <v>0</v>
      </c>
      <c r="V111" s="96" t="s">
        <v>235</v>
      </c>
      <c r="W111" s="101">
        <v>0</v>
      </c>
      <c r="X111" s="101">
        <v>0</v>
      </c>
      <c r="Y111" s="101">
        <v>0</v>
      </c>
      <c r="Z111" s="97">
        <v>1</v>
      </c>
      <c r="AA111" s="101">
        <v>0</v>
      </c>
      <c r="AB111" s="101">
        <v>0</v>
      </c>
      <c r="AC111" s="96" t="s">
        <v>349</v>
      </c>
      <c r="AD111" s="101">
        <v>0</v>
      </c>
      <c r="AE111" s="101">
        <v>0</v>
      </c>
      <c r="AF111" s="101">
        <v>0</v>
      </c>
      <c r="AG111" s="97">
        <v>1</v>
      </c>
      <c r="AH111" s="101">
        <v>0</v>
      </c>
      <c r="AI111" s="101">
        <v>0</v>
      </c>
    </row>
    <row r="112" spans="1:35" ht="18" x14ac:dyDescent="0.4">
      <c r="A112" s="96" t="s">
        <v>323</v>
      </c>
      <c r="B112" s="101">
        <v>0</v>
      </c>
      <c r="C112" s="101">
        <v>0</v>
      </c>
      <c r="D112" s="101">
        <v>0</v>
      </c>
      <c r="E112" s="97">
        <v>1</v>
      </c>
      <c r="F112" s="101">
        <v>0</v>
      </c>
      <c r="G112" s="101">
        <v>0</v>
      </c>
      <c r="H112" s="96" t="s">
        <v>256</v>
      </c>
      <c r="I112" s="101">
        <v>0</v>
      </c>
      <c r="J112" s="101">
        <v>0</v>
      </c>
      <c r="K112" s="101">
        <v>0</v>
      </c>
      <c r="L112" s="97">
        <v>1</v>
      </c>
      <c r="M112" s="101">
        <v>0</v>
      </c>
      <c r="N112" s="101">
        <v>0</v>
      </c>
      <c r="O112" s="96" t="s">
        <v>332</v>
      </c>
      <c r="P112" s="101">
        <v>0</v>
      </c>
      <c r="Q112" s="101">
        <v>0</v>
      </c>
      <c r="R112" s="101">
        <v>0</v>
      </c>
      <c r="S112" s="97">
        <v>1</v>
      </c>
      <c r="T112" s="101">
        <v>0</v>
      </c>
      <c r="U112" s="101">
        <v>0</v>
      </c>
      <c r="V112" s="96" t="s">
        <v>323</v>
      </c>
      <c r="W112" s="101">
        <v>0</v>
      </c>
      <c r="X112" s="101">
        <v>0</v>
      </c>
      <c r="Y112" s="101">
        <v>0</v>
      </c>
      <c r="Z112" s="97">
        <v>1</v>
      </c>
      <c r="AA112" s="101">
        <v>0</v>
      </c>
      <c r="AB112" s="101">
        <v>0</v>
      </c>
      <c r="AC112" s="96" t="s">
        <v>228</v>
      </c>
      <c r="AD112" s="101">
        <v>0</v>
      </c>
      <c r="AE112" s="101">
        <v>0</v>
      </c>
      <c r="AF112" s="101">
        <v>0</v>
      </c>
      <c r="AG112" s="97">
        <v>1</v>
      </c>
      <c r="AH112" s="101">
        <v>0</v>
      </c>
      <c r="AI112" s="101">
        <v>0</v>
      </c>
    </row>
    <row r="113" spans="1:35" ht="36" x14ac:dyDescent="0.4">
      <c r="A113" s="96" t="s">
        <v>300</v>
      </c>
      <c r="B113" s="101">
        <v>0</v>
      </c>
      <c r="C113" s="101">
        <v>0</v>
      </c>
      <c r="D113" s="101">
        <v>0</v>
      </c>
      <c r="E113" s="97">
        <v>1</v>
      </c>
      <c r="F113" s="101">
        <v>0</v>
      </c>
      <c r="G113" s="101">
        <v>0</v>
      </c>
      <c r="H113" s="96" t="s">
        <v>315</v>
      </c>
      <c r="I113" s="101">
        <v>0</v>
      </c>
      <c r="J113" s="101">
        <v>0</v>
      </c>
      <c r="K113" s="101">
        <v>0</v>
      </c>
      <c r="L113" s="97">
        <v>1</v>
      </c>
      <c r="M113" s="101">
        <v>0</v>
      </c>
      <c r="N113" s="101">
        <v>0</v>
      </c>
      <c r="O113" s="96" t="s">
        <v>348</v>
      </c>
      <c r="P113" s="101">
        <v>0</v>
      </c>
      <c r="Q113" s="101">
        <v>0</v>
      </c>
      <c r="R113" s="101">
        <v>0</v>
      </c>
      <c r="S113" s="97">
        <v>1</v>
      </c>
      <c r="T113" s="101">
        <v>0</v>
      </c>
      <c r="U113" s="101">
        <v>0</v>
      </c>
      <c r="V113" s="96" t="s">
        <v>300</v>
      </c>
      <c r="W113" s="101">
        <v>0</v>
      </c>
      <c r="X113" s="101">
        <v>0</v>
      </c>
      <c r="Y113" s="101">
        <v>0</v>
      </c>
      <c r="Z113" s="97">
        <v>1</v>
      </c>
      <c r="AA113" s="101">
        <v>0</v>
      </c>
      <c r="AB113" s="101">
        <v>0</v>
      </c>
      <c r="AC113" s="96" t="s">
        <v>350</v>
      </c>
      <c r="AD113" s="101">
        <v>0</v>
      </c>
      <c r="AE113" s="101">
        <v>0</v>
      </c>
      <c r="AF113" s="101">
        <v>0</v>
      </c>
      <c r="AG113" s="97">
        <v>1</v>
      </c>
      <c r="AH113" s="101">
        <v>0</v>
      </c>
      <c r="AI113" s="101">
        <v>0</v>
      </c>
    </row>
    <row r="114" spans="1:35" ht="18" x14ac:dyDescent="0.4">
      <c r="A114" s="96" t="s">
        <v>351</v>
      </c>
      <c r="B114" s="101">
        <v>0</v>
      </c>
      <c r="C114" s="101">
        <v>0</v>
      </c>
      <c r="D114" s="101">
        <v>0</v>
      </c>
      <c r="E114" s="97">
        <v>1</v>
      </c>
      <c r="F114" s="101">
        <v>0</v>
      </c>
      <c r="G114" s="101">
        <v>0</v>
      </c>
      <c r="H114" s="96" t="s">
        <v>235</v>
      </c>
      <c r="I114" s="101">
        <v>0</v>
      </c>
      <c r="J114" s="101">
        <v>0</v>
      </c>
      <c r="K114" s="101">
        <v>0</v>
      </c>
      <c r="L114" s="97">
        <v>1</v>
      </c>
      <c r="M114" s="101">
        <v>0</v>
      </c>
      <c r="N114" s="101">
        <v>0</v>
      </c>
      <c r="O114" s="96" t="s">
        <v>349</v>
      </c>
      <c r="P114" s="101">
        <v>0</v>
      </c>
      <c r="Q114" s="101">
        <v>0</v>
      </c>
      <c r="R114" s="101">
        <v>0</v>
      </c>
      <c r="S114" s="97">
        <v>1</v>
      </c>
      <c r="T114" s="101">
        <v>0</v>
      </c>
      <c r="U114" s="101">
        <v>0</v>
      </c>
      <c r="V114" s="96" t="s">
        <v>351</v>
      </c>
      <c r="W114" s="101">
        <v>0</v>
      </c>
      <c r="X114" s="101">
        <v>0</v>
      </c>
      <c r="Y114" s="101">
        <v>0</v>
      </c>
      <c r="Z114" s="97">
        <v>1</v>
      </c>
      <c r="AA114" s="101">
        <v>0</v>
      </c>
      <c r="AB114" s="101">
        <v>0</v>
      </c>
      <c r="AC114" s="96" t="s">
        <v>256</v>
      </c>
      <c r="AD114" s="101">
        <v>0</v>
      </c>
      <c r="AE114" s="101">
        <v>0</v>
      </c>
      <c r="AF114" s="101">
        <v>0</v>
      </c>
      <c r="AG114" s="97">
        <v>1</v>
      </c>
      <c r="AH114" s="101">
        <v>0</v>
      </c>
      <c r="AI114" s="101">
        <v>0</v>
      </c>
    </row>
    <row r="115" spans="1:35" ht="18" x14ac:dyDescent="0.4">
      <c r="A115" s="96" t="s">
        <v>352</v>
      </c>
      <c r="B115" s="101">
        <v>0</v>
      </c>
      <c r="C115" s="101">
        <v>0</v>
      </c>
      <c r="D115" s="101">
        <v>0</v>
      </c>
      <c r="E115" s="97">
        <v>1</v>
      </c>
      <c r="F115" s="101">
        <v>0</v>
      </c>
      <c r="G115" s="101">
        <v>0</v>
      </c>
      <c r="H115" s="96" t="s">
        <v>323</v>
      </c>
      <c r="I115" s="101">
        <v>0</v>
      </c>
      <c r="J115" s="101">
        <v>0</v>
      </c>
      <c r="K115" s="101">
        <v>0</v>
      </c>
      <c r="L115" s="97">
        <v>1</v>
      </c>
      <c r="M115" s="101">
        <v>0</v>
      </c>
      <c r="N115" s="101">
        <v>0</v>
      </c>
      <c r="O115" s="96" t="s">
        <v>228</v>
      </c>
      <c r="P115" s="101">
        <v>0</v>
      </c>
      <c r="Q115" s="101">
        <v>0</v>
      </c>
      <c r="R115" s="101">
        <v>0</v>
      </c>
      <c r="S115" s="97">
        <v>1</v>
      </c>
      <c r="T115" s="101">
        <v>0</v>
      </c>
      <c r="U115" s="101">
        <v>0</v>
      </c>
      <c r="V115" s="96" t="s">
        <v>352</v>
      </c>
      <c r="W115" s="101">
        <v>0</v>
      </c>
      <c r="X115" s="101">
        <v>0</v>
      </c>
      <c r="Y115" s="101">
        <v>0</v>
      </c>
      <c r="Z115" s="97">
        <v>1</v>
      </c>
      <c r="AA115" s="101">
        <v>0</v>
      </c>
      <c r="AB115" s="101">
        <v>0</v>
      </c>
      <c r="AC115" s="96" t="s">
        <v>351</v>
      </c>
      <c r="AD115" s="101">
        <v>0</v>
      </c>
      <c r="AE115" s="101">
        <v>0</v>
      </c>
      <c r="AF115" s="101">
        <v>0</v>
      </c>
      <c r="AG115" s="97">
        <v>1</v>
      </c>
      <c r="AH115" s="101">
        <v>0</v>
      </c>
      <c r="AI115" s="101">
        <v>0</v>
      </c>
    </row>
    <row r="116" spans="1:35" ht="18" x14ac:dyDescent="0.4">
      <c r="A116" s="96" t="s">
        <v>353</v>
      </c>
      <c r="B116" s="101">
        <v>0</v>
      </c>
      <c r="C116" s="101">
        <v>0</v>
      </c>
      <c r="D116" s="101">
        <v>0</v>
      </c>
      <c r="E116" s="97">
        <v>1</v>
      </c>
      <c r="F116" s="101">
        <v>0</v>
      </c>
      <c r="G116" s="101">
        <v>0</v>
      </c>
      <c r="H116" s="96" t="s">
        <v>300</v>
      </c>
      <c r="I116" s="101">
        <v>0</v>
      </c>
      <c r="J116" s="101">
        <v>0</v>
      </c>
      <c r="K116" s="101">
        <v>0</v>
      </c>
      <c r="L116" s="97">
        <v>1</v>
      </c>
      <c r="M116" s="101">
        <v>0</v>
      </c>
      <c r="N116" s="101">
        <v>0</v>
      </c>
      <c r="O116" s="96" t="s">
        <v>350</v>
      </c>
      <c r="P116" s="101">
        <v>0</v>
      </c>
      <c r="Q116" s="101">
        <v>0</v>
      </c>
      <c r="R116" s="101">
        <v>0</v>
      </c>
      <c r="S116" s="97">
        <v>1</v>
      </c>
      <c r="T116" s="101">
        <v>0</v>
      </c>
      <c r="U116" s="101">
        <v>0</v>
      </c>
      <c r="V116" s="96" t="s">
        <v>353</v>
      </c>
      <c r="W116" s="101">
        <v>0</v>
      </c>
      <c r="X116" s="101">
        <v>0</v>
      </c>
      <c r="Y116" s="101">
        <v>0</v>
      </c>
      <c r="Z116" s="97">
        <v>1</v>
      </c>
      <c r="AA116" s="101">
        <v>0</v>
      </c>
      <c r="AB116" s="101">
        <v>0</v>
      </c>
      <c r="AC116" s="96" t="s">
        <v>352</v>
      </c>
      <c r="AD116" s="101">
        <v>0</v>
      </c>
      <c r="AE116" s="101">
        <v>0</v>
      </c>
      <c r="AF116" s="101">
        <v>0</v>
      </c>
      <c r="AG116" s="97">
        <v>1</v>
      </c>
      <c r="AH116" s="101">
        <v>0</v>
      </c>
      <c r="AI116" s="101">
        <v>0</v>
      </c>
    </row>
    <row r="117" spans="1:35" ht="18" x14ac:dyDescent="0.4">
      <c r="A117" s="96" t="s">
        <v>240</v>
      </c>
      <c r="B117" s="101">
        <v>0</v>
      </c>
      <c r="C117" s="101">
        <v>0</v>
      </c>
      <c r="D117" s="101">
        <v>0</v>
      </c>
      <c r="E117" s="97">
        <v>1</v>
      </c>
      <c r="F117" s="101">
        <v>0</v>
      </c>
      <c r="G117" s="101">
        <v>0</v>
      </c>
      <c r="H117" s="96" t="s">
        <v>351</v>
      </c>
      <c r="I117" s="101">
        <v>0</v>
      </c>
      <c r="J117" s="101">
        <v>0</v>
      </c>
      <c r="K117" s="101">
        <v>0</v>
      </c>
      <c r="L117" s="97">
        <v>1</v>
      </c>
      <c r="M117" s="101">
        <v>0</v>
      </c>
      <c r="N117" s="101">
        <v>0</v>
      </c>
      <c r="O117" s="96" t="s">
        <v>256</v>
      </c>
      <c r="P117" s="101">
        <v>0</v>
      </c>
      <c r="Q117" s="101">
        <v>0</v>
      </c>
      <c r="R117" s="101">
        <v>0</v>
      </c>
      <c r="S117" s="97">
        <v>1</v>
      </c>
      <c r="T117" s="101">
        <v>0</v>
      </c>
      <c r="U117" s="101">
        <v>0</v>
      </c>
      <c r="V117" s="96" t="s">
        <v>240</v>
      </c>
      <c r="W117" s="101">
        <v>0</v>
      </c>
      <c r="X117" s="101">
        <v>0</v>
      </c>
      <c r="Y117" s="101">
        <v>0</v>
      </c>
      <c r="Z117" s="97">
        <v>1</v>
      </c>
      <c r="AA117" s="101">
        <v>0</v>
      </c>
      <c r="AB117" s="101">
        <v>0</v>
      </c>
      <c r="AC117" s="96" t="s">
        <v>353</v>
      </c>
      <c r="AD117" s="101">
        <v>0</v>
      </c>
      <c r="AE117" s="101">
        <v>0</v>
      </c>
      <c r="AF117" s="101">
        <v>0</v>
      </c>
      <c r="AG117" s="97">
        <v>1</v>
      </c>
      <c r="AH117" s="101">
        <v>0</v>
      </c>
      <c r="AI117" s="101">
        <v>0</v>
      </c>
    </row>
    <row r="118" spans="1:35" ht="18" x14ac:dyDescent="0.4">
      <c r="A118" s="96" t="s">
        <v>354</v>
      </c>
      <c r="B118" s="101">
        <v>0</v>
      </c>
      <c r="C118" s="101">
        <v>0</v>
      </c>
      <c r="D118" s="101">
        <v>0</v>
      </c>
      <c r="E118" s="97">
        <v>1</v>
      </c>
      <c r="F118" s="101">
        <v>0</v>
      </c>
      <c r="G118" s="101">
        <v>0</v>
      </c>
      <c r="H118" s="96" t="s">
        <v>352</v>
      </c>
      <c r="I118" s="101">
        <v>0</v>
      </c>
      <c r="J118" s="101">
        <v>0</v>
      </c>
      <c r="K118" s="101">
        <v>0</v>
      </c>
      <c r="L118" s="97">
        <v>1</v>
      </c>
      <c r="M118" s="101">
        <v>0</v>
      </c>
      <c r="N118" s="101">
        <v>0</v>
      </c>
      <c r="O118" s="96" t="s">
        <v>315</v>
      </c>
      <c r="P118" s="101">
        <v>0</v>
      </c>
      <c r="Q118" s="101">
        <v>0</v>
      </c>
      <c r="R118" s="101">
        <v>0</v>
      </c>
      <c r="S118" s="97">
        <v>1</v>
      </c>
      <c r="T118" s="101">
        <v>0</v>
      </c>
      <c r="U118" s="101">
        <v>0</v>
      </c>
      <c r="V118" s="96" t="s">
        <v>354</v>
      </c>
      <c r="W118" s="101">
        <v>0</v>
      </c>
      <c r="X118" s="101">
        <v>0</v>
      </c>
      <c r="Y118" s="101">
        <v>0</v>
      </c>
      <c r="Z118" s="97">
        <v>1</v>
      </c>
      <c r="AA118" s="101">
        <v>0</v>
      </c>
      <c r="AB118" s="101">
        <v>0</v>
      </c>
      <c r="AC118" s="96" t="s">
        <v>240</v>
      </c>
      <c r="AD118" s="101">
        <v>0</v>
      </c>
      <c r="AE118" s="101">
        <v>0</v>
      </c>
      <c r="AF118" s="101">
        <v>0</v>
      </c>
      <c r="AG118" s="97">
        <v>1</v>
      </c>
      <c r="AH118" s="101">
        <v>0</v>
      </c>
      <c r="AI118" s="101">
        <v>0</v>
      </c>
    </row>
    <row r="119" spans="1:35" ht="18" x14ac:dyDescent="0.4">
      <c r="A119" s="96" t="s">
        <v>216</v>
      </c>
      <c r="B119" s="101">
        <v>0</v>
      </c>
      <c r="C119" s="101">
        <v>0</v>
      </c>
      <c r="D119" s="101">
        <v>0</v>
      </c>
      <c r="E119" s="97">
        <v>1</v>
      </c>
      <c r="F119" s="101">
        <v>0</v>
      </c>
      <c r="G119" s="101">
        <v>0</v>
      </c>
      <c r="H119" s="96" t="s">
        <v>353</v>
      </c>
      <c r="I119" s="101">
        <v>0</v>
      </c>
      <c r="J119" s="101">
        <v>0</v>
      </c>
      <c r="K119" s="101">
        <v>0</v>
      </c>
      <c r="L119" s="97">
        <v>1</v>
      </c>
      <c r="M119" s="101">
        <v>0</v>
      </c>
      <c r="N119" s="101">
        <v>0</v>
      </c>
      <c r="O119" s="96" t="s">
        <v>235</v>
      </c>
      <c r="P119" s="101">
        <v>0</v>
      </c>
      <c r="Q119" s="101">
        <v>0</v>
      </c>
      <c r="R119" s="101">
        <v>0</v>
      </c>
      <c r="S119" s="97">
        <v>1</v>
      </c>
      <c r="T119" s="101">
        <v>0</v>
      </c>
      <c r="U119" s="101">
        <v>0</v>
      </c>
      <c r="V119" s="96" t="s">
        <v>216</v>
      </c>
      <c r="W119" s="101">
        <v>0</v>
      </c>
      <c r="X119" s="101">
        <v>0</v>
      </c>
      <c r="Y119" s="101">
        <v>0</v>
      </c>
      <c r="Z119" s="97">
        <v>1</v>
      </c>
      <c r="AA119" s="101">
        <v>0</v>
      </c>
      <c r="AB119" s="101">
        <v>0</v>
      </c>
      <c r="AC119" s="96" t="s">
        <v>354</v>
      </c>
      <c r="AD119" s="101">
        <v>0</v>
      </c>
      <c r="AE119" s="101">
        <v>0</v>
      </c>
      <c r="AF119" s="101">
        <v>0</v>
      </c>
      <c r="AG119" s="97">
        <v>1</v>
      </c>
      <c r="AH119" s="101">
        <v>0</v>
      </c>
      <c r="AI119" s="101">
        <v>0</v>
      </c>
    </row>
    <row r="120" spans="1:35" ht="18" x14ac:dyDescent="0.4">
      <c r="A120" s="96" t="s">
        <v>355</v>
      </c>
      <c r="B120" s="101">
        <v>0</v>
      </c>
      <c r="C120" s="101">
        <v>0</v>
      </c>
      <c r="D120" s="101">
        <v>0</v>
      </c>
      <c r="E120" s="97">
        <v>1</v>
      </c>
      <c r="F120" s="101">
        <v>0</v>
      </c>
      <c r="G120" s="101">
        <v>0</v>
      </c>
      <c r="H120" s="96" t="s">
        <v>354</v>
      </c>
      <c r="I120" s="101">
        <v>0</v>
      </c>
      <c r="J120" s="101">
        <v>0</v>
      </c>
      <c r="K120" s="101">
        <v>0</v>
      </c>
      <c r="L120" s="97">
        <v>1</v>
      </c>
      <c r="M120" s="101">
        <v>0</v>
      </c>
      <c r="N120" s="101">
        <v>0</v>
      </c>
      <c r="O120" s="96" t="s">
        <v>323</v>
      </c>
      <c r="P120" s="101">
        <v>0</v>
      </c>
      <c r="Q120" s="101">
        <v>0</v>
      </c>
      <c r="R120" s="101">
        <v>0</v>
      </c>
      <c r="S120" s="97">
        <v>1</v>
      </c>
      <c r="T120" s="101">
        <v>0</v>
      </c>
      <c r="U120" s="101">
        <v>0</v>
      </c>
      <c r="V120" s="96" t="s">
        <v>355</v>
      </c>
      <c r="W120" s="101">
        <v>0</v>
      </c>
      <c r="X120" s="101">
        <v>0</v>
      </c>
      <c r="Y120" s="101">
        <v>0</v>
      </c>
      <c r="Z120" s="97">
        <v>1</v>
      </c>
      <c r="AA120" s="101">
        <v>0</v>
      </c>
      <c r="AB120" s="101">
        <v>0</v>
      </c>
      <c r="AC120" s="96" t="s">
        <v>216</v>
      </c>
      <c r="AD120" s="101">
        <v>0</v>
      </c>
      <c r="AE120" s="101">
        <v>0</v>
      </c>
      <c r="AF120" s="101">
        <v>0</v>
      </c>
      <c r="AG120" s="97">
        <v>1</v>
      </c>
      <c r="AH120" s="101">
        <v>0</v>
      </c>
      <c r="AI120" s="101">
        <v>0</v>
      </c>
    </row>
    <row r="121" spans="1:35" ht="18" x14ac:dyDescent="0.4">
      <c r="A121" s="96" t="s">
        <v>263</v>
      </c>
      <c r="B121" s="101">
        <v>0</v>
      </c>
      <c r="C121" s="101">
        <v>0</v>
      </c>
      <c r="D121" s="101">
        <v>0</v>
      </c>
      <c r="E121" s="97">
        <v>1</v>
      </c>
      <c r="F121" s="101">
        <v>0</v>
      </c>
      <c r="G121" s="101">
        <v>0</v>
      </c>
      <c r="H121" s="96" t="s">
        <v>355</v>
      </c>
      <c r="I121" s="101">
        <v>0</v>
      </c>
      <c r="J121" s="101">
        <v>0</v>
      </c>
      <c r="K121" s="101">
        <v>0</v>
      </c>
      <c r="L121" s="97">
        <v>1</v>
      </c>
      <c r="M121" s="101">
        <v>0</v>
      </c>
      <c r="N121" s="101">
        <v>0</v>
      </c>
      <c r="O121" s="96" t="s">
        <v>300</v>
      </c>
      <c r="P121" s="101">
        <v>0</v>
      </c>
      <c r="Q121" s="101">
        <v>0</v>
      </c>
      <c r="R121" s="101">
        <v>0</v>
      </c>
      <c r="S121" s="97">
        <v>1</v>
      </c>
      <c r="T121" s="101">
        <v>0</v>
      </c>
      <c r="U121" s="101">
        <v>0</v>
      </c>
      <c r="V121" s="96" t="s">
        <v>263</v>
      </c>
      <c r="W121" s="101">
        <v>0</v>
      </c>
      <c r="X121" s="101">
        <v>0</v>
      </c>
      <c r="Y121" s="101">
        <v>0</v>
      </c>
      <c r="Z121" s="97">
        <v>1</v>
      </c>
      <c r="AA121" s="101">
        <v>0</v>
      </c>
      <c r="AB121" s="101">
        <v>0</v>
      </c>
      <c r="AC121" s="96" t="s">
        <v>355</v>
      </c>
      <c r="AD121" s="101">
        <v>0</v>
      </c>
      <c r="AE121" s="101">
        <v>0</v>
      </c>
      <c r="AF121" s="101">
        <v>0</v>
      </c>
      <c r="AG121" s="97">
        <v>1</v>
      </c>
      <c r="AH121" s="101">
        <v>0</v>
      </c>
      <c r="AI121" s="101">
        <v>0</v>
      </c>
    </row>
    <row r="122" spans="1:35" ht="18" x14ac:dyDescent="0.4">
      <c r="A122" s="96" t="s">
        <v>319</v>
      </c>
      <c r="B122" s="101">
        <v>0</v>
      </c>
      <c r="C122" s="101">
        <v>0</v>
      </c>
      <c r="D122" s="101">
        <v>0</v>
      </c>
      <c r="E122" s="97">
        <v>1</v>
      </c>
      <c r="F122" s="101">
        <v>0</v>
      </c>
      <c r="G122" s="101">
        <v>0</v>
      </c>
      <c r="H122" s="96" t="s">
        <v>319</v>
      </c>
      <c r="I122" s="101">
        <v>0</v>
      </c>
      <c r="J122" s="101">
        <v>0</v>
      </c>
      <c r="K122" s="101">
        <v>0</v>
      </c>
      <c r="L122" s="97">
        <v>1</v>
      </c>
      <c r="M122" s="101">
        <v>0</v>
      </c>
      <c r="N122" s="101">
        <v>0</v>
      </c>
      <c r="O122" s="96" t="s">
        <v>351</v>
      </c>
      <c r="P122" s="101">
        <v>0</v>
      </c>
      <c r="Q122" s="101">
        <v>0</v>
      </c>
      <c r="R122" s="101">
        <v>0</v>
      </c>
      <c r="S122" s="97">
        <v>1</v>
      </c>
      <c r="T122" s="101">
        <v>0</v>
      </c>
      <c r="U122" s="101">
        <v>0</v>
      </c>
      <c r="V122" s="96" t="s">
        <v>319</v>
      </c>
      <c r="W122" s="101">
        <v>0</v>
      </c>
      <c r="X122" s="101">
        <v>0</v>
      </c>
      <c r="Y122" s="101">
        <v>0</v>
      </c>
      <c r="Z122" s="97">
        <v>1</v>
      </c>
      <c r="AA122" s="101">
        <v>0</v>
      </c>
      <c r="AB122" s="101">
        <v>0</v>
      </c>
      <c r="AC122" s="96" t="s">
        <v>263</v>
      </c>
      <c r="AD122" s="101">
        <v>0</v>
      </c>
      <c r="AE122" s="101">
        <v>0</v>
      </c>
      <c r="AF122" s="101">
        <v>0</v>
      </c>
      <c r="AG122" s="97">
        <v>1</v>
      </c>
      <c r="AH122" s="101">
        <v>0</v>
      </c>
      <c r="AI122" s="101">
        <v>0</v>
      </c>
    </row>
    <row r="123" spans="1:35" ht="18" x14ac:dyDescent="0.4">
      <c r="A123" s="96" t="s">
        <v>337</v>
      </c>
      <c r="B123" s="101">
        <v>0</v>
      </c>
      <c r="C123" s="101">
        <v>0</v>
      </c>
      <c r="D123" s="101">
        <v>0</v>
      </c>
      <c r="E123" s="97">
        <v>1</v>
      </c>
      <c r="F123" s="101">
        <v>0</v>
      </c>
      <c r="G123" s="101">
        <v>0</v>
      </c>
      <c r="H123" s="96" t="s">
        <v>337</v>
      </c>
      <c r="I123" s="101">
        <v>0</v>
      </c>
      <c r="J123" s="101">
        <v>0</v>
      </c>
      <c r="K123" s="101">
        <v>0</v>
      </c>
      <c r="L123" s="97">
        <v>1</v>
      </c>
      <c r="M123" s="101">
        <v>0</v>
      </c>
      <c r="N123" s="101">
        <v>0</v>
      </c>
      <c r="O123" s="96" t="s">
        <v>352</v>
      </c>
      <c r="P123" s="101">
        <v>0</v>
      </c>
      <c r="Q123" s="101">
        <v>0</v>
      </c>
      <c r="R123" s="101">
        <v>0</v>
      </c>
      <c r="S123" s="97">
        <v>1</v>
      </c>
      <c r="T123" s="101">
        <v>0</v>
      </c>
      <c r="U123" s="101">
        <v>0</v>
      </c>
      <c r="V123" s="96" t="s">
        <v>337</v>
      </c>
      <c r="W123" s="101">
        <v>0</v>
      </c>
      <c r="X123" s="101">
        <v>0</v>
      </c>
      <c r="Y123" s="101">
        <v>0</v>
      </c>
      <c r="Z123" s="97">
        <v>1</v>
      </c>
      <c r="AA123" s="101">
        <v>0</v>
      </c>
      <c r="AB123" s="101">
        <v>0</v>
      </c>
      <c r="AC123" s="96" t="s">
        <v>337</v>
      </c>
      <c r="AD123" s="101">
        <v>0</v>
      </c>
      <c r="AE123" s="101">
        <v>0</v>
      </c>
      <c r="AF123" s="101">
        <v>0</v>
      </c>
      <c r="AG123" s="97">
        <v>1</v>
      </c>
      <c r="AH123" s="101">
        <v>0</v>
      </c>
      <c r="AI123" s="101">
        <v>0</v>
      </c>
    </row>
    <row r="124" spans="1:35" ht="18" x14ac:dyDescent="0.4">
      <c r="A124" s="96" t="s">
        <v>356</v>
      </c>
      <c r="B124" s="101">
        <v>0</v>
      </c>
      <c r="C124" s="101">
        <v>0</v>
      </c>
      <c r="D124" s="101">
        <v>0</v>
      </c>
      <c r="E124" s="97">
        <v>1</v>
      </c>
      <c r="F124" s="101">
        <v>0</v>
      </c>
      <c r="G124" s="101">
        <v>0</v>
      </c>
      <c r="H124" s="96" t="s">
        <v>356</v>
      </c>
      <c r="I124" s="101">
        <v>0</v>
      </c>
      <c r="J124" s="101">
        <v>0</v>
      </c>
      <c r="K124" s="101">
        <v>0</v>
      </c>
      <c r="L124" s="97">
        <v>1</v>
      </c>
      <c r="M124" s="101">
        <v>0</v>
      </c>
      <c r="N124" s="101">
        <v>0</v>
      </c>
      <c r="O124" s="96" t="s">
        <v>353</v>
      </c>
      <c r="P124" s="101">
        <v>0</v>
      </c>
      <c r="Q124" s="101">
        <v>0</v>
      </c>
      <c r="R124" s="101">
        <v>0</v>
      </c>
      <c r="S124" s="97">
        <v>1</v>
      </c>
      <c r="T124" s="101">
        <v>0</v>
      </c>
      <c r="U124" s="101">
        <v>0</v>
      </c>
      <c r="V124" s="96" t="s">
        <v>356</v>
      </c>
      <c r="W124" s="101">
        <v>0</v>
      </c>
      <c r="X124" s="101">
        <v>0</v>
      </c>
      <c r="Y124" s="101">
        <v>0</v>
      </c>
      <c r="Z124" s="97">
        <v>1</v>
      </c>
      <c r="AA124" s="101">
        <v>0</v>
      </c>
      <c r="AB124" s="101">
        <v>0</v>
      </c>
      <c r="AC124" s="96" t="s">
        <v>356</v>
      </c>
      <c r="AD124" s="101">
        <v>0</v>
      </c>
      <c r="AE124" s="101">
        <v>0</v>
      </c>
      <c r="AF124" s="101">
        <v>0</v>
      </c>
      <c r="AG124" s="97">
        <v>1</v>
      </c>
      <c r="AH124" s="101">
        <v>0</v>
      </c>
      <c r="AI124" s="101">
        <v>0</v>
      </c>
    </row>
    <row r="125" spans="1:35" ht="18" x14ac:dyDescent="0.4">
      <c r="A125" s="96" t="s">
        <v>314</v>
      </c>
      <c r="B125" s="101">
        <v>0</v>
      </c>
      <c r="C125" s="101">
        <v>0</v>
      </c>
      <c r="D125" s="101">
        <v>0</v>
      </c>
      <c r="E125" s="97">
        <v>1</v>
      </c>
      <c r="F125" s="101">
        <v>0</v>
      </c>
      <c r="G125" s="101">
        <v>0</v>
      </c>
      <c r="H125" s="96" t="s">
        <v>314</v>
      </c>
      <c r="I125" s="101">
        <v>0</v>
      </c>
      <c r="J125" s="101">
        <v>0</v>
      </c>
      <c r="K125" s="101">
        <v>0</v>
      </c>
      <c r="L125" s="97">
        <v>1</v>
      </c>
      <c r="M125" s="101">
        <v>0</v>
      </c>
      <c r="N125" s="101">
        <v>0</v>
      </c>
      <c r="O125" s="96" t="s">
        <v>240</v>
      </c>
      <c r="P125" s="101">
        <v>0</v>
      </c>
      <c r="Q125" s="101">
        <v>0</v>
      </c>
      <c r="R125" s="101">
        <v>0</v>
      </c>
      <c r="S125" s="97">
        <v>1</v>
      </c>
      <c r="T125" s="101">
        <v>0</v>
      </c>
      <c r="U125" s="101">
        <v>0</v>
      </c>
      <c r="V125" s="96" t="s">
        <v>314</v>
      </c>
      <c r="W125" s="101">
        <v>0</v>
      </c>
      <c r="X125" s="101">
        <v>0</v>
      </c>
      <c r="Y125" s="101">
        <v>0</v>
      </c>
      <c r="Z125" s="97">
        <v>1</v>
      </c>
      <c r="AA125" s="101">
        <v>0</v>
      </c>
      <c r="AB125" s="101">
        <v>0</v>
      </c>
      <c r="AC125" s="96" t="s">
        <v>314</v>
      </c>
      <c r="AD125" s="101">
        <v>0</v>
      </c>
      <c r="AE125" s="101">
        <v>0</v>
      </c>
      <c r="AF125" s="101">
        <v>0</v>
      </c>
      <c r="AG125" s="97">
        <v>1</v>
      </c>
      <c r="AH125" s="101">
        <v>0</v>
      </c>
      <c r="AI125" s="101">
        <v>0</v>
      </c>
    </row>
    <row r="126" spans="1:35" ht="18" x14ac:dyDescent="0.4">
      <c r="A126" s="96" t="s">
        <v>322</v>
      </c>
      <c r="B126" s="101">
        <v>0</v>
      </c>
      <c r="C126" s="101">
        <v>0</v>
      </c>
      <c r="D126" s="101">
        <v>0</v>
      </c>
      <c r="E126" s="97">
        <v>1</v>
      </c>
      <c r="F126" s="101">
        <v>0</v>
      </c>
      <c r="G126" s="101">
        <v>0</v>
      </c>
      <c r="H126" s="96" t="s">
        <v>322</v>
      </c>
      <c r="I126" s="101">
        <v>0</v>
      </c>
      <c r="J126" s="101">
        <v>0</v>
      </c>
      <c r="K126" s="101">
        <v>0</v>
      </c>
      <c r="L126" s="97">
        <v>1</v>
      </c>
      <c r="M126" s="101">
        <v>0</v>
      </c>
      <c r="N126" s="101">
        <v>0</v>
      </c>
      <c r="O126" s="96" t="s">
        <v>354</v>
      </c>
      <c r="P126" s="101">
        <v>0</v>
      </c>
      <c r="Q126" s="101">
        <v>0</v>
      </c>
      <c r="R126" s="101">
        <v>0</v>
      </c>
      <c r="S126" s="97">
        <v>1</v>
      </c>
      <c r="T126" s="101">
        <v>0</v>
      </c>
      <c r="U126" s="101">
        <v>0</v>
      </c>
      <c r="V126" s="96" t="s">
        <v>322</v>
      </c>
      <c r="W126" s="101">
        <v>0</v>
      </c>
      <c r="X126" s="101">
        <v>0</v>
      </c>
      <c r="Y126" s="101">
        <v>0</v>
      </c>
      <c r="Z126" s="97">
        <v>1</v>
      </c>
      <c r="AA126" s="101">
        <v>0</v>
      </c>
      <c r="AB126" s="101">
        <v>0</v>
      </c>
      <c r="AC126" s="96" t="s">
        <v>322</v>
      </c>
      <c r="AD126" s="101">
        <v>0</v>
      </c>
      <c r="AE126" s="101">
        <v>0</v>
      </c>
      <c r="AF126" s="101">
        <v>0</v>
      </c>
      <c r="AG126" s="97">
        <v>1</v>
      </c>
      <c r="AH126" s="101">
        <v>0</v>
      </c>
      <c r="AI126" s="101">
        <v>0</v>
      </c>
    </row>
    <row r="127" spans="1:35" ht="18" x14ac:dyDescent="0.4">
      <c r="A127" s="96" t="s">
        <v>275</v>
      </c>
      <c r="B127" s="101">
        <v>0</v>
      </c>
      <c r="C127" s="101">
        <v>0</v>
      </c>
      <c r="D127" s="101">
        <v>0</v>
      </c>
      <c r="E127" s="97">
        <v>1</v>
      </c>
      <c r="F127" s="101">
        <v>0</v>
      </c>
      <c r="G127" s="101">
        <v>0</v>
      </c>
      <c r="H127" s="96" t="s">
        <v>275</v>
      </c>
      <c r="I127" s="101">
        <v>0</v>
      </c>
      <c r="J127" s="101">
        <v>0</v>
      </c>
      <c r="K127" s="101">
        <v>0</v>
      </c>
      <c r="L127" s="97">
        <v>1</v>
      </c>
      <c r="M127" s="101">
        <v>0</v>
      </c>
      <c r="N127" s="101">
        <v>0</v>
      </c>
      <c r="O127" s="96" t="s">
        <v>216</v>
      </c>
      <c r="P127" s="101">
        <v>0</v>
      </c>
      <c r="Q127" s="101">
        <v>0</v>
      </c>
      <c r="R127" s="101">
        <v>0</v>
      </c>
      <c r="S127" s="97">
        <v>1</v>
      </c>
      <c r="T127" s="101">
        <v>0</v>
      </c>
      <c r="U127" s="101">
        <v>0</v>
      </c>
      <c r="V127" s="96" t="s">
        <v>275</v>
      </c>
      <c r="W127" s="101">
        <v>0</v>
      </c>
      <c r="X127" s="101">
        <v>0</v>
      </c>
      <c r="Y127" s="101">
        <v>0</v>
      </c>
      <c r="Z127" s="97">
        <v>1</v>
      </c>
      <c r="AA127" s="101">
        <v>0</v>
      </c>
      <c r="AB127" s="101">
        <v>0</v>
      </c>
      <c r="AC127" s="96" t="s">
        <v>275</v>
      </c>
      <c r="AD127" s="101">
        <v>0</v>
      </c>
      <c r="AE127" s="101">
        <v>0</v>
      </c>
      <c r="AF127" s="101">
        <v>0</v>
      </c>
      <c r="AG127" s="97">
        <v>1</v>
      </c>
      <c r="AH127" s="101">
        <v>0</v>
      </c>
      <c r="AI127" s="101">
        <v>0</v>
      </c>
    </row>
    <row r="128" spans="1:35" ht="36" x14ac:dyDescent="0.4">
      <c r="A128" s="96" t="s">
        <v>254</v>
      </c>
      <c r="B128" s="101">
        <v>0</v>
      </c>
      <c r="C128" s="101">
        <v>0</v>
      </c>
      <c r="D128" s="101">
        <v>0</v>
      </c>
      <c r="E128" s="97">
        <v>1</v>
      </c>
      <c r="F128" s="101">
        <v>0</v>
      </c>
      <c r="G128" s="101">
        <v>0</v>
      </c>
      <c r="H128" s="96" t="s">
        <v>254</v>
      </c>
      <c r="I128" s="101">
        <v>0</v>
      </c>
      <c r="J128" s="101">
        <v>0</v>
      </c>
      <c r="K128" s="101">
        <v>0</v>
      </c>
      <c r="L128" s="97">
        <v>1</v>
      </c>
      <c r="M128" s="101">
        <v>0</v>
      </c>
      <c r="N128" s="101">
        <v>0</v>
      </c>
      <c r="O128" s="96" t="s">
        <v>355</v>
      </c>
      <c r="P128" s="101">
        <v>0</v>
      </c>
      <c r="Q128" s="101">
        <v>0</v>
      </c>
      <c r="R128" s="101">
        <v>0</v>
      </c>
      <c r="S128" s="97">
        <v>1</v>
      </c>
      <c r="T128" s="101">
        <v>0</v>
      </c>
      <c r="U128" s="101">
        <v>0</v>
      </c>
      <c r="V128" s="96" t="s">
        <v>254</v>
      </c>
      <c r="W128" s="101">
        <v>0</v>
      </c>
      <c r="X128" s="101">
        <v>0</v>
      </c>
      <c r="Y128" s="101">
        <v>0</v>
      </c>
      <c r="Z128" s="97">
        <v>1</v>
      </c>
      <c r="AA128" s="101">
        <v>0</v>
      </c>
      <c r="AB128" s="101">
        <v>0</v>
      </c>
      <c r="AC128" s="96" t="s">
        <v>254</v>
      </c>
      <c r="AD128" s="101">
        <v>0</v>
      </c>
      <c r="AE128" s="101">
        <v>0</v>
      </c>
      <c r="AF128" s="101">
        <v>0</v>
      </c>
      <c r="AG128" s="97">
        <v>1</v>
      </c>
      <c r="AH128" s="101">
        <v>0</v>
      </c>
      <c r="AI128" s="101">
        <v>0</v>
      </c>
    </row>
    <row r="129" spans="1:35" ht="18" x14ac:dyDescent="0.4">
      <c r="A129" s="96" t="s">
        <v>279</v>
      </c>
      <c r="B129" s="101">
        <v>0</v>
      </c>
      <c r="C129" s="101">
        <v>0</v>
      </c>
      <c r="D129" s="101">
        <v>0</v>
      </c>
      <c r="E129" s="97">
        <v>1</v>
      </c>
      <c r="F129" s="101">
        <v>0</v>
      </c>
      <c r="G129" s="101">
        <v>0</v>
      </c>
      <c r="H129" s="96" t="s">
        <v>279</v>
      </c>
      <c r="I129" s="101">
        <v>0</v>
      </c>
      <c r="J129" s="101">
        <v>0</v>
      </c>
      <c r="K129" s="101">
        <v>0</v>
      </c>
      <c r="L129" s="97">
        <v>1</v>
      </c>
      <c r="M129" s="101">
        <v>0</v>
      </c>
      <c r="N129" s="101">
        <v>0</v>
      </c>
      <c r="O129" s="96" t="s">
        <v>263</v>
      </c>
      <c r="P129" s="101">
        <v>0</v>
      </c>
      <c r="Q129" s="101">
        <v>0</v>
      </c>
      <c r="R129" s="101">
        <v>0</v>
      </c>
      <c r="S129" s="97">
        <v>1</v>
      </c>
      <c r="T129" s="101">
        <v>0</v>
      </c>
      <c r="U129" s="101">
        <v>0</v>
      </c>
      <c r="V129" s="96" t="s">
        <v>279</v>
      </c>
      <c r="W129" s="101">
        <v>0</v>
      </c>
      <c r="X129" s="101">
        <v>0</v>
      </c>
      <c r="Y129" s="101">
        <v>0</v>
      </c>
      <c r="Z129" s="97">
        <v>1</v>
      </c>
      <c r="AA129" s="101">
        <v>0</v>
      </c>
      <c r="AB129" s="101">
        <v>0</v>
      </c>
      <c r="AC129" s="96" t="s">
        <v>279</v>
      </c>
      <c r="AD129" s="101">
        <v>0</v>
      </c>
      <c r="AE129" s="101">
        <v>0</v>
      </c>
      <c r="AF129" s="101">
        <v>0</v>
      </c>
      <c r="AG129" s="97">
        <v>1</v>
      </c>
      <c r="AH129" s="101">
        <v>0</v>
      </c>
      <c r="AI129" s="101">
        <v>0</v>
      </c>
    </row>
    <row r="130" spans="1:35" ht="18" x14ac:dyDescent="0.4">
      <c r="A130" s="96" t="s">
        <v>217</v>
      </c>
      <c r="B130" s="101">
        <v>0</v>
      </c>
      <c r="C130" s="101">
        <v>0</v>
      </c>
      <c r="D130" s="101">
        <v>0</v>
      </c>
      <c r="E130" s="97">
        <v>1</v>
      </c>
      <c r="F130" s="101">
        <v>0</v>
      </c>
      <c r="G130" s="101">
        <v>0</v>
      </c>
      <c r="H130" s="96" t="s">
        <v>217</v>
      </c>
      <c r="I130" s="101">
        <v>0</v>
      </c>
      <c r="J130" s="101">
        <v>0</v>
      </c>
      <c r="K130" s="101">
        <v>0</v>
      </c>
      <c r="L130" s="97">
        <v>1</v>
      </c>
      <c r="M130" s="101">
        <v>0</v>
      </c>
      <c r="N130" s="101">
        <v>0</v>
      </c>
      <c r="O130" s="96" t="s">
        <v>319</v>
      </c>
      <c r="P130" s="101">
        <v>0</v>
      </c>
      <c r="Q130" s="101">
        <v>0</v>
      </c>
      <c r="R130" s="101">
        <v>0</v>
      </c>
      <c r="S130" s="97">
        <v>1</v>
      </c>
      <c r="T130" s="101">
        <v>0</v>
      </c>
      <c r="U130" s="101">
        <v>0</v>
      </c>
      <c r="V130" s="96" t="s">
        <v>217</v>
      </c>
      <c r="W130" s="101">
        <v>0</v>
      </c>
      <c r="X130" s="101">
        <v>0</v>
      </c>
      <c r="Y130" s="101">
        <v>0</v>
      </c>
      <c r="Z130" s="97">
        <v>1</v>
      </c>
      <c r="AA130" s="101">
        <v>0</v>
      </c>
      <c r="AB130" s="101">
        <v>0</v>
      </c>
      <c r="AC130" s="96" t="s">
        <v>217</v>
      </c>
      <c r="AD130" s="101">
        <v>0</v>
      </c>
      <c r="AE130" s="101">
        <v>0</v>
      </c>
      <c r="AF130" s="101">
        <v>0</v>
      </c>
      <c r="AG130" s="97">
        <v>1</v>
      </c>
      <c r="AH130" s="101">
        <v>0</v>
      </c>
      <c r="AI130" s="101">
        <v>0</v>
      </c>
    </row>
    <row r="131" spans="1:35" ht="18" x14ac:dyDescent="0.4">
      <c r="A131" s="96" t="s">
        <v>233</v>
      </c>
      <c r="B131" s="101">
        <v>0</v>
      </c>
      <c r="C131" s="101">
        <v>0</v>
      </c>
      <c r="D131" s="101">
        <v>0</v>
      </c>
      <c r="E131" s="97">
        <v>1</v>
      </c>
      <c r="F131" s="101">
        <v>0</v>
      </c>
      <c r="G131" s="101">
        <v>0</v>
      </c>
      <c r="H131" s="96" t="s">
        <v>233</v>
      </c>
      <c r="I131" s="101">
        <v>0</v>
      </c>
      <c r="J131" s="101">
        <v>0</v>
      </c>
      <c r="K131" s="101">
        <v>0</v>
      </c>
      <c r="L131" s="97">
        <v>1</v>
      </c>
      <c r="M131" s="101">
        <v>0</v>
      </c>
      <c r="N131" s="101">
        <v>0</v>
      </c>
      <c r="O131" s="96" t="s">
        <v>337</v>
      </c>
      <c r="P131" s="101">
        <v>0</v>
      </c>
      <c r="Q131" s="101">
        <v>0</v>
      </c>
      <c r="R131" s="101">
        <v>0</v>
      </c>
      <c r="S131" s="97">
        <v>1</v>
      </c>
      <c r="T131" s="101">
        <v>0</v>
      </c>
      <c r="U131" s="101">
        <v>0</v>
      </c>
      <c r="V131" s="96" t="s">
        <v>233</v>
      </c>
      <c r="W131" s="101">
        <v>0</v>
      </c>
      <c r="X131" s="101">
        <v>0</v>
      </c>
      <c r="Y131" s="101">
        <v>0</v>
      </c>
      <c r="Z131" s="97">
        <v>1</v>
      </c>
      <c r="AA131" s="101">
        <v>0</v>
      </c>
      <c r="AB131" s="101">
        <v>0</v>
      </c>
      <c r="AC131" s="96" t="s">
        <v>233</v>
      </c>
      <c r="AD131" s="101">
        <v>0</v>
      </c>
      <c r="AE131" s="101">
        <v>0</v>
      </c>
      <c r="AF131" s="101">
        <v>0</v>
      </c>
      <c r="AG131" s="97">
        <v>1</v>
      </c>
      <c r="AH131" s="101">
        <v>0</v>
      </c>
      <c r="AI131" s="101">
        <v>0</v>
      </c>
    </row>
    <row r="132" spans="1:35" ht="18" x14ac:dyDescent="0.4">
      <c r="A132" s="96" t="s">
        <v>250</v>
      </c>
      <c r="B132" s="101">
        <v>0</v>
      </c>
      <c r="C132" s="101">
        <v>0</v>
      </c>
      <c r="D132" s="101">
        <v>0</v>
      </c>
      <c r="E132" s="97">
        <v>1</v>
      </c>
      <c r="F132" s="101">
        <v>0</v>
      </c>
      <c r="G132" s="101">
        <v>0</v>
      </c>
      <c r="H132" s="96" t="s">
        <v>250</v>
      </c>
      <c r="I132" s="101">
        <v>0</v>
      </c>
      <c r="J132" s="101">
        <v>0</v>
      </c>
      <c r="K132" s="101">
        <v>0</v>
      </c>
      <c r="L132" s="97">
        <v>1</v>
      </c>
      <c r="M132" s="101">
        <v>0</v>
      </c>
      <c r="N132" s="101">
        <v>0</v>
      </c>
      <c r="O132" s="96" t="s">
        <v>356</v>
      </c>
      <c r="P132" s="101">
        <v>0</v>
      </c>
      <c r="Q132" s="101">
        <v>0</v>
      </c>
      <c r="R132" s="101">
        <v>0</v>
      </c>
      <c r="S132" s="97">
        <v>1</v>
      </c>
      <c r="T132" s="101">
        <v>0</v>
      </c>
      <c r="U132" s="101">
        <v>0</v>
      </c>
      <c r="V132" s="96" t="s">
        <v>250</v>
      </c>
      <c r="W132" s="101">
        <v>0</v>
      </c>
      <c r="X132" s="101">
        <v>0</v>
      </c>
      <c r="Y132" s="101">
        <v>0</v>
      </c>
      <c r="Z132" s="97">
        <v>1</v>
      </c>
      <c r="AA132" s="101">
        <v>0</v>
      </c>
      <c r="AB132" s="101">
        <v>0</v>
      </c>
      <c r="AC132" s="96" t="s">
        <v>250</v>
      </c>
      <c r="AD132" s="101">
        <v>0</v>
      </c>
      <c r="AE132" s="101">
        <v>0</v>
      </c>
      <c r="AF132" s="101">
        <v>0</v>
      </c>
      <c r="AG132" s="97">
        <v>1</v>
      </c>
      <c r="AH132" s="101">
        <v>0</v>
      </c>
      <c r="AI132" s="101">
        <v>0</v>
      </c>
    </row>
    <row r="133" spans="1:35" ht="18" x14ac:dyDescent="0.4">
      <c r="A133" s="96" t="s">
        <v>313</v>
      </c>
      <c r="B133" s="101">
        <v>0</v>
      </c>
      <c r="C133" s="101">
        <v>0</v>
      </c>
      <c r="D133" s="101">
        <v>0</v>
      </c>
      <c r="E133" s="97">
        <v>1</v>
      </c>
      <c r="F133" s="101">
        <v>0</v>
      </c>
      <c r="G133" s="101">
        <v>0</v>
      </c>
      <c r="H133" s="96" t="s">
        <v>313</v>
      </c>
      <c r="I133" s="101">
        <v>0</v>
      </c>
      <c r="J133" s="101">
        <v>0</v>
      </c>
      <c r="K133" s="101">
        <v>0</v>
      </c>
      <c r="L133" s="97">
        <v>1</v>
      </c>
      <c r="M133" s="101">
        <v>0</v>
      </c>
      <c r="N133" s="101">
        <v>0</v>
      </c>
      <c r="O133" s="96" t="s">
        <v>314</v>
      </c>
      <c r="P133" s="101">
        <v>0</v>
      </c>
      <c r="Q133" s="101">
        <v>0</v>
      </c>
      <c r="R133" s="101">
        <v>0</v>
      </c>
      <c r="S133" s="97">
        <v>1</v>
      </c>
      <c r="T133" s="101">
        <v>0</v>
      </c>
      <c r="U133" s="101">
        <v>0</v>
      </c>
      <c r="V133" s="96" t="s">
        <v>313</v>
      </c>
      <c r="W133" s="101">
        <v>0</v>
      </c>
      <c r="X133" s="101">
        <v>0</v>
      </c>
      <c r="Y133" s="101">
        <v>0</v>
      </c>
      <c r="Z133" s="97">
        <v>1</v>
      </c>
      <c r="AA133" s="101">
        <v>0</v>
      </c>
      <c r="AB133" s="101">
        <v>0</v>
      </c>
      <c r="AC133" s="96" t="s">
        <v>313</v>
      </c>
      <c r="AD133" s="101">
        <v>0</v>
      </c>
      <c r="AE133" s="101">
        <v>0</v>
      </c>
      <c r="AF133" s="101">
        <v>0</v>
      </c>
      <c r="AG133" s="97">
        <v>1</v>
      </c>
      <c r="AH133" s="101">
        <v>0</v>
      </c>
      <c r="AI133" s="101">
        <v>0</v>
      </c>
    </row>
    <row r="134" spans="1:35" ht="18" x14ac:dyDescent="0.4">
      <c r="A134" s="96" t="s">
        <v>230</v>
      </c>
      <c r="B134" s="101">
        <v>0</v>
      </c>
      <c r="C134" s="101">
        <v>0</v>
      </c>
      <c r="D134" s="101">
        <v>0</v>
      </c>
      <c r="E134" s="97">
        <v>1</v>
      </c>
      <c r="F134" s="101">
        <v>0</v>
      </c>
      <c r="G134" s="101">
        <v>0</v>
      </c>
      <c r="H134" s="96" t="s">
        <v>230</v>
      </c>
      <c r="I134" s="101">
        <v>0</v>
      </c>
      <c r="J134" s="101">
        <v>0</v>
      </c>
      <c r="K134" s="101">
        <v>0</v>
      </c>
      <c r="L134" s="97">
        <v>1</v>
      </c>
      <c r="M134" s="101">
        <v>0</v>
      </c>
      <c r="N134" s="101">
        <v>0</v>
      </c>
      <c r="O134" s="96" t="s">
        <v>322</v>
      </c>
      <c r="P134" s="101">
        <v>0</v>
      </c>
      <c r="Q134" s="101">
        <v>0</v>
      </c>
      <c r="R134" s="101">
        <v>0</v>
      </c>
      <c r="S134" s="97">
        <v>1</v>
      </c>
      <c r="T134" s="101">
        <v>0</v>
      </c>
      <c r="U134" s="101">
        <v>0</v>
      </c>
      <c r="V134" s="96" t="s">
        <v>230</v>
      </c>
      <c r="W134" s="101">
        <v>0</v>
      </c>
      <c r="X134" s="101">
        <v>0</v>
      </c>
      <c r="Y134" s="101">
        <v>0</v>
      </c>
      <c r="Z134" s="97">
        <v>1</v>
      </c>
      <c r="AA134" s="101">
        <v>0</v>
      </c>
      <c r="AB134" s="101">
        <v>0</v>
      </c>
      <c r="AC134" s="96" t="s">
        <v>230</v>
      </c>
      <c r="AD134" s="101">
        <v>0</v>
      </c>
      <c r="AE134" s="101">
        <v>0</v>
      </c>
      <c r="AF134" s="101">
        <v>0</v>
      </c>
      <c r="AG134" s="97">
        <v>1</v>
      </c>
      <c r="AH134" s="101">
        <v>0</v>
      </c>
      <c r="AI134" s="101">
        <v>0</v>
      </c>
    </row>
    <row r="135" spans="1:35" ht="18" x14ac:dyDescent="0.4">
      <c r="A135" s="96" t="s">
        <v>325</v>
      </c>
      <c r="B135" s="101">
        <v>0</v>
      </c>
      <c r="C135" s="101">
        <v>0</v>
      </c>
      <c r="D135" s="101">
        <v>0</v>
      </c>
      <c r="E135" s="97">
        <v>1</v>
      </c>
      <c r="F135" s="101">
        <v>0</v>
      </c>
      <c r="G135" s="101">
        <v>0</v>
      </c>
      <c r="H135" s="96" t="s">
        <v>325</v>
      </c>
      <c r="I135" s="101">
        <v>0</v>
      </c>
      <c r="J135" s="101">
        <v>0</v>
      </c>
      <c r="K135" s="101">
        <v>0</v>
      </c>
      <c r="L135" s="97">
        <v>1</v>
      </c>
      <c r="M135" s="101">
        <v>0</v>
      </c>
      <c r="N135" s="101">
        <v>0</v>
      </c>
      <c r="O135" s="96" t="s">
        <v>275</v>
      </c>
      <c r="P135" s="101">
        <v>0</v>
      </c>
      <c r="Q135" s="101">
        <v>0</v>
      </c>
      <c r="R135" s="101">
        <v>0</v>
      </c>
      <c r="S135" s="97">
        <v>1</v>
      </c>
      <c r="T135" s="101">
        <v>0</v>
      </c>
      <c r="U135" s="101">
        <v>0</v>
      </c>
      <c r="V135" s="96" t="s">
        <v>325</v>
      </c>
      <c r="W135" s="101">
        <v>0</v>
      </c>
      <c r="X135" s="101">
        <v>0</v>
      </c>
      <c r="Y135" s="101">
        <v>0</v>
      </c>
      <c r="Z135" s="97">
        <v>1</v>
      </c>
      <c r="AA135" s="101">
        <v>0</v>
      </c>
      <c r="AB135" s="101">
        <v>0</v>
      </c>
      <c r="AC135" s="96" t="s">
        <v>325</v>
      </c>
      <c r="AD135" s="101">
        <v>0</v>
      </c>
      <c r="AE135" s="101">
        <v>0</v>
      </c>
      <c r="AF135" s="101">
        <v>0</v>
      </c>
      <c r="AG135" s="97">
        <v>1</v>
      </c>
      <c r="AH135" s="101">
        <v>0</v>
      </c>
      <c r="AI135" s="101">
        <v>0</v>
      </c>
    </row>
    <row r="136" spans="1:35" ht="36" x14ac:dyDescent="0.4">
      <c r="A136" s="96" t="s">
        <v>291</v>
      </c>
      <c r="B136" s="101">
        <v>0</v>
      </c>
      <c r="C136" s="101">
        <v>0</v>
      </c>
      <c r="D136" s="101">
        <v>0</v>
      </c>
      <c r="E136" s="97">
        <v>1</v>
      </c>
      <c r="F136" s="101">
        <v>0</v>
      </c>
      <c r="G136" s="101">
        <v>0</v>
      </c>
      <c r="H136" s="96" t="s">
        <v>291</v>
      </c>
      <c r="I136" s="101">
        <v>0</v>
      </c>
      <c r="J136" s="101">
        <v>0</v>
      </c>
      <c r="K136" s="101">
        <v>0</v>
      </c>
      <c r="L136" s="97">
        <v>1</v>
      </c>
      <c r="M136" s="101">
        <v>0</v>
      </c>
      <c r="N136" s="101">
        <v>0</v>
      </c>
      <c r="O136" s="96" t="s">
        <v>254</v>
      </c>
      <c r="P136" s="101">
        <v>0</v>
      </c>
      <c r="Q136" s="101">
        <v>0</v>
      </c>
      <c r="R136" s="101">
        <v>0</v>
      </c>
      <c r="S136" s="97">
        <v>1</v>
      </c>
      <c r="T136" s="101">
        <v>0</v>
      </c>
      <c r="U136" s="101">
        <v>0</v>
      </c>
      <c r="V136" s="96" t="s">
        <v>291</v>
      </c>
      <c r="W136" s="101">
        <v>0</v>
      </c>
      <c r="X136" s="101">
        <v>0</v>
      </c>
      <c r="Y136" s="101">
        <v>0</v>
      </c>
      <c r="Z136" s="97">
        <v>1</v>
      </c>
      <c r="AA136" s="101">
        <v>0</v>
      </c>
      <c r="AB136" s="101">
        <v>0</v>
      </c>
      <c r="AC136" s="96" t="s">
        <v>291</v>
      </c>
      <c r="AD136" s="101">
        <v>0</v>
      </c>
      <c r="AE136" s="101">
        <v>0</v>
      </c>
      <c r="AF136" s="101">
        <v>0</v>
      </c>
      <c r="AG136" s="97">
        <v>1</v>
      </c>
      <c r="AH136" s="101">
        <v>0</v>
      </c>
      <c r="AI136" s="101">
        <v>0</v>
      </c>
    </row>
    <row r="137" spans="1:35" ht="18" x14ac:dyDescent="0.4">
      <c r="A137" s="96" t="s">
        <v>277</v>
      </c>
      <c r="B137" s="101">
        <v>0</v>
      </c>
      <c r="C137" s="101">
        <v>0</v>
      </c>
      <c r="D137" s="101">
        <v>0</v>
      </c>
      <c r="E137" s="97">
        <v>1</v>
      </c>
      <c r="F137" s="101">
        <v>0</v>
      </c>
      <c r="G137" s="101">
        <v>0</v>
      </c>
      <c r="H137" s="96" t="s">
        <v>277</v>
      </c>
      <c r="I137" s="101">
        <v>0</v>
      </c>
      <c r="J137" s="101">
        <v>0</v>
      </c>
      <c r="K137" s="101">
        <v>0</v>
      </c>
      <c r="L137" s="97">
        <v>1</v>
      </c>
      <c r="M137" s="101">
        <v>0</v>
      </c>
      <c r="N137" s="101">
        <v>0</v>
      </c>
      <c r="O137" s="96" t="s">
        <v>279</v>
      </c>
      <c r="P137" s="101">
        <v>0</v>
      </c>
      <c r="Q137" s="101">
        <v>0</v>
      </c>
      <c r="R137" s="101">
        <v>0</v>
      </c>
      <c r="S137" s="97">
        <v>1</v>
      </c>
      <c r="T137" s="101">
        <v>0</v>
      </c>
      <c r="U137" s="101">
        <v>0</v>
      </c>
      <c r="V137" s="96" t="s">
        <v>277</v>
      </c>
      <c r="W137" s="101">
        <v>0</v>
      </c>
      <c r="X137" s="101">
        <v>0</v>
      </c>
      <c r="Y137" s="101">
        <v>0</v>
      </c>
      <c r="Z137" s="97">
        <v>1</v>
      </c>
      <c r="AA137" s="101">
        <v>0</v>
      </c>
      <c r="AB137" s="101">
        <v>0</v>
      </c>
      <c r="AC137" s="96" t="s">
        <v>277</v>
      </c>
      <c r="AD137" s="101">
        <v>0</v>
      </c>
      <c r="AE137" s="101">
        <v>0</v>
      </c>
      <c r="AF137" s="101">
        <v>0</v>
      </c>
      <c r="AG137" s="97">
        <v>1</v>
      </c>
      <c r="AH137" s="101">
        <v>0</v>
      </c>
      <c r="AI137" s="101">
        <v>0</v>
      </c>
    </row>
    <row r="138" spans="1:35" ht="18" x14ac:dyDescent="0.4">
      <c r="A138" s="96" t="s">
        <v>357</v>
      </c>
      <c r="B138" s="101">
        <v>0</v>
      </c>
      <c r="C138" s="101">
        <v>0</v>
      </c>
      <c r="D138" s="101">
        <v>0</v>
      </c>
      <c r="E138" s="97">
        <v>1</v>
      </c>
      <c r="F138" s="101">
        <v>0</v>
      </c>
      <c r="G138" s="101">
        <v>0</v>
      </c>
      <c r="H138" s="96" t="s">
        <v>357</v>
      </c>
      <c r="I138" s="101">
        <v>0</v>
      </c>
      <c r="J138" s="101">
        <v>0</v>
      </c>
      <c r="K138" s="101">
        <v>0</v>
      </c>
      <c r="L138" s="97">
        <v>1</v>
      </c>
      <c r="M138" s="101">
        <v>0</v>
      </c>
      <c r="N138" s="101">
        <v>0</v>
      </c>
      <c r="O138" s="96" t="s">
        <v>250</v>
      </c>
      <c r="P138" s="101">
        <v>0</v>
      </c>
      <c r="Q138" s="101">
        <v>0</v>
      </c>
      <c r="R138" s="101">
        <v>0</v>
      </c>
      <c r="S138" s="97">
        <v>1</v>
      </c>
      <c r="T138" s="101">
        <v>0</v>
      </c>
      <c r="U138" s="101">
        <v>0</v>
      </c>
      <c r="V138" s="96" t="s">
        <v>357</v>
      </c>
      <c r="W138" s="101">
        <v>0</v>
      </c>
      <c r="X138" s="101">
        <v>0</v>
      </c>
      <c r="Y138" s="101">
        <v>0</v>
      </c>
      <c r="Z138" s="97">
        <v>1</v>
      </c>
      <c r="AA138" s="101">
        <v>0</v>
      </c>
      <c r="AB138" s="101">
        <v>0</v>
      </c>
      <c r="AC138" s="96" t="s">
        <v>357</v>
      </c>
      <c r="AD138" s="101">
        <v>0</v>
      </c>
      <c r="AE138" s="101">
        <v>0</v>
      </c>
      <c r="AF138" s="101">
        <v>0</v>
      </c>
      <c r="AG138" s="97">
        <v>1</v>
      </c>
      <c r="AH138" s="101">
        <v>0</v>
      </c>
      <c r="AI138" s="101">
        <v>0</v>
      </c>
    </row>
    <row r="139" spans="1:35" ht="18" x14ac:dyDescent="0.4">
      <c r="A139" s="96" t="s">
        <v>358</v>
      </c>
      <c r="B139" s="101">
        <v>0</v>
      </c>
      <c r="C139" s="101">
        <v>0</v>
      </c>
      <c r="D139" s="101">
        <v>0</v>
      </c>
      <c r="E139" s="97">
        <v>1</v>
      </c>
      <c r="F139" s="101">
        <v>0</v>
      </c>
      <c r="G139" s="101">
        <v>0</v>
      </c>
      <c r="H139" s="96" t="s">
        <v>358</v>
      </c>
      <c r="I139" s="101">
        <v>0</v>
      </c>
      <c r="J139" s="101">
        <v>0</v>
      </c>
      <c r="K139" s="101">
        <v>0</v>
      </c>
      <c r="L139" s="97">
        <v>1</v>
      </c>
      <c r="M139" s="101">
        <v>0</v>
      </c>
      <c r="N139" s="101">
        <v>0</v>
      </c>
      <c r="O139" s="96" t="s">
        <v>313</v>
      </c>
      <c r="P139" s="101">
        <v>0</v>
      </c>
      <c r="Q139" s="101">
        <v>0</v>
      </c>
      <c r="R139" s="101">
        <v>0</v>
      </c>
      <c r="S139" s="97">
        <v>1</v>
      </c>
      <c r="T139" s="101">
        <v>0</v>
      </c>
      <c r="U139" s="101">
        <v>0</v>
      </c>
      <c r="V139" s="96" t="s">
        <v>358</v>
      </c>
      <c r="W139" s="101">
        <v>0</v>
      </c>
      <c r="X139" s="101">
        <v>0</v>
      </c>
      <c r="Y139" s="101">
        <v>0</v>
      </c>
      <c r="Z139" s="97">
        <v>1</v>
      </c>
      <c r="AA139" s="101">
        <v>0</v>
      </c>
      <c r="AB139" s="101">
        <v>0</v>
      </c>
      <c r="AC139" s="96" t="s">
        <v>358</v>
      </c>
      <c r="AD139" s="101">
        <v>0</v>
      </c>
      <c r="AE139" s="101">
        <v>0</v>
      </c>
      <c r="AF139" s="101">
        <v>0</v>
      </c>
      <c r="AG139" s="97">
        <v>1</v>
      </c>
      <c r="AH139" s="101">
        <v>0</v>
      </c>
      <c r="AI139" s="101">
        <v>0</v>
      </c>
    </row>
    <row r="140" spans="1:35" ht="18" x14ac:dyDescent="0.4">
      <c r="A140" s="96" t="s">
        <v>359</v>
      </c>
      <c r="B140" s="101">
        <v>0</v>
      </c>
      <c r="C140" s="101">
        <v>0</v>
      </c>
      <c r="D140" s="101">
        <v>0</v>
      </c>
      <c r="E140" s="97">
        <v>1</v>
      </c>
      <c r="F140" s="101">
        <v>0</v>
      </c>
      <c r="G140" s="101">
        <v>0</v>
      </c>
      <c r="H140" s="96" t="s">
        <v>359</v>
      </c>
      <c r="I140" s="101">
        <v>0</v>
      </c>
      <c r="J140" s="101">
        <v>0</v>
      </c>
      <c r="K140" s="101">
        <v>0</v>
      </c>
      <c r="L140" s="97">
        <v>1</v>
      </c>
      <c r="M140" s="101">
        <v>0</v>
      </c>
      <c r="N140" s="101">
        <v>0</v>
      </c>
      <c r="O140" s="96" t="s">
        <v>230</v>
      </c>
      <c r="P140" s="101">
        <v>0</v>
      </c>
      <c r="Q140" s="101">
        <v>0</v>
      </c>
      <c r="R140" s="101">
        <v>0</v>
      </c>
      <c r="S140" s="97">
        <v>1</v>
      </c>
      <c r="T140" s="101">
        <v>0</v>
      </c>
      <c r="U140" s="101">
        <v>0</v>
      </c>
      <c r="V140" s="96" t="s">
        <v>359</v>
      </c>
      <c r="W140" s="101">
        <v>0</v>
      </c>
      <c r="X140" s="101">
        <v>0</v>
      </c>
      <c r="Y140" s="101">
        <v>0</v>
      </c>
      <c r="Z140" s="97">
        <v>1</v>
      </c>
      <c r="AA140" s="101">
        <v>0</v>
      </c>
      <c r="AB140" s="101">
        <v>0</v>
      </c>
      <c r="AC140" s="96" t="s">
        <v>359</v>
      </c>
      <c r="AD140" s="101">
        <v>0</v>
      </c>
      <c r="AE140" s="101">
        <v>0</v>
      </c>
      <c r="AF140" s="101">
        <v>0</v>
      </c>
      <c r="AG140" s="97">
        <v>1</v>
      </c>
      <c r="AH140" s="101">
        <v>0</v>
      </c>
      <c r="AI140" s="101">
        <v>0</v>
      </c>
    </row>
    <row r="141" spans="1:35" ht="18" x14ac:dyDescent="0.4">
      <c r="A141" s="96" t="s">
        <v>361</v>
      </c>
      <c r="B141" s="101">
        <v>0</v>
      </c>
      <c r="C141" s="101">
        <v>0</v>
      </c>
      <c r="D141" s="101">
        <v>0</v>
      </c>
      <c r="E141" s="97">
        <v>1</v>
      </c>
      <c r="F141" s="101">
        <v>0</v>
      </c>
      <c r="G141" s="101">
        <v>0</v>
      </c>
      <c r="H141" s="96" t="s">
        <v>361</v>
      </c>
      <c r="I141" s="101">
        <v>0</v>
      </c>
      <c r="J141" s="101">
        <v>0</v>
      </c>
      <c r="K141" s="101">
        <v>0</v>
      </c>
      <c r="L141" s="97">
        <v>1</v>
      </c>
      <c r="M141" s="101">
        <v>0</v>
      </c>
      <c r="N141" s="101">
        <v>0</v>
      </c>
      <c r="O141" s="96" t="s">
        <v>325</v>
      </c>
      <c r="P141" s="101">
        <v>0</v>
      </c>
      <c r="Q141" s="101">
        <v>0</v>
      </c>
      <c r="R141" s="101">
        <v>0</v>
      </c>
      <c r="S141" s="97">
        <v>1</v>
      </c>
      <c r="T141" s="101">
        <v>0</v>
      </c>
      <c r="U141" s="101">
        <v>0</v>
      </c>
      <c r="V141" s="96" t="s">
        <v>361</v>
      </c>
      <c r="W141" s="101">
        <v>0</v>
      </c>
      <c r="X141" s="101">
        <v>0</v>
      </c>
      <c r="Y141" s="101">
        <v>0</v>
      </c>
      <c r="Z141" s="97">
        <v>1</v>
      </c>
      <c r="AA141" s="101">
        <v>0</v>
      </c>
      <c r="AB141" s="101">
        <v>0</v>
      </c>
      <c r="AC141" s="96" t="s">
        <v>361</v>
      </c>
      <c r="AD141" s="101">
        <v>0</v>
      </c>
      <c r="AE141" s="101">
        <v>0</v>
      </c>
      <c r="AF141" s="101">
        <v>0</v>
      </c>
      <c r="AG141" s="97">
        <v>1</v>
      </c>
      <c r="AH141" s="101">
        <v>0</v>
      </c>
      <c r="AI141" s="101">
        <v>0</v>
      </c>
    </row>
    <row r="142" spans="1:35" ht="18" x14ac:dyDescent="0.4">
      <c r="A142" s="96" t="s">
        <v>362</v>
      </c>
      <c r="B142" s="101">
        <v>0</v>
      </c>
      <c r="C142" s="101">
        <v>0</v>
      </c>
      <c r="D142" s="101">
        <v>0</v>
      </c>
      <c r="E142" s="97">
        <v>1</v>
      </c>
      <c r="F142" s="101">
        <v>0</v>
      </c>
      <c r="G142" s="101">
        <v>0</v>
      </c>
      <c r="H142" s="96" t="s">
        <v>362</v>
      </c>
      <c r="I142" s="101">
        <v>0</v>
      </c>
      <c r="J142" s="101">
        <v>0</v>
      </c>
      <c r="K142" s="101">
        <v>0</v>
      </c>
      <c r="L142" s="97">
        <v>1</v>
      </c>
      <c r="M142" s="101">
        <v>0</v>
      </c>
      <c r="N142" s="101">
        <v>0</v>
      </c>
      <c r="O142" s="96" t="s">
        <v>357</v>
      </c>
      <c r="P142" s="101">
        <v>0</v>
      </c>
      <c r="Q142" s="101">
        <v>0</v>
      </c>
      <c r="R142" s="101">
        <v>0</v>
      </c>
      <c r="S142" s="97">
        <v>1</v>
      </c>
      <c r="T142" s="101">
        <v>0</v>
      </c>
      <c r="U142" s="101">
        <v>0</v>
      </c>
      <c r="V142" s="96" t="s">
        <v>362</v>
      </c>
      <c r="W142" s="101">
        <v>0</v>
      </c>
      <c r="X142" s="101">
        <v>0</v>
      </c>
      <c r="Y142" s="101">
        <v>0</v>
      </c>
      <c r="Z142" s="97">
        <v>1</v>
      </c>
      <c r="AA142" s="101">
        <v>0</v>
      </c>
      <c r="AB142" s="101">
        <v>0</v>
      </c>
      <c r="AC142" s="96" t="s">
        <v>362</v>
      </c>
      <c r="AD142" s="101">
        <v>0</v>
      </c>
      <c r="AE142" s="101">
        <v>0</v>
      </c>
      <c r="AF142" s="101">
        <v>0</v>
      </c>
      <c r="AG142" s="97">
        <v>1</v>
      </c>
      <c r="AH142" s="101">
        <v>0</v>
      </c>
      <c r="AI142" s="101">
        <v>0</v>
      </c>
    </row>
    <row r="143" spans="1:35" ht="18" x14ac:dyDescent="0.4">
      <c r="A143" s="96" t="s">
        <v>363</v>
      </c>
      <c r="B143" s="101">
        <v>0</v>
      </c>
      <c r="C143" s="101">
        <v>0</v>
      </c>
      <c r="D143" s="101">
        <v>0</v>
      </c>
      <c r="E143" s="97">
        <v>1</v>
      </c>
      <c r="F143" s="101">
        <v>0</v>
      </c>
      <c r="G143" s="101">
        <v>0</v>
      </c>
      <c r="H143" s="96" t="s">
        <v>363</v>
      </c>
      <c r="I143" s="101">
        <v>0</v>
      </c>
      <c r="J143" s="101">
        <v>0</v>
      </c>
      <c r="K143" s="101">
        <v>0</v>
      </c>
      <c r="L143" s="97">
        <v>1</v>
      </c>
      <c r="M143" s="101">
        <v>0</v>
      </c>
      <c r="N143" s="101">
        <v>0</v>
      </c>
      <c r="O143" s="96" t="s">
        <v>358</v>
      </c>
      <c r="P143" s="101">
        <v>0</v>
      </c>
      <c r="Q143" s="101">
        <v>0</v>
      </c>
      <c r="R143" s="101">
        <v>0</v>
      </c>
      <c r="S143" s="97">
        <v>1</v>
      </c>
      <c r="T143" s="101">
        <v>0</v>
      </c>
      <c r="U143" s="101">
        <v>0</v>
      </c>
      <c r="V143" s="96" t="s">
        <v>363</v>
      </c>
      <c r="W143" s="101">
        <v>0</v>
      </c>
      <c r="X143" s="101">
        <v>0</v>
      </c>
      <c r="Y143" s="101">
        <v>0</v>
      </c>
      <c r="Z143" s="97">
        <v>1</v>
      </c>
      <c r="AA143" s="101">
        <v>0</v>
      </c>
      <c r="AB143" s="101">
        <v>0</v>
      </c>
      <c r="AC143" s="96" t="s">
        <v>363</v>
      </c>
      <c r="AD143" s="101">
        <v>0</v>
      </c>
      <c r="AE143" s="101">
        <v>0</v>
      </c>
      <c r="AF143" s="101">
        <v>0</v>
      </c>
      <c r="AG143" s="97">
        <v>1</v>
      </c>
      <c r="AH143" s="101">
        <v>0</v>
      </c>
      <c r="AI143" s="101">
        <v>0</v>
      </c>
    </row>
    <row r="144" spans="1:35" ht="18" x14ac:dyDescent="0.4">
      <c r="A144" s="96" t="s">
        <v>220</v>
      </c>
      <c r="B144" s="101">
        <v>0</v>
      </c>
      <c r="C144" s="101">
        <v>0</v>
      </c>
      <c r="D144" s="101">
        <v>0</v>
      </c>
      <c r="E144" s="97">
        <v>1</v>
      </c>
      <c r="F144" s="101">
        <v>0</v>
      </c>
      <c r="G144" s="101">
        <v>0</v>
      </c>
      <c r="H144" s="96" t="s">
        <v>220</v>
      </c>
      <c r="I144" s="101">
        <v>0</v>
      </c>
      <c r="J144" s="101">
        <v>0</v>
      </c>
      <c r="K144" s="101">
        <v>0</v>
      </c>
      <c r="L144" s="97">
        <v>1</v>
      </c>
      <c r="M144" s="101">
        <v>0</v>
      </c>
      <c r="N144" s="101">
        <v>0</v>
      </c>
      <c r="O144" s="96" t="s">
        <v>359</v>
      </c>
      <c r="P144" s="101">
        <v>0</v>
      </c>
      <c r="Q144" s="101">
        <v>0</v>
      </c>
      <c r="R144" s="101">
        <v>0</v>
      </c>
      <c r="S144" s="97">
        <v>1</v>
      </c>
      <c r="T144" s="101">
        <v>0</v>
      </c>
      <c r="U144" s="101">
        <v>0</v>
      </c>
      <c r="V144" s="96" t="s">
        <v>220</v>
      </c>
      <c r="W144" s="101">
        <v>0</v>
      </c>
      <c r="X144" s="101">
        <v>0</v>
      </c>
      <c r="Y144" s="101">
        <v>0</v>
      </c>
      <c r="Z144" s="97">
        <v>1</v>
      </c>
      <c r="AA144" s="101">
        <v>0</v>
      </c>
      <c r="AB144" s="101">
        <v>0</v>
      </c>
      <c r="AC144" s="96" t="s">
        <v>220</v>
      </c>
      <c r="AD144" s="101">
        <v>0</v>
      </c>
      <c r="AE144" s="101">
        <v>0</v>
      </c>
      <c r="AF144" s="101">
        <v>0</v>
      </c>
      <c r="AG144" s="97">
        <v>1</v>
      </c>
      <c r="AH144" s="101">
        <v>0</v>
      </c>
      <c r="AI144" s="101">
        <v>0</v>
      </c>
    </row>
    <row r="145" spans="1:35" ht="18" x14ac:dyDescent="0.4">
      <c r="A145" s="96" t="s">
        <v>229</v>
      </c>
      <c r="B145" s="101">
        <v>0</v>
      </c>
      <c r="C145" s="101">
        <v>0</v>
      </c>
      <c r="D145" s="101">
        <v>0</v>
      </c>
      <c r="E145" s="97">
        <v>1</v>
      </c>
      <c r="F145" s="101">
        <v>0</v>
      </c>
      <c r="G145" s="101">
        <v>0</v>
      </c>
      <c r="H145" s="96" t="s">
        <v>229</v>
      </c>
      <c r="I145" s="101">
        <v>0</v>
      </c>
      <c r="J145" s="101">
        <v>0</v>
      </c>
      <c r="K145" s="101">
        <v>0</v>
      </c>
      <c r="L145" s="97">
        <v>1</v>
      </c>
      <c r="M145" s="101">
        <v>0</v>
      </c>
      <c r="N145" s="101">
        <v>0</v>
      </c>
      <c r="O145" s="96" t="s">
        <v>361</v>
      </c>
      <c r="P145" s="101">
        <v>0</v>
      </c>
      <c r="Q145" s="101">
        <v>0</v>
      </c>
      <c r="R145" s="101">
        <v>0</v>
      </c>
      <c r="S145" s="97">
        <v>1</v>
      </c>
      <c r="T145" s="101">
        <v>0</v>
      </c>
      <c r="U145" s="101">
        <v>0</v>
      </c>
      <c r="V145" s="96" t="s">
        <v>229</v>
      </c>
      <c r="W145" s="101">
        <v>0</v>
      </c>
      <c r="X145" s="101">
        <v>0</v>
      </c>
      <c r="Y145" s="101">
        <v>0</v>
      </c>
      <c r="Z145" s="97">
        <v>1</v>
      </c>
      <c r="AA145" s="101">
        <v>0</v>
      </c>
      <c r="AB145" s="101">
        <v>0</v>
      </c>
      <c r="AC145" s="96" t="s">
        <v>229</v>
      </c>
      <c r="AD145" s="101">
        <v>0</v>
      </c>
      <c r="AE145" s="101">
        <v>0</v>
      </c>
      <c r="AF145" s="101">
        <v>0</v>
      </c>
      <c r="AG145" s="97">
        <v>1</v>
      </c>
      <c r="AH145" s="101">
        <v>0</v>
      </c>
      <c r="AI145" s="101">
        <v>0</v>
      </c>
    </row>
    <row r="146" spans="1:35" ht="18" x14ac:dyDescent="0.4">
      <c r="A146" s="96" t="s">
        <v>238</v>
      </c>
      <c r="B146" s="101">
        <v>0</v>
      </c>
      <c r="C146" s="101">
        <v>0</v>
      </c>
      <c r="D146" s="101">
        <v>0</v>
      </c>
      <c r="E146" s="97">
        <v>1</v>
      </c>
      <c r="F146" s="101">
        <v>0</v>
      </c>
      <c r="G146" s="101">
        <v>0</v>
      </c>
      <c r="H146" s="96" t="s">
        <v>238</v>
      </c>
      <c r="I146" s="101">
        <v>0</v>
      </c>
      <c r="J146" s="101">
        <v>0</v>
      </c>
      <c r="K146" s="101">
        <v>0</v>
      </c>
      <c r="L146" s="97">
        <v>1</v>
      </c>
      <c r="M146" s="101">
        <v>0</v>
      </c>
      <c r="N146" s="101">
        <v>0</v>
      </c>
      <c r="O146" s="96" t="s">
        <v>362</v>
      </c>
      <c r="P146" s="101">
        <v>0</v>
      </c>
      <c r="Q146" s="101">
        <v>0</v>
      </c>
      <c r="R146" s="101">
        <v>0</v>
      </c>
      <c r="S146" s="97">
        <v>1</v>
      </c>
      <c r="T146" s="101">
        <v>0</v>
      </c>
      <c r="U146" s="101">
        <v>0</v>
      </c>
      <c r="V146" s="96" t="s">
        <v>238</v>
      </c>
      <c r="W146" s="101">
        <v>0</v>
      </c>
      <c r="X146" s="101">
        <v>0</v>
      </c>
      <c r="Y146" s="101">
        <v>0</v>
      </c>
      <c r="Z146" s="97">
        <v>1</v>
      </c>
      <c r="AA146" s="101">
        <v>0</v>
      </c>
      <c r="AB146" s="101">
        <v>0</v>
      </c>
      <c r="AC146" s="96" t="s">
        <v>238</v>
      </c>
      <c r="AD146" s="101">
        <v>0</v>
      </c>
      <c r="AE146" s="101">
        <v>0</v>
      </c>
      <c r="AF146" s="101">
        <v>0</v>
      </c>
      <c r="AG146" s="97">
        <v>1</v>
      </c>
      <c r="AH146" s="101">
        <v>0</v>
      </c>
      <c r="AI146" s="101">
        <v>0</v>
      </c>
    </row>
    <row r="147" spans="1:35" ht="18" x14ac:dyDescent="0.4">
      <c r="A147" s="96" t="s">
        <v>243</v>
      </c>
      <c r="B147" s="101">
        <v>0</v>
      </c>
      <c r="C147" s="101">
        <v>0</v>
      </c>
      <c r="D147" s="101">
        <v>0</v>
      </c>
      <c r="E147" s="97">
        <v>1</v>
      </c>
      <c r="F147" s="101">
        <v>0</v>
      </c>
      <c r="G147" s="101">
        <v>0</v>
      </c>
      <c r="H147" s="96" t="s">
        <v>243</v>
      </c>
      <c r="I147" s="101">
        <v>0</v>
      </c>
      <c r="J147" s="101">
        <v>0</v>
      </c>
      <c r="K147" s="101">
        <v>0</v>
      </c>
      <c r="L147" s="97">
        <v>1</v>
      </c>
      <c r="M147" s="101">
        <v>0</v>
      </c>
      <c r="N147" s="101">
        <v>0</v>
      </c>
      <c r="O147" s="96" t="s">
        <v>363</v>
      </c>
      <c r="P147" s="101">
        <v>0</v>
      </c>
      <c r="Q147" s="101">
        <v>0</v>
      </c>
      <c r="R147" s="101">
        <v>0</v>
      </c>
      <c r="S147" s="97">
        <v>1</v>
      </c>
      <c r="T147" s="101">
        <v>0</v>
      </c>
      <c r="U147" s="101">
        <v>0</v>
      </c>
      <c r="V147" s="96" t="s">
        <v>243</v>
      </c>
      <c r="W147" s="101">
        <v>0</v>
      </c>
      <c r="X147" s="101">
        <v>0</v>
      </c>
      <c r="Y147" s="101">
        <v>0</v>
      </c>
      <c r="Z147" s="97">
        <v>1</v>
      </c>
      <c r="AA147" s="101">
        <v>0</v>
      </c>
      <c r="AB147" s="101">
        <v>0</v>
      </c>
      <c r="AC147" s="96" t="s">
        <v>243</v>
      </c>
      <c r="AD147" s="101">
        <v>0</v>
      </c>
      <c r="AE147" s="101">
        <v>0</v>
      </c>
      <c r="AF147" s="101">
        <v>0</v>
      </c>
      <c r="AG147" s="97">
        <v>1</v>
      </c>
      <c r="AH147" s="101">
        <v>0</v>
      </c>
      <c r="AI147" s="101">
        <v>0</v>
      </c>
    </row>
    <row r="148" spans="1:35" ht="18" x14ac:dyDescent="0.4">
      <c r="A148" s="96" t="s">
        <v>288</v>
      </c>
      <c r="B148" s="101">
        <v>0</v>
      </c>
      <c r="C148" s="101">
        <v>0</v>
      </c>
      <c r="D148" s="101">
        <v>0</v>
      </c>
      <c r="E148" s="97">
        <v>1</v>
      </c>
      <c r="F148" s="101">
        <v>0</v>
      </c>
      <c r="G148" s="101">
        <v>0</v>
      </c>
      <c r="H148" s="96" t="s">
        <v>288</v>
      </c>
      <c r="I148" s="101">
        <v>0</v>
      </c>
      <c r="J148" s="101">
        <v>0</v>
      </c>
      <c r="K148" s="101">
        <v>0</v>
      </c>
      <c r="L148" s="97">
        <v>1</v>
      </c>
      <c r="M148" s="101">
        <v>0</v>
      </c>
      <c r="N148" s="101">
        <v>0</v>
      </c>
      <c r="O148" s="96" t="s">
        <v>220</v>
      </c>
      <c r="P148" s="101">
        <v>0</v>
      </c>
      <c r="Q148" s="101">
        <v>0</v>
      </c>
      <c r="R148" s="101">
        <v>0</v>
      </c>
      <c r="S148" s="97">
        <v>1</v>
      </c>
      <c r="T148" s="101">
        <v>0</v>
      </c>
      <c r="U148" s="101">
        <v>0</v>
      </c>
      <c r="V148" s="96" t="s">
        <v>288</v>
      </c>
      <c r="W148" s="101">
        <v>0</v>
      </c>
      <c r="X148" s="101">
        <v>0</v>
      </c>
      <c r="Y148" s="101">
        <v>0</v>
      </c>
      <c r="Z148" s="97">
        <v>1</v>
      </c>
      <c r="AA148" s="101">
        <v>0</v>
      </c>
      <c r="AB148" s="101">
        <v>0</v>
      </c>
      <c r="AC148" s="96" t="s">
        <v>288</v>
      </c>
      <c r="AD148" s="101">
        <v>0</v>
      </c>
      <c r="AE148" s="101">
        <v>0</v>
      </c>
      <c r="AF148" s="101">
        <v>0</v>
      </c>
      <c r="AG148" s="97">
        <v>1</v>
      </c>
      <c r="AH148" s="101">
        <v>0</v>
      </c>
      <c r="AI148" s="101">
        <v>0</v>
      </c>
    </row>
    <row r="149" spans="1:35" ht="18" x14ac:dyDescent="0.4">
      <c r="A149" s="96" t="s">
        <v>802</v>
      </c>
      <c r="B149" s="101">
        <v>0</v>
      </c>
      <c r="C149" s="101">
        <v>0</v>
      </c>
      <c r="D149" s="101">
        <v>0</v>
      </c>
      <c r="E149" s="97">
        <v>1</v>
      </c>
      <c r="F149" s="101">
        <v>0</v>
      </c>
      <c r="G149" s="101">
        <v>0</v>
      </c>
      <c r="H149" s="96" t="s">
        <v>802</v>
      </c>
      <c r="I149" s="101">
        <v>0</v>
      </c>
      <c r="J149" s="101">
        <v>0</v>
      </c>
      <c r="K149" s="101">
        <v>0</v>
      </c>
      <c r="L149" s="97">
        <v>1</v>
      </c>
      <c r="M149" s="101">
        <v>0</v>
      </c>
      <c r="N149" s="101">
        <v>0</v>
      </c>
      <c r="O149" s="96" t="s">
        <v>229</v>
      </c>
      <c r="P149" s="101">
        <v>0</v>
      </c>
      <c r="Q149" s="101">
        <v>0</v>
      </c>
      <c r="R149" s="101">
        <v>0</v>
      </c>
      <c r="S149" s="97">
        <v>1</v>
      </c>
      <c r="T149" s="101">
        <v>0</v>
      </c>
      <c r="U149" s="101">
        <v>0</v>
      </c>
      <c r="V149" s="96" t="s">
        <v>802</v>
      </c>
      <c r="W149" s="101">
        <v>0</v>
      </c>
      <c r="X149" s="101">
        <v>0</v>
      </c>
      <c r="Y149" s="101">
        <v>0</v>
      </c>
      <c r="Z149" s="97">
        <v>1</v>
      </c>
      <c r="AA149" s="101">
        <v>0</v>
      </c>
      <c r="AB149" s="101">
        <v>0</v>
      </c>
      <c r="AC149" s="96" t="s">
        <v>802</v>
      </c>
      <c r="AD149" s="101">
        <v>0</v>
      </c>
      <c r="AE149" s="101">
        <v>0</v>
      </c>
      <c r="AF149" s="101">
        <v>0</v>
      </c>
      <c r="AG149" s="97">
        <v>1</v>
      </c>
      <c r="AH149" s="101">
        <v>0</v>
      </c>
      <c r="AI149" s="101">
        <v>0</v>
      </c>
    </row>
    <row r="150" spans="1:35" ht="36" x14ac:dyDescent="0.4">
      <c r="A150" s="96" t="s">
        <v>364</v>
      </c>
      <c r="B150" s="101">
        <v>0</v>
      </c>
      <c r="C150" s="101">
        <v>0</v>
      </c>
      <c r="D150" s="101">
        <v>0</v>
      </c>
      <c r="E150" s="97">
        <v>1</v>
      </c>
      <c r="F150" s="101">
        <v>0</v>
      </c>
      <c r="G150" s="101">
        <v>0</v>
      </c>
      <c r="H150" s="96" t="s">
        <v>364</v>
      </c>
      <c r="I150" s="101">
        <v>0</v>
      </c>
      <c r="J150" s="101">
        <v>0</v>
      </c>
      <c r="K150" s="101">
        <v>0</v>
      </c>
      <c r="L150" s="97">
        <v>1</v>
      </c>
      <c r="M150" s="101">
        <v>0</v>
      </c>
      <c r="N150" s="101">
        <v>0</v>
      </c>
      <c r="O150" s="96" t="s">
        <v>238</v>
      </c>
      <c r="P150" s="101">
        <v>0</v>
      </c>
      <c r="Q150" s="101">
        <v>0</v>
      </c>
      <c r="R150" s="101">
        <v>0</v>
      </c>
      <c r="S150" s="97">
        <v>1</v>
      </c>
      <c r="T150" s="101">
        <v>0</v>
      </c>
      <c r="U150" s="101">
        <v>0</v>
      </c>
      <c r="V150" s="96" t="s">
        <v>364</v>
      </c>
      <c r="W150" s="101">
        <v>0</v>
      </c>
      <c r="X150" s="101">
        <v>0</v>
      </c>
      <c r="Y150" s="101">
        <v>0</v>
      </c>
      <c r="Z150" s="97">
        <v>1</v>
      </c>
      <c r="AA150" s="101">
        <v>0</v>
      </c>
      <c r="AB150" s="101">
        <v>0</v>
      </c>
      <c r="AC150" s="96" t="s">
        <v>364</v>
      </c>
      <c r="AD150" s="101">
        <v>0</v>
      </c>
      <c r="AE150" s="101">
        <v>0</v>
      </c>
      <c r="AF150" s="101">
        <v>0</v>
      </c>
      <c r="AG150" s="97">
        <v>1</v>
      </c>
      <c r="AH150" s="101">
        <v>0</v>
      </c>
      <c r="AI150" s="101">
        <v>0</v>
      </c>
    </row>
    <row r="151" spans="1:35" ht="18" x14ac:dyDescent="0.4">
      <c r="A151" s="96" t="s">
        <v>329</v>
      </c>
      <c r="B151" s="101">
        <v>0</v>
      </c>
      <c r="C151" s="101">
        <v>0</v>
      </c>
      <c r="D151" s="101">
        <v>0</v>
      </c>
      <c r="E151" s="97">
        <v>1</v>
      </c>
      <c r="F151" s="101">
        <v>0</v>
      </c>
      <c r="G151" s="101">
        <v>0</v>
      </c>
      <c r="H151" s="96" t="s">
        <v>329</v>
      </c>
      <c r="I151" s="101">
        <v>0</v>
      </c>
      <c r="J151" s="101">
        <v>0</v>
      </c>
      <c r="K151" s="101">
        <v>0</v>
      </c>
      <c r="L151" s="97">
        <v>1</v>
      </c>
      <c r="M151" s="101">
        <v>0</v>
      </c>
      <c r="N151" s="101">
        <v>0</v>
      </c>
      <c r="O151" s="96" t="s">
        <v>243</v>
      </c>
      <c r="P151" s="101">
        <v>0</v>
      </c>
      <c r="Q151" s="101">
        <v>0</v>
      </c>
      <c r="R151" s="101">
        <v>0</v>
      </c>
      <c r="S151" s="97">
        <v>1</v>
      </c>
      <c r="T151" s="101">
        <v>0</v>
      </c>
      <c r="U151" s="101">
        <v>0</v>
      </c>
      <c r="V151" s="96" t="s">
        <v>329</v>
      </c>
      <c r="W151" s="101">
        <v>0</v>
      </c>
      <c r="X151" s="101">
        <v>0</v>
      </c>
      <c r="Y151" s="101">
        <v>0</v>
      </c>
      <c r="Z151" s="97">
        <v>1</v>
      </c>
      <c r="AA151" s="101">
        <v>0</v>
      </c>
      <c r="AB151" s="101">
        <v>0</v>
      </c>
      <c r="AC151" s="96" t="s">
        <v>329</v>
      </c>
      <c r="AD151" s="101">
        <v>0</v>
      </c>
      <c r="AE151" s="101">
        <v>0</v>
      </c>
      <c r="AF151" s="101">
        <v>0</v>
      </c>
      <c r="AG151" s="97">
        <v>1</v>
      </c>
      <c r="AH151" s="101">
        <v>0</v>
      </c>
      <c r="AI151" s="101">
        <v>0</v>
      </c>
    </row>
    <row r="152" spans="1:35" ht="18" x14ac:dyDescent="0.4">
      <c r="A152" s="96" t="s">
        <v>365</v>
      </c>
      <c r="B152" s="101">
        <v>0</v>
      </c>
      <c r="C152" s="101">
        <v>0</v>
      </c>
      <c r="D152" s="101">
        <v>0</v>
      </c>
      <c r="E152" s="97">
        <v>1</v>
      </c>
      <c r="F152" s="101">
        <v>0</v>
      </c>
      <c r="G152" s="101">
        <v>0</v>
      </c>
      <c r="H152" s="96" t="s">
        <v>365</v>
      </c>
      <c r="I152" s="101">
        <v>0</v>
      </c>
      <c r="J152" s="101">
        <v>0</v>
      </c>
      <c r="K152" s="101">
        <v>0</v>
      </c>
      <c r="L152" s="97">
        <v>1</v>
      </c>
      <c r="M152" s="101">
        <v>0</v>
      </c>
      <c r="N152" s="101">
        <v>0</v>
      </c>
      <c r="O152" s="96" t="s">
        <v>802</v>
      </c>
      <c r="P152" s="101">
        <v>0</v>
      </c>
      <c r="Q152" s="101">
        <v>0</v>
      </c>
      <c r="R152" s="101">
        <v>0</v>
      </c>
      <c r="S152" s="97">
        <v>1</v>
      </c>
      <c r="T152" s="101">
        <v>0</v>
      </c>
      <c r="U152" s="101">
        <v>0</v>
      </c>
      <c r="V152" s="96" t="s">
        <v>365</v>
      </c>
      <c r="W152" s="101">
        <v>0</v>
      </c>
      <c r="X152" s="101">
        <v>0</v>
      </c>
      <c r="Y152" s="101">
        <v>0</v>
      </c>
      <c r="Z152" s="97">
        <v>1</v>
      </c>
      <c r="AA152" s="101">
        <v>0</v>
      </c>
      <c r="AB152" s="101">
        <v>0</v>
      </c>
      <c r="AC152" s="96" t="s">
        <v>365</v>
      </c>
      <c r="AD152" s="101">
        <v>0</v>
      </c>
      <c r="AE152" s="101">
        <v>0</v>
      </c>
      <c r="AF152" s="101">
        <v>0</v>
      </c>
      <c r="AG152" s="97">
        <v>1</v>
      </c>
      <c r="AH152" s="101">
        <v>0</v>
      </c>
      <c r="AI152" s="101">
        <v>0</v>
      </c>
    </row>
    <row r="153" spans="1:35" ht="36" x14ac:dyDescent="0.4">
      <c r="A153" s="96" t="s">
        <v>293</v>
      </c>
      <c r="B153" s="101">
        <v>0</v>
      </c>
      <c r="C153" s="101">
        <v>0</v>
      </c>
      <c r="D153" s="101">
        <v>0</v>
      </c>
      <c r="E153" s="97">
        <v>1</v>
      </c>
      <c r="F153" s="101">
        <v>0</v>
      </c>
      <c r="G153" s="101">
        <v>0</v>
      </c>
      <c r="H153" s="96" t="s">
        <v>293</v>
      </c>
      <c r="I153" s="101">
        <v>0</v>
      </c>
      <c r="J153" s="101">
        <v>0</v>
      </c>
      <c r="K153" s="101">
        <v>0</v>
      </c>
      <c r="L153" s="97">
        <v>1</v>
      </c>
      <c r="M153" s="101">
        <v>0</v>
      </c>
      <c r="N153" s="101">
        <v>0</v>
      </c>
      <c r="O153" s="96" t="s">
        <v>364</v>
      </c>
      <c r="P153" s="101">
        <v>0</v>
      </c>
      <c r="Q153" s="101">
        <v>0</v>
      </c>
      <c r="R153" s="101">
        <v>0</v>
      </c>
      <c r="S153" s="97">
        <v>1</v>
      </c>
      <c r="T153" s="101">
        <v>0</v>
      </c>
      <c r="U153" s="101">
        <v>0</v>
      </c>
      <c r="V153" s="96" t="s">
        <v>293</v>
      </c>
      <c r="W153" s="101">
        <v>0</v>
      </c>
      <c r="X153" s="101">
        <v>0</v>
      </c>
      <c r="Y153" s="101">
        <v>0</v>
      </c>
      <c r="Z153" s="97">
        <v>1</v>
      </c>
      <c r="AA153" s="101">
        <v>0</v>
      </c>
      <c r="AB153" s="101">
        <v>0</v>
      </c>
      <c r="AC153" s="96" t="s">
        <v>293</v>
      </c>
      <c r="AD153" s="101">
        <v>0</v>
      </c>
      <c r="AE153" s="101">
        <v>0</v>
      </c>
      <c r="AF153" s="101">
        <v>0</v>
      </c>
      <c r="AG153" s="97">
        <v>1</v>
      </c>
      <c r="AH153" s="101">
        <v>0</v>
      </c>
      <c r="AI153" s="101">
        <v>0</v>
      </c>
    </row>
    <row r="154" spans="1:35" ht="18" x14ac:dyDescent="0.4">
      <c r="A154" s="96" t="s">
        <v>286</v>
      </c>
      <c r="B154" s="101">
        <v>0</v>
      </c>
      <c r="C154" s="101">
        <v>0</v>
      </c>
      <c r="D154" s="101">
        <v>0</v>
      </c>
      <c r="E154" s="97">
        <v>1</v>
      </c>
      <c r="F154" s="101">
        <v>0</v>
      </c>
      <c r="G154" s="101">
        <v>0</v>
      </c>
      <c r="H154" s="96" t="s">
        <v>286</v>
      </c>
      <c r="I154" s="101">
        <v>0</v>
      </c>
      <c r="J154" s="101">
        <v>0</v>
      </c>
      <c r="K154" s="101">
        <v>0</v>
      </c>
      <c r="L154" s="97">
        <v>1</v>
      </c>
      <c r="M154" s="101">
        <v>0</v>
      </c>
      <c r="N154" s="101">
        <v>0</v>
      </c>
      <c r="O154" s="96" t="s">
        <v>329</v>
      </c>
      <c r="P154" s="101">
        <v>0</v>
      </c>
      <c r="Q154" s="101">
        <v>0</v>
      </c>
      <c r="R154" s="101">
        <v>0</v>
      </c>
      <c r="S154" s="97">
        <v>1</v>
      </c>
      <c r="T154" s="101">
        <v>0</v>
      </c>
      <c r="U154" s="101">
        <v>0</v>
      </c>
      <c r="V154" s="96" t="s">
        <v>286</v>
      </c>
      <c r="W154" s="101">
        <v>0</v>
      </c>
      <c r="X154" s="101">
        <v>0</v>
      </c>
      <c r="Y154" s="101">
        <v>0</v>
      </c>
      <c r="Z154" s="97">
        <v>1</v>
      </c>
      <c r="AA154" s="101">
        <v>0</v>
      </c>
      <c r="AB154" s="101">
        <v>0</v>
      </c>
      <c r="AC154" s="96" t="s">
        <v>286</v>
      </c>
      <c r="AD154" s="101">
        <v>0</v>
      </c>
      <c r="AE154" s="101">
        <v>0</v>
      </c>
      <c r="AF154" s="101">
        <v>0</v>
      </c>
      <c r="AG154" s="97">
        <v>1</v>
      </c>
      <c r="AH154" s="101">
        <v>0</v>
      </c>
      <c r="AI154" s="101">
        <v>0</v>
      </c>
    </row>
    <row r="155" spans="1:35" ht="18" x14ac:dyDescent="0.4">
      <c r="A155" s="96" t="s">
        <v>366</v>
      </c>
      <c r="B155" s="101">
        <v>0</v>
      </c>
      <c r="C155" s="101">
        <v>0</v>
      </c>
      <c r="D155" s="101">
        <v>0</v>
      </c>
      <c r="E155" s="97">
        <v>1</v>
      </c>
      <c r="F155" s="101">
        <v>0</v>
      </c>
      <c r="G155" s="101">
        <v>0</v>
      </c>
      <c r="H155" s="96" t="s">
        <v>366</v>
      </c>
      <c r="I155" s="101">
        <v>0</v>
      </c>
      <c r="J155" s="101">
        <v>0</v>
      </c>
      <c r="K155" s="101">
        <v>0</v>
      </c>
      <c r="L155" s="97">
        <v>1</v>
      </c>
      <c r="M155" s="101">
        <v>0</v>
      </c>
      <c r="N155" s="101">
        <v>0</v>
      </c>
      <c r="O155" s="96" t="s">
        <v>365</v>
      </c>
      <c r="P155" s="101">
        <v>0</v>
      </c>
      <c r="Q155" s="101">
        <v>0</v>
      </c>
      <c r="R155" s="101">
        <v>0</v>
      </c>
      <c r="S155" s="97">
        <v>1</v>
      </c>
      <c r="T155" s="101">
        <v>0</v>
      </c>
      <c r="U155" s="101">
        <v>0</v>
      </c>
      <c r="V155" s="96" t="s">
        <v>366</v>
      </c>
      <c r="W155" s="101">
        <v>0</v>
      </c>
      <c r="X155" s="101">
        <v>0</v>
      </c>
      <c r="Y155" s="101">
        <v>0</v>
      </c>
      <c r="Z155" s="97">
        <v>1</v>
      </c>
      <c r="AA155" s="101">
        <v>0</v>
      </c>
      <c r="AB155" s="101">
        <v>0</v>
      </c>
      <c r="AC155" s="96" t="s">
        <v>366</v>
      </c>
      <c r="AD155" s="101">
        <v>0</v>
      </c>
      <c r="AE155" s="101">
        <v>0</v>
      </c>
      <c r="AF155" s="101">
        <v>0</v>
      </c>
      <c r="AG155" s="97">
        <v>1</v>
      </c>
      <c r="AH155" s="101">
        <v>0</v>
      </c>
      <c r="AI155" s="101">
        <v>0</v>
      </c>
    </row>
    <row r="156" spans="1:35" ht="36" x14ac:dyDescent="0.4">
      <c r="A156" s="96" t="s">
        <v>338</v>
      </c>
      <c r="B156" s="101">
        <v>0</v>
      </c>
      <c r="C156" s="101">
        <v>0</v>
      </c>
      <c r="D156" s="101">
        <v>0</v>
      </c>
      <c r="E156" s="97">
        <v>1</v>
      </c>
      <c r="F156" s="101">
        <v>0</v>
      </c>
      <c r="G156" s="101">
        <v>0</v>
      </c>
      <c r="H156" s="96" t="s">
        <v>338</v>
      </c>
      <c r="I156" s="101">
        <v>0</v>
      </c>
      <c r="J156" s="101">
        <v>0</v>
      </c>
      <c r="K156" s="101">
        <v>0</v>
      </c>
      <c r="L156" s="97">
        <v>1</v>
      </c>
      <c r="M156" s="101">
        <v>0</v>
      </c>
      <c r="N156" s="101">
        <v>0</v>
      </c>
      <c r="O156" s="96" t="s">
        <v>293</v>
      </c>
      <c r="P156" s="101">
        <v>0</v>
      </c>
      <c r="Q156" s="101">
        <v>0</v>
      </c>
      <c r="R156" s="101">
        <v>0</v>
      </c>
      <c r="S156" s="97">
        <v>1</v>
      </c>
      <c r="T156" s="101">
        <v>0</v>
      </c>
      <c r="U156" s="101">
        <v>0</v>
      </c>
      <c r="V156" s="96" t="s">
        <v>338</v>
      </c>
      <c r="W156" s="101">
        <v>0</v>
      </c>
      <c r="X156" s="101">
        <v>0</v>
      </c>
      <c r="Y156" s="101">
        <v>0</v>
      </c>
      <c r="Z156" s="97">
        <v>1</v>
      </c>
      <c r="AA156" s="101">
        <v>0</v>
      </c>
      <c r="AB156" s="101">
        <v>0</v>
      </c>
      <c r="AC156" s="96" t="s">
        <v>338</v>
      </c>
      <c r="AD156" s="101">
        <v>0</v>
      </c>
      <c r="AE156" s="101">
        <v>0</v>
      </c>
      <c r="AF156" s="101">
        <v>0</v>
      </c>
      <c r="AG156" s="97">
        <v>1</v>
      </c>
      <c r="AH156" s="101">
        <v>0</v>
      </c>
      <c r="AI156" s="101">
        <v>0</v>
      </c>
    </row>
    <row r="157" spans="1:35" ht="18" x14ac:dyDescent="0.4">
      <c r="A157" s="96" t="s">
        <v>803</v>
      </c>
      <c r="B157" s="101">
        <v>0</v>
      </c>
      <c r="C157" s="101">
        <v>0</v>
      </c>
      <c r="D157" s="101">
        <v>0</v>
      </c>
      <c r="E157" s="97">
        <v>1</v>
      </c>
      <c r="F157" s="101">
        <v>0</v>
      </c>
      <c r="G157" s="101">
        <v>0</v>
      </c>
      <c r="H157" s="96" t="s">
        <v>803</v>
      </c>
      <c r="I157" s="101">
        <v>0</v>
      </c>
      <c r="J157" s="101">
        <v>0</v>
      </c>
      <c r="K157" s="101">
        <v>0</v>
      </c>
      <c r="L157" s="97">
        <v>1</v>
      </c>
      <c r="M157" s="101">
        <v>0</v>
      </c>
      <c r="N157" s="101">
        <v>0</v>
      </c>
      <c r="O157" s="96" t="s">
        <v>286</v>
      </c>
      <c r="P157" s="101">
        <v>0</v>
      </c>
      <c r="Q157" s="101">
        <v>0</v>
      </c>
      <c r="R157" s="101">
        <v>0</v>
      </c>
      <c r="S157" s="97">
        <v>1</v>
      </c>
      <c r="T157" s="101">
        <v>0</v>
      </c>
      <c r="U157" s="101">
        <v>0</v>
      </c>
      <c r="V157" s="96" t="s">
        <v>803</v>
      </c>
      <c r="W157" s="101">
        <v>0</v>
      </c>
      <c r="X157" s="101">
        <v>0</v>
      </c>
      <c r="Y157" s="101">
        <v>0</v>
      </c>
      <c r="Z157" s="97">
        <v>1</v>
      </c>
      <c r="AA157" s="101">
        <v>0</v>
      </c>
      <c r="AB157" s="101">
        <v>0</v>
      </c>
      <c r="AC157" s="96" t="s">
        <v>803</v>
      </c>
      <c r="AD157" s="101">
        <v>0</v>
      </c>
      <c r="AE157" s="101">
        <v>0</v>
      </c>
      <c r="AF157" s="101">
        <v>0</v>
      </c>
      <c r="AG157" s="97">
        <v>1</v>
      </c>
      <c r="AH157" s="101">
        <v>0</v>
      </c>
      <c r="AI157" s="101">
        <v>0</v>
      </c>
    </row>
    <row r="158" spans="1:35" ht="18" x14ac:dyDescent="0.4">
      <c r="A158" s="96" t="s">
        <v>367</v>
      </c>
      <c r="B158" s="101">
        <v>0</v>
      </c>
      <c r="C158" s="101">
        <v>0</v>
      </c>
      <c r="D158" s="101">
        <v>0</v>
      </c>
      <c r="E158" s="97">
        <v>1</v>
      </c>
      <c r="F158" s="101">
        <v>0</v>
      </c>
      <c r="G158" s="101">
        <v>0</v>
      </c>
      <c r="H158" s="96" t="s">
        <v>367</v>
      </c>
      <c r="I158" s="101">
        <v>0</v>
      </c>
      <c r="J158" s="101">
        <v>0</v>
      </c>
      <c r="K158" s="101">
        <v>0</v>
      </c>
      <c r="L158" s="97">
        <v>1</v>
      </c>
      <c r="M158" s="101">
        <v>0</v>
      </c>
      <c r="N158" s="101">
        <v>0</v>
      </c>
      <c r="O158" s="96" t="s">
        <v>366</v>
      </c>
      <c r="P158" s="101">
        <v>0</v>
      </c>
      <c r="Q158" s="101">
        <v>0</v>
      </c>
      <c r="R158" s="101">
        <v>0</v>
      </c>
      <c r="S158" s="97">
        <v>1</v>
      </c>
      <c r="T158" s="101">
        <v>0</v>
      </c>
      <c r="U158" s="101">
        <v>0</v>
      </c>
      <c r="V158" s="96" t="s">
        <v>367</v>
      </c>
      <c r="W158" s="101">
        <v>0</v>
      </c>
      <c r="X158" s="101">
        <v>0</v>
      </c>
      <c r="Y158" s="101">
        <v>0</v>
      </c>
      <c r="Z158" s="97">
        <v>1</v>
      </c>
      <c r="AA158" s="101">
        <v>0</v>
      </c>
      <c r="AB158" s="101">
        <v>0</v>
      </c>
      <c r="AC158" s="96" t="s">
        <v>367</v>
      </c>
      <c r="AD158" s="101">
        <v>0</v>
      </c>
      <c r="AE158" s="101">
        <v>0</v>
      </c>
      <c r="AF158" s="101">
        <v>0</v>
      </c>
      <c r="AG158" s="97">
        <v>1</v>
      </c>
      <c r="AH158" s="101">
        <v>0</v>
      </c>
      <c r="AI158" s="101">
        <v>0</v>
      </c>
    </row>
    <row r="159" spans="1:35" ht="18" x14ac:dyDescent="0.4">
      <c r="A159" s="96" t="s">
        <v>368</v>
      </c>
      <c r="B159" s="101">
        <v>0</v>
      </c>
      <c r="C159" s="101">
        <v>0</v>
      </c>
      <c r="D159" s="101">
        <v>0</v>
      </c>
      <c r="E159" s="97">
        <v>1</v>
      </c>
      <c r="F159" s="101">
        <v>0</v>
      </c>
      <c r="G159" s="101">
        <v>0</v>
      </c>
      <c r="H159" s="96" t="s">
        <v>368</v>
      </c>
      <c r="I159" s="101">
        <v>0</v>
      </c>
      <c r="J159" s="101">
        <v>0</v>
      </c>
      <c r="K159" s="101">
        <v>0</v>
      </c>
      <c r="L159" s="97">
        <v>1</v>
      </c>
      <c r="M159" s="101">
        <v>0</v>
      </c>
      <c r="N159" s="101">
        <v>0</v>
      </c>
      <c r="O159" s="96" t="s">
        <v>338</v>
      </c>
      <c r="P159" s="101">
        <v>0</v>
      </c>
      <c r="Q159" s="101">
        <v>0</v>
      </c>
      <c r="R159" s="101">
        <v>0</v>
      </c>
      <c r="S159" s="97">
        <v>1</v>
      </c>
      <c r="T159" s="101">
        <v>0</v>
      </c>
      <c r="U159" s="101">
        <v>0</v>
      </c>
      <c r="V159" s="96" t="s">
        <v>368</v>
      </c>
      <c r="W159" s="101">
        <v>0</v>
      </c>
      <c r="X159" s="101">
        <v>0</v>
      </c>
      <c r="Y159" s="101">
        <v>0</v>
      </c>
      <c r="Z159" s="97">
        <v>1</v>
      </c>
      <c r="AA159" s="101">
        <v>0</v>
      </c>
      <c r="AB159" s="101">
        <v>0</v>
      </c>
      <c r="AC159" s="96" t="s">
        <v>368</v>
      </c>
      <c r="AD159" s="101">
        <v>0</v>
      </c>
      <c r="AE159" s="101">
        <v>0</v>
      </c>
      <c r="AF159" s="101">
        <v>0</v>
      </c>
      <c r="AG159" s="97">
        <v>1</v>
      </c>
      <c r="AH159" s="101">
        <v>0</v>
      </c>
      <c r="AI159" s="101">
        <v>0</v>
      </c>
    </row>
    <row r="160" spans="1:35" ht="18" x14ac:dyDescent="0.4">
      <c r="A160" s="96" t="s">
        <v>369</v>
      </c>
      <c r="B160" s="101">
        <v>0</v>
      </c>
      <c r="C160" s="101">
        <v>0</v>
      </c>
      <c r="D160" s="101">
        <v>0</v>
      </c>
      <c r="E160" s="97">
        <v>1</v>
      </c>
      <c r="F160" s="101">
        <v>0</v>
      </c>
      <c r="G160" s="101">
        <v>0</v>
      </c>
      <c r="H160" s="96" t="s">
        <v>369</v>
      </c>
      <c r="I160" s="101">
        <v>0</v>
      </c>
      <c r="J160" s="101">
        <v>0</v>
      </c>
      <c r="K160" s="101">
        <v>0</v>
      </c>
      <c r="L160" s="97">
        <v>1</v>
      </c>
      <c r="M160" s="101">
        <v>0</v>
      </c>
      <c r="N160" s="101">
        <v>0</v>
      </c>
      <c r="O160" s="96" t="s">
        <v>803</v>
      </c>
      <c r="P160" s="101">
        <v>0</v>
      </c>
      <c r="Q160" s="101">
        <v>0</v>
      </c>
      <c r="R160" s="101">
        <v>0</v>
      </c>
      <c r="S160" s="97">
        <v>1</v>
      </c>
      <c r="T160" s="101">
        <v>0</v>
      </c>
      <c r="U160" s="101">
        <v>0</v>
      </c>
      <c r="V160" s="96" t="s">
        <v>369</v>
      </c>
      <c r="W160" s="101">
        <v>0</v>
      </c>
      <c r="X160" s="101">
        <v>0</v>
      </c>
      <c r="Y160" s="101">
        <v>0</v>
      </c>
      <c r="Z160" s="97">
        <v>1</v>
      </c>
      <c r="AA160" s="101">
        <v>0</v>
      </c>
      <c r="AB160" s="101">
        <v>0</v>
      </c>
      <c r="AC160" s="96" t="s">
        <v>369</v>
      </c>
      <c r="AD160" s="101">
        <v>0</v>
      </c>
      <c r="AE160" s="101">
        <v>0</v>
      </c>
      <c r="AF160" s="101">
        <v>0</v>
      </c>
      <c r="AG160" s="97">
        <v>1</v>
      </c>
      <c r="AH160" s="101">
        <v>0</v>
      </c>
      <c r="AI160" s="101">
        <v>0</v>
      </c>
    </row>
    <row r="161" spans="1:35" ht="18" x14ac:dyDescent="0.4">
      <c r="A161" s="96" t="s">
        <v>370</v>
      </c>
      <c r="B161" s="101">
        <v>0</v>
      </c>
      <c r="C161" s="101">
        <v>0</v>
      </c>
      <c r="D161" s="101">
        <v>0</v>
      </c>
      <c r="E161" s="97">
        <v>1</v>
      </c>
      <c r="F161" s="101">
        <v>0</v>
      </c>
      <c r="G161" s="101">
        <v>0</v>
      </c>
      <c r="H161" s="96" t="s">
        <v>370</v>
      </c>
      <c r="I161" s="101">
        <v>0</v>
      </c>
      <c r="J161" s="101">
        <v>0</v>
      </c>
      <c r="K161" s="101">
        <v>0</v>
      </c>
      <c r="L161" s="97">
        <v>1</v>
      </c>
      <c r="M161" s="101">
        <v>0</v>
      </c>
      <c r="N161" s="101">
        <v>0</v>
      </c>
      <c r="O161" s="96" t="s">
        <v>367</v>
      </c>
      <c r="P161" s="101">
        <v>0</v>
      </c>
      <c r="Q161" s="101">
        <v>0</v>
      </c>
      <c r="R161" s="101">
        <v>0</v>
      </c>
      <c r="S161" s="97">
        <v>1</v>
      </c>
      <c r="T161" s="101">
        <v>0</v>
      </c>
      <c r="U161" s="101">
        <v>0</v>
      </c>
      <c r="V161" s="96" t="s">
        <v>370</v>
      </c>
      <c r="W161" s="101">
        <v>0</v>
      </c>
      <c r="X161" s="101">
        <v>0</v>
      </c>
      <c r="Y161" s="101">
        <v>0</v>
      </c>
      <c r="Z161" s="97">
        <v>1</v>
      </c>
      <c r="AA161" s="101">
        <v>0</v>
      </c>
      <c r="AB161" s="101">
        <v>0</v>
      </c>
      <c r="AC161" s="96" t="s">
        <v>370</v>
      </c>
      <c r="AD161" s="101">
        <v>0</v>
      </c>
      <c r="AE161" s="101">
        <v>0</v>
      </c>
      <c r="AF161" s="101">
        <v>0</v>
      </c>
      <c r="AG161" s="97">
        <v>1</v>
      </c>
      <c r="AH161" s="101">
        <v>0</v>
      </c>
      <c r="AI161" s="101">
        <v>0</v>
      </c>
    </row>
    <row r="162" spans="1:35" ht="18" x14ac:dyDescent="0.4">
      <c r="A162" s="96" t="s">
        <v>371</v>
      </c>
      <c r="B162" s="101">
        <v>0</v>
      </c>
      <c r="C162" s="101">
        <v>0</v>
      </c>
      <c r="D162" s="101">
        <v>0</v>
      </c>
      <c r="E162" s="97">
        <v>1</v>
      </c>
      <c r="F162" s="101">
        <v>0</v>
      </c>
      <c r="G162" s="101">
        <v>0</v>
      </c>
      <c r="H162" s="96" t="s">
        <v>371</v>
      </c>
      <c r="I162" s="101">
        <v>0</v>
      </c>
      <c r="J162" s="101">
        <v>0</v>
      </c>
      <c r="K162" s="101">
        <v>0</v>
      </c>
      <c r="L162" s="97">
        <v>1</v>
      </c>
      <c r="M162" s="101">
        <v>0</v>
      </c>
      <c r="N162" s="101">
        <v>0</v>
      </c>
      <c r="O162" s="96" t="s">
        <v>368</v>
      </c>
      <c r="P162" s="101">
        <v>0</v>
      </c>
      <c r="Q162" s="101">
        <v>0</v>
      </c>
      <c r="R162" s="101">
        <v>0</v>
      </c>
      <c r="S162" s="97">
        <v>1</v>
      </c>
      <c r="T162" s="101">
        <v>0</v>
      </c>
      <c r="U162" s="101">
        <v>0</v>
      </c>
      <c r="V162" s="96" t="s">
        <v>371</v>
      </c>
      <c r="W162" s="101">
        <v>0</v>
      </c>
      <c r="X162" s="101">
        <v>0</v>
      </c>
      <c r="Y162" s="101">
        <v>0</v>
      </c>
      <c r="Z162" s="97">
        <v>1</v>
      </c>
      <c r="AA162" s="101">
        <v>0</v>
      </c>
      <c r="AB162" s="101">
        <v>0</v>
      </c>
      <c r="AC162" s="96" t="s">
        <v>371</v>
      </c>
      <c r="AD162" s="101">
        <v>0</v>
      </c>
      <c r="AE162" s="101">
        <v>0</v>
      </c>
      <c r="AF162" s="101">
        <v>0</v>
      </c>
      <c r="AG162" s="97">
        <v>1</v>
      </c>
      <c r="AH162" s="101">
        <v>0</v>
      </c>
      <c r="AI162" s="101">
        <v>0</v>
      </c>
    </row>
    <row r="163" spans="1:35" ht="18" x14ac:dyDescent="0.4">
      <c r="A163" s="96" t="s">
        <v>372</v>
      </c>
      <c r="B163" s="101">
        <v>0</v>
      </c>
      <c r="C163" s="101">
        <v>0</v>
      </c>
      <c r="D163" s="101">
        <v>0</v>
      </c>
      <c r="E163" s="97">
        <v>1</v>
      </c>
      <c r="F163" s="101">
        <v>0</v>
      </c>
      <c r="G163" s="101">
        <v>0</v>
      </c>
      <c r="H163" s="96" t="s">
        <v>372</v>
      </c>
      <c r="I163" s="101">
        <v>0</v>
      </c>
      <c r="J163" s="101">
        <v>0</v>
      </c>
      <c r="K163" s="101">
        <v>0</v>
      </c>
      <c r="L163" s="97">
        <v>1</v>
      </c>
      <c r="M163" s="101">
        <v>0</v>
      </c>
      <c r="N163" s="101">
        <v>0</v>
      </c>
      <c r="O163" s="96" t="s">
        <v>369</v>
      </c>
      <c r="P163" s="101">
        <v>0</v>
      </c>
      <c r="Q163" s="101">
        <v>0</v>
      </c>
      <c r="R163" s="101">
        <v>0</v>
      </c>
      <c r="S163" s="97">
        <v>1</v>
      </c>
      <c r="T163" s="101">
        <v>0</v>
      </c>
      <c r="U163" s="101">
        <v>0</v>
      </c>
      <c r="V163" s="96" t="s">
        <v>372</v>
      </c>
      <c r="W163" s="101">
        <v>0</v>
      </c>
      <c r="X163" s="101">
        <v>0</v>
      </c>
      <c r="Y163" s="101">
        <v>0</v>
      </c>
      <c r="Z163" s="97">
        <v>1</v>
      </c>
      <c r="AA163" s="101">
        <v>0</v>
      </c>
      <c r="AB163" s="101">
        <v>0</v>
      </c>
      <c r="AC163" s="96" t="s">
        <v>372</v>
      </c>
      <c r="AD163" s="101">
        <v>0</v>
      </c>
      <c r="AE163" s="101">
        <v>0</v>
      </c>
      <c r="AF163" s="101">
        <v>0</v>
      </c>
      <c r="AG163" s="97">
        <v>1</v>
      </c>
      <c r="AH163" s="101">
        <v>0</v>
      </c>
      <c r="AI163" s="101">
        <v>0</v>
      </c>
    </row>
    <row r="164" spans="1:35" ht="18" x14ac:dyDescent="0.4">
      <c r="A164" s="96" t="s">
        <v>296</v>
      </c>
      <c r="B164" s="101">
        <v>0</v>
      </c>
      <c r="C164" s="101">
        <v>0</v>
      </c>
      <c r="D164" s="101">
        <v>0</v>
      </c>
      <c r="E164" s="97">
        <v>1</v>
      </c>
      <c r="F164" s="101">
        <v>0</v>
      </c>
      <c r="G164" s="101">
        <v>0</v>
      </c>
      <c r="H164" s="96" t="s">
        <v>296</v>
      </c>
      <c r="I164" s="101">
        <v>0</v>
      </c>
      <c r="J164" s="101">
        <v>0</v>
      </c>
      <c r="K164" s="101">
        <v>0</v>
      </c>
      <c r="L164" s="97">
        <v>1</v>
      </c>
      <c r="M164" s="101">
        <v>0</v>
      </c>
      <c r="N164" s="101">
        <v>0</v>
      </c>
      <c r="O164" s="96" t="s">
        <v>370</v>
      </c>
      <c r="P164" s="101">
        <v>0</v>
      </c>
      <c r="Q164" s="101">
        <v>0</v>
      </c>
      <c r="R164" s="101">
        <v>0</v>
      </c>
      <c r="S164" s="97">
        <v>1</v>
      </c>
      <c r="T164" s="101">
        <v>0</v>
      </c>
      <c r="U164" s="101">
        <v>0</v>
      </c>
      <c r="V164" s="96" t="s">
        <v>296</v>
      </c>
      <c r="W164" s="101">
        <v>0</v>
      </c>
      <c r="X164" s="101">
        <v>0</v>
      </c>
      <c r="Y164" s="101">
        <v>0</v>
      </c>
      <c r="Z164" s="97">
        <v>1</v>
      </c>
      <c r="AA164" s="101">
        <v>0</v>
      </c>
      <c r="AB164" s="101">
        <v>0</v>
      </c>
      <c r="AC164" s="96" t="s">
        <v>296</v>
      </c>
      <c r="AD164" s="101">
        <v>0</v>
      </c>
      <c r="AE164" s="101">
        <v>0</v>
      </c>
      <c r="AF164" s="101">
        <v>0</v>
      </c>
      <c r="AG164" s="97">
        <v>1</v>
      </c>
      <c r="AH164" s="101">
        <v>0</v>
      </c>
      <c r="AI164" s="101">
        <v>0</v>
      </c>
    </row>
    <row r="165" spans="1:35" ht="18" x14ac:dyDescent="0.4">
      <c r="A165" s="96" t="s">
        <v>299</v>
      </c>
      <c r="B165" s="101">
        <v>0</v>
      </c>
      <c r="C165" s="101">
        <v>0</v>
      </c>
      <c r="D165" s="101">
        <v>0</v>
      </c>
      <c r="E165" s="97">
        <v>1</v>
      </c>
      <c r="F165" s="101">
        <v>0</v>
      </c>
      <c r="G165" s="101">
        <v>0</v>
      </c>
      <c r="H165" s="96" t="s">
        <v>299</v>
      </c>
      <c r="I165" s="101">
        <v>0</v>
      </c>
      <c r="J165" s="101">
        <v>0</v>
      </c>
      <c r="K165" s="101">
        <v>0</v>
      </c>
      <c r="L165" s="97">
        <v>1</v>
      </c>
      <c r="M165" s="101">
        <v>0</v>
      </c>
      <c r="N165" s="101">
        <v>0</v>
      </c>
      <c r="O165" s="96" t="s">
        <v>371</v>
      </c>
      <c r="P165" s="101">
        <v>0</v>
      </c>
      <c r="Q165" s="101">
        <v>0</v>
      </c>
      <c r="R165" s="101">
        <v>0</v>
      </c>
      <c r="S165" s="97">
        <v>1</v>
      </c>
      <c r="T165" s="101">
        <v>0</v>
      </c>
      <c r="U165" s="101">
        <v>0</v>
      </c>
      <c r="V165" s="96" t="s">
        <v>299</v>
      </c>
      <c r="W165" s="101">
        <v>0</v>
      </c>
      <c r="X165" s="101">
        <v>0</v>
      </c>
      <c r="Y165" s="101">
        <v>0</v>
      </c>
      <c r="Z165" s="97">
        <v>1</v>
      </c>
      <c r="AA165" s="101">
        <v>0</v>
      </c>
      <c r="AB165" s="101">
        <v>0</v>
      </c>
      <c r="AC165" s="96" t="s">
        <v>299</v>
      </c>
      <c r="AD165" s="101">
        <v>0</v>
      </c>
      <c r="AE165" s="101">
        <v>0</v>
      </c>
      <c r="AF165" s="101">
        <v>0</v>
      </c>
      <c r="AG165" s="97">
        <v>1</v>
      </c>
      <c r="AH165" s="101">
        <v>0</v>
      </c>
      <c r="AI165" s="101">
        <v>0</v>
      </c>
    </row>
    <row r="166" spans="1:35" ht="18" x14ac:dyDescent="0.4">
      <c r="A166" s="96" t="s">
        <v>304</v>
      </c>
      <c r="B166" s="101">
        <v>0</v>
      </c>
      <c r="C166" s="101">
        <v>0</v>
      </c>
      <c r="D166" s="101">
        <v>0</v>
      </c>
      <c r="E166" s="97">
        <v>1</v>
      </c>
      <c r="F166" s="101">
        <v>0</v>
      </c>
      <c r="G166" s="101">
        <v>0</v>
      </c>
      <c r="H166" s="96" t="s">
        <v>304</v>
      </c>
      <c r="I166" s="101">
        <v>0</v>
      </c>
      <c r="J166" s="101">
        <v>0</v>
      </c>
      <c r="K166" s="101">
        <v>0</v>
      </c>
      <c r="L166" s="97">
        <v>1</v>
      </c>
      <c r="M166" s="101">
        <v>0</v>
      </c>
      <c r="N166" s="101">
        <v>0</v>
      </c>
      <c r="O166" s="96" t="s">
        <v>372</v>
      </c>
      <c r="P166" s="101">
        <v>0</v>
      </c>
      <c r="Q166" s="101">
        <v>0</v>
      </c>
      <c r="R166" s="101">
        <v>0</v>
      </c>
      <c r="S166" s="97">
        <v>1</v>
      </c>
      <c r="T166" s="101">
        <v>0</v>
      </c>
      <c r="U166" s="101">
        <v>0</v>
      </c>
      <c r="V166" s="96" t="s">
        <v>304</v>
      </c>
      <c r="W166" s="101">
        <v>0</v>
      </c>
      <c r="X166" s="101">
        <v>0</v>
      </c>
      <c r="Y166" s="101">
        <v>0</v>
      </c>
      <c r="Z166" s="97">
        <v>1</v>
      </c>
      <c r="AA166" s="101">
        <v>0</v>
      </c>
      <c r="AB166" s="101">
        <v>0</v>
      </c>
      <c r="AC166" s="96" t="s">
        <v>304</v>
      </c>
      <c r="AD166" s="101">
        <v>0</v>
      </c>
      <c r="AE166" s="101">
        <v>0</v>
      </c>
      <c r="AF166" s="101">
        <v>0</v>
      </c>
      <c r="AG166" s="97">
        <v>1</v>
      </c>
      <c r="AH166" s="101">
        <v>0</v>
      </c>
      <c r="AI166" s="101">
        <v>0</v>
      </c>
    </row>
    <row r="167" spans="1:35" ht="18" x14ac:dyDescent="0.4">
      <c r="A167" s="96" t="s">
        <v>317</v>
      </c>
      <c r="B167" s="101">
        <v>0</v>
      </c>
      <c r="C167" s="101">
        <v>0</v>
      </c>
      <c r="D167" s="101">
        <v>0</v>
      </c>
      <c r="E167" s="97">
        <v>1</v>
      </c>
      <c r="F167" s="101">
        <v>0</v>
      </c>
      <c r="G167" s="101">
        <v>0</v>
      </c>
      <c r="H167" s="96" t="s">
        <v>317</v>
      </c>
      <c r="I167" s="101">
        <v>0</v>
      </c>
      <c r="J167" s="101">
        <v>0</v>
      </c>
      <c r="K167" s="101">
        <v>0</v>
      </c>
      <c r="L167" s="97">
        <v>1</v>
      </c>
      <c r="M167" s="101">
        <v>0</v>
      </c>
      <c r="N167" s="101">
        <v>0</v>
      </c>
      <c r="O167" s="96" t="s">
        <v>296</v>
      </c>
      <c r="P167" s="101">
        <v>0</v>
      </c>
      <c r="Q167" s="101">
        <v>0</v>
      </c>
      <c r="R167" s="101">
        <v>0</v>
      </c>
      <c r="S167" s="97">
        <v>1</v>
      </c>
      <c r="T167" s="101">
        <v>0</v>
      </c>
      <c r="U167" s="101">
        <v>0</v>
      </c>
      <c r="V167" s="96" t="s">
        <v>317</v>
      </c>
      <c r="W167" s="101">
        <v>0</v>
      </c>
      <c r="X167" s="101">
        <v>0</v>
      </c>
      <c r="Y167" s="101">
        <v>0</v>
      </c>
      <c r="Z167" s="97">
        <v>1</v>
      </c>
      <c r="AA167" s="101">
        <v>0</v>
      </c>
      <c r="AB167" s="101">
        <v>0</v>
      </c>
      <c r="AC167" s="96" t="s">
        <v>317</v>
      </c>
      <c r="AD167" s="101">
        <v>0</v>
      </c>
      <c r="AE167" s="101">
        <v>0</v>
      </c>
      <c r="AF167" s="101">
        <v>0</v>
      </c>
      <c r="AG167" s="97">
        <v>1</v>
      </c>
      <c r="AH167" s="101">
        <v>0</v>
      </c>
      <c r="AI167" s="101">
        <v>0</v>
      </c>
    </row>
    <row r="168" spans="1:35" ht="18" x14ac:dyDescent="0.4">
      <c r="A168" s="96" t="s">
        <v>373</v>
      </c>
      <c r="B168" s="101">
        <v>0</v>
      </c>
      <c r="C168" s="101">
        <v>0</v>
      </c>
      <c r="D168" s="101">
        <v>0</v>
      </c>
      <c r="E168" s="97">
        <v>1</v>
      </c>
      <c r="F168" s="101">
        <v>0</v>
      </c>
      <c r="G168" s="101">
        <v>0</v>
      </c>
      <c r="H168" s="96" t="s">
        <v>373</v>
      </c>
      <c r="I168" s="101">
        <v>0</v>
      </c>
      <c r="J168" s="101">
        <v>0</v>
      </c>
      <c r="K168" s="101">
        <v>0</v>
      </c>
      <c r="L168" s="97">
        <v>1</v>
      </c>
      <c r="M168" s="101">
        <v>0</v>
      </c>
      <c r="N168" s="101">
        <v>0</v>
      </c>
      <c r="O168" s="96" t="s">
        <v>299</v>
      </c>
      <c r="P168" s="101">
        <v>0</v>
      </c>
      <c r="Q168" s="101">
        <v>0</v>
      </c>
      <c r="R168" s="101">
        <v>0</v>
      </c>
      <c r="S168" s="97">
        <v>1</v>
      </c>
      <c r="T168" s="101">
        <v>0</v>
      </c>
      <c r="U168" s="101">
        <v>0</v>
      </c>
      <c r="V168" s="96" t="s">
        <v>373</v>
      </c>
      <c r="W168" s="101">
        <v>0</v>
      </c>
      <c r="X168" s="101">
        <v>0</v>
      </c>
      <c r="Y168" s="101">
        <v>0</v>
      </c>
      <c r="Z168" s="97">
        <v>1</v>
      </c>
      <c r="AA168" s="101">
        <v>0</v>
      </c>
      <c r="AB168" s="101">
        <v>0</v>
      </c>
      <c r="AC168" s="96" t="s">
        <v>373</v>
      </c>
      <c r="AD168" s="101">
        <v>0</v>
      </c>
      <c r="AE168" s="101">
        <v>0</v>
      </c>
      <c r="AF168" s="101">
        <v>0</v>
      </c>
      <c r="AG168" s="97">
        <v>1</v>
      </c>
      <c r="AH168" s="101">
        <v>0</v>
      </c>
      <c r="AI168" s="101">
        <v>0</v>
      </c>
    </row>
    <row r="169" spans="1:35" ht="18" x14ac:dyDescent="0.4">
      <c r="A169" s="96" t="s">
        <v>374</v>
      </c>
      <c r="B169" s="101">
        <v>0</v>
      </c>
      <c r="C169" s="101">
        <v>0</v>
      </c>
      <c r="D169" s="101">
        <v>0</v>
      </c>
      <c r="E169" s="97">
        <v>1</v>
      </c>
      <c r="F169" s="101">
        <v>0</v>
      </c>
      <c r="G169" s="101">
        <v>0</v>
      </c>
      <c r="H169" s="96" t="s">
        <v>374</v>
      </c>
      <c r="I169" s="101">
        <v>0</v>
      </c>
      <c r="J169" s="101">
        <v>0</v>
      </c>
      <c r="K169" s="101">
        <v>0</v>
      </c>
      <c r="L169" s="97">
        <v>1</v>
      </c>
      <c r="M169" s="101">
        <v>0</v>
      </c>
      <c r="N169" s="101">
        <v>0</v>
      </c>
      <c r="O169" s="96" t="s">
        <v>304</v>
      </c>
      <c r="P169" s="101">
        <v>0</v>
      </c>
      <c r="Q169" s="101">
        <v>0</v>
      </c>
      <c r="R169" s="101">
        <v>0</v>
      </c>
      <c r="S169" s="97">
        <v>1</v>
      </c>
      <c r="T169" s="101">
        <v>0</v>
      </c>
      <c r="U169" s="101">
        <v>0</v>
      </c>
      <c r="V169" s="96" t="s">
        <v>374</v>
      </c>
      <c r="W169" s="101">
        <v>0</v>
      </c>
      <c r="X169" s="101">
        <v>0</v>
      </c>
      <c r="Y169" s="101">
        <v>0</v>
      </c>
      <c r="Z169" s="97">
        <v>1</v>
      </c>
      <c r="AA169" s="101">
        <v>0</v>
      </c>
      <c r="AB169" s="101">
        <v>0</v>
      </c>
      <c r="AC169" s="96" t="s">
        <v>374</v>
      </c>
      <c r="AD169" s="101">
        <v>0</v>
      </c>
      <c r="AE169" s="101">
        <v>0</v>
      </c>
      <c r="AF169" s="101">
        <v>0</v>
      </c>
      <c r="AG169" s="97">
        <v>1</v>
      </c>
      <c r="AH169" s="101">
        <v>0</v>
      </c>
      <c r="AI169" s="101">
        <v>0</v>
      </c>
    </row>
    <row r="170" spans="1:35" ht="18" x14ac:dyDescent="0.4">
      <c r="A170" s="96" t="s">
        <v>298</v>
      </c>
      <c r="B170" s="101">
        <v>0</v>
      </c>
      <c r="C170" s="101">
        <v>0</v>
      </c>
      <c r="D170" s="101">
        <v>0</v>
      </c>
      <c r="E170" s="97">
        <v>1</v>
      </c>
      <c r="F170" s="101">
        <v>0</v>
      </c>
      <c r="G170" s="101">
        <v>0</v>
      </c>
      <c r="H170" s="96" t="s">
        <v>298</v>
      </c>
      <c r="I170" s="101">
        <v>0</v>
      </c>
      <c r="J170" s="101">
        <v>0</v>
      </c>
      <c r="K170" s="101">
        <v>0</v>
      </c>
      <c r="L170" s="97">
        <v>1</v>
      </c>
      <c r="M170" s="101">
        <v>0</v>
      </c>
      <c r="N170" s="101">
        <v>0</v>
      </c>
      <c r="O170" s="96" t="s">
        <v>317</v>
      </c>
      <c r="P170" s="101">
        <v>0</v>
      </c>
      <c r="Q170" s="101">
        <v>0</v>
      </c>
      <c r="R170" s="101">
        <v>0</v>
      </c>
      <c r="S170" s="97">
        <v>1</v>
      </c>
      <c r="T170" s="101">
        <v>0</v>
      </c>
      <c r="U170" s="101">
        <v>0</v>
      </c>
      <c r="V170" s="96" t="s">
        <v>298</v>
      </c>
      <c r="W170" s="101">
        <v>0</v>
      </c>
      <c r="X170" s="101">
        <v>0</v>
      </c>
      <c r="Y170" s="101">
        <v>0</v>
      </c>
      <c r="Z170" s="97">
        <v>1</v>
      </c>
      <c r="AA170" s="101">
        <v>0</v>
      </c>
      <c r="AB170" s="101">
        <v>0</v>
      </c>
      <c r="AC170" s="96" t="s">
        <v>298</v>
      </c>
      <c r="AD170" s="101">
        <v>0</v>
      </c>
      <c r="AE170" s="101">
        <v>0</v>
      </c>
      <c r="AF170" s="101">
        <v>0</v>
      </c>
      <c r="AG170" s="97">
        <v>1</v>
      </c>
      <c r="AH170" s="101">
        <v>0</v>
      </c>
      <c r="AI170" s="101">
        <v>0</v>
      </c>
    </row>
    <row r="171" spans="1:35" ht="18" x14ac:dyDescent="0.4">
      <c r="A171" s="96" t="s">
        <v>375</v>
      </c>
      <c r="B171" s="101">
        <v>0</v>
      </c>
      <c r="C171" s="101">
        <v>0</v>
      </c>
      <c r="D171" s="101">
        <v>0</v>
      </c>
      <c r="E171" s="97">
        <v>1</v>
      </c>
      <c r="F171" s="101">
        <v>0</v>
      </c>
      <c r="G171" s="101">
        <v>0</v>
      </c>
      <c r="H171" s="96" t="s">
        <v>375</v>
      </c>
      <c r="I171" s="101">
        <v>0</v>
      </c>
      <c r="J171" s="101">
        <v>0</v>
      </c>
      <c r="K171" s="101">
        <v>0</v>
      </c>
      <c r="L171" s="97">
        <v>1</v>
      </c>
      <c r="M171" s="101">
        <v>0</v>
      </c>
      <c r="N171" s="101">
        <v>0</v>
      </c>
      <c r="O171" s="96" t="s">
        <v>373</v>
      </c>
      <c r="P171" s="101">
        <v>0</v>
      </c>
      <c r="Q171" s="101">
        <v>0</v>
      </c>
      <c r="R171" s="101">
        <v>0</v>
      </c>
      <c r="S171" s="97">
        <v>1</v>
      </c>
      <c r="T171" s="101">
        <v>0</v>
      </c>
      <c r="U171" s="101">
        <v>0</v>
      </c>
      <c r="V171" s="96" t="s">
        <v>375</v>
      </c>
      <c r="W171" s="101">
        <v>0</v>
      </c>
      <c r="X171" s="101">
        <v>0</v>
      </c>
      <c r="Y171" s="101">
        <v>0</v>
      </c>
      <c r="Z171" s="97">
        <v>1</v>
      </c>
      <c r="AA171" s="101">
        <v>0</v>
      </c>
      <c r="AB171" s="101">
        <v>0</v>
      </c>
      <c r="AC171" s="96" t="s">
        <v>375</v>
      </c>
      <c r="AD171" s="101">
        <v>0</v>
      </c>
      <c r="AE171" s="101">
        <v>0</v>
      </c>
      <c r="AF171" s="101">
        <v>0</v>
      </c>
      <c r="AG171" s="97">
        <v>1</v>
      </c>
      <c r="AH171" s="101">
        <v>0</v>
      </c>
      <c r="AI171" s="101">
        <v>0</v>
      </c>
    </row>
    <row r="172" spans="1:35" ht="18" x14ac:dyDescent="0.4">
      <c r="A172" s="96" t="s">
        <v>273</v>
      </c>
      <c r="B172" s="101">
        <v>0</v>
      </c>
      <c r="C172" s="101">
        <v>0</v>
      </c>
      <c r="D172" s="101">
        <v>0</v>
      </c>
      <c r="E172" s="97">
        <v>1</v>
      </c>
      <c r="F172" s="101">
        <v>0</v>
      </c>
      <c r="G172" s="101">
        <v>0</v>
      </c>
      <c r="H172" s="96" t="s">
        <v>273</v>
      </c>
      <c r="I172" s="101">
        <v>0</v>
      </c>
      <c r="J172" s="101">
        <v>0</v>
      </c>
      <c r="K172" s="101">
        <v>0</v>
      </c>
      <c r="L172" s="97">
        <v>1</v>
      </c>
      <c r="M172" s="101">
        <v>0</v>
      </c>
      <c r="N172" s="101">
        <v>0</v>
      </c>
      <c r="O172" s="96" t="s">
        <v>374</v>
      </c>
      <c r="P172" s="101">
        <v>0</v>
      </c>
      <c r="Q172" s="101">
        <v>0</v>
      </c>
      <c r="R172" s="101">
        <v>0</v>
      </c>
      <c r="S172" s="97">
        <v>1</v>
      </c>
      <c r="T172" s="101">
        <v>0</v>
      </c>
      <c r="U172" s="101">
        <v>0</v>
      </c>
      <c r="V172" s="96" t="s">
        <v>273</v>
      </c>
      <c r="W172" s="101">
        <v>0</v>
      </c>
      <c r="X172" s="101">
        <v>0</v>
      </c>
      <c r="Y172" s="101">
        <v>0</v>
      </c>
      <c r="Z172" s="97">
        <v>1</v>
      </c>
      <c r="AA172" s="101">
        <v>0</v>
      </c>
      <c r="AB172" s="101">
        <v>0</v>
      </c>
      <c r="AC172" s="96" t="s">
        <v>273</v>
      </c>
      <c r="AD172" s="101">
        <v>0</v>
      </c>
      <c r="AE172" s="101">
        <v>0</v>
      </c>
      <c r="AF172" s="101">
        <v>0</v>
      </c>
      <c r="AG172" s="97">
        <v>1</v>
      </c>
      <c r="AH172" s="101">
        <v>0</v>
      </c>
      <c r="AI172" s="101">
        <v>0</v>
      </c>
    </row>
    <row r="173" spans="1:35" ht="18" x14ac:dyDescent="0.4">
      <c r="A173" s="96" t="s">
        <v>258</v>
      </c>
      <c r="B173" s="101">
        <v>0</v>
      </c>
      <c r="C173" s="101">
        <v>0</v>
      </c>
      <c r="D173" s="101">
        <v>0</v>
      </c>
      <c r="E173" s="97">
        <v>1</v>
      </c>
      <c r="F173" s="101">
        <v>0</v>
      </c>
      <c r="G173" s="101">
        <v>0</v>
      </c>
      <c r="H173" s="96" t="s">
        <v>258</v>
      </c>
      <c r="I173" s="101">
        <v>0</v>
      </c>
      <c r="J173" s="101">
        <v>0</v>
      </c>
      <c r="K173" s="101">
        <v>0</v>
      </c>
      <c r="L173" s="97">
        <v>1</v>
      </c>
      <c r="M173" s="101">
        <v>0</v>
      </c>
      <c r="N173" s="101">
        <v>0</v>
      </c>
      <c r="O173" s="96" t="s">
        <v>298</v>
      </c>
      <c r="P173" s="101">
        <v>0</v>
      </c>
      <c r="Q173" s="101">
        <v>0</v>
      </c>
      <c r="R173" s="101">
        <v>0</v>
      </c>
      <c r="S173" s="97">
        <v>1</v>
      </c>
      <c r="T173" s="101">
        <v>0</v>
      </c>
      <c r="U173" s="101">
        <v>0</v>
      </c>
      <c r="V173" s="96" t="s">
        <v>258</v>
      </c>
      <c r="W173" s="101">
        <v>0</v>
      </c>
      <c r="X173" s="101">
        <v>0</v>
      </c>
      <c r="Y173" s="101">
        <v>0</v>
      </c>
      <c r="Z173" s="97">
        <v>1</v>
      </c>
      <c r="AA173" s="101">
        <v>0</v>
      </c>
      <c r="AB173" s="101">
        <v>0</v>
      </c>
      <c r="AC173" s="96" t="s">
        <v>258</v>
      </c>
      <c r="AD173" s="101">
        <v>0</v>
      </c>
      <c r="AE173" s="101">
        <v>0</v>
      </c>
      <c r="AF173" s="101">
        <v>0</v>
      </c>
      <c r="AG173" s="97">
        <v>1</v>
      </c>
      <c r="AH173" s="101">
        <v>0</v>
      </c>
      <c r="AI173" s="101">
        <v>0</v>
      </c>
    </row>
    <row r="174" spans="1:35" ht="36" x14ac:dyDescent="0.4">
      <c r="A174" s="96" t="s">
        <v>264</v>
      </c>
      <c r="B174" s="101">
        <v>0</v>
      </c>
      <c r="C174" s="101">
        <v>0</v>
      </c>
      <c r="D174" s="101">
        <v>0</v>
      </c>
      <c r="E174" s="97">
        <v>1</v>
      </c>
      <c r="F174" s="101">
        <v>0</v>
      </c>
      <c r="G174" s="101">
        <v>0</v>
      </c>
      <c r="H174" s="96" t="s">
        <v>264</v>
      </c>
      <c r="I174" s="101">
        <v>0</v>
      </c>
      <c r="J174" s="101">
        <v>0</v>
      </c>
      <c r="K174" s="101">
        <v>0</v>
      </c>
      <c r="L174" s="97">
        <v>1</v>
      </c>
      <c r="M174" s="101">
        <v>0</v>
      </c>
      <c r="N174" s="101">
        <v>0</v>
      </c>
      <c r="O174" s="96" t="s">
        <v>375</v>
      </c>
      <c r="P174" s="101">
        <v>0</v>
      </c>
      <c r="Q174" s="101">
        <v>0</v>
      </c>
      <c r="R174" s="101">
        <v>0</v>
      </c>
      <c r="S174" s="97">
        <v>1</v>
      </c>
      <c r="T174" s="101">
        <v>0</v>
      </c>
      <c r="U174" s="101">
        <v>0</v>
      </c>
      <c r="V174" s="96" t="s">
        <v>264</v>
      </c>
      <c r="W174" s="101">
        <v>0</v>
      </c>
      <c r="X174" s="101">
        <v>0</v>
      </c>
      <c r="Y174" s="101">
        <v>0</v>
      </c>
      <c r="Z174" s="97">
        <v>1</v>
      </c>
      <c r="AA174" s="101">
        <v>0</v>
      </c>
      <c r="AB174" s="101">
        <v>0</v>
      </c>
      <c r="AC174" s="96" t="s">
        <v>264</v>
      </c>
      <c r="AD174" s="101">
        <v>0</v>
      </c>
      <c r="AE174" s="101">
        <v>0</v>
      </c>
      <c r="AF174" s="101">
        <v>0</v>
      </c>
      <c r="AG174" s="97">
        <v>1</v>
      </c>
      <c r="AH174" s="101">
        <v>0</v>
      </c>
      <c r="AI174" s="101">
        <v>0</v>
      </c>
    </row>
    <row r="175" spans="1:35" ht="18" x14ac:dyDescent="0.4">
      <c r="A175" s="96" t="s">
        <v>376</v>
      </c>
      <c r="B175" s="101">
        <v>0</v>
      </c>
      <c r="C175" s="101">
        <v>0</v>
      </c>
      <c r="D175" s="101">
        <v>0</v>
      </c>
      <c r="E175" s="97">
        <v>1</v>
      </c>
      <c r="F175" s="101">
        <v>0</v>
      </c>
      <c r="G175" s="101">
        <v>0</v>
      </c>
      <c r="H175" s="96" t="s">
        <v>376</v>
      </c>
      <c r="I175" s="101">
        <v>0</v>
      </c>
      <c r="J175" s="101">
        <v>0</v>
      </c>
      <c r="K175" s="101">
        <v>0</v>
      </c>
      <c r="L175" s="97">
        <v>1</v>
      </c>
      <c r="M175" s="101">
        <v>0</v>
      </c>
      <c r="N175" s="101">
        <v>0</v>
      </c>
      <c r="O175" s="96" t="s">
        <v>376</v>
      </c>
      <c r="P175" s="101">
        <v>0</v>
      </c>
      <c r="Q175" s="101">
        <v>0</v>
      </c>
      <c r="R175" s="101">
        <v>0</v>
      </c>
      <c r="S175" s="97">
        <v>1</v>
      </c>
      <c r="T175" s="101">
        <v>0</v>
      </c>
      <c r="U175" s="101">
        <v>0</v>
      </c>
      <c r="V175" s="96" t="s">
        <v>376</v>
      </c>
      <c r="W175" s="101">
        <v>0</v>
      </c>
      <c r="X175" s="101">
        <v>0</v>
      </c>
      <c r="Y175" s="101">
        <v>0</v>
      </c>
      <c r="Z175" s="97">
        <v>1</v>
      </c>
      <c r="AA175" s="101">
        <v>0</v>
      </c>
      <c r="AB175" s="101">
        <v>0</v>
      </c>
      <c r="AC175" s="96" t="s">
        <v>376</v>
      </c>
      <c r="AD175" s="101">
        <v>0</v>
      </c>
      <c r="AE175" s="101">
        <v>0</v>
      </c>
      <c r="AF175" s="101">
        <v>0</v>
      </c>
      <c r="AG175" s="97">
        <v>1</v>
      </c>
      <c r="AH175" s="101">
        <v>0</v>
      </c>
      <c r="AI175" s="101">
        <v>0</v>
      </c>
    </row>
    <row r="176" spans="1:35" ht="18" x14ac:dyDescent="0.4">
      <c r="A176" s="96" t="s">
        <v>377</v>
      </c>
      <c r="B176" s="101">
        <v>0</v>
      </c>
      <c r="C176" s="101">
        <v>0</v>
      </c>
      <c r="D176" s="101">
        <v>0</v>
      </c>
      <c r="E176" s="97">
        <v>1</v>
      </c>
      <c r="F176" s="101">
        <v>0</v>
      </c>
      <c r="G176" s="101">
        <v>0</v>
      </c>
      <c r="H176" s="96" t="s">
        <v>377</v>
      </c>
      <c r="I176" s="101">
        <v>0</v>
      </c>
      <c r="J176" s="101">
        <v>0</v>
      </c>
      <c r="K176" s="101">
        <v>0</v>
      </c>
      <c r="L176" s="97">
        <v>1</v>
      </c>
      <c r="M176" s="101">
        <v>0</v>
      </c>
      <c r="N176" s="101">
        <v>0</v>
      </c>
      <c r="O176" s="96" t="s">
        <v>377</v>
      </c>
      <c r="P176" s="101">
        <v>0</v>
      </c>
      <c r="Q176" s="101">
        <v>0</v>
      </c>
      <c r="R176" s="101">
        <v>0</v>
      </c>
      <c r="S176" s="97">
        <v>1</v>
      </c>
      <c r="T176" s="101">
        <v>0</v>
      </c>
      <c r="U176" s="101">
        <v>0</v>
      </c>
      <c r="V176" s="96" t="s">
        <v>377</v>
      </c>
      <c r="W176" s="101">
        <v>0</v>
      </c>
      <c r="X176" s="101">
        <v>0</v>
      </c>
      <c r="Y176" s="101">
        <v>0</v>
      </c>
      <c r="Z176" s="97">
        <v>1</v>
      </c>
      <c r="AA176" s="101">
        <v>0</v>
      </c>
      <c r="AB176" s="101">
        <v>0</v>
      </c>
      <c r="AC176" s="96" t="s">
        <v>377</v>
      </c>
      <c r="AD176" s="101">
        <v>0</v>
      </c>
      <c r="AE176" s="101">
        <v>0</v>
      </c>
      <c r="AF176" s="101">
        <v>0</v>
      </c>
      <c r="AG176" s="97">
        <v>1</v>
      </c>
      <c r="AH176" s="101">
        <v>0</v>
      </c>
      <c r="AI176" s="101">
        <v>0</v>
      </c>
    </row>
    <row r="177" spans="1:35" ht="18" x14ac:dyDescent="0.4">
      <c r="A177" s="96" t="s">
        <v>378</v>
      </c>
      <c r="B177" s="101">
        <v>0</v>
      </c>
      <c r="C177" s="101">
        <v>0</v>
      </c>
      <c r="D177" s="101">
        <v>0</v>
      </c>
      <c r="E177" s="97">
        <v>1</v>
      </c>
      <c r="F177" s="101">
        <v>0</v>
      </c>
      <c r="G177" s="101">
        <v>0</v>
      </c>
      <c r="H177" s="96" t="s">
        <v>378</v>
      </c>
      <c r="I177" s="101">
        <v>0</v>
      </c>
      <c r="J177" s="101">
        <v>0</v>
      </c>
      <c r="K177" s="101">
        <v>0</v>
      </c>
      <c r="L177" s="97">
        <v>1</v>
      </c>
      <c r="M177" s="101">
        <v>0</v>
      </c>
      <c r="N177" s="101">
        <v>0</v>
      </c>
      <c r="O177" s="96" t="s">
        <v>378</v>
      </c>
      <c r="P177" s="101">
        <v>0</v>
      </c>
      <c r="Q177" s="101">
        <v>0</v>
      </c>
      <c r="R177" s="101">
        <v>0</v>
      </c>
      <c r="S177" s="97">
        <v>1</v>
      </c>
      <c r="T177" s="101">
        <v>0</v>
      </c>
      <c r="U177" s="101">
        <v>0</v>
      </c>
      <c r="V177" s="96" t="s">
        <v>378</v>
      </c>
      <c r="W177" s="101">
        <v>0</v>
      </c>
      <c r="X177" s="101">
        <v>0</v>
      </c>
      <c r="Y177" s="101">
        <v>0</v>
      </c>
      <c r="Z177" s="97">
        <v>1</v>
      </c>
      <c r="AA177" s="101">
        <v>0</v>
      </c>
      <c r="AB177" s="101">
        <v>0</v>
      </c>
      <c r="AC177" s="96" t="s">
        <v>378</v>
      </c>
      <c r="AD177" s="101">
        <v>0</v>
      </c>
      <c r="AE177" s="101">
        <v>0</v>
      </c>
      <c r="AF177" s="101">
        <v>0</v>
      </c>
      <c r="AG177" s="97">
        <v>1</v>
      </c>
      <c r="AH177" s="101">
        <v>0</v>
      </c>
      <c r="AI177" s="101">
        <v>0</v>
      </c>
    </row>
    <row r="178" spans="1:35" ht="18" x14ac:dyDescent="0.4">
      <c r="A178" s="96" t="s">
        <v>260</v>
      </c>
      <c r="B178" s="101">
        <v>0</v>
      </c>
      <c r="C178" s="101">
        <v>0</v>
      </c>
      <c r="D178" s="101">
        <v>0</v>
      </c>
      <c r="E178" s="97">
        <v>1</v>
      </c>
      <c r="F178" s="101">
        <v>0</v>
      </c>
      <c r="G178" s="101">
        <v>0</v>
      </c>
      <c r="H178" s="96" t="s">
        <v>260</v>
      </c>
      <c r="I178" s="101">
        <v>0</v>
      </c>
      <c r="J178" s="101">
        <v>0</v>
      </c>
      <c r="K178" s="101">
        <v>0</v>
      </c>
      <c r="L178" s="97">
        <v>1</v>
      </c>
      <c r="M178" s="101">
        <v>0</v>
      </c>
      <c r="N178" s="101">
        <v>0</v>
      </c>
      <c r="O178" s="96" t="s">
        <v>260</v>
      </c>
      <c r="P178" s="101">
        <v>0</v>
      </c>
      <c r="Q178" s="101">
        <v>0</v>
      </c>
      <c r="R178" s="101">
        <v>0</v>
      </c>
      <c r="S178" s="97">
        <v>1</v>
      </c>
      <c r="T178" s="101">
        <v>0</v>
      </c>
      <c r="U178" s="101">
        <v>0</v>
      </c>
      <c r="V178" s="96" t="s">
        <v>260</v>
      </c>
      <c r="W178" s="101">
        <v>0</v>
      </c>
      <c r="X178" s="101">
        <v>0</v>
      </c>
      <c r="Y178" s="101">
        <v>0</v>
      </c>
      <c r="Z178" s="97">
        <v>1</v>
      </c>
      <c r="AA178" s="101">
        <v>0</v>
      </c>
      <c r="AB178" s="101">
        <v>0</v>
      </c>
      <c r="AC178" s="96" t="s">
        <v>260</v>
      </c>
      <c r="AD178" s="101">
        <v>0</v>
      </c>
      <c r="AE178" s="101">
        <v>0</v>
      </c>
      <c r="AF178" s="101">
        <v>0</v>
      </c>
      <c r="AG178" s="97">
        <v>1</v>
      </c>
      <c r="AH178" s="101">
        <v>0</v>
      </c>
      <c r="AI178" s="101">
        <v>0</v>
      </c>
    </row>
    <row r="179" spans="1:35" ht="18" x14ac:dyDescent="0.4">
      <c r="A179" s="96" t="s">
        <v>324</v>
      </c>
      <c r="B179" s="101">
        <v>0</v>
      </c>
      <c r="C179" s="101">
        <v>0</v>
      </c>
      <c r="D179" s="101">
        <v>0</v>
      </c>
      <c r="E179" s="97">
        <v>1</v>
      </c>
      <c r="F179" s="101">
        <v>0</v>
      </c>
      <c r="G179" s="101">
        <v>0</v>
      </c>
      <c r="H179" s="96" t="s">
        <v>324</v>
      </c>
      <c r="I179" s="101">
        <v>0</v>
      </c>
      <c r="J179" s="101">
        <v>0</v>
      </c>
      <c r="K179" s="101">
        <v>0</v>
      </c>
      <c r="L179" s="97">
        <v>1</v>
      </c>
      <c r="M179" s="101">
        <v>0</v>
      </c>
      <c r="N179" s="101">
        <v>0</v>
      </c>
      <c r="O179" s="96" t="s">
        <v>324</v>
      </c>
      <c r="P179" s="101">
        <v>0</v>
      </c>
      <c r="Q179" s="101">
        <v>0</v>
      </c>
      <c r="R179" s="101">
        <v>0</v>
      </c>
      <c r="S179" s="97">
        <v>1</v>
      </c>
      <c r="T179" s="101">
        <v>0</v>
      </c>
      <c r="U179" s="101">
        <v>0</v>
      </c>
      <c r="V179" s="96" t="s">
        <v>324</v>
      </c>
      <c r="W179" s="101">
        <v>0</v>
      </c>
      <c r="X179" s="101">
        <v>0</v>
      </c>
      <c r="Y179" s="101">
        <v>0</v>
      </c>
      <c r="Z179" s="97">
        <v>1</v>
      </c>
      <c r="AA179" s="101">
        <v>0</v>
      </c>
      <c r="AB179" s="101">
        <v>0</v>
      </c>
      <c r="AC179" s="96" t="s">
        <v>324</v>
      </c>
      <c r="AD179" s="101">
        <v>0</v>
      </c>
      <c r="AE179" s="101">
        <v>0</v>
      </c>
      <c r="AF179" s="101">
        <v>0</v>
      </c>
      <c r="AG179" s="97">
        <v>1</v>
      </c>
      <c r="AH179" s="101">
        <v>0</v>
      </c>
      <c r="AI179" s="101">
        <v>0</v>
      </c>
    </row>
    <row r="180" spans="1:35" ht="18" x14ac:dyDescent="0.4">
      <c r="A180" s="96" t="s">
        <v>379</v>
      </c>
      <c r="B180" s="101">
        <v>0</v>
      </c>
      <c r="C180" s="101">
        <v>0</v>
      </c>
      <c r="D180" s="101">
        <v>0</v>
      </c>
      <c r="E180" s="97">
        <v>1</v>
      </c>
      <c r="F180" s="101">
        <v>0</v>
      </c>
      <c r="G180" s="101">
        <v>0</v>
      </c>
      <c r="H180" s="96" t="s">
        <v>379</v>
      </c>
      <c r="I180" s="101">
        <v>0</v>
      </c>
      <c r="J180" s="101">
        <v>0</v>
      </c>
      <c r="K180" s="101">
        <v>0</v>
      </c>
      <c r="L180" s="97">
        <v>1</v>
      </c>
      <c r="M180" s="101">
        <v>0</v>
      </c>
      <c r="N180" s="101">
        <v>0</v>
      </c>
      <c r="O180" s="96" t="s">
        <v>379</v>
      </c>
      <c r="P180" s="101">
        <v>0</v>
      </c>
      <c r="Q180" s="101">
        <v>0</v>
      </c>
      <c r="R180" s="101">
        <v>0</v>
      </c>
      <c r="S180" s="97">
        <v>1</v>
      </c>
      <c r="T180" s="101">
        <v>0</v>
      </c>
      <c r="U180" s="101">
        <v>0</v>
      </c>
      <c r="V180" s="96" t="s">
        <v>379</v>
      </c>
      <c r="W180" s="101">
        <v>0</v>
      </c>
      <c r="X180" s="101">
        <v>0</v>
      </c>
      <c r="Y180" s="101">
        <v>0</v>
      </c>
      <c r="Z180" s="97">
        <v>1</v>
      </c>
      <c r="AA180" s="101">
        <v>0</v>
      </c>
      <c r="AB180" s="101">
        <v>0</v>
      </c>
      <c r="AC180" s="96" t="s">
        <v>379</v>
      </c>
      <c r="AD180" s="101">
        <v>0</v>
      </c>
      <c r="AE180" s="101">
        <v>0</v>
      </c>
      <c r="AF180" s="101">
        <v>0</v>
      </c>
      <c r="AG180" s="97">
        <v>1</v>
      </c>
      <c r="AH180" s="101">
        <v>0</v>
      </c>
      <c r="AI180" s="101">
        <v>0</v>
      </c>
    </row>
    <row r="181" spans="1:35" ht="18" x14ac:dyDescent="0.4">
      <c r="A181" s="96" t="s">
        <v>380</v>
      </c>
      <c r="B181" s="101">
        <v>0</v>
      </c>
      <c r="C181" s="101">
        <v>0</v>
      </c>
      <c r="D181" s="101">
        <v>0</v>
      </c>
      <c r="E181" s="97">
        <v>1</v>
      </c>
      <c r="F181" s="101">
        <v>0</v>
      </c>
      <c r="G181" s="101">
        <v>0</v>
      </c>
      <c r="H181" s="96" t="s">
        <v>380</v>
      </c>
      <c r="I181" s="101">
        <v>0</v>
      </c>
      <c r="J181" s="101">
        <v>0</v>
      </c>
      <c r="K181" s="101">
        <v>0</v>
      </c>
      <c r="L181" s="97">
        <v>1</v>
      </c>
      <c r="M181" s="101">
        <v>0</v>
      </c>
      <c r="N181" s="101">
        <v>0</v>
      </c>
      <c r="O181" s="96" t="s">
        <v>380</v>
      </c>
      <c r="P181" s="101">
        <v>0</v>
      </c>
      <c r="Q181" s="101">
        <v>0</v>
      </c>
      <c r="R181" s="101">
        <v>0</v>
      </c>
      <c r="S181" s="97">
        <v>1</v>
      </c>
      <c r="T181" s="101">
        <v>0</v>
      </c>
      <c r="U181" s="101">
        <v>0</v>
      </c>
      <c r="V181" s="96" t="s">
        <v>380</v>
      </c>
      <c r="W181" s="101">
        <v>0</v>
      </c>
      <c r="X181" s="101">
        <v>0</v>
      </c>
      <c r="Y181" s="101">
        <v>0</v>
      </c>
      <c r="Z181" s="97">
        <v>1</v>
      </c>
      <c r="AA181" s="101">
        <v>0</v>
      </c>
      <c r="AB181" s="101">
        <v>0</v>
      </c>
      <c r="AC181" s="96" t="s">
        <v>380</v>
      </c>
      <c r="AD181" s="101">
        <v>0</v>
      </c>
      <c r="AE181" s="101">
        <v>0</v>
      </c>
      <c r="AF181" s="101">
        <v>0</v>
      </c>
      <c r="AG181" s="97">
        <v>1</v>
      </c>
      <c r="AH181" s="101">
        <v>0</v>
      </c>
      <c r="AI181" s="101">
        <v>0</v>
      </c>
    </row>
    <row r="182" spans="1:35" ht="18" x14ac:dyDescent="0.4">
      <c r="A182" s="96" t="s">
        <v>381</v>
      </c>
      <c r="B182" s="101">
        <v>0</v>
      </c>
      <c r="C182" s="101">
        <v>0</v>
      </c>
      <c r="D182" s="101">
        <v>0</v>
      </c>
      <c r="E182" s="97">
        <v>1</v>
      </c>
      <c r="F182" s="101">
        <v>0</v>
      </c>
      <c r="G182" s="101">
        <v>0</v>
      </c>
      <c r="H182" s="96" t="s">
        <v>381</v>
      </c>
      <c r="I182" s="101">
        <v>0</v>
      </c>
      <c r="J182" s="101">
        <v>0</v>
      </c>
      <c r="K182" s="101">
        <v>0</v>
      </c>
      <c r="L182" s="97">
        <v>1</v>
      </c>
      <c r="M182" s="101">
        <v>0</v>
      </c>
      <c r="N182" s="101">
        <v>0</v>
      </c>
      <c r="O182" s="96" t="s">
        <v>381</v>
      </c>
      <c r="P182" s="101">
        <v>0</v>
      </c>
      <c r="Q182" s="101">
        <v>0</v>
      </c>
      <c r="R182" s="101">
        <v>0</v>
      </c>
      <c r="S182" s="97">
        <v>1</v>
      </c>
      <c r="T182" s="101">
        <v>0</v>
      </c>
      <c r="U182" s="101">
        <v>0</v>
      </c>
      <c r="V182" s="96" t="s">
        <v>381</v>
      </c>
      <c r="W182" s="101">
        <v>0</v>
      </c>
      <c r="X182" s="101">
        <v>0</v>
      </c>
      <c r="Y182" s="101">
        <v>0</v>
      </c>
      <c r="Z182" s="97">
        <v>1</v>
      </c>
      <c r="AA182" s="101">
        <v>0</v>
      </c>
      <c r="AB182" s="101">
        <v>0</v>
      </c>
      <c r="AC182" s="96" t="s">
        <v>381</v>
      </c>
      <c r="AD182" s="101">
        <v>0</v>
      </c>
      <c r="AE182" s="101">
        <v>0</v>
      </c>
      <c r="AF182" s="101">
        <v>0</v>
      </c>
      <c r="AG182" s="97">
        <v>1</v>
      </c>
      <c r="AH182" s="101">
        <v>0</v>
      </c>
      <c r="AI182" s="101">
        <v>0</v>
      </c>
    </row>
    <row r="183" spans="1:35" ht="18" x14ac:dyDescent="0.4">
      <c r="A183" s="96" t="s">
        <v>382</v>
      </c>
      <c r="B183" s="101">
        <v>0</v>
      </c>
      <c r="C183" s="101">
        <v>0</v>
      </c>
      <c r="D183" s="101">
        <v>0</v>
      </c>
      <c r="E183" s="97">
        <v>1</v>
      </c>
      <c r="F183" s="101">
        <v>0</v>
      </c>
      <c r="G183" s="101">
        <v>0</v>
      </c>
      <c r="H183" s="96" t="s">
        <v>382</v>
      </c>
      <c r="I183" s="101">
        <v>0</v>
      </c>
      <c r="J183" s="101">
        <v>0</v>
      </c>
      <c r="K183" s="101">
        <v>0</v>
      </c>
      <c r="L183" s="97">
        <v>1</v>
      </c>
      <c r="M183" s="101">
        <v>0</v>
      </c>
      <c r="N183" s="101">
        <v>0</v>
      </c>
      <c r="O183" s="96" t="s">
        <v>382</v>
      </c>
      <c r="P183" s="101">
        <v>0</v>
      </c>
      <c r="Q183" s="101">
        <v>0</v>
      </c>
      <c r="R183" s="101">
        <v>0</v>
      </c>
      <c r="S183" s="97">
        <v>1</v>
      </c>
      <c r="T183" s="101">
        <v>0</v>
      </c>
      <c r="U183" s="101">
        <v>0</v>
      </c>
      <c r="V183" s="96" t="s">
        <v>382</v>
      </c>
      <c r="W183" s="101">
        <v>0</v>
      </c>
      <c r="X183" s="101">
        <v>0</v>
      </c>
      <c r="Y183" s="101">
        <v>0</v>
      </c>
      <c r="Z183" s="97">
        <v>1</v>
      </c>
      <c r="AA183" s="101">
        <v>0</v>
      </c>
      <c r="AB183" s="101">
        <v>0</v>
      </c>
      <c r="AC183" s="96" t="s">
        <v>382</v>
      </c>
      <c r="AD183" s="101">
        <v>0</v>
      </c>
      <c r="AE183" s="101">
        <v>0</v>
      </c>
      <c r="AF183" s="101">
        <v>0</v>
      </c>
      <c r="AG183" s="97">
        <v>1</v>
      </c>
      <c r="AH183" s="101">
        <v>0</v>
      </c>
      <c r="AI183" s="101">
        <v>0</v>
      </c>
    </row>
    <row r="184" spans="1:35" ht="36" x14ac:dyDescent="0.4">
      <c r="A184" s="96" t="s">
        <v>383</v>
      </c>
      <c r="B184" s="101">
        <v>0</v>
      </c>
      <c r="C184" s="101">
        <v>0</v>
      </c>
      <c r="D184" s="101">
        <v>0</v>
      </c>
      <c r="E184" s="97">
        <v>1</v>
      </c>
      <c r="F184" s="101">
        <v>0</v>
      </c>
      <c r="G184" s="101">
        <v>0</v>
      </c>
      <c r="H184" s="96" t="s">
        <v>383</v>
      </c>
      <c r="I184" s="101">
        <v>0</v>
      </c>
      <c r="J184" s="101">
        <v>0</v>
      </c>
      <c r="K184" s="101">
        <v>0</v>
      </c>
      <c r="L184" s="97">
        <v>1</v>
      </c>
      <c r="M184" s="101">
        <v>0</v>
      </c>
      <c r="N184" s="101">
        <v>0</v>
      </c>
      <c r="O184" s="96" t="s">
        <v>383</v>
      </c>
      <c r="P184" s="101">
        <v>0</v>
      </c>
      <c r="Q184" s="101">
        <v>0</v>
      </c>
      <c r="R184" s="101">
        <v>0</v>
      </c>
      <c r="S184" s="97">
        <v>1</v>
      </c>
      <c r="T184" s="101">
        <v>0</v>
      </c>
      <c r="U184" s="101">
        <v>0</v>
      </c>
      <c r="V184" s="96" t="s">
        <v>383</v>
      </c>
      <c r="W184" s="101">
        <v>0</v>
      </c>
      <c r="X184" s="101">
        <v>0</v>
      </c>
      <c r="Y184" s="101">
        <v>0</v>
      </c>
      <c r="Z184" s="97">
        <v>1</v>
      </c>
      <c r="AA184" s="101">
        <v>0</v>
      </c>
      <c r="AB184" s="101">
        <v>0</v>
      </c>
      <c r="AC184" s="96" t="s">
        <v>383</v>
      </c>
      <c r="AD184" s="101">
        <v>0</v>
      </c>
      <c r="AE184" s="101">
        <v>0</v>
      </c>
      <c r="AF184" s="101">
        <v>0</v>
      </c>
      <c r="AG184" s="97">
        <v>1</v>
      </c>
      <c r="AH184" s="101">
        <v>0</v>
      </c>
      <c r="AI184" s="101">
        <v>0</v>
      </c>
    </row>
    <row r="185" spans="1:35" ht="18" x14ac:dyDescent="0.4">
      <c r="A185" s="96" t="s">
        <v>384</v>
      </c>
      <c r="B185" s="101">
        <v>0</v>
      </c>
      <c r="C185" s="101">
        <v>0</v>
      </c>
      <c r="D185" s="101">
        <v>0</v>
      </c>
      <c r="E185" s="97">
        <v>1</v>
      </c>
      <c r="F185" s="101">
        <v>0</v>
      </c>
      <c r="G185" s="101">
        <v>0</v>
      </c>
      <c r="H185" s="96" t="s">
        <v>384</v>
      </c>
      <c r="I185" s="101">
        <v>0</v>
      </c>
      <c r="J185" s="101">
        <v>0</v>
      </c>
      <c r="K185" s="101">
        <v>0</v>
      </c>
      <c r="L185" s="97">
        <v>1</v>
      </c>
      <c r="M185" s="101">
        <v>0</v>
      </c>
      <c r="N185" s="101">
        <v>0</v>
      </c>
      <c r="O185" s="96" t="s">
        <v>384</v>
      </c>
      <c r="P185" s="101">
        <v>0</v>
      </c>
      <c r="Q185" s="101">
        <v>0</v>
      </c>
      <c r="R185" s="101">
        <v>0</v>
      </c>
      <c r="S185" s="97">
        <v>1</v>
      </c>
      <c r="T185" s="101">
        <v>0</v>
      </c>
      <c r="U185" s="101">
        <v>0</v>
      </c>
      <c r="V185" s="96" t="s">
        <v>384</v>
      </c>
      <c r="W185" s="101">
        <v>0</v>
      </c>
      <c r="X185" s="101">
        <v>0</v>
      </c>
      <c r="Y185" s="101">
        <v>0</v>
      </c>
      <c r="Z185" s="97">
        <v>1</v>
      </c>
      <c r="AA185" s="101">
        <v>0</v>
      </c>
      <c r="AB185" s="101">
        <v>0</v>
      </c>
      <c r="AC185" s="96" t="s">
        <v>384</v>
      </c>
      <c r="AD185" s="101">
        <v>0</v>
      </c>
      <c r="AE185" s="101">
        <v>0</v>
      </c>
      <c r="AF185" s="101">
        <v>0</v>
      </c>
      <c r="AG185" s="97">
        <v>1</v>
      </c>
      <c r="AH185" s="101">
        <v>0</v>
      </c>
      <c r="AI185" s="101">
        <v>0</v>
      </c>
    </row>
    <row r="186" spans="1:35" ht="18" x14ac:dyDescent="0.4">
      <c r="A186" s="96" t="s">
        <v>385</v>
      </c>
      <c r="B186" s="101">
        <v>0</v>
      </c>
      <c r="C186" s="101">
        <v>0</v>
      </c>
      <c r="D186" s="101">
        <v>0</v>
      </c>
      <c r="E186" s="97">
        <v>1</v>
      </c>
      <c r="F186" s="101">
        <v>0</v>
      </c>
      <c r="G186" s="101">
        <v>0</v>
      </c>
      <c r="H186" s="96" t="s">
        <v>385</v>
      </c>
      <c r="I186" s="101">
        <v>0</v>
      </c>
      <c r="J186" s="101">
        <v>0</v>
      </c>
      <c r="K186" s="101">
        <v>0</v>
      </c>
      <c r="L186" s="97">
        <v>1</v>
      </c>
      <c r="M186" s="101">
        <v>0</v>
      </c>
      <c r="N186" s="101">
        <v>0</v>
      </c>
      <c r="O186" s="96" t="s">
        <v>385</v>
      </c>
      <c r="P186" s="101">
        <v>0</v>
      </c>
      <c r="Q186" s="101">
        <v>0</v>
      </c>
      <c r="R186" s="101">
        <v>0</v>
      </c>
      <c r="S186" s="97">
        <v>1</v>
      </c>
      <c r="T186" s="101">
        <v>0</v>
      </c>
      <c r="U186" s="101">
        <v>0</v>
      </c>
      <c r="V186" s="96" t="s">
        <v>385</v>
      </c>
      <c r="W186" s="101">
        <v>0</v>
      </c>
      <c r="X186" s="101">
        <v>0</v>
      </c>
      <c r="Y186" s="101">
        <v>0</v>
      </c>
      <c r="Z186" s="97">
        <v>1</v>
      </c>
      <c r="AA186" s="101">
        <v>0</v>
      </c>
      <c r="AB186" s="101">
        <v>0</v>
      </c>
      <c r="AC186" s="96" t="s">
        <v>385</v>
      </c>
      <c r="AD186" s="101">
        <v>0</v>
      </c>
      <c r="AE186" s="101">
        <v>0</v>
      </c>
      <c r="AF186" s="101">
        <v>0</v>
      </c>
      <c r="AG186" s="97">
        <v>1</v>
      </c>
      <c r="AH186" s="101">
        <v>0</v>
      </c>
      <c r="AI186" s="101">
        <v>0</v>
      </c>
    </row>
    <row r="187" spans="1:35" ht="18" x14ac:dyDescent="0.4">
      <c r="A187" s="96" t="s">
        <v>386</v>
      </c>
      <c r="B187" s="101">
        <v>0</v>
      </c>
      <c r="C187" s="101">
        <v>0</v>
      </c>
      <c r="D187" s="101">
        <v>0</v>
      </c>
      <c r="E187" s="97">
        <v>1</v>
      </c>
      <c r="F187" s="101">
        <v>0</v>
      </c>
      <c r="G187" s="101">
        <v>0</v>
      </c>
      <c r="H187" s="96" t="s">
        <v>386</v>
      </c>
      <c r="I187" s="101">
        <v>0</v>
      </c>
      <c r="J187" s="101">
        <v>0</v>
      </c>
      <c r="K187" s="101">
        <v>0</v>
      </c>
      <c r="L187" s="97">
        <v>1</v>
      </c>
      <c r="M187" s="101">
        <v>0</v>
      </c>
      <c r="N187" s="101">
        <v>0</v>
      </c>
      <c r="O187" s="96" t="s">
        <v>386</v>
      </c>
      <c r="P187" s="101">
        <v>0</v>
      </c>
      <c r="Q187" s="101">
        <v>0</v>
      </c>
      <c r="R187" s="101">
        <v>0</v>
      </c>
      <c r="S187" s="97">
        <v>1</v>
      </c>
      <c r="T187" s="101">
        <v>0</v>
      </c>
      <c r="U187" s="101">
        <v>0</v>
      </c>
      <c r="V187" s="96" t="s">
        <v>386</v>
      </c>
      <c r="W187" s="101">
        <v>0</v>
      </c>
      <c r="X187" s="101">
        <v>0</v>
      </c>
      <c r="Y187" s="101">
        <v>0</v>
      </c>
      <c r="Z187" s="97">
        <v>1</v>
      </c>
      <c r="AA187" s="101">
        <v>0</v>
      </c>
      <c r="AB187" s="101">
        <v>0</v>
      </c>
      <c r="AC187" s="96" t="s">
        <v>386</v>
      </c>
      <c r="AD187" s="101">
        <v>0</v>
      </c>
      <c r="AE187" s="101">
        <v>0</v>
      </c>
      <c r="AF187" s="101">
        <v>0</v>
      </c>
      <c r="AG187" s="97">
        <v>1</v>
      </c>
      <c r="AH187" s="101">
        <v>0</v>
      </c>
      <c r="AI187" s="101">
        <v>0</v>
      </c>
    </row>
    <row r="188" spans="1:35" ht="18" x14ac:dyDescent="0.4">
      <c r="A188" s="96" t="s">
        <v>236</v>
      </c>
      <c r="B188" s="101">
        <v>0</v>
      </c>
      <c r="C188" s="101">
        <v>0</v>
      </c>
      <c r="D188" s="101">
        <v>0</v>
      </c>
      <c r="E188" s="97">
        <v>1</v>
      </c>
      <c r="F188" s="101">
        <v>0</v>
      </c>
      <c r="G188" s="101">
        <v>0</v>
      </c>
      <c r="H188" s="96" t="s">
        <v>236</v>
      </c>
      <c r="I188" s="101">
        <v>0</v>
      </c>
      <c r="J188" s="101">
        <v>0</v>
      </c>
      <c r="K188" s="101">
        <v>0</v>
      </c>
      <c r="L188" s="97">
        <v>1</v>
      </c>
      <c r="M188" s="101">
        <v>0</v>
      </c>
      <c r="N188" s="101">
        <v>0</v>
      </c>
      <c r="O188" s="96" t="s">
        <v>236</v>
      </c>
      <c r="P188" s="101">
        <v>0</v>
      </c>
      <c r="Q188" s="101">
        <v>0</v>
      </c>
      <c r="R188" s="101">
        <v>0</v>
      </c>
      <c r="S188" s="97">
        <v>1</v>
      </c>
      <c r="T188" s="101">
        <v>0</v>
      </c>
      <c r="U188" s="101">
        <v>0</v>
      </c>
      <c r="V188" s="96" t="s">
        <v>236</v>
      </c>
      <c r="W188" s="101">
        <v>0</v>
      </c>
      <c r="X188" s="101">
        <v>0</v>
      </c>
      <c r="Y188" s="101">
        <v>0</v>
      </c>
      <c r="Z188" s="97">
        <v>1</v>
      </c>
      <c r="AA188" s="101">
        <v>0</v>
      </c>
      <c r="AB188" s="101">
        <v>0</v>
      </c>
      <c r="AC188" s="96" t="s">
        <v>236</v>
      </c>
      <c r="AD188" s="101">
        <v>0</v>
      </c>
      <c r="AE188" s="101">
        <v>0</v>
      </c>
      <c r="AF188" s="101">
        <v>0</v>
      </c>
      <c r="AG188" s="97">
        <v>1</v>
      </c>
      <c r="AH188" s="101">
        <v>0</v>
      </c>
      <c r="AI188" s="101">
        <v>0</v>
      </c>
    </row>
    <row r="189" spans="1:35" ht="18" x14ac:dyDescent="0.4">
      <c r="A189" s="96" t="s">
        <v>387</v>
      </c>
      <c r="B189" s="101">
        <v>0</v>
      </c>
      <c r="C189" s="101">
        <v>0</v>
      </c>
      <c r="D189" s="101">
        <v>0</v>
      </c>
      <c r="E189" s="97">
        <v>1</v>
      </c>
      <c r="F189" s="101">
        <v>0</v>
      </c>
      <c r="G189" s="101">
        <v>0</v>
      </c>
      <c r="H189" s="96" t="s">
        <v>387</v>
      </c>
      <c r="I189" s="101">
        <v>0</v>
      </c>
      <c r="J189" s="101">
        <v>0</v>
      </c>
      <c r="K189" s="101">
        <v>0</v>
      </c>
      <c r="L189" s="97">
        <v>1</v>
      </c>
      <c r="M189" s="101">
        <v>0</v>
      </c>
      <c r="N189" s="101">
        <v>0</v>
      </c>
      <c r="O189" s="96" t="s">
        <v>387</v>
      </c>
      <c r="P189" s="101">
        <v>0</v>
      </c>
      <c r="Q189" s="101">
        <v>0</v>
      </c>
      <c r="R189" s="101">
        <v>0</v>
      </c>
      <c r="S189" s="97">
        <v>1</v>
      </c>
      <c r="T189" s="101">
        <v>0</v>
      </c>
      <c r="U189" s="101">
        <v>0</v>
      </c>
      <c r="V189" s="96" t="s">
        <v>387</v>
      </c>
      <c r="W189" s="101">
        <v>0</v>
      </c>
      <c r="X189" s="101">
        <v>0</v>
      </c>
      <c r="Y189" s="101">
        <v>0</v>
      </c>
      <c r="Z189" s="97">
        <v>1</v>
      </c>
      <c r="AA189" s="101">
        <v>0</v>
      </c>
      <c r="AB189" s="101">
        <v>0</v>
      </c>
      <c r="AC189" s="96" t="s">
        <v>387</v>
      </c>
      <c r="AD189" s="101">
        <v>0</v>
      </c>
      <c r="AE189" s="101">
        <v>0</v>
      </c>
      <c r="AF189" s="101">
        <v>0</v>
      </c>
      <c r="AG189" s="97">
        <v>1</v>
      </c>
      <c r="AH189" s="101">
        <v>0</v>
      </c>
      <c r="AI189" s="101">
        <v>0</v>
      </c>
    </row>
    <row r="190" spans="1:35" ht="18" x14ac:dyDescent="0.4">
      <c r="A190" s="96" t="s">
        <v>333</v>
      </c>
      <c r="B190" s="101">
        <v>0</v>
      </c>
      <c r="C190" s="101">
        <v>0</v>
      </c>
      <c r="D190" s="101">
        <v>0</v>
      </c>
      <c r="E190" s="97">
        <v>1</v>
      </c>
      <c r="F190" s="101">
        <v>0</v>
      </c>
      <c r="G190" s="101">
        <v>0</v>
      </c>
      <c r="H190" s="96" t="s">
        <v>333</v>
      </c>
      <c r="I190" s="101">
        <v>0</v>
      </c>
      <c r="J190" s="101">
        <v>0</v>
      </c>
      <c r="K190" s="101">
        <v>0</v>
      </c>
      <c r="L190" s="97">
        <v>1</v>
      </c>
      <c r="M190" s="101">
        <v>0</v>
      </c>
      <c r="N190" s="101">
        <v>0</v>
      </c>
      <c r="O190" s="96" t="s">
        <v>333</v>
      </c>
      <c r="P190" s="101">
        <v>0</v>
      </c>
      <c r="Q190" s="101">
        <v>0</v>
      </c>
      <c r="R190" s="101">
        <v>0</v>
      </c>
      <c r="S190" s="97">
        <v>1</v>
      </c>
      <c r="T190" s="101">
        <v>0</v>
      </c>
      <c r="U190" s="101">
        <v>0</v>
      </c>
      <c r="V190" s="96" t="s">
        <v>333</v>
      </c>
      <c r="W190" s="101">
        <v>0</v>
      </c>
      <c r="X190" s="101">
        <v>0</v>
      </c>
      <c r="Y190" s="101">
        <v>0</v>
      </c>
      <c r="Z190" s="97">
        <v>1</v>
      </c>
      <c r="AA190" s="101">
        <v>0</v>
      </c>
      <c r="AB190" s="101">
        <v>0</v>
      </c>
      <c r="AC190" s="96" t="s">
        <v>333</v>
      </c>
      <c r="AD190" s="101">
        <v>0</v>
      </c>
      <c r="AE190" s="101">
        <v>0</v>
      </c>
      <c r="AF190" s="101">
        <v>0</v>
      </c>
      <c r="AG190" s="97">
        <v>1</v>
      </c>
      <c r="AH190" s="101">
        <v>0</v>
      </c>
      <c r="AI190" s="101">
        <v>0</v>
      </c>
    </row>
    <row r="191" spans="1:35" ht="18" x14ac:dyDescent="0.4">
      <c r="A191" s="96" t="s">
        <v>271</v>
      </c>
      <c r="B191" s="101">
        <v>0</v>
      </c>
      <c r="C191" s="101">
        <v>0</v>
      </c>
      <c r="D191" s="101">
        <v>0</v>
      </c>
      <c r="E191" s="97">
        <v>1</v>
      </c>
      <c r="F191" s="101">
        <v>0</v>
      </c>
      <c r="G191" s="101">
        <v>0</v>
      </c>
      <c r="H191" s="96" t="s">
        <v>271</v>
      </c>
      <c r="I191" s="101">
        <v>0</v>
      </c>
      <c r="J191" s="101">
        <v>0</v>
      </c>
      <c r="K191" s="101">
        <v>0</v>
      </c>
      <c r="L191" s="97">
        <v>1</v>
      </c>
      <c r="M191" s="101">
        <v>0</v>
      </c>
      <c r="N191" s="101">
        <v>0</v>
      </c>
      <c r="O191" s="96" t="s">
        <v>271</v>
      </c>
      <c r="P191" s="101">
        <v>0</v>
      </c>
      <c r="Q191" s="101">
        <v>0</v>
      </c>
      <c r="R191" s="101">
        <v>0</v>
      </c>
      <c r="S191" s="97">
        <v>1</v>
      </c>
      <c r="T191" s="101">
        <v>0</v>
      </c>
      <c r="U191" s="101">
        <v>0</v>
      </c>
      <c r="V191" s="96" t="s">
        <v>271</v>
      </c>
      <c r="W191" s="101">
        <v>0</v>
      </c>
      <c r="X191" s="101">
        <v>0</v>
      </c>
      <c r="Y191" s="101">
        <v>0</v>
      </c>
      <c r="Z191" s="97">
        <v>1</v>
      </c>
      <c r="AA191" s="101">
        <v>0</v>
      </c>
      <c r="AB191" s="101">
        <v>0</v>
      </c>
      <c r="AC191" s="96" t="s">
        <v>271</v>
      </c>
      <c r="AD191" s="101">
        <v>0</v>
      </c>
      <c r="AE191" s="101">
        <v>0</v>
      </c>
      <c r="AF191" s="101">
        <v>0</v>
      </c>
      <c r="AG191" s="97">
        <v>1</v>
      </c>
      <c r="AH191" s="101">
        <v>0</v>
      </c>
      <c r="AI191" s="101">
        <v>0</v>
      </c>
    </row>
    <row r="192" spans="1:35" ht="18" x14ac:dyDescent="0.4">
      <c r="A192" s="96" t="s">
        <v>222</v>
      </c>
      <c r="B192" s="101">
        <v>0</v>
      </c>
      <c r="C192" s="101">
        <v>0</v>
      </c>
      <c r="D192" s="101">
        <v>0</v>
      </c>
      <c r="E192" s="97">
        <v>1</v>
      </c>
      <c r="F192" s="101">
        <v>0</v>
      </c>
      <c r="G192" s="101">
        <v>0</v>
      </c>
      <c r="H192" s="96" t="s">
        <v>222</v>
      </c>
      <c r="I192" s="101">
        <v>0</v>
      </c>
      <c r="J192" s="101">
        <v>0</v>
      </c>
      <c r="K192" s="101">
        <v>0</v>
      </c>
      <c r="L192" s="97">
        <v>1</v>
      </c>
      <c r="M192" s="101">
        <v>0</v>
      </c>
      <c r="N192" s="101">
        <v>0</v>
      </c>
      <c r="O192" s="96" t="s">
        <v>222</v>
      </c>
      <c r="P192" s="101">
        <v>0</v>
      </c>
      <c r="Q192" s="101">
        <v>0</v>
      </c>
      <c r="R192" s="101">
        <v>0</v>
      </c>
      <c r="S192" s="97">
        <v>1</v>
      </c>
      <c r="T192" s="101">
        <v>0</v>
      </c>
      <c r="U192" s="101">
        <v>0</v>
      </c>
      <c r="V192" s="96" t="s">
        <v>222</v>
      </c>
      <c r="W192" s="101">
        <v>0</v>
      </c>
      <c r="X192" s="101">
        <v>0</v>
      </c>
      <c r="Y192" s="101">
        <v>0</v>
      </c>
      <c r="Z192" s="97">
        <v>1</v>
      </c>
      <c r="AA192" s="101">
        <v>0</v>
      </c>
      <c r="AB192" s="101">
        <v>0</v>
      </c>
      <c r="AC192" s="96" t="s">
        <v>222</v>
      </c>
      <c r="AD192" s="101">
        <v>0</v>
      </c>
      <c r="AE192" s="101">
        <v>0</v>
      </c>
      <c r="AF192" s="101">
        <v>0</v>
      </c>
      <c r="AG192" s="97">
        <v>1</v>
      </c>
      <c r="AH192" s="101">
        <v>0</v>
      </c>
      <c r="AI192" s="101">
        <v>0</v>
      </c>
    </row>
    <row r="193" spans="1:35" ht="18" x14ac:dyDescent="0.4">
      <c r="A193" s="96" t="s">
        <v>388</v>
      </c>
      <c r="B193" s="101">
        <v>0</v>
      </c>
      <c r="C193" s="101">
        <v>0</v>
      </c>
      <c r="D193" s="101">
        <v>0</v>
      </c>
      <c r="E193" s="97">
        <v>1</v>
      </c>
      <c r="F193" s="101">
        <v>0</v>
      </c>
      <c r="G193" s="101">
        <v>0</v>
      </c>
      <c r="H193" s="96" t="s">
        <v>388</v>
      </c>
      <c r="I193" s="101">
        <v>0</v>
      </c>
      <c r="J193" s="101">
        <v>0</v>
      </c>
      <c r="K193" s="101">
        <v>0</v>
      </c>
      <c r="L193" s="97">
        <v>1</v>
      </c>
      <c r="M193" s="101">
        <v>0</v>
      </c>
      <c r="N193" s="101">
        <v>0</v>
      </c>
      <c r="O193" s="96" t="s">
        <v>388</v>
      </c>
      <c r="P193" s="101">
        <v>0</v>
      </c>
      <c r="Q193" s="101">
        <v>0</v>
      </c>
      <c r="R193" s="101">
        <v>0</v>
      </c>
      <c r="S193" s="97">
        <v>1</v>
      </c>
      <c r="T193" s="101">
        <v>0</v>
      </c>
      <c r="U193" s="101">
        <v>0</v>
      </c>
      <c r="V193" s="96" t="s">
        <v>388</v>
      </c>
      <c r="W193" s="101">
        <v>0</v>
      </c>
      <c r="X193" s="101">
        <v>0</v>
      </c>
      <c r="Y193" s="101">
        <v>0</v>
      </c>
      <c r="Z193" s="97">
        <v>1</v>
      </c>
      <c r="AA193" s="101">
        <v>0</v>
      </c>
      <c r="AB193" s="101">
        <v>0</v>
      </c>
      <c r="AC193" s="96" t="s">
        <v>388</v>
      </c>
      <c r="AD193" s="101">
        <v>0</v>
      </c>
      <c r="AE193" s="101">
        <v>0</v>
      </c>
      <c r="AF193" s="101">
        <v>0</v>
      </c>
      <c r="AG193" s="97">
        <v>1</v>
      </c>
      <c r="AH193" s="101">
        <v>0</v>
      </c>
      <c r="AI193" s="101">
        <v>0</v>
      </c>
    </row>
    <row r="194" spans="1:35" ht="18" x14ac:dyDescent="0.4">
      <c r="A194" s="96" t="s">
        <v>389</v>
      </c>
      <c r="B194" s="101">
        <v>0</v>
      </c>
      <c r="C194" s="101">
        <v>0</v>
      </c>
      <c r="D194" s="101">
        <v>0</v>
      </c>
      <c r="E194" s="97">
        <v>1</v>
      </c>
      <c r="F194" s="101">
        <v>0</v>
      </c>
      <c r="G194" s="101">
        <v>0</v>
      </c>
      <c r="H194" s="96" t="s">
        <v>389</v>
      </c>
      <c r="I194" s="101">
        <v>0</v>
      </c>
      <c r="J194" s="101">
        <v>0</v>
      </c>
      <c r="K194" s="101">
        <v>0</v>
      </c>
      <c r="L194" s="97">
        <v>1</v>
      </c>
      <c r="M194" s="101">
        <v>0</v>
      </c>
      <c r="N194" s="101">
        <v>0</v>
      </c>
      <c r="O194" s="96" t="s">
        <v>389</v>
      </c>
      <c r="P194" s="101">
        <v>0</v>
      </c>
      <c r="Q194" s="101">
        <v>0</v>
      </c>
      <c r="R194" s="101">
        <v>0</v>
      </c>
      <c r="S194" s="97">
        <v>1</v>
      </c>
      <c r="T194" s="101">
        <v>0</v>
      </c>
      <c r="U194" s="101">
        <v>0</v>
      </c>
      <c r="V194" s="96" t="s">
        <v>389</v>
      </c>
      <c r="W194" s="101">
        <v>0</v>
      </c>
      <c r="X194" s="101">
        <v>0</v>
      </c>
      <c r="Y194" s="101">
        <v>0</v>
      </c>
      <c r="Z194" s="97">
        <v>1</v>
      </c>
      <c r="AA194" s="101">
        <v>0</v>
      </c>
      <c r="AB194" s="101">
        <v>0</v>
      </c>
      <c r="AC194" s="96" t="s">
        <v>389</v>
      </c>
      <c r="AD194" s="101">
        <v>0</v>
      </c>
      <c r="AE194" s="101">
        <v>0</v>
      </c>
      <c r="AF194" s="101">
        <v>0</v>
      </c>
      <c r="AG194" s="97">
        <v>1</v>
      </c>
      <c r="AH194" s="101">
        <v>0</v>
      </c>
      <c r="AI194" s="101">
        <v>0</v>
      </c>
    </row>
    <row r="195" spans="1:35" ht="18" x14ac:dyDescent="0.4">
      <c r="A195" s="96" t="s">
        <v>390</v>
      </c>
      <c r="B195" s="101">
        <v>0</v>
      </c>
      <c r="C195" s="101">
        <v>0</v>
      </c>
      <c r="D195" s="101">
        <v>0</v>
      </c>
      <c r="E195" s="97">
        <v>1</v>
      </c>
      <c r="F195" s="101">
        <v>0</v>
      </c>
      <c r="G195" s="101">
        <v>0</v>
      </c>
      <c r="H195" s="96" t="s">
        <v>390</v>
      </c>
      <c r="I195" s="101">
        <v>0</v>
      </c>
      <c r="J195" s="101">
        <v>0</v>
      </c>
      <c r="K195" s="101">
        <v>0</v>
      </c>
      <c r="L195" s="97">
        <v>1</v>
      </c>
      <c r="M195" s="101">
        <v>0</v>
      </c>
      <c r="N195" s="101">
        <v>0</v>
      </c>
      <c r="O195" s="96" t="s">
        <v>390</v>
      </c>
      <c r="P195" s="101">
        <v>0</v>
      </c>
      <c r="Q195" s="101">
        <v>0</v>
      </c>
      <c r="R195" s="101">
        <v>0</v>
      </c>
      <c r="S195" s="97">
        <v>1</v>
      </c>
      <c r="T195" s="101">
        <v>0</v>
      </c>
      <c r="U195" s="101">
        <v>0</v>
      </c>
      <c r="V195" s="96" t="s">
        <v>390</v>
      </c>
      <c r="W195" s="101">
        <v>0</v>
      </c>
      <c r="X195" s="101">
        <v>0</v>
      </c>
      <c r="Y195" s="101">
        <v>0</v>
      </c>
      <c r="Z195" s="97">
        <v>1</v>
      </c>
      <c r="AA195" s="101">
        <v>0</v>
      </c>
      <c r="AB195" s="101">
        <v>0</v>
      </c>
      <c r="AC195" s="96" t="s">
        <v>390</v>
      </c>
      <c r="AD195" s="101">
        <v>0</v>
      </c>
      <c r="AE195" s="101">
        <v>0</v>
      </c>
      <c r="AF195" s="101">
        <v>0</v>
      </c>
      <c r="AG195" s="97">
        <v>1</v>
      </c>
      <c r="AH195" s="101">
        <v>0</v>
      </c>
      <c r="AI195" s="101">
        <v>0</v>
      </c>
    </row>
    <row r="196" spans="1:35" ht="18" x14ac:dyDescent="0.4">
      <c r="A196" s="96" t="s">
        <v>391</v>
      </c>
      <c r="B196" s="101">
        <v>0</v>
      </c>
      <c r="C196" s="101">
        <v>0</v>
      </c>
      <c r="D196" s="101">
        <v>0</v>
      </c>
      <c r="E196" s="97">
        <v>1</v>
      </c>
      <c r="F196" s="101">
        <v>0</v>
      </c>
      <c r="G196" s="101">
        <v>0</v>
      </c>
      <c r="H196" s="96" t="s">
        <v>391</v>
      </c>
      <c r="I196" s="101">
        <v>0</v>
      </c>
      <c r="J196" s="101">
        <v>0</v>
      </c>
      <c r="K196" s="101">
        <v>0</v>
      </c>
      <c r="L196" s="97">
        <v>1</v>
      </c>
      <c r="M196" s="101">
        <v>0</v>
      </c>
      <c r="N196" s="101">
        <v>0</v>
      </c>
      <c r="O196" s="96" t="s">
        <v>391</v>
      </c>
      <c r="P196" s="101">
        <v>0</v>
      </c>
      <c r="Q196" s="101">
        <v>0</v>
      </c>
      <c r="R196" s="101">
        <v>0</v>
      </c>
      <c r="S196" s="97">
        <v>1</v>
      </c>
      <c r="T196" s="101">
        <v>0</v>
      </c>
      <c r="U196" s="101">
        <v>0</v>
      </c>
      <c r="V196" s="96" t="s">
        <v>391</v>
      </c>
      <c r="W196" s="101">
        <v>0</v>
      </c>
      <c r="X196" s="101">
        <v>0</v>
      </c>
      <c r="Y196" s="101">
        <v>0</v>
      </c>
      <c r="Z196" s="97">
        <v>1</v>
      </c>
      <c r="AA196" s="101">
        <v>0</v>
      </c>
      <c r="AB196" s="101">
        <v>0</v>
      </c>
      <c r="AC196" s="96" t="s">
        <v>391</v>
      </c>
      <c r="AD196" s="101">
        <v>0</v>
      </c>
      <c r="AE196" s="101">
        <v>0</v>
      </c>
      <c r="AF196" s="101">
        <v>0</v>
      </c>
      <c r="AG196" s="97">
        <v>1</v>
      </c>
      <c r="AH196" s="101">
        <v>0</v>
      </c>
      <c r="AI196" s="101">
        <v>0</v>
      </c>
    </row>
    <row r="197" spans="1:35" ht="18" x14ac:dyDescent="0.4">
      <c r="A197" s="96" t="s">
        <v>392</v>
      </c>
      <c r="B197" s="101">
        <v>0</v>
      </c>
      <c r="C197" s="101">
        <v>0</v>
      </c>
      <c r="D197" s="101">
        <v>0</v>
      </c>
      <c r="E197" s="97">
        <v>1</v>
      </c>
      <c r="F197" s="101">
        <v>0</v>
      </c>
      <c r="G197" s="101">
        <v>0</v>
      </c>
      <c r="H197" s="96" t="s">
        <v>392</v>
      </c>
      <c r="I197" s="101">
        <v>0</v>
      </c>
      <c r="J197" s="101">
        <v>0</v>
      </c>
      <c r="K197" s="101">
        <v>0</v>
      </c>
      <c r="L197" s="97">
        <v>1</v>
      </c>
      <c r="M197" s="101">
        <v>0</v>
      </c>
      <c r="N197" s="101">
        <v>0</v>
      </c>
      <c r="O197" s="96" t="s">
        <v>392</v>
      </c>
      <c r="P197" s="101">
        <v>0</v>
      </c>
      <c r="Q197" s="101">
        <v>0</v>
      </c>
      <c r="R197" s="101">
        <v>0</v>
      </c>
      <c r="S197" s="97">
        <v>1</v>
      </c>
      <c r="T197" s="101">
        <v>0</v>
      </c>
      <c r="U197" s="101">
        <v>0</v>
      </c>
      <c r="V197" s="96" t="s">
        <v>392</v>
      </c>
      <c r="W197" s="101">
        <v>0</v>
      </c>
      <c r="X197" s="101">
        <v>0</v>
      </c>
      <c r="Y197" s="101">
        <v>0</v>
      </c>
      <c r="Z197" s="97">
        <v>1</v>
      </c>
      <c r="AA197" s="101">
        <v>0</v>
      </c>
      <c r="AB197" s="101">
        <v>0</v>
      </c>
      <c r="AC197" s="96" t="s">
        <v>392</v>
      </c>
      <c r="AD197" s="101">
        <v>0</v>
      </c>
      <c r="AE197" s="101">
        <v>0</v>
      </c>
      <c r="AF197" s="101">
        <v>0</v>
      </c>
      <c r="AG197" s="97">
        <v>1</v>
      </c>
      <c r="AH197" s="101">
        <v>0</v>
      </c>
      <c r="AI197" s="101">
        <v>0</v>
      </c>
    </row>
    <row r="198" spans="1:35" ht="18" x14ac:dyDescent="0.4">
      <c r="A198" s="96" t="s">
        <v>393</v>
      </c>
      <c r="B198" s="101">
        <v>0</v>
      </c>
      <c r="C198" s="101">
        <v>0</v>
      </c>
      <c r="D198" s="101">
        <v>0</v>
      </c>
      <c r="E198" s="97">
        <v>1</v>
      </c>
      <c r="F198" s="101">
        <v>0</v>
      </c>
      <c r="G198" s="101">
        <v>0</v>
      </c>
      <c r="H198" s="96" t="s">
        <v>393</v>
      </c>
      <c r="I198" s="101">
        <v>0</v>
      </c>
      <c r="J198" s="101">
        <v>0</v>
      </c>
      <c r="K198" s="101">
        <v>0</v>
      </c>
      <c r="L198" s="97">
        <v>1</v>
      </c>
      <c r="M198" s="101">
        <v>0</v>
      </c>
      <c r="N198" s="101">
        <v>0</v>
      </c>
      <c r="O198" s="96" t="s">
        <v>393</v>
      </c>
      <c r="P198" s="101">
        <v>0</v>
      </c>
      <c r="Q198" s="101">
        <v>0</v>
      </c>
      <c r="R198" s="101">
        <v>0</v>
      </c>
      <c r="S198" s="97">
        <v>1</v>
      </c>
      <c r="T198" s="101">
        <v>0</v>
      </c>
      <c r="U198" s="101">
        <v>0</v>
      </c>
      <c r="V198" s="96" t="s">
        <v>393</v>
      </c>
      <c r="W198" s="101">
        <v>0</v>
      </c>
      <c r="X198" s="101">
        <v>0</v>
      </c>
      <c r="Y198" s="101">
        <v>0</v>
      </c>
      <c r="Z198" s="97">
        <v>1</v>
      </c>
      <c r="AA198" s="101">
        <v>0</v>
      </c>
      <c r="AB198" s="101">
        <v>0</v>
      </c>
      <c r="AC198" s="96" t="s">
        <v>393</v>
      </c>
      <c r="AD198" s="101">
        <v>0</v>
      </c>
      <c r="AE198" s="101">
        <v>0</v>
      </c>
      <c r="AF198" s="101">
        <v>0</v>
      </c>
      <c r="AG198" s="97">
        <v>1</v>
      </c>
      <c r="AH198" s="101">
        <v>0</v>
      </c>
      <c r="AI198" s="101">
        <v>0</v>
      </c>
    </row>
    <row r="199" spans="1:35" ht="18" x14ac:dyDescent="0.4">
      <c r="A199" s="96" t="s">
        <v>394</v>
      </c>
      <c r="B199" s="101">
        <v>0</v>
      </c>
      <c r="C199" s="101">
        <v>0</v>
      </c>
      <c r="D199" s="101">
        <v>0</v>
      </c>
      <c r="E199" s="97">
        <v>1</v>
      </c>
      <c r="F199" s="101">
        <v>0</v>
      </c>
      <c r="G199" s="101">
        <v>0</v>
      </c>
      <c r="H199" s="96" t="s">
        <v>394</v>
      </c>
      <c r="I199" s="101">
        <v>0</v>
      </c>
      <c r="J199" s="101">
        <v>0</v>
      </c>
      <c r="K199" s="101">
        <v>0</v>
      </c>
      <c r="L199" s="97">
        <v>1</v>
      </c>
      <c r="M199" s="101">
        <v>0</v>
      </c>
      <c r="N199" s="101">
        <v>0</v>
      </c>
      <c r="O199" s="96" t="s">
        <v>394</v>
      </c>
      <c r="P199" s="101">
        <v>0</v>
      </c>
      <c r="Q199" s="101">
        <v>0</v>
      </c>
      <c r="R199" s="101">
        <v>0</v>
      </c>
      <c r="S199" s="97">
        <v>1</v>
      </c>
      <c r="T199" s="101">
        <v>0</v>
      </c>
      <c r="U199" s="101">
        <v>0</v>
      </c>
      <c r="V199" s="96" t="s">
        <v>394</v>
      </c>
      <c r="W199" s="101">
        <v>0</v>
      </c>
      <c r="X199" s="101">
        <v>0</v>
      </c>
      <c r="Y199" s="101">
        <v>0</v>
      </c>
      <c r="Z199" s="97">
        <v>1</v>
      </c>
      <c r="AA199" s="101">
        <v>0</v>
      </c>
      <c r="AB199" s="101">
        <v>0</v>
      </c>
      <c r="AC199" s="96" t="s">
        <v>394</v>
      </c>
      <c r="AD199" s="101">
        <v>0</v>
      </c>
      <c r="AE199" s="101">
        <v>0</v>
      </c>
      <c r="AF199" s="101">
        <v>0</v>
      </c>
      <c r="AG199" s="97">
        <v>1</v>
      </c>
      <c r="AH199" s="101">
        <v>0</v>
      </c>
      <c r="AI199" s="101">
        <v>0</v>
      </c>
    </row>
    <row r="200" spans="1:35" ht="18" x14ac:dyDescent="0.4">
      <c r="A200" s="96" t="s">
        <v>395</v>
      </c>
      <c r="B200" s="101">
        <v>0</v>
      </c>
      <c r="C200" s="101">
        <v>0</v>
      </c>
      <c r="D200" s="101">
        <v>0</v>
      </c>
      <c r="E200" s="97">
        <v>1</v>
      </c>
      <c r="F200" s="101">
        <v>0</v>
      </c>
      <c r="G200" s="101">
        <v>0</v>
      </c>
      <c r="H200" s="96" t="s">
        <v>395</v>
      </c>
      <c r="I200" s="101">
        <v>0</v>
      </c>
      <c r="J200" s="101">
        <v>0</v>
      </c>
      <c r="K200" s="101">
        <v>0</v>
      </c>
      <c r="L200" s="97">
        <v>1</v>
      </c>
      <c r="M200" s="101">
        <v>0</v>
      </c>
      <c r="N200" s="101">
        <v>0</v>
      </c>
      <c r="O200" s="96" t="s">
        <v>395</v>
      </c>
      <c r="P200" s="101">
        <v>0</v>
      </c>
      <c r="Q200" s="101">
        <v>0</v>
      </c>
      <c r="R200" s="101">
        <v>0</v>
      </c>
      <c r="S200" s="97">
        <v>1</v>
      </c>
      <c r="T200" s="101">
        <v>0</v>
      </c>
      <c r="U200" s="101">
        <v>0</v>
      </c>
      <c r="V200" s="96" t="s">
        <v>395</v>
      </c>
      <c r="W200" s="101">
        <v>0</v>
      </c>
      <c r="X200" s="101">
        <v>0</v>
      </c>
      <c r="Y200" s="101">
        <v>0</v>
      </c>
      <c r="Z200" s="97">
        <v>1</v>
      </c>
      <c r="AA200" s="101">
        <v>0</v>
      </c>
      <c r="AB200" s="101">
        <v>0</v>
      </c>
      <c r="AC200" s="96" t="s">
        <v>395</v>
      </c>
      <c r="AD200" s="101">
        <v>0</v>
      </c>
      <c r="AE200" s="101">
        <v>0</v>
      </c>
      <c r="AF200" s="101">
        <v>0</v>
      </c>
      <c r="AG200" s="97">
        <v>1</v>
      </c>
      <c r="AH200" s="101">
        <v>0</v>
      </c>
      <c r="AI200" s="101">
        <v>0</v>
      </c>
    </row>
    <row r="201" spans="1:35" ht="18" x14ac:dyDescent="0.4">
      <c r="A201" s="96" t="s">
        <v>244</v>
      </c>
      <c r="B201" s="101">
        <v>0</v>
      </c>
      <c r="C201" s="101">
        <v>0</v>
      </c>
      <c r="D201" s="101">
        <v>0</v>
      </c>
      <c r="E201" s="97">
        <v>1</v>
      </c>
      <c r="F201" s="101">
        <v>0</v>
      </c>
      <c r="G201" s="101">
        <v>0</v>
      </c>
      <c r="H201" s="96" t="s">
        <v>244</v>
      </c>
      <c r="I201" s="101">
        <v>0</v>
      </c>
      <c r="J201" s="101">
        <v>0</v>
      </c>
      <c r="K201" s="101">
        <v>0</v>
      </c>
      <c r="L201" s="97">
        <v>1</v>
      </c>
      <c r="M201" s="101">
        <v>0</v>
      </c>
      <c r="N201" s="101">
        <v>0</v>
      </c>
      <c r="O201" s="96" t="s">
        <v>244</v>
      </c>
      <c r="P201" s="101">
        <v>0</v>
      </c>
      <c r="Q201" s="101">
        <v>0</v>
      </c>
      <c r="R201" s="101">
        <v>0</v>
      </c>
      <c r="S201" s="97">
        <v>1</v>
      </c>
      <c r="T201" s="101">
        <v>0</v>
      </c>
      <c r="U201" s="101">
        <v>0</v>
      </c>
      <c r="V201" s="96" t="s">
        <v>244</v>
      </c>
      <c r="W201" s="101">
        <v>0</v>
      </c>
      <c r="X201" s="101">
        <v>0</v>
      </c>
      <c r="Y201" s="101">
        <v>0</v>
      </c>
      <c r="Z201" s="97">
        <v>1</v>
      </c>
      <c r="AA201" s="101">
        <v>0</v>
      </c>
      <c r="AB201" s="101">
        <v>0</v>
      </c>
      <c r="AC201" s="96" t="s">
        <v>244</v>
      </c>
      <c r="AD201" s="101">
        <v>0</v>
      </c>
      <c r="AE201" s="101">
        <v>0</v>
      </c>
      <c r="AF201" s="101">
        <v>0</v>
      </c>
      <c r="AG201" s="97">
        <v>1</v>
      </c>
      <c r="AH201" s="101">
        <v>0</v>
      </c>
      <c r="AI201" s="101">
        <v>0</v>
      </c>
    </row>
    <row r="202" spans="1:35" ht="36" x14ac:dyDescent="0.4">
      <c r="A202" s="96" t="s">
        <v>396</v>
      </c>
      <c r="B202" s="101">
        <v>0</v>
      </c>
      <c r="C202" s="101">
        <v>0</v>
      </c>
      <c r="D202" s="101">
        <v>0</v>
      </c>
      <c r="E202" s="97">
        <v>1</v>
      </c>
      <c r="F202" s="101">
        <v>0</v>
      </c>
      <c r="G202" s="101">
        <v>0</v>
      </c>
      <c r="H202" s="96" t="s">
        <v>396</v>
      </c>
      <c r="I202" s="101">
        <v>0</v>
      </c>
      <c r="J202" s="101">
        <v>0</v>
      </c>
      <c r="K202" s="101">
        <v>0</v>
      </c>
      <c r="L202" s="97">
        <v>1</v>
      </c>
      <c r="M202" s="101">
        <v>0</v>
      </c>
      <c r="N202" s="101">
        <v>0</v>
      </c>
      <c r="O202" s="96" t="s">
        <v>396</v>
      </c>
      <c r="P202" s="101">
        <v>0</v>
      </c>
      <c r="Q202" s="101">
        <v>0</v>
      </c>
      <c r="R202" s="101">
        <v>0</v>
      </c>
      <c r="S202" s="97">
        <v>1</v>
      </c>
      <c r="T202" s="101">
        <v>0</v>
      </c>
      <c r="U202" s="101">
        <v>0</v>
      </c>
      <c r="V202" s="96" t="s">
        <v>396</v>
      </c>
      <c r="W202" s="101">
        <v>0</v>
      </c>
      <c r="X202" s="101">
        <v>0</v>
      </c>
      <c r="Y202" s="101">
        <v>0</v>
      </c>
      <c r="Z202" s="97">
        <v>1</v>
      </c>
      <c r="AA202" s="101">
        <v>0</v>
      </c>
      <c r="AB202" s="101">
        <v>0</v>
      </c>
      <c r="AC202" s="96" t="s">
        <v>396</v>
      </c>
      <c r="AD202" s="101">
        <v>0</v>
      </c>
      <c r="AE202" s="101">
        <v>0</v>
      </c>
      <c r="AF202" s="101">
        <v>0</v>
      </c>
      <c r="AG202" s="97">
        <v>1</v>
      </c>
      <c r="AH202" s="101">
        <v>0</v>
      </c>
      <c r="AI202" s="101">
        <v>0</v>
      </c>
    </row>
    <row r="203" spans="1:35" ht="18" x14ac:dyDescent="0.4">
      <c r="A203" s="96" t="s">
        <v>257</v>
      </c>
      <c r="B203" s="101">
        <v>0</v>
      </c>
      <c r="C203" s="101">
        <v>0</v>
      </c>
      <c r="D203" s="101">
        <v>0</v>
      </c>
      <c r="E203" s="97">
        <v>1</v>
      </c>
      <c r="F203" s="101">
        <v>0</v>
      </c>
      <c r="G203" s="101">
        <v>0</v>
      </c>
      <c r="H203" s="96" t="s">
        <v>257</v>
      </c>
      <c r="I203" s="101">
        <v>0</v>
      </c>
      <c r="J203" s="101">
        <v>0</v>
      </c>
      <c r="K203" s="101">
        <v>0</v>
      </c>
      <c r="L203" s="97">
        <v>1</v>
      </c>
      <c r="M203" s="101">
        <v>0</v>
      </c>
      <c r="N203" s="101">
        <v>0</v>
      </c>
      <c r="O203" s="96" t="s">
        <v>257</v>
      </c>
      <c r="P203" s="101">
        <v>0</v>
      </c>
      <c r="Q203" s="101">
        <v>0</v>
      </c>
      <c r="R203" s="101">
        <v>0</v>
      </c>
      <c r="S203" s="97">
        <v>1</v>
      </c>
      <c r="T203" s="101">
        <v>0</v>
      </c>
      <c r="U203" s="101">
        <v>0</v>
      </c>
      <c r="V203" s="96" t="s">
        <v>257</v>
      </c>
      <c r="W203" s="101">
        <v>0</v>
      </c>
      <c r="X203" s="101">
        <v>0</v>
      </c>
      <c r="Y203" s="101">
        <v>0</v>
      </c>
      <c r="Z203" s="97">
        <v>1</v>
      </c>
      <c r="AA203" s="101">
        <v>0</v>
      </c>
      <c r="AB203" s="101">
        <v>0</v>
      </c>
      <c r="AC203" s="96" t="s">
        <v>257</v>
      </c>
      <c r="AD203" s="101">
        <v>0</v>
      </c>
      <c r="AE203" s="101">
        <v>0</v>
      </c>
      <c r="AF203" s="101">
        <v>0</v>
      </c>
      <c r="AG203" s="97">
        <v>1</v>
      </c>
      <c r="AH203" s="101">
        <v>0</v>
      </c>
      <c r="AI203" s="101">
        <v>0</v>
      </c>
    </row>
    <row r="204" spans="1:35" ht="18" x14ac:dyDescent="0.4">
      <c r="A204" s="96" t="s">
        <v>397</v>
      </c>
      <c r="B204" s="101">
        <v>0</v>
      </c>
      <c r="C204" s="101">
        <v>0</v>
      </c>
      <c r="D204" s="101">
        <v>0</v>
      </c>
      <c r="E204" s="97">
        <v>1</v>
      </c>
      <c r="F204" s="101">
        <v>0</v>
      </c>
      <c r="G204" s="101">
        <v>0</v>
      </c>
      <c r="H204" s="96" t="s">
        <v>397</v>
      </c>
      <c r="I204" s="101">
        <v>0</v>
      </c>
      <c r="J204" s="101">
        <v>0</v>
      </c>
      <c r="K204" s="101">
        <v>0</v>
      </c>
      <c r="L204" s="97">
        <v>1</v>
      </c>
      <c r="M204" s="101">
        <v>0</v>
      </c>
      <c r="N204" s="101">
        <v>0</v>
      </c>
      <c r="O204" s="96" t="s">
        <v>397</v>
      </c>
      <c r="P204" s="101">
        <v>0</v>
      </c>
      <c r="Q204" s="101">
        <v>0</v>
      </c>
      <c r="R204" s="101">
        <v>0</v>
      </c>
      <c r="S204" s="97">
        <v>1</v>
      </c>
      <c r="T204" s="101">
        <v>0</v>
      </c>
      <c r="U204" s="101">
        <v>0</v>
      </c>
      <c r="V204" s="96" t="s">
        <v>397</v>
      </c>
      <c r="W204" s="101">
        <v>0</v>
      </c>
      <c r="X204" s="101">
        <v>0</v>
      </c>
      <c r="Y204" s="101">
        <v>0</v>
      </c>
      <c r="Z204" s="97">
        <v>1</v>
      </c>
      <c r="AA204" s="101">
        <v>0</v>
      </c>
      <c r="AB204" s="101">
        <v>0</v>
      </c>
      <c r="AC204" s="96" t="s">
        <v>397</v>
      </c>
      <c r="AD204" s="101">
        <v>0</v>
      </c>
      <c r="AE204" s="101">
        <v>0</v>
      </c>
      <c r="AF204" s="101">
        <v>0</v>
      </c>
      <c r="AG204" s="97">
        <v>1</v>
      </c>
      <c r="AH204" s="101">
        <v>0</v>
      </c>
      <c r="AI204" s="101">
        <v>0</v>
      </c>
    </row>
    <row r="205" spans="1:35" ht="18" x14ac:dyDescent="0.4">
      <c r="A205" s="96" t="s">
        <v>398</v>
      </c>
      <c r="B205" s="101">
        <v>0</v>
      </c>
      <c r="C205" s="101">
        <v>0</v>
      </c>
      <c r="D205" s="101">
        <v>0</v>
      </c>
      <c r="E205" s="97">
        <v>1</v>
      </c>
      <c r="F205" s="101">
        <v>0</v>
      </c>
      <c r="G205" s="101">
        <v>0</v>
      </c>
      <c r="H205" s="96" t="s">
        <v>398</v>
      </c>
      <c r="I205" s="101">
        <v>0</v>
      </c>
      <c r="J205" s="101">
        <v>0</v>
      </c>
      <c r="K205" s="101">
        <v>0</v>
      </c>
      <c r="L205" s="97">
        <v>1</v>
      </c>
      <c r="M205" s="101">
        <v>0</v>
      </c>
      <c r="N205" s="101">
        <v>0</v>
      </c>
      <c r="O205" s="96" t="s">
        <v>398</v>
      </c>
      <c r="P205" s="101">
        <v>0</v>
      </c>
      <c r="Q205" s="101">
        <v>0</v>
      </c>
      <c r="R205" s="101">
        <v>0</v>
      </c>
      <c r="S205" s="97">
        <v>1</v>
      </c>
      <c r="T205" s="101">
        <v>0</v>
      </c>
      <c r="U205" s="101">
        <v>0</v>
      </c>
      <c r="V205" s="96" t="s">
        <v>398</v>
      </c>
      <c r="W205" s="101">
        <v>0</v>
      </c>
      <c r="X205" s="101">
        <v>0</v>
      </c>
      <c r="Y205" s="101">
        <v>0</v>
      </c>
      <c r="Z205" s="97">
        <v>1</v>
      </c>
      <c r="AA205" s="101">
        <v>0</v>
      </c>
      <c r="AB205" s="101">
        <v>0</v>
      </c>
      <c r="AC205" s="96" t="s">
        <v>398</v>
      </c>
      <c r="AD205" s="101">
        <v>0</v>
      </c>
      <c r="AE205" s="101">
        <v>0</v>
      </c>
      <c r="AF205" s="101">
        <v>0</v>
      </c>
      <c r="AG205" s="97">
        <v>1</v>
      </c>
      <c r="AH205" s="101">
        <v>0</v>
      </c>
      <c r="AI205" s="101">
        <v>0</v>
      </c>
    </row>
    <row r="206" spans="1:35" ht="36" x14ac:dyDescent="0.4">
      <c r="A206" s="96" t="s">
        <v>399</v>
      </c>
      <c r="B206" s="101">
        <v>0</v>
      </c>
      <c r="C206" s="101">
        <v>0</v>
      </c>
      <c r="D206" s="101">
        <v>0</v>
      </c>
      <c r="E206" s="97">
        <v>1</v>
      </c>
      <c r="F206" s="101">
        <v>0</v>
      </c>
      <c r="G206" s="101">
        <v>0</v>
      </c>
      <c r="H206" s="96" t="s">
        <v>399</v>
      </c>
      <c r="I206" s="101">
        <v>0</v>
      </c>
      <c r="J206" s="101">
        <v>0</v>
      </c>
      <c r="K206" s="101">
        <v>0</v>
      </c>
      <c r="L206" s="97">
        <v>1</v>
      </c>
      <c r="M206" s="101">
        <v>0</v>
      </c>
      <c r="N206" s="101">
        <v>0</v>
      </c>
      <c r="O206" s="96" t="s">
        <v>399</v>
      </c>
      <c r="P206" s="101">
        <v>0</v>
      </c>
      <c r="Q206" s="101">
        <v>0</v>
      </c>
      <c r="R206" s="101">
        <v>0</v>
      </c>
      <c r="S206" s="97">
        <v>1</v>
      </c>
      <c r="T206" s="101">
        <v>0</v>
      </c>
      <c r="U206" s="101">
        <v>0</v>
      </c>
      <c r="V206" s="96" t="s">
        <v>399</v>
      </c>
      <c r="W206" s="101">
        <v>0</v>
      </c>
      <c r="X206" s="101">
        <v>0</v>
      </c>
      <c r="Y206" s="101">
        <v>0</v>
      </c>
      <c r="Z206" s="97">
        <v>1</v>
      </c>
      <c r="AA206" s="101">
        <v>0</v>
      </c>
      <c r="AB206" s="101">
        <v>0</v>
      </c>
      <c r="AC206" s="96" t="s">
        <v>399</v>
      </c>
      <c r="AD206" s="101">
        <v>0</v>
      </c>
      <c r="AE206" s="101">
        <v>0</v>
      </c>
      <c r="AF206" s="101">
        <v>0</v>
      </c>
      <c r="AG206" s="97">
        <v>1</v>
      </c>
      <c r="AH206" s="101">
        <v>0</v>
      </c>
      <c r="AI206" s="101">
        <v>0</v>
      </c>
    </row>
    <row r="207" spans="1:35" ht="36" x14ac:dyDescent="0.4">
      <c r="A207" s="96" t="s">
        <v>400</v>
      </c>
      <c r="B207" s="101">
        <v>0</v>
      </c>
      <c r="C207" s="101">
        <v>0</v>
      </c>
      <c r="D207" s="101">
        <v>0</v>
      </c>
      <c r="E207" s="97">
        <v>1</v>
      </c>
      <c r="F207" s="101">
        <v>0</v>
      </c>
      <c r="G207" s="101">
        <v>0</v>
      </c>
      <c r="H207" s="96" t="s">
        <v>400</v>
      </c>
      <c r="I207" s="101">
        <v>0</v>
      </c>
      <c r="J207" s="101">
        <v>0</v>
      </c>
      <c r="K207" s="101">
        <v>0</v>
      </c>
      <c r="L207" s="97">
        <v>1</v>
      </c>
      <c r="M207" s="101">
        <v>0</v>
      </c>
      <c r="N207" s="101">
        <v>0</v>
      </c>
      <c r="O207" s="96" t="s">
        <v>400</v>
      </c>
      <c r="P207" s="101">
        <v>0</v>
      </c>
      <c r="Q207" s="101">
        <v>0</v>
      </c>
      <c r="R207" s="101">
        <v>0</v>
      </c>
      <c r="S207" s="97">
        <v>1</v>
      </c>
      <c r="T207" s="101">
        <v>0</v>
      </c>
      <c r="U207" s="101">
        <v>0</v>
      </c>
      <c r="V207" s="96" t="s">
        <v>400</v>
      </c>
      <c r="W207" s="101">
        <v>0</v>
      </c>
      <c r="X207" s="101">
        <v>0</v>
      </c>
      <c r="Y207" s="101">
        <v>0</v>
      </c>
      <c r="Z207" s="97">
        <v>1</v>
      </c>
      <c r="AA207" s="101">
        <v>0</v>
      </c>
      <c r="AB207" s="101">
        <v>0</v>
      </c>
      <c r="AC207" s="96" t="s">
        <v>400</v>
      </c>
      <c r="AD207" s="101">
        <v>0</v>
      </c>
      <c r="AE207" s="101">
        <v>0</v>
      </c>
      <c r="AF207" s="101">
        <v>0</v>
      </c>
      <c r="AG207" s="97">
        <v>1</v>
      </c>
      <c r="AH207" s="101">
        <v>0</v>
      </c>
      <c r="AI207" s="101">
        <v>0</v>
      </c>
    </row>
    <row r="208" spans="1:35" ht="18" x14ac:dyDescent="0.4">
      <c r="A208" s="96" t="s">
        <v>401</v>
      </c>
      <c r="B208" s="101">
        <v>0</v>
      </c>
      <c r="C208" s="101">
        <v>0</v>
      </c>
      <c r="D208" s="101">
        <v>0</v>
      </c>
      <c r="E208" s="97">
        <v>1</v>
      </c>
      <c r="F208" s="101">
        <v>0</v>
      </c>
      <c r="G208" s="101">
        <v>0</v>
      </c>
      <c r="H208" s="96" t="s">
        <v>401</v>
      </c>
      <c r="I208" s="101">
        <v>0</v>
      </c>
      <c r="J208" s="101">
        <v>0</v>
      </c>
      <c r="K208" s="101">
        <v>0</v>
      </c>
      <c r="L208" s="97">
        <v>1</v>
      </c>
      <c r="M208" s="101">
        <v>0</v>
      </c>
      <c r="N208" s="101">
        <v>0</v>
      </c>
      <c r="O208" s="96" t="s">
        <v>401</v>
      </c>
      <c r="P208" s="101">
        <v>0</v>
      </c>
      <c r="Q208" s="101">
        <v>0</v>
      </c>
      <c r="R208" s="101">
        <v>0</v>
      </c>
      <c r="S208" s="97">
        <v>1</v>
      </c>
      <c r="T208" s="101">
        <v>0</v>
      </c>
      <c r="U208" s="101">
        <v>0</v>
      </c>
      <c r="V208" s="96" t="s">
        <v>401</v>
      </c>
      <c r="W208" s="101">
        <v>0</v>
      </c>
      <c r="X208" s="101">
        <v>0</v>
      </c>
      <c r="Y208" s="101">
        <v>0</v>
      </c>
      <c r="Z208" s="97">
        <v>1</v>
      </c>
      <c r="AA208" s="101">
        <v>0</v>
      </c>
      <c r="AB208" s="101">
        <v>0</v>
      </c>
      <c r="AC208" s="96" t="s">
        <v>401</v>
      </c>
      <c r="AD208" s="101">
        <v>0</v>
      </c>
      <c r="AE208" s="101">
        <v>0</v>
      </c>
      <c r="AF208" s="101">
        <v>0</v>
      </c>
      <c r="AG208" s="97">
        <v>1</v>
      </c>
      <c r="AH208" s="101">
        <v>0</v>
      </c>
      <c r="AI208" s="101">
        <v>0</v>
      </c>
    </row>
    <row r="209" spans="1:35" ht="18" x14ac:dyDescent="0.4">
      <c r="A209" s="96" t="s">
        <v>402</v>
      </c>
      <c r="B209" s="101">
        <v>0</v>
      </c>
      <c r="C209" s="101">
        <v>0</v>
      </c>
      <c r="D209" s="101">
        <v>0</v>
      </c>
      <c r="E209" s="97">
        <v>1</v>
      </c>
      <c r="F209" s="101">
        <v>0</v>
      </c>
      <c r="G209" s="101">
        <v>0</v>
      </c>
      <c r="H209" s="96" t="s">
        <v>402</v>
      </c>
      <c r="I209" s="101">
        <v>0</v>
      </c>
      <c r="J209" s="101">
        <v>0</v>
      </c>
      <c r="K209" s="101">
        <v>0</v>
      </c>
      <c r="L209" s="97">
        <v>1</v>
      </c>
      <c r="M209" s="101">
        <v>0</v>
      </c>
      <c r="N209" s="101">
        <v>0</v>
      </c>
      <c r="O209" s="96" t="s">
        <v>402</v>
      </c>
      <c r="P209" s="101">
        <v>0</v>
      </c>
      <c r="Q209" s="101">
        <v>0</v>
      </c>
      <c r="R209" s="101">
        <v>0</v>
      </c>
      <c r="S209" s="97">
        <v>1</v>
      </c>
      <c r="T209" s="101">
        <v>0</v>
      </c>
      <c r="U209" s="101">
        <v>0</v>
      </c>
      <c r="V209" s="96" t="s">
        <v>402</v>
      </c>
      <c r="W209" s="101">
        <v>0</v>
      </c>
      <c r="X209" s="101">
        <v>0</v>
      </c>
      <c r="Y209" s="101">
        <v>0</v>
      </c>
      <c r="Z209" s="97">
        <v>1</v>
      </c>
      <c r="AA209" s="101">
        <v>0</v>
      </c>
      <c r="AB209" s="101">
        <v>0</v>
      </c>
      <c r="AC209" s="96" t="s">
        <v>402</v>
      </c>
      <c r="AD209" s="101">
        <v>0</v>
      </c>
      <c r="AE209" s="101">
        <v>0</v>
      </c>
      <c r="AF209" s="101">
        <v>0</v>
      </c>
      <c r="AG209" s="97">
        <v>1</v>
      </c>
      <c r="AH209" s="101">
        <v>0</v>
      </c>
      <c r="AI209" s="101">
        <v>0</v>
      </c>
    </row>
    <row r="210" spans="1:35" ht="18" x14ac:dyDescent="0.4">
      <c r="A210" s="96" t="s">
        <v>403</v>
      </c>
      <c r="B210" s="101">
        <v>0</v>
      </c>
      <c r="C210" s="101">
        <v>0</v>
      </c>
      <c r="D210" s="101">
        <v>0</v>
      </c>
      <c r="E210" s="97">
        <v>1</v>
      </c>
      <c r="F210" s="101">
        <v>0</v>
      </c>
      <c r="G210" s="101">
        <v>0</v>
      </c>
      <c r="H210" s="96" t="s">
        <v>403</v>
      </c>
      <c r="I210" s="101">
        <v>0</v>
      </c>
      <c r="J210" s="101">
        <v>0</v>
      </c>
      <c r="K210" s="101">
        <v>0</v>
      </c>
      <c r="L210" s="97">
        <v>1</v>
      </c>
      <c r="M210" s="101">
        <v>0</v>
      </c>
      <c r="N210" s="101">
        <v>0</v>
      </c>
      <c r="O210" s="96" t="s">
        <v>403</v>
      </c>
      <c r="P210" s="101">
        <v>0</v>
      </c>
      <c r="Q210" s="101">
        <v>0</v>
      </c>
      <c r="R210" s="101">
        <v>0</v>
      </c>
      <c r="S210" s="97">
        <v>1</v>
      </c>
      <c r="T210" s="101">
        <v>0</v>
      </c>
      <c r="U210" s="101">
        <v>0</v>
      </c>
      <c r="V210" s="96" t="s">
        <v>403</v>
      </c>
      <c r="W210" s="101">
        <v>0</v>
      </c>
      <c r="X210" s="101">
        <v>0</v>
      </c>
      <c r="Y210" s="101">
        <v>0</v>
      </c>
      <c r="Z210" s="97">
        <v>1</v>
      </c>
      <c r="AA210" s="101">
        <v>0</v>
      </c>
      <c r="AB210" s="101">
        <v>0</v>
      </c>
      <c r="AC210" s="96" t="s">
        <v>403</v>
      </c>
      <c r="AD210" s="101">
        <v>0</v>
      </c>
      <c r="AE210" s="101">
        <v>0</v>
      </c>
      <c r="AF210" s="101">
        <v>0</v>
      </c>
      <c r="AG210" s="97">
        <v>1</v>
      </c>
      <c r="AH210" s="101">
        <v>0</v>
      </c>
      <c r="AI210" s="101">
        <v>0</v>
      </c>
    </row>
    <row r="211" spans="1:35" ht="18" x14ac:dyDescent="0.4">
      <c r="A211" s="96" t="s">
        <v>404</v>
      </c>
      <c r="B211" s="101">
        <v>0</v>
      </c>
      <c r="C211" s="101">
        <v>0</v>
      </c>
      <c r="D211" s="101">
        <v>0</v>
      </c>
      <c r="E211" s="97">
        <v>1</v>
      </c>
      <c r="F211" s="101">
        <v>0</v>
      </c>
      <c r="G211" s="101">
        <v>0</v>
      </c>
      <c r="H211" s="96" t="s">
        <v>404</v>
      </c>
      <c r="I211" s="101">
        <v>0</v>
      </c>
      <c r="J211" s="101">
        <v>0</v>
      </c>
      <c r="K211" s="101">
        <v>0</v>
      </c>
      <c r="L211" s="97">
        <v>1</v>
      </c>
      <c r="M211" s="101">
        <v>0</v>
      </c>
      <c r="N211" s="101">
        <v>0</v>
      </c>
      <c r="O211" s="96" t="s">
        <v>404</v>
      </c>
      <c r="P211" s="101">
        <v>0</v>
      </c>
      <c r="Q211" s="101">
        <v>0</v>
      </c>
      <c r="R211" s="101">
        <v>0</v>
      </c>
      <c r="S211" s="97">
        <v>1</v>
      </c>
      <c r="T211" s="101">
        <v>0</v>
      </c>
      <c r="U211" s="101">
        <v>0</v>
      </c>
      <c r="V211" s="96" t="s">
        <v>404</v>
      </c>
      <c r="W211" s="101">
        <v>0</v>
      </c>
      <c r="X211" s="101">
        <v>0</v>
      </c>
      <c r="Y211" s="101">
        <v>0</v>
      </c>
      <c r="Z211" s="97">
        <v>1</v>
      </c>
      <c r="AA211" s="101">
        <v>0</v>
      </c>
      <c r="AB211" s="101">
        <v>0</v>
      </c>
      <c r="AC211" s="96" t="s">
        <v>404</v>
      </c>
      <c r="AD211" s="101">
        <v>0</v>
      </c>
      <c r="AE211" s="101">
        <v>0</v>
      </c>
      <c r="AF211" s="101">
        <v>0</v>
      </c>
      <c r="AG211" s="97">
        <v>1</v>
      </c>
      <c r="AH211" s="101">
        <v>0</v>
      </c>
      <c r="AI211" s="101">
        <v>0</v>
      </c>
    </row>
    <row r="212" spans="1:35" ht="18" x14ac:dyDescent="0.4">
      <c r="A212" s="96" t="s">
        <v>405</v>
      </c>
      <c r="B212" s="101">
        <v>0</v>
      </c>
      <c r="C212" s="101">
        <v>0</v>
      </c>
      <c r="D212" s="101">
        <v>0</v>
      </c>
      <c r="E212" s="97">
        <v>1</v>
      </c>
      <c r="F212" s="101">
        <v>0</v>
      </c>
      <c r="G212" s="101">
        <v>0</v>
      </c>
      <c r="H212" s="96" t="s">
        <v>405</v>
      </c>
      <c r="I212" s="101">
        <v>0</v>
      </c>
      <c r="J212" s="101">
        <v>0</v>
      </c>
      <c r="K212" s="101">
        <v>0</v>
      </c>
      <c r="L212" s="97">
        <v>1</v>
      </c>
      <c r="M212" s="101">
        <v>0</v>
      </c>
      <c r="N212" s="101">
        <v>0</v>
      </c>
      <c r="O212" s="96" t="s">
        <v>405</v>
      </c>
      <c r="P212" s="101">
        <v>0</v>
      </c>
      <c r="Q212" s="101">
        <v>0</v>
      </c>
      <c r="R212" s="101">
        <v>0</v>
      </c>
      <c r="S212" s="97">
        <v>1</v>
      </c>
      <c r="T212" s="101">
        <v>0</v>
      </c>
      <c r="U212" s="101">
        <v>0</v>
      </c>
      <c r="V212" s="96" t="s">
        <v>405</v>
      </c>
      <c r="W212" s="101">
        <v>0</v>
      </c>
      <c r="X212" s="101">
        <v>0</v>
      </c>
      <c r="Y212" s="101">
        <v>0</v>
      </c>
      <c r="Z212" s="97">
        <v>1</v>
      </c>
      <c r="AA212" s="101">
        <v>0</v>
      </c>
      <c r="AB212" s="101">
        <v>0</v>
      </c>
      <c r="AC212" s="96" t="s">
        <v>405</v>
      </c>
      <c r="AD212" s="101">
        <v>0</v>
      </c>
      <c r="AE212" s="101">
        <v>0</v>
      </c>
      <c r="AF212" s="101">
        <v>0</v>
      </c>
      <c r="AG212" s="97">
        <v>1</v>
      </c>
      <c r="AH212" s="101">
        <v>0</v>
      </c>
      <c r="AI212" s="101">
        <v>0</v>
      </c>
    </row>
    <row r="213" spans="1:35" ht="36" x14ac:dyDescent="0.4">
      <c r="A213" s="96" t="s">
        <v>306</v>
      </c>
      <c r="B213" s="101">
        <v>0</v>
      </c>
      <c r="C213" s="101">
        <v>0</v>
      </c>
      <c r="D213" s="101">
        <v>0</v>
      </c>
      <c r="E213" s="97">
        <v>1</v>
      </c>
      <c r="F213" s="101">
        <v>0</v>
      </c>
      <c r="G213" s="101">
        <v>0</v>
      </c>
      <c r="H213" s="96" t="s">
        <v>306</v>
      </c>
      <c r="I213" s="101">
        <v>0</v>
      </c>
      <c r="J213" s="101">
        <v>0</v>
      </c>
      <c r="K213" s="101">
        <v>0</v>
      </c>
      <c r="L213" s="97">
        <v>1</v>
      </c>
      <c r="M213" s="101">
        <v>0</v>
      </c>
      <c r="N213" s="101">
        <v>0</v>
      </c>
      <c r="O213" s="96" t="s">
        <v>306</v>
      </c>
      <c r="P213" s="101">
        <v>0</v>
      </c>
      <c r="Q213" s="101">
        <v>0</v>
      </c>
      <c r="R213" s="101">
        <v>0</v>
      </c>
      <c r="S213" s="97">
        <v>1</v>
      </c>
      <c r="T213" s="101">
        <v>0</v>
      </c>
      <c r="U213" s="101">
        <v>0</v>
      </c>
      <c r="V213" s="96" t="s">
        <v>306</v>
      </c>
      <c r="W213" s="101">
        <v>0</v>
      </c>
      <c r="X213" s="101">
        <v>0</v>
      </c>
      <c r="Y213" s="101">
        <v>0</v>
      </c>
      <c r="Z213" s="97">
        <v>1</v>
      </c>
      <c r="AA213" s="101">
        <v>0</v>
      </c>
      <c r="AB213" s="101">
        <v>0</v>
      </c>
      <c r="AC213" s="96" t="s">
        <v>306</v>
      </c>
      <c r="AD213" s="101">
        <v>0</v>
      </c>
      <c r="AE213" s="101">
        <v>0</v>
      </c>
      <c r="AF213" s="101">
        <v>0</v>
      </c>
      <c r="AG213" s="97">
        <v>1</v>
      </c>
      <c r="AH213" s="101">
        <v>0</v>
      </c>
      <c r="AI213" s="101">
        <v>0</v>
      </c>
    </row>
    <row r="214" spans="1:35" ht="18" x14ac:dyDescent="0.4">
      <c r="A214" s="96" t="s">
        <v>406</v>
      </c>
      <c r="B214" s="101">
        <v>0</v>
      </c>
      <c r="C214" s="101">
        <v>0</v>
      </c>
      <c r="D214" s="101">
        <v>0</v>
      </c>
      <c r="E214" s="97">
        <v>1</v>
      </c>
      <c r="F214" s="101">
        <v>0</v>
      </c>
      <c r="G214" s="101">
        <v>0</v>
      </c>
      <c r="H214" s="96" t="s">
        <v>406</v>
      </c>
      <c r="I214" s="101">
        <v>0</v>
      </c>
      <c r="J214" s="101">
        <v>0</v>
      </c>
      <c r="K214" s="101">
        <v>0</v>
      </c>
      <c r="L214" s="97">
        <v>1</v>
      </c>
      <c r="M214" s="101">
        <v>0</v>
      </c>
      <c r="N214" s="101">
        <v>0</v>
      </c>
      <c r="O214" s="96" t="s">
        <v>406</v>
      </c>
      <c r="P214" s="101">
        <v>0</v>
      </c>
      <c r="Q214" s="101">
        <v>0</v>
      </c>
      <c r="R214" s="101">
        <v>0</v>
      </c>
      <c r="S214" s="97">
        <v>1</v>
      </c>
      <c r="T214" s="101">
        <v>0</v>
      </c>
      <c r="U214" s="101">
        <v>0</v>
      </c>
      <c r="V214" s="96" t="s">
        <v>406</v>
      </c>
      <c r="W214" s="101">
        <v>0</v>
      </c>
      <c r="X214" s="101">
        <v>0</v>
      </c>
      <c r="Y214" s="101">
        <v>0</v>
      </c>
      <c r="Z214" s="97">
        <v>1</v>
      </c>
      <c r="AA214" s="101">
        <v>0</v>
      </c>
      <c r="AB214" s="101">
        <v>0</v>
      </c>
      <c r="AC214" s="96" t="s">
        <v>406</v>
      </c>
      <c r="AD214" s="101">
        <v>0</v>
      </c>
      <c r="AE214" s="101">
        <v>0</v>
      </c>
      <c r="AF214" s="101">
        <v>0</v>
      </c>
      <c r="AG214" s="97">
        <v>1</v>
      </c>
      <c r="AH214" s="101">
        <v>0</v>
      </c>
      <c r="AI214" s="101">
        <v>0</v>
      </c>
    </row>
    <row r="215" spans="1:35" ht="18" x14ac:dyDescent="0.4">
      <c r="A215" s="96" t="s">
        <v>407</v>
      </c>
      <c r="B215" s="101">
        <v>0</v>
      </c>
      <c r="C215" s="101">
        <v>0</v>
      </c>
      <c r="D215" s="101">
        <v>0</v>
      </c>
      <c r="E215" s="97">
        <v>1</v>
      </c>
      <c r="F215" s="101">
        <v>0</v>
      </c>
      <c r="G215" s="101">
        <v>0</v>
      </c>
      <c r="H215" s="96" t="s">
        <v>407</v>
      </c>
      <c r="I215" s="101">
        <v>0</v>
      </c>
      <c r="J215" s="101">
        <v>0</v>
      </c>
      <c r="K215" s="101">
        <v>0</v>
      </c>
      <c r="L215" s="97">
        <v>1</v>
      </c>
      <c r="M215" s="101">
        <v>0</v>
      </c>
      <c r="N215" s="101">
        <v>0</v>
      </c>
      <c r="O215" s="96" t="s">
        <v>407</v>
      </c>
      <c r="P215" s="101">
        <v>0</v>
      </c>
      <c r="Q215" s="101">
        <v>0</v>
      </c>
      <c r="R215" s="101">
        <v>0</v>
      </c>
      <c r="S215" s="97">
        <v>1</v>
      </c>
      <c r="T215" s="101">
        <v>0</v>
      </c>
      <c r="U215" s="101">
        <v>0</v>
      </c>
      <c r="V215" s="96" t="s">
        <v>407</v>
      </c>
      <c r="W215" s="101">
        <v>0</v>
      </c>
      <c r="X215" s="101">
        <v>0</v>
      </c>
      <c r="Y215" s="101">
        <v>0</v>
      </c>
      <c r="Z215" s="97">
        <v>1</v>
      </c>
      <c r="AA215" s="101">
        <v>0</v>
      </c>
      <c r="AB215" s="101">
        <v>0</v>
      </c>
      <c r="AC215" s="96" t="s">
        <v>407</v>
      </c>
      <c r="AD215" s="101">
        <v>0</v>
      </c>
      <c r="AE215" s="101">
        <v>0</v>
      </c>
      <c r="AF215" s="101">
        <v>0</v>
      </c>
      <c r="AG215" s="97">
        <v>1</v>
      </c>
      <c r="AH215" s="101">
        <v>0</v>
      </c>
      <c r="AI215" s="101">
        <v>0</v>
      </c>
    </row>
    <row r="216" spans="1:35" ht="18" x14ac:dyDescent="0.4">
      <c r="A216" s="96" t="s">
        <v>311</v>
      </c>
      <c r="B216" s="101">
        <v>0</v>
      </c>
      <c r="C216" s="101">
        <v>0</v>
      </c>
      <c r="D216" s="101">
        <v>0</v>
      </c>
      <c r="E216" s="97">
        <v>1</v>
      </c>
      <c r="F216" s="101">
        <v>0</v>
      </c>
      <c r="G216" s="101">
        <v>0</v>
      </c>
      <c r="H216" s="96" t="s">
        <v>311</v>
      </c>
      <c r="I216" s="101">
        <v>0</v>
      </c>
      <c r="J216" s="101">
        <v>0</v>
      </c>
      <c r="K216" s="101">
        <v>0</v>
      </c>
      <c r="L216" s="97">
        <v>1</v>
      </c>
      <c r="M216" s="101">
        <v>0</v>
      </c>
      <c r="N216" s="101">
        <v>0</v>
      </c>
      <c r="O216" s="96" t="s">
        <v>311</v>
      </c>
      <c r="P216" s="101">
        <v>0</v>
      </c>
      <c r="Q216" s="101">
        <v>0</v>
      </c>
      <c r="R216" s="101">
        <v>0</v>
      </c>
      <c r="S216" s="97">
        <v>1</v>
      </c>
      <c r="T216" s="101">
        <v>0</v>
      </c>
      <c r="U216" s="101">
        <v>0</v>
      </c>
      <c r="V216" s="96" t="s">
        <v>311</v>
      </c>
      <c r="W216" s="101">
        <v>0</v>
      </c>
      <c r="X216" s="101">
        <v>0</v>
      </c>
      <c r="Y216" s="101">
        <v>0</v>
      </c>
      <c r="Z216" s="97">
        <v>1</v>
      </c>
      <c r="AA216" s="101">
        <v>0</v>
      </c>
      <c r="AB216" s="101">
        <v>0</v>
      </c>
      <c r="AC216" s="96" t="s">
        <v>311</v>
      </c>
      <c r="AD216" s="101">
        <v>0</v>
      </c>
      <c r="AE216" s="101">
        <v>0</v>
      </c>
      <c r="AF216" s="101">
        <v>0</v>
      </c>
      <c r="AG216" s="97">
        <v>1</v>
      </c>
      <c r="AH216" s="101">
        <v>0</v>
      </c>
      <c r="AI216" s="101">
        <v>0</v>
      </c>
    </row>
    <row r="217" spans="1:35" ht="36" x14ac:dyDescent="0.4">
      <c r="A217" s="96" t="s">
        <v>408</v>
      </c>
      <c r="B217" s="101">
        <v>0</v>
      </c>
      <c r="C217" s="101">
        <v>0</v>
      </c>
      <c r="D217" s="101">
        <v>0</v>
      </c>
      <c r="E217" s="97">
        <v>1</v>
      </c>
      <c r="F217" s="101">
        <v>0</v>
      </c>
      <c r="G217" s="101">
        <v>0</v>
      </c>
      <c r="H217" s="96" t="s">
        <v>408</v>
      </c>
      <c r="I217" s="101">
        <v>0</v>
      </c>
      <c r="J217" s="101">
        <v>0</v>
      </c>
      <c r="K217" s="101">
        <v>0</v>
      </c>
      <c r="L217" s="97">
        <v>1</v>
      </c>
      <c r="M217" s="101">
        <v>0</v>
      </c>
      <c r="N217" s="101">
        <v>0</v>
      </c>
      <c r="O217" s="96" t="s">
        <v>408</v>
      </c>
      <c r="P217" s="101">
        <v>0</v>
      </c>
      <c r="Q217" s="101">
        <v>0</v>
      </c>
      <c r="R217" s="101">
        <v>0</v>
      </c>
      <c r="S217" s="97">
        <v>1</v>
      </c>
      <c r="T217" s="101">
        <v>0</v>
      </c>
      <c r="U217" s="101">
        <v>0</v>
      </c>
      <c r="V217" s="96" t="s">
        <v>408</v>
      </c>
      <c r="W217" s="101">
        <v>0</v>
      </c>
      <c r="X217" s="101">
        <v>0</v>
      </c>
      <c r="Y217" s="101">
        <v>0</v>
      </c>
      <c r="Z217" s="97">
        <v>1</v>
      </c>
      <c r="AA217" s="101">
        <v>0</v>
      </c>
      <c r="AB217" s="101">
        <v>0</v>
      </c>
      <c r="AC217" s="96" t="s">
        <v>408</v>
      </c>
      <c r="AD217" s="101">
        <v>0</v>
      </c>
      <c r="AE217" s="101">
        <v>0</v>
      </c>
      <c r="AF217" s="101">
        <v>0</v>
      </c>
      <c r="AG217" s="97">
        <v>1</v>
      </c>
      <c r="AH217" s="101">
        <v>0</v>
      </c>
      <c r="AI217" s="101">
        <v>0</v>
      </c>
    </row>
    <row r="218" spans="1:35" ht="18" x14ac:dyDescent="0.4">
      <c r="A218" s="96" t="s">
        <v>267</v>
      </c>
      <c r="B218" s="101">
        <v>0</v>
      </c>
      <c r="C218" s="101">
        <v>0</v>
      </c>
      <c r="D218" s="101">
        <v>0</v>
      </c>
      <c r="E218" s="97">
        <v>1</v>
      </c>
      <c r="F218" s="101">
        <v>0</v>
      </c>
      <c r="G218" s="101">
        <v>0</v>
      </c>
      <c r="H218" s="96" t="s">
        <v>267</v>
      </c>
      <c r="I218" s="101">
        <v>0</v>
      </c>
      <c r="J218" s="101">
        <v>0</v>
      </c>
      <c r="K218" s="101">
        <v>0</v>
      </c>
      <c r="L218" s="97">
        <v>1</v>
      </c>
      <c r="M218" s="101">
        <v>0</v>
      </c>
      <c r="N218" s="101">
        <v>0</v>
      </c>
      <c r="O218" s="96" t="s">
        <v>267</v>
      </c>
      <c r="P218" s="101">
        <v>0</v>
      </c>
      <c r="Q218" s="101">
        <v>0</v>
      </c>
      <c r="R218" s="101">
        <v>0</v>
      </c>
      <c r="S218" s="97">
        <v>1</v>
      </c>
      <c r="T218" s="101">
        <v>0</v>
      </c>
      <c r="U218" s="101">
        <v>0</v>
      </c>
      <c r="V218" s="96" t="s">
        <v>267</v>
      </c>
      <c r="W218" s="101">
        <v>0</v>
      </c>
      <c r="X218" s="101">
        <v>0</v>
      </c>
      <c r="Y218" s="101">
        <v>0</v>
      </c>
      <c r="Z218" s="97">
        <v>1</v>
      </c>
      <c r="AA218" s="101">
        <v>0</v>
      </c>
      <c r="AB218" s="101">
        <v>0</v>
      </c>
      <c r="AC218" s="96" t="s">
        <v>267</v>
      </c>
      <c r="AD218" s="101">
        <v>0</v>
      </c>
      <c r="AE218" s="101">
        <v>0</v>
      </c>
      <c r="AF218" s="101">
        <v>0</v>
      </c>
      <c r="AG218" s="97">
        <v>1</v>
      </c>
      <c r="AH218" s="101">
        <v>0</v>
      </c>
      <c r="AI218" s="101">
        <v>0</v>
      </c>
    </row>
    <row r="219" spans="1:35" ht="18" x14ac:dyDescent="0.4">
      <c r="A219" s="96" t="s">
        <v>409</v>
      </c>
      <c r="B219" s="101">
        <v>0</v>
      </c>
      <c r="C219" s="101">
        <v>0</v>
      </c>
      <c r="D219" s="101">
        <v>0</v>
      </c>
      <c r="E219" s="97">
        <v>1</v>
      </c>
      <c r="F219" s="101">
        <v>0</v>
      </c>
      <c r="G219" s="101">
        <v>0</v>
      </c>
      <c r="H219" s="96" t="s">
        <v>409</v>
      </c>
      <c r="I219" s="101">
        <v>0</v>
      </c>
      <c r="J219" s="101">
        <v>0</v>
      </c>
      <c r="K219" s="101">
        <v>0</v>
      </c>
      <c r="L219" s="97">
        <v>1</v>
      </c>
      <c r="M219" s="101">
        <v>0</v>
      </c>
      <c r="N219" s="101">
        <v>0</v>
      </c>
      <c r="O219" s="96" t="s">
        <v>409</v>
      </c>
      <c r="P219" s="101">
        <v>0</v>
      </c>
      <c r="Q219" s="101">
        <v>0</v>
      </c>
      <c r="R219" s="101">
        <v>0</v>
      </c>
      <c r="S219" s="97">
        <v>1</v>
      </c>
      <c r="T219" s="101">
        <v>0</v>
      </c>
      <c r="U219" s="101">
        <v>0</v>
      </c>
      <c r="V219" s="96" t="s">
        <v>409</v>
      </c>
      <c r="W219" s="101">
        <v>0</v>
      </c>
      <c r="X219" s="101">
        <v>0</v>
      </c>
      <c r="Y219" s="101">
        <v>0</v>
      </c>
      <c r="Z219" s="97">
        <v>1</v>
      </c>
      <c r="AA219" s="101">
        <v>0</v>
      </c>
      <c r="AB219" s="101">
        <v>0</v>
      </c>
      <c r="AC219" s="96" t="s">
        <v>409</v>
      </c>
      <c r="AD219" s="101">
        <v>0</v>
      </c>
      <c r="AE219" s="101">
        <v>0</v>
      </c>
      <c r="AF219" s="101">
        <v>0</v>
      </c>
      <c r="AG219" s="97">
        <v>1</v>
      </c>
      <c r="AH219" s="101">
        <v>0</v>
      </c>
      <c r="AI219" s="101">
        <v>0</v>
      </c>
    </row>
    <row r="220" spans="1:35" ht="18" x14ac:dyDescent="0.4">
      <c r="A220" s="96" t="s">
        <v>226</v>
      </c>
      <c r="B220" s="101">
        <v>0</v>
      </c>
      <c r="C220" s="101">
        <v>0</v>
      </c>
      <c r="D220" s="101">
        <v>0</v>
      </c>
      <c r="E220" s="97">
        <v>1</v>
      </c>
      <c r="F220" s="101">
        <v>0</v>
      </c>
      <c r="G220" s="101">
        <v>0</v>
      </c>
      <c r="H220" s="96" t="s">
        <v>226</v>
      </c>
      <c r="I220" s="101">
        <v>0</v>
      </c>
      <c r="J220" s="101">
        <v>0</v>
      </c>
      <c r="K220" s="101">
        <v>0</v>
      </c>
      <c r="L220" s="97">
        <v>1</v>
      </c>
      <c r="M220" s="101">
        <v>0</v>
      </c>
      <c r="N220" s="101">
        <v>0</v>
      </c>
      <c r="O220" s="96" t="s">
        <v>226</v>
      </c>
      <c r="P220" s="101">
        <v>0</v>
      </c>
      <c r="Q220" s="101">
        <v>0</v>
      </c>
      <c r="R220" s="101">
        <v>0</v>
      </c>
      <c r="S220" s="97">
        <v>1</v>
      </c>
      <c r="T220" s="101">
        <v>0</v>
      </c>
      <c r="U220" s="101">
        <v>0</v>
      </c>
      <c r="V220" s="96" t="s">
        <v>226</v>
      </c>
      <c r="W220" s="101">
        <v>0</v>
      </c>
      <c r="X220" s="101">
        <v>0</v>
      </c>
      <c r="Y220" s="101">
        <v>0</v>
      </c>
      <c r="Z220" s="97">
        <v>1</v>
      </c>
      <c r="AA220" s="101">
        <v>0</v>
      </c>
      <c r="AB220" s="101">
        <v>0</v>
      </c>
      <c r="AC220" s="96" t="s">
        <v>226</v>
      </c>
      <c r="AD220" s="101">
        <v>0</v>
      </c>
      <c r="AE220" s="101">
        <v>0</v>
      </c>
      <c r="AF220" s="101">
        <v>0</v>
      </c>
      <c r="AG220" s="97">
        <v>1</v>
      </c>
      <c r="AH220" s="101">
        <v>0</v>
      </c>
      <c r="AI220" s="101">
        <v>0</v>
      </c>
    </row>
    <row r="221" spans="1:35" ht="36" x14ac:dyDescent="0.4">
      <c r="A221" s="96" t="s">
        <v>410</v>
      </c>
      <c r="B221" s="101">
        <v>0</v>
      </c>
      <c r="C221" s="101">
        <v>0</v>
      </c>
      <c r="D221" s="101">
        <v>0</v>
      </c>
      <c r="E221" s="97">
        <v>1</v>
      </c>
      <c r="F221" s="101">
        <v>0</v>
      </c>
      <c r="G221" s="101">
        <v>0</v>
      </c>
      <c r="H221" s="96" t="s">
        <v>410</v>
      </c>
      <c r="I221" s="101">
        <v>0</v>
      </c>
      <c r="J221" s="101">
        <v>0</v>
      </c>
      <c r="K221" s="101">
        <v>0</v>
      </c>
      <c r="L221" s="97">
        <v>1</v>
      </c>
      <c r="M221" s="101">
        <v>0</v>
      </c>
      <c r="N221" s="101">
        <v>0</v>
      </c>
      <c r="O221" s="96" t="s">
        <v>410</v>
      </c>
      <c r="P221" s="101">
        <v>0</v>
      </c>
      <c r="Q221" s="101">
        <v>0</v>
      </c>
      <c r="R221" s="101">
        <v>0</v>
      </c>
      <c r="S221" s="97">
        <v>1</v>
      </c>
      <c r="T221" s="101">
        <v>0</v>
      </c>
      <c r="U221" s="101">
        <v>0</v>
      </c>
      <c r="V221" s="96" t="s">
        <v>410</v>
      </c>
      <c r="W221" s="101">
        <v>0</v>
      </c>
      <c r="X221" s="101">
        <v>0</v>
      </c>
      <c r="Y221" s="101">
        <v>0</v>
      </c>
      <c r="Z221" s="97">
        <v>1</v>
      </c>
      <c r="AA221" s="101">
        <v>0</v>
      </c>
      <c r="AB221" s="101">
        <v>0</v>
      </c>
      <c r="AC221" s="96" t="s">
        <v>410</v>
      </c>
      <c r="AD221" s="101">
        <v>0</v>
      </c>
      <c r="AE221" s="101">
        <v>0</v>
      </c>
      <c r="AF221" s="101">
        <v>0</v>
      </c>
      <c r="AG221" s="97">
        <v>1</v>
      </c>
      <c r="AH221" s="101">
        <v>0</v>
      </c>
      <c r="AI221" s="101">
        <v>0</v>
      </c>
    </row>
    <row r="222" spans="1:35" ht="18" x14ac:dyDescent="0.4">
      <c r="A222" s="101">
        <v>0</v>
      </c>
      <c r="B222" s="101">
        <v>0</v>
      </c>
      <c r="C222" s="101">
        <v>0</v>
      </c>
      <c r="D222" s="101">
        <v>0</v>
      </c>
      <c r="E222" s="97">
        <v>1</v>
      </c>
      <c r="F222" s="101">
        <v>0</v>
      </c>
      <c r="G222" s="101">
        <v>0</v>
      </c>
      <c r="H222" s="101">
        <v>0</v>
      </c>
      <c r="I222" s="101">
        <v>0</v>
      </c>
      <c r="J222" s="101">
        <v>0</v>
      </c>
      <c r="K222" s="101">
        <v>0</v>
      </c>
      <c r="L222" s="97">
        <v>1</v>
      </c>
      <c r="M222" s="101">
        <v>0</v>
      </c>
      <c r="N222" s="101">
        <v>0</v>
      </c>
      <c r="O222" s="101">
        <v>0</v>
      </c>
      <c r="P222" s="101">
        <v>0</v>
      </c>
      <c r="Q222" s="101">
        <v>0</v>
      </c>
      <c r="R222" s="101">
        <v>0</v>
      </c>
      <c r="S222" s="97">
        <v>1</v>
      </c>
      <c r="T222" s="101">
        <v>0</v>
      </c>
      <c r="U222" s="101">
        <v>0</v>
      </c>
      <c r="V222" s="101">
        <v>0</v>
      </c>
      <c r="W222" s="101">
        <v>0</v>
      </c>
      <c r="X222" s="101">
        <v>0</v>
      </c>
      <c r="Y222" s="101">
        <v>0</v>
      </c>
      <c r="Z222" s="97">
        <v>1</v>
      </c>
      <c r="AA222" s="101">
        <v>0</v>
      </c>
      <c r="AB222" s="101">
        <v>0</v>
      </c>
      <c r="AC222" s="101">
        <v>0</v>
      </c>
      <c r="AD222" s="101">
        <v>0</v>
      </c>
      <c r="AE222" s="101">
        <v>0</v>
      </c>
      <c r="AF222" s="101">
        <v>0</v>
      </c>
      <c r="AG222" s="97">
        <v>1</v>
      </c>
      <c r="AH222" s="101">
        <v>0</v>
      </c>
      <c r="AI222" s="101">
        <v>0</v>
      </c>
    </row>
    <row r="223" spans="1:35" ht="18" x14ac:dyDescent="0.4">
      <c r="A223" s="101">
        <v>0</v>
      </c>
      <c r="B223" s="101">
        <v>0</v>
      </c>
      <c r="C223" s="101">
        <v>0</v>
      </c>
      <c r="D223" s="101">
        <v>0</v>
      </c>
      <c r="E223" s="97">
        <v>1</v>
      </c>
      <c r="F223" s="101">
        <v>0</v>
      </c>
      <c r="G223" s="101">
        <v>0</v>
      </c>
      <c r="H223" s="101">
        <v>0</v>
      </c>
      <c r="I223" s="101">
        <v>0</v>
      </c>
      <c r="J223" s="101">
        <v>0</v>
      </c>
      <c r="K223" s="101">
        <v>0</v>
      </c>
      <c r="L223" s="97">
        <v>1</v>
      </c>
      <c r="M223" s="101">
        <v>0</v>
      </c>
      <c r="N223" s="101">
        <v>0</v>
      </c>
      <c r="O223" s="101">
        <v>0</v>
      </c>
      <c r="P223" s="101">
        <v>0</v>
      </c>
      <c r="Q223" s="101">
        <v>0</v>
      </c>
      <c r="R223" s="101">
        <v>0</v>
      </c>
      <c r="S223" s="97">
        <v>1</v>
      </c>
      <c r="T223" s="101">
        <v>0</v>
      </c>
      <c r="U223" s="101">
        <v>0</v>
      </c>
      <c r="V223" s="101">
        <v>0</v>
      </c>
      <c r="W223" s="101">
        <v>0</v>
      </c>
      <c r="X223" s="101">
        <v>0</v>
      </c>
      <c r="Y223" s="101">
        <v>0</v>
      </c>
      <c r="Z223" s="97">
        <v>1</v>
      </c>
      <c r="AA223" s="101">
        <v>0</v>
      </c>
      <c r="AB223" s="101">
        <v>0</v>
      </c>
      <c r="AC223" s="101">
        <v>0</v>
      </c>
      <c r="AD223" s="101">
        <v>0</v>
      </c>
      <c r="AE223" s="101">
        <v>0</v>
      </c>
      <c r="AF223" s="101">
        <v>0</v>
      </c>
      <c r="AG223" s="97">
        <v>1</v>
      </c>
      <c r="AH223" s="101">
        <v>0</v>
      </c>
      <c r="AI223" s="101">
        <v>0</v>
      </c>
    </row>
    <row r="224" spans="1:35" ht="18" x14ac:dyDescent="0.4">
      <c r="A224" s="101">
        <v>0</v>
      </c>
      <c r="B224" s="101">
        <v>0</v>
      </c>
      <c r="C224" s="101">
        <v>0</v>
      </c>
      <c r="D224" s="101">
        <v>0</v>
      </c>
      <c r="E224" s="97">
        <v>1</v>
      </c>
      <c r="F224" s="101">
        <v>0</v>
      </c>
      <c r="G224" s="101">
        <v>0</v>
      </c>
      <c r="H224" s="101">
        <v>0</v>
      </c>
      <c r="I224" s="101">
        <v>0</v>
      </c>
      <c r="J224" s="101">
        <v>0</v>
      </c>
      <c r="K224" s="101">
        <v>0</v>
      </c>
      <c r="L224" s="97">
        <v>1</v>
      </c>
      <c r="M224" s="101">
        <v>0</v>
      </c>
      <c r="N224" s="101">
        <v>0</v>
      </c>
      <c r="O224" s="101">
        <v>0</v>
      </c>
      <c r="P224" s="101">
        <v>0</v>
      </c>
      <c r="Q224" s="101">
        <v>0</v>
      </c>
      <c r="R224" s="101">
        <v>0</v>
      </c>
      <c r="S224" s="97">
        <v>1</v>
      </c>
      <c r="T224" s="101">
        <v>0</v>
      </c>
      <c r="U224" s="101">
        <v>0</v>
      </c>
      <c r="V224" s="101">
        <v>0</v>
      </c>
      <c r="W224" s="101">
        <v>0</v>
      </c>
      <c r="X224" s="101">
        <v>0</v>
      </c>
      <c r="Y224" s="101">
        <v>0</v>
      </c>
      <c r="Z224" s="97">
        <v>1</v>
      </c>
      <c r="AA224" s="101">
        <v>0</v>
      </c>
      <c r="AB224" s="101">
        <v>0</v>
      </c>
      <c r="AC224" s="101">
        <v>0</v>
      </c>
      <c r="AD224" s="101">
        <v>0</v>
      </c>
      <c r="AE224" s="101">
        <v>0</v>
      </c>
      <c r="AF224" s="101">
        <v>0</v>
      </c>
      <c r="AG224" s="97">
        <v>1</v>
      </c>
      <c r="AH224" s="101">
        <v>0</v>
      </c>
      <c r="AI224" s="101">
        <v>0</v>
      </c>
    </row>
    <row r="225" spans="1:35" ht="18" x14ac:dyDescent="0.4">
      <c r="A225" s="101">
        <v>0</v>
      </c>
      <c r="B225" s="101">
        <v>0</v>
      </c>
      <c r="C225" s="101">
        <v>0</v>
      </c>
      <c r="D225" s="101">
        <v>0</v>
      </c>
      <c r="E225" s="97">
        <v>1</v>
      </c>
      <c r="F225" s="101">
        <v>0</v>
      </c>
      <c r="G225" s="101">
        <v>0</v>
      </c>
      <c r="H225" s="101">
        <v>0</v>
      </c>
      <c r="I225" s="101">
        <v>0</v>
      </c>
      <c r="J225" s="101">
        <v>0</v>
      </c>
      <c r="K225" s="101">
        <v>0</v>
      </c>
      <c r="L225" s="97">
        <v>1</v>
      </c>
      <c r="M225" s="101">
        <v>0</v>
      </c>
      <c r="N225" s="101">
        <v>0</v>
      </c>
      <c r="O225" s="101">
        <v>0</v>
      </c>
      <c r="P225" s="101">
        <v>0</v>
      </c>
      <c r="Q225" s="101">
        <v>0</v>
      </c>
      <c r="R225" s="101">
        <v>0</v>
      </c>
      <c r="S225" s="97">
        <v>1</v>
      </c>
      <c r="T225" s="101">
        <v>0</v>
      </c>
      <c r="U225" s="101">
        <v>0</v>
      </c>
      <c r="V225" s="101">
        <v>0</v>
      </c>
      <c r="W225" s="101">
        <v>0</v>
      </c>
      <c r="X225" s="101">
        <v>0</v>
      </c>
      <c r="Y225" s="101">
        <v>0</v>
      </c>
      <c r="Z225" s="97">
        <v>1</v>
      </c>
      <c r="AA225" s="101">
        <v>0</v>
      </c>
      <c r="AB225" s="101">
        <v>0</v>
      </c>
      <c r="AC225" s="101">
        <v>0</v>
      </c>
      <c r="AD225" s="101">
        <v>0</v>
      </c>
      <c r="AE225" s="101">
        <v>0</v>
      </c>
      <c r="AF225" s="101">
        <v>0</v>
      </c>
      <c r="AG225" s="97">
        <v>1</v>
      </c>
      <c r="AH225" s="101">
        <v>0</v>
      </c>
      <c r="AI225" s="101">
        <v>0</v>
      </c>
    </row>
    <row r="226" spans="1:35" ht="18" x14ac:dyDescent="0.4">
      <c r="A226" s="101">
        <v>0</v>
      </c>
      <c r="B226" s="101">
        <v>0</v>
      </c>
      <c r="C226" s="101">
        <v>0</v>
      </c>
      <c r="D226" s="101">
        <v>0</v>
      </c>
      <c r="E226" s="97">
        <v>1</v>
      </c>
      <c r="F226" s="101">
        <v>0</v>
      </c>
      <c r="G226" s="101">
        <v>0</v>
      </c>
      <c r="H226" s="101">
        <v>0</v>
      </c>
      <c r="I226" s="101">
        <v>0</v>
      </c>
      <c r="J226" s="101">
        <v>0</v>
      </c>
      <c r="K226" s="101">
        <v>0</v>
      </c>
      <c r="L226" s="97">
        <v>1</v>
      </c>
      <c r="M226" s="101">
        <v>0</v>
      </c>
      <c r="N226" s="101">
        <v>0</v>
      </c>
      <c r="O226" s="101">
        <v>0</v>
      </c>
      <c r="P226" s="101">
        <v>0</v>
      </c>
      <c r="Q226" s="101">
        <v>0</v>
      </c>
      <c r="R226" s="101">
        <v>0</v>
      </c>
      <c r="S226" s="97">
        <v>1</v>
      </c>
      <c r="T226" s="101">
        <v>0</v>
      </c>
      <c r="U226" s="101">
        <v>0</v>
      </c>
      <c r="V226" s="101">
        <v>0</v>
      </c>
      <c r="W226" s="101">
        <v>0</v>
      </c>
      <c r="X226" s="101">
        <v>0</v>
      </c>
      <c r="Y226" s="101">
        <v>0</v>
      </c>
      <c r="Z226" s="97">
        <v>1</v>
      </c>
      <c r="AA226" s="101">
        <v>0</v>
      </c>
      <c r="AB226" s="101">
        <v>0</v>
      </c>
      <c r="AC226" s="101">
        <v>0</v>
      </c>
      <c r="AD226" s="101">
        <v>0</v>
      </c>
      <c r="AE226" s="101">
        <v>0</v>
      </c>
      <c r="AF226" s="101">
        <v>0</v>
      </c>
      <c r="AG226" s="97">
        <v>1</v>
      </c>
      <c r="AH226" s="101">
        <v>0</v>
      </c>
      <c r="AI226" s="101">
        <v>0</v>
      </c>
    </row>
    <row r="227" spans="1:35" ht="18" x14ac:dyDescent="0.4">
      <c r="A227" s="101">
        <v>0</v>
      </c>
      <c r="B227" s="101">
        <v>0</v>
      </c>
      <c r="C227" s="101">
        <v>0</v>
      </c>
      <c r="D227" s="101">
        <v>0</v>
      </c>
      <c r="E227" s="97">
        <v>1</v>
      </c>
      <c r="F227" s="101">
        <v>0</v>
      </c>
      <c r="G227" s="101">
        <v>0</v>
      </c>
      <c r="H227" s="101">
        <v>0</v>
      </c>
      <c r="I227" s="101">
        <v>0</v>
      </c>
      <c r="J227" s="101">
        <v>0</v>
      </c>
      <c r="K227" s="101">
        <v>0</v>
      </c>
      <c r="L227" s="97">
        <v>1</v>
      </c>
      <c r="M227" s="101">
        <v>0</v>
      </c>
      <c r="N227" s="101">
        <v>0</v>
      </c>
      <c r="O227" s="101">
        <v>0</v>
      </c>
      <c r="P227" s="101">
        <v>0</v>
      </c>
      <c r="Q227" s="101">
        <v>0</v>
      </c>
      <c r="R227" s="101">
        <v>0</v>
      </c>
      <c r="S227" s="97">
        <v>1</v>
      </c>
      <c r="T227" s="101">
        <v>0</v>
      </c>
      <c r="U227" s="101">
        <v>0</v>
      </c>
      <c r="V227" s="101">
        <v>0</v>
      </c>
      <c r="W227" s="101">
        <v>0</v>
      </c>
      <c r="X227" s="101">
        <v>0</v>
      </c>
      <c r="Y227" s="101">
        <v>0</v>
      </c>
      <c r="Z227" s="97">
        <v>1</v>
      </c>
      <c r="AA227" s="101">
        <v>0</v>
      </c>
      <c r="AB227" s="101">
        <v>0</v>
      </c>
      <c r="AC227" s="101">
        <v>0</v>
      </c>
      <c r="AD227" s="101">
        <v>0</v>
      </c>
      <c r="AE227" s="101">
        <v>0</v>
      </c>
      <c r="AF227" s="101">
        <v>0</v>
      </c>
      <c r="AG227" s="97">
        <v>1</v>
      </c>
      <c r="AH227" s="101">
        <v>0</v>
      </c>
      <c r="AI227" s="101">
        <v>0</v>
      </c>
    </row>
    <row r="228" spans="1:35" ht="18" x14ac:dyDescent="0.4">
      <c r="A228" s="96" t="s">
        <v>411</v>
      </c>
      <c r="B228" s="101">
        <v>0</v>
      </c>
      <c r="C228" s="101">
        <v>0</v>
      </c>
      <c r="D228" s="101">
        <v>0</v>
      </c>
      <c r="E228" s="97">
        <v>1</v>
      </c>
      <c r="F228" s="101">
        <v>0</v>
      </c>
      <c r="G228" s="101">
        <v>0</v>
      </c>
      <c r="H228" s="96" t="s">
        <v>411</v>
      </c>
      <c r="I228" s="101">
        <v>0</v>
      </c>
      <c r="J228" s="101">
        <v>0</v>
      </c>
      <c r="K228" s="101">
        <v>0</v>
      </c>
      <c r="L228" s="97">
        <v>1</v>
      </c>
      <c r="M228" s="101">
        <v>0</v>
      </c>
      <c r="N228" s="101">
        <v>0</v>
      </c>
      <c r="O228" s="96" t="s">
        <v>411</v>
      </c>
      <c r="P228" s="101">
        <v>0</v>
      </c>
      <c r="Q228" s="101">
        <v>0</v>
      </c>
      <c r="R228" s="101">
        <v>0</v>
      </c>
      <c r="S228" s="97">
        <v>1</v>
      </c>
      <c r="T228" s="101">
        <v>0</v>
      </c>
      <c r="U228" s="101">
        <v>0</v>
      </c>
      <c r="V228" s="96" t="s">
        <v>411</v>
      </c>
      <c r="W228" s="101">
        <v>0</v>
      </c>
      <c r="X228" s="101">
        <v>0</v>
      </c>
      <c r="Y228" s="101">
        <v>0</v>
      </c>
      <c r="Z228" s="97">
        <v>1</v>
      </c>
      <c r="AA228" s="101">
        <v>0</v>
      </c>
      <c r="AB228" s="101">
        <v>0</v>
      </c>
      <c r="AC228" s="96" t="s">
        <v>411</v>
      </c>
      <c r="AD228" s="101">
        <v>0</v>
      </c>
      <c r="AE228" s="101">
        <v>0</v>
      </c>
      <c r="AF228" s="101">
        <v>0</v>
      </c>
      <c r="AG228" s="97">
        <v>1</v>
      </c>
      <c r="AH228" s="101">
        <v>0</v>
      </c>
      <c r="AI228" s="101">
        <v>0</v>
      </c>
    </row>
    <row r="229" spans="1:35" ht="18" x14ac:dyDescent="0.4">
      <c r="A229" s="96" t="s">
        <v>412</v>
      </c>
      <c r="B229" s="101">
        <v>0</v>
      </c>
      <c r="C229" s="101">
        <v>0</v>
      </c>
      <c r="D229" s="101">
        <v>0</v>
      </c>
      <c r="E229" s="97">
        <v>1</v>
      </c>
      <c r="F229" s="101">
        <v>0</v>
      </c>
      <c r="G229" s="101">
        <v>0</v>
      </c>
      <c r="H229" s="96" t="s">
        <v>412</v>
      </c>
      <c r="I229" s="101">
        <v>0</v>
      </c>
      <c r="J229" s="101">
        <v>0</v>
      </c>
      <c r="K229" s="101">
        <v>0</v>
      </c>
      <c r="L229" s="97">
        <v>1</v>
      </c>
      <c r="M229" s="101">
        <v>0</v>
      </c>
      <c r="N229" s="101">
        <v>0</v>
      </c>
      <c r="O229" s="96" t="s">
        <v>412</v>
      </c>
      <c r="P229" s="101">
        <v>0</v>
      </c>
      <c r="Q229" s="101">
        <v>0</v>
      </c>
      <c r="R229" s="101">
        <v>0</v>
      </c>
      <c r="S229" s="97">
        <v>1</v>
      </c>
      <c r="T229" s="101">
        <v>0</v>
      </c>
      <c r="U229" s="101">
        <v>0</v>
      </c>
      <c r="V229" s="96" t="s">
        <v>412</v>
      </c>
      <c r="W229" s="101">
        <v>0</v>
      </c>
      <c r="X229" s="101">
        <v>0</v>
      </c>
      <c r="Y229" s="101">
        <v>0</v>
      </c>
      <c r="Z229" s="97">
        <v>1</v>
      </c>
      <c r="AA229" s="101">
        <v>0</v>
      </c>
      <c r="AB229" s="101">
        <v>0</v>
      </c>
      <c r="AC229" s="96" t="s">
        <v>412</v>
      </c>
      <c r="AD229" s="101">
        <v>0</v>
      </c>
      <c r="AE229" s="101">
        <v>0</v>
      </c>
      <c r="AF229" s="101">
        <v>0</v>
      </c>
      <c r="AG229" s="97">
        <v>1</v>
      </c>
      <c r="AH229" s="101">
        <v>0</v>
      </c>
      <c r="AI229" s="101">
        <v>0</v>
      </c>
    </row>
    <row r="230" spans="1:35" ht="18" x14ac:dyDescent="0.4">
      <c r="A230" s="101">
        <v>0</v>
      </c>
      <c r="B230" s="101">
        <v>0</v>
      </c>
      <c r="C230" s="101">
        <v>0</v>
      </c>
      <c r="D230" s="101">
        <v>0</v>
      </c>
      <c r="E230" s="97">
        <v>1</v>
      </c>
      <c r="F230" s="101">
        <v>0</v>
      </c>
      <c r="G230" s="101">
        <v>0</v>
      </c>
      <c r="H230" s="101">
        <v>0</v>
      </c>
      <c r="I230" s="101">
        <v>0</v>
      </c>
      <c r="J230" s="101">
        <v>0</v>
      </c>
      <c r="K230" s="101">
        <v>0</v>
      </c>
      <c r="L230" s="97">
        <v>1</v>
      </c>
      <c r="M230" s="101">
        <v>0</v>
      </c>
      <c r="N230" s="101">
        <v>0</v>
      </c>
      <c r="O230" s="101">
        <v>0</v>
      </c>
      <c r="P230" s="101">
        <v>0</v>
      </c>
      <c r="Q230" s="101">
        <v>0</v>
      </c>
      <c r="R230" s="101">
        <v>0</v>
      </c>
      <c r="S230" s="97">
        <v>1</v>
      </c>
      <c r="T230" s="101">
        <v>0</v>
      </c>
      <c r="U230" s="101">
        <v>0</v>
      </c>
      <c r="V230" s="101">
        <v>0</v>
      </c>
      <c r="W230" s="101">
        <v>0</v>
      </c>
      <c r="X230" s="101">
        <v>0</v>
      </c>
      <c r="Y230" s="101">
        <v>0</v>
      </c>
      <c r="Z230" s="97">
        <v>1</v>
      </c>
      <c r="AA230" s="101">
        <v>0</v>
      </c>
      <c r="AB230" s="101">
        <v>0</v>
      </c>
      <c r="AC230" s="101">
        <v>0</v>
      </c>
      <c r="AD230" s="101">
        <v>0</v>
      </c>
      <c r="AE230" s="101">
        <v>0</v>
      </c>
      <c r="AF230" s="101">
        <v>0</v>
      </c>
      <c r="AG230" s="97">
        <v>1</v>
      </c>
      <c r="AH230" s="101">
        <v>0</v>
      </c>
      <c r="AI230" s="101">
        <v>0</v>
      </c>
    </row>
    <row r="231" spans="1:35" ht="18" x14ac:dyDescent="0.4">
      <c r="A231" s="101">
        <v>0</v>
      </c>
      <c r="B231" s="101">
        <v>0</v>
      </c>
      <c r="C231" s="101">
        <v>0</v>
      </c>
      <c r="D231" s="101">
        <v>0</v>
      </c>
      <c r="E231" s="97">
        <v>1</v>
      </c>
      <c r="F231" s="101">
        <v>0</v>
      </c>
      <c r="G231" s="101">
        <v>0</v>
      </c>
      <c r="H231" s="101">
        <v>0</v>
      </c>
      <c r="I231" s="101">
        <v>0</v>
      </c>
      <c r="J231" s="101">
        <v>0</v>
      </c>
      <c r="K231" s="101">
        <v>0</v>
      </c>
      <c r="L231" s="97">
        <v>1</v>
      </c>
      <c r="M231" s="101">
        <v>0</v>
      </c>
      <c r="N231" s="101">
        <v>0</v>
      </c>
      <c r="O231" s="101">
        <v>0</v>
      </c>
      <c r="P231" s="101">
        <v>0</v>
      </c>
      <c r="Q231" s="101">
        <v>0</v>
      </c>
      <c r="R231" s="101">
        <v>0</v>
      </c>
      <c r="S231" s="97">
        <v>1</v>
      </c>
      <c r="T231" s="101">
        <v>0</v>
      </c>
      <c r="U231" s="101">
        <v>0</v>
      </c>
      <c r="V231" s="101">
        <v>0</v>
      </c>
      <c r="W231" s="101">
        <v>0</v>
      </c>
      <c r="X231" s="101">
        <v>0</v>
      </c>
      <c r="Y231" s="101">
        <v>0</v>
      </c>
      <c r="Z231" s="97">
        <v>1</v>
      </c>
      <c r="AA231" s="101">
        <v>0</v>
      </c>
      <c r="AB231" s="101">
        <v>0</v>
      </c>
      <c r="AC231" s="101">
        <v>0</v>
      </c>
      <c r="AD231" s="101">
        <v>0</v>
      </c>
      <c r="AE231" s="101">
        <v>0</v>
      </c>
      <c r="AF231" s="101">
        <v>0</v>
      </c>
      <c r="AG231" s="97">
        <v>1</v>
      </c>
      <c r="AH231" s="101">
        <v>0</v>
      </c>
      <c r="AI231" s="101">
        <v>0</v>
      </c>
    </row>
    <row r="232" spans="1:35" ht="18" x14ac:dyDescent="0.4">
      <c r="A232" s="96" t="s">
        <v>413</v>
      </c>
      <c r="B232" s="101">
        <v>0</v>
      </c>
      <c r="C232" s="101">
        <v>0</v>
      </c>
      <c r="D232" s="101">
        <v>0</v>
      </c>
      <c r="E232" s="97">
        <v>1</v>
      </c>
      <c r="F232" s="101">
        <v>0</v>
      </c>
      <c r="G232" s="101">
        <v>0</v>
      </c>
      <c r="H232" s="96" t="s">
        <v>413</v>
      </c>
      <c r="I232" s="101">
        <v>0</v>
      </c>
      <c r="J232" s="101">
        <v>0</v>
      </c>
      <c r="K232" s="101">
        <v>0</v>
      </c>
      <c r="L232" s="97">
        <v>1</v>
      </c>
      <c r="M232" s="101">
        <v>0</v>
      </c>
      <c r="N232" s="101">
        <v>0</v>
      </c>
      <c r="O232" s="96" t="s">
        <v>413</v>
      </c>
      <c r="P232" s="101">
        <v>0</v>
      </c>
      <c r="Q232" s="101">
        <v>0</v>
      </c>
      <c r="R232" s="101">
        <v>0</v>
      </c>
      <c r="S232" s="97">
        <v>1</v>
      </c>
      <c r="T232" s="101">
        <v>0</v>
      </c>
      <c r="U232" s="101">
        <v>0</v>
      </c>
      <c r="V232" s="96" t="s">
        <v>413</v>
      </c>
      <c r="W232" s="101">
        <v>0</v>
      </c>
      <c r="X232" s="101">
        <v>0</v>
      </c>
      <c r="Y232" s="101">
        <v>0</v>
      </c>
      <c r="Z232" s="97">
        <v>1</v>
      </c>
      <c r="AA232" s="101">
        <v>0</v>
      </c>
      <c r="AB232" s="101">
        <v>0</v>
      </c>
      <c r="AC232" s="96" t="s">
        <v>413</v>
      </c>
      <c r="AD232" s="101">
        <v>0</v>
      </c>
      <c r="AE232" s="101">
        <v>0</v>
      </c>
      <c r="AF232" s="101">
        <v>0</v>
      </c>
      <c r="AG232" s="97">
        <v>1</v>
      </c>
      <c r="AH232" s="101">
        <v>0</v>
      </c>
      <c r="AI232" s="101">
        <v>0</v>
      </c>
    </row>
    <row r="233" spans="1:35" ht="36" x14ac:dyDescent="0.4">
      <c r="A233" s="96" t="s">
        <v>414</v>
      </c>
      <c r="B233" s="101">
        <v>0</v>
      </c>
      <c r="C233" s="101">
        <v>0</v>
      </c>
      <c r="D233" s="101">
        <v>0</v>
      </c>
      <c r="E233" s="97">
        <v>1</v>
      </c>
      <c r="F233" s="101">
        <v>0</v>
      </c>
      <c r="G233" s="101">
        <v>0</v>
      </c>
      <c r="H233" s="96" t="s">
        <v>414</v>
      </c>
      <c r="I233" s="101">
        <v>0</v>
      </c>
      <c r="J233" s="101">
        <v>0</v>
      </c>
      <c r="K233" s="101">
        <v>0</v>
      </c>
      <c r="L233" s="97">
        <v>1</v>
      </c>
      <c r="M233" s="101">
        <v>0</v>
      </c>
      <c r="N233" s="101">
        <v>0</v>
      </c>
      <c r="O233" s="96" t="s">
        <v>414</v>
      </c>
      <c r="P233" s="101">
        <v>0</v>
      </c>
      <c r="Q233" s="101">
        <v>0</v>
      </c>
      <c r="R233" s="101">
        <v>0</v>
      </c>
      <c r="S233" s="97">
        <v>1</v>
      </c>
      <c r="T233" s="101">
        <v>0</v>
      </c>
      <c r="U233" s="101">
        <v>0</v>
      </c>
      <c r="V233" s="96" t="s">
        <v>414</v>
      </c>
      <c r="W233" s="101">
        <v>0</v>
      </c>
      <c r="X233" s="101">
        <v>0</v>
      </c>
      <c r="Y233" s="101">
        <v>0</v>
      </c>
      <c r="Z233" s="97">
        <v>1</v>
      </c>
      <c r="AA233" s="101">
        <v>0</v>
      </c>
      <c r="AB233" s="101">
        <v>0</v>
      </c>
      <c r="AC233" s="96" t="s">
        <v>414</v>
      </c>
      <c r="AD233" s="101">
        <v>0</v>
      </c>
      <c r="AE233" s="101">
        <v>0</v>
      </c>
      <c r="AF233" s="101">
        <v>0</v>
      </c>
      <c r="AG233" s="97">
        <v>1</v>
      </c>
      <c r="AH233" s="101">
        <v>0</v>
      </c>
      <c r="AI233" s="101">
        <v>0</v>
      </c>
    </row>
    <row r="234" spans="1:35" ht="18" x14ac:dyDescent="0.4">
      <c r="A234" s="101">
        <v>0</v>
      </c>
      <c r="B234" s="101">
        <v>0</v>
      </c>
      <c r="C234" s="101">
        <v>0</v>
      </c>
      <c r="D234" s="101">
        <v>0</v>
      </c>
      <c r="E234" s="97">
        <v>1</v>
      </c>
      <c r="F234" s="101">
        <v>0</v>
      </c>
      <c r="G234" s="101">
        <v>0</v>
      </c>
      <c r="H234" s="101">
        <v>0</v>
      </c>
      <c r="I234" s="101">
        <v>0</v>
      </c>
      <c r="J234" s="101">
        <v>0</v>
      </c>
      <c r="K234" s="101">
        <v>0</v>
      </c>
      <c r="L234" s="97">
        <v>1</v>
      </c>
      <c r="M234" s="101">
        <v>0</v>
      </c>
      <c r="N234" s="101">
        <v>0</v>
      </c>
      <c r="O234" s="101">
        <v>0</v>
      </c>
      <c r="P234" s="101">
        <v>0</v>
      </c>
      <c r="Q234" s="101">
        <v>0</v>
      </c>
      <c r="R234" s="101">
        <v>0</v>
      </c>
      <c r="S234" s="97">
        <v>1</v>
      </c>
      <c r="T234" s="101">
        <v>0</v>
      </c>
      <c r="U234" s="101">
        <v>0</v>
      </c>
      <c r="V234" s="101">
        <v>0</v>
      </c>
      <c r="W234" s="101">
        <v>0</v>
      </c>
      <c r="X234" s="101">
        <v>0</v>
      </c>
      <c r="Y234" s="101">
        <v>0</v>
      </c>
      <c r="Z234" s="97">
        <v>1</v>
      </c>
      <c r="AA234" s="101">
        <v>0</v>
      </c>
      <c r="AB234" s="101">
        <v>0</v>
      </c>
      <c r="AC234" s="101">
        <v>0</v>
      </c>
      <c r="AD234" s="101">
        <v>0</v>
      </c>
      <c r="AE234" s="101">
        <v>0</v>
      </c>
      <c r="AF234" s="101">
        <v>0</v>
      </c>
      <c r="AG234" s="97">
        <v>1</v>
      </c>
      <c r="AH234" s="101">
        <v>0</v>
      </c>
      <c r="AI234" s="101">
        <v>0</v>
      </c>
    </row>
    <row r="235" spans="1:35" ht="18" x14ac:dyDescent="0.4">
      <c r="A235" s="101">
        <v>0</v>
      </c>
      <c r="B235" s="101">
        <v>0</v>
      </c>
      <c r="C235" s="101">
        <v>0</v>
      </c>
      <c r="D235" s="101">
        <v>0</v>
      </c>
      <c r="E235" s="97">
        <v>1</v>
      </c>
      <c r="F235" s="101">
        <v>0</v>
      </c>
      <c r="G235" s="101">
        <v>0</v>
      </c>
      <c r="H235" s="101">
        <v>0</v>
      </c>
      <c r="I235" s="101">
        <v>0</v>
      </c>
      <c r="J235" s="101">
        <v>0</v>
      </c>
      <c r="K235" s="101">
        <v>0</v>
      </c>
      <c r="L235" s="97">
        <v>1</v>
      </c>
      <c r="M235" s="101">
        <v>0</v>
      </c>
      <c r="N235" s="101">
        <v>0</v>
      </c>
      <c r="O235" s="101">
        <v>0</v>
      </c>
      <c r="P235" s="101">
        <v>0</v>
      </c>
      <c r="Q235" s="101">
        <v>0</v>
      </c>
      <c r="R235" s="101">
        <v>0</v>
      </c>
      <c r="S235" s="97">
        <v>1</v>
      </c>
      <c r="T235" s="101">
        <v>0</v>
      </c>
      <c r="U235" s="101">
        <v>0</v>
      </c>
      <c r="V235" s="101">
        <v>0</v>
      </c>
      <c r="W235" s="101">
        <v>0</v>
      </c>
      <c r="X235" s="101">
        <v>0</v>
      </c>
      <c r="Y235" s="101">
        <v>0</v>
      </c>
      <c r="Z235" s="97">
        <v>1</v>
      </c>
      <c r="AA235" s="101">
        <v>0</v>
      </c>
      <c r="AB235" s="101">
        <v>0</v>
      </c>
      <c r="AC235" s="101">
        <v>0</v>
      </c>
      <c r="AD235" s="101">
        <v>0</v>
      </c>
      <c r="AE235" s="101">
        <v>0</v>
      </c>
      <c r="AF235" s="101">
        <v>0</v>
      </c>
      <c r="AG235" s="97">
        <v>1</v>
      </c>
      <c r="AH235" s="101">
        <v>0</v>
      </c>
      <c r="AI235" s="101">
        <v>0</v>
      </c>
    </row>
    <row r="236" spans="1:35" ht="18" x14ac:dyDescent="0.4">
      <c r="A236" s="96" t="s">
        <v>415</v>
      </c>
      <c r="B236" s="101">
        <v>0</v>
      </c>
      <c r="C236" s="101">
        <v>0</v>
      </c>
      <c r="D236" s="101">
        <v>0</v>
      </c>
      <c r="E236" s="97">
        <v>1</v>
      </c>
      <c r="F236" s="101">
        <v>0</v>
      </c>
      <c r="G236" s="101">
        <v>0</v>
      </c>
      <c r="H236" s="96" t="s">
        <v>415</v>
      </c>
      <c r="I236" s="101">
        <v>0</v>
      </c>
      <c r="J236" s="101">
        <v>0</v>
      </c>
      <c r="K236" s="101">
        <v>0</v>
      </c>
      <c r="L236" s="97">
        <v>1</v>
      </c>
      <c r="M236" s="101">
        <v>0</v>
      </c>
      <c r="N236" s="101">
        <v>0</v>
      </c>
      <c r="O236" s="96" t="s">
        <v>415</v>
      </c>
      <c r="P236" s="101">
        <v>0</v>
      </c>
      <c r="Q236" s="101">
        <v>0</v>
      </c>
      <c r="R236" s="101">
        <v>0</v>
      </c>
      <c r="S236" s="97">
        <v>1</v>
      </c>
      <c r="T236" s="101">
        <v>0</v>
      </c>
      <c r="U236" s="101">
        <v>0</v>
      </c>
      <c r="V236" s="96" t="s">
        <v>415</v>
      </c>
      <c r="W236" s="101">
        <v>0</v>
      </c>
      <c r="X236" s="101">
        <v>0</v>
      </c>
      <c r="Y236" s="101">
        <v>0</v>
      </c>
      <c r="Z236" s="97">
        <v>1</v>
      </c>
      <c r="AA236" s="101">
        <v>0</v>
      </c>
      <c r="AB236" s="101">
        <v>0</v>
      </c>
      <c r="AC236" s="96" t="s">
        <v>415</v>
      </c>
      <c r="AD236" s="101">
        <v>0</v>
      </c>
      <c r="AE236" s="101">
        <v>0</v>
      </c>
      <c r="AF236" s="101">
        <v>0</v>
      </c>
      <c r="AG236" s="97">
        <v>1</v>
      </c>
      <c r="AH236" s="101">
        <v>0</v>
      </c>
      <c r="AI236" s="101">
        <v>0</v>
      </c>
    </row>
    <row r="237" spans="1:35" ht="36" x14ac:dyDescent="0.4">
      <c r="A237" s="96" t="s">
        <v>416</v>
      </c>
      <c r="B237" s="101">
        <v>0</v>
      </c>
      <c r="C237" s="101">
        <v>0</v>
      </c>
      <c r="D237" s="101">
        <v>0</v>
      </c>
      <c r="E237" s="97">
        <v>1</v>
      </c>
      <c r="F237" s="101">
        <v>0</v>
      </c>
      <c r="G237" s="101">
        <v>0</v>
      </c>
      <c r="H237" s="96" t="s">
        <v>416</v>
      </c>
      <c r="I237" s="101">
        <v>0</v>
      </c>
      <c r="J237" s="101">
        <v>0</v>
      </c>
      <c r="K237" s="101">
        <v>0</v>
      </c>
      <c r="L237" s="97">
        <v>1</v>
      </c>
      <c r="M237" s="101">
        <v>0</v>
      </c>
      <c r="N237" s="101">
        <v>0</v>
      </c>
      <c r="O237" s="96" t="s">
        <v>416</v>
      </c>
      <c r="P237" s="101">
        <v>0</v>
      </c>
      <c r="Q237" s="101">
        <v>0</v>
      </c>
      <c r="R237" s="101">
        <v>0</v>
      </c>
      <c r="S237" s="97">
        <v>1</v>
      </c>
      <c r="T237" s="101">
        <v>0</v>
      </c>
      <c r="U237" s="101">
        <v>0</v>
      </c>
      <c r="V237" s="96" t="s">
        <v>416</v>
      </c>
      <c r="W237" s="101">
        <v>0</v>
      </c>
      <c r="X237" s="101">
        <v>0</v>
      </c>
      <c r="Y237" s="101">
        <v>0</v>
      </c>
      <c r="Z237" s="97">
        <v>1</v>
      </c>
      <c r="AA237" s="101">
        <v>0</v>
      </c>
      <c r="AB237" s="101">
        <v>0</v>
      </c>
      <c r="AC237" s="96" t="s">
        <v>416</v>
      </c>
      <c r="AD237" s="101">
        <v>0</v>
      </c>
      <c r="AE237" s="101">
        <v>0</v>
      </c>
      <c r="AF237" s="101">
        <v>0</v>
      </c>
      <c r="AG237" s="97">
        <v>1</v>
      </c>
      <c r="AH237" s="101">
        <v>0</v>
      </c>
      <c r="AI237" s="101">
        <v>0</v>
      </c>
    </row>
  </sheetData>
  <mergeCells count="2">
    <mergeCell ref="B2:F2"/>
    <mergeCell ref="B3:F3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E2B6A-366D-4DC7-AC7D-54F03317DC33}">
  <sheetPr codeName="Sheet41"/>
  <dimension ref="A1:L67"/>
  <sheetViews>
    <sheetView workbookViewId="0">
      <selection activeCell="A4" sqref="A4:L68"/>
    </sheetView>
  </sheetViews>
  <sheetFormatPr defaultRowHeight="12.5" x14ac:dyDescent="0.25"/>
  <cols>
    <col min="1" max="1" width="13.453125" style="32" bestFit="1" customWidth="1"/>
    <col min="2" max="2" width="11" style="32" bestFit="1" customWidth="1"/>
    <col min="3" max="3" width="22.6328125" style="32" bestFit="1" customWidth="1"/>
    <col min="4" max="4" width="12.90625" style="32" bestFit="1" customWidth="1"/>
    <col min="5" max="5" width="17.81640625" style="32" bestFit="1" customWidth="1"/>
    <col min="6" max="6" width="17.453125" style="32" bestFit="1" customWidth="1"/>
    <col min="7" max="7" width="19.90625" style="32" bestFit="1" customWidth="1"/>
    <col min="8" max="8" width="13.6328125" style="32" bestFit="1" customWidth="1"/>
    <col min="9" max="9" width="17.453125" style="32" bestFit="1" customWidth="1"/>
    <col min="10" max="10" width="17.81640625" style="32" bestFit="1" customWidth="1"/>
    <col min="11" max="11" width="17.453125" style="32" bestFit="1" customWidth="1"/>
    <col min="12" max="16384" width="8.7265625" style="32"/>
  </cols>
  <sheetData>
    <row r="1" spans="1:12" ht="35" customHeight="1" x14ac:dyDescent="0.35">
      <c r="A1" s="263" t="s">
        <v>807</v>
      </c>
      <c r="B1" s="264"/>
      <c r="C1" s="264"/>
      <c r="D1" s="265"/>
      <c r="E1" s="31"/>
      <c r="F1" s="31"/>
      <c r="G1" s="31"/>
      <c r="H1" s="31"/>
      <c r="I1" s="31"/>
      <c r="J1" s="31"/>
      <c r="K1" s="31"/>
    </row>
    <row r="2" spans="1:12" ht="53.5" thickBot="1" x14ac:dyDescent="0.45">
      <c r="A2" s="33" t="s">
        <v>126</v>
      </c>
      <c r="B2" s="34" t="s">
        <v>127</v>
      </c>
      <c r="C2" s="33" t="s">
        <v>128</v>
      </c>
      <c r="D2" s="35" t="s">
        <v>129</v>
      </c>
      <c r="E2" s="31"/>
      <c r="F2" s="31"/>
      <c r="G2" s="31"/>
      <c r="H2" s="31"/>
      <c r="I2" s="31"/>
      <c r="J2" s="31"/>
      <c r="K2" s="31"/>
    </row>
    <row r="3" spans="1:12" ht="18.5" thickBot="1" x14ac:dyDescent="0.45">
      <c r="A3" s="36" t="s">
        <v>130</v>
      </c>
      <c r="B3" s="36" t="s">
        <v>131</v>
      </c>
      <c r="C3" s="36" t="s">
        <v>132</v>
      </c>
      <c r="D3" s="36" t="s">
        <v>133</v>
      </c>
      <c r="E3" s="36" t="s">
        <v>134</v>
      </c>
      <c r="F3" s="36" t="s">
        <v>135</v>
      </c>
      <c r="G3" s="37" t="s">
        <v>136</v>
      </c>
      <c r="H3" s="37" t="s">
        <v>137</v>
      </c>
      <c r="I3" s="37" t="s">
        <v>138</v>
      </c>
      <c r="J3" s="37" t="s">
        <v>139</v>
      </c>
      <c r="K3" s="38" t="s">
        <v>140</v>
      </c>
      <c r="L3" s="39"/>
    </row>
    <row r="4" spans="1:12" ht="18" x14ac:dyDescent="0.4">
      <c r="A4" s="40" t="s">
        <v>805</v>
      </c>
      <c r="B4" s="41" t="s">
        <v>420</v>
      </c>
      <c r="C4" s="103" t="s">
        <v>421</v>
      </c>
      <c r="D4" s="41" t="s">
        <v>157</v>
      </c>
      <c r="E4" s="41" t="s">
        <v>144</v>
      </c>
      <c r="F4" s="42" t="s">
        <v>145</v>
      </c>
      <c r="G4" s="43"/>
      <c r="H4" s="43"/>
      <c r="I4" s="43"/>
      <c r="J4" s="43"/>
      <c r="K4" s="43"/>
    </row>
    <row r="5" spans="1:12" ht="18.5" thickBot="1" x14ac:dyDescent="0.45">
      <c r="A5" s="44">
        <v>1000</v>
      </c>
      <c r="B5" s="56">
        <v>1088.56</v>
      </c>
      <c r="C5" s="55">
        <v>968.71462635686419</v>
      </c>
      <c r="D5" s="55">
        <v>276.88647916091821</v>
      </c>
      <c r="E5" s="62">
        <v>57.055684974525391</v>
      </c>
      <c r="F5" s="58">
        <v>18.46235753682268</v>
      </c>
      <c r="G5" s="43"/>
      <c r="H5" s="43"/>
      <c r="I5" s="43"/>
      <c r="J5" s="43"/>
      <c r="K5" s="43"/>
    </row>
    <row r="6" spans="1:12" ht="36" x14ac:dyDescent="0.4">
      <c r="A6" s="49"/>
      <c r="B6" s="49"/>
      <c r="C6" s="49"/>
      <c r="D6" s="49"/>
      <c r="E6" s="49"/>
      <c r="F6" s="42" t="s">
        <v>146</v>
      </c>
      <c r="G6" s="43"/>
      <c r="H6" s="43"/>
      <c r="I6" s="43"/>
      <c r="J6" s="43"/>
      <c r="K6" s="43"/>
    </row>
    <row r="7" spans="1:12" ht="18.5" thickBot="1" x14ac:dyDescent="0.45">
      <c r="A7" s="49"/>
      <c r="B7" s="49"/>
      <c r="C7" s="49"/>
      <c r="D7" s="49"/>
      <c r="E7" s="49"/>
      <c r="F7" s="58">
        <v>58.19679582744223</v>
      </c>
      <c r="G7" s="43"/>
      <c r="H7" s="43"/>
      <c r="I7" s="43"/>
      <c r="J7" s="43"/>
      <c r="K7" s="43"/>
    </row>
    <row r="8" spans="1:12" ht="18" x14ac:dyDescent="0.4">
      <c r="A8" s="49"/>
      <c r="B8" s="49"/>
      <c r="C8" s="49"/>
      <c r="D8" s="49"/>
      <c r="E8" s="41" t="s">
        <v>147</v>
      </c>
      <c r="F8" s="42" t="s">
        <v>148</v>
      </c>
      <c r="G8" s="43"/>
      <c r="H8" s="43"/>
      <c r="I8" s="43"/>
      <c r="J8" s="43"/>
      <c r="K8" s="43"/>
    </row>
    <row r="9" spans="1:12" ht="18.5" thickBot="1" x14ac:dyDescent="0.45">
      <c r="A9" s="49"/>
      <c r="B9" s="49"/>
      <c r="C9" s="49"/>
      <c r="D9" s="49"/>
      <c r="E9" s="55">
        <v>106.49079701871844</v>
      </c>
      <c r="F9" s="63">
        <v>106.49096172471604</v>
      </c>
      <c r="G9" s="43"/>
      <c r="H9" s="43"/>
      <c r="I9" s="43"/>
      <c r="J9" s="43"/>
      <c r="K9" s="43"/>
    </row>
    <row r="10" spans="1:12" ht="18" x14ac:dyDescent="0.4">
      <c r="A10" s="49"/>
      <c r="B10" s="49"/>
      <c r="C10" s="49"/>
      <c r="D10" s="49"/>
      <c r="E10" s="41" t="s">
        <v>149</v>
      </c>
      <c r="F10" s="42" t="s">
        <v>148</v>
      </c>
      <c r="G10" s="43"/>
      <c r="H10" s="43"/>
      <c r="I10" s="43"/>
      <c r="J10" s="43"/>
      <c r="K10" s="43"/>
    </row>
    <row r="11" spans="1:12" ht="18.5" thickBot="1" x14ac:dyDescent="0.45">
      <c r="A11" s="49"/>
      <c r="B11" s="49"/>
      <c r="C11" s="49"/>
      <c r="D11" s="49"/>
      <c r="E11" s="62">
        <v>47.272764309025369</v>
      </c>
      <c r="F11" s="58">
        <v>47.272838371184498</v>
      </c>
      <c r="G11" s="43"/>
      <c r="H11" s="43"/>
      <c r="I11" s="43"/>
      <c r="J11" s="43"/>
      <c r="K11" s="43"/>
    </row>
    <row r="12" spans="1:12" ht="18" x14ac:dyDescent="0.4">
      <c r="A12" s="49"/>
      <c r="B12" s="49"/>
      <c r="C12" s="49"/>
      <c r="D12" s="49"/>
      <c r="E12" s="40" t="s">
        <v>150</v>
      </c>
      <c r="F12" s="42" t="s">
        <v>151</v>
      </c>
      <c r="G12" s="43"/>
      <c r="H12" s="43"/>
      <c r="I12" s="43"/>
      <c r="J12" s="43"/>
      <c r="K12" s="43"/>
    </row>
    <row r="13" spans="1:12" ht="18.5" thickBot="1" x14ac:dyDescent="0.45">
      <c r="A13" s="49"/>
      <c r="B13" s="49"/>
      <c r="C13" s="49"/>
      <c r="D13" s="49"/>
      <c r="E13" s="61">
        <v>73.831924901999301</v>
      </c>
      <c r="F13" s="58">
        <v>73.831924438476563</v>
      </c>
      <c r="G13" s="43"/>
      <c r="H13" s="43"/>
      <c r="I13" s="43"/>
      <c r="J13" s="43"/>
      <c r="K13" s="43"/>
    </row>
    <row r="14" spans="1:12" ht="36" x14ac:dyDescent="0.4">
      <c r="A14" s="49"/>
      <c r="B14" s="49"/>
      <c r="C14" s="49"/>
      <c r="D14" s="40" t="s">
        <v>422</v>
      </c>
      <c r="E14" s="103" t="s">
        <v>423</v>
      </c>
      <c r="F14" s="103" t="s">
        <v>424</v>
      </c>
      <c r="G14" s="40" t="s">
        <v>425</v>
      </c>
      <c r="H14" s="41" t="s">
        <v>144</v>
      </c>
      <c r="I14" s="42" t="s">
        <v>145</v>
      </c>
      <c r="J14" s="43"/>
      <c r="K14" s="43"/>
    </row>
    <row r="15" spans="1:12" ht="18.5" thickBot="1" x14ac:dyDescent="0.45">
      <c r="A15" s="49"/>
      <c r="B15" s="49"/>
      <c r="C15" s="49"/>
      <c r="D15" s="44">
        <v>1052.7944727914319</v>
      </c>
      <c r="E15" s="56">
        <v>1122.4788971533203</v>
      </c>
      <c r="F15" s="56">
        <v>1134.5861149354332</v>
      </c>
      <c r="G15" s="54">
        <v>377.43895011031049</v>
      </c>
      <c r="H15" s="55">
        <v>689.53947048339853</v>
      </c>
      <c r="I15" s="63">
        <v>223.12456701480147</v>
      </c>
      <c r="J15" s="43"/>
      <c r="K15" s="43"/>
    </row>
    <row r="16" spans="1:12" ht="36" x14ac:dyDescent="0.4">
      <c r="A16" s="49"/>
      <c r="B16" s="49"/>
      <c r="C16" s="49"/>
      <c r="D16" s="49"/>
      <c r="E16" s="49"/>
      <c r="F16" s="49"/>
      <c r="G16" s="49"/>
      <c r="H16" s="49"/>
      <c r="I16" s="42" t="s">
        <v>146</v>
      </c>
      <c r="J16" s="43"/>
      <c r="K16" s="43"/>
    </row>
    <row r="17" spans="1:11" ht="18.5" thickBot="1" x14ac:dyDescent="0.45">
      <c r="A17" s="49"/>
      <c r="B17" s="49"/>
      <c r="C17" s="49"/>
      <c r="D17" s="49"/>
      <c r="E17" s="49"/>
      <c r="F17" s="49"/>
      <c r="G17" s="49"/>
      <c r="H17" s="49"/>
      <c r="I17" s="63">
        <v>703.33026780292528</v>
      </c>
      <c r="J17" s="43"/>
      <c r="K17" s="43"/>
    </row>
    <row r="18" spans="1:11" ht="18" x14ac:dyDescent="0.4">
      <c r="A18" s="49"/>
      <c r="B18" s="49"/>
      <c r="C18" s="49"/>
      <c r="D18" s="49"/>
      <c r="E18" s="49"/>
      <c r="F18" s="49"/>
      <c r="G18" s="49"/>
      <c r="H18" s="41" t="s">
        <v>426</v>
      </c>
      <c r="I18" s="42" t="s">
        <v>148</v>
      </c>
      <c r="J18" s="43"/>
      <c r="K18" s="43"/>
    </row>
    <row r="19" spans="1:11" ht="18.5" thickBot="1" x14ac:dyDescent="0.45">
      <c r="A19" s="49"/>
      <c r="B19" s="49"/>
      <c r="C19" s="49"/>
      <c r="D19" s="49"/>
      <c r="E19" s="49"/>
      <c r="F19" s="49"/>
      <c r="G19" s="49"/>
      <c r="H19" s="56">
        <v>1855.1125122070312</v>
      </c>
      <c r="I19" s="57">
        <v>1856.6931181923121</v>
      </c>
      <c r="J19" s="43"/>
      <c r="K19" s="43"/>
    </row>
    <row r="20" spans="1:11" ht="36" x14ac:dyDescent="0.4">
      <c r="A20" s="49"/>
      <c r="B20" s="49"/>
      <c r="C20" s="49"/>
      <c r="D20" s="49"/>
      <c r="E20" s="49"/>
      <c r="F20" s="49"/>
      <c r="G20" s="41" t="s">
        <v>427</v>
      </c>
      <c r="H20" s="41" t="s">
        <v>428</v>
      </c>
      <c r="I20" s="41" t="s">
        <v>157</v>
      </c>
      <c r="J20" s="41" t="s">
        <v>144</v>
      </c>
      <c r="K20" s="42" t="s">
        <v>145</v>
      </c>
    </row>
    <row r="21" spans="1:11" ht="18.5" thickBot="1" x14ac:dyDescent="0.45">
      <c r="A21" s="49"/>
      <c r="B21" s="49"/>
      <c r="C21" s="49"/>
      <c r="D21" s="49"/>
      <c r="E21" s="49"/>
      <c r="F21" s="49"/>
      <c r="G21" s="55">
        <v>923.38493539567617</v>
      </c>
      <c r="H21" s="62">
        <v>19.954416445944524</v>
      </c>
      <c r="I21" s="46">
        <v>9.7019746476616611</v>
      </c>
      <c r="J21" s="46">
        <v>1.9992049901480191</v>
      </c>
      <c r="K21" s="50">
        <v>0.64691254833938672</v>
      </c>
    </row>
    <row r="22" spans="1:11" ht="36" x14ac:dyDescent="0.4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2" t="s">
        <v>146</v>
      </c>
    </row>
    <row r="23" spans="1:11" ht="18.5" thickBot="1" x14ac:dyDescent="0.45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53">
        <v>2.0391890590803063</v>
      </c>
    </row>
    <row r="24" spans="1:11" ht="18" x14ac:dyDescent="0.4">
      <c r="A24" s="49"/>
      <c r="B24" s="49"/>
      <c r="C24" s="49"/>
      <c r="D24" s="49"/>
      <c r="E24" s="49"/>
      <c r="F24" s="49"/>
      <c r="G24" s="49"/>
      <c r="H24" s="49"/>
      <c r="I24" s="49"/>
      <c r="J24" s="41" t="s">
        <v>147</v>
      </c>
      <c r="K24" s="42" t="s">
        <v>148</v>
      </c>
    </row>
    <row r="25" spans="1:11" ht="18.5" thickBot="1" x14ac:dyDescent="0.45">
      <c r="A25" s="49"/>
      <c r="B25" s="49"/>
      <c r="C25" s="49"/>
      <c r="D25" s="49"/>
      <c r="E25" s="49"/>
      <c r="F25" s="49"/>
      <c r="G25" s="49"/>
      <c r="H25" s="49"/>
      <c r="I25" s="49"/>
      <c r="J25" s="46">
        <v>3.7313886057054151</v>
      </c>
      <c r="K25" s="53">
        <v>3.7313942724224423</v>
      </c>
    </row>
    <row r="26" spans="1:11" ht="18" x14ac:dyDescent="0.4">
      <c r="A26" s="49"/>
      <c r="B26" s="49"/>
      <c r="C26" s="49"/>
      <c r="D26" s="49"/>
      <c r="E26" s="49"/>
      <c r="F26" s="49"/>
      <c r="G26" s="49"/>
      <c r="H26" s="49"/>
      <c r="I26" s="49"/>
      <c r="J26" s="41" t="s">
        <v>149</v>
      </c>
      <c r="K26" s="42" t="s">
        <v>148</v>
      </c>
    </row>
    <row r="27" spans="1:11" ht="18.5" thickBot="1" x14ac:dyDescent="0.45">
      <c r="A27" s="49"/>
      <c r="B27" s="49"/>
      <c r="C27" s="49"/>
      <c r="D27" s="49"/>
      <c r="E27" s="49"/>
      <c r="F27" s="49"/>
      <c r="G27" s="49"/>
      <c r="H27" s="49"/>
      <c r="I27" s="49"/>
      <c r="J27" s="46">
        <v>1.656415944298824</v>
      </c>
      <c r="K27" s="53">
        <v>1.6564184712146852</v>
      </c>
    </row>
    <row r="28" spans="1:11" ht="18" x14ac:dyDescent="0.4">
      <c r="A28" s="49"/>
      <c r="B28" s="49"/>
      <c r="C28" s="49"/>
      <c r="D28" s="49"/>
      <c r="E28" s="49"/>
      <c r="F28" s="49"/>
      <c r="G28" s="49"/>
      <c r="H28" s="49"/>
      <c r="I28" s="49"/>
      <c r="J28" s="40" t="s">
        <v>150</v>
      </c>
      <c r="K28" s="42" t="s">
        <v>151</v>
      </c>
    </row>
    <row r="29" spans="1:11" ht="18.5" thickBot="1" x14ac:dyDescent="0.45">
      <c r="A29" s="49"/>
      <c r="B29" s="49"/>
      <c r="C29" s="49"/>
      <c r="D29" s="49"/>
      <c r="E29" s="49"/>
      <c r="F29" s="49"/>
      <c r="G29" s="49"/>
      <c r="H29" s="49"/>
      <c r="I29" s="49"/>
      <c r="J29" s="45">
        <v>2.5870367302086468</v>
      </c>
      <c r="K29" s="59">
        <v>2.5870368480682373</v>
      </c>
    </row>
    <row r="30" spans="1:11" ht="18" x14ac:dyDescent="0.4">
      <c r="A30" s="49"/>
      <c r="B30" s="49"/>
      <c r="C30" s="49"/>
      <c r="D30" s="49"/>
      <c r="E30" s="49"/>
      <c r="F30" s="49"/>
      <c r="G30" s="49"/>
      <c r="H30" s="49"/>
      <c r="I30" s="40" t="s">
        <v>150</v>
      </c>
      <c r="J30" s="42" t="s">
        <v>151</v>
      </c>
      <c r="K30" s="43"/>
    </row>
    <row r="31" spans="1:11" ht="18.5" thickBot="1" x14ac:dyDescent="0.45">
      <c r="A31" s="49"/>
      <c r="B31" s="49"/>
      <c r="C31" s="49"/>
      <c r="D31" s="49"/>
      <c r="E31" s="49"/>
      <c r="F31" s="49"/>
      <c r="G31" s="49"/>
      <c r="H31" s="49"/>
      <c r="I31" s="61">
        <v>10.252441294337501</v>
      </c>
      <c r="J31" s="58">
        <v>10.25244140625</v>
      </c>
      <c r="K31" s="43"/>
    </row>
    <row r="32" spans="1:11" ht="18" x14ac:dyDescent="0.4">
      <c r="A32" s="49"/>
      <c r="B32" s="49"/>
      <c r="C32" s="49"/>
      <c r="D32" s="49"/>
      <c r="E32" s="49"/>
      <c r="F32" s="49"/>
      <c r="G32" s="49"/>
      <c r="H32" s="41" t="s">
        <v>152</v>
      </c>
      <c r="I32" s="41" t="s">
        <v>144</v>
      </c>
      <c r="J32" s="42" t="s">
        <v>145</v>
      </c>
      <c r="K32" s="43"/>
    </row>
    <row r="33" spans="1:11" ht="18.5" thickBot="1" x14ac:dyDescent="0.45">
      <c r="A33" s="49"/>
      <c r="B33" s="49"/>
      <c r="C33" s="49"/>
      <c r="D33" s="49"/>
      <c r="E33" s="49"/>
      <c r="F33" s="49"/>
      <c r="G33" s="49"/>
      <c r="H33" s="56">
        <v>1061.3600462048951</v>
      </c>
      <c r="I33" s="55">
        <v>545.98690841957273</v>
      </c>
      <c r="J33" s="63">
        <v>176.67312903018575</v>
      </c>
      <c r="K33" s="43"/>
    </row>
    <row r="34" spans="1:11" ht="36" x14ac:dyDescent="0.4">
      <c r="A34" s="49"/>
      <c r="B34" s="49"/>
      <c r="C34" s="49"/>
      <c r="D34" s="49"/>
      <c r="E34" s="49"/>
      <c r="F34" s="49"/>
      <c r="G34" s="49"/>
      <c r="H34" s="49"/>
      <c r="I34" s="49"/>
      <c r="J34" s="42" t="s">
        <v>146</v>
      </c>
      <c r="K34" s="43"/>
    </row>
    <row r="35" spans="1:11" ht="18.5" thickBot="1" x14ac:dyDescent="0.45">
      <c r="A35" s="49"/>
      <c r="B35" s="49"/>
      <c r="C35" s="49"/>
      <c r="D35" s="49"/>
      <c r="E35" s="49"/>
      <c r="F35" s="49"/>
      <c r="G35" s="49"/>
      <c r="H35" s="49"/>
      <c r="I35" s="49"/>
      <c r="J35" s="63">
        <v>556.90666795171092</v>
      </c>
      <c r="K35" s="43"/>
    </row>
    <row r="36" spans="1:11" ht="18" x14ac:dyDescent="0.4">
      <c r="A36" s="49"/>
      <c r="B36" s="49"/>
      <c r="C36" s="49"/>
      <c r="D36" s="49"/>
      <c r="E36" s="49"/>
      <c r="F36" s="49"/>
      <c r="G36" s="49"/>
      <c r="H36" s="49"/>
      <c r="I36" s="41" t="s">
        <v>149</v>
      </c>
      <c r="J36" s="42" t="s">
        <v>148</v>
      </c>
      <c r="K36" s="43"/>
    </row>
    <row r="37" spans="1:11" ht="18.5" thickBot="1" x14ac:dyDescent="0.45">
      <c r="A37" s="49"/>
      <c r="B37" s="49"/>
      <c r="C37" s="49"/>
      <c r="D37" s="49"/>
      <c r="E37" s="49"/>
      <c r="F37" s="49"/>
      <c r="G37" s="49"/>
      <c r="H37" s="49"/>
      <c r="I37" s="55">
        <v>545.43526320740568</v>
      </c>
      <c r="J37" s="63">
        <v>545.43607541406493</v>
      </c>
      <c r="K37" s="43"/>
    </row>
    <row r="38" spans="1:11" ht="18" x14ac:dyDescent="0.4">
      <c r="A38" s="49"/>
      <c r="B38" s="49"/>
      <c r="C38" s="49"/>
      <c r="D38" s="49"/>
      <c r="E38" s="49"/>
      <c r="F38" s="49"/>
      <c r="G38" s="49"/>
      <c r="H38" s="49"/>
      <c r="I38" s="40" t="s">
        <v>150</v>
      </c>
      <c r="J38" s="42" t="s">
        <v>151</v>
      </c>
      <c r="K38" s="43"/>
    </row>
    <row r="39" spans="1:11" ht="18.5" thickBot="1" x14ac:dyDescent="0.45">
      <c r="A39" s="49"/>
      <c r="B39" s="49"/>
      <c r="C39" s="49"/>
      <c r="D39" s="49"/>
      <c r="E39" s="49"/>
      <c r="F39" s="49"/>
      <c r="G39" s="49"/>
      <c r="H39" s="49"/>
      <c r="I39" s="54">
        <v>974.04993327513807</v>
      </c>
      <c r="J39" s="75">
        <v>974.0499267578125</v>
      </c>
      <c r="K39" s="43"/>
    </row>
    <row r="40" spans="1:11" ht="36" x14ac:dyDescent="0.4">
      <c r="A40" s="49"/>
      <c r="B40" s="49"/>
      <c r="C40" s="49"/>
      <c r="D40" s="49"/>
      <c r="E40" s="49"/>
      <c r="F40" s="49"/>
      <c r="G40" s="49"/>
      <c r="H40" s="41" t="s">
        <v>149</v>
      </c>
      <c r="I40" s="42" t="s">
        <v>148</v>
      </c>
      <c r="J40" s="43"/>
      <c r="K40" s="43"/>
    </row>
    <row r="41" spans="1:11" ht="18.5" thickBot="1" x14ac:dyDescent="0.45">
      <c r="A41" s="49"/>
      <c r="B41" s="49"/>
      <c r="C41" s="49"/>
      <c r="D41" s="49"/>
      <c r="E41" s="49"/>
      <c r="F41" s="49"/>
      <c r="G41" s="49"/>
      <c r="H41" s="55">
        <v>623.71404317421127</v>
      </c>
      <c r="I41" s="63">
        <v>623.71500365942495</v>
      </c>
      <c r="J41" s="43"/>
      <c r="K41" s="43"/>
    </row>
    <row r="42" spans="1:11" ht="18" x14ac:dyDescent="0.4">
      <c r="A42" s="49"/>
      <c r="B42" s="49"/>
      <c r="C42" s="49"/>
      <c r="D42" s="49"/>
      <c r="E42" s="49"/>
      <c r="F42" s="49"/>
      <c r="G42" s="49"/>
      <c r="H42" s="40" t="s">
        <v>150</v>
      </c>
      <c r="I42" s="42" t="s">
        <v>151</v>
      </c>
      <c r="J42" s="43"/>
      <c r="K42" s="43"/>
    </row>
    <row r="43" spans="1:11" ht="18.5" thickBot="1" x14ac:dyDescent="0.45">
      <c r="A43" s="49"/>
      <c r="B43" s="49"/>
      <c r="C43" s="49"/>
      <c r="D43" s="49"/>
      <c r="E43" s="49"/>
      <c r="F43" s="49"/>
      <c r="G43" s="49"/>
      <c r="H43" s="54">
        <v>979.59898144082115</v>
      </c>
      <c r="I43" s="63">
        <v>979.5989990234375</v>
      </c>
      <c r="J43" s="43"/>
      <c r="K43" s="43"/>
    </row>
    <row r="44" spans="1:11" ht="36" x14ac:dyDescent="0.4">
      <c r="A44" s="49"/>
      <c r="B44" s="49"/>
      <c r="C44" s="49"/>
      <c r="D44" s="49"/>
      <c r="E44" s="49"/>
      <c r="F44" s="115" t="s">
        <v>175</v>
      </c>
      <c r="G44" s="40" t="s">
        <v>176</v>
      </c>
      <c r="H44" s="112" t="s">
        <v>177</v>
      </c>
      <c r="I44" s="41" t="s">
        <v>144</v>
      </c>
      <c r="J44" s="42" t="s">
        <v>145</v>
      </c>
      <c r="K44" s="43"/>
    </row>
    <row r="45" spans="1:11" ht="18.5" thickBot="1" x14ac:dyDescent="0.45">
      <c r="A45" s="49"/>
      <c r="B45" s="49"/>
      <c r="C45" s="49"/>
      <c r="D45" s="49"/>
      <c r="E45" s="49"/>
      <c r="F45" s="61">
        <v>54.501866374581908</v>
      </c>
      <c r="G45" s="61">
        <v>54.501865386962891</v>
      </c>
      <c r="H45" s="55">
        <v>114.11328065395355</v>
      </c>
      <c r="I45" s="55">
        <v>115.47153928895494</v>
      </c>
      <c r="J45" s="58">
        <v>37.364847516907446</v>
      </c>
      <c r="K45" s="43"/>
    </row>
    <row r="46" spans="1:11" ht="36" x14ac:dyDescent="0.4">
      <c r="A46" s="49"/>
      <c r="B46" s="49"/>
      <c r="C46" s="49"/>
      <c r="D46" s="49"/>
      <c r="E46" s="49"/>
      <c r="F46" s="49"/>
      <c r="G46" s="49"/>
      <c r="H46" s="49"/>
      <c r="I46" s="49"/>
      <c r="J46" s="42" t="s">
        <v>146</v>
      </c>
      <c r="K46" s="43"/>
    </row>
    <row r="47" spans="1:11" ht="18.5" thickBot="1" x14ac:dyDescent="0.45">
      <c r="A47" s="49"/>
      <c r="B47" s="49"/>
      <c r="C47" s="49"/>
      <c r="D47" s="49"/>
      <c r="E47" s="49"/>
      <c r="F47" s="49"/>
      <c r="G47" s="49"/>
      <c r="H47" s="49"/>
      <c r="I47" s="49"/>
      <c r="J47" s="75">
        <v>117.78097123988435</v>
      </c>
      <c r="K47" s="43"/>
    </row>
    <row r="48" spans="1:11" ht="36" x14ac:dyDescent="0.4">
      <c r="A48" s="49"/>
      <c r="B48" s="49"/>
      <c r="C48" s="49"/>
      <c r="D48" s="49"/>
      <c r="E48" s="49"/>
      <c r="F48" s="49"/>
      <c r="G48" s="49"/>
      <c r="H48" s="41" t="s">
        <v>149</v>
      </c>
      <c r="I48" s="42" t="s">
        <v>148</v>
      </c>
      <c r="J48" s="43"/>
      <c r="K48" s="43"/>
    </row>
    <row r="49" spans="1:11" ht="18.5" thickBot="1" x14ac:dyDescent="0.45">
      <c r="A49" s="49"/>
      <c r="B49" s="49"/>
      <c r="C49" s="49"/>
      <c r="D49" s="49"/>
      <c r="E49" s="49"/>
      <c r="F49" s="49"/>
      <c r="G49" s="49"/>
      <c r="H49" s="62">
        <v>20.22384368354416</v>
      </c>
      <c r="I49" s="58">
        <v>20.223875440977871</v>
      </c>
      <c r="J49" s="43"/>
      <c r="K49" s="43"/>
    </row>
    <row r="50" spans="1:11" ht="18" x14ac:dyDescent="0.4">
      <c r="A50" s="49"/>
      <c r="B50" s="49"/>
      <c r="C50" s="49"/>
      <c r="D50" s="49"/>
      <c r="E50" s="49"/>
      <c r="F50" s="49"/>
      <c r="G50" s="49"/>
      <c r="H50" s="40" t="s">
        <v>150</v>
      </c>
      <c r="I50" s="42" t="s">
        <v>151</v>
      </c>
      <c r="J50" s="43"/>
      <c r="K50" s="43"/>
    </row>
    <row r="51" spans="1:11" ht="18.5" thickBot="1" x14ac:dyDescent="0.45">
      <c r="A51" s="49"/>
      <c r="B51" s="49"/>
      <c r="C51" s="49"/>
      <c r="D51" s="49"/>
      <c r="E51" s="49"/>
      <c r="F51" s="70"/>
      <c r="G51" s="70"/>
      <c r="H51" s="74">
        <v>248.61625416782377</v>
      </c>
      <c r="I51" s="75">
        <v>248.61625671386719</v>
      </c>
      <c r="J51" s="43"/>
      <c r="K51" s="43"/>
    </row>
    <row r="52" spans="1:11" ht="18" x14ac:dyDescent="0.4">
      <c r="A52" s="49"/>
      <c r="B52" s="49"/>
      <c r="C52" s="49"/>
      <c r="D52" s="40" t="s">
        <v>150</v>
      </c>
      <c r="E52" s="42" t="s">
        <v>151</v>
      </c>
      <c r="F52" s="43"/>
      <c r="G52" s="43"/>
      <c r="H52" s="43"/>
      <c r="I52" s="43"/>
      <c r="J52" s="43"/>
      <c r="K52" s="43"/>
    </row>
    <row r="53" spans="1:11" ht="18.5" thickBot="1" x14ac:dyDescent="0.45">
      <c r="A53" s="49"/>
      <c r="B53" s="49"/>
      <c r="C53" s="49"/>
      <c r="D53" s="54">
        <v>570.06805385013911</v>
      </c>
      <c r="E53" s="63">
        <v>570.06805419921875</v>
      </c>
      <c r="F53" s="43"/>
      <c r="G53" s="43"/>
      <c r="H53" s="43"/>
      <c r="I53" s="43"/>
      <c r="J53" s="43"/>
      <c r="K53" s="43"/>
    </row>
    <row r="54" spans="1:11" ht="18" x14ac:dyDescent="0.4">
      <c r="A54" s="49"/>
      <c r="B54" s="49"/>
      <c r="C54" s="40" t="s">
        <v>425</v>
      </c>
      <c r="D54" s="41" t="s">
        <v>144</v>
      </c>
      <c r="E54" s="42" t="s">
        <v>145</v>
      </c>
      <c r="F54" s="43"/>
      <c r="G54" s="43"/>
      <c r="H54" s="43"/>
      <c r="I54" s="43"/>
      <c r="J54" s="43"/>
      <c r="K54" s="43"/>
    </row>
    <row r="55" spans="1:11" ht="18.5" thickBot="1" x14ac:dyDescent="0.45">
      <c r="A55" s="49"/>
      <c r="B55" s="49"/>
      <c r="C55" s="54">
        <v>276.19343291139336</v>
      </c>
      <c r="D55" s="55">
        <v>504.57499781311037</v>
      </c>
      <c r="E55" s="63">
        <v>163.27285499868617</v>
      </c>
      <c r="F55" s="43"/>
      <c r="G55" s="43"/>
      <c r="H55" s="43"/>
      <c r="I55" s="43"/>
      <c r="J55" s="43"/>
      <c r="K55" s="43"/>
    </row>
    <row r="56" spans="1:11" ht="36" x14ac:dyDescent="0.4">
      <c r="A56" s="49"/>
      <c r="B56" s="49"/>
      <c r="C56" s="49"/>
      <c r="D56" s="49"/>
      <c r="E56" s="42" t="s">
        <v>146</v>
      </c>
      <c r="F56" s="43"/>
      <c r="G56" s="43"/>
      <c r="H56" s="43"/>
      <c r="I56" s="43"/>
      <c r="J56" s="43"/>
      <c r="K56" s="43"/>
    </row>
    <row r="57" spans="1:11" ht="18.5" thickBot="1" x14ac:dyDescent="0.45">
      <c r="A57" s="49"/>
      <c r="B57" s="49"/>
      <c r="C57" s="49"/>
      <c r="D57" s="49"/>
      <c r="E57" s="63">
        <v>514.66650386174774</v>
      </c>
      <c r="F57" s="43"/>
      <c r="G57" s="43"/>
      <c r="H57" s="43"/>
      <c r="I57" s="43"/>
      <c r="J57" s="43"/>
      <c r="K57" s="43"/>
    </row>
    <row r="58" spans="1:11" ht="18" x14ac:dyDescent="0.4">
      <c r="A58" s="49"/>
      <c r="B58" s="49"/>
      <c r="C58" s="49"/>
      <c r="D58" s="41" t="s">
        <v>426</v>
      </c>
      <c r="E58" s="42" t="s">
        <v>148</v>
      </c>
      <c r="F58" s="43"/>
      <c r="G58" s="43"/>
      <c r="H58" s="43"/>
      <c r="I58" s="43"/>
      <c r="J58" s="43"/>
      <c r="K58" s="43"/>
    </row>
    <row r="59" spans="1:11" ht="18.5" thickBot="1" x14ac:dyDescent="0.45">
      <c r="A59" s="49"/>
      <c r="B59" s="49"/>
      <c r="C59" s="49"/>
      <c r="D59" s="56">
        <v>1357.490661315918</v>
      </c>
      <c r="E59" s="57">
        <v>1358.6471924362884</v>
      </c>
      <c r="F59" s="43"/>
      <c r="G59" s="43"/>
      <c r="H59" s="43"/>
      <c r="I59" s="43"/>
      <c r="J59" s="43"/>
      <c r="K59" s="43"/>
    </row>
    <row r="60" spans="1:11" ht="36" x14ac:dyDescent="0.4">
      <c r="A60" s="49"/>
      <c r="B60" s="49"/>
      <c r="C60" s="41" t="s">
        <v>429</v>
      </c>
      <c r="D60" s="40" t="s">
        <v>189</v>
      </c>
      <c r="E60" s="40" t="s">
        <v>190</v>
      </c>
      <c r="F60" s="42" t="s">
        <v>191</v>
      </c>
      <c r="G60" s="43"/>
      <c r="H60" s="43"/>
      <c r="I60" s="43"/>
      <c r="J60" s="43"/>
      <c r="K60" s="43"/>
    </row>
    <row r="61" spans="1:11" ht="18.5" thickBot="1" x14ac:dyDescent="0.45">
      <c r="A61" s="49"/>
      <c r="B61" s="49"/>
      <c r="C61" s="62">
        <v>50.153527306204431</v>
      </c>
      <c r="D61" s="61">
        <v>42.520009950847609</v>
      </c>
      <c r="E61" s="54">
        <v>124.68014411373139</v>
      </c>
      <c r="F61" s="75">
        <v>124.68014526367188</v>
      </c>
      <c r="G61" s="43"/>
      <c r="H61" s="43"/>
      <c r="I61" s="43"/>
      <c r="J61" s="43"/>
      <c r="K61" s="43"/>
    </row>
    <row r="62" spans="1:11" ht="18" x14ac:dyDescent="0.4">
      <c r="A62" s="49"/>
      <c r="B62" s="49"/>
      <c r="C62" s="49"/>
      <c r="D62" s="40" t="s">
        <v>150</v>
      </c>
      <c r="E62" s="42" t="s">
        <v>151</v>
      </c>
      <c r="F62" s="43"/>
      <c r="G62" s="43"/>
      <c r="H62" s="43"/>
      <c r="I62" s="43"/>
      <c r="J62" s="43"/>
      <c r="K62" s="43"/>
    </row>
    <row r="63" spans="1:11" ht="18.5" thickBot="1" x14ac:dyDescent="0.45">
      <c r="A63" s="49"/>
      <c r="B63" s="49"/>
      <c r="C63" s="49"/>
      <c r="D63" s="45">
        <v>9.7465853512775684</v>
      </c>
      <c r="E63" s="59">
        <v>9.7465848922729492</v>
      </c>
      <c r="F63" s="43"/>
      <c r="G63" s="43"/>
      <c r="H63" s="43"/>
      <c r="I63" s="43"/>
      <c r="J63" s="43"/>
      <c r="K63" s="43"/>
    </row>
    <row r="64" spans="1:11" ht="36" x14ac:dyDescent="0.4">
      <c r="A64" s="49"/>
      <c r="B64" s="41" t="s">
        <v>181</v>
      </c>
      <c r="C64" s="40" t="s">
        <v>179</v>
      </c>
      <c r="D64" s="42" t="s">
        <v>180</v>
      </c>
      <c r="E64" s="43"/>
      <c r="F64" s="43"/>
      <c r="G64" s="43"/>
      <c r="H64" s="43"/>
      <c r="I64" s="43"/>
      <c r="J64" s="43"/>
      <c r="K64" s="43"/>
    </row>
    <row r="65" spans="1:11" ht="18.5" thickBot="1" x14ac:dyDescent="0.45">
      <c r="A65" s="49"/>
      <c r="B65" s="62">
        <v>10.777799999999999</v>
      </c>
      <c r="C65" s="45">
        <v>8.7240199092890069</v>
      </c>
      <c r="D65" s="53">
        <v>8.7240200042724609</v>
      </c>
      <c r="E65" s="43"/>
      <c r="F65" s="43"/>
      <c r="G65" s="43"/>
      <c r="H65" s="43"/>
      <c r="I65" s="43"/>
      <c r="J65" s="43"/>
      <c r="K65" s="43"/>
    </row>
    <row r="66" spans="1:11" ht="36" x14ac:dyDescent="0.4">
      <c r="A66" s="49"/>
      <c r="B66" s="49"/>
      <c r="C66" s="40" t="s">
        <v>150</v>
      </c>
      <c r="D66" s="42" t="s">
        <v>151</v>
      </c>
      <c r="E66" s="43"/>
      <c r="F66" s="43"/>
      <c r="G66" s="43"/>
      <c r="H66" s="43"/>
      <c r="I66" s="43"/>
      <c r="J66" s="43"/>
      <c r="K66" s="43"/>
    </row>
    <row r="67" spans="1:11" ht="18.5" thickBot="1" x14ac:dyDescent="0.45">
      <c r="A67" s="70"/>
      <c r="B67" s="70"/>
      <c r="C67" s="60">
        <v>2.5465010038488072</v>
      </c>
      <c r="D67" s="59">
        <v>2.5465009212493896</v>
      </c>
      <c r="E67" s="43"/>
      <c r="F67" s="43"/>
      <c r="G67" s="43"/>
      <c r="H67" s="43"/>
      <c r="I67" s="43"/>
      <c r="J67" s="43"/>
      <c r="K67" s="43"/>
    </row>
  </sheetData>
  <mergeCells count="1">
    <mergeCell ref="A1:D1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119C1-CC64-48C5-9F58-150F720A723B}">
  <sheetPr codeName="Sheet909"/>
  <dimension ref="A1:L315"/>
  <sheetViews>
    <sheetView workbookViewId="0">
      <selection activeCell="A4" sqref="A4"/>
    </sheetView>
  </sheetViews>
  <sheetFormatPr defaultRowHeight="12.5" x14ac:dyDescent="0.25"/>
  <cols>
    <col min="1" max="1" width="22.36328125" style="32" bestFit="1" customWidth="1"/>
    <col min="2" max="2" width="13.90625" style="32" bestFit="1" customWidth="1"/>
    <col min="3" max="3" width="19.36328125" style="32" bestFit="1" customWidth="1"/>
    <col min="4" max="4" width="13.6328125" style="32" bestFit="1" customWidth="1"/>
    <col min="5" max="5" width="18.90625" style="32" bestFit="1" customWidth="1"/>
    <col min="6" max="6" width="21.54296875" style="32" bestFit="1" customWidth="1"/>
    <col min="7" max="8" width="17.81640625" style="32" bestFit="1" customWidth="1"/>
    <col min="9" max="9" width="17.453125" style="32" bestFit="1" customWidth="1"/>
    <col min="10" max="11" width="11.26953125" style="32" bestFit="1" customWidth="1"/>
    <col min="12" max="16384" width="8.7265625" style="32"/>
  </cols>
  <sheetData>
    <row r="1" spans="1:12" ht="35" customHeight="1" x14ac:dyDescent="0.35">
      <c r="A1" s="263" t="s">
        <v>202</v>
      </c>
      <c r="B1" s="264"/>
      <c r="C1" s="264"/>
      <c r="D1" s="265"/>
      <c r="E1" s="31"/>
      <c r="F1" s="31"/>
      <c r="G1" s="31"/>
      <c r="H1" s="31"/>
      <c r="I1" s="31"/>
      <c r="J1" s="31"/>
      <c r="K1" s="31"/>
    </row>
    <row r="2" spans="1:12" ht="36" thickBot="1" x14ac:dyDescent="0.45">
      <c r="A2" s="33" t="s">
        <v>126</v>
      </c>
      <c r="B2" s="34" t="s">
        <v>127</v>
      </c>
      <c r="C2" s="33" t="s">
        <v>128</v>
      </c>
      <c r="D2" s="35" t="s">
        <v>129</v>
      </c>
      <c r="E2" s="31"/>
      <c r="F2" s="31"/>
      <c r="G2" s="31"/>
      <c r="H2" s="31"/>
      <c r="I2" s="31"/>
      <c r="J2" s="31"/>
      <c r="K2" s="31"/>
    </row>
    <row r="3" spans="1:12" ht="18.5" thickBot="1" x14ac:dyDescent="0.45">
      <c r="A3" s="36" t="s">
        <v>130</v>
      </c>
      <c r="B3" s="36" t="s">
        <v>131</v>
      </c>
      <c r="C3" s="36" t="s">
        <v>132</v>
      </c>
      <c r="D3" s="36" t="s">
        <v>133</v>
      </c>
      <c r="E3" s="36" t="s">
        <v>134</v>
      </c>
      <c r="F3" s="36" t="s">
        <v>135</v>
      </c>
      <c r="G3" s="37" t="s">
        <v>136</v>
      </c>
      <c r="H3" s="37" t="s">
        <v>137</v>
      </c>
      <c r="I3" s="37" t="s">
        <v>138</v>
      </c>
      <c r="J3" s="37" t="s">
        <v>139</v>
      </c>
      <c r="K3" s="38" t="s">
        <v>140</v>
      </c>
      <c r="L3" s="39"/>
    </row>
    <row r="4" spans="1:12" ht="36" x14ac:dyDescent="0.4">
      <c r="A4" s="40" t="s">
        <v>18</v>
      </c>
      <c r="B4" s="40" t="s">
        <v>141</v>
      </c>
      <c r="C4" s="41" t="s">
        <v>142</v>
      </c>
      <c r="D4" s="41" t="s">
        <v>143</v>
      </c>
      <c r="E4" s="41" t="s">
        <v>144</v>
      </c>
      <c r="F4" s="42" t="s">
        <v>145</v>
      </c>
      <c r="G4" s="43"/>
      <c r="H4" s="43"/>
      <c r="I4" s="43"/>
      <c r="J4" s="43"/>
      <c r="K4" s="43"/>
    </row>
    <row r="5" spans="1:12" ht="18.5" thickBot="1" x14ac:dyDescent="0.45">
      <c r="A5" s="44">
        <v>1000</v>
      </c>
      <c r="B5" s="45">
        <v>4.7992900000000001</v>
      </c>
      <c r="C5" s="46">
        <v>2.5244266347885134</v>
      </c>
      <c r="D5" s="46">
        <v>1.2613225137417972</v>
      </c>
      <c r="E5" s="47">
        <v>0.25991020044240931</v>
      </c>
      <c r="F5" s="48">
        <v>8.4103014870534787E-2</v>
      </c>
      <c r="G5" s="43"/>
      <c r="H5" s="43"/>
      <c r="I5" s="43"/>
      <c r="J5" s="43"/>
      <c r="K5" s="43"/>
    </row>
    <row r="6" spans="1:12" ht="36" x14ac:dyDescent="0.4">
      <c r="A6" s="49"/>
      <c r="B6" s="49"/>
      <c r="C6" s="49"/>
      <c r="D6" s="49"/>
      <c r="E6" s="49"/>
      <c r="F6" s="42" t="s">
        <v>146</v>
      </c>
      <c r="G6" s="43"/>
      <c r="H6" s="43"/>
      <c r="I6" s="43"/>
      <c r="J6" s="43"/>
      <c r="K6" s="43"/>
    </row>
    <row r="7" spans="1:12" ht="18.5" thickBot="1" x14ac:dyDescent="0.45">
      <c r="A7" s="49"/>
      <c r="B7" s="49"/>
      <c r="C7" s="49"/>
      <c r="D7" s="49"/>
      <c r="E7" s="49"/>
      <c r="F7" s="50">
        <v>0.26510839556274701</v>
      </c>
      <c r="G7" s="43"/>
      <c r="H7" s="43"/>
      <c r="I7" s="43"/>
      <c r="J7" s="43"/>
      <c r="K7" s="43"/>
    </row>
    <row r="8" spans="1:12" ht="18" x14ac:dyDescent="0.4">
      <c r="A8" s="49"/>
      <c r="B8" s="49"/>
      <c r="C8" s="49"/>
      <c r="D8" s="49"/>
      <c r="E8" s="41" t="s">
        <v>147</v>
      </c>
      <c r="F8" s="42" t="s">
        <v>148</v>
      </c>
      <c r="G8" s="43"/>
      <c r="H8" s="43"/>
      <c r="I8" s="43"/>
      <c r="J8" s="43"/>
      <c r="K8" s="43"/>
    </row>
    <row r="9" spans="1:12" ht="18.5" thickBot="1" x14ac:dyDescent="0.45">
      <c r="A9" s="49"/>
      <c r="B9" s="49"/>
      <c r="C9" s="49"/>
      <c r="D9" s="49"/>
      <c r="E9" s="47">
        <v>0.48510581216867193</v>
      </c>
      <c r="F9" s="50">
        <v>0.48510655404901565</v>
      </c>
      <c r="G9" s="43"/>
      <c r="H9" s="43"/>
      <c r="I9" s="43"/>
      <c r="J9" s="43"/>
      <c r="K9" s="43"/>
    </row>
    <row r="10" spans="1:12" ht="18" x14ac:dyDescent="0.4">
      <c r="A10" s="49"/>
      <c r="B10" s="49"/>
      <c r="C10" s="49"/>
      <c r="D10" s="49"/>
      <c r="E10" s="41" t="s">
        <v>149</v>
      </c>
      <c r="F10" s="42" t="s">
        <v>148</v>
      </c>
      <c r="G10" s="43"/>
      <c r="H10" s="43"/>
      <c r="I10" s="43"/>
      <c r="J10" s="43"/>
      <c r="K10" s="43"/>
    </row>
    <row r="11" spans="1:12" ht="18.5" thickBot="1" x14ac:dyDescent="0.45">
      <c r="A11" s="49"/>
      <c r="B11" s="49"/>
      <c r="C11" s="49"/>
      <c r="D11" s="49"/>
      <c r="E11" s="47">
        <v>0.21534530086723863</v>
      </c>
      <c r="F11" s="50">
        <v>0.21534563734667037</v>
      </c>
      <c r="G11" s="43"/>
      <c r="H11" s="43"/>
      <c r="I11" s="43"/>
      <c r="J11" s="43"/>
      <c r="K11" s="43"/>
    </row>
    <row r="12" spans="1:12" ht="18" x14ac:dyDescent="0.4">
      <c r="A12" s="49"/>
      <c r="B12" s="49"/>
      <c r="C12" s="49"/>
      <c r="D12" s="49"/>
      <c r="E12" s="40" t="s">
        <v>150</v>
      </c>
      <c r="F12" s="42" t="s">
        <v>151</v>
      </c>
      <c r="G12" s="43"/>
      <c r="H12" s="43"/>
      <c r="I12" s="43"/>
      <c r="J12" s="43"/>
      <c r="K12" s="43"/>
    </row>
    <row r="13" spans="1:12" ht="18.5" thickBot="1" x14ac:dyDescent="0.45">
      <c r="A13" s="49"/>
      <c r="B13" s="49"/>
      <c r="C13" s="49"/>
      <c r="D13" s="49"/>
      <c r="E13" s="51">
        <v>0.33633231130071406</v>
      </c>
      <c r="F13" s="52">
        <v>0.33633232116699219</v>
      </c>
      <c r="G13" s="43"/>
      <c r="H13" s="43"/>
      <c r="I13" s="43"/>
      <c r="J13" s="43"/>
      <c r="K13" s="43"/>
    </row>
    <row r="14" spans="1:12" ht="18" x14ac:dyDescent="0.4">
      <c r="A14" s="49"/>
      <c r="B14" s="49"/>
      <c r="C14" s="49"/>
      <c r="D14" s="41" t="s">
        <v>144</v>
      </c>
      <c r="E14" s="42" t="s">
        <v>145</v>
      </c>
      <c r="F14" s="43"/>
      <c r="G14" s="43"/>
      <c r="H14" s="43"/>
      <c r="I14" s="43"/>
      <c r="J14" s="43"/>
      <c r="K14" s="43"/>
    </row>
    <row r="15" spans="1:12" ht="18.5" thickBot="1" x14ac:dyDescent="0.45">
      <c r="A15" s="49"/>
      <c r="B15" s="49"/>
      <c r="C15" s="49"/>
      <c r="D15" s="47">
        <v>0.85088328638715238</v>
      </c>
      <c r="E15" s="50">
        <v>0.27533298940485196</v>
      </c>
      <c r="F15" s="43"/>
      <c r="G15" s="43"/>
      <c r="H15" s="43"/>
      <c r="I15" s="43"/>
      <c r="J15" s="43"/>
      <c r="K15" s="43"/>
    </row>
    <row r="16" spans="1:12" ht="36" x14ac:dyDescent="0.4">
      <c r="A16" s="49"/>
      <c r="B16" s="49"/>
      <c r="C16" s="49"/>
      <c r="D16" s="49"/>
      <c r="E16" s="42" t="s">
        <v>146</v>
      </c>
      <c r="F16" s="43"/>
      <c r="G16" s="43"/>
      <c r="H16" s="43"/>
      <c r="I16" s="43"/>
      <c r="J16" s="43"/>
      <c r="K16" s="43"/>
    </row>
    <row r="17" spans="1:11" ht="18.5" thickBot="1" x14ac:dyDescent="0.45">
      <c r="A17" s="49"/>
      <c r="B17" s="49"/>
      <c r="C17" s="49"/>
      <c r="D17" s="49"/>
      <c r="E17" s="50">
        <v>0.86790095668958012</v>
      </c>
      <c r="F17" s="43"/>
      <c r="G17" s="43"/>
      <c r="H17" s="43"/>
      <c r="I17" s="43"/>
      <c r="J17" s="43"/>
      <c r="K17" s="43"/>
    </row>
    <row r="18" spans="1:11" ht="18" x14ac:dyDescent="0.4">
      <c r="A18" s="49"/>
      <c r="B18" s="49"/>
      <c r="C18" s="49"/>
      <c r="D18" s="40" t="s">
        <v>150</v>
      </c>
      <c r="E18" s="42" t="s">
        <v>151</v>
      </c>
      <c r="F18" s="43"/>
      <c r="G18" s="43"/>
      <c r="H18" s="43"/>
      <c r="I18" s="43"/>
      <c r="J18" s="43"/>
      <c r="K18" s="43"/>
    </row>
    <row r="19" spans="1:11" ht="18.5" thickBot="1" x14ac:dyDescent="0.45">
      <c r="A19" s="49"/>
      <c r="B19" s="49"/>
      <c r="C19" s="49"/>
      <c r="D19" s="51">
        <v>0.51500830491853955</v>
      </c>
      <c r="E19" s="50">
        <v>0.51500833034515381</v>
      </c>
      <c r="F19" s="43"/>
      <c r="G19" s="43"/>
      <c r="H19" s="43"/>
      <c r="I19" s="43"/>
      <c r="J19" s="43"/>
      <c r="K19" s="43"/>
    </row>
    <row r="20" spans="1:11" ht="18" x14ac:dyDescent="0.4">
      <c r="A20" s="49"/>
      <c r="B20" s="49"/>
      <c r="C20" s="41" t="s">
        <v>152</v>
      </c>
      <c r="D20" s="41" t="s">
        <v>144</v>
      </c>
      <c r="E20" s="42" t="s">
        <v>145</v>
      </c>
      <c r="F20" s="43"/>
      <c r="G20" s="43"/>
      <c r="H20" s="43"/>
      <c r="I20" s="43"/>
      <c r="J20" s="43"/>
      <c r="K20" s="43"/>
    </row>
    <row r="21" spans="1:11" ht="18.5" thickBot="1" x14ac:dyDescent="0.45">
      <c r="A21" s="49"/>
      <c r="B21" s="49"/>
      <c r="C21" s="46">
        <v>2.634810308933258</v>
      </c>
      <c r="D21" s="46">
        <v>1.3554042928775845</v>
      </c>
      <c r="E21" s="50">
        <v>0.43858835156385489</v>
      </c>
      <c r="F21" s="43"/>
      <c r="G21" s="43"/>
      <c r="H21" s="43"/>
      <c r="I21" s="43"/>
      <c r="J21" s="43"/>
      <c r="K21" s="43"/>
    </row>
    <row r="22" spans="1:11" ht="36" x14ac:dyDescent="0.4">
      <c r="A22" s="49"/>
      <c r="B22" s="49"/>
      <c r="C22" s="49"/>
      <c r="D22" s="49"/>
      <c r="E22" s="42" t="s">
        <v>146</v>
      </c>
      <c r="F22" s="43"/>
      <c r="G22" s="43"/>
      <c r="H22" s="43"/>
      <c r="I22" s="43"/>
      <c r="J22" s="43"/>
      <c r="K22" s="43"/>
    </row>
    <row r="23" spans="1:11" ht="18.5" thickBot="1" x14ac:dyDescent="0.45">
      <c r="A23" s="49"/>
      <c r="B23" s="49"/>
      <c r="C23" s="49"/>
      <c r="D23" s="49"/>
      <c r="E23" s="53">
        <v>1.3825123198566762</v>
      </c>
      <c r="F23" s="43"/>
      <c r="G23" s="43"/>
      <c r="H23" s="43"/>
      <c r="I23" s="43"/>
      <c r="J23" s="43"/>
      <c r="K23" s="43"/>
    </row>
    <row r="24" spans="1:11" ht="36" x14ac:dyDescent="0.4">
      <c r="A24" s="49"/>
      <c r="B24" s="49"/>
      <c r="C24" s="49"/>
      <c r="D24" s="41" t="s">
        <v>149</v>
      </c>
      <c r="E24" s="42" t="s">
        <v>148</v>
      </c>
      <c r="F24" s="43"/>
      <c r="G24" s="43"/>
      <c r="H24" s="43"/>
      <c r="I24" s="43"/>
      <c r="J24" s="43"/>
      <c r="K24" s="43"/>
    </row>
    <row r="25" spans="1:11" ht="18.5" thickBot="1" x14ac:dyDescent="0.45">
      <c r="A25" s="49"/>
      <c r="B25" s="49"/>
      <c r="C25" s="49"/>
      <c r="D25" s="46">
        <v>1.3540348419307096</v>
      </c>
      <c r="E25" s="53">
        <v>1.3540369703500277</v>
      </c>
      <c r="F25" s="43"/>
      <c r="G25" s="43"/>
      <c r="H25" s="43"/>
      <c r="I25" s="43"/>
      <c r="J25" s="43"/>
      <c r="K25" s="43"/>
    </row>
    <row r="26" spans="1:11" ht="18" x14ac:dyDescent="0.4">
      <c r="A26" s="49"/>
      <c r="B26" s="49"/>
      <c r="C26" s="49"/>
      <c r="D26" s="40" t="s">
        <v>150</v>
      </c>
      <c r="E26" s="42" t="s">
        <v>151</v>
      </c>
      <c r="F26" s="43"/>
      <c r="G26" s="43"/>
      <c r="H26" s="43"/>
      <c r="I26" s="43"/>
      <c r="J26" s="43"/>
      <c r="K26" s="43"/>
    </row>
    <row r="27" spans="1:11" ht="18.5" thickBot="1" x14ac:dyDescent="0.45">
      <c r="A27" s="49"/>
      <c r="B27" s="49"/>
      <c r="C27" s="49"/>
      <c r="D27" s="45">
        <v>2.4180643174390783</v>
      </c>
      <c r="E27" s="53">
        <v>2.4180643558502197</v>
      </c>
      <c r="F27" s="43"/>
      <c r="G27" s="43"/>
      <c r="H27" s="43"/>
      <c r="I27" s="43"/>
      <c r="J27" s="43"/>
      <c r="K27" s="43"/>
    </row>
    <row r="28" spans="1:11" ht="36" x14ac:dyDescent="0.4">
      <c r="A28" s="49"/>
      <c r="B28" s="40" t="s">
        <v>153</v>
      </c>
      <c r="C28" s="41" t="s">
        <v>20</v>
      </c>
      <c r="D28" s="41" t="s">
        <v>154</v>
      </c>
      <c r="E28" s="42" t="s">
        <v>145</v>
      </c>
      <c r="F28" s="43"/>
      <c r="G28" s="43"/>
      <c r="H28" s="43"/>
      <c r="I28" s="43"/>
      <c r="J28" s="43"/>
      <c r="K28" s="43"/>
    </row>
    <row r="29" spans="1:11" ht="18.5" thickBot="1" x14ac:dyDescent="0.45">
      <c r="A29" s="49"/>
      <c r="B29" s="54">
        <v>744.62199999999996</v>
      </c>
      <c r="C29" s="55">
        <v>744.62200927734375</v>
      </c>
      <c r="D29" s="56">
        <v>5274.6849854234197</v>
      </c>
      <c r="E29" s="57">
        <v>4128.6260329718853</v>
      </c>
      <c r="F29" s="43"/>
      <c r="G29" s="43"/>
      <c r="H29" s="43"/>
      <c r="I29" s="43"/>
      <c r="J29" s="43"/>
      <c r="K29" s="43"/>
    </row>
    <row r="30" spans="1:11" ht="36" x14ac:dyDescent="0.4">
      <c r="A30" s="49"/>
      <c r="B30" s="49"/>
      <c r="C30" s="49"/>
      <c r="D30" s="49"/>
      <c r="E30" s="41" t="s">
        <v>155</v>
      </c>
      <c r="F30" s="40" t="s">
        <v>156</v>
      </c>
      <c r="G30" s="41" t="s">
        <v>157</v>
      </c>
      <c r="H30" s="41" t="s">
        <v>144</v>
      </c>
      <c r="I30" s="42" t="s">
        <v>145</v>
      </c>
      <c r="J30" s="43"/>
      <c r="K30" s="43"/>
    </row>
    <row r="31" spans="1:11" ht="18.5" thickBot="1" x14ac:dyDescent="0.45">
      <c r="A31" s="49"/>
      <c r="B31" s="49"/>
      <c r="C31" s="49"/>
      <c r="D31" s="49"/>
      <c r="E31" s="46">
        <v>1.8000785154461507</v>
      </c>
      <c r="F31" s="45">
        <v>4.0725695661260772</v>
      </c>
      <c r="G31" s="46">
        <v>1.0458358142852782</v>
      </c>
      <c r="H31" s="47">
        <v>0.2155066657788306</v>
      </c>
      <c r="I31" s="48">
        <v>6.9734705242499945E-2</v>
      </c>
      <c r="J31" s="43"/>
      <c r="K31" s="43"/>
    </row>
    <row r="32" spans="1:11" ht="36" x14ac:dyDescent="0.4">
      <c r="A32" s="49"/>
      <c r="B32" s="49"/>
      <c r="C32" s="49"/>
      <c r="D32" s="49"/>
      <c r="E32" s="49"/>
      <c r="F32" s="49"/>
      <c r="G32" s="49"/>
      <c r="H32" s="49"/>
      <c r="I32" s="42" t="s">
        <v>146</v>
      </c>
      <c r="J32" s="43"/>
      <c r="K32" s="43"/>
    </row>
    <row r="33" spans="1:11" ht="18.5" thickBot="1" x14ac:dyDescent="0.45">
      <c r="A33" s="49"/>
      <c r="B33" s="49"/>
      <c r="C33" s="49"/>
      <c r="D33" s="49"/>
      <c r="E33" s="49"/>
      <c r="F33" s="49"/>
      <c r="G33" s="49"/>
      <c r="H33" s="49"/>
      <c r="I33" s="50">
        <v>0.219816802647787</v>
      </c>
      <c r="J33" s="43"/>
      <c r="K33" s="43"/>
    </row>
    <row r="34" spans="1:11" ht="18" x14ac:dyDescent="0.4">
      <c r="A34" s="49"/>
      <c r="B34" s="49"/>
      <c r="C34" s="49"/>
      <c r="D34" s="49"/>
      <c r="E34" s="49"/>
      <c r="F34" s="49"/>
      <c r="G34" s="49"/>
      <c r="H34" s="41" t="s">
        <v>147</v>
      </c>
      <c r="I34" s="42" t="s">
        <v>148</v>
      </c>
      <c r="J34" s="43"/>
      <c r="K34" s="43"/>
    </row>
    <row r="35" spans="1:11" ht="18.5" thickBot="1" x14ac:dyDescent="0.45">
      <c r="A35" s="49"/>
      <c r="B35" s="49"/>
      <c r="C35" s="49"/>
      <c r="D35" s="49"/>
      <c r="E35" s="49"/>
      <c r="F35" s="49"/>
      <c r="G35" s="49"/>
      <c r="H35" s="47">
        <v>0.40222944675681105</v>
      </c>
      <c r="I35" s="50">
        <v>0.4022300729139649</v>
      </c>
      <c r="J35" s="43"/>
      <c r="K35" s="43"/>
    </row>
    <row r="36" spans="1:11" ht="18" x14ac:dyDescent="0.4">
      <c r="A36" s="49"/>
      <c r="B36" s="49"/>
      <c r="C36" s="49"/>
      <c r="D36" s="49"/>
      <c r="E36" s="49"/>
      <c r="F36" s="49"/>
      <c r="G36" s="49"/>
      <c r="H36" s="41" t="s">
        <v>149</v>
      </c>
      <c r="I36" s="42" t="s">
        <v>148</v>
      </c>
      <c r="J36" s="43"/>
      <c r="K36" s="43"/>
    </row>
    <row r="37" spans="1:11" ht="18.5" thickBot="1" x14ac:dyDescent="0.45">
      <c r="A37" s="49"/>
      <c r="B37" s="49"/>
      <c r="C37" s="49"/>
      <c r="D37" s="49"/>
      <c r="E37" s="49"/>
      <c r="F37" s="49"/>
      <c r="G37" s="49"/>
      <c r="H37" s="47">
        <v>0.17855531526674667</v>
      </c>
      <c r="I37" s="50">
        <v>0.17855558269987354</v>
      </c>
      <c r="J37" s="43"/>
      <c r="K37" s="43"/>
    </row>
    <row r="38" spans="1:11" ht="18" x14ac:dyDescent="0.4">
      <c r="A38" s="49"/>
      <c r="B38" s="49"/>
      <c r="C38" s="49"/>
      <c r="D38" s="49"/>
      <c r="E38" s="49"/>
      <c r="F38" s="49"/>
      <c r="G38" s="49"/>
      <c r="H38" s="40" t="s">
        <v>150</v>
      </c>
      <c r="I38" s="42" t="s">
        <v>151</v>
      </c>
      <c r="J38" s="43"/>
      <c r="K38" s="43"/>
    </row>
    <row r="39" spans="1:11" ht="18.5" thickBot="1" x14ac:dyDescent="0.45">
      <c r="A39" s="49"/>
      <c r="B39" s="49"/>
      <c r="C39" s="49"/>
      <c r="D39" s="49"/>
      <c r="E39" s="49"/>
      <c r="F39" s="49"/>
      <c r="G39" s="49"/>
      <c r="H39" s="51">
        <v>0.27887268325263392</v>
      </c>
      <c r="I39" s="50">
        <v>0.27887266874313354</v>
      </c>
      <c r="J39" s="43"/>
      <c r="K39" s="43"/>
    </row>
    <row r="40" spans="1:11" ht="36" x14ac:dyDescent="0.4">
      <c r="A40" s="49"/>
      <c r="B40" s="49"/>
      <c r="C40" s="49"/>
      <c r="D40" s="49"/>
      <c r="E40" s="49"/>
      <c r="F40" s="49"/>
      <c r="G40" s="41" t="s">
        <v>158</v>
      </c>
      <c r="H40" s="41" t="s">
        <v>159</v>
      </c>
      <c r="I40" s="42" t="s">
        <v>160</v>
      </c>
      <c r="J40" s="43"/>
      <c r="K40" s="43"/>
    </row>
    <row r="41" spans="1:11" ht="18.5" thickBot="1" x14ac:dyDescent="0.45">
      <c r="A41" s="49"/>
      <c r="B41" s="49"/>
      <c r="C41" s="49"/>
      <c r="D41" s="49"/>
      <c r="E41" s="49"/>
      <c r="F41" s="49"/>
      <c r="G41" s="46">
        <v>3.0084069938182831</v>
      </c>
      <c r="H41" s="46">
        <v>6.5227150508841163</v>
      </c>
      <c r="I41" s="58">
        <v>22.745658340851836</v>
      </c>
      <c r="J41" s="43"/>
      <c r="K41" s="43"/>
    </row>
    <row r="42" spans="1:11" ht="36" x14ac:dyDescent="0.4">
      <c r="A42" s="49"/>
      <c r="B42" s="49"/>
      <c r="C42" s="49"/>
      <c r="D42" s="49"/>
      <c r="E42" s="49"/>
      <c r="F42" s="49"/>
      <c r="G42" s="49"/>
      <c r="H42" s="40" t="s">
        <v>161</v>
      </c>
      <c r="I42" s="41" t="s">
        <v>162</v>
      </c>
      <c r="J42" s="41" t="s">
        <v>149</v>
      </c>
      <c r="K42" s="42" t="s">
        <v>148</v>
      </c>
    </row>
    <row r="43" spans="1:11" ht="18.5" thickBot="1" x14ac:dyDescent="0.45">
      <c r="A43" s="49"/>
      <c r="B43" s="49"/>
      <c r="C43" s="49"/>
      <c r="D43" s="49"/>
      <c r="E43" s="49"/>
      <c r="F43" s="49"/>
      <c r="G43" s="49"/>
      <c r="H43" s="45">
        <v>5.5908986150435283</v>
      </c>
      <c r="I43" s="46">
        <v>4.5388032314682016</v>
      </c>
      <c r="J43" s="46">
        <v>2.8189618460594441</v>
      </c>
      <c r="K43" s="53">
        <v>2.8189661676208608</v>
      </c>
    </row>
    <row r="44" spans="1:11" ht="36" x14ac:dyDescent="0.4">
      <c r="A44" s="49"/>
      <c r="B44" s="49"/>
      <c r="C44" s="49"/>
      <c r="D44" s="49"/>
      <c r="E44" s="49"/>
      <c r="F44" s="49"/>
      <c r="G44" s="49"/>
      <c r="H44" s="49"/>
      <c r="I44" s="49"/>
      <c r="J44" s="40" t="s">
        <v>163</v>
      </c>
      <c r="K44" s="42" t="s">
        <v>164</v>
      </c>
    </row>
    <row r="45" spans="1:11" ht="18.5" thickBot="1" x14ac:dyDescent="0.45">
      <c r="A45" s="49"/>
      <c r="B45" s="49"/>
      <c r="C45" s="49"/>
      <c r="D45" s="49"/>
      <c r="E45" s="49"/>
      <c r="F45" s="49"/>
      <c r="G45" s="49"/>
      <c r="H45" s="49"/>
      <c r="I45" s="49"/>
      <c r="J45" s="45">
        <v>1.957262596370565</v>
      </c>
      <c r="K45" s="53">
        <v>2.0159805142879486</v>
      </c>
    </row>
    <row r="46" spans="1:11" ht="36" x14ac:dyDescent="0.4">
      <c r="A46" s="49"/>
      <c r="B46" s="49"/>
      <c r="C46" s="49"/>
      <c r="D46" s="49"/>
      <c r="E46" s="49"/>
      <c r="F46" s="49"/>
      <c r="G46" s="49"/>
      <c r="H46" s="49"/>
      <c r="I46" s="49"/>
      <c r="J46" s="40" t="s">
        <v>150</v>
      </c>
      <c r="K46" s="42" t="s">
        <v>151</v>
      </c>
    </row>
    <row r="47" spans="1:11" ht="18.5" thickBot="1" x14ac:dyDescent="0.45">
      <c r="A47" s="49"/>
      <c r="B47" s="49"/>
      <c r="C47" s="49"/>
      <c r="D47" s="49"/>
      <c r="E47" s="49"/>
      <c r="F47" s="49"/>
      <c r="G47" s="49"/>
      <c r="H47" s="49"/>
      <c r="I47" s="49"/>
      <c r="J47" s="51">
        <v>0.17090068626397398</v>
      </c>
      <c r="K47" s="52">
        <v>0.17090068757534027</v>
      </c>
    </row>
    <row r="48" spans="1:11" ht="36" x14ac:dyDescent="0.4">
      <c r="A48" s="49"/>
      <c r="B48" s="49"/>
      <c r="C48" s="49"/>
      <c r="D48" s="49"/>
      <c r="E48" s="49"/>
      <c r="F48" s="49"/>
      <c r="G48" s="49"/>
      <c r="H48" s="49"/>
      <c r="I48" s="40" t="s">
        <v>150</v>
      </c>
      <c r="J48" s="42" t="s">
        <v>151</v>
      </c>
      <c r="K48" s="43"/>
    </row>
    <row r="49" spans="1:11" ht="18.5" thickBot="1" x14ac:dyDescent="0.45">
      <c r="A49" s="49"/>
      <c r="B49" s="49"/>
      <c r="C49" s="49"/>
      <c r="D49" s="49"/>
      <c r="E49" s="49"/>
      <c r="F49" s="49"/>
      <c r="G49" s="49"/>
      <c r="H49" s="49"/>
      <c r="I49" s="45">
        <v>1.1352095796318054</v>
      </c>
      <c r="J49" s="59">
        <v>1.1352095603942871</v>
      </c>
      <c r="K49" s="43"/>
    </row>
    <row r="50" spans="1:11" ht="18" x14ac:dyDescent="0.4">
      <c r="A50" s="49"/>
      <c r="B50" s="49"/>
      <c r="C50" s="49"/>
      <c r="D50" s="49"/>
      <c r="E50" s="49"/>
      <c r="F50" s="49"/>
      <c r="G50" s="49"/>
      <c r="H50" s="40" t="s">
        <v>150</v>
      </c>
      <c r="I50" s="42" t="s">
        <v>151</v>
      </c>
      <c r="J50" s="43"/>
      <c r="K50" s="43"/>
    </row>
    <row r="51" spans="1:11" ht="18.5" thickBot="1" x14ac:dyDescent="0.45">
      <c r="A51" s="49"/>
      <c r="B51" s="49"/>
      <c r="C51" s="49"/>
      <c r="D51" s="49"/>
      <c r="E51" s="49"/>
      <c r="F51" s="49"/>
      <c r="G51" s="49"/>
      <c r="H51" s="45">
        <v>1.7651249653498524</v>
      </c>
      <c r="I51" s="53">
        <v>1.7651249170303345</v>
      </c>
      <c r="J51" s="43"/>
      <c r="K51" s="43"/>
    </row>
    <row r="52" spans="1:11" ht="36" x14ac:dyDescent="0.4">
      <c r="A52" s="49"/>
      <c r="B52" s="49"/>
      <c r="C52" s="49"/>
      <c r="D52" s="49"/>
      <c r="E52" s="41" t="s">
        <v>165</v>
      </c>
      <c r="F52" s="40" t="s">
        <v>156</v>
      </c>
      <c r="G52" s="41" t="s">
        <v>157</v>
      </c>
      <c r="H52" s="41" t="s">
        <v>144</v>
      </c>
      <c r="I52" s="42" t="s">
        <v>145</v>
      </c>
      <c r="J52" s="43"/>
      <c r="K52" s="43"/>
    </row>
    <row r="53" spans="1:11" ht="18.5" thickBot="1" x14ac:dyDescent="0.45">
      <c r="A53" s="49"/>
      <c r="B53" s="49"/>
      <c r="C53" s="49"/>
      <c r="D53" s="49"/>
      <c r="E53" s="46">
        <v>1.9858636432678962</v>
      </c>
      <c r="F53" s="45">
        <v>4.4928973697481069</v>
      </c>
      <c r="G53" s="46">
        <v>1.1537760807037354</v>
      </c>
      <c r="H53" s="47">
        <v>0.23774900132191995</v>
      </c>
      <c r="I53" s="48">
        <v>7.6931984970962458E-2</v>
      </c>
      <c r="J53" s="43"/>
      <c r="K53" s="43"/>
    </row>
    <row r="54" spans="1:11" ht="36" x14ac:dyDescent="0.4">
      <c r="A54" s="49"/>
      <c r="B54" s="49"/>
      <c r="C54" s="49"/>
      <c r="D54" s="49"/>
      <c r="E54" s="49"/>
      <c r="F54" s="49"/>
      <c r="G54" s="49"/>
      <c r="H54" s="49"/>
      <c r="I54" s="42" t="s">
        <v>146</v>
      </c>
      <c r="J54" s="43"/>
      <c r="K54" s="43"/>
    </row>
    <row r="55" spans="1:11" ht="18.5" thickBot="1" x14ac:dyDescent="0.45">
      <c r="A55" s="49"/>
      <c r="B55" s="49"/>
      <c r="C55" s="49"/>
      <c r="D55" s="49"/>
      <c r="E55" s="49"/>
      <c r="F55" s="49"/>
      <c r="G55" s="49"/>
      <c r="H55" s="49"/>
      <c r="I55" s="50">
        <v>0.24250397128456161</v>
      </c>
      <c r="J55" s="43"/>
      <c r="K55" s="43"/>
    </row>
    <row r="56" spans="1:11" ht="18" x14ac:dyDescent="0.4">
      <c r="A56" s="49"/>
      <c r="B56" s="49"/>
      <c r="C56" s="49"/>
      <c r="D56" s="49"/>
      <c r="E56" s="49"/>
      <c r="F56" s="49"/>
      <c r="G56" s="49"/>
      <c r="H56" s="41" t="s">
        <v>147</v>
      </c>
      <c r="I56" s="42" t="s">
        <v>148</v>
      </c>
      <c r="J56" s="43"/>
      <c r="K56" s="43"/>
    </row>
    <row r="57" spans="1:11" ht="18.5" thickBot="1" x14ac:dyDescent="0.45">
      <c r="A57" s="49"/>
      <c r="B57" s="49"/>
      <c r="C57" s="49"/>
      <c r="D57" s="49"/>
      <c r="E57" s="49"/>
      <c r="F57" s="49"/>
      <c r="G57" s="49"/>
      <c r="H57" s="47">
        <v>0.44374334744171051</v>
      </c>
      <c r="I57" s="50">
        <v>0.44374402639724558</v>
      </c>
      <c r="J57" s="43"/>
      <c r="K57" s="43"/>
    </row>
    <row r="58" spans="1:11" ht="18" x14ac:dyDescent="0.4">
      <c r="A58" s="49"/>
      <c r="B58" s="49"/>
      <c r="C58" s="49"/>
      <c r="D58" s="49"/>
      <c r="E58" s="49"/>
      <c r="F58" s="49"/>
      <c r="G58" s="49"/>
      <c r="H58" s="41" t="s">
        <v>149</v>
      </c>
      <c r="I58" s="42" t="s">
        <v>148</v>
      </c>
      <c r="J58" s="43"/>
      <c r="K58" s="43"/>
    </row>
    <row r="59" spans="1:11" ht="18.5" thickBot="1" x14ac:dyDescent="0.45">
      <c r="A59" s="49"/>
      <c r="B59" s="49"/>
      <c r="C59" s="49"/>
      <c r="D59" s="49"/>
      <c r="E59" s="49"/>
      <c r="F59" s="49"/>
      <c r="G59" s="49"/>
      <c r="H59" s="47">
        <v>0.19698392034405288</v>
      </c>
      <c r="I59" s="50">
        <v>0.19698421964371796</v>
      </c>
      <c r="J59" s="43"/>
      <c r="K59" s="43"/>
    </row>
    <row r="60" spans="1:11" ht="18" x14ac:dyDescent="0.4">
      <c r="A60" s="49"/>
      <c r="B60" s="49"/>
      <c r="C60" s="49"/>
      <c r="D60" s="49"/>
      <c r="E60" s="49"/>
      <c r="F60" s="49"/>
      <c r="G60" s="49"/>
      <c r="H60" s="40" t="s">
        <v>150</v>
      </c>
      <c r="I60" s="42" t="s">
        <v>151</v>
      </c>
      <c r="J60" s="43"/>
      <c r="K60" s="43"/>
    </row>
    <row r="61" spans="1:11" ht="18.5" thickBot="1" x14ac:dyDescent="0.45">
      <c r="A61" s="49"/>
      <c r="B61" s="49"/>
      <c r="C61" s="49"/>
      <c r="D61" s="49"/>
      <c r="E61" s="49"/>
      <c r="F61" s="49"/>
      <c r="G61" s="49"/>
      <c r="H61" s="51">
        <v>0.30765499387068473</v>
      </c>
      <c r="I61" s="50">
        <v>0.30765500664710999</v>
      </c>
      <c r="J61" s="43"/>
      <c r="K61" s="43"/>
    </row>
    <row r="62" spans="1:11" ht="36" x14ac:dyDescent="0.4">
      <c r="A62" s="49"/>
      <c r="B62" s="49"/>
      <c r="C62" s="49"/>
      <c r="D62" s="49"/>
      <c r="E62" s="49"/>
      <c r="F62" s="49"/>
      <c r="G62" s="41" t="s">
        <v>158</v>
      </c>
      <c r="H62" s="41" t="s">
        <v>159</v>
      </c>
      <c r="I62" s="42" t="s">
        <v>160</v>
      </c>
      <c r="J62" s="43"/>
      <c r="K62" s="43"/>
    </row>
    <row r="63" spans="1:11" ht="18.5" thickBot="1" x14ac:dyDescent="0.45">
      <c r="A63" s="49"/>
      <c r="B63" s="49"/>
      <c r="C63" s="49"/>
      <c r="D63" s="49"/>
      <c r="E63" s="49"/>
      <c r="F63" s="49"/>
      <c r="G63" s="46">
        <v>3.3189033910274506</v>
      </c>
      <c r="H63" s="46">
        <v>7.1959220751436703</v>
      </c>
      <c r="I63" s="58">
        <v>25.093228607356924</v>
      </c>
      <c r="J63" s="43"/>
      <c r="K63" s="43"/>
    </row>
    <row r="64" spans="1:11" ht="36" x14ac:dyDescent="0.4">
      <c r="A64" s="49"/>
      <c r="B64" s="49"/>
      <c r="C64" s="49"/>
      <c r="D64" s="49"/>
      <c r="E64" s="49"/>
      <c r="F64" s="49"/>
      <c r="G64" s="49"/>
      <c r="H64" s="40" t="s">
        <v>161</v>
      </c>
      <c r="I64" s="41" t="s">
        <v>162</v>
      </c>
      <c r="J64" s="41" t="s">
        <v>149</v>
      </c>
      <c r="K64" s="42" t="s">
        <v>148</v>
      </c>
    </row>
    <row r="65" spans="1:11" ht="18.5" thickBot="1" x14ac:dyDescent="0.45">
      <c r="A65" s="49"/>
      <c r="B65" s="49"/>
      <c r="C65" s="49"/>
      <c r="D65" s="49"/>
      <c r="E65" s="49"/>
      <c r="F65" s="49"/>
      <c r="G65" s="49"/>
      <c r="H65" s="45">
        <v>6.167933207266004</v>
      </c>
      <c r="I65" s="46">
        <v>5.0072513576793671</v>
      </c>
      <c r="J65" s="46">
        <v>3.1099058386698517</v>
      </c>
      <c r="K65" s="53">
        <v>3.1099104733453533</v>
      </c>
    </row>
    <row r="66" spans="1:11" ht="36" x14ac:dyDescent="0.4">
      <c r="A66" s="49"/>
      <c r="B66" s="49"/>
      <c r="C66" s="49"/>
      <c r="D66" s="49"/>
      <c r="E66" s="49"/>
      <c r="F66" s="49"/>
      <c r="G66" s="49"/>
      <c r="H66" s="49"/>
      <c r="I66" s="49"/>
      <c r="J66" s="40" t="s">
        <v>163</v>
      </c>
      <c r="K66" s="42" t="s">
        <v>164</v>
      </c>
    </row>
    <row r="67" spans="1:11" ht="18.5" thickBot="1" x14ac:dyDescent="0.45">
      <c r="A67" s="49"/>
      <c r="B67" s="49"/>
      <c r="C67" s="49"/>
      <c r="D67" s="49"/>
      <c r="E67" s="49"/>
      <c r="F67" s="49"/>
      <c r="G67" s="49"/>
      <c r="H67" s="49"/>
      <c r="I67" s="49"/>
      <c r="J67" s="45">
        <v>2.1592709332947027</v>
      </c>
      <c r="K67" s="53">
        <v>2.2240491318702698</v>
      </c>
    </row>
    <row r="68" spans="1:11" ht="36" x14ac:dyDescent="0.4">
      <c r="A68" s="49"/>
      <c r="B68" s="49"/>
      <c r="C68" s="49"/>
      <c r="D68" s="49"/>
      <c r="E68" s="49"/>
      <c r="F68" s="49"/>
      <c r="G68" s="49"/>
      <c r="H68" s="49"/>
      <c r="I68" s="49"/>
      <c r="J68" s="40" t="s">
        <v>150</v>
      </c>
      <c r="K68" s="42" t="s">
        <v>151</v>
      </c>
    </row>
    <row r="69" spans="1:11" ht="18.5" thickBot="1" x14ac:dyDescent="0.45">
      <c r="A69" s="49"/>
      <c r="B69" s="49"/>
      <c r="C69" s="49"/>
      <c r="D69" s="49"/>
      <c r="E69" s="49"/>
      <c r="F69" s="49"/>
      <c r="G69" s="49"/>
      <c r="H69" s="49"/>
      <c r="I69" s="49"/>
      <c r="J69" s="51">
        <v>0.18853928185937202</v>
      </c>
      <c r="K69" s="52">
        <v>0.1885392814874649</v>
      </c>
    </row>
    <row r="70" spans="1:11" ht="36" x14ac:dyDescent="0.4">
      <c r="A70" s="49"/>
      <c r="B70" s="49"/>
      <c r="C70" s="49"/>
      <c r="D70" s="49"/>
      <c r="E70" s="49"/>
      <c r="F70" s="49"/>
      <c r="G70" s="49"/>
      <c r="H70" s="49"/>
      <c r="I70" s="40" t="s">
        <v>150</v>
      </c>
      <c r="J70" s="42" t="s">
        <v>151</v>
      </c>
      <c r="K70" s="43"/>
    </row>
    <row r="71" spans="1:11" ht="18.5" thickBot="1" x14ac:dyDescent="0.45">
      <c r="A71" s="49"/>
      <c r="B71" s="49"/>
      <c r="C71" s="49"/>
      <c r="D71" s="49"/>
      <c r="E71" s="49"/>
      <c r="F71" s="49"/>
      <c r="G71" s="49"/>
      <c r="H71" s="49"/>
      <c r="I71" s="45">
        <v>1.2523741213216781</v>
      </c>
      <c r="J71" s="59">
        <v>1.2523741722106934</v>
      </c>
      <c r="K71" s="43"/>
    </row>
    <row r="72" spans="1:11" ht="18" x14ac:dyDescent="0.4">
      <c r="A72" s="49"/>
      <c r="B72" s="49"/>
      <c r="C72" s="49"/>
      <c r="D72" s="49"/>
      <c r="E72" s="49"/>
      <c r="F72" s="49"/>
      <c r="G72" s="49"/>
      <c r="H72" s="40" t="s">
        <v>150</v>
      </c>
      <c r="I72" s="42" t="s">
        <v>151</v>
      </c>
      <c r="J72" s="43"/>
      <c r="K72" s="43"/>
    </row>
    <row r="73" spans="1:11" ht="18.5" thickBot="1" x14ac:dyDescent="0.45">
      <c r="A73" s="49"/>
      <c r="B73" s="49"/>
      <c r="C73" s="49"/>
      <c r="D73" s="49"/>
      <c r="E73" s="49"/>
      <c r="F73" s="49"/>
      <c r="G73" s="49"/>
      <c r="H73" s="45">
        <v>1.9473028645987789</v>
      </c>
      <c r="I73" s="59">
        <v>1.9473028182983398</v>
      </c>
      <c r="J73" s="43"/>
      <c r="K73" s="43"/>
    </row>
    <row r="74" spans="1:11" ht="18" x14ac:dyDescent="0.4">
      <c r="A74" s="49"/>
      <c r="B74" s="49"/>
      <c r="C74" s="49"/>
      <c r="D74" s="49"/>
      <c r="E74" s="40" t="s">
        <v>166</v>
      </c>
      <c r="F74" s="41" t="s">
        <v>157</v>
      </c>
      <c r="G74" s="41" t="s">
        <v>144</v>
      </c>
      <c r="H74" s="42" t="s">
        <v>145</v>
      </c>
      <c r="I74" s="43"/>
      <c r="J74" s="43"/>
      <c r="K74" s="43"/>
    </row>
    <row r="75" spans="1:11" ht="18.5" thickBot="1" x14ac:dyDescent="0.45">
      <c r="A75" s="49"/>
      <c r="B75" s="49"/>
      <c r="C75" s="49"/>
      <c r="D75" s="49"/>
      <c r="E75" s="45">
        <v>5.1979253630232565</v>
      </c>
      <c r="F75" s="46">
        <v>2.9430654563903813</v>
      </c>
      <c r="G75" s="47">
        <v>0.60645292565422626</v>
      </c>
      <c r="H75" s="50">
        <v>0.19623901471530825</v>
      </c>
      <c r="I75" s="43"/>
      <c r="J75" s="43"/>
      <c r="K75" s="43"/>
    </row>
    <row r="76" spans="1:11" ht="36" x14ac:dyDescent="0.4">
      <c r="A76" s="49"/>
      <c r="B76" s="49"/>
      <c r="C76" s="49"/>
      <c r="D76" s="49"/>
      <c r="E76" s="49"/>
      <c r="F76" s="49"/>
      <c r="G76" s="49"/>
      <c r="H76" s="42" t="s">
        <v>146</v>
      </c>
      <c r="I76" s="43"/>
      <c r="J76" s="43"/>
      <c r="K76" s="43"/>
    </row>
    <row r="77" spans="1:11" ht="18.5" thickBot="1" x14ac:dyDescent="0.45">
      <c r="A77" s="49"/>
      <c r="B77" s="49"/>
      <c r="C77" s="49"/>
      <c r="D77" s="49"/>
      <c r="E77" s="49"/>
      <c r="F77" s="49"/>
      <c r="G77" s="49"/>
      <c r="H77" s="50">
        <v>0.61858199040872097</v>
      </c>
      <c r="I77" s="43"/>
      <c r="J77" s="43"/>
      <c r="K77" s="43"/>
    </row>
    <row r="78" spans="1:11" ht="18" x14ac:dyDescent="0.4">
      <c r="A78" s="49"/>
      <c r="B78" s="49"/>
      <c r="C78" s="49"/>
      <c r="D78" s="49"/>
      <c r="E78" s="49"/>
      <c r="F78" s="49"/>
      <c r="G78" s="41" t="s">
        <v>147</v>
      </c>
      <c r="H78" s="42" t="s">
        <v>148</v>
      </c>
      <c r="I78" s="43"/>
      <c r="J78" s="43"/>
      <c r="K78" s="43"/>
    </row>
    <row r="79" spans="1:11" ht="18.5" thickBot="1" x14ac:dyDescent="0.45">
      <c r="A79" s="49"/>
      <c r="B79" s="49"/>
      <c r="C79" s="49"/>
      <c r="D79" s="49"/>
      <c r="E79" s="49"/>
      <c r="F79" s="49"/>
      <c r="G79" s="46">
        <v>1.1319057064355116</v>
      </c>
      <c r="H79" s="53">
        <v>1.1319074050876547</v>
      </c>
      <c r="I79" s="43"/>
      <c r="J79" s="43"/>
      <c r="K79" s="43"/>
    </row>
    <row r="80" spans="1:11" ht="18" x14ac:dyDescent="0.4">
      <c r="A80" s="49"/>
      <c r="B80" s="49"/>
      <c r="C80" s="49"/>
      <c r="D80" s="49"/>
      <c r="E80" s="49"/>
      <c r="F80" s="49"/>
      <c r="G80" s="41" t="s">
        <v>149</v>
      </c>
      <c r="H80" s="42" t="s">
        <v>148</v>
      </c>
      <c r="I80" s="43"/>
      <c r="J80" s="43"/>
      <c r="K80" s="43"/>
    </row>
    <row r="81" spans="1:11" ht="18.5" thickBot="1" x14ac:dyDescent="0.45">
      <c r="A81" s="49"/>
      <c r="B81" s="49"/>
      <c r="C81" s="49"/>
      <c r="D81" s="49"/>
      <c r="E81" s="49"/>
      <c r="F81" s="49"/>
      <c r="G81" s="47">
        <v>0.50246888161576408</v>
      </c>
      <c r="H81" s="50">
        <v>0.5024696520306644</v>
      </c>
      <c r="I81" s="43"/>
      <c r="J81" s="43"/>
      <c r="K81" s="43"/>
    </row>
    <row r="82" spans="1:11" ht="18" x14ac:dyDescent="0.4">
      <c r="A82" s="49"/>
      <c r="B82" s="49"/>
      <c r="C82" s="49"/>
      <c r="D82" s="49"/>
      <c r="E82" s="49"/>
      <c r="F82" s="49"/>
      <c r="G82" s="40" t="s">
        <v>150</v>
      </c>
      <c r="H82" s="42" t="s">
        <v>151</v>
      </c>
      <c r="I82" s="43"/>
      <c r="J82" s="43"/>
      <c r="K82" s="43"/>
    </row>
    <row r="83" spans="1:11" ht="18.5" thickBot="1" x14ac:dyDescent="0.45">
      <c r="A83" s="49"/>
      <c r="B83" s="49"/>
      <c r="C83" s="49"/>
      <c r="D83" s="49"/>
      <c r="E83" s="49"/>
      <c r="F83" s="49"/>
      <c r="G83" s="51">
        <v>0.78476994682462076</v>
      </c>
      <c r="H83" s="50">
        <v>0.78476995229721069</v>
      </c>
      <c r="I83" s="43"/>
      <c r="J83" s="43"/>
      <c r="K83" s="43"/>
    </row>
    <row r="84" spans="1:11" ht="18" x14ac:dyDescent="0.4">
      <c r="A84" s="49"/>
      <c r="B84" s="49"/>
      <c r="C84" s="49"/>
      <c r="D84" s="49"/>
      <c r="E84" s="49"/>
      <c r="F84" s="41" t="s">
        <v>143</v>
      </c>
      <c r="G84" s="41" t="s">
        <v>144</v>
      </c>
      <c r="H84" s="42" t="s">
        <v>145</v>
      </c>
      <c r="I84" s="43"/>
      <c r="J84" s="43"/>
      <c r="K84" s="43"/>
    </row>
    <row r="85" spans="1:11" ht="18.5" thickBot="1" x14ac:dyDescent="0.45">
      <c r="A85" s="49"/>
      <c r="B85" s="49"/>
      <c r="C85" s="49"/>
      <c r="D85" s="49"/>
      <c r="E85" s="49"/>
      <c r="F85" s="46">
        <v>3.8028023452758788</v>
      </c>
      <c r="G85" s="47">
        <v>0.78361173741501566</v>
      </c>
      <c r="H85" s="50">
        <v>0.2535649185890258</v>
      </c>
      <c r="I85" s="43"/>
      <c r="J85" s="43"/>
      <c r="K85" s="43"/>
    </row>
    <row r="86" spans="1:11" ht="36" x14ac:dyDescent="0.4">
      <c r="A86" s="49"/>
      <c r="B86" s="49"/>
      <c r="C86" s="49"/>
      <c r="D86" s="49"/>
      <c r="E86" s="49"/>
      <c r="F86" s="49"/>
      <c r="G86" s="49"/>
      <c r="H86" s="42" t="s">
        <v>146</v>
      </c>
      <c r="I86" s="43"/>
      <c r="J86" s="43"/>
      <c r="K86" s="43"/>
    </row>
    <row r="87" spans="1:11" ht="18.5" thickBot="1" x14ac:dyDescent="0.45">
      <c r="A87" s="49"/>
      <c r="B87" s="49"/>
      <c r="C87" s="49"/>
      <c r="D87" s="49"/>
      <c r="E87" s="49"/>
      <c r="F87" s="49"/>
      <c r="G87" s="49"/>
      <c r="H87" s="50">
        <v>0.79928393579724399</v>
      </c>
      <c r="I87" s="43"/>
      <c r="J87" s="43"/>
      <c r="K87" s="43"/>
    </row>
    <row r="88" spans="1:11" ht="18" x14ac:dyDescent="0.4">
      <c r="A88" s="49"/>
      <c r="B88" s="49"/>
      <c r="C88" s="49"/>
      <c r="D88" s="49"/>
      <c r="E88" s="49"/>
      <c r="F88" s="49"/>
      <c r="G88" s="41" t="s">
        <v>147</v>
      </c>
      <c r="H88" s="42" t="s">
        <v>148</v>
      </c>
      <c r="I88" s="43"/>
      <c r="J88" s="43"/>
      <c r="K88" s="43"/>
    </row>
    <row r="89" spans="1:11" ht="18.5" thickBot="1" x14ac:dyDescent="0.45">
      <c r="A89" s="49"/>
      <c r="B89" s="49"/>
      <c r="C89" s="49"/>
      <c r="D89" s="49"/>
      <c r="E89" s="49"/>
      <c r="F89" s="49"/>
      <c r="G89" s="46">
        <v>1.4625613294767368</v>
      </c>
      <c r="H89" s="53">
        <v>1.4625636045131103</v>
      </c>
      <c r="I89" s="43"/>
      <c r="J89" s="43"/>
      <c r="K89" s="43"/>
    </row>
    <row r="90" spans="1:11" ht="18" x14ac:dyDescent="0.4">
      <c r="A90" s="49"/>
      <c r="B90" s="49"/>
      <c r="C90" s="49"/>
      <c r="D90" s="49"/>
      <c r="E90" s="49"/>
      <c r="F90" s="49"/>
      <c r="G90" s="41" t="s">
        <v>149</v>
      </c>
      <c r="H90" s="42" t="s">
        <v>148</v>
      </c>
      <c r="I90" s="43"/>
      <c r="J90" s="43"/>
      <c r="K90" s="43"/>
    </row>
    <row r="91" spans="1:11" ht="18.5" thickBot="1" x14ac:dyDescent="0.45">
      <c r="A91" s="49"/>
      <c r="B91" s="49"/>
      <c r="C91" s="49"/>
      <c r="D91" s="49"/>
      <c r="E91" s="49"/>
      <c r="F91" s="49"/>
      <c r="G91" s="47">
        <v>0.64925156869373035</v>
      </c>
      <c r="H91" s="50">
        <v>0.64925257263971259</v>
      </c>
      <c r="I91" s="43"/>
      <c r="J91" s="43"/>
      <c r="K91" s="43"/>
    </row>
    <row r="92" spans="1:11" ht="18" x14ac:dyDescent="0.4">
      <c r="A92" s="49"/>
      <c r="B92" s="49"/>
      <c r="C92" s="49"/>
      <c r="D92" s="49"/>
      <c r="E92" s="49"/>
      <c r="F92" s="49"/>
      <c r="G92" s="40" t="s">
        <v>150</v>
      </c>
      <c r="H92" s="42" t="s">
        <v>151</v>
      </c>
      <c r="I92" s="43"/>
      <c r="J92" s="43"/>
      <c r="K92" s="43"/>
    </row>
    <row r="93" spans="1:11" ht="18.5" thickBot="1" x14ac:dyDescent="0.45">
      <c r="A93" s="49"/>
      <c r="B93" s="49"/>
      <c r="C93" s="49"/>
      <c r="D93" s="49"/>
      <c r="E93" s="49"/>
      <c r="F93" s="49"/>
      <c r="G93" s="60">
        <v>1.014019251104993</v>
      </c>
      <c r="H93" s="59">
        <v>1.014019250869751</v>
      </c>
      <c r="I93" s="43"/>
      <c r="J93" s="43"/>
      <c r="K93" s="43"/>
    </row>
    <row r="94" spans="1:11" ht="36" x14ac:dyDescent="0.4">
      <c r="A94" s="49"/>
      <c r="B94" s="49"/>
      <c r="C94" s="49"/>
      <c r="D94" s="40" t="s">
        <v>167</v>
      </c>
      <c r="E94" s="40" t="s">
        <v>168</v>
      </c>
      <c r="F94" s="42" t="s">
        <v>169</v>
      </c>
      <c r="G94" s="43"/>
      <c r="H94" s="43"/>
      <c r="I94" s="43"/>
      <c r="J94" s="43"/>
      <c r="K94" s="43"/>
    </row>
    <row r="95" spans="1:11" ht="18.5" thickBot="1" x14ac:dyDescent="0.45">
      <c r="A95" s="49"/>
      <c r="B95" s="49"/>
      <c r="C95" s="49"/>
      <c r="D95" s="61">
        <v>20.777031073459469</v>
      </c>
      <c r="E95" s="61">
        <v>41.554061889648438</v>
      </c>
      <c r="F95" s="58">
        <v>44.681005046844483</v>
      </c>
      <c r="G95" s="43"/>
      <c r="H95" s="43"/>
      <c r="I95" s="43"/>
      <c r="J95" s="43"/>
      <c r="K95" s="43"/>
    </row>
    <row r="96" spans="1:11" ht="36" x14ac:dyDescent="0.4">
      <c r="A96" s="49"/>
      <c r="B96" s="49"/>
      <c r="C96" s="49"/>
      <c r="D96" s="41" t="s">
        <v>170</v>
      </c>
      <c r="E96" s="41" t="s">
        <v>171</v>
      </c>
      <c r="F96" s="41" t="s">
        <v>172</v>
      </c>
      <c r="G96" s="40" t="s">
        <v>173</v>
      </c>
      <c r="H96" s="42" t="s">
        <v>145</v>
      </c>
      <c r="I96" s="43"/>
      <c r="J96" s="43"/>
      <c r="K96" s="43"/>
    </row>
    <row r="97" spans="1:11" ht="18.5" thickBot="1" x14ac:dyDescent="0.45">
      <c r="A97" s="49"/>
      <c r="B97" s="49"/>
      <c r="C97" s="49"/>
      <c r="D97" s="62">
        <v>20.106804264638196</v>
      </c>
      <c r="E97" s="46">
        <v>1.5372174546110728</v>
      </c>
      <c r="F97" s="47">
        <v>0.44626862003543061</v>
      </c>
      <c r="G97" s="51">
        <v>0.45500585038296926</v>
      </c>
      <c r="H97" s="53">
        <v>1.2758364156484603</v>
      </c>
      <c r="I97" s="43"/>
      <c r="J97" s="43"/>
      <c r="K97" s="43"/>
    </row>
    <row r="98" spans="1:11" ht="18" x14ac:dyDescent="0.4">
      <c r="A98" s="49"/>
      <c r="B98" s="49"/>
      <c r="C98" s="49"/>
      <c r="D98" s="49"/>
      <c r="E98" s="49"/>
      <c r="F98" s="49"/>
      <c r="G98" s="49"/>
      <c r="H98" s="42" t="s">
        <v>164</v>
      </c>
      <c r="I98" s="43"/>
      <c r="J98" s="43"/>
      <c r="K98" s="43"/>
    </row>
    <row r="99" spans="1:11" ht="18.5" thickBot="1" x14ac:dyDescent="0.45">
      <c r="A99" s="49"/>
      <c r="B99" s="49"/>
      <c r="C99" s="49"/>
      <c r="D99" s="49"/>
      <c r="E99" s="49"/>
      <c r="F99" s="49"/>
      <c r="G99" s="49"/>
      <c r="H99" s="50">
        <v>0.46092093047499655</v>
      </c>
      <c r="I99" s="43"/>
      <c r="J99" s="43"/>
      <c r="K99" s="43"/>
    </row>
    <row r="100" spans="1:11" ht="36" x14ac:dyDescent="0.4">
      <c r="A100" s="49"/>
      <c r="B100" s="49"/>
      <c r="C100" s="49"/>
      <c r="D100" s="49"/>
      <c r="E100" s="49"/>
      <c r="F100" s="41" t="s">
        <v>174</v>
      </c>
      <c r="G100" s="40" t="s">
        <v>173</v>
      </c>
      <c r="H100" s="42" t="s">
        <v>145</v>
      </c>
      <c r="I100" s="43"/>
      <c r="J100" s="43"/>
      <c r="K100" s="43"/>
    </row>
    <row r="101" spans="1:11" ht="18.5" thickBot="1" x14ac:dyDescent="0.45">
      <c r="A101" s="49"/>
      <c r="B101" s="49"/>
      <c r="C101" s="49"/>
      <c r="D101" s="49"/>
      <c r="E101" s="49"/>
      <c r="F101" s="46">
        <v>1.0953888476534654</v>
      </c>
      <c r="G101" s="45">
        <v>1.1119227463720087</v>
      </c>
      <c r="H101" s="53">
        <v>3.1178313655853271</v>
      </c>
      <c r="I101" s="43"/>
      <c r="J101" s="43"/>
      <c r="K101" s="43"/>
    </row>
    <row r="102" spans="1:11" ht="18" x14ac:dyDescent="0.4">
      <c r="A102" s="49"/>
      <c r="B102" s="49"/>
      <c r="C102" s="49"/>
      <c r="D102" s="49"/>
      <c r="E102" s="49"/>
      <c r="F102" s="49"/>
      <c r="G102" s="49"/>
      <c r="H102" s="42" t="s">
        <v>164</v>
      </c>
      <c r="I102" s="43"/>
      <c r="J102" s="43"/>
      <c r="K102" s="43"/>
    </row>
    <row r="103" spans="1:11" ht="18.5" thickBot="1" x14ac:dyDescent="0.45">
      <c r="A103" s="49"/>
      <c r="B103" s="49"/>
      <c r="C103" s="49"/>
      <c r="D103" s="49"/>
      <c r="E103" s="49"/>
      <c r="F103" s="49"/>
      <c r="G103" s="49"/>
      <c r="H103" s="53">
        <v>1.1263777365684509</v>
      </c>
      <c r="I103" s="43"/>
      <c r="J103" s="43"/>
      <c r="K103" s="43"/>
    </row>
    <row r="104" spans="1:11" ht="36" x14ac:dyDescent="0.4">
      <c r="A104" s="49"/>
      <c r="B104" s="49"/>
      <c r="C104" s="49"/>
      <c r="D104" s="49"/>
      <c r="E104" s="40" t="s">
        <v>175</v>
      </c>
      <c r="F104" s="40" t="s">
        <v>176</v>
      </c>
      <c r="G104" s="41" t="s">
        <v>177</v>
      </c>
      <c r="H104" s="41" t="s">
        <v>144</v>
      </c>
      <c r="I104" s="42" t="s">
        <v>145</v>
      </c>
      <c r="J104" s="43"/>
      <c r="K104" s="43"/>
    </row>
    <row r="105" spans="1:11" ht="18.5" thickBot="1" x14ac:dyDescent="0.45">
      <c r="A105" s="49"/>
      <c r="B105" s="49"/>
      <c r="C105" s="49"/>
      <c r="D105" s="49"/>
      <c r="E105" s="45">
        <v>1.2605183127810797</v>
      </c>
      <c r="F105" s="45">
        <v>1.2605183124542236</v>
      </c>
      <c r="G105" s="46">
        <v>2.6392102167010307</v>
      </c>
      <c r="H105" s="46">
        <v>2.6706239953111011</v>
      </c>
      <c r="I105" s="50">
        <v>0.86417360640433993</v>
      </c>
      <c r="J105" s="43"/>
      <c r="K105" s="43"/>
    </row>
    <row r="106" spans="1:11" ht="36" x14ac:dyDescent="0.4">
      <c r="A106" s="49"/>
      <c r="B106" s="49"/>
      <c r="C106" s="49"/>
      <c r="D106" s="49"/>
      <c r="E106" s="49"/>
      <c r="F106" s="49"/>
      <c r="G106" s="49"/>
      <c r="H106" s="49"/>
      <c r="I106" s="42" t="s">
        <v>146</v>
      </c>
      <c r="J106" s="43"/>
      <c r="K106" s="43"/>
    </row>
    <row r="107" spans="1:11" ht="18.5" thickBot="1" x14ac:dyDescent="0.45">
      <c r="A107" s="49"/>
      <c r="B107" s="49"/>
      <c r="C107" s="49"/>
      <c r="D107" s="49"/>
      <c r="E107" s="49"/>
      <c r="F107" s="49"/>
      <c r="G107" s="49"/>
      <c r="H107" s="49"/>
      <c r="I107" s="59">
        <v>2.7240364526074994</v>
      </c>
      <c r="J107" s="43"/>
      <c r="K107" s="43"/>
    </row>
    <row r="108" spans="1:11" ht="18" x14ac:dyDescent="0.4">
      <c r="A108" s="49"/>
      <c r="B108" s="49"/>
      <c r="C108" s="49"/>
      <c r="D108" s="49"/>
      <c r="E108" s="49"/>
      <c r="F108" s="49"/>
      <c r="G108" s="41" t="s">
        <v>149</v>
      </c>
      <c r="H108" s="42" t="s">
        <v>148</v>
      </c>
      <c r="I108" s="43"/>
      <c r="J108" s="43"/>
      <c r="K108" s="43"/>
    </row>
    <row r="109" spans="1:11" ht="18.5" thickBot="1" x14ac:dyDescent="0.45">
      <c r="A109" s="49"/>
      <c r="B109" s="49"/>
      <c r="C109" s="49"/>
      <c r="D109" s="49"/>
      <c r="E109" s="49"/>
      <c r="F109" s="49"/>
      <c r="G109" s="47">
        <v>0.46773674864745141</v>
      </c>
      <c r="H109" s="50">
        <v>0.46773746579141062</v>
      </c>
      <c r="I109" s="43"/>
      <c r="J109" s="43"/>
      <c r="K109" s="43"/>
    </row>
    <row r="110" spans="1:11" ht="18" x14ac:dyDescent="0.4">
      <c r="A110" s="49"/>
      <c r="B110" s="49"/>
      <c r="C110" s="49"/>
      <c r="D110" s="49"/>
      <c r="E110" s="49"/>
      <c r="F110" s="49"/>
      <c r="G110" s="40" t="s">
        <v>150</v>
      </c>
      <c r="H110" s="42" t="s">
        <v>151</v>
      </c>
      <c r="I110" s="43"/>
      <c r="J110" s="43"/>
      <c r="K110" s="43"/>
    </row>
    <row r="111" spans="1:11" ht="18.5" thickBot="1" x14ac:dyDescent="0.45">
      <c r="A111" s="49"/>
      <c r="B111" s="49"/>
      <c r="C111" s="49"/>
      <c r="D111" s="49"/>
      <c r="E111" s="49"/>
      <c r="F111" s="49"/>
      <c r="G111" s="60">
        <v>5.7499929392743105</v>
      </c>
      <c r="H111" s="59">
        <v>5.749992847442627</v>
      </c>
      <c r="I111" s="43"/>
      <c r="J111" s="43"/>
      <c r="K111" s="43"/>
    </row>
    <row r="112" spans="1:11" ht="18" x14ac:dyDescent="0.4">
      <c r="A112" s="49"/>
      <c r="B112" s="49"/>
      <c r="C112" s="49"/>
      <c r="D112" s="49"/>
      <c r="E112" s="41" t="s">
        <v>149</v>
      </c>
      <c r="F112" s="42" t="s">
        <v>148</v>
      </c>
      <c r="G112" s="43"/>
      <c r="H112" s="43"/>
      <c r="I112" s="43"/>
      <c r="J112" s="43"/>
      <c r="K112" s="43"/>
    </row>
    <row r="113" spans="1:11" ht="18.5" thickBot="1" x14ac:dyDescent="0.45">
      <c r="A113" s="49"/>
      <c r="B113" s="49"/>
      <c r="C113" s="49"/>
      <c r="D113" s="49"/>
      <c r="E113" s="62">
        <v>30.744349092221455</v>
      </c>
      <c r="F113" s="58">
        <v>30.744395519700397</v>
      </c>
      <c r="G113" s="43"/>
      <c r="H113" s="43"/>
      <c r="I113" s="43"/>
      <c r="J113" s="43"/>
      <c r="K113" s="43"/>
    </row>
    <row r="114" spans="1:11" ht="18" x14ac:dyDescent="0.4">
      <c r="A114" s="49"/>
      <c r="B114" s="49"/>
      <c r="C114" s="49"/>
      <c r="D114" s="41" t="s">
        <v>177</v>
      </c>
      <c r="E114" s="41" t="s">
        <v>144</v>
      </c>
      <c r="F114" s="42" t="s">
        <v>145</v>
      </c>
      <c r="G114" s="43"/>
      <c r="H114" s="43"/>
      <c r="I114" s="43"/>
      <c r="J114" s="43"/>
      <c r="K114" s="43"/>
    </row>
    <row r="115" spans="1:11" ht="18.5" thickBot="1" x14ac:dyDescent="0.45">
      <c r="A115" s="49"/>
      <c r="B115" s="49"/>
      <c r="C115" s="49"/>
      <c r="D115" s="46">
        <v>3.3511340441063657</v>
      </c>
      <c r="E115" s="46">
        <v>3.3910216606030326</v>
      </c>
      <c r="F115" s="53">
        <v>1.097283427801125</v>
      </c>
      <c r="G115" s="43"/>
      <c r="H115" s="43"/>
      <c r="I115" s="43"/>
      <c r="J115" s="43"/>
      <c r="K115" s="43"/>
    </row>
    <row r="116" spans="1:11" ht="36" x14ac:dyDescent="0.4">
      <c r="A116" s="49"/>
      <c r="B116" s="49"/>
      <c r="C116" s="49"/>
      <c r="D116" s="49"/>
      <c r="E116" s="49"/>
      <c r="F116" s="42" t="s">
        <v>146</v>
      </c>
      <c r="G116" s="43"/>
      <c r="H116" s="43"/>
      <c r="I116" s="43"/>
      <c r="J116" s="43"/>
      <c r="K116" s="43"/>
    </row>
    <row r="117" spans="1:11" ht="18.5" thickBot="1" x14ac:dyDescent="0.45">
      <c r="A117" s="49"/>
      <c r="B117" s="49"/>
      <c r="C117" s="49"/>
      <c r="D117" s="49"/>
      <c r="E117" s="49"/>
      <c r="F117" s="59">
        <v>3.4588421053602816</v>
      </c>
      <c r="G117" s="43"/>
      <c r="H117" s="43"/>
      <c r="I117" s="43"/>
      <c r="J117" s="43"/>
      <c r="K117" s="43"/>
    </row>
    <row r="118" spans="1:11" ht="36" x14ac:dyDescent="0.4">
      <c r="A118" s="49"/>
      <c r="B118" s="49"/>
      <c r="C118" s="49"/>
      <c r="D118" s="41" t="s">
        <v>149</v>
      </c>
      <c r="E118" s="42" t="s">
        <v>148</v>
      </c>
      <c r="F118" s="43"/>
      <c r="G118" s="43"/>
      <c r="H118" s="43"/>
      <c r="I118" s="43"/>
      <c r="J118" s="43"/>
      <c r="K118" s="43"/>
    </row>
    <row r="119" spans="1:11" ht="18.5" thickBot="1" x14ac:dyDescent="0.45">
      <c r="A119" s="49"/>
      <c r="B119" s="49"/>
      <c r="C119" s="49"/>
      <c r="D119" s="56">
        <v>3003.8560231156234</v>
      </c>
      <c r="E119" s="57">
        <v>3003.8605485191401</v>
      </c>
      <c r="F119" s="43"/>
      <c r="G119" s="43"/>
      <c r="H119" s="43"/>
      <c r="I119" s="43"/>
      <c r="J119" s="43"/>
      <c r="K119" s="43"/>
    </row>
    <row r="120" spans="1:11" ht="36" x14ac:dyDescent="0.4">
      <c r="A120" s="49"/>
      <c r="B120" s="49"/>
      <c r="C120" s="49"/>
      <c r="D120" s="41" t="s">
        <v>178</v>
      </c>
      <c r="E120" s="40" t="s">
        <v>179</v>
      </c>
      <c r="F120" s="42" t="s">
        <v>180</v>
      </c>
      <c r="G120" s="43"/>
      <c r="H120" s="43"/>
      <c r="I120" s="43"/>
      <c r="J120" s="43"/>
      <c r="K120" s="43"/>
    </row>
    <row r="121" spans="1:11" ht="18.5" thickBot="1" x14ac:dyDescent="0.45">
      <c r="A121" s="49"/>
      <c r="B121" s="49"/>
      <c r="C121" s="49"/>
      <c r="D121" s="62">
        <v>38.202928102812571</v>
      </c>
      <c r="E121" s="61">
        <v>85.7692462260529</v>
      </c>
      <c r="F121" s="58">
        <v>85.769248962402344</v>
      </c>
      <c r="G121" s="43"/>
      <c r="H121" s="43"/>
      <c r="I121" s="43"/>
      <c r="J121" s="43"/>
      <c r="K121" s="43"/>
    </row>
    <row r="122" spans="1:11" ht="36" x14ac:dyDescent="0.4">
      <c r="A122" s="49"/>
      <c r="B122" s="49"/>
      <c r="C122" s="49"/>
      <c r="D122" s="41" t="s">
        <v>181</v>
      </c>
      <c r="E122" s="40" t="s">
        <v>179</v>
      </c>
      <c r="F122" s="42" t="s">
        <v>180</v>
      </c>
      <c r="G122" s="43"/>
      <c r="H122" s="43"/>
      <c r="I122" s="43"/>
      <c r="J122" s="43"/>
      <c r="K122" s="43"/>
    </row>
    <row r="123" spans="1:11" ht="18.5" thickBot="1" x14ac:dyDescent="0.45">
      <c r="A123" s="49"/>
      <c r="B123" s="49"/>
      <c r="C123" s="49"/>
      <c r="D123" s="55">
        <v>128.01332048486319</v>
      </c>
      <c r="E123" s="54">
        <v>103.61955140917154</v>
      </c>
      <c r="F123" s="63">
        <v>103.61955261230469</v>
      </c>
      <c r="G123" s="43"/>
      <c r="H123" s="43"/>
      <c r="I123" s="43"/>
      <c r="J123" s="43"/>
      <c r="K123" s="43"/>
    </row>
    <row r="124" spans="1:11" ht="18" x14ac:dyDescent="0.4">
      <c r="A124" s="49"/>
      <c r="B124" s="49"/>
      <c r="C124" s="49"/>
      <c r="D124" s="49"/>
      <c r="E124" s="40" t="s">
        <v>150</v>
      </c>
      <c r="F124" s="42" t="s">
        <v>151</v>
      </c>
      <c r="G124" s="43"/>
      <c r="H124" s="43"/>
      <c r="I124" s="43"/>
      <c r="J124" s="43"/>
      <c r="K124" s="43"/>
    </row>
    <row r="125" spans="1:11" ht="18.5" thickBot="1" x14ac:dyDescent="0.45">
      <c r="A125" s="49"/>
      <c r="B125" s="49"/>
      <c r="C125" s="49"/>
      <c r="D125" s="49"/>
      <c r="E125" s="61">
        <v>30.24606711418236</v>
      </c>
      <c r="F125" s="58">
        <v>30.246067047119141</v>
      </c>
      <c r="G125" s="43"/>
      <c r="H125" s="43"/>
      <c r="I125" s="43"/>
      <c r="J125" s="43"/>
      <c r="K125" s="43"/>
    </row>
    <row r="126" spans="1:11" ht="36" x14ac:dyDescent="0.4">
      <c r="A126" s="49"/>
      <c r="B126" s="49"/>
      <c r="C126" s="49"/>
      <c r="D126" s="41" t="s">
        <v>182</v>
      </c>
      <c r="E126" s="40" t="s">
        <v>161</v>
      </c>
      <c r="F126" s="41" t="s">
        <v>162</v>
      </c>
      <c r="G126" s="41" t="s">
        <v>149</v>
      </c>
      <c r="H126" s="42" t="s">
        <v>148</v>
      </c>
      <c r="I126" s="43"/>
      <c r="J126" s="43"/>
      <c r="K126" s="43"/>
    </row>
    <row r="127" spans="1:11" ht="18.5" thickBot="1" x14ac:dyDescent="0.45">
      <c r="A127" s="49"/>
      <c r="B127" s="49"/>
      <c r="C127" s="49"/>
      <c r="D127" s="62">
        <v>14.074762985246736</v>
      </c>
      <c r="E127" s="45">
        <v>4.0289009940624236</v>
      </c>
      <c r="F127" s="46">
        <v>3.2707424911308292</v>
      </c>
      <c r="G127" s="46">
        <v>2.0313941529824016</v>
      </c>
      <c r="H127" s="53">
        <v>2.0313973482900662</v>
      </c>
      <c r="I127" s="43"/>
      <c r="J127" s="43"/>
      <c r="K127" s="43"/>
    </row>
    <row r="128" spans="1:11" ht="18" x14ac:dyDescent="0.4">
      <c r="A128" s="49"/>
      <c r="B128" s="49"/>
      <c r="C128" s="49"/>
      <c r="D128" s="49"/>
      <c r="E128" s="49"/>
      <c r="F128" s="49"/>
      <c r="G128" s="40" t="s">
        <v>163</v>
      </c>
      <c r="H128" s="42" t="s">
        <v>164</v>
      </c>
      <c r="I128" s="43"/>
      <c r="J128" s="43"/>
      <c r="K128" s="43"/>
    </row>
    <row r="129" spans="1:11" ht="18.5" thickBot="1" x14ac:dyDescent="0.45">
      <c r="A129" s="49"/>
      <c r="B129" s="49"/>
      <c r="C129" s="49"/>
      <c r="D129" s="49"/>
      <c r="E129" s="49"/>
      <c r="F129" s="49"/>
      <c r="G129" s="45">
        <v>1.4104383142596379</v>
      </c>
      <c r="H129" s="53">
        <v>1.4527514481544495</v>
      </c>
      <c r="I129" s="43"/>
      <c r="J129" s="43"/>
      <c r="K129" s="43"/>
    </row>
    <row r="130" spans="1:11" ht="18" x14ac:dyDescent="0.4">
      <c r="A130" s="49"/>
      <c r="B130" s="49"/>
      <c r="C130" s="49"/>
      <c r="D130" s="49"/>
      <c r="E130" s="49"/>
      <c r="F130" s="49"/>
      <c r="G130" s="40" t="s">
        <v>150</v>
      </c>
      <c r="H130" s="42" t="s">
        <v>151</v>
      </c>
      <c r="I130" s="43"/>
      <c r="J130" s="43"/>
      <c r="K130" s="43"/>
    </row>
    <row r="131" spans="1:11" ht="18.5" thickBot="1" x14ac:dyDescent="0.45">
      <c r="A131" s="49"/>
      <c r="B131" s="49"/>
      <c r="C131" s="49"/>
      <c r="D131" s="49"/>
      <c r="E131" s="49"/>
      <c r="F131" s="49"/>
      <c r="G131" s="51">
        <v>0.12315408074877354</v>
      </c>
      <c r="H131" s="52">
        <v>0.12315408140420914</v>
      </c>
      <c r="I131" s="43"/>
      <c r="J131" s="43"/>
      <c r="K131" s="43"/>
    </row>
    <row r="132" spans="1:11" ht="18" x14ac:dyDescent="0.4">
      <c r="A132" s="49"/>
      <c r="B132" s="49"/>
      <c r="C132" s="49"/>
      <c r="D132" s="49"/>
      <c r="E132" s="49"/>
      <c r="F132" s="40" t="s">
        <v>150</v>
      </c>
      <c r="G132" s="42" t="s">
        <v>151</v>
      </c>
      <c r="H132" s="43"/>
      <c r="I132" s="43"/>
      <c r="J132" s="43"/>
      <c r="K132" s="43"/>
    </row>
    <row r="133" spans="1:11" ht="18.5" thickBot="1" x14ac:dyDescent="0.45">
      <c r="A133" s="49"/>
      <c r="B133" s="49"/>
      <c r="C133" s="49"/>
      <c r="D133" s="49"/>
      <c r="E133" s="49"/>
      <c r="F133" s="51">
        <v>0.81805225278282157</v>
      </c>
      <c r="G133" s="50">
        <v>0.81805223226547241</v>
      </c>
      <c r="H133" s="43"/>
      <c r="I133" s="43"/>
      <c r="J133" s="43"/>
      <c r="K133" s="43"/>
    </row>
    <row r="134" spans="1:11" ht="36" x14ac:dyDescent="0.4">
      <c r="A134" s="49"/>
      <c r="B134" s="49"/>
      <c r="C134" s="49"/>
      <c r="D134" s="49"/>
      <c r="E134" s="40" t="s">
        <v>183</v>
      </c>
      <c r="F134" s="41" t="s">
        <v>184</v>
      </c>
      <c r="G134" s="42" t="s">
        <v>185</v>
      </c>
      <c r="H134" s="43"/>
      <c r="I134" s="43"/>
      <c r="J134" s="43"/>
      <c r="K134" s="43"/>
    </row>
    <row r="135" spans="1:11" ht="18.5" thickBot="1" x14ac:dyDescent="0.45">
      <c r="A135" s="49"/>
      <c r="B135" s="49"/>
      <c r="C135" s="49"/>
      <c r="D135" s="49"/>
      <c r="E135" s="61">
        <v>15.834108710289001</v>
      </c>
      <c r="F135" s="46">
        <v>6.378200521968842</v>
      </c>
      <c r="G135" s="58">
        <v>24.531515380387702</v>
      </c>
      <c r="H135" s="43"/>
      <c r="I135" s="43"/>
      <c r="J135" s="43"/>
      <c r="K135" s="43"/>
    </row>
    <row r="136" spans="1:11" ht="18" x14ac:dyDescent="0.4">
      <c r="A136" s="49"/>
      <c r="B136" s="49"/>
      <c r="C136" s="49"/>
      <c r="D136" s="40" t="s">
        <v>161</v>
      </c>
      <c r="E136" s="41" t="s">
        <v>162</v>
      </c>
      <c r="F136" s="41" t="s">
        <v>149</v>
      </c>
      <c r="G136" s="42" t="s">
        <v>148</v>
      </c>
      <c r="H136" s="43"/>
      <c r="I136" s="43"/>
      <c r="J136" s="43"/>
      <c r="K136" s="43"/>
    </row>
    <row r="137" spans="1:11" ht="18.5" thickBot="1" x14ac:dyDescent="0.45">
      <c r="A137" s="49"/>
      <c r="B137" s="49"/>
      <c r="C137" s="49"/>
      <c r="D137" s="61">
        <v>34.851794058706204</v>
      </c>
      <c r="E137" s="62">
        <v>28.293384376449588</v>
      </c>
      <c r="F137" s="62">
        <v>17.572467846795298</v>
      </c>
      <c r="G137" s="58">
        <v>17.572494664022361</v>
      </c>
      <c r="H137" s="43"/>
      <c r="I137" s="43"/>
      <c r="J137" s="43"/>
      <c r="K137" s="43"/>
    </row>
    <row r="138" spans="1:11" ht="18" x14ac:dyDescent="0.4">
      <c r="A138" s="49"/>
      <c r="B138" s="49"/>
      <c r="C138" s="49"/>
      <c r="D138" s="49"/>
      <c r="E138" s="49"/>
      <c r="F138" s="40" t="s">
        <v>163</v>
      </c>
      <c r="G138" s="42" t="s">
        <v>164</v>
      </c>
      <c r="H138" s="43"/>
      <c r="I138" s="43"/>
      <c r="J138" s="43"/>
      <c r="K138" s="43"/>
    </row>
    <row r="139" spans="1:11" ht="18.5" thickBot="1" x14ac:dyDescent="0.45">
      <c r="A139" s="49"/>
      <c r="B139" s="49"/>
      <c r="C139" s="49"/>
      <c r="D139" s="49"/>
      <c r="E139" s="49"/>
      <c r="F139" s="61">
        <v>12.200922155273314</v>
      </c>
      <c r="G139" s="58">
        <v>12.566949672698975</v>
      </c>
      <c r="H139" s="43"/>
      <c r="I139" s="43"/>
      <c r="J139" s="43"/>
      <c r="K139" s="43"/>
    </row>
    <row r="140" spans="1:11" ht="18" x14ac:dyDescent="0.4">
      <c r="A140" s="49"/>
      <c r="B140" s="49"/>
      <c r="C140" s="49"/>
      <c r="D140" s="49"/>
      <c r="E140" s="49"/>
      <c r="F140" s="40" t="s">
        <v>150</v>
      </c>
      <c r="G140" s="42" t="s">
        <v>151</v>
      </c>
      <c r="H140" s="43"/>
      <c r="I140" s="43"/>
      <c r="J140" s="43"/>
      <c r="K140" s="43"/>
    </row>
    <row r="141" spans="1:11" ht="18.5" thickBot="1" x14ac:dyDescent="0.45">
      <c r="A141" s="49"/>
      <c r="B141" s="49"/>
      <c r="C141" s="49"/>
      <c r="D141" s="49"/>
      <c r="E141" s="49"/>
      <c r="F141" s="45">
        <v>1.0653378720137543</v>
      </c>
      <c r="G141" s="59">
        <v>1.0653378963470459</v>
      </c>
      <c r="H141" s="43"/>
      <c r="I141" s="43"/>
      <c r="J141" s="43"/>
      <c r="K141" s="43"/>
    </row>
    <row r="142" spans="1:11" ht="18" x14ac:dyDescent="0.4">
      <c r="A142" s="49"/>
      <c r="B142" s="49"/>
      <c r="C142" s="49"/>
      <c r="D142" s="49"/>
      <c r="E142" s="40" t="s">
        <v>150</v>
      </c>
      <c r="F142" s="42" t="s">
        <v>151</v>
      </c>
      <c r="G142" s="43"/>
      <c r="H142" s="43"/>
      <c r="I142" s="43"/>
      <c r="J142" s="43"/>
      <c r="K142" s="43"/>
    </row>
    <row r="143" spans="1:11" ht="18.5" thickBot="1" x14ac:dyDescent="0.45">
      <c r="A143" s="49"/>
      <c r="B143" s="49"/>
      <c r="C143" s="49"/>
      <c r="D143" s="49"/>
      <c r="E143" s="45">
        <v>7.0765176074752807</v>
      </c>
      <c r="F143" s="53">
        <v>7.0765175819396973</v>
      </c>
      <c r="G143" s="43"/>
      <c r="H143" s="43"/>
      <c r="I143" s="43"/>
      <c r="J143" s="43"/>
      <c r="K143" s="43"/>
    </row>
    <row r="144" spans="1:11" ht="36" x14ac:dyDescent="0.4">
      <c r="A144" s="49"/>
      <c r="B144" s="41" t="s">
        <v>186</v>
      </c>
      <c r="C144" s="40" t="s">
        <v>187</v>
      </c>
      <c r="D144" s="40" t="s">
        <v>188</v>
      </c>
      <c r="E144" s="40" t="s">
        <v>189</v>
      </c>
      <c r="F144" s="40" t="s">
        <v>190</v>
      </c>
      <c r="G144" s="42" t="s">
        <v>191</v>
      </c>
      <c r="H144" s="43"/>
      <c r="I144" s="43"/>
      <c r="J144" s="43"/>
      <c r="K144" s="43"/>
    </row>
    <row r="145" spans="1:11" ht="18.5" thickBot="1" x14ac:dyDescent="0.45">
      <c r="A145" s="49"/>
      <c r="B145" s="62">
        <v>34.509700000000002</v>
      </c>
      <c r="C145" s="61">
        <v>55.836695854187013</v>
      </c>
      <c r="D145" s="51">
        <v>0.32009279727287293</v>
      </c>
      <c r="E145" s="51">
        <v>0.64275593972086909</v>
      </c>
      <c r="F145" s="45">
        <v>1.8847339181214571</v>
      </c>
      <c r="G145" s="53">
        <v>1.8847339153289795</v>
      </c>
      <c r="H145" s="43"/>
      <c r="I145" s="43"/>
      <c r="J145" s="43"/>
      <c r="K145" s="43"/>
    </row>
    <row r="146" spans="1:11" ht="18" x14ac:dyDescent="0.4">
      <c r="A146" s="49"/>
      <c r="B146" s="49"/>
      <c r="C146" s="49"/>
      <c r="D146" s="40" t="s">
        <v>192</v>
      </c>
      <c r="E146" s="41" t="s">
        <v>157</v>
      </c>
      <c r="F146" s="41" t="s">
        <v>144</v>
      </c>
      <c r="G146" s="42" t="s">
        <v>145</v>
      </c>
      <c r="H146" s="43"/>
      <c r="I146" s="43"/>
      <c r="J146" s="43"/>
      <c r="K146" s="43"/>
    </row>
    <row r="147" spans="1:11" ht="18.5" thickBot="1" x14ac:dyDescent="0.45">
      <c r="A147" s="49"/>
      <c r="B147" s="49"/>
      <c r="C147" s="49"/>
      <c r="D147" s="45">
        <v>1.0329788875579835</v>
      </c>
      <c r="E147" s="47">
        <v>0.67143628001213074</v>
      </c>
      <c r="F147" s="47">
        <v>0.13835727666827019</v>
      </c>
      <c r="G147" s="48">
        <v>4.4770327194241233E-2</v>
      </c>
      <c r="H147" s="43"/>
      <c r="I147" s="43"/>
      <c r="J147" s="43"/>
      <c r="K147" s="43"/>
    </row>
    <row r="148" spans="1:11" ht="36" x14ac:dyDescent="0.4">
      <c r="A148" s="49"/>
      <c r="B148" s="49"/>
      <c r="C148" s="49"/>
      <c r="D148" s="49"/>
      <c r="E148" s="49"/>
      <c r="F148" s="49"/>
      <c r="G148" s="42" t="s">
        <v>146</v>
      </c>
      <c r="H148" s="43"/>
      <c r="I148" s="43"/>
      <c r="J148" s="43"/>
      <c r="K148" s="43"/>
    </row>
    <row r="149" spans="1:11" ht="18.5" thickBot="1" x14ac:dyDescent="0.45">
      <c r="A149" s="49"/>
      <c r="B149" s="49"/>
      <c r="C149" s="49"/>
      <c r="D149" s="49"/>
      <c r="E149" s="49"/>
      <c r="F149" s="49"/>
      <c r="G149" s="50">
        <v>0.14112442496330502</v>
      </c>
      <c r="H149" s="43"/>
      <c r="I149" s="43"/>
      <c r="J149" s="43"/>
      <c r="K149" s="43"/>
    </row>
    <row r="150" spans="1:11" ht="18" x14ac:dyDescent="0.4">
      <c r="A150" s="49"/>
      <c r="B150" s="49"/>
      <c r="C150" s="49"/>
      <c r="D150" s="49"/>
      <c r="E150" s="49"/>
      <c r="F150" s="41" t="s">
        <v>147</v>
      </c>
      <c r="G150" s="42" t="s">
        <v>148</v>
      </c>
      <c r="H150" s="43"/>
      <c r="I150" s="43"/>
      <c r="J150" s="43"/>
      <c r="K150" s="43"/>
    </row>
    <row r="151" spans="1:11" ht="18.5" thickBot="1" x14ac:dyDescent="0.45">
      <c r="A151" s="49"/>
      <c r="B151" s="49"/>
      <c r="C151" s="49"/>
      <c r="D151" s="49"/>
      <c r="E151" s="49"/>
      <c r="F151" s="47">
        <v>0.25823503253570379</v>
      </c>
      <c r="G151" s="50">
        <v>0.25823543204715338</v>
      </c>
      <c r="H151" s="43"/>
      <c r="I151" s="43"/>
      <c r="J151" s="43"/>
      <c r="K151" s="43"/>
    </row>
    <row r="152" spans="1:11" ht="18" x14ac:dyDescent="0.4">
      <c r="A152" s="49"/>
      <c r="B152" s="49"/>
      <c r="C152" s="49"/>
      <c r="D152" s="49"/>
      <c r="E152" s="49"/>
      <c r="F152" s="41" t="s">
        <v>149</v>
      </c>
      <c r="G152" s="42" t="s">
        <v>148</v>
      </c>
      <c r="H152" s="43"/>
      <c r="I152" s="43"/>
      <c r="J152" s="43"/>
      <c r="K152" s="43"/>
    </row>
    <row r="153" spans="1:11" ht="18.5" thickBot="1" x14ac:dyDescent="0.45">
      <c r="A153" s="49"/>
      <c r="B153" s="49"/>
      <c r="C153" s="49"/>
      <c r="D153" s="49"/>
      <c r="E153" s="49"/>
      <c r="F153" s="47">
        <v>0.11463416718768712</v>
      </c>
      <c r="G153" s="50">
        <v>0.11463433889960113</v>
      </c>
      <c r="H153" s="43"/>
      <c r="I153" s="43"/>
      <c r="J153" s="43"/>
      <c r="K153" s="43"/>
    </row>
    <row r="154" spans="1:11" ht="18" x14ac:dyDescent="0.4">
      <c r="A154" s="49"/>
      <c r="B154" s="49"/>
      <c r="C154" s="49"/>
      <c r="D154" s="49"/>
      <c r="E154" s="49"/>
      <c r="F154" s="40" t="s">
        <v>150</v>
      </c>
      <c r="G154" s="42" t="s">
        <v>151</v>
      </c>
      <c r="H154" s="43"/>
      <c r="I154" s="43"/>
      <c r="J154" s="43"/>
      <c r="K154" s="43"/>
    </row>
    <row r="155" spans="1:11" ht="18.5" thickBot="1" x14ac:dyDescent="0.45">
      <c r="A155" s="49"/>
      <c r="B155" s="49"/>
      <c r="C155" s="49"/>
      <c r="D155" s="49"/>
      <c r="E155" s="49"/>
      <c r="F155" s="51">
        <v>0.1790388471399092</v>
      </c>
      <c r="G155" s="50">
        <v>0.17903885245323181</v>
      </c>
      <c r="H155" s="43"/>
      <c r="I155" s="43"/>
      <c r="J155" s="43"/>
      <c r="K155" s="43"/>
    </row>
    <row r="156" spans="1:11" ht="36" x14ac:dyDescent="0.4">
      <c r="A156" s="49"/>
      <c r="B156" s="49"/>
      <c r="C156" s="49"/>
      <c r="D156" s="49"/>
      <c r="E156" s="41" t="s">
        <v>155</v>
      </c>
      <c r="F156" s="40" t="s">
        <v>156</v>
      </c>
      <c r="G156" s="41" t="s">
        <v>157</v>
      </c>
      <c r="H156" s="41" t="s">
        <v>144</v>
      </c>
      <c r="I156" s="42" t="s">
        <v>145</v>
      </c>
      <c r="J156" s="43"/>
      <c r="K156" s="43"/>
    </row>
    <row r="157" spans="1:11" ht="18.5" thickBot="1" x14ac:dyDescent="0.45">
      <c r="A157" s="49"/>
      <c r="B157" s="49"/>
      <c r="C157" s="49"/>
      <c r="D157" s="49"/>
      <c r="E157" s="47">
        <v>0.10226491034030914</v>
      </c>
      <c r="F157" s="51">
        <v>0.23136822164247661</v>
      </c>
      <c r="G157" s="64">
        <v>5.9415361154079444E-2</v>
      </c>
      <c r="H157" s="64">
        <v>1.2243227936426439E-2</v>
      </c>
      <c r="I157" s="65">
        <v>3.9617237219782588E-3</v>
      </c>
      <c r="J157" s="43"/>
      <c r="K157" s="43"/>
    </row>
    <row r="158" spans="1:11" ht="36" x14ac:dyDescent="0.4">
      <c r="A158" s="49"/>
      <c r="B158" s="49"/>
      <c r="C158" s="49"/>
      <c r="D158" s="49"/>
      <c r="E158" s="49"/>
      <c r="F158" s="49"/>
      <c r="G158" s="49"/>
      <c r="H158" s="49"/>
      <c r="I158" s="42" t="s">
        <v>146</v>
      </c>
      <c r="J158" s="43"/>
      <c r="K158" s="43"/>
    </row>
    <row r="159" spans="1:11" ht="18.5" thickBot="1" x14ac:dyDescent="0.45">
      <c r="A159" s="49"/>
      <c r="B159" s="49"/>
      <c r="C159" s="49"/>
      <c r="D159" s="49"/>
      <c r="E159" s="49"/>
      <c r="F159" s="49"/>
      <c r="G159" s="49"/>
      <c r="H159" s="49"/>
      <c r="I159" s="48">
        <v>1.2488092385431178E-2</v>
      </c>
      <c r="J159" s="43"/>
      <c r="K159" s="43"/>
    </row>
    <row r="160" spans="1:11" ht="18" x14ac:dyDescent="0.4">
      <c r="A160" s="49"/>
      <c r="B160" s="49"/>
      <c r="C160" s="49"/>
      <c r="D160" s="49"/>
      <c r="E160" s="49"/>
      <c r="F160" s="49"/>
      <c r="G160" s="49"/>
      <c r="H160" s="41" t="s">
        <v>147</v>
      </c>
      <c r="I160" s="42" t="s">
        <v>148</v>
      </c>
      <c r="J160" s="43"/>
      <c r="K160" s="43"/>
    </row>
    <row r="161" spans="1:11" ht="18.5" thickBot="1" x14ac:dyDescent="0.45">
      <c r="A161" s="49"/>
      <c r="B161" s="49"/>
      <c r="C161" s="49"/>
      <c r="D161" s="49"/>
      <c r="E161" s="49"/>
      <c r="F161" s="49"/>
      <c r="G161" s="49"/>
      <c r="H161" s="64">
        <v>2.2851204075702826E-2</v>
      </c>
      <c r="I161" s="48">
        <v>2.2851239428383935E-2</v>
      </c>
      <c r="J161" s="43"/>
      <c r="K161" s="43"/>
    </row>
    <row r="162" spans="1:11" ht="18" x14ac:dyDescent="0.4">
      <c r="A162" s="49"/>
      <c r="B162" s="49"/>
      <c r="C162" s="49"/>
      <c r="D162" s="49"/>
      <c r="E162" s="49"/>
      <c r="F162" s="49"/>
      <c r="G162" s="49"/>
      <c r="H162" s="41" t="s">
        <v>149</v>
      </c>
      <c r="I162" s="42" t="s">
        <v>148</v>
      </c>
      <c r="J162" s="43"/>
      <c r="K162" s="43"/>
    </row>
    <row r="163" spans="1:11" ht="18.5" thickBot="1" x14ac:dyDescent="0.45">
      <c r="A163" s="49"/>
      <c r="B163" s="49"/>
      <c r="C163" s="49"/>
      <c r="D163" s="49"/>
      <c r="E163" s="49"/>
      <c r="F163" s="49"/>
      <c r="G163" s="49"/>
      <c r="H163" s="64">
        <v>1.014397126033586E-2</v>
      </c>
      <c r="I163" s="48">
        <v>1.0143986576024659E-2</v>
      </c>
      <c r="J163" s="43"/>
      <c r="K163" s="43"/>
    </row>
    <row r="164" spans="1:11" ht="18" x14ac:dyDescent="0.4">
      <c r="A164" s="49"/>
      <c r="B164" s="49"/>
      <c r="C164" s="49"/>
      <c r="D164" s="49"/>
      <c r="E164" s="49"/>
      <c r="F164" s="49"/>
      <c r="G164" s="49"/>
      <c r="H164" s="40" t="s">
        <v>150</v>
      </c>
      <c r="I164" s="42" t="s">
        <v>151</v>
      </c>
      <c r="J164" s="43"/>
      <c r="K164" s="43"/>
    </row>
    <row r="165" spans="1:11" ht="18.5" thickBot="1" x14ac:dyDescent="0.45">
      <c r="A165" s="49"/>
      <c r="B165" s="49"/>
      <c r="C165" s="49"/>
      <c r="D165" s="49"/>
      <c r="E165" s="49"/>
      <c r="F165" s="49"/>
      <c r="G165" s="49"/>
      <c r="H165" s="66">
        <v>1.5843137909287996E-2</v>
      </c>
      <c r="I165" s="48">
        <v>1.5843138098716736E-2</v>
      </c>
      <c r="J165" s="43"/>
      <c r="K165" s="43"/>
    </row>
    <row r="166" spans="1:11" ht="36" x14ac:dyDescent="0.4">
      <c r="A166" s="49"/>
      <c r="B166" s="49"/>
      <c r="C166" s="49"/>
      <c r="D166" s="49"/>
      <c r="E166" s="49"/>
      <c r="F166" s="49"/>
      <c r="G166" s="41" t="s">
        <v>158</v>
      </c>
      <c r="H166" s="41" t="s">
        <v>159</v>
      </c>
      <c r="I166" s="42" t="s">
        <v>160</v>
      </c>
      <c r="J166" s="43"/>
      <c r="K166" s="43"/>
    </row>
    <row r="167" spans="1:11" ht="18.5" thickBot="1" x14ac:dyDescent="0.45">
      <c r="A167" s="49"/>
      <c r="B167" s="49"/>
      <c r="C167" s="49"/>
      <c r="D167" s="49"/>
      <c r="E167" s="49"/>
      <c r="F167" s="49"/>
      <c r="G167" s="47">
        <v>0.17091171060949567</v>
      </c>
      <c r="H167" s="47">
        <v>0.37056437426940736</v>
      </c>
      <c r="I167" s="53">
        <v>1.2922119800510081</v>
      </c>
      <c r="J167" s="43"/>
      <c r="K167" s="43"/>
    </row>
    <row r="168" spans="1:11" ht="36" x14ac:dyDescent="0.4">
      <c r="A168" s="49"/>
      <c r="B168" s="49"/>
      <c r="C168" s="49"/>
      <c r="D168" s="49"/>
      <c r="E168" s="49"/>
      <c r="F168" s="49"/>
      <c r="G168" s="49"/>
      <c r="H168" s="40" t="s">
        <v>161</v>
      </c>
      <c r="I168" s="41" t="s">
        <v>162</v>
      </c>
      <c r="J168" s="41" t="s">
        <v>149</v>
      </c>
      <c r="K168" s="42" t="s">
        <v>148</v>
      </c>
    </row>
    <row r="169" spans="1:11" ht="18.5" thickBot="1" x14ac:dyDescent="0.45">
      <c r="A169" s="49"/>
      <c r="B169" s="49"/>
      <c r="C169" s="49"/>
      <c r="D169" s="49"/>
      <c r="E169" s="49"/>
      <c r="F169" s="49"/>
      <c r="G169" s="49"/>
      <c r="H169" s="51">
        <v>0.31762660651663488</v>
      </c>
      <c r="I169" s="47">
        <v>0.25785562275648116</v>
      </c>
      <c r="J169" s="47">
        <v>0.16014908548085055</v>
      </c>
      <c r="K169" s="50">
        <v>0.16014932733435316</v>
      </c>
    </row>
    <row r="170" spans="1:11" ht="36" x14ac:dyDescent="0.4">
      <c r="A170" s="49"/>
      <c r="B170" s="49"/>
      <c r="C170" s="49"/>
      <c r="D170" s="49"/>
      <c r="E170" s="49"/>
      <c r="F170" s="49"/>
      <c r="G170" s="49"/>
      <c r="H170" s="49"/>
      <c r="I170" s="49"/>
      <c r="J170" s="40" t="s">
        <v>163</v>
      </c>
      <c r="K170" s="42" t="s">
        <v>164</v>
      </c>
    </row>
    <row r="171" spans="1:11" ht="18.5" thickBot="1" x14ac:dyDescent="0.45">
      <c r="A171" s="49"/>
      <c r="B171" s="49"/>
      <c r="C171" s="49"/>
      <c r="D171" s="49"/>
      <c r="E171" s="49"/>
      <c r="F171" s="49"/>
      <c r="G171" s="49"/>
      <c r="H171" s="49"/>
      <c r="I171" s="49"/>
      <c r="J171" s="51">
        <v>0.1111947702636665</v>
      </c>
      <c r="K171" s="50">
        <v>0.11453061006963253</v>
      </c>
    </row>
    <row r="172" spans="1:11" ht="36" x14ac:dyDescent="0.4">
      <c r="A172" s="49"/>
      <c r="B172" s="49"/>
      <c r="C172" s="49"/>
      <c r="D172" s="49"/>
      <c r="E172" s="49"/>
      <c r="F172" s="49"/>
      <c r="G172" s="49"/>
      <c r="H172" s="49"/>
      <c r="I172" s="49"/>
      <c r="J172" s="40" t="s">
        <v>150</v>
      </c>
      <c r="K172" s="42" t="s">
        <v>151</v>
      </c>
    </row>
    <row r="173" spans="1:11" ht="18.5" thickBot="1" x14ac:dyDescent="0.45">
      <c r="A173" s="49"/>
      <c r="B173" s="49"/>
      <c r="C173" s="49"/>
      <c r="D173" s="49"/>
      <c r="E173" s="49"/>
      <c r="F173" s="49"/>
      <c r="G173" s="49"/>
      <c r="H173" s="49"/>
      <c r="I173" s="49"/>
      <c r="J173" s="67">
        <v>9.7091021829488217E-3</v>
      </c>
      <c r="K173" s="68">
        <v>9.709102101624012E-3</v>
      </c>
    </row>
    <row r="174" spans="1:11" ht="36" x14ac:dyDescent="0.4">
      <c r="A174" s="49"/>
      <c r="B174" s="49"/>
      <c r="C174" s="49"/>
      <c r="D174" s="49"/>
      <c r="E174" s="49"/>
      <c r="F174" s="49"/>
      <c r="G174" s="49"/>
      <c r="H174" s="49"/>
      <c r="I174" s="40" t="s">
        <v>150</v>
      </c>
      <c r="J174" s="42" t="s">
        <v>151</v>
      </c>
      <c r="K174" s="43"/>
    </row>
    <row r="175" spans="1:11" ht="18.5" thickBot="1" x14ac:dyDescent="0.45">
      <c r="A175" s="49"/>
      <c r="B175" s="49"/>
      <c r="C175" s="49"/>
      <c r="D175" s="49"/>
      <c r="E175" s="49"/>
      <c r="F175" s="49"/>
      <c r="G175" s="49"/>
      <c r="H175" s="49"/>
      <c r="I175" s="66">
        <v>6.4492809709310539E-2</v>
      </c>
      <c r="J175" s="69">
        <v>6.4492806792259216E-2</v>
      </c>
      <c r="K175" s="43"/>
    </row>
    <row r="176" spans="1:11" ht="18" x14ac:dyDescent="0.4">
      <c r="A176" s="49"/>
      <c r="B176" s="49"/>
      <c r="C176" s="49"/>
      <c r="D176" s="49"/>
      <c r="E176" s="49"/>
      <c r="F176" s="49"/>
      <c r="G176" s="49"/>
      <c r="H176" s="40" t="s">
        <v>150</v>
      </c>
      <c r="I176" s="42" t="s">
        <v>151</v>
      </c>
      <c r="J176" s="43"/>
      <c r="K176" s="43"/>
    </row>
    <row r="177" spans="1:11" ht="18.5" thickBot="1" x14ac:dyDescent="0.45">
      <c r="A177" s="49"/>
      <c r="B177" s="49"/>
      <c r="C177" s="49"/>
      <c r="D177" s="49"/>
      <c r="E177" s="49"/>
      <c r="F177" s="49"/>
      <c r="G177" s="49"/>
      <c r="H177" s="51">
        <v>0.10027916644979287</v>
      </c>
      <c r="I177" s="52">
        <v>0.10027916729450226</v>
      </c>
      <c r="J177" s="43"/>
      <c r="K177" s="43"/>
    </row>
    <row r="178" spans="1:11" ht="18" x14ac:dyDescent="0.4">
      <c r="A178" s="49"/>
      <c r="B178" s="49"/>
      <c r="C178" s="49"/>
      <c r="D178" s="49"/>
      <c r="E178" s="40" t="s">
        <v>166</v>
      </c>
      <c r="F178" s="41" t="s">
        <v>157</v>
      </c>
      <c r="G178" s="41" t="s">
        <v>144</v>
      </c>
      <c r="H178" s="42" t="s">
        <v>145</v>
      </c>
      <c r="I178" s="43"/>
      <c r="J178" s="43"/>
      <c r="K178" s="43"/>
    </row>
    <row r="179" spans="1:11" ht="18.5" thickBot="1" x14ac:dyDescent="0.45">
      <c r="A179" s="49"/>
      <c r="B179" s="49"/>
      <c r="C179" s="49"/>
      <c r="D179" s="49"/>
      <c r="E179" s="51">
        <v>0.8243171560764313</v>
      </c>
      <c r="F179" s="47">
        <v>0.46672837444543841</v>
      </c>
      <c r="G179" s="64">
        <v>9.6174823938346601E-2</v>
      </c>
      <c r="H179" s="48">
        <v>3.112071994415826E-2</v>
      </c>
      <c r="I179" s="43"/>
      <c r="J179" s="43"/>
      <c r="K179" s="43"/>
    </row>
    <row r="180" spans="1:11" ht="36" x14ac:dyDescent="0.4">
      <c r="A180" s="49"/>
      <c r="B180" s="49"/>
      <c r="C180" s="49"/>
      <c r="D180" s="49"/>
      <c r="E180" s="49"/>
      <c r="F180" s="49"/>
      <c r="G180" s="49"/>
      <c r="H180" s="42" t="s">
        <v>146</v>
      </c>
      <c r="I180" s="43"/>
      <c r="J180" s="43"/>
      <c r="K180" s="43"/>
    </row>
    <row r="181" spans="1:11" ht="18.5" thickBot="1" x14ac:dyDescent="0.45">
      <c r="A181" s="49"/>
      <c r="B181" s="49"/>
      <c r="C181" s="49"/>
      <c r="D181" s="49"/>
      <c r="E181" s="49"/>
      <c r="F181" s="49"/>
      <c r="G181" s="49"/>
      <c r="H181" s="48">
        <v>9.8098316045550776E-2</v>
      </c>
      <c r="I181" s="43"/>
      <c r="J181" s="43"/>
      <c r="K181" s="43"/>
    </row>
    <row r="182" spans="1:11" ht="18" x14ac:dyDescent="0.4">
      <c r="A182" s="49"/>
      <c r="B182" s="49"/>
      <c r="C182" s="49"/>
      <c r="D182" s="49"/>
      <c r="E182" s="49"/>
      <c r="F182" s="49"/>
      <c r="G182" s="41" t="s">
        <v>147</v>
      </c>
      <c r="H182" s="42" t="s">
        <v>148</v>
      </c>
      <c r="I182" s="43"/>
      <c r="J182" s="43"/>
      <c r="K182" s="43"/>
    </row>
    <row r="183" spans="1:11" ht="18.5" thickBot="1" x14ac:dyDescent="0.45">
      <c r="A183" s="49"/>
      <c r="B183" s="49"/>
      <c r="C183" s="49"/>
      <c r="D183" s="49"/>
      <c r="E183" s="49"/>
      <c r="F183" s="49"/>
      <c r="G183" s="47">
        <v>0.17950417489339146</v>
      </c>
      <c r="H183" s="50">
        <v>0.17950444539157828</v>
      </c>
      <c r="I183" s="43"/>
      <c r="J183" s="43"/>
      <c r="K183" s="43"/>
    </row>
    <row r="184" spans="1:11" ht="18" x14ac:dyDescent="0.4">
      <c r="A184" s="49"/>
      <c r="B184" s="49"/>
      <c r="C184" s="49"/>
      <c r="D184" s="49"/>
      <c r="E184" s="49"/>
      <c r="F184" s="49"/>
      <c r="G184" s="41" t="s">
        <v>149</v>
      </c>
      <c r="H184" s="42" t="s">
        <v>148</v>
      </c>
      <c r="I184" s="43"/>
      <c r="J184" s="43"/>
      <c r="K184" s="43"/>
    </row>
    <row r="185" spans="1:11" ht="18.5" thickBot="1" x14ac:dyDescent="0.45">
      <c r="A185" s="49"/>
      <c r="B185" s="49"/>
      <c r="C185" s="49"/>
      <c r="D185" s="49"/>
      <c r="E185" s="49"/>
      <c r="F185" s="49"/>
      <c r="G185" s="64">
        <v>7.96844308595962E-2</v>
      </c>
      <c r="H185" s="48">
        <v>7.9684550670822626E-2</v>
      </c>
      <c r="I185" s="43"/>
      <c r="J185" s="43"/>
      <c r="K185" s="43"/>
    </row>
    <row r="186" spans="1:11" ht="18" x14ac:dyDescent="0.4">
      <c r="A186" s="49"/>
      <c r="B186" s="49"/>
      <c r="C186" s="49"/>
      <c r="D186" s="49"/>
      <c r="E186" s="49"/>
      <c r="F186" s="49"/>
      <c r="G186" s="40" t="s">
        <v>150</v>
      </c>
      <c r="H186" s="42" t="s">
        <v>151</v>
      </c>
      <c r="I186" s="43"/>
      <c r="J186" s="43"/>
      <c r="K186" s="43"/>
    </row>
    <row r="187" spans="1:11" ht="18.5" thickBot="1" x14ac:dyDescent="0.45">
      <c r="A187" s="49"/>
      <c r="B187" s="49"/>
      <c r="C187" s="49"/>
      <c r="D187" s="49"/>
      <c r="E187" s="49"/>
      <c r="F187" s="49"/>
      <c r="G187" s="51">
        <v>0.12445337185329407</v>
      </c>
      <c r="H187" s="50">
        <v>0.12445337325334549</v>
      </c>
      <c r="I187" s="43"/>
      <c r="J187" s="43"/>
      <c r="K187" s="43"/>
    </row>
    <row r="188" spans="1:11" ht="18" x14ac:dyDescent="0.4">
      <c r="A188" s="49"/>
      <c r="B188" s="49"/>
      <c r="C188" s="49"/>
      <c r="D188" s="49"/>
      <c r="E188" s="49"/>
      <c r="F188" s="41" t="s">
        <v>143</v>
      </c>
      <c r="G188" s="41" t="s">
        <v>144</v>
      </c>
      <c r="H188" s="42" t="s">
        <v>145</v>
      </c>
      <c r="I188" s="43"/>
      <c r="J188" s="43"/>
      <c r="K188" s="43"/>
    </row>
    <row r="189" spans="1:11" ht="18.5" thickBot="1" x14ac:dyDescent="0.45">
      <c r="A189" s="49"/>
      <c r="B189" s="49"/>
      <c r="C189" s="49"/>
      <c r="D189" s="49"/>
      <c r="E189" s="49"/>
      <c r="F189" s="47">
        <v>0.60307043225765233</v>
      </c>
      <c r="G189" s="47">
        <v>0.12426969201468081</v>
      </c>
      <c r="H189" s="48">
        <v>4.0211796567414082E-2</v>
      </c>
      <c r="I189" s="43"/>
      <c r="J189" s="43"/>
      <c r="K189" s="43"/>
    </row>
    <row r="190" spans="1:11" ht="36" x14ac:dyDescent="0.4">
      <c r="A190" s="49"/>
      <c r="B190" s="49"/>
      <c r="C190" s="49"/>
      <c r="D190" s="49"/>
      <c r="E190" s="49"/>
      <c r="F190" s="49"/>
      <c r="G190" s="49"/>
      <c r="H190" s="42" t="s">
        <v>146</v>
      </c>
      <c r="I190" s="43"/>
      <c r="J190" s="43"/>
      <c r="K190" s="43"/>
    </row>
    <row r="191" spans="1:11" ht="18.5" thickBot="1" x14ac:dyDescent="0.45">
      <c r="A191" s="49"/>
      <c r="B191" s="49"/>
      <c r="C191" s="49"/>
      <c r="D191" s="49"/>
      <c r="E191" s="49"/>
      <c r="F191" s="49"/>
      <c r="G191" s="49"/>
      <c r="H191" s="50">
        <v>0.12675508585623357</v>
      </c>
      <c r="I191" s="43"/>
      <c r="J191" s="43"/>
      <c r="K191" s="43"/>
    </row>
    <row r="192" spans="1:11" ht="18" x14ac:dyDescent="0.4">
      <c r="A192" s="49"/>
      <c r="B192" s="49"/>
      <c r="C192" s="49"/>
      <c r="D192" s="49"/>
      <c r="E192" s="49"/>
      <c r="F192" s="49"/>
      <c r="G192" s="41" t="s">
        <v>147</v>
      </c>
      <c r="H192" s="42" t="s">
        <v>148</v>
      </c>
      <c r="I192" s="43"/>
      <c r="J192" s="43"/>
      <c r="K192" s="43"/>
    </row>
    <row r="193" spans="1:11" ht="18.5" thickBot="1" x14ac:dyDescent="0.45">
      <c r="A193" s="49"/>
      <c r="B193" s="49"/>
      <c r="C193" s="49"/>
      <c r="D193" s="49"/>
      <c r="E193" s="49"/>
      <c r="F193" s="49"/>
      <c r="G193" s="47">
        <v>0.23194145427966817</v>
      </c>
      <c r="H193" s="50">
        <v>0.2319418160928971</v>
      </c>
      <c r="I193" s="43"/>
      <c r="J193" s="43"/>
      <c r="K193" s="43"/>
    </row>
    <row r="194" spans="1:11" ht="18" x14ac:dyDescent="0.4">
      <c r="A194" s="49"/>
      <c r="B194" s="49"/>
      <c r="C194" s="49"/>
      <c r="D194" s="49"/>
      <c r="E194" s="49"/>
      <c r="F194" s="49"/>
      <c r="G194" s="41" t="s">
        <v>149</v>
      </c>
      <c r="H194" s="42" t="s">
        <v>148</v>
      </c>
      <c r="I194" s="43"/>
      <c r="J194" s="43"/>
      <c r="K194" s="43"/>
    </row>
    <row r="195" spans="1:11" ht="18.5" thickBot="1" x14ac:dyDescent="0.45">
      <c r="A195" s="49"/>
      <c r="B195" s="49"/>
      <c r="C195" s="49"/>
      <c r="D195" s="49"/>
      <c r="E195" s="49"/>
      <c r="F195" s="49"/>
      <c r="G195" s="47">
        <v>0.10296207755612954</v>
      </c>
      <c r="H195" s="50">
        <v>0.10296223404472918</v>
      </c>
      <c r="I195" s="43"/>
      <c r="J195" s="43"/>
      <c r="K195" s="43"/>
    </row>
    <row r="196" spans="1:11" ht="18" x14ac:dyDescent="0.4">
      <c r="A196" s="49"/>
      <c r="B196" s="49"/>
      <c r="C196" s="49"/>
      <c r="D196" s="49"/>
      <c r="E196" s="49"/>
      <c r="F196" s="49"/>
      <c r="G196" s="40" t="s">
        <v>150</v>
      </c>
      <c r="H196" s="42" t="s">
        <v>151</v>
      </c>
      <c r="I196" s="43"/>
      <c r="J196" s="43"/>
      <c r="K196" s="43"/>
    </row>
    <row r="197" spans="1:11" ht="18.5" thickBot="1" x14ac:dyDescent="0.45">
      <c r="A197" s="49"/>
      <c r="B197" s="49"/>
      <c r="C197" s="49"/>
      <c r="D197" s="49"/>
      <c r="E197" s="49"/>
      <c r="F197" s="49"/>
      <c r="G197" s="51">
        <v>0.16080905123685824</v>
      </c>
      <c r="H197" s="50">
        <v>0.16080905497074127</v>
      </c>
      <c r="I197" s="43"/>
      <c r="J197" s="43"/>
      <c r="K197" s="43"/>
    </row>
    <row r="198" spans="1:11" ht="36" x14ac:dyDescent="0.4">
      <c r="A198" s="49"/>
      <c r="B198" s="49"/>
      <c r="C198" s="49"/>
      <c r="D198" s="40" t="s">
        <v>193</v>
      </c>
      <c r="E198" s="41" t="s">
        <v>165</v>
      </c>
      <c r="F198" s="40" t="s">
        <v>156</v>
      </c>
      <c r="G198" s="41" t="s">
        <v>157</v>
      </c>
      <c r="H198" s="41" t="s">
        <v>144</v>
      </c>
      <c r="I198" s="42" t="s">
        <v>145</v>
      </c>
      <c r="J198" s="43"/>
      <c r="K198" s="43"/>
    </row>
    <row r="199" spans="1:11" ht="18.5" thickBot="1" x14ac:dyDescent="0.45">
      <c r="A199" s="49"/>
      <c r="B199" s="49"/>
      <c r="C199" s="49"/>
      <c r="D199" s="51">
        <v>0.20453875360794066</v>
      </c>
      <c r="E199" s="47">
        <v>0.2045387476682663</v>
      </c>
      <c r="F199" s="51">
        <v>0.46275663736154732</v>
      </c>
      <c r="G199" s="47">
        <v>0.11883590354919434</v>
      </c>
      <c r="H199" s="64">
        <v>2.4487522891731683E-2</v>
      </c>
      <c r="I199" s="65">
        <v>7.9237928047196059E-3</v>
      </c>
      <c r="J199" s="43"/>
      <c r="K199" s="43"/>
    </row>
    <row r="200" spans="1:11" ht="36" x14ac:dyDescent="0.4">
      <c r="A200" s="49"/>
      <c r="B200" s="49"/>
      <c r="C200" s="49"/>
      <c r="D200" s="49"/>
      <c r="E200" s="49"/>
      <c r="F200" s="49"/>
      <c r="G200" s="49"/>
      <c r="H200" s="49"/>
      <c r="I200" s="42" t="s">
        <v>146</v>
      </c>
      <c r="J200" s="43"/>
      <c r="K200" s="43"/>
    </row>
    <row r="201" spans="1:11" ht="18.5" thickBot="1" x14ac:dyDescent="0.45">
      <c r="A201" s="49"/>
      <c r="B201" s="49"/>
      <c r="C201" s="49"/>
      <c r="D201" s="49"/>
      <c r="E201" s="49"/>
      <c r="F201" s="49"/>
      <c r="G201" s="49"/>
      <c r="H201" s="49"/>
      <c r="I201" s="48">
        <v>2.4977273412428103E-2</v>
      </c>
      <c r="J201" s="43"/>
      <c r="K201" s="43"/>
    </row>
    <row r="202" spans="1:11" ht="18" x14ac:dyDescent="0.4">
      <c r="A202" s="49"/>
      <c r="B202" s="49"/>
      <c r="C202" s="49"/>
      <c r="D202" s="49"/>
      <c r="E202" s="49"/>
      <c r="F202" s="49"/>
      <c r="G202" s="49"/>
      <c r="H202" s="41" t="s">
        <v>147</v>
      </c>
      <c r="I202" s="42" t="s">
        <v>148</v>
      </c>
      <c r="J202" s="43"/>
      <c r="K202" s="43"/>
    </row>
    <row r="203" spans="1:11" ht="18.5" thickBot="1" x14ac:dyDescent="0.45">
      <c r="A203" s="49"/>
      <c r="B203" s="49"/>
      <c r="C203" s="49"/>
      <c r="D203" s="49"/>
      <c r="E203" s="49"/>
      <c r="F203" s="49"/>
      <c r="G203" s="49"/>
      <c r="H203" s="64">
        <v>4.5704399674088944E-2</v>
      </c>
      <c r="I203" s="48">
        <v>4.5704468164827962E-2</v>
      </c>
      <c r="J203" s="43"/>
      <c r="K203" s="43"/>
    </row>
    <row r="204" spans="1:11" ht="18" x14ac:dyDescent="0.4">
      <c r="A204" s="49"/>
      <c r="B204" s="49"/>
      <c r="C204" s="49"/>
      <c r="D204" s="49"/>
      <c r="E204" s="49"/>
      <c r="F204" s="49"/>
      <c r="G204" s="49"/>
      <c r="H204" s="41" t="s">
        <v>149</v>
      </c>
      <c r="I204" s="42" t="s">
        <v>148</v>
      </c>
      <c r="J204" s="43"/>
      <c r="K204" s="43"/>
    </row>
    <row r="205" spans="1:11" ht="18.5" thickBot="1" x14ac:dyDescent="0.45">
      <c r="A205" s="49"/>
      <c r="B205" s="49"/>
      <c r="C205" s="49"/>
      <c r="D205" s="49"/>
      <c r="E205" s="49"/>
      <c r="F205" s="49"/>
      <c r="G205" s="49"/>
      <c r="H205" s="64">
        <v>2.0288826585633756E-2</v>
      </c>
      <c r="I205" s="48">
        <v>2.028885790984758E-2</v>
      </c>
      <c r="J205" s="43"/>
      <c r="K205" s="43"/>
    </row>
    <row r="206" spans="1:11" ht="18" x14ac:dyDescent="0.4">
      <c r="A206" s="49"/>
      <c r="B206" s="49"/>
      <c r="C206" s="49"/>
      <c r="D206" s="49"/>
      <c r="E206" s="49"/>
      <c r="F206" s="49"/>
      <c r="G206" s="49"/>
      <c r="H206" s="40" t="s">
        <v>150</v>
      </c>
      <c r="I206" s="42" t="s">
        <v>151</v>
      </c>
      <c r="J206" s="43"/>
      <c r="K206" s="43"/>
    </row>
    <row r="207" spans="1:11" ht="18.5" thickBot="1" x14ac:dyDescent="0.45">
      <c r="A207" s="49"/>
      <c r="B207" s="49"/>
      <c r="C207" s="49"/>
      <c r="D207" s="49"/>
      <c r="E207" s="49"/>
      <c r="F207" s="49"/>
      <c r="G207" s="49"/>
      <c r="H207" s="66">
        <v>3.1687656575949498E-2</v>
      </c>
      <c r="I207" s="48">
        <v>3.1687658280134201E-2</v>
      </c>
      <c r="J207" s="43"/>
      <c r="K207" s="43"/>
    </row>
    <row r="208" spans="1:11" ht="36" x14ac:dyDescent="0.4">
      <c r="A208" s="49"/>
      <c r="B208" s="49"/>
      <c r="C208" s="49"/>
      <c r="D208" s="49"/>
      <c r="E208" s="49"/>
      <c r="F208" s="49"/>
      <c r="G208" s="41" t="s">
        <v>158</v>
      </c>
      <c r="H208" s="41" t="s">
        <v>159</v>
      </c>
      <c r="I208" s="42" t="s">
        <v>160</v>
      </c>
      <c r="J208" s="43"/>
      <c r="K208" s="43"/>
    </row>
    <row r="209" spans="1:11" ht="18.5" thickBot="1" x14ac:dyDescent="0.45">
      <c r="A209" s="49"/>
      <c r="B209" s="49"/>
      <c r="C209" s="49"/>
      <c r="D209" s="49"/>
      <c r="E209" s="49"/>
      <c r="F209" s="49"/>
      <c r="G209" s="47">
        <v>0.34183832535743713</v>
      </c>
      <c r="H209" s="47">
        <v>0.74116105667808974</v>
      </c>
      <c r="I209" s="53">
        <v>2.584536614848032</v>
      </c>
      <c r="J209" s="43"/>
      <c r="K209" s="43"/>
    </row>
    <row r="210" spans="1:11" ht="36" x14ac:dyDescent="0.4">
      <c r="A210" s="49"/>
      <c r="B210" s="49"/>
      <c r="C210" s="49"/>
      <c r="D210" s="49"/>
      <c r="E210" s="49"/>
      <c r="F210" s="49"/>
      <c r="G210" s="49"/>
      <c r="H210" s="40" t="s">
        <v>161</v>
      </c>
      <c r="I210" s="41" t="s">
        <v>162</v>
      </c>
      <c r="J210" s="41" t="s">
        <v>149</v>
      </c>
      <c r="K210" s="42" t="s">
        <v>148</v>
      </c>
    </row>
    <row r="211" spans="1:11" ht="18.5" thickBot="1" x14ac:dyDescent="0.45">
      <c r="A211" s="49"/>
      <c r="B211" s="49"/>
      <c r="C211" s="49"/>
      <c r="D211" s="49"/>
      <c r="E211" s="49"/>
      <c r="F211" s="49"/>
      <c r="G211" s="49"/>
      <c r="H211" s="51">
        <v>0.63528090572407692</v>
      </c>
      <c r="I211" s="47">
        <v>0.51573374604582789</v>
      </c>
      <c r="J211" s="47">
        <v>0.3203121272299807</v>
      </c>
      <c r="K211" s="50">
        <v>0.32031260217690294</v>
      </c>
    </row>
    <row r="212" spans="1:11" ht="36" x14ac:dyDescent="0.4">
      <c r="A212" s="49"/>
      <c r="B212" s="49"/>
      <c r="C212" s="49"/>
      <c r="D212" s="49"/>
      <c r="E212" s="49"/>
      <c r="F212" s="49"/>
      <c r="G212" s="49"/>
      <c r="H212" s="49"/>
      <c r="I212" s="49"/>
      <c r="J212" s="40" t="s">
        <v>163</v>
      </c>
      <c r="K212" s="42" t="s">
        <v>164</v>
      </c>
    </row>
    <row r="213" spans="1:11" ht="18.5" thickBot="1" x14ac:dyDescent="0.45">
      <c r="A213" s="49"/>
      <c r="B213" s="49"/>
      <c r="C213" s="49"/>
      <c r="D213" s="49"/>
      <c r="E213" s="49"/>
      <c r="F213" s="49"/>
      <c r="G213" s="49"/>
      <c r="H213" s="49"/>
      <c r="I213" s="49"/>
      <c r="J213" s="51">
        <v>0.22239923064851247</v>
      </c>
      <c r="K213" s="50">
        <v>0.22907121181488038</v>
      </c>
    </row>
    <row r="214" spans="1:11" ht="36" x14ac:dyDescent="0.4">
      <c r="A214" s="49"/>
      <c r="B214" s="49"/>
      <c r="C214" s="49"/>
      <c r="D214" s="49"/>
      <c r="E214" s="49"/>
      <c r="F214" s="49"/>
      <c r="G214" s="49"/>
      <c r="H214" s="49"/>
      <c r="I214" s="49"/>
      <c r="J214" s="40" t="s">
        <v>150</v>
      </c>
      <c r="K214" s="42" t="s">
        <v>151</v>
      </c>
    </row>
    <row r="215" spans="1:11" ht="18.5" thickBot="1" x14ac:dyDescent="0.45">
      <c r="A215" s="49"/>
      <c r="B215" s="49"/>
      <c r="C215" s="49"/>
      <c r="D215" s="49"/>
      <c r="E215" s="49"/>
      <c r="F215" s="49"/>
      <c r="G215" s="49"/>
      <c r="H215" s="49"/>
      <c r="I215" s="49"/>
      <c r="J215" s="66">
        <v>1.9419050470228568E-2</v>
      </c>
      <c r="K215" s="69">
        <v>1.9419049844145775E-2</v>
      </c>
    </row>
    <row r="216" spans="1:11" ht="36" x14ac:dyDescent="0.4">
      <c r="A216" s="49"/>
      <c r="B216" s="49"/>
      <c r="C216" s="49"/>
      <c r="D216" s="49"/>
      <c r="E216" s="49"/>
      <c r="F216" s="49"/>
      <c r="G216" s="49"/>
      <c r="H216" s="49"/>
      <c r="I216" s="40" t="s">
        <v>150</v>
      </c>
      <c r="J216" s="42" t="s">
        <v>151</v>
      </c>
      <c r="K216" s="43"/>
    </row>
    <row r="217" spans="1:11" ht="18.5" thickBot="1" x14ac:dyDescent="0.45">
      <c r="A217" s="49"/>
      <c r="B217" s="49"/>
      <c r="C217" s="49"/>
      <c r="D217" s="49"/>
      <c r="E217" s="49"/>
      <c r="F217" s="49"/>
      <c r="G217" s="49"/>
      <c r="H217" s="49"/>
      <c r="I217" s="51">
        <v>0.128991247074008</v>
      </c>
      <c r="J217" s="52">
        <v>0.12899124622344971</v>
      </c>
      <c r="K217" s="43"/>
    </row>
    <row r="218" spans="1:11" ht="18" x14ac:dyDescent="0.4">
      <c r="A218" s="49"/>
      <c r="B218" s="49"/>
      <c r="C218" s="49"/>
      <c r="D218" s="49"/>
      <c r="E218" s="49"/>
      <c r="F218" s="49"/>
      <c r="G218" s="49"/>
      <c r="H218" s="40" t="s">
        <v>150</v>
      </c>
      <c r="I218" s="42" t="s">
        <v>151</v>
      </c>
      <c r="J218" s="43"/>
      <c r="K218" s="43"/>
    </row>
    <row r="219" spans="1:11" ht="18.5" thickBot="1" x14ac:dyDescent="0.45">
      <c r="A219" s="49"/>
      <c r="B219" s="49"/>
      <c r="C219" s="49"/>
      <c r="D219" s="49"/>
      <c r="E219" s="70"/>
      <c r="F219" s="70"/>
      <c r="G219" s="70"/>
      <c r="H219" s="71">
        <v>0.20056707586977121</v>
      </c>
      <c r="I219" s="52">
        <v>0.20056708157062531</v>
      </c>
      <c r="J219" s="43"/>
      <c r="K219" s="43"/>
    </row>
    <row r="220" spans="1:11" ht="36" x14ac:dyDescent="0.4">
      <c r="A220" s="49"/>
      <c r="B220" s="49"/>
      <c r="C220" s="40" t="s">
        <v>150</v>
      </c>
      <c r="D220" s="42" t="s">
        <v>151</v>
      </c>
      <c r="E220" s="43"/>
      <c r="F220" s="43"/>
      <c r="G220" s="43"/>
      <c r="H220" s="43"/>
      <c r="I220" s="43"/>
      <c r="J220" s="43"/>
      <c r="K220" s="43"/>
    </row>
    <row r="221" spans="1:11" ht="18.5" thickBot="1" x14ac:dyDescent="0.45">
      <c r="A221" s="49"/>
      <c r="B221" s="49"/>
      <c r="C221" s="45">
        <v>3.5890088806152343</v>
      </c>
      <c r="D221" s="53">
        <v>3.5890088081359863</v>
      </c>
      <c r="E221" s="43"/>
      <c r="F221" s="43"/>
      <c r="G221" s="43"/>
      <c r="H221" s="43"/>
      <c r="I221" s="43"/>
      <c r="J221" s="43"/>
      <c r="K221" s="43"/>
    </row>
    <row r="222" spans="1:11" ht="18" x14ac:dyDescent="0.4">
      <c r="A222" s="49"/>
      <c r="B222" s="40" t="s">
        <v>194</v>
      </c>
      <c r="C222" s="41" t="s">
        <v>195</v>
      </c>
      <c r="D222" s="40" t="s">
        <v>173</v>
      </c>
      <c r="E222" s="42" t="s">
        <v>145</v>
      </c>
      <c r="F222" s="43"/>
      <c r="G222" s="43"/>
      <c r="H222" s="43"/>
      <c r="I222" s="43"/>
      <c r="J222" s="43"/>
      <c r="K222" s="43"/>
    </row>
    <row r="223" spans="1:11" ht="18.5" thickBot="1" x14ac:dyDescent="0.45">
      <c r="A223" s="49"/>
      <c r="B223" s="61">
        <v>55.840299999999999</v>
      </c>
      <c r="C223" s="62">
        <v>51.373077392578125</v>
      </c>
      <c r="D223" s="61">
        <v>52.378880829581064</v>
      </c>
      <c r="E223" s="63">
        <v>146.87037825012206</v>
      </c>
      <c r="F223" s="43"/>
      <c r="G223" s="43"/>
      <c r="H223" s="43"/>
      <c r="I223" s="43"/>
      <c r="J223" s="43"/>
      <c r="K223" s="43"/>
    </row>
    <row r="224" spans="1:11" ht="18" x14ac:dyDescent="0.4">
      <c r="A224" s="49"/>
      <c r="B224" s="49"/>
      <c r="C224" s="49"/>
      <c r="D224" s="49"/>
      <c r="E224" s="42" t="s">
        <v>164</v>
      </c>
      <c r="F224" s="43"/>
      <c r="G224" s="43"/>
      <c r="H224" s="43"/>
      <c r="I224" s="43"/>
      <c r="J224" s="43"/>
      <c r="K224" s="43"/>
    </row>
    <row r="225" spans="1:11" ht="18.5" thickBot="1" x14ac:dyDescent="0.45">
      <c r="A225" s="49"/>
      <c r="B225" s="49"/>
      <c r="C225" s="49"/>
      <c r="D225" s="49"/>
      <c r="E225" s="58">
        <v>53.059804981231693</v>
      </c>
      <c r="F225" s="43"/>
      <c r="G225" s="43"/>
      <c r="H225" s="43"/>
      <c r="I225" s="43"/>
      <c r="J225" s="43"/>
      <c r="K225" s="43"/>
    </row>
    <row r="226" spans="1:11" ht="36" x14ac:dyDescent="0.4">
      <c r="A226" s="49"/>
      <c r="B226" s="49"/>
      <c r="C226" s="40" t="s">
        <v>161</v>
      </c>
      <c r="D226" s="41" t="s">
        <v>162</v>
      </c>
      <c r="E226" s="41" t="s">
        <v>149</v>
      </c>
      <c r="F226" s="42" t="s">
        <v>148</v>
      </c>
      <c r="G226" s="43"/>
      <c r="H226" s="43"/>
      <c r="I226" s="43"/>
      <c r="J226" s="43"/>
      <c r="K226" s="43"/>
    </row>
    <row r="227" spans="1:11" ht="18.5" thickBot="1" x14ac:dyDescent="0.45">
      <c r="A227" s="49"/>
      <c r="B227" s="49"/>
      <c r="C227" s="61">
        <v>20.046668243408202</v>
      </c>
      <c r="D227" s="62">
        <v>16.274286832733157</v>
      </c>
      <c r="E227" s="62">
        <v>10.107640946454758</v>
      </c>
      <c r="F227" s="58">
        <v>10.107656669938878</v>
      </c>
      <c r="G227" s="43"/>
      <c r="H227" s="43"/>
      <c r="I227" s="43"/>
      <c r="J227" s="43"/>
      <c r="K227" s="43"/>
    </row>
    <row r="228" spans="1:11" ht="18" x14ac:dyDescent="0.4">
      <c r="A228" s="49"/>
      <c r="B228" s="49"/>
      <c r="C228" s="49"/>
      <c r="D228" s="49"/>
      <c r="E228" s="40" t="s">
        <v>163</v>
      </c>
      <c r="F228" s="42" t="s">
        <v>164</v>
      </c>
      <c r="G228" s="43"/>
      <c r="H228" s="43"/>
      <c r="I228" s="43"/>
      <c r="J228" s="43"/>
      <c r="K228" s="43"/>
    </row>
    <row r="229" spans="1:11" ht="18.5" thickBot="1" x14ac:dyDescent="0.45">
      <c r="A229" s="49"/>
      <c r="B229" s="49"/>
      <c r="C229" s="49"/>
      <c r="D229" s="49"/>
      <c r="E229" s="45">
        <v>7.0179408741179179</v>
      </c>
      <c r="F229" s="53">
        <v>7.2284792280197143</v>
      </c>
      <c r="G229" s="43"/>
      <c r="H229" s="43"/>
      <c r="I229" s="43"/>
      <c r="J229" s="43"/>
      <c r="K229" s="43"/>
    </row>
    <row r="230" spans="1:11" ht="18" x14ac:dyDescent="0.4">
      <c r="A230" s="49"/>
      <c r="B230" s="49"/>
      <c r="C230" s="49"/>
      <c r="D230" s="49"/>
      <c r="E230" s="40" t="s">
        <v>150</v>
      </c>
      <c r="F230" s="42" t="s">
        <v>151</v>
      </c>
      <c r="G230" s="43"/>
      <c r="H230" s="43"/>
      <c r="I230" s="43"/>
      <c r="J230" s="43"/>
      <c r="K230" s="43"/>
    </row>
    <row r="231" spans="1:11" ht="18.5" thickBot="1" x14ac:dyDescent="0.45">
      <c r="A231" s="49"/>
      <c r="B231" s="49"/>
      <c r="C231" s="49"/>
      <c r="D231" s="49"/>
      <c r="E231" s="51">
        <v>0.61277976382463428</v>
      </c>
      <c r="F231" s="52">
        <v>0.61277973651885986</v>
      </c>
      <c r="G231" s="43"/>
      <c r="H231" s="43"/>
      <c r="I231" s="43"/>
      <c r="J231" s="43"/>
      <c r="K231" s="43"/>
    </row>
    <row r="232" spans="1:11" ht="18" x14ac:dyDescent="0.4">
      <c r="A232" s="49"/>
      <c r="B232" s="49"/>
      <c r="C232" s="49"/>
      <c r="D232" s="40" t="s">
        <v>150</v>
      </c>
      <c r="E232" s="42" t="s">
        <v>151</v>
      </c>
      <c r="F232" s="43"/>
      <c r="G232" s="43"/>
      <c r="H232" s="43"/>
      <c r="I232" s="43"/>
      <c r="J232" s="43"/>
      <c r="K232" s="43"/>
    </row>
    <row r="233" spans="1:11" ht="18.5" thickBot="1" x14ac:dyDescent="0.45">
      <c r="A233" s="49"/>
      <c r="B233" s="49"/>
      <c r="C233" s="49"/>
      <c r="D233" s="45">
        <v>4.0703959550628657</v>
      </c>
      <c r="E233" s="59">
        <v>4.0703959465026855</v>
      </c>
      <c r="F233" s="43"/>
      <c r="G233" s="43"/>
      <c r="H233" s="43"/>
      <c r="I233" s="43"/>
      <c r="J233" s="43"/>
      <c r="K233" s="43"/>
    </row>
    <row r="234" spans="1:11" ht="36" x14ac:dyDescent="0.4">
      <c r="A234" s="49"/>
      <c r="B234" s="49"/>
      <c r="C234" s="40" t="s">
        <v>150</v>
      </c>
      <c r="D234" s="42" t="s">
        <v>151</v>
      </c>
      <c r="E234" s="43"/>
      <c r="F234" s="43"/>
      <c r="G234" s="43"/>
      <c r="H234" s="43"/>
      <c r="I234" s="43"/>
      <c r="J234" s="43"/>
      <c r="K234" s="43"/>
    </row>
    <row r="235" spans="1:11" ht="18.5" thickBot="1" x14ac:dyDescent="0.45">
      <c r="A235" s="49"/>
      <c r="B235" s="49"/>
      <c r="C235" s="61">
        <v>17.422174072265626</v>
      </c>
      <c r="D235" s="58">
        <v>17.422174453735352</v>
      </c>
      <c r="E235" s="43"/>
      <c r="F235" s="43"/>
      <c r="G235" s="43"/>
      <c r="H235" s="43"/>
      <c r="I235" s="43"/>
      <c r="J235" s="43"/>
      <c r="K235" s="43"/>
    </row>
    <row r="236" spans="1:11" ht="36" x14ac:dyDescent="0.4">
      <c r="A236" s="49"/>
      <c r="B236" s="40" t="s">
        <v>196</v>
      </c>
      <c r="C236" s="41" t="s">
        <v>197</v>
      </c>
      <c r="D236" s="40" t="s">
        <v>141</v>
      </c>
      <c r="E236" s="41" t="s">
        <v>142</v>
      </c>
      <c r="F236" s="41" t="s">
        <v>143</v>
      </c>
      <c r="G236" s="41" t="s">
        <v>144</v>
      </c>
      <c r="H236" s="42" t="s">
        <v>145</v>
      </c>
      <c r="I236" s="43"/>
      <c r="J236" s="43"/>
      <c r="K236" s="43"/>
    </row>
    <row r="237" spans="1:11" ht="18.5" thickBot="1" x14ac:dyDescent="0.45">
      <c r="A237" s="49"/>
      <c r="B237" s="54">
        <v>856.77499999999998</v>
      </c>
      <c r="C237" s="55">
        <v>694.98077202868649</v>
      </c>
      <c r="D237" s="54">
        <v>294.61640888696365</v>
      </c>
      <c r="E237" s="55">
        <v>154.96822326660157</v>
      </c>
      <c r="F237" s="62">
        <v>77.429421810651675</v>
      </c>
      <c r="G237" s="62">
        <v>15.955234463499446</v>
      </c>
      <c r="H237" s="53">
        <v>5.1628729732339833</v>
      </c>
      <c r="I237" s="43"/>
      <c r="J237" s="43"/>
      <c r="K237" s="43"/>
    </row>
    <row r="238" spans="1:11" ht="36" x14ac:dyDescent="0.4">
      <c r="A238" s="49"/>
      <c r="B238" s="49"/>
      <c r="C238" s="49"/>
      <c r="D238" s="49"/>
      <c r="E238" s="49"/>
      <c r="F238" s="49"/>
      <c r="G238" s="49"/>
      <c r="H238" s="42" t="s">
        <v>146</v>
      </c>
      <c r="I238" s="43"/>
      <c r="J238" s="43"/>
      <c r="K238" s="43"/>
    </row>
    <row r="239" spans="1:11" ht="18.5" thickBot="1" x14ac:dyDescent="0.45">
      <c r="A239" s="49"/>
      <c r="B239" s="49"/>
      <c r="C239" s="49"/>
      <c r="D239" s="49"/>
      <c r="E239" s="49"/>
      <c r="F239" s="49"/>
      <c r="G239" s="49"/>
      <c r="H239" s="58">
        <v>16.274338946532311</v>
      </c>
      <c r="I239" s="43"/>
      <c r="J239" s="43"/>
      <c r="K239" s="43"/>
    </row>
    <row r="240" spans="1:11" ht="18" x14ac:dyDescent="0.4">
      <c r="A240" s="49"/>
      <c r="B240" s="49"/>
      <c r="C240" s="49"/>
      <c r="D240" s="49"/>
      <c r="E240" s="49"/>
      <c r="F240" s="49"/>
      <c r="G240" s="41" t="s">
        <v>147</v>
      </c>
      <c r="H240" s="42" t="s">
        <v>148</v>
      </c>
      <c r="I240" s="43"/>
      <c r="J240" s="43"/>
      <c r="K240" s="43"/>
    </row>
    <row r="241" spans="1:11" ht="18.5" thickBot="1" x14ac:dyDescent="0.45">
      <c r="A241" s="49"/>
      <c r="B241" s="49"/>
      <c r="C241" s="49"/>
      <c r="D241" s="49"/>
      <c r="E241" s="49"/>
      <c r="F241" s="49"/>
      <c r="G241" s="62">
        <v>29.779427508357841</v>
      </c>
      <c r="H241" s="58">
        <v>29.779472093493034</v>
      </c>
      <c r="I241" s="43"/>
      <c r="J241" s="43"/>
      <c r="K241" s="43"/>
    </row>
    <row r="242" spans="1:11" ht="18" x14ac:dyDescent="0.4">
      <c r="A242" s="49"/>
      <c r="B242" s="49"/>
      <c r="C242" s="49"/>
      <c r="D242" s="49"/>
      <c r="E242" s="49"/>
      <c r="F242" s="49"/>
      <c r="G242" s="41" t="s">
        <v>149</v>
      </c>
      <c r="H242" s="42" t="s">
        <v>148</v>
      </c>
      <c r="I242" s="43"/>
      <c r="J242" s="43"/>
      <c r="K242" s="43"/>
    </row>
    <row r="243" spans="1:11" ht="18.5" thickBot="1" x14ac:dyDescent="0.45">
      <c r="A243" s="49"/>
      <c r="B243" s="49"/>
      <c r="C243" s="49"/>
      <c r="D243" s="49"/>
      <c r="E243" s="49"/>
      <c r="F243" s="49"/>
      <c r="G243" s="62">
        <v>13.21950719941422</v>
      </c>
      <c r="H243" s="58">
        <v>13.219527423837949</v>
      </c>
      <c r="I243" s="43"/>
      <c r="J243" s="43"/>
      <c r="K243" s="43"/>
    </row>
    <row r="244" spans="1:11" ht="18" x14ac:dyDescent="0.4">
      <c r="A244" s="49"/>
      <c r="B244" s="49"/>
      <c r="C244" s="49"/>
      <c r="D244" s="49"/>
      <c r="E244" s="49"/>
      <c r="F244" s="49"/>
      <c r="G244" s="40" t="s">
        <v>150</v>
      </c>
      <c r="H244" s="42" t="s">
        <v>151</v>
      </c>
      <c r="I244" s="43"/>
      <c r="J244" s="43"/>
      <c r="K244" s="43"/>
    </row>
    <row r="245" spans="1:11" ht="18.5" thickBot="1" x14ac:dyDescent="0.45">
      <c r="A245" s="49"/>
      <c r="B245" s="49"/>
      <c r="C245" s="49"/>
      <c r="D245" s="49"/>
      <c r="E245" s="49"/>
      <c r="F245" s="49"/>
      <c r="G245" s="61">
        <v>20.646595921665757</v>
      </c>
      <c r="H245" s="72">
        <v>20.646595001220703</v>
      </c>
      <c r="I245" s="43"/>
      <c r="J245" s="43"/>
      <c r="K245" s="43"/>
    </row>
    <row r="246" spans="1:11" ht="18" x14ac:dyDescent="0.4">
      <c r="A246" s="49"/>
      <c r="B246" s="49"/>
      <c r="C246" s="49"/>
      <c r="D246" s="49"/>
      <c r="E246" s="49"/>
      <c r="F246" s="41" t="s">
        <v>144</v>
      </c>
      <c r="G246" s="42" t="s">
        <v>145</v>
      </c>
      <c r="H246" s="43"/>
      <c r="I246" s="43"/>
      <c r="J246" s="43"/>
      <c r="K246" s="43"/>
    </row>
    <row r="247" spans="1:11" ht="18.5" thickBot="1" x14ac:dyDescent="0.45">
      <c r="A247" s="49"/>
      <c r="B247" s="49"/>
      <c r="C247" s="49"/>
      <c r="D247" s="49"/>
      <c r="E247" s="49"/>
      <c r="F247" s="62">
        <v>52.233588297616969</v>
      </c>
      <c r="G247" s="58">
        <v>16.902000742559508</v>
      </c>
      <c r="H247" s="43"/>
      <c r="I247" s="43"/>
      <c r="J247" s="43"/>
      <c r="K247" s="43"/>
    </row>
    <row r="248" spans="1:11" ht="36" x14ac:dyDescent="0.4">
      <c r="A248" s="49"/>
      <c r="B248" s="49"/>
      <c r="C248" s="49"/>
      <c r="D248" s="49"/>
      <c r="E248" s="49"/>
      <c r="F248" s="49"/>
      <c r="G248" s="42" t="s">
        <v>146</v>
      </c>
      <c r="H248" s="43"/>
      <c r="I248" s="43"/>
      <c r="J248" s="43"/>
      <c r="K248" s="43"/>
    </row>
    <row r="249" spans="1:11" ht="18.5" thickBot="1" x14ac:dyDescent="0.45">
      <c r="A249" s="49"/>
      <c r="B249" s="49"/>
      <c r="C249" s="49"/>
      <c r="D249" s="49"/>
      <c r="E249" s="49"/>
      <c r="F249" s="49"/>
      <c r="G249" s="58">
        <v>53.278260066633642</v>
      </c>
      <c r="H249" s="43"/>
      <c r="I249" s="43"/>
      <c r="J249" s="43"/>
      <c r="K249" s="43"/>
    </row>
    <row r="250" spans="1:11" ht="18" x14ac:dyDescent="0.4">
      <c r="A250" s="49"/>
      <c r="B250" s="49"/>
      <c r="C250" s="49"/>
      <c r="D250" s="49"/>
      <c r="E250" s="49"/>
      <c r="F250" s="40" t="s">
        <v>150</v>
      </c>
      <c r="G250" s="42" t="s">
        <v>151</v>
      </c>
      <c r="H250" s="43"/>
      <c r="I250" s="43"/>
      <c r="J250" s="43"/>
      <c r="K250" s="43"/>
    </row>
    <row r="251" spans="1:11" ht="18.5" thickBot="1" x14ac:dyDescent="0.45">
      <c r="A251" s="49"/>
      <c r="B251" s="49"/>
      <c r="C251" s="49"/>
      <c r="D251" s="49"/>
      <c r="E251" s="49"/>
      <c r="F251" s="61">
        <v>31.615066601189216</v>
      </c>
      <c r="G251" s="58">
        <v>31.615066528320313</v>
      </c>
      <c r="H251" s="43"/>
      <c r="I251" s="43"/>
      <c r="J251" s="43"/>
      <c r="K251" s="43"/>
    </row>
    <row r="252" spans="1:11" ht="18" x14ac:dyDescent="0.4">
      <c r="A252" s="49"/>
      <c r="B252" s="49"/>
      <c r="C252" s="49"/>
      <c r="D252" s="49"/>
      <c r="E252" s="41" t="s">
        <v>152</v>
      </c>
      <c r="F252" s="41" t="s">
        <v>144</v>
      </c>
      <c r="G252" s="42" t="s">
        <v>145</v>
      </c>
      <c r="H252" s="43"/>
      <c r="I252" s="43"/>
      <c r="J252" s="43"/>
      <c r="K252" s="43"/>
    </row>
    <row r="253" spans="1:11" ht="18.5" thickBot="1" x14ac:dyDescent="0.45">
      <c r="A253" s="49"/>
      <c r="B253" s="49"/>
      <c r="C253" s="49"/>
      <c r="D253" s="49"/>
      <c r="E253" s="55">
        <v>161.74440032958984</v>
      </c>
      <c r="F253" s="62">
        <v>83.204875011617091</v>
      </c>
      <c r="G253" s="58">
        <v>26.923840249765824</v>
      </c>
      <c r="H253" s="43"/>
      <c r="I253" s="43"/>
      <c r="J253" s="43"/>
      <c r="K253" s="43"/>
    </row>
    <row r="254" spans="1:11" ht="36" x14ac:dyDescent="0.4">
      <c r="A254" s="49"/>
      <c r="B254" s="49"/>
      <c r="C254" s="49"/>
      <c r="D254" s="49"/>
      <c r="E254" s="49"/>
      <c r="F254" s="49"/>
      <c r="G254" s="42" t="s">
        <v>146</v>
      </c>
      <c r="H254" s="43"/>
      <c r="I254" s="43"/>
      <c r="J254" s="43"/>
      <c r="K254" s="43"/>
    </row>
    <row r="255" spans="1:11" ht="18.5" thickBot="1" x14ac:dyDescent="0.45">
      <c r="A255" s="49"/>
      <c r="B255" s="49"/>
      <c r="C255" s="49"/>
      <c r="D255" s="49"/>
      <c r="E255" s="49"/>
      <c r="F255" s="49"/>
      <c r="G255" s="58">
        <v>84.868968157570876</v>
      </c>
      <c r="H255" s="43"/>
      <c r="I255" s="43"/>
      <c r="J255" s="43"/>
      <c r="K255" s="43"/>
    </row>
    <row r="256" spans="1:11" ht="18" x14ac:dyDescent="0.4">
      <c r="A256" s="49"/>
      <c r="B256" s="49"/>
      <c r="C256" s="49"/>
      <c r="D256" s="49"/>
      <c r="E256" s="49"/>
      <c r="F256" s="41" t="s">
        <v>149</v>
      </c>
      <c r="G256" s="42" t="s">
        <v>148</v>
      </c>
      <c r="H256" s="43"/>
      <c r="I256" s="43"/>
      <c r="J256" s="43"/>
      <c r="K256" s="43"/>
    </row>
    <row r="257" spans="1:11" ht="18.5" thickBot="1" x14ac:dyDescent="0.45">
      <c r="A257" s="49"/>
      <c r="B257" s="49"/>
      <c r="C257" s="49"/>
      <c r="D257" s="49"/>
      <c r="E257" s="49"/>
      <c r="F257" s="62">
        <v>83.120807847695559</v>
      </c>
      <c r="G257" s="58">
        <v>83.120938515165435</v>
      </c>
      <c r="H257" s="43"/>
      <c r="I257" s="43"/>
      <c r="J257" s="43"/>
      <c r="K257" s="43"/>
    </row>
    <row r="258" spans="1:11" ht="18" x14ac:dyDescent="0.4">
      <c r="A258" s="49"/>
      <c r="B258" s="49"/>
      <c r="C258" s="49"/>
      <c r="D258" s="49"/>
      <c r="E258" s="49"/>
      <c r="F258" s="40" t="s">
        <v>150</v>
      </c>
      <c r="G258" s="42" t="s">
        <v>151</v>
      </c>
      <c r="H258" s="43"/>
      <c r="I258" s="43"/>
      <c r="J258" s="43"/>
      <c r="K258" s="43"/>
    </row>
    <row r="259" spans="1:11" ht="18.5" thickBot="1" x14ac:dyDescent="0.45">
      <c r="A259" s="49"/>
      <c r="B259" s="49"/>
      <c r="C259" s="49"/>
      <c r="D259" s="49"/>
      <c r="E259" s="49"/>
      <c r="F259" s="54">
        <v>148.43891255163743</v>
      </c>
      <c r="G259" s="63">
        <v>148.43891906738281</v>
      </c>
      <c r="H259" s="43"/>
      <c r="I259" s="43"/>
      <c r="J259" s="43"/>
      <c r="K259" s="43"/>
    </row>
    <row r="260" spans="1:11" ht="36" x14ac:dyDescent="0.4">
      <c r="A260" s="49"/>
      <c r="B260" s="49"/>
      <c r="C260" s="49"/>
      <c r="D260" s="40" t="s">
        <v>198</v>
      </c>
      <c r="E260" s="40" t="s">
        <v>141</v>
      </c>
      <c r="F260" s="41" t="s">
        <v>142</v>
      </c>
      <c r="G260" s="41" t="s">
        <v>143</v>
      </c>
      <c r="H260" s="41" t="s">
        <v>144</v>
      </c>
      <c r="I260" s="42" t="s">
        <v>145</v>
      </c>
      <c r="J260" s="43"/>
      <c r="K260" s="43"/>
    </row>
    <row r="261" spans="1:11" ht="18.5" thickBot="1" x14ac:dyDescent="0.45">
      <c r="A261" s="49"/>
      <c r="B261" s="49"/>
      <c r="C261" s="49"/>
      <c r="D261" s="54">
        <v>143.37998565832231</v>
      </c>
      <c r="E261" s="54">
        <v>181.59075685882567</v>
      </c>
      <c r="F261" s="62">
        <v>95.516739379882807</v>
      </c>
      <c r="G261" s="62">
        <v>47.72466289710308</v>
      </c>
      <c r="H261" s="46">
        <v>9.8342229571743829</v>
      </c>
      <c r="I261" s="53">
        <v>3.1822060017946332</v>
      </c>
      <c r="J261" s="43"/>
      <c r="K261" s="43"/>
    </row>
    <row r="262" spans="1:11" ht="36" x14ac:dyDescent="0.4">
      <c r="A262" s="49"/>
      <c r="B262" s="49"/>
      <c r="C262" s="49"/>
      <c r="D262" s="49"/>
      <c r="E262" s="49"/>
      <c r="F262" s="49"/>
      <c r="G262" s="49"/>
      <c r="H262" s="49"/>
      <c r="I262" s="42" t="s">
        <v>146</v>
      </c>
      <c r="J262" s="43"/>
      <c r="K262" s="43"/>
    </row>
    <row r="263" spans="1:11" ht="18.5" thickBot="1" x14ac:dyDescent="0.45">
      <c r="A263" s="49"/>
      <c r="B263" s="49"/>
      <c r="C263" s="49"/>
      <c r="D263" s="49"/>
      <c r="E263" s="49"/>
      <c r="F263" s="49"/>
      <c r="G263" s="49"/>
      <c r="H263" s="49"/>
      <c r="I263" s="58">
        <v>10.030907082041859</v>
      </c>
      <c r="J263" s="43"/>
      <c r="K263" s="43"/>
    </row>
    <row r="264" spans="1:11" ht="18" x14ac:dyDescent="0.4">
      <c r="A264" s="49"/>
      <c r="B264" s="49"/>
      <c r="C264" s="49"/>
      <c r="D264" s="49"/>
      <c r="E264" s="49"/>
      <c r="F264" s="49"/>
      <c r="G264" s="49"/>
      <c r="H264" s="41" t="s">
        <v>147</v>
      </c>
      <c r="I264" s="42" t="s">
        <v>148</v>
      </c>
      <c r="J264" s="43"/>
      <c r="K264" s="43"/>
    </row>
    <row r="265" spans="1:11" ht="18.5" thickBot="1" x14ac:dyDescent="0.45">
      <c r="A265" s="49"/>
      <c r="B265" s="49"/>
      <c r="C265" s="49"/>
      <c r="D265" s="49"/>
      <c r="E265" s="49"/>
      <c r="F265" s="49"/>
      <c r="G265" s="49"/>
      <c r="H265" s="62">
        <v>18.354949927195921</v>
      </c>
      <c r="I265" s="58">
        <v>18.354978007287624</v>
      </c>
      <c r="J265" s="43"/>
      <c r="K265" s="43"/>
    </row>
    <row r="266" spans="1:11" ht="18" x14ac:dyDescent="0.4">
      <c r="A266" s="49"/>
      <c r="B266" s="49"/>
      <c r="C266" s="49"/>
      <c r="D266" s="49"/>
      <c r="E266" s="49"/>
      <c r="F266" s="49"/>
      <c r="G266" s="49"/>
      <c r="H266" s="41" t="s">
        <v>149</v>
      </c>
      <c r="I266" s="42" t="s">
        <v>148</v>
      </c>
      <c r="J266" s="43"/>
      <c r="K266" s="43"/>
    </row>
    <row r="267" spans="1:11" ht="18.5" thickBot="1" x14ac:dyDescent="0.45">
      <c r="A267" s="49"/>
      <c r="B267" s="49"/>
      <c r="C267" s="49"/>
      <c r="D267" s="49"/>
      <c r="E267" s="49"/>
      <c r="F267" s="49"/>
      <c r="G267" s="49"/>
      <c r="H267" s="46">
        <v>8.1480207314043938</v>
      </c>
      <c r="I267" s="53">
        <v>8.1480331988285766</v>
      </c>
      <c r="J267" s="43"/>
      <c r="K267" s="43"/>
    </row>
    <row r="268" spans="1:11" ht="18" x14ac:dyDescent="0.4">
      <c r="A268" s="49"/>
      <c r="B268" s="49"/>
      <c r="C268" s="49"/>
      <c r="D268" s="49"/>
      <c r="E268" s="49"/>
      <c r="F268" s="49"/>
      <c r="G268" s="49"/>
      <c r="H268" s="40" t="s">
        <v>150</v>
      </c>
      <c r="I268" s="42" t="s">
        <v>151</v>
      </c>
      <c r="J268" s="43"/>
      <c r="K268" s="43"/>
    </row>
    <row r="269" spans="1:11" ht="18.5" thickBot="1" x14ac:dyDescent="0.45">
      <c r="A269" s="49"/>
      <c r="B269" s="49"/>
      <c r="C269" s="49"/>
      <c r="D269" s="49"/>
      <c r="E269" s="49"/>
      <c r="F269" s="49"/>
      <c r="G269" s="49"/>
      <c r="H269" s="61">
        <v>12.725806572435358</v>
      </c>
      <c r="I269" s="72">
        <v>12.72580623626709</v>
      </c>
      <c r="J269" s="43"/>
      <c r="K269" s="43"/>
    </row>
    <row r="270" spans="1:11" ht="18" x14ac:dyDescent="0.4">
      <c r="A270" s="49"/>
      <c r="B270" s="49"/>
      <c r="C270" s="49"/>
      <c r="D270" s="49"/>
      <c r="E270" s="49"/>
      <c r="F270" s="49"/>
      <c r="G270" s="41" t="s">
        <v>144</v>
      </c>
      <c r="H270" s="42" t="s">
        <v>145</v>
      </c>
      <c r="I270" s="43"/>
      <c r="J270" s="43"/>
      <c r="K270" s="43"/>
    </row>
    <row r="271" spans="1:11" ht="18.5" thickBot="1" x14ac:dyDescent="0.45">
      <c r="A271" s="49"/>
      <c r="B271" s="49"/>
      <c r="C271" s="49"/>
      <c r="D271" s="49"/>
      <c r="E271" s="49"/>
      <c r="F271" s="49"/>
      <c r="G271" s="62">
        <v>32.19487289348335</v>
      </c>
      <c r="H271" s="58">
        <v>10.417775030631184</v>
      </c>
      <c r="I271" s="43"/>
      <c r="J271" s="43"/>
      <c r="K271" s="43"/>
    </row>
    <row r="272" spans="1:11" ht="36" x14ac:dyDescent="0.4">
      <c r="A272" s="49"/>
      <c r="B272" s="49"/>
      <c r="C272" s="49"/>
      <c r="D272" s="49"/>
      <c r="E272" s="49"/>
      <c r="F272" s="49"/>
      <c r="G272" s="49"/>
      <c r="H272" s="42" t="s">
        <v>146</v>
      </c>
      <c r="I272" s="43"/>
      <c r="J272" s="43"/>
      <c r="K272" s="43"/>
    </row>
    <row r="273" spans="1:11" ht="18.5" thickBot="1" x14ac:dyDescent="0.45">
      <c r="A273" s="49"/>
      <c r="B273" s="49"/>
      <c r="C273" s="49"/>
      <c r="D273" s="49"/>
      <c r="E273" s="49"/>
      <c r="F273" s="49"/>
      <c r="G273" s="49"/>
      <c r="H273" s="58">
        <v>32.838770737954619</v>
      </c>
      <c r="I273" s="43"/>
      <c r="J273" s="43"/>
      <c r="K273" s="43"/>
    </row>
    <row r="274" spans="1:11" ht="18" x14ac:dyDescent="0.4">
      <c r="A274" s="49"/>
      <c r="B274" s="49"/>
      <c r="C274" s="49"/>
      <c r="D274" s="49"/>
      <c r="E274" s="49"/>
      <c r="F274" s="49"/>
      <c r="G274" s="40" t="s">
        <v>150</v>
      </c>
      <c r="H274" s="42" t="s">
        <v>151</v>
      </c>
      <c r="I274" s="43"/>
      <c r="J274" s="43"/>
      <c r="K274" s="43"/>
    </row>
    <row r="275" spans="1:11" ht="18.5" thickBot="1" x14ac:dyDescent="0.45">
      <c r="A275" s="49"/>
      <c r="B275" s="49"/>
      <c r="C275" s="49"/>
      <c r="D275" s="49"/>
      <c r="E275" s="49"/>
      <c r="F275" s="49"/>
      <c r="G275" s="61">
        <v>19.486370435529395</v>
      </c>
      <c r="H275" s="58">
        <v>19.486370086669922</v>
      </c>
      <c r="I275" s="43"/>
      <c r="J275" s="43"/>
      <c r="K275" s="43"/>
    </row>
    <row r="276" spans="1:11" ht="18" x14ac:dyDescent="0.4">
      <c r="A276" s="49"/>
      <c r="B276" s="49"/>
      <c r="C276" s="49"/>
      <c r="D276" s="49"/>
      <c r="E276" s="49"/>
      <c r="F276" s="41" t="s">
        <v>152</v>
      </c>
      <c r="G276" s="41" t="s">
        <v>144</v>
      </c>
      <c r="H276" s="42" t="s">
        <v>145</v>
      </c>
      <c r="I276" s="43"/>
      <c r="J276" s="43"/>
      <c r="K276" s="43"/>
    </row>
    <row r="277" spans="1:11" ht="18.5" thickBot="1" x14ac:dyDescent="0.45">
      <c r="A277" s="49"/>
      <c r="B277" s="49"/>
      <c r="C277" s="49"/>
      <c r="D277" s="49"/>
      <c r="E277" s="49"/>
      <c r="F277" s="62">
        <v>99.693326843261715</v>
      </c>
      <c r="G277" s="62">
        <v>51.28443993004867</v>
      </c>
      <c r="H277" s="58">
        <v>16.594870106827678</v>
      </c>
      <c r="I277" s="43"/>
      <c r="J277" s="43"/>
      <c r="K277" s="43"/>
    </row>
    <row r="278" spans="1:11" ht="36" x14ac:dyDescent="0.4">
      <c r="A278" s="49"/>
      <c r="B278" s="49"/>
      <c r="C278" s="49"/>
      <c r="D278" s="49"/>
      <c r="E278" s="49"/>
      <c r="F278" s="49"/>
      <c r="G278" s="49"/>
      <c r="H278" s="42" t="s">
        <v>146</v>
      </c>
      <c r="I278" s="43"/>
      <c r="J278" s="43"/>
      <c r="K278" s="43"/>
    </row>
    <row r="279" spans="1:11" ht="18.5" thickBot="1" x14ac:dyDescent="0.45">
      <c r="A279" s="49"/>
      <c r="B279" s="49"/>
      <c r="C279" s="49"/>
      <c r="D279" s="49"/>
      <c r="E279" s="49"/>
      <c r="F279" s="49"/>
      <c r="G279" s="49"/>
      <c r="H279" s="58">
        <v>52.310126995632906</v>
      </c>
      <c r="I279" s="43"/>
      <c r="J279" s="43"/>
      <c r="K279" s="43"/>
    </row>
    <row r="280" spans="1:11" ht="18" x14ac:dyDescent="0.4">
      <c r="A280" s="49"/>
      <c r="B280" s="49"/>
      <c r="C280" s="49"/>
      <c r="D280" s="49"/>
      <c r="E280" s="49"/>
      <c r="F280" s="49"/>
      <c r="G280" s="41" t="s">
        <v>149</v>
      </c>
      <c r="H280" s="42" t="s">
        <v>148</v>
      </c>
      <c r="I280" s="43"/>
      <c r="J280" s="43"/>
      <c r="K280" s="43"/>
    </row>
    <row r="281" spans="1:11" ht="18.5" thickBot="1" x14ac:dyDescent="0.45">
      <c r="A281" s="49"/>
      <c r="B281" s="49"/>
      <c r="C281" s="49"/>
      <c r="D281" s="49"/>
      <c r="E281" s="49"/>
      <c r="F281" s="49"/>
      <c r="G281" s="62">
        <v>51.232624006791511</v>
      </c>
      <c r="H281" s="58">
        <v>51.23270236462519</v>
      </c>
      <c r="I281" s="43"/>
      <c r="J281" s="43"/>
      <c r="K281" s="43"/>
    </row>
    <row r="282" spans="1:11" ht="18" x14ac:dyDescent="0.4">
      <c r="A282" s="49"/>
      <c r="B282" s="49"/>
      <c r="C282" s="49"/>
      <c r="D282" s="49"/>
      <c r="E282" s="49"/>
      <c r="F282" s="49"/>
      <c r="G282" s="40" t="s">
        <v>150</v>
      </c>
      <c r="H282" s="42" t="s">
        <v>151</v>
      </c>
      <c r="I282" s="43"/>
      <c r="J282" s="43"/>
      <c r="K282" s="43"/>
    </row>
    <row r="283" spans="1:11" ht="18.5" thickBot="1" x14ac:dyDescent="0.45">
      <c r="A283" s="49"/>
      <c r="B283" s="49"/>
      <c r="C283" s="49"/>
      <c r="D283" s="49"/>
      <c r="E283" s="49"/>
      <c r="F283" s="49"/>
      <c r="G283" s="73">
        <v>91.492313316657501</v>
      </c>
      <c r="H283" s="72">
        <v>91.4923095703125</v>
      </c>
      <c r="I283" s="43"/>
      <c r="J283" s="43"/>
      <c r="K283" s="43"/>
    </row>
    <row r="284" spans="1:11" ht="36" x14ac:dyDescent="0.4">
      <c r="A284" s="49"/>
      <c r="B284" s="49"/>
      <c r="C284" s="49"/>
      <c r="D284" s="41" t="s">
        <v>199</v>
      </c>
      <c r="E284" s="40" t="s">
        <v>179</v>
      </c>
      <c r="F284" s="42" t="s">
        <v>180</v>
      </c>
      <c r="G284" s="43"/>
      <c r="H284" s="43"/>
      <c r="I284" s="43"/>
      <c r="J284" s="43"/>
      <c r="K284" s="43"/>
    </row>
    <row r="285" spans="1:11" ht="18.5" thickBot="1" x14ac:dyDescent="0.45">
      <c r="A285" s="49"/>
      <c r="B285" s="49"/>
      <c r="C285" s="49"/>
      <c r="D285" s="55">
        <v>339.94805366770447</v>
      </c>
      <c r="E285" s="54">
        <v>275.16874908453832</v>
      </c>
      <c r="F285" s="63">
        <v>275.16876220703125</v>
      </c>
      <c r="G285" s="43"/>
      <c r="H285" s="43"/>
      <c r="I285" s="43"/>
      <c r="J285" s="43"/>
      <c r="K285" s="43"/>
    </row>
    <row r="286" spans="1:11" ht="18" x14ac:dyDescent="0.4">
      <c r="A286" s="49"/>
      <c r="B286" s="49"/>
      <c r="C286" s="49"/>
      <c r="D286" s="49"/>
      <c r="E286" s="40" t="s">
        <v>150</v>
      </c>
      <c r="F286" s="42" t="s">
        <v>151</v>
      </c>
      <c r="G286" s="43"/>
      <c r="H286" s="43"/>
      <c r="I286" s="43"/>
      <c r="J286" s="43"/>
      <c r="K286" s="43"/>
    </row>
    <row r="287" spans="1:11" ht="18.5" thickBot="1" x14ac:dyDescent="0.45">
      <c r="A287" s="49"/>
      <c r="B287" s="49"/>
      <c r="C287" s="49"/>
      <c r="D287" s="49"/>
      <c r="E287" s="61">
        <v>80.320483338821802</v>
      </c>
      <c r="F287" s="58">
        <v>80.320480346679688</v>
      </c>
      <c r="G287" s="43"/>
      <c r="H287" s="43"/>
      <c r="I287" s="43"/>
      <c r="J287" s="43"/>
      <c r="K287" s="43"/>
    </row>
    <row r="288" spans="1:11" ht="18" x14ac:dyDescent="0.4">
      <c r="A288" s="49"/>
      <c r="B288" s="49"/>
      <c r="C288" s="41" t="s">
        <v>200</v>
      </c>
      <c r="D288" s="41" t="s">
        <v>157</v>
      </c>
      <c r="E288" s="41" t="s">
        <v>144</v>
      </c>
      <c r="F288" s="42" t="s">
        <v>145</v>
      </c>
      <c r="G288" s="43"/>
      <c r="H288" s="43"/>
      <c r="I288" s="43"/>
      <c r="J288" s="43"/>
      <c r="K288" s="43"/>
    </row>
    <row r="289" spans="1:11" ht="18.5" thickBot="1" x14ac:dyDescent="0.45">
      <c r="A289" s="49"/>
      <c r="B289" s="49"/>
      <c r="C289" s="55">
        <v>389.77780250683588</v>
      </c>
      <c r="D289" s="62">
        <v>62.610930797301414</v>
      </c>
      <c r="E289" s="62">
        <v>12.901712092507099</v>
      </c>
      <c r="F289" s="53">
        <v>4.1747993258327547</v>
      </c>
      <c r="G289" s="43"/>
      <c r="H289" s="43"/>
      <c r="I289" s="43"/>
      <c r="J289" s="43"/>
      <c r="K289" s="43"/>
    </row>
    <row r="290" spans="1:11" ht="36" x14ac:dyDescent="0.4">
      <c r="A290" s="49"/>
      <c r="B290" s="49"/>
      <c r="C290" s="49"/>
      <c r="D290" s="49"/>
      <c r="E290" s="49"/>
      <c r="F290" s="42" t="s">
        <v>146</v>
      </c>
      <c r="G290" s="43"/>
      <c r="H290" s="43"/>
      <c r="I290" s="43"/>
      <c r="J290" s="43"/>
      <c r="K290" s="43"/>
    </row>
    <row r="291" spans="1:11" ht="18.5" thickBot="1" x14ac:dyDescent="0.45">
      <c r="A291" s="49"/>
      <c r="B291" s="49"/>
      <c r="C291" s="49"/>
      <c r="D291" s="49"/>
      <c r="E291" s="49"/>
      <c r="F291" s="58">
        <v>13.159746446327624</v>
      </c>
      <c r="G291" s="43"/>
      <c r="H291" s="43"/>
      <c r="I291" s="43"/>
      <c r="J291" s="43"/>
      <c r="K291" s="43"/>
    </row>
    <row r="292" spans="1:11" ht="18" x14ac:dyDescent="0.4">
      <c r="A292" s="49"/>
      <c r="B292" s="49"/>
      <c r="C292" s="49"/>
      <c r="D292" s="49"/>
      <c r="E292" s="41" t="s">
        <v>147</v>
      </c>
      <c r="F292" s="42" t="s">
        <v>148</v>
      </c>
      <c r="G292" s="43"/>
      <c r="H292" s="43"/>
      <c r="I292" s="43"/>
      <c r="J292" s="43"/>
      <c r="K292" s="43"/>
    </row>
    <row r="293" spans="1:11" ht="18.5" thickBot="1" x14ac:dyDescent="0.45">
      <c r="A293" s="49"/>
      <c r="B293" s="49"/>
      <c r="C293" s="49"/>
      <c r="D293" s="49"/>
      <c r="E293" s="62">
        <v>24.08022275520052</v>
      </c>
      <c r="F293" s="58">
        <v>24.080259890871101</v>
      </c>
      <c r="G293" s="43"/>
      <c r="H293" s="43"/>
      <c r="I293" s="43"/>
      <c r="J293" s="43"/>
      <c r="K293" s="43"/>
    </row>
    <row r="294" spans="1:11" ht="18" x14ac:dyDescent="0.4">
      <c r="A294" s="49"/>
      <c r="B294" s="49"/>
      <c r="C294" s="49"/>
      <c r="D294" s="49"/>
      <c r="E294" s="41" t="s">
        <v>149</v>
      </c>
      <c r="F294" s="42" t="s">
        <v>148</v>
      </c>
      <c r="G294" s="43"/>
      <c r="H294" s="43"/>
      <c r="I294" s="43"/>
      <c r="J294" s="43"/>
      <c r="K294" s="43"/>
    </row>
    <row r="295" spans="1:11" ht="18.5" thickBot="1" x14ac:dyDescent="0.45">
      <c r="A295" s="49"/>
      <c r="B295" s="49"/>
      <c r="C295" s="49"/>
      <c r="D295" s="49"/>
      <c r="E295" s="62">
        <v>10.68954995815584</v>
      </c>
      <c r="F295" s="58">
        <v>10.689566739092781</v>
      </c>
      <c r="G295" s="43"/>
      <c r="H295" s="43"/>
      <c r="I295" s="43"/>
      <c r="J295" s="43"/>
      <c r="K295" s="43"/>
    </row>
    <row r="296" spans="1:11" ht="18" x14ac:dyDescent="0.4">
      <c r="A296" s="49"/>
      <c r="B296" s="49"/>
      <c r="C296" s="49"/>
      <c r="D296" s="49"/>
      <c r="E296" s="40" t="s">
        <v>150</v>
      </c>
      <c r="F296" s="42" t="s">
        <v>151</v>
      </c>
      <c r="G296" s="43"/>
      <c r="H296" s="43"/>
      <c r="I296" s="43"/>
      <c r="J296" s="43"/>
      <c r="K296" s="43"/>
    </row>
    <row r="297" spans="1:11" ht="18.5" thickBot="1" x14ac:dyDescent="0.45">
      <c r="A297" s="49"/>
      <c r="B297" s="49"/>
      <c r="C297" s="49"/>
      <c r="D297" s="49"/>
      <c r="E297" s="61">
        <v>16.695237972281028</v>
      </c>
      <c r="F297" s="58">
        <v>16.69523811340332</v>
      </c>
      <c r="G297" s="43"/>
      <c r="H297" s="43"/>
      <c r="I297" s="43"/>
      <c r="J297" s="43"/>
      <c r="K297" s="43"/>
    </row>
    <row r="298" spans="1:11" ht="36" x14ac:dyDescent="0.4">
      <c r="A298" s="49"/>
      <c r="B298" s="49"/>
      <c r="C298" s="49"/>
      <c r="D298" s="41" t="s">
        <v>143</v>
      </c>
      <c r="E298" s="41" t="s">
        <v>144</v>
      </c>
      <c r="F298" s="42" t="s">
        <v>145</v>
      </c>
      <c r="G298" s="43"/>
      <c r="H298" s="43"/>
      <c r="I298" s="43"/>
      <c r="J298" s="43"/>
      <c r="K298" s="43"/>
    </row>
    <row r="299" spans="1:11" ht="18.5" thickBot="1" x14ac:dyDescent="0.45">
      <c r="A299" s="49"/>
      <c r="B299" s="49"/>
      <c r="C299" s="49"/>
      <c r="D299" s="55">
        <v>161.79459577461381</v>
      </c>
      <c r="E299" s="62">
        <v>33.339663208133778</v>
      </c>
      <c r="F299" s="58">
        <v>10.78821199874038</v>
      </c>
      <c r="G299" s="43"/>
      <c r="H299" s="43"/>
      <c r="I299" s="43"/>
      <c r="J299" s="43"/>
      <c r="K299" s="43"/>
    </row>
    <row r="300" spans="1:11" ht="36" x14ac:dyDescent="0.4">
      <c r="A300" s="49"/>
      <c r="B300" s="49"/>
      <c r="C300" s="49"/>
      <c r="D300" s="49"/>
      <c r="E300" s="49"/>
      <c r="F300" s="42" t="s">
        <v>146</v>
      </c>
      <c r="G300" s="43"/>
      <c r="H300" s="43"/>
      <c r="I300" s="43"/>
      <c r="J300" s="43"/>
      <c r="K300" s="43"/>
    </row>
    <row r="301" spans="1:11" ht="18.5" thickBot="1" x14ac:dyDescent="0.45">
      <c r="A301" s="49"/>
      <c r="B301" s="49"/>
      <c r="C301" s="49"/>
      <c r="D301" s="49"/>
      <c r="E301" s="49"/>
      <c r="F301" s="58">
        <v>34.006457180869099</v>
      </c>
      <c r="G301" s="43"/>
      <c r="H301" s="43"/>
      <c r="I301" s="43"/>
      <c r="J301" s="43"/>
      <c r="K301" s="43"/>
    </row>
    <row r="302" spans="1:11" ht="18" x14ac:dyDescent="0.4">
      <c r="A302" s="49"/>
      <c r="B302" s="49"/>
      <c r="C302" s="49"/>
      <c r="D302" s="49"/>
      <c r="E302" s="41" t="s">
        <v>147</v>
      </c>
      <c r="F302" s="42" t="s">
        <v>148</v>
      </c>
      <c r="G302" s="43"/>
      <c r="H302" s="43"/>
      <c r="I302" s="43"/>
      <c r="J302" s="43"/>
      <c r="K302" s="43"/>
    </row>
    <row r="303" spans="1:11" ht="18.5" thickBot="1" x14ac:dyDescent="0.45">
      <c r="A303" s="49"/>
      <c r="B303" s="49"/>
      <c r="C303" s="49"/>
      <c r="D303" s="49"/>
      <c r="E303" s="62">
        <v>62.226354989077805</v>
      </c>
      <c r="F303" s="58">
        <v>62.226451621282067</v>
      </c>
      <c r="G303" s="43"/>
      <c r="H303" s="43"/>
      <c r="I303" s="43"/>
      <c r="J303" s="43"/>
      <c r="K303" s="43"/>
    </row>
    <row r="304" spans="1:11" ht="18" x14ac:dyDescent="0.4">
      <c r="A304" s="49"/>
      <c r="B304" s="49"/>
      <c r="C304" s="49"/>
      <c r="D304" s="49"/>
      <c r="E304" s="41" t="s">
        <v>149</v>
      </c>
      <c r="F304" s="42" t="s">
        <v>148</v>
      </c>
      <c r="G304" s="43"/>
      <c r="H304" s="43"/>
      <c r="I304" s="43"/>
      <c r="J304" s="43"/>
      <c r="K304" s="43"/>
    </row>
    <row r="305" spans="1:11" ht="18.5" thickBot="1" x14ac:dyDescent="0.45">
      <c r="A305" s="49"/>
      <c r="B305" s="49"/>
      <c r="C305" s="49"/>
      <c r="D305" s="49"/>
      <c r="E305" s="62">
        <v>27.623155198015446</v>
      </c>
      <c r="F305" s="58">
        <v>27.623197816730357</v>
      </c>
      <c r="G305" s="43"/>
      <c r="H305" s="43"/>
      <c r="I305" s="43"/>
      <c r="J305" s="43"/>
      <c r="K305" s="43"/>
    </row>
    <row r="306" spans="1:11" ht="18" x14ac:dyDescent="0.4">
      <c r="A306" s="49"/>
      <c r="B306" s="49"/>
      <c r="C306" s="49"/>
      <c r="D306" s="49"/>
      <c r="E306" s="40" t="s">
        <v>150</v>
      </c>
      <c r="F306" s="42" t="s">
        <v>151</v>
      </c>
      <c r="G306" s="43"/>
      <c r="H306" s="43"/>
      <c r="I306" s="43"/>
      <c r="J306" s="43"/>
      <c r="K306" s="43"/>
    </row>
    <row r="307" spans="1:11" ht="18.5" thickBot="1" x14ac:dyDescent="0.45">
      <c r="A307" s="49"/>
      <c r="B307" s="49"/>
      <c r="C307" s="49"/>
      <c r="D307" s="49"/>
      <c r="E307" s="61">
        <v>43.142616048513375</v>
      </c>
      <c r="F307" s="72">
        <v>43.142616271972656</v>
      </c>
      <c r="G307" s="43"/>
      <c r="H307" s="43"/>
      <c r="I307" s="43"/>
      <c r="J307" s="43"/>
      <c r="K307" s="43"/>
    </row>
    <row r="308" spans="1:11" ht="36" x14ac:dyDescent="0.4">
      <c r="A308" s="49"/>
      <c r="B308" s="49"/>
      <c r="C308" s="49"/>
      <c r="D308" s="40" t="s">
        <v>201</v>
      </c>
      <c r="E308" s="42" t="s">
        <v>180</v>
      </c>
      <c r="F308" s="43"/>
      <c r="G308" s="43"/>
      <c r="H308" s="43"/>
      <c r="I308" s="43"/>
      <c r="J308" s="43"/>
      <c r="K308" s="43"/>
    </row>
    <row r="309" spans="1:11" ht="18.5" thickBot="1" x14ac:dyDescent="0.45">
      <c r="A309" s="49"/>
      <c r="B309" s="49"/>
      <c r="C309" s="49"/>
      <c r="D309" s="54">
        <v>216.45493218495633</v>
      </c>
      <c r="E309" s="63">
        <v>276.19648498535156</v>
      </c>
      <c r="F309" s="43"/>
      <c r="G309" s="43"/>
      <c r="H309" s="43"/>
      <c r="I309" s="43"/>
      <c r="J309" s="43"/>
      <c r="K309" s="43"/>
    </row>
    <row r="310" spans="1:11" ht="18" x14ac:dyDescent="0.4">
      <c r="A310" s="49"/>
      <c r="B310" s="49"/>
      <c r="C310" s="49"/>
      <c r="D310" s="40" t="s">
        <v>150</v>
      </c>
      <c r="E310" s="42" t="s">
        <v>151</v>
      </c>
      <c r="F310" s="43"/>
      <c r="G310" s="43"/>
      <c r="H310" s="43"/>
      <c r="I310" s="43"/>
      <c r="J310" s="43"/>
      <c r="K310" s="43"/>
    </row>
    <row r="311" spans="1:11" ht="18.5" thickBot="1" x14ac:dyDescent="0.45">
      <c r="A311" s="49"/>
      <c r="B311" s="49"/>
      <c r="C311" s="49"/>
      <c r="D311" s="61">
        <v>33.392496425227421</v>
      </c>
      <c r="E311" s="72">
        <v>33.392498016357422</v>
      </c>
      <c r="F311" s="43"/>
      <c r="G311" s="43"/>
      <c r="H311" s="43"/>
      <c r="I311" s="43"/>
      <c r="J311" s="43"/>
      <c r="K311" s="43"/>
    </row>
    <row r="312" spans="1:11" ht="36" x14ac:dyDescent="0.4">
      <c r="A312" s="49"/>
      <c r="B312" s="41" t="s">
        <v>181</v>
      </c>
      <c r="C312" s="40" t="s">
        <v>179</v>
      </c>
      <c r="D312" s="42" t="s">
        <v>180</v>
      </c>
      <c r="E312" s="43"/>
      <c r="F312" s="43"/>
      <c r="G312" s="43"/>
      <c r="H312" s="43"/>
      <c r="I312" s="43"/>
      <c r="J312" s="43"/>
      <c r="K312" s="43"/>
    </row>
    <row r="313" spans="1:11" ht="18.5" thickBot="1" x14ac:dyDescent="0.45">
      <c r="A313" s="49"/>
      <c r="B313" s="55">
        <v>459.64299999999997</v>
      </c>
      <c r="C313" s="54">
        <v>372.05504615898235</v>
      </c>
      <c r="D313" s="63">
        <v>372.0550537109375</v>
      </c>
      <c r="E313" s="43"/>
      <c r="F313" s="43"/>
      <c r="G313" s="43"/>
      <c r="H313" s="43"/>
      <c r="I313" s="43"/>
      <c r="J313" s="43"/>
      <c r="K313" s="43"/>
    </row>
    <row r="314" spans="1:11" ht="36" x14ac:dyDescent="0.4">
      <c r="A314" s="49"/>
      <c r="B314" s="49"/>
      <c r="C314" s="40" t="s">
        <v>150</v>
      </c>
      <c r="D314" s="42" t="s">
        <v>151</v>
      </c>
      <c r="E314" s="43"/>
      <c r="F314" s="43"/>
      <c r="G314" s="43"/>
      <c r="H314" s="43"/>
      <c r="I314" s="43"/>
      <c r="J314" s="43"/>
      <c r="K314" s="43"/>
    </row>
    <row r="315" spans="1:11" ht="18.5" thickBot="1" x14ac:dyDescent="0.45">
      <c r="A315" s="70"/>
      <c r="B315" s="70"/>
      <c r="C315" s="74">
        <v>108.60114469959727</v>
      </c>
      <c r="D315" s="75">
        <v>108.60114288330078</v>
      </c>
      <c r="E315" s="43"/>
      <c r="F315" s="43"/>
      <c r="G315" s="43"/>
      <c r="H315" s="43"/>
      <c r="I315" s="43"/>
      <c r="J315" s="43"/>
      <c r="K315" s="43"/>
    </row>
  </sheetData>
  <mergeCells count="1">
    <mergeCell ref="A1:D1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D09B0-9BF2-44C4-8029-4C4B0ABA784A}">
  <dimension ref="A2:AI164"/>
  <sheetViews>
    <sheetView workbookViewId="0">
      <selection activeCell="P6" sqref="P6"/>
    </sheetView>
  </sheetViews>
  <sheetFormatPr defaultRowHeight="12.5" x14ac:dyDescent="0.25"/>
  <cols>
    <col min="1" max="1" width="25.6328125" style="32" customWidth="1"/>
    <col min="2" max="5" width="9.6328125" style="32" customWidth="1"/>
    <col min="6" max="7" width="8.7265625" style="32"/>
    <col min="8" max="8" width="25.6328125" style="32" customWidth="1"/>
    <col min="9" max="12" width="9.6328125" style="32" customWidth="1"/>
    <col min="13" max="14" width="8.7265625" style="32"/>
    <col min="15" max="15" width="25.6328125" style="32" customWidth="1"/>
    <col min="16" max="19" width="9.6328125" style="32" customWidth="1"/>
    <col min="20" max="21" width="8.7265625" style="32"/>
    <col min="22" max="22" width="25.6328125" style="32" customWidth="1"/>
    <col min="23" max="26" width="9.6328125" style="32" customWidth="1"/>
    <col min="27" max="28" width="8.7265625" style="32"/>
    <col min="29" max="29" width="25.6328125" style="32" customWidth="1"/>
    <col min="30" max="33" width="9.6328125" style="32" customWidth="1"/>
    <col min="34" max="16384" width="8.7265625" style="32"/>
  </cols>
  <sheetData>
    <row r="2" spans="1:35" x14ac:dyDescent="0.25">
      <c r="A2" s="226" t="s">
        <v>203</v>
      </c>
      <c r="B2" s="271" t="s">
        <v>805</v>
      </c>
      <c r="C2" s="272"/>
      <c r="D2" s="272"/>
      <c r="E2" s="272"/>
      <c r="F2" s="272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  <c r="AI2" s="227"/>
    </row>
    <row r="3" spans="1:35" x14ac:dyDescent="0.25">
      <c r="A3" s="226" t="s">
        <v>204</v>
      </c>
      <c r="B3" s="273" t="s">
        <v>916</v>
      </c>
      <c r="C3" s="274"/>
      <c r="D3" s="274"/>
      <c r="E3" s="274"/>
      <c r="F3" s="275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227"/>
      <c r="AF3" s="227"/>
      <c r="AG3" s="227"/>
      <c r="AH3" s="227"/>
      <c r="AI3" s="227"/>
    </row>
    <row r="4" spans="1:35" ht="13" x14ac:dyDescent="0.3">
      <c r="A4" s="228" t="s">
        <v>1</v>
      </c>
      <c r="B4" s="227"/>
      <c r="C4" s="227"/>
      <c r="D4" s="227"/>
      <c r="E4" s="227"/>
      <c r="F4" s="227"/>
      <c r="G4" s="227"/>
      <c r="H4" s="228" t="s">
        <v>2</v>
      </c>
      <c r="I4" s="227"/>
      <c r="J4" s="227"/>
      <c r="K4" s="227"/>
      <c r="L4" s="227"/>
      <c r="M4" s="227"/>
      <c r="N4" s="227"/>
      <c r="O4" s="228" t="s">
        <v>3</v>
      </c>
      <c r="P4" s="227"/>
      <c r="Q4" s="227"/>
      <c r="R4" s="227"/>
      <c r="S4" s="227"/>
      <c r="T4" s="227"/>
      <c r="U4" s="227"/>
      <c r="V4" s="228" t="s">
        <v>206</v>
      </c>
      <c r="W4" s="227"/>
      <c r="X4" s="227"/>
      <c r="Y4" s="227"/>
      <c r="Z4" s="227"/>
      <c r="AA4" s="227"/>
      <c r="AB4" s="227"/>
      <c r="AC4" s="228" t="s">
        <v>5</v>
      </c>
      <c r="AD4" s="227"/>
      <c r="AE4" s="227"/>
      <c r="AF4" s="227"/>
      <c r="AG4" s="227"/>
      <c r="AH4" s="227"/>
      <c r="AI4" s="227"/>
    </row>
    <row r="5" spans="1:35" ht="37.5" x14ac:dyDescent="0.25">
      <c r="A5" s="226" t="s">
        <v>207</v>
      </c>
      <c r="B5" s="226" t="s">
        <v>208</v>
      </c>
      <c r="C5" s="226" t="s">
        <v>209</v>
      </c>
      <c r="D5" s="226" t="s">
        <v>210</v>
      </c>
      <c r="E5" s="226" t="s">
        <v>211</v>
      </c>
      <c r="F5" s="226" t="s">
        <v>212</v>
      </c>
      <c r="G5" s="226" t="s">
        <v>213</v>
      </c>
      <c r="H5" s="226" t="s">
        <v>207</v>
      </c>
      <c r="I5" s="226" t="s">
        <v>208</v>
      </c>
      <c r="J5" s="226" t="s">
        <v>209</v>
      </c>
      <c r="K5" s="226" t="s">
        <v>210</v>
      </c>
      <c r="L5" s="226" t="s">
        <v>211</v>
      </c>
      <c r="M5" s="226" t="s">
        <v>212</v>
      </c>
      <c r="N5" s="226" t="s">
        <v>213</v>
      </c>
      <c r="O5" s="226" t="s">
        <v>207</v>
      </c>
      <c r="P5" s="226" t="s">
        <v>208</v>
      </c>
      <c r="Q5" s="226" t="s">
        <v>209</v>
      </c>
      <c r="R5" s="226" t="s">
        <v>210</v>
      </c>
      <c r="S5" s="226" t="s">
        <v>211</v>
      </c>
      <c r="T5" s="226" t="s">
        <v>212</v>
      </c>
      <c r="U5" s="226" t="s">
        <v>213</v>
      </c>
      <c r="V5" s="226" t="s">
        <v>207</v>
      </c>
      <c r="W5" s="226" t="s">
        <v>208</v>
      </c>
      <c r="X5" s="226" t="s">
        <v>209</v>
      </c>
      <c r="Y5" s="226" t="s">
        <v>210</v>
      </c>
      <c r="Z5" s="226" t="s">
        <v>211</v>
      </c>
      <c r="AA5" s="226" t="s">
        <v>212</v>
      </c>
      <c r="AB5" s="226" t="s">
        <v>213</v>
      </c>
      <c r="AC5" s="226" t="s">
        <v>207</v>
      </c>
      <c r="AD5" s="226" t="s">
        <v>208</v>
      </c>
      <c r="AE5" s="226" t="s">
        <v>209</v>
      </c>
      <c r="AF5" s="226" t="s">
        <v>210</v>
      </c>
      <c r="AG5" s="226" t="s">
        <v>211</v>
      </c>
      <c r="AH5" s="226" t="s">
        <v>212</v>
      </c>
      <c r="AI5" s="226" t="s">
        <v>213</v>
      </c>
    </row>
    <row r="6" spans="1:35" ht="13" x14ac:dyDescent="0.3">
      <c r="A6" s="228" t="s">
        <v>214</v>
      </c>
      <c r="B6" s="230">
        <v>7230.839640784211</v>
      </c>
      <c r="C6" s="230">
        <v>4870.2467174392441</v>
      </c>
      <c r="D6" s="230">
        <v>2360.592923344966</v>
      </c>
      <c r="E6" s="231"/>
      <c r="F6" s="231"/>
      <c r="G6" s="232">
        <v>0.32646179982065698</v>
      </c>
      <c r="H6" s="228" t="s">
        <v>214</v>
      </c>
      <c r="I6" s="233">
        <v>52.117926130150387</v>
      </c>
      <c r="J6" s="233">
        <v>42.323472084370216</v>
      </c>
      <c r="K6" s="234">
        <v>9.7944540457801761</v>
      </c>
      <c r="L6" s="231"/>
      <c r="M6" s="231"/>
      <c r="N6" s="232">
        <v>0.18792869887648989</v>
      </c>
      <c r="O6" s="228" t="s">
        <v>214</v>
      </c>
      <c r="P6" s="234">
        <v>8.6030070170689594</v>
      </c>
      <c r="Q6" s="232">
        <v>0.38479650509555852</v>
      </c>
      <c r="R6" s="234">
        <v>8.218210511973405</v>
      </c>
      <c r="S6" s="231"/>
      <c r="T6" s="231"/>
      <c r="U6" s="232">
        <v>0.95527185967277572</v>
      </c>
      <c r="V6" s="228" t="s">
        <v>214</v>
      </c>
      <c r="W6" s="229">
        <v>4.1396193469621205E-5</v>
      </c>
      <c r="X6" s="229">
        <v>4.1396193469621205E-5</v>
      </c>
      <c r="Y6" s="235">
        <v>0</v>
      </c>
      <c r="Z6" s="231"/>
      <c r="AA6" s="231"/>
      <c r="AB6" s="235">
        <v>0</v>
      </c>
      <c r="AC6" s="228" t="s">
        <v>214</v>
      </c>
      <c r="AD6" s="256">
        <v>420.58979203730098</v>
      </c>
      <c r="AE6" s="236">
        <v>173.01389945498806</v>
      </c>
      <c r="AF6" s="236">
        <v>247.57589258231295</v>
      </c>
      <c r="AG6" s="227"/>
      <c r="AH6" s="227"/>
      <c r="AI6" s="238">
        <v>0.58863980360311741</v>
      </c>
    </row>
    <row r="7" spans="1:35" x14ac:dyDescent="0.25">
      <c r="A7" s="226" t="s">
        <v>215</v>
      </c>
      <c r="B7" s="237">
        <v>5717.6620375261955</v>
      </c>
      <c r="C7" s="237">
        <v>4321.1504391071667</v>
      </c>
      <c r="D7" s="237">
        <v>1396.5115984190286</v>
      </c>
      <c r="E7" s="238">
        <v>0.79073279474720781</v>
      </c>
      <c r="F7" s="238">
        <v>0.24424521583357583</v>
      </c>
      <c r="G7" s="238">
        <v>0.19313270211971839</v>
      </c>
      <c r="H7" s="226" t="s">
        <v>216</v>
      </c>
      <c r="I7" s="246">
        <v>37.319188957006375</v>
      </c>
      <c r="J7" s="246">
        <v>37.319188957006375</v>
      </c>
      <c r="K7" s="247">
        <v>0</v>
      </c>
      <c r="L7" s="238">
        <v>0.71605283878356596</v>
      </c>
      <c r="M7" s="247">
        <v>0</v>
      </c>
      <c r="N7" s="247">
        <v>0</v>
      </c>
      <c r="O7" s="226" t="s">
        <v>217</v>
      </c>
      <c r="P7" s="241">
        <v>7.7369975096091759</v>
      </c>
      <c r="Q7" s="239">
        <v>3.618572689824703E-3</v>
      </c>
      <c r="R7" s="241">
        <v>7.733378936919352</v>
      </c>
      <c r="S7" s="238">
        <v>0.89933641740131531</v>
      </c>
      <c r="T7" s="238">
        <v>0.99953230272010174</v>
      </c>
      <c r="U7" s="238">
        <v>0.89891580020518325</v>
      </c>
      <c r="V7" s="226" t="s">
        <v>218</v>
      </c>
      <c r="W7" s="239">
        <v>3.0277706729835466E-5</v>
      </c>
      <c r="X7" s="239">
        <v>3.0277706729835466E-5</v>
      </c>
      <c r="Y7" s="247">
        <v>0</v>
      </c>
      <c r="Z7" s="238">
        <v>0.73141282306680944</v>
      </c>
      <c r="AA7" s="247">
        <v>0</v>
      </c>
      <c r="AB7" s="247">
        <v>0</v>
      </c>
      <c r="AC7" s="226" t="s">
        <v>219</v>
      </c>
      <c r="AD7" s="236">
        <v>190.85283353471982</v>
      </c>
      <c r="AE7" s="236">
        <v>145.04380326094369</v>
      </c>
      <c r="AF7" s="246">
        <v>45.809030273776131</v>
      </c>
      <c r="AG7" s="238">
        <v>0.4537742882684932</v>
      </c>
      <c r="AH7" s="238">
        <v>0.24002279361203502</v>
      </c>
      <c r="AI7" s="238">
        <v>0.10891617233951663</v>
      </c>
    </row>
    <row r="8" spans="1:35" x14ac:dyDescent="0.25">
      <c r="A8" s="226" t="s">
        <v>223</v>
      </c>
      <c r="B8" s="237">
        <v>1515.7670252081289</v>
      </c>
      <c r="C8" s="236">
        <v>552.95553250015882</v>
      </c>
      <c r="D8" s="236">
        <v>962.81149270797005</v>
      </c>
      <c r="E8" s="241">
        <v>1.0003581080591952</v>
      </c>
      <c r="F8" s="238">
        <v>0.63519754467264988</v>
      </c>
      <c r="G8" s="238">
        <v>0.13315348431700935</v>
      </c>
      <c r="H8" s="226" t="s">
        <v>232</v>
      </c>
      <c r="I8" s="241">
        <v>5.4547048916258172</v>
      </c>
      <c r="J8" s="240">
        <v>7.2974582087442758E-2</v>
      </c>
      <c r="K8" s="241">
        <v>5.3817303095383746</v>
      </c>
      <c r="L8" s="238">
        <v>0.82071365890146875</v>
      </c>
      <c r="M8" s="238">
        <v>0.98662171766625273</v>
      </c>
      <c r="N8" s="238">
        <v>0.10326063811708398</v>
      </c>
      <c r="O8" s="226" t="s">
        <v>232</v>
      </c>
      <c r="P8" s="238">
        <v>0.34411063837596911</v>
      </c>
      <c r="Q8" s="239">
        <v>4.6036092742397393E-3</v>
      </c>
      <c r="R8" s="238">
        <v>0.33950702910172942</v>
      </c>
      <c r="S8" s="238">
        <v>0.93933529659474491</v>
      </c>
      <c r="T8" s="238">
        <v>0.98662171766625284</v>
      </c>
      <c r="U8" s="240">
        <v>3.946376289454652E-2</v>
      </c>
      <c r="V8" s="226" t="s">
        <v>224</v>
      </c>
      <c r="W8" s="239">
        <v>4.0801488663119912E-6</v>
      </c>
      <c r="X8" s="239">
        <v>4.0801488663119912E-6</v>
      </c>
      <c r="Y8" s="247">
        <v>0</v>
      </c>
      <c r="Z8" s="238">
        <v>0.82997620593693311</v>
      </c>
      <c r="AA8" s="247">
        <v>0</v>
      </c>
      <c r="AB8" s="247">
        <v>0</v>
      </c>
      <c r="AC8" s="226" t="s">
        <v>301</v>
      </c>
      <c r="AD8" s="236">
        <v>132.03453141334802</v>
      </c>
      <c r="AE8" s="240">
        <v>-1.0470397452099687E-2</v>
      </c>
      <c r="AF8" s="236">
        <v>132.0450018108001</v>
      </c>
      <c r="AG8" s="238">
        <v>0.76770138282250988</v>
      </c>
      <c r="AH8" s="241">
        <v>1.0000793004476936</v>
      </c>
      <c r="AI8" s="238">
        <v>0.31395198911315797</v>
      </c>
    </row>
    <row r="9" spans="1:35" x14ac:dyDescent="0.25">
      <c r="A9" s="242" t="s">
        <v>436</v>
      </c>
      <c r="B9" s="249">
        <v>1.2698322179678314</v>
      </c>
      <c r="C9" s="243">
        <v>0</v>
      </c>
      <c r="D9" s="249">
        <v>1.2698322179678314</v>
      </c>
      <c r="E9" s="249">
        <v>1.0005337214431245</v>
      </c>
      <c r="F9" s="249">
        <v>1</v>
      </c>
      <c r="G9" s="245">
        <v>1.756133839292436E-4</v>
      </c>
      <c r="H9" s="226" t="s">
        <v>219</v>
      </c>
      <c r="I9" s="241">
        <v>5.3883679150916386</v>
      </c>
      <c r="J9" s="241">
        <v>4.0950367951018869</v>
      </c>
      <c r="K9" s="241">
        <v>1.2933311199897519</v>
      </c>
      <c r="L9" s="238">
        <v>0.9241016544566959</v>
      </c>
      <c r="M9" s="238">
        <v>0.24002279361203505</v>
      </c>
      <c r="N9" s="240">
        <v>2.4815475519114252E-2</v>
      </c>
      <c r="O9" s="226" t="s">
        <v>219</v>
      </c>
      <c r="P9" s="238">
        <v>0.34092973565629819</v>
      </c>
      <c r="Q9" s="238">
        <v>0.25909882807866086</v>
      </c>
      <c r="R9" s="240">
        <v>8.1830907577637307E-2</v>
      </c>
      <c r="S9" s="238">
        <v>0.97896443266075872</v>
      </c>
      <c r="T9" s="238">
        <v>0.24002279361203499</v>
      </c>
      <c r="U9" s="239">
        <v>9.5118959469961059E-3</v>
      </c>
      <c r="V9" s="226" t="s">
        <v>234</v>
      </c>
      <c r="W9" s="239">
        <v>2.1015690620359622E-6</v>
      </c>
      <c r="X9" s="239">
        <v>2.1015690620359622E-6</v>
      </c>
      <c r="Y9" s="247">
        <v>0</v>
      </c>
      <c r="Z9" s="238">
        <v>0.88074341146703117</v>
      </c>
      <c r="AA9" s="247">
        <v>0</v>
      </c>
      <c r="AB9" s="247">
        <v>0</v>
      </c>
      <c r="AC9" s="226" t="s">
        <v>246</v>
      </c>
      <c r="AD9" s="246">
        <v>28.420279711640468</v>
      </c>
      <c r="AE9" s="246">
        <v>16.941200027526008</v>
      </c>
      <c r="AF9" s="246">
        <v>11.47907968411446</v>
      </c>
      <c r="AG9" s="238">
        <v>0.8352738257341058</v>
      </c>
      <c r="AH9" s="238">
        <v>0.40390452875848448</v>
      </c>
      <c r="AI9" s="240">
        <v>2.7292815711267692E-2</v>
      </c>
    </row>
    <row r="10" spans="1:35" x14ac:dyDescent="0.25">
      <c r="A10" s="242" t="s">
        <v>239</v>
      </c>
      <c r="B10" s="248">
        <v>7.4059873188777575E-2</v>
      </c>
      <c r="C10" s="248">
        <v>7.4059873188777575E-2</v>
      </c>
      <c r="D10" s="243">
        <v>0</v>
      </c>
      <c r="E10" s="249">
        <v>1.0005439636662781</v>
      </c>
      <c r="F10" s="243">
        <v>0</v>
      </c>
      <c r="G10" s="243">
        <v>0</v>
      </c>
      <c r="H10" s="226" t="s">
        <v>240</v>
      </c>
      <c r="I10" s="241">
        <v>2.1741894775477806</v>
      </c>
      <c r="J10" s="240">
        <v>4.8952552027981086E-2</v>
      </c>
      <c r="K10" s="241">
        <v>2.1252369255197996</v>
      </c>
      <c r="L10" s="238">
        <v>0.96581838493669092</v>
      </c>
      <c r="M10" s="238">
        <v>0.97748468910667641</v>
      </c>
      <c r="N10" s="240">
        <v>4.0777465323785074E-2</v>
      </c>
      <c r="O10" s="226" t="s">
        <v>246</v>
      </c>
      <c r="P10" s="240">
        <v>7.8611560600184052E-2</v>
      </c>
      <c r="Q10" s="240">
        <v>4.6859995260997669E-2</v>
      </c>
      <c r="R10" s="240">
        <v>3.1751565339186383E-2</v>
      </c>
      <c r="S10" s="238">
        <v>0.98810211678030124</v>
      </c>
      <c r="T10" s="238">
        <v>0.40390452875848443</v>
      </c>
      <c r="U10" s="239">
        <v>3.6907519982477149E-3</v>
      </c>
      <c r="V10" s="226" t="s">
        <v>239</v>
      </c>
      <c r="W10" s="239">
        <v>2.0458528505187175E-6</v>
      </c>
      <c r="X10" s="239">
        <v>2.0458528505187175E-6</v>
      </c>
      <c r="Y10" s="247">
        <v>0</v>
      </c>
      <c r="Z10" s="238">
        <v>0.93016469103516541</v>
      </c>
      <c r="AA10" s="247">
        <v>0</v>
      </c>
      <c r="AB10" s="247">
        <v>0</v>
      </c>
      <c r="AC10" s="226" t="s">
        <v>295</v>
      </c>
      <c r="AD10" s="246">
        <v>15.107606274703082</v>
      </c>
      <c r="AE10" s="247">
        <v>0</v>
      </c>
      <c r="AF10" s="246">
        <v>15.107606274703082</v>
      </c>
      <c r="AG10" s="238">
        <v>0.87119387553256411</v>
      </c>
      <c r="AH10" s="241">
        <v>1</v>
      </c>
      <c r="AI10" s="240">
        <v>3.5920049798458323E-2</v>
      </c>
    </row>
    <row r="11" spans="1:35" x14ac:dyDescent="0.25">
      <c r="A11" s="242" t="s">
        <v>245</v>
      </c>
      <c r="B11" s="245">
        <v>4.5767894047724538E-3</v>
      </c>
      <c r="C11" s="245">
        <v>4.5767894047724538E-3</v>
      </c>
      <c r="D11" s="243">
        <v>0</v>
      </c>
      <c r="E11" s="249">
        <v>1.0005445966203514</v>
      </c>
      <c r="F11" s="243">
        <v>0</v>
      </c>
      <c r="G11" s="243">
        <v>0</v>
      </c>
      <c r="H11" s="226" t="s">
        <v>246</v>
      </c>
      <c r="I11" s="241">
        <v>1.2265145792096375</v>
      </c>
      <c r="J11" s="238">
        <v>0.73111978607855799</v>
      </c>
      <c r="K11" s="238">
        <v>0.49539479313107948</v>
      </c>
      <c r="L11" s="238">
        <v>0.98935183437108998</v>
      </c>
      <c r="M11" s="238">
        <v>0.40390452875848448</v>
      </c>
      <c r="N11" s="239">
        <v>9.5052668038625582E-3</v>
      </c>
      <c r="O11" s="242" t="s">
        <v>252</v>
      </c>
      <c r="P11" s="248">
        <v>3.5112075488021373E-2</v>
      </c>
      <c r="Q11" s="245">
        <v>3.5558170864149201E-3</v>
      </c>
      <c r="R11" s="248">
        <v>3.1556258401606453E-2</v>
      </c>
      <c r="S11" s="244">
        <v>0.99218348919094279</v>
      </c>
      <c r="T11" s="244">
        <v>0.89872951009039603</v>
      </c>
      <c r="U11" s="245">
        <v>3.6680498271123869E-3</v>
      </c>
      <c r="V11" s="226" t="s">
        <v>247</v>
      </c>
      <c r="W11" s="239">
        <v>1.6245062201926536E-6</v>
      </c>
      <c r="X11" s="239">
        <v>1.6245062201926536E-6</v>
      </c>
      <c r="Y11" s="247">
        <v>0</v>
      </c>
      <c r="Z11" s="238">
        <v>0.96940757991055937</v>
      </c>
      <c r="AA11" s="247">
        <v>0</v>
      </c>
      <c r="AB11" s="247">
        <v>0</v>
      </c>
      <c r="AC11" s="226" t="s">
        <v>252</v>
      </c>
      <c r="AD11" s="246">
        <v>13.354586037951716</v>
      </c>
      <c r="AE11" s="241">
        <v>1.3524254706033267</v>
      </c>
      <c r="AF11" s="246">
        <v>12.00216056734839</v>
      </c>
      <c r="AG11" s="238">
        <v>0.90294592061493106</v>
      </c>
      <c r="AH11" s="238">
        <v>0.89872951009039614</v>
      </c>
      <c r="AI11" s="240">
        <v>2.853649992124381E-2</v>
      </c>
    </row>
    <row r="12" spans="1:35" x14ac:dyDescent="0.25">
      <c r="A12" s="242" t="s">
        <v>247</v>
      </c>
      <c r="B12" s="245">
        <v>3.1154913811913907E-3</v>
      </c>
      <c r="C12" s="245">
        <v>3.1154913811913907E-3</v>
      </c>
      <c r="D12" s="243">
        <v>0</v>
      </c>
      <c r="E12" s="249">
        <v>1.0005450274819851</v>
      </c>
      <c r="F12" s="243">
        <v>0</v>
      </c>
      <c r="G12" s="243">
        <v>0</v>
      </c>
      <c r="H12" s="226" t="s">
        <v>252</v>
      </c>
      <c r="I12" s="238">
        <v>0.55494361800891756</v>
      </c>
      <c r="J12" s="240">
        <v>5.6199412067971181E-2</v>
      </c>
      <c r="K12" s="238">
        <v>0.49874420594094637</v>
      </c>
      <c r="L12" s="238">
        <v>0.99999967973283932</v>
      </c>
      <c r="M12" s="238">
        <v>0.89872951009039603</v>
      </c>
      <c r="N12" s="239">
        <v>9.5695328454832983E-3</v>
      </c>
      <c r="O12" s="242" t="s">
        <v>264</v>
      </c>
      <c r="P12" s="248">
        <v>2.8245862105535195E-2</v>
      </c>
      <c r="Q12" s="248">
        <v>2.8245862105535195E-2</v>
      </c>
      <c r="R12" s="243">
        <v>0</v>
      </c>
      <c r="S12" s="244">
        <v>0.99546674376105926</v>
      </c>
      <c r="T12" s="243">
        <v>0</v>
      </c>
      <c r="U12" s="243">
        <v>0</v>
      </c>
      <c r="V12" s="226" t="s">
        <v>245</v>
      </c>
      <c r="W12" s="239">
        <v>7.4662143634134646E-7</v>
      </c>
      <c r="X12" s="239">
        <v>7.4662143634134646E-7</v>
      </c>
      <c r="Y12" s="247">
        <v>0</v>
      </c>
      <c r="Z12" s="238">
        <v>0.98744357244425107</v>
      </c>
      <c r="AA12" s="247">
        <v>0</v>
      </c>
      <c r="AB12" s="247">
        <v>0</v>
      </c>
      <c r="AC12" s="226" t="s">
        <v>330</v>
      </c>
      <c r="AD12" s="246">
        <v>10.58756501754582</v>
      </c>
      <c r="AE12" s="247">
        <v>0</v>
      </c>
      <c r="AF12" s="246">
        <v>10.58756501754582</v>
      </c>
      <c r="AG12" s="238">
        <v>0.92811905895064906</v>
      </c>
      <c r="AH12" s="241">
        <v>1</v>
      </c>
      <c r="AI12" s="240">
        <v>2.5173138335717948E-2</v>
      </c>
    </row>
    <row r="13" spans="1:35" x14ac:dyDescent="0.25">
      <c r="A13" s="242" t="s">
        <v>224</v>
      </c>
      <c r="B13" s="245">
        <v>2.6520967631027941E-3</v>
      </c>
      <c r="C13" s="245">
        <v>2.6520967631027941E-3</v>
      </c>
      <c r="D13" s="243">
        <v>0</v>
      </c>
      <c r="E13" s="249">
        <v>1.0005453942577534</v>
      </c>
      <c r="F13" s="243">
        <v>0</v>
      </c>
      <c r="G13" s="243">
        <v>0</v>
      </c>
      <c r="H13" s="242" t="s">
        <v>251</v>
      </c>
      <c r="I13" s="245">
        <v>1.6691660224663934E-5</v>
      </c>
      <c r="J13" s="243">
        <v>0</v>
      </c>
      <c r="K13" s="245">
        <v>1.6691660224663934E-5</v>
      </c>
      <c r="L13" s="249">
        <v>1</v>
      </c>
      <c r="M13" s="249">
        <v>1</v>
      </c>
      <c r="N13" s="245">
        <v>3.2026716072663824E-7</v>
      </c>
      <c r="O13" s="242" t="s">
        <v>273</v>
      </c>
      <c r="P13" s="248">
        <v>2.3362680850304511E-2</v>
      </c>
      <c r="Q13" s="248">
        <v>2.3362680850304511E-2</v>
      </c>
      <c r="R13" s="243">
        <v>0</v>
      </c>
      <c r="S13" s="244">
        <v>0.99818238502509071</v>
      </c>
      <c r="T13" s="243">
        <v>0</v>
      </c>
      <c r="U13" s="243">
        <v>0</v>
      </c>
      <c r="V13" s="242" t="s">
        <v>259</v>
      </c>
      <c r="W13" s="245">
        <v>2.6284723052727723E-7</v>
      </c>
      <c r="X13" s="245">
        <v>2.6284723052727723E-7</v>
      </c>
      <c r="Y13" s="243">
        <v>0</v>
      </c>
      <c r="Z13" s="244">
        <v>0.99379312317577351</v>
      </c>
      <c r="AA13" s="243">
        <v>0</v>
      </c>
      <c r="AB13" s="243">
        <v>0</v>
      </c>
      <c r="AC13" s="226" t="s">
        <v>274</v>
      </c>
      <c r="AD13" s="246">
        <v>10.501136585693555</v>
      </c>
      <c r="AE13" s="241">
        <v>7.4585082734948607</v>
      </c>
      <c r="AF13" s="241">
        <v>3.042628312198695</v>
      </c>
      <c r="AG13" s="238">
        <v>0.95308670387333472</v>
      </c>
      <c r="AH13" s="238">
        <v>0.28974276140202615</v>
      </c>
      <c r="AI13" s="239">
        <v>7.2341943856042337E-3</v>
      </c>
    </row>
    <row r="14" spans="1:35" x14ac:dyDescent="0.25">
      <c r="A14" s="242" t="s">
        <v>259</v>
      </c>
      <c r="B14" s="245">
        <v>2.6284723052727721E-3</v>
      </c>
      <c r="C14" s="245">
        <v>2.6284723052727721E-3</v>
      </c>
      <c r="D14" s="243">
        <v>0</v>
      </c>
      <c r="E14" s="249">
        <v>1.000545757766341</v>
      </c>
      <c r="F14" s="243">
        <v>0</v>
      </c>
      <c r="G14" s="243">
        <v>0</v>
      </c>
      <c r="H14" s="242" t="s">
        <v>242</v>
      </c>
      <c r="I14" s="243">
        <v>0</v>
      </c>
      <c r="J14" s="243">
        <v>0</v>
      </c>
      <c r="K14" s="243">
        <v>0</v>
      </c>
      <c r="L14" s="249">
        <v>1</v>
      </c>
      <c r="M14" s="243">
        <v>0</v>
      </c>
      <c r="N14" s="243">
        <v>0</v>
      </c>
      <c r="O14" s="242" t="s">
        <v>283</v>
      </c>
      <c r="P14" s="248">
        <v>1.5451139749580879E-2</v>
      </c>
      <c r="Q14" s="248">
        <v>1.5451139749580879E-2</v>
      </c>
      <c r="R14" s="243">
        <v>0</v>
      </c>
      <c r="S14" s="244">
        <v>0.99997840119931036</v>
      </c>
      <c r="T14" s="243">
        <v>0</v>
      </c>
      <c r="U14" s="243">
        <v>0</v>
      </c>
      <c r="V14" s="242" t="s">
        <v>265</v>
      </c>
      <c r="W14" s="245">
        <v>2.5694107385779212E-7</v>
      </c>
      <c r="X14" s="245">
        <v>2.5694107385779212E-7</v>
      </c>
      <c r="Y14" s="243">
        <v>0</v>
      </c>
      <c r="Z14" s="249">
        <v>1</v>
      </c>
      <c r="AA14" s="243">
        <v>0</v>
      </c>
      <c r="AB14" s="243">
        <v>0</v>
      </c>
      <c r="AC14" s="226" t="s">
        <v>445</v>
      </c>
      <c r="AD14" s="241">
        <v>5.0067848759536382</v>
      </c>
      <c r="AE14" s="247">
        <v>0</v>
      </c>
      <c r="AF14" s="241">
        <v>5.0067848759536382</v>
      </c>
      <c r="AG14" s="238">
        <v>0.9649909035727644</v>
      </c>
      <c r="AH14" s="241">
        <v>1</v>
      </c>
      <c r="AI14" s="240">
        <v>1.1904199699429699E-2</v>
      </c>
    </row>
    <row r="15" spans="1:35" ht="25" x14ac:dyDescent="0.25">
      <c r="A15" s="242" t="s">
        <v>234</v>
      </c>
      <c r="B15" s="245">
        <v>2.556909025477087E-3</v>
      </c>
      <c r="C15" s="245">
        <v>2.556909025477087E-3</v>
      </c>
      <c r="D15" s="243">
        <v>0</v>
      </c>
      <c r="E15" s="249">
        <v>1.0005461113779757</v>
      </c>
      <c r="F15" s="243">
        <v>0</v>
      </c>
      <c r="G15" s="243">
        <v>0</v>
      </c>
      <c r="H15" s="242" t="s">
        <v>248</v>
      </c>
      <c r="I15" s="243">
        <v>0</v>
      </c>
      <c r="J15" s="243">
        <v>0</v>
      </c>
      <c r="K15" s="243">
        <v>0</v>
      </c>
      <c r="L15" s="249">
        <v>1</v>
      </c>
      <c r="M15" s="243">
        <v>0</v>
      </c>
      <c r="N15" s="243">
        <v>0</v>
      </c>
      <c r="O15" s="242" t="s">
        <v>288</v>
      </c>
      <c r="P15" s="245">
        <v>1.7327382140499271E-4</v>
      </c>
      <c r="Q15" s="243">
        <v>0</v>
      </c>
      <c r="R15" s="245">
        <v>1.7327382140499271E-4</v>
      </c>
      <c r="S15" s="244">
        <v>0.99999854227568763</v>
      </c>
      <c r="T15" s="249">
        <v>1</v>
      </c>
      <c r="U15" s="245">
        <v>2.0141076377271978E-5</v>
      </c>
      <c r="V15" s="242" t="s">
        <v>242</v>
      </c>
      <c r="W15" s="243">
        <v>0</v>
      </c>
      <c r="X15" s="243">
        <v>0</v>
      </c>
      <c r="Y15" s="243">
        <v>0</v>
      </c>
      <c r="Z15" s="249">
        <v>1</v>
      </c>
      <c r="AA15" s="243">
        <v>0</v>
      </c>
      <c r="AB15" s="243">
        <v>0</v>
      </c>
      <c r="AC15" s="226" t="s">
        <v>269</v>
      </c>
      <c r="AD15" s="241">
        <v>3.3577062186670834</v>
      </c>
      <c r="AE15" s="238">
        <v>-0.39045442562012506</v>
      </c>
      <c r="AF15" s="241">
        <v>3.7481606442872084</v>
      </c>
      <c r="AG15" s="238">
        <v>0.97297423146667894</v>
      </c>
      <c r="AH15" s="241">
        <v>1.1162860596467326</v>
      </c>
      <c r="AI15" s="239">
        <v>8.911677637565665E-3</v>
      </c>
    </row>
    <row r="16" spans="1:35" ht="25" x14ac:dyDescent="0.25">
      <c r="A16" s="242" t="s">
        <v>265</v>
      </c>
      <c r="B16" s="245">
        <v>1.2204701008245126E-3</v>
      </c>
      <c r="C16" s="245">
        <v>1.2204701008245126E-3</v>
      </c>
      <c r="D16" s="243">
        <v>0</v>
      </c>
      <c r="E16" s="249">
        <v>1.0005462801647502</v>
      </c>
      <c r="F16" s="243">
        <v>0</v>
      </c>
      <c r="G16" s="243">
        <v>0</v>
      </c>
      <c r="H16" s="242" t="s">
        <v>255</v>
      </c>
      <c r="I16" s="243">
        <v>0</v>
      </c>
      <c r="J16" s="243">
        <v>0</v>
      </c>
      <c r="K16" s="243">
        <v>0</v>
      </c>
      <c r="L16" s="249">
        <v>1</v>
      </c>
      <c r="M16" s="243">
        <v>0</v>
      </c>
      <c r="N16" s="243">
        <v>0</v>
      </c>
      <c r="O16" s="242" t="s">
        <v>291</v>
      </c>
      <c r="P16" s="245">
        <v>1.2540812488427646E-5</v>
      </c>
      <c r="Q16" s="243">
        <v>0</v>
      </c>
      <c r="R16" s="245">
        <v>1.2540812488427646E-5</v>
      </c>
      <c r="S16" s="249">
        <v>1</v>
      </c>
      <c r="T16" s="249">
        <v>1</v>
      </c>
      <c r="U16" s="245">
        <v>1.4577243123881924E-6</v>
      </c>
      <c r="V16" s="242" t="s">
        <v>248</v>
      </c>
      <c r="W16" s="243">
        <v>0</v>
      </c>
      <c r="X16" s="243">
        <v>0</v>
      </c>
      <c r="Y16" s="243">
        <v>0</v>
      </c>
      <c r="Z16" s="249">
        <v>1</v>
      </c>
      <c r="AA16" s="243">
        <v>0</v>
      </c>
      <c r="AB16" s="243">
        <v>0</v>
      </c>
      <c r="AC16" s="226" t="s">
        <v>249</v>
      </c>
      <c r="AD16" s="241">
        <v>2.5193433258800271</v>
      </c>
      <c r="AE16" s="241">
        <v>2.5193433258800271</v>
      </c>
      <c r="AF16" s="247">
        <v>0</v>
      </c>
      <c r="AG16" s="238">
        <v>0.97896425636404161</v>
      </c>
      <c r="AH16" s="247">
        <v>0</v>
      </c>
      <c r="AI16" s="247">
        <v>0</v>
      </c>
    </row>
    <row r="17" spans="1:35" x14ac:dyDescent="0.25">
      <c r="A17" s="242" t="s">
        <v>218</v>
      </c>
      <c r="B17" s="245">
        <v>2.9684026205721044E-4</v>
      </c>
      <c r="C17" s="245">
        <v>2.9684026205721044E-4</v>
      </c>
      <c r="D17" s="243">
        <v>0</v>
      </c>
      <c r="E17" s="249">
        <v>1.0005463212167272</v>
      </c>
      <c r="F17" s="243">
        <v>0</v>
      </c>
      <c r="G17" s="243">
        <v>0</v>
      </c>
      <c r="H17" s="242" t="s">
        <v>237</v>
      </c>
      <c r="I17" s="243">
        <v>0</v>
      </c>
      <c r="J17" s="243">
        <v>0</v>
      </c>
      <c r="K17" s="243">
        <v>0</v>
      </c>
      <c r="L17" s="249">
        <v>1</v>
      </c>
      <c r="M17" s="243">
        <v>0</v>
      </c>
      <c r="N17" s="243">
        <v>0</v>
      </c>
      <c r="O17" s="242" t="s">
        <v>242</v>
      </c>
      <c r="P17" s="243">
        <v>0</v>
      </c>
      <c r="Q17" s="243">
        <v>0</v>
      </c>
      <c r="R17" s="243">
        <v>0</v>
      </c>
      <c r="S17" s="249">
        <v>1</v>
      </c>
      <c r="T17" s="243">
        <v>0</v>
      </c>
      <c r="U17" s="243">
        <v>0</v>
      </c>
      <c r="V17" s="242" t="s">
        <v>255</v>
      </c>
      <c r="W17" s="243">
        <v>0</v>
      </c>
      <c r="X17" s="243">
        <v>0</v>
      </c>
      <c r="Y17" s="243">
        <v>0</v>
      </c>
      <c r="Z17" s="249">
        <v>1</v>
      </c>
      <c r="AA17" s="243">
        <v>0</v>
      </c>
      <c r="AB17" s="243">
        <v>0</v>
      </c>
      <c r="AC17" s="226" t="s">
        <v>225</v>
      </c>
      <c r="AD17" s="241">
        <v>2.3200263201606655</v>
      </c>
      <c r="AE17" s="247">
        <v>0</v>
      </c>
      <c r="AF17" s="241">
        <v>2.3200263201606655</v>
      </c>
      <c r="AG17" s="238">
        <v>0.98448038244242941</v>
      </c>
      <c r="AH17" s="241">
        <v>1</v>
      </c>
      <c r="AI17" s="239">
        <v>5.5161260783878193E-3</v>
      </c>
    </row>
    <row r="18" spans="1:35" ht="25" x14ac:dyDescent="0.25">
      <c r="A18" s="242" t="s">
        <v>242</v>
      </c>
      <c r="B18" s="243">
        <v>0</v>
      </c>
      <c r="C18" s="243">
        <v>0</v>
      </c>
      <c r="D18" s="243">
        <v>0</v>
      </c>
      <c r="E18" s="249">
        <v>1.0005463212167272</v>
      </c>
      <c r="F18" s="243">
        <v>0</v>
      </c>
      <c r="G18" s="243">
        <v>0</v>
      </c>
      <c r="H18" s="242" t="s">
        <v>268</v>
      </c>
      <c r="I18" s="243">
        <v>0</v>
      </c>
      <c r="J18" s="243">
        <v>0</v>
      </c>
      <c r="K18" s="243">
        <v>0</v>
      </c>
      <c r="L18" s="249">
        <v>1</v>
      </c>
      <c r="M18" s="243">
        <v>0</v>
      </c>
      <c r="N18" s="243">
        <v>0</v>
      </c>
      <c r="O18" s="242" t="s">
        <v>248</v>
      </c>
      <c r="P18" s="243">
        <v>0</v>
      </c>
      <c r="Q18" s="243">
        <v>0</v>
      </c>
      <c r="R18" s="243">
        <v>0</v>
      </c>
      <c r="S18" s="249">
        <v>1</v>
      </c>
      <c r="T18" s="243">
        <v>0</v>
      </c>
      <c r="U18" s="243">
        <v>0</v>
      </c>
      <c r="V18" s="242" t="s">
        <v>237</v>
      </c>
      <c r="W18" s="243">
        <v>0</v>
      </c>
      <c r="X18" s="243">
        <v>0</v>
      </c>
      <c r="Y18" s="243">
        <v>0</v>
      </c>
      <c r="Z18" s="249">
        <v>1</v>
      </c>
      <c r="AA18" s="243">
        <v>0</v>
      </c>
      <c r="AB18" s="243">
        <v>0</v>
      </c>
      <c r="AC18" s="226" t="s">
        <v>323</v>
      </c>
      <c r="AD18" s="241">
        <v>2.2217016923820543</v>
      </c>
      <c r="AE18" s="247">
        <v>0</v>
      </c>
      <c r="AF18" s="241">
        <v>2.2217016923820543</v>
      </c>
      <c r="AG18" s="238">
        <v>0.98976273055083286</v>
      </c>
      <c r="AH18" s="241">
        <v>1</v>
      </c>
      <c r="AI18" s="239">
        <v>5.2823481084034903E-3</v>
      </c>
    </row>
    <row r="19" spans="1:35" ht="25" x14ac:dyDescent="0.25">
      <c r="A19" s="242" t="s">
        <v>248</v>
      </c>
      <c r="B19" s="243">
        <v>0</v>
      </c>
      <c r="C19" s="243">
        <v>0</v>
      </c>
      <c r="D19" s="243">
        <v>0</v>
      </c>
      <c r="E19" s="249">
        <v>1.0005463212167272</v>
      </c>
      <c r="F19" s="243">
        <v>0</v>
      </c>
      <c r="G19" s="243">
        <v>0</v>
      </c>
      <c r="H19" s="242" t="s">
        <v>221</v>
      </c>
      <c r="I19" s="243">
        <v>0</v>
      </c>
      <c r="J19" s="243">
        <v>0</v>
      </c>
      <c r="K19" s="243">
        <v>0</v>
      </c>
      <c r="L19" s="249">
        <v>1</v>
      </c>
      <c r="M19" s="243">
        <v>0</v>
      </c>
      <c r="N19" s="243">
        <v>0</v>
      </c>
      <c r="O19" s="242" t="s">
        <v>255</v>
      </c>
      <c r="P19" s="243">
        <v>0</v>
      </c>
      <c r="Q19" s="243">
        <v>0</v>
      </c>
      <c r="R19" s="243">
        <v>0</v>
      </c>
      <c r="S19" s="249">
        <v>1</v>
      </c>
      <c r="T19" s="243">
        <v>0</v>
      </c>
      <c r="U19" s="243">
        <v>0</v>
      </c>
      <c r="V19" s="242" t="s">
        <v>268</v>
      </c>
      <c r="W19" s="243">
        <v>0</v>
      </c>
      <c r="X19" s="243">
        <v>0</v>
      </c>
      <c r="Y19" s="243">
        <v>0</v>
      </c>
      <c r="Z19" s="249">
        <v>1</v>
      </c>
      <c r="AA19" s="243">
        <v>0</v>
      </c>
      <c r="AB19" s="243">
        <v>0</v>
      </c>
      <c r="AC19" s="242" t="s">
        <v>436</v>
      </c>
      <c r="AD19" s="249">
        <v>1.0244648176759397</v>
      </c>
      <c r="AE19" s="243">
        <v>0</v>
      </c>
      <c r="AF19" s="249">
        <v>1.0244648176759397</v>
      </c>
      <c r="AG19" s="244">
        <v>0.9921985120107526</v>
      </c>
      <c r="AH19" s="249">
        <v>1</v>
      </c>
      <c r="AI19" s="245">
        <v>2.4357814599196993E-3</v>
      </c>
    </row>
    <row r="20" spans="1:35" ht="25" x14ac:dyDescent="0.25">
      <c r="A20" s="242" t="s">
        <v>255</v>
      </c>
      <c r="B20" s="243">
        <v>0</v>
      </c>
      <c r="C20" s="243">
        <v>0</v>
      </c>
      <c r="D20" s="243">
        <v>0</v>
      </c>
      <c r="E20" s="249">
        <v>1.0005463212167272</v>
      </c>
      <c r="F20" s="243">
        <v>0</v>
      </c>
      <c r="G20" s="243">
        <v>0</v>
      </c>
      <c r="H20" s="242" t="s">
        <v>227</v>
      </c>
      <c r="I20" s="243">
        <v>0</v>
      </c>
      <c r="J20" s="243">
        <v>0</v>
      </c>
      <c r="K20" s="243">
        <v>0</v>
      </c>
      <c r="L20" s="249">
        <v>1</v>
      </c>
      <c r="M20" s="243">
        <v>0</v>
      </c>
      <c r="N20" s="243">
        <v>0</v>
      </c>
      <c r="O20" s="242" t="s">
        <v>237</v>
      </c>
      <c r="P20" s="243">
        <v>0</v>
      </c>
      <c r="Q20" s="243">
        <v>0</v>
      </c>
      <c r="R20" s="243">
        <v>0</v>
      </c>
      <c r="S20" s="249">
        <v>1</v>
      </c>
      <c r="T20" s="243">
        <v>0</v>
      </c>
      <c r="U20" s="243">
        <v>0</v>
      </c>
      <c r="V20" s="242" t="s">
        <v>221</v>
      </c>
      <c r="W20" s="243">
        <v>0</v>
      </c>
      <c r="X20" s="243">
        <v>0</v>
      </c>
      <c r="Y20" s="243">
        <v>0</v>
      </c>
      <c r="Z20" s="249">
        <v>1</v>
      </c>
      <c r="AA20" s="243">
        <v>0</v>
      </c>
      <c r="AB20" s="243">
        <v>0</v>
      </c>
      <c r="AC20" s="242" t="s">
        <v>312</v>
      </c>
      <c r="AD20" s="244">
        <v>0.93531940237847611</v>
      </c>
      <c r="AE20" s="243">
        <v>0</v>
      </c>
      <c r="AF20" s="244">
        <v>0.93531940237847611</v>
      </c>
      <c r="AG20" s="244">
        <v>0.99442234012091157</v>
      </c>
      <c r="AH20" s="249">
        <v>1</v>
      </c>
      <c r="AI20" s="245">
        <v>2.2238281101589958E-3</v>
      </c>
    </row>
    <row r="21" spans="1:35" ht="25" x14ac:dyDescent="0.25">
      <c r="A21" s="242" t="s">
        <v>237</v>
      </c>
      <c r="B21" s="243">
        <v>0</v>
      </c>
      <c r="C21" s="243">
        <v>0</v>
      </c>
      <c r="D21" s="243">
        <v>0</v>
      </c>
      <c r="E21" s="249">
        <v>1.0005463212167272</v>
      </c>
      <c r="F21" s="243">
        <v>0</v>
      </c>
      <c r="G21" s="243">
        <v>0</v>
      </c>
      <c r="H21" s="242" t="s">
        <v>280</v>
      </c>
      <c r="I21" s="243">
        <v>0</v>
      </c>
      <c r="J21" s="243">
        <v>0</v>
      </c>
      <c r="K21" s="243">
        <v>0</v>
      </c>
      <c r="L21" s="249">
        <v>1</v>
      </c>
      <c r="M21" s="243">
        <v>0</v>
      </c>
      <c r="N21" s="243">
        <v>0</v>
      </c>
      <c r="O21" s="242" t="s">
        <v>268</v>
      </c>
      <c r="P21" s="243">
        <v>0</v>
      </c>
      <c r="Q21" s="243">
        <v>0</v>
      </c>
      <c r="R21" s="243">
        <v>0</v>
      </c>
      <c r="S21" s="249">
        <v>1</v>
      </c>
      <c r="T21" s="243">
        <v>0</v>
      </c>
      <c r="U21" s="243">
        <v>0</v>
      </c>
      <c r="V21" s="242" t="s">
        <v>227</v>
      </c>
      <c r="W21" s="243">
        <v>0</v>
      </c>
      <c r="X21" s="243">
        <v>0</v>
      </c>
      <c r="Y21" s="243">
        <v>0</v>
      </c>
      <c r="Z21" s="249">
        <v>1</v>
      </c>
      <c r="AA21" s="243">
        <v>0</v>
      </c>
      <c r="AB21" s="243">
        <v>0</v>
      </c>
      <c r="AC21" s="242" t="s">
        <v>223</v>
      </c>
      <c r="AD21" s="244">
        <v>0.87183810024278963</v>
      </c>
      <c r="AE21" s="244">
        <v>0.31804867961650207</v>
      </c>
      <c r="AF21" s="244">
        <v>0.55378942062628755</v>
      </c>
      <c r="AG21" s="244">
        <v>0.99649523422521125</v>
      </c>
      <c r="AH21" s="244">
        <v>0.63519754467264988</v>
      </c>
      <c r="AI21" s="245">
        <v>1.3166972454176288E-3</v>
      </c>
    </row>
    <row r="22" spans="1:35" ht="25" x14ac:dyDescent="0.25">
      <c r="A22" s="242" t="s">
        <v>268</v>
      </c>
      <c r="B22" s="243">
        <v>0</v>
      </c>
      <c r="C22" s="243">
        <v>0</v>
      </c>
      <c r="D22" s="243">
        <v>0</v>
      </c>
      <c r="E22" s="249">
        <v>1.0005463212167272</v>
      </c>
      <c r="F22" s="243">
        <v>0</v>
      </c>
      <c r="G22" s="243">
        <v>0</v>
      </c>
      <c r="H22" s="242" t="s">
        <v>285</v>
      </c>
      <c r="I22" s="243">
        <v>0</v>
      </c>
      <c r="J22" s="243">
        <v>0</v>
      </c>
      <c r="K22" s="243">
        <v>0</v>
      </c>
      <c r="L22" s="249">
        <v>1</v>
      </c>
      <c r="M22" s="243">
        <v>0</v>
      </c>
      <c r="N22" s="243">
        <v>0</v>
      </c>
      <c r="O22" s="242" t="s">
        <v>221</v>
      </c>
      <c r="P22" s="243">
        <v>0</v>
      </c>
      <c r="Q22" s="243">
        <v>0</v>
      </c>
      <c r="R22" s="243">
        <v>0</v>
      </c>
      <c r="S22" s="249">
        <v>1</v>
      </c>
      <c r="T22" s="243">
        <v>0</v>
      </c>
      <c r="U22" s="243">
        <v>0</v>
      </c>
      <c r="V22" s="242" t="s">
        <v>280</v>
      </c>
      <c r="W22" s="243">
        <v>0</v>
      </c>
      <c r="X22" s="243">
        <v>0</v>
      </c>
      <c r="Y22" s="243">
        <v>0</v>
      </c>
      <c r="Z22" s="249">
        <v>1</v>
      </c>
      <c r="AA22" s="243">
        <v>0</v>
      </c>
      <c r="AB22" s="243">
        <v>0</v>
      </c>
      <c r="AC22" s="242" t="s">
        <v>449</v>
      </c>
      <c r="AD22" s="244">
        <v>0.64850887325459328</v>
      </c>
      <c r="AE22" s="243">
        <v>0</v>
      </c>
      <c r="AF22" s="244">
        <v>0.64850887325459328</v>
      </c>
      <c r="AG22" s="244">
        <v>0.99803713772722746</v>
      </c>
      <c r="AH22" s="249">
        <v>1</v>
      </c>
      <c r="AI22" s="245">
        <v>1.5419035020162325E-3</v>
      </c>
    </row>
    <row r="23" spans="1:35" ht="25" x14ac:dyDescent="0.25">
      <c r="A23" s="242" t="s">
        <v>221</v>
      </c>
      <c r="B23" s="243">
        <v>0</v>
      </c>
      <c r="C23" s="243">
        <v>0</v>
      </c>
      <c r="D23" s="243">
        <v>0</v>
      </c>
      <c r="E23" s="249">
        <v>1.0005463212167272</v>
      </c>
      <c r="F23" s="243">
        <v>0</v>
      </c>
      <c r="G23" s="243">
        <v>0</v>
      </c>
      <c r="H23" s="242" t="s">
        <v>289</v>
      </c>
      <c r="I23" s="243">
        <v>0</v>
      </c>
      <c r="J23" s="243">
        <v>0</v>
      </c>
      <c r="K23" s="243">
        <v>0</v>
      </c>
      <c r="L23" s="249">
        <v>1</v>
      </c>
      <c r="M23" s="243">
        <v>0</v>
      </c>
      <c r="N23" s="243">
        <v>0</v>
      </c>
      <c r="O23" s="242" t="s">
        <v>227</v>
      </c>
      <c r="P23" s="243">
        <v>0</v>
      </c>
      <c r="Q23" s="243">
        <v>0</v>
      </c>
      <c r="R23" s="243">
        <v>0</v>
      </c>
      <c r="S23" s="249">
        <v>1</v>
      </c>
      <c r="T23" s="243">
        <v>0</v>
      </c>
      <c r="U23" s="243">
        <v>0</v>
      </c>
      <c r="V23" s="242" t="s">
        <v>285</v>
      </c>
      <c r="W23" s="243">
        <v>0</v>
      </c>
      <c r="X23" s="243">
        <v>0</v>
      </c>
      <c r="Y23" s="243">
        <v>0</v>
      </c>
      <c r="Z23" s="249">
        <v>1</v>
      </c>
      <c r="AA23" s="243">
        <v>0</v>
      </c>
      <c r="AB23" s="243">
        <v>0</v>
      </c>
      <c r="AC23" s="242" t="s">
        <v>452</v>
      </c>
      <c r="AD23" s="244">
        <v>0.56226693783272896</v>
      </c>
      <c r="AE23" s="243">
        <v>0</v>
      </c>
      <c r="AF23" s="244">
        <v>0.56226693783272896</v>
      </c>
      <c r="AG23" s="244">
        <v>0.99937399123265647</v>
      </c>
      <c r="AH23" s="249">
        <v>1</v>
      </c>
      <c r="AI23" s="245">
        <v>1.3368535054290214E-3</v>
      </c>
    </row>
    <row r="24" spans="1:35" ht="25" x14ac:dyDescent="0.25">
      <c r="A24" s="242" t="s">
        <v>227</v>
      </c>
      <c r="B24" s="243">
        <v>0</v>
      </c>
      <c r="C24" s="243">
        <v>0</v>
      </c>
      <c r="D24" s="243">
        <v>0</v>
      </c>
      <c r="E24" s="249">
        <v>1.0005463212167272</v>
      </c>
      <c r="F24" s="243">
        <v>0</v>
      </c>
      <c r="G24" s="243">
        <v>0</v>
      </c>
      <c r="H24" s="242" t="s">
        <v>294</v>
      </c>
      <c r="I24" s="243">
        <v>0</v>
      </c>
      <c r="J24" s="243">
        <v>0</v>
      </c>
      <c r="K24" s="243">
        <v>0</v>
      </c>
      <c r="L24" s="249">
        <v>1</v>
      </c>
      <c r="M24" s="243">
        <v>0</v>
      </c>
      <c r="N24" s="243">
        <v>0</v>
      </c>
      <c r="O24" s="242" t="s">
        <v>280</v>
      </c>
      <c r="P24" s="243">
        <v>0</v>
      </c>
      <c r="Q24" s="243">
        <v>0</v>
      </c>
      <c r="R24" s="243">
        <v>0</v>
      </c>
      <c r="S24" s="249">
        <v>1</v>
      </c>
      <c r="T24" s="243">
        <v>0</v>
      </c>
      <c r="U24" s="243">
        <v>0</v>
      </c>
      <c r="V24" s="242" t="s">
        <v>289</v>
      </c>
      <c r="W24" s="243">
        <v>0</v>
      </c>
      <c r="X24" s="243">
        <v>0</v>
      </c>
      <c r="Y24" s="243">
        <v>0</v>
      </c>
      <c r="Z24" s="249">
        <v>1</v>
      </c>
      <c r="AA24" s="243">
        <v>0</v>
      </c>
      <c r="AB24" s="243">
        <v>0</v>
      </c>
      <c r="AC24" s="242" t="s">
        <v>315</v>
      </c>
      <c r="AD24" s="244">
        <v>0.44334882135600856</v>
      </c>
      <c r="AE24" s="243">
        <v>0</v>
      </c>
      <c r="AF24" s="244">
        <v>0.44334882135600856</v>
      </c>
      <c r="AG24" s="249">
        <v>1.0004281034097695</v>
      </c>
      <c r="AH24" s="249">
        <v>1</v>
      </c>
      <c r="AI24" s="245">
        <v>1.0541121771131554E-3</v>
      </c>
    </row>
    <row r="25" spans="1:35" ht="25" x14ac:dyDescent="0.25">
      <c r="A25" s="242" t="s">
        <v>280</v>
      </c>
      <c r="B25" s="243">
        <v>0</v>
      </c>
      <c r="C25" s="243">
        <v>0</v>
      </c>
      <c r="D25" s="243">
        <v>0</v>
      </c>
      <c r="E25" s="249">
        <v>1.0005463212167272</v>
      </c>
      <c r="F25" s="243">
        <v>0</v>
      </c>
      <c r="G25" s="243">
        <v>0</v>
      </c>
      <c r="H25" s="242" t="s">
        <v>297</v>
      </c>
      <c r="I25" s="243">
        <v>0</v>
      </c>
      <c r="J25" s="243">
        <v>0</v>
      </c>
      <c r="K25" s="243">
        <v>0</v>
      </c>
      <c r="L25" s="249">
        <v>1</v>
      </c>
      <c r="M25" s="243">
        <v>0</v>
      </c>
      <c r="N25" s="243">
        <v>0</v>
      </c>
      <c r="O25" s="242" t="s">
        <v>285</v>
      </c>
      <c r="P25" s="243">
        <v>0</v>
      </c>
      <c r="Q25" s="243">
        <v>0</v>
      </c>
      <c r="R25" s="243">
        <v>0</v>
      </c>
      <c r="S25" s="249">
        <v>1</v>
      </c>
      <c r="T25" s="243">
        <v>0</v>
      </c>
      <c r="U25" s="243">
        <v>0</v>
      </c>
      <c r="V25" s="242" t="s">
        <v>294</v>
      </c>
      <c r="W25" s="243">
        <v>0</v>
      </c>
      <c r="X25" s="243">
        <v>0</v>
      </c>
      <c r="Y25" s="243">
        <v>0</v>
      </c>
      <c r="Z25" s="249">
        <v>1</v>
      </c>
      <c r="AA25" s="243">
        <v>0</v>
      </c>
      <c r="AB25" s="243">
        <v>0</v>
      </c>
      <c r="AC25" s="242" t="s">
        <v>453</v>
      </c>
      <c r="AD25" s="248">
        <v>2.7972083422240904E-2</v>
      </c>
      <c r="AE25" s="243">
        <v>0</v>
      </c>
      <c r="AF25" s="248">
        <v>2.7972083422240904E-2</v>
      </c>
      <c r="AG25" s="249">
        <v>1.0004946102150982</v>
      </c>
      <c r="AH25" s="249">
        <v>1</v>
      </c>
      <c r="AI25" s="245">
        <v>6.6506805328647007E-5</v>
      </c>
    </row>
    <row r="26" spans="1:35" ht="25" x14ac:dyDescent="0.25">
      <c r="A26" s="242" t="s">
        <v>285</v>
      </c>
      <c r="B26" s="243">
        <v>0</v>
      </c>
      <c r="C26" s="243">
        <v>0</v>
      </c>
      <c r="D26" s="243">
        <v>0</v>
      </c>
      <c r="E26" s="249">
        <v>1.0005463212167272</v>
      </c>
      <c r="F26" s="243">
        <v>0</v>
      </c>
      <c r="G26" s="243">
        <v>0</v>
      </c>
      <c r="H26" s="243">
        <v>0</v>
      </c>
      <c r="I26" s="243">
        <v>0</v>
      </c>
      <c r="J26" s="243">
        <v>0</v>
      </c>
      <c r="K26" s="243">
        <v>0</v>
      </c>
      <c r="L26" s="249">
        <v>1</v>
      </c>
      <c r="M26" s="243">
        <v>0</v>
      </c>
      <c r="N26" s="243">
        <v>0</v>
      </c>
      <c r="O26" s="242" t="s">
        <v>289</v>
      </c>
      <c r="P26" s="243">
        <v>0</v>
      </c>
      <c r="Q26" s="243">
        <v>0</v>
      </c>
      <c r="R26" s="243">
        <v>0</v>
      </c>
      <c r="S26" s="249">
        <v>1</v>
      </c>
      <c r="T26" s="243">
        <v>0</v>
      </c>
      <c r="U26" s="243">
        <v>0</v>
      </c>
      <c r="V26" s="242" t="s">
        <v>297</v>
      </c>
      <c r="W26" s="243">
        <v>0</v>
      </c>
      <c r="X26" s="243">
        <v>0</v>
      </c>
      <c r="Y26" s="243">
        <v>0</v>
      </c>
      <c r="Z26" s="249">
        <v>1</v>
      </c>
      <c r="AA26" s="243">
        <v>0</v>
      </c>
      <c r="AB26" s="243">
        <v>0</v>
      </c>
      <c r="AC26" s="242" t="s">
        <v>326</v>
      </c>
      <c r="AD26" s="245">
        <v>6.6716957927308732E-3</v>
      </c>
      <c r="AE26" s="243">
        <v>0</v>
      </c>
      <c r="AF26" s="245">
        <v>6.6716957927308732E-3</v>
      </c>
      <c r="AG26" s="249">
        <v>1.0005104729295982</v>
      </c>
      <c r="AH26" s="249">
        <v>1</v>
      </c>
      <c r="AI26" s="245">
        <v>1.5862714500068463E-5</v>
      </c>
    </row>
    <row r="27" spans="1:35" ht="25" x14ac:dyDescent="0.25">
      <c r="A27" s="242" t="s">
        <v>289</v>
      </c>
      <c r="B27" s="243">
        <v>0</v>
      </c>
      <c r="C27" s="243">
        <v>0</v>
      </c>
      <c r="D27" s="243">
        <v>0</v>
      </c>
      <c r="E27" s="249">
        <v>1.0005463212167272</v>
      </c>
      <c r="F27" s="243">
        <v>0</v>
      </c>
      <c r="G27" s="243">
        <v>0</v>
      </c>
      <c r="H27" s="243">
        <v>0</v>
      </c>
      <c r="I27" s="243">
        <v>0</v>
      </c>
      <c r="J27" s="243">
        <v>0</v>
      </c>
      <c r="K27" s="243">
        <v>0</v>
      </c>
      <c r="L27" s="249">
        <v>1</v>
      </c>
      <c r="M27" s="243">
        <v>0</v>
      </c>
      <c r="N27" s="243">
        <v>0</v>
      </c>
      <c r="O27" s="242" t="s">
        <v>294</v>
      </c>
      <c r="P27" s="243">
        <v>0</v>
      </c>
      <c r="Q27" s="243">
        <v>0</v>
      </c>
      <c r="R27" s="243">
        <v>0</v>
      </c>
      <c r="S27" s="249">
        <v>1</v>
      </c>
      <c r="T27" s="243">
        <v>0</v>
      </c>
      <c r="U27" s="243">
        <v>0</v>
      </c>
      <c r="V27" s="243">
        <v>0</v>
      </c>
      <c r="W27" s="243">
        <v>0</v>
      </c>
      <c r="X27" s="243">
        <v>0</v>
      </c>
      <c r="Y27" s="243">
        <v>0</v>
      </c>
      <c r="Z27" s="249">
        <v>1</v>
      </c>
      <c r="AA27" s="243">
        <v>0</v>
      </c>
      <c r="AB27" s="243">
        <v>0</v>
      </c>
      <c r="AC27" s="242" t="s">
        <v>331</v>
      </c>
      <c r="AD27" s="245">
        <v>3.8050567036873239E-3</v>
      </c>
      <c r="AE27" s="243">
        <v>0</v>
      </c>
      <c r="AF27" s="245">
        <v>3.8050567036873239E-3</v>
      </c>
      <c r="AG27" s="249">
        <v>1.0005195198840791</v>
      </c>
      <c r="AH27" s="249">
        <v>1</v>
      </c>
      <c r="AI27" s="245">
        <v>9.0469544808873153E-6</v>
      </c>
    </row>
    <row r="28" spans="1:35" ht="25" x14ac:dyDescent="0.25">
      <c r="A28" s="242" t="s">
        <v>294</v>
      </c>
      <c r="B28" s="243">
        <v>0</v>
      </c>
      <c r="C28" s="243">
        <v>0</v>
      </c>
      <c r="D28" s="243">
        <v>0</v>
      </c>
      <c r="E28" s="249">
        <v>1.0005463212167272</v>
      </c>
      <c r="F28" s="243">
        <v>0</v>
      </c>
      <c r="G28" s="243">
        <v>0</v>
      </c>
      <c r="H28" s="243">
        <v>0</v>
      </c>
      <c r="I28" s="243">
        <v>0</v>
      </c>
      <c r="J28" s="243">
        <v>0</v>
      </c>
      <c r="K28" s="243">
        <v>0</v>
      </c>
      <c r="L28" s="249">
        <v>1</v>
      </c>
      <c r="M28" s="243">
        <v>0</v>
      </c>
      <c r="N28" s="243">
        <v>0</v>
      </c>
      <c r="O28" s="242" t="s">
        <v>297</v>
      </c>
      <c r="P28" s="243">
        <v>0</v>
      </c>
      <c r="Q28" s="243">
        <v>0</v>
      </c>
      <c r="R28" s="243">
        <v>0</v>
      </c>
      <c r="S28" s="249">
        <v>1</v>
      </c>
      <c r="T28" s="243">
        <v>0</v>
      </c>
      <c r="U28" s="243">
        <v>0</v>
      </c>
      <c r="V28" s="243">
        <v>0</v>
      </c>
      <c r="W28" s="243">
        <v>0</v>
      </c>
      <c r="X28" s="243">
        <v>0</v>
      </c>
      <c r="Y28" s="243">
        <v>0</v>
      </c>
      <c r="Z28" s="249">
        <v>1</v>
      </c>
      <c r="AA28" s="243">
        <v>0</v>
      </c>
      <c r="AB28" s="243">
        <v>0</v>
      </c>
      <c r="AC28" s="242" t="s">
        <v>224</v>
      </c>
      <c r="AD28" s="245">
        <v>7.8177221566563193E-6</v>
      </c>
      <c r="AE28" s="245">
        <v>7.8177221566563193E-6</v>
      </c>
      <c r="AF28" s="243">
        <v>0</v>
      </c>
      <c r="AG28" s="249">
        <v>1.0005195384716015</v>
      </c>
      <c r="AH28" s="243">
        <v>0</v>
      </c>
      <c r="AI28" s="243">
        <v>0</v>
      </c>
    </row>
    <row r="29" spans="1:35" ht="25" x14ac:dyDescent="0.25">
      <c r="A29" s="242" t="s">
        <v>297</v>
      </c>
      <c r="B29" s="243">
        <v>0</v>
      </c>
      <c r="C29" s="243">
        <v>0</v>
      </c>
      <c r="D29" s="243">
        <v>0</v>
      </c>
      <c r="E29" s="249">
        <v>1.0005463212167272</v>
      </c>
      <c r="F29" s="243">
        <v>0</v>
      </c>
      <c r="G29" s="243">
        <v>0</v>
      </c>
      <c r="H29" s="243">
        <v>0</v>
      </c>
      <c r="I29" s="243">
        <v>0</v>
      </c>
      <c r="J29" s="243">
        <v>0</v>
      </c>
      <c r="K29" s="243">
        <v>0</v>
      </c>
      <c r="L29" s="249">
        <v>1</v>
      </c>
      <c r="M29" s="243">
        <v>0</v>
      </c>
      <c r="N29" s="243">
        <v>0</v>
      </c>
      <c r="O29" s="243">
        <v>0</v>
      </c>
      <c r="P29" s="243">
        <v>0</v>
      </c>
      <c r="Q29" s="243">
        <v>0</v>
      </c>
      <c r="R29" s="243">
        <v>0</v>
      </c>
      <c r="S29" s="249">
        <v>1</v>
      </c>
      <c r="T29" s="243">
        <v>0</v>
      </c>
      <c r="U29" s="243">
        <v>0</v>
      </c>
      <c r="V29" s="243">
        <v>0</v>
      </c>
      <c r="W29" s="243">
        <v>0</v>
      </c>
      <c r="X29" s="243">
        <v>0</v>
      </c>
      <c r="Y29" s="243">
        <v>0</v>
      </c>
      <c r="Z29" s="249">
        <v>1</v>
      </c>
      <c r="AA29" s="243">
        <v>0</v>
      </c>
      <c r="AB29" s="243">
        <v>0</v>
      </c>
      <c r="AC29" s="242" t="s">
        <v>218</v>
      </c>
      <c r="AD29" s="245">
        <v>1.1111111573239907E-6</v>
      </c>
      <c r="AE29" s="245">
        <v>1.1111111573239907E-6</v>
      </c>
      <c r="AF29" s="243">
        <v>0</v>
      </c>
      <c r="AG29" s="249">
        <v>1.0005195411133945</v>
      </c>
      <c r="AH29" s="243">
        <v>0</v>
      </c>
      <c r="AI29" s="243">
        <v>0</v>
      </c>
    </row>
    <row r="30" spans="1:35" x14ac:dyDescent="0.25">
      <c r="A30" s="243">
        <v>0</v>
      </c>
      <c r="B30" s="243">
        <v>0</v>
      </c>
      <c r="C30" s="243">
        <v>0</v>
      </c>
      <c r="D30" s="243">
        <v>0</v>
      </c>
      <c r="E30" s="249">
        <v>1.0005463212167272</v>
      </c>
      <c r="F30" s="243">
        <v>0</v>
      </c>
      <c r="G30" s="243">
        <v>0</v>
      </c>
      <c r="H30" s="243">
        <v>0</v>
      </c>
      <c r="I30" s="243">
        <v>0</v>
      </c>
      <c r="J30" s="243">
        <v>0</v>
      </c>
      <c r="K30" s="243">
        <v>0</v>
      </c>
      <c r="L30" s="249">
        <v>1</v>
      </c>
      <c r="M30" s="243">
        <v>0</v>
      </c>
      <c r="N30" s="243">
        <v>0</v>
      </c>
      <c r="O30" s="243">
        <v>0</v>
      </c>
      <c r="P30" s="243">
        <v>0</v>
      </c>
      <c r="Q30" s="243">
        <v>0</v>
      </c>
      <c r="R30" s="243">
        <v>0</v>
      </c>
      <c r="S30" s="249">
        <v>1</v>
      </c>
      <c r="T30" s="243">
        <v>0</v>
      </c>
      <c r="U30" s="243">
        <v>0</v>
      </c>
      <c r="V30" s="243">
        <v>0</v>
      </c>
      <c r="W30" s="243">
        <v>0</v>
      </c>
      <c r="X30" s="243">
        <v>0</v>
      </c>
      <c r="Y30" s="243">
        <v>0</v>
      </c>
      <c r="Z30" s="249">
        <v>1</v>
      </c>
      <c r="AA30" s="243">
        <v>0</v>
      </c>
      <c r="AB30" s="243">
        <v>0</v>
      </c>
      <c r="AC30" s="242" t="s">
        <v>234</v>
      </c>
      <c r="AD30" s="245">
        <v>8.545931799061195E-8</v>
      </c>
      <c r="AE30" s="245">
        <v>8.545931799061195E-8</v>
      </c>
      <c r="AF30" s="243">
        <v>0</v>
      </c>
      <c r="AG30" s="249">
        <v>1.0005195413165837</v>
      </c>
      <c r="AH30" s="243">
        <v>0</v>
      </c>
      <c r="AI30" s="243">
        <v>0</v>
      </c>
    </row>
    <row r="31" spans="1:35" x14ac:dyDescent="0.25">
      <c r="A31" s="243">
        <v>0</v>
      </c>
      <c r="B31" s="243">
        <v>0</v>
      </c>
      <c r="C31" s="243">
        <v>0</v>
      </c>
      <c r="D31" s="243">
        <v>0</v>
      </c>
      <c r="E31" s="249">
        <v>1.0005463212167272</v>
      </c>
      <c r="F31" s="243">
        <v>0</v>
      </c>
      <c r="G31" s="243">
        <v>0</v>
      </c>
      <c r="H31" s="243">
        <v>0</v>
      </c>
      <c r="I31" s="243">
        <v>0</v>
      </c>
      <c r="J31" s="243">
        <v>0</v>
      </c>
      <c r="K31" s="243">
        <v>0</v>
      </c>
      <c r="L31" s="249">
        <v>1</v>
      </c>
      <c r="M31" s="243">
        <v>0</v>
      </c>
      <c r="N31" s="243">
        <v>0</v>
      </c>
      <c r="O31" s="243">
        <v>0</v>
      </c>
      <c r="P31" s="243">
        <v>0</v>
      </c>
      <c r="Q31" s="243">
        <v>0</v>
      </c>
      <c r="R31" s="243">
        <v>0</v>
      </c>
      <c r="S31" s="249">
        <v>1</v>
      </c>
      <c r="T31" s="243">
        <v>0</v>
      </c>
      <c r="U31" s="243">
        <v>0</v>
      </c>
      <c r="V31" s="243">
        <v>0</v>
      </c>
      <c r="W31" s="243">
        <v>0</v>
      </c>
      <c r="X31" s="243">
        <v>0</v>
      </c>
      <c r="Y31" s="243">
        <v>0</v>
      </c>
      <c r="Z31" s="249">
        <v>1</v>
      </c>
      <c r="AA31" s="243">
        <v>0</v>
      </c>
      <c r="AB31" s="243">
        <v>0</v>
      </c>
      <c r="AC31" s="242" t="s">
        <v>242</v>
      </c>
      <c r="AD31" s="243">
        <v>0</v>
      </c>
      <c r="AE31" s="243">
        <v>0</v>
      </c>
      <c r="AF31" s="243">
        <v>0</v>
      </c>
      <c r="AG31" s="249">
        <v>1.0005195413165837</v>
      </c>
      <c r="AH31" s="243">
        <v>0</v>
      </c>
      <c r="AI31" s="243">
        <v>0</v>
      </c>
    </row>
    <row r="32" spans="1:35" ht="25" x14ac:dyDescent="0.25">
      <c r="A32" s="243">
        <v>0</v>
      </c>
      <c r="B32" s="243">
        <v>0</v>
      </c>
      <c r="C32" s="243">
        <v>0</v>
      </c>
      <c r="D32" s="243">
        <v>0</v>
      </c>
      <c r="E32" s="249">
        <v>1.0005463212167272</v>
      </c>
      <c r="F32" s="243">
        <v>0</v>
      </c>
      <c r="G32" s="243">
        <v>0</v>
      </c>
      <c r="H32" s="243">
        <v>0</v>
      </c>
      <c r="I32" s="243">
        <v>0</v>
      </c>
      <c r="J32" s="243">
        <v>0</v>
      </c>
      <c r="K32" s="243">
        <v>0</v>
      </c>
      <c r="L32" s="249">
        <v>1</v>
      </c>
      <c r="M32" s="243">
        <v>0</v>
      </c>
      <c r="N32" s="243">
        <v>0</v>
      </c>
      <c r="O32" s="243">
        <v>0</v>
      </c>
      <c r="P32" s="243">
        <v>0</v>
      </c>
      <c r="Q32" s="243">
        <v>0</v>
      </c>
      <c r="R32" s="243">
        <v>0</v>
      </c>
      <c r="S32" s="249">
        <v>1</v>
      </c>
      <c r="T32" s="243">
        <v>0</v>
      </c>
      <c r="U32" s="243">
        <v>0</v>
      </c>
      <c r="V32" s="243">
        <v>0</v>
      </c>
      <c r="W32" s="243">
        <v>0</v>
      </c>
      <c r="X32" s="243">
        <v>0</v>
      </c>
      <c r="Y32" s="243">
        <v>0</v>
      </c>
      <c r="Z32" s="249">
        <v>1</v>
      </c>
      <c r="AA32" s="243">
        <v>0</v>
      </c>
      <c r="AB32" s="243">
        <v>0</v>
      </c>
      <c r="AC32" s="242" t="s">
        <v>248</v>
      </c>
      <c r="AD32" s="243">
        <v>0</v>
      </c>
      <c r="AE32" s="243">
        <v>0</v>
      </c>
      <c r="AF32" s="243">
        <v>0</v>
      </c>
      <c r="AG32" s="249">
        <v>1.0005195413165837</v>
      </c>
      <c r="AH32" s="243">
        <v>0</v>
      </c>
      <c r="AI32" s="243">
        <v>0</v>
      </c>
    </row>
    <row r="33" spans="1:35" x14ac:dyDescent="0.25">
      <c r="A33" s="243">
        <v>0</v>
      </c>
      <c r="B33" s="243">
        <v>0</v>
      </c>
      <c r="C33" s="243">
        <v>0</v>
      </c>
      <c r="D33" s="243">
        <v>0</v>
      </c>
      <c r="E33" s="249">
        <v>1.0005463212167272</v>
      </c>
      <c r="F33" s="243">
        <v>0</v>
      </c>
      <c r="G33" s="243">
        <v>0</v>
      </c>
      <c r="H33" s="243">
        <v>0</v>
      </c>
      <c r="I33" s="243">
        <v>0</v>
      </c>
      <c r="J33" s="243">
        <v>0</v>
      </c>
      <c r="K33" s="243">
        <v>0</v>
      </c>
      <c r="L33" s="249">
        <v>1</v>
      </c>
      <c r="M33" s="243">
        <v>0</v>
      </c>
      <c r="N33" s="243">
        <v>0</v>
      </c>
      <c r="O33" s="243">
        <v>0</v>
      </c>
      <c r="P33" s="243">
        <v>0</v>
      </c>
      <c r="Q33" s="243">
        <v>0</v>
      </c>
      <c r="R33" s="243">
        <v>0</v>
      </c>
      <c r="S33" s="249">
        <v>1</v>
      </c>
      <c r="T33" s="243">
        <v>0</v>
      </c>
      <c r="U33" s="243">
        <v>0</v>
      </c>
      <c r="V33" s="243">
        <v>0</v>
      </c>
      <c r="W33" s="243">
        <v>0</v>
      </c>
      <c r="X33" s="243">
        <v>0</v>
      </c>
      <c r="Y33" s="243">
        <v>0</v>
      </c>
      <c r="Z33" s="249">
        <v>1</v>
      </c>
      <c r="AA33" s="243">
        <v>0</v>
      </c>
      <c r="AB33" s="243">
        <v>0</v>
      </c>
      <c r="AC33" s="242" t="s">
        <v>255</v>
      </c>
      <c r="AD33" s="243">
        <v>0</v>
      </c>
      <c r="AE33" s="243">
        <v>0</v>
      </c>
      <c r="AF33" s="243">
        <v>0</v>
      </c>
      <c r="AG33" s="249">
        <v>1.0005195413165837</v>
      </c>
      <c r="AH33" s="243">
        <v>0</v>
      </c>
      <c r="AI33" s="243">
        <v>0</v>
      </c>
    </row>
    <row r="34" spans="1:35" x14ac:dyDescent="0.25">
      <c r="A34" s="243">
        <v>0</v>
      </c>
      <c r="B34" s="243">
        <v>0</v>
      </c>
      <c r="C34" s="243">
        <v>0</v>
      </c>
      <c r="D34" s="243">
        <v>0</v>
      </c>
      <c r="E34" s="249">
        <v>1.0005463212167272</v>
      </c>
      <c r="F34" s="243">
        <v>0</v>
      </c>
      <c r="G34" s="243">
        <v>0</v>
      </c>
      <c r="H34" s="243">
        <v>0</v>
      </c>
      <c r="I34" s="243">
        <v>0</v>
      </c>
      <c r="J34" s="243">
        <v>0</v>
      </c>
      <c r="K34" s="243">
        <v>0</v>
      </c>
      <c r="L34" s="249">
        <v>1</v>
      </c>
      <c r="M34" s="243">
        <v>0</v>
      </c>
      <c r="N34" s="243">
        <v>0</v>
      </c>
      <c r="O34" s="243">
        <v>0</v>
      </c>
      <c r="P34" s="243">
        <v>0</v>
      </c>
      <c r="Q34" s="243">
        <v>0</v>
      </c>
      <c r="R34" s="243">
        <v>0</v>
      </c>
      <c r="S34" s="249">
        <v>1</v>
      </c>
      <c r="T34" s="243">
        <v>0</v>
      </c>
      <c r="U34" s="243">
        <v>0</v>
      </c>
      <c r="V34" s="243">
        <v>0</v>
      </c>
      <c r="W34" s="243">
        <v>0</v>
      </c>
      <c r="X34" s="243">
        <v>0</v>
      </c>
      <c r="Y34" s="243">
        <v>0</v>
      </c>
      <c r="Z34" s="249">
        <v>1</v>
      </c>
      <c r="AA34" s="243">
        <v>0</v>
      </c>
      <c r="AB34" s="243">
        <v>0</v>
      </c>
      <c r="AC34" s="242" t="s">
        <v>237</v>
      </c>
      <c r="AD34" s="243">
        <v>0</v>
      </c>
      <c r="AE34" s="243">
        <v>0</v>
      </c>
      <c r="AF34" s="243">
        <v>0</v>
      </c>
      <c r="AG34" s="249">
        <v>1.0005195413165837</v>
      </c>
      <c r="AH34" s="243">
        <v>0</v>
      </c>
      <c r="AI34" s="243">
        <v>0</v>
      </c>
    </row>
    <row r="35" spans="1:35" ht="25" x14ac:dyDescent="0.25">
      <c r="A35" s="243">
        <v>0</v>
      </c>
      <c r="B35" s="243">
        <v>0</v>
      </c>
      <c r="C35" s="243">
        <v>0</v>
      </c>
      <c r="D35" s="243">
        <v>0</v>
      </c>
      <c r="E35" s="249">
        <v>1.0005463212167272</v>
      </c>
      <c r="F35" s="243">
        <v>0</v>
      </c>
      <c r="G35" s="243">
        <v>0</v>
      </c>
      <c r="H35" s="243">
        <v>0</v>
      </c>
      <c r="I35" s="243">
        <v>0</v>
      </c>
      <c r="J35" s="243">
        <v>0</v>
      </c>
      <c r="K35" s="243">
        <v>0</v>
      </c>
      <c r="L35" s="249">
        <v>1</v>
      </c>
      <c r="M35" s="243">
        <v>0</v>
      </c>
      <c r="N35" s="243">
        <v>0</v>
      </c>
      <c r="O35" s="243">
        <v>0</v>
      </c>
      <c r="P35" s="243">
        <v>0</v>
      </c>
      <c r="Q35" s="243">
        <v>0</v>
      </c>
      <c r="R35" s="243">
        <v>0</v>
      </c>
      <c r="S35" s="249">
        <v>1</v>
      </c>
      <c r="T35" s="243">
        <v>0</v>
      </c>
      <c r="U35" s="243">
        <v>0</v>
      </c>
      <c r="V35" s="243">
        <v>0</v>
      </c>
      <c r="W35" s="243">
        <v>0</v>
      </c>
      <c r="X35" s="243">
        <v>0</v>
      </c>
      <c r="Y35" s="243">
        <v>0</v>
      </c>
      <c r="Z35" s="249">
        <v>1</v>
      </c>
      <c r="AA35" s="243">
        <v>0</v>
      </c>
      <c r="AB35" s="243">
        <v>0</v>
      </c>
      <c r="AC35" s="242" t="s">
        <v>268</v>
      </c>
      <c r="AD35" s="243">
        <v>0</v>
      </c>
      <c r="AE35" s="243">
        <v>0</v>
      </c>
      <c r="AF35" s="243">
        <v>0</v>
      </c>
      <c r="AG35" s="249">
        <v>1.0005195413165837</v>
      </c>
      <c r="AH35" s="243">
        <v>0</v>
      </c>
      <c r="AI35" s="243">
        <v>0</v>
      </c>
    </row>
    <row r="36" spans="1:35" ht="25" x14ac:dyDescent="0.25">
      <c r="A36" s="243">
        <v>0</v>
      </c>
      <c r="B36" s="243">
        <v>0</v>
      </c>
      <c r="C36" s="243">
        <v>0</v>
      </c>
      <c r="D36" s="243">
        <v>0</v>
      </c>
      <c r="E36" s="249">
        <v>1.0005463212167272</v>
      </c>
      <c r="F36" s="243">
        <v>0</v>
      </c>
      <c r="G36" s="243">
        <v>0</v>
      </c>
      <c r="H36" s="243">
        <v>0</v>
      </c>
      <c r="I36" s="243">
        <v>0</v>
      </c>
      <c r="J36" s="243">
        <v>0</v>
      </c>
      <c r="K36" s="243">
        <v>0</v>
      </c>
      <c r="L36" s="249">
        <v>1</v>
      </c>
      <c r="M36" s="243">
        <v>0</v>
      </c>
      <c r="N36" s="243">
        <v>0</v>
      </c>
      <c r="O36" s="243">
        <v>0</v>
      </c>
      <c r="P36" s="243">
        <v>0</v>
      </c>
      <c r="Q36" s="243">
        <v>0</v>
      </c>
      <c r="R36" s="243">
        <v>0</v>
      </c>
      <c r="S36" s="249">
        <v>1</v>
      </c>
      <c r="T36" s="243">
        <v>0</v>
      </c>
      <c r="U36" s="243">
        <v>0</v>
      </c>
      <c r="V36" s="243">
        <v>0</v>
      </c>
      <c r="W36" s="243">
        <v>0</v>
      </c>
      <c r="X36" s="243">
        <v>0</v>
      </c>
      <c r="Y36" s="243">
        <v>0</v>
      </c>
      <c r="Z36" s="249">
        <v>1</v>
      </c>
      <c r="AA36" s="243">
        <v>0</v>
      </c>
      <c r="AB36" s="243">
        <v>0</v>
      </c>
      <c r="AC36" s="242" t="s">
        <v>221</v>
      </c>
      <c r="AD36" s="243">
        <v>0</v>
      </c>
      <c r="AE36" s="243">
        <v>0</v>
      </c>
      <c r="AF36" s="243">
        <v>0</v>
      </c>
      <c r="AG36" s="249">
        <v>1.0005195413165837</v>
      </c>
      <c r="AH36" s="243">
        <v>0</v>
      </c>
      <c r="AI36" s="243">
        <v>0</v>
      </c>
    </row>
    <row r="37" spans="1:35" x14ac:dyDescent="0.25">
      <c r="A37" s="243">
        <v>0</v>
      </c>
      <c r="B37" s="243">
        <v>0</v>
      </c>
      <c r="C37" s="243">
        <v>0</v>
      </c>
      <c r="D37" s="243">
        <v>0</v>
      </c>
      <c r="E37" s="249">
        <v>1.0005463212167272</v>
      </c>
      <c r="F37" s="243">
        <v>0</v>
      </c>
      <c r="G37" s="243">
        <v>0</v>
      </c>
      <c r="H37" s="242" t="s">
        <v>330</v>
      </c>
      <c r="I37" s="243">
        <v>0</v>
      </c>
      <c r="J37" s="243">
        <v>0</v>
      </c>
      <c r="K37" s="243">
        <v>0</v>
      </c>
      <c r="L37" s="249">
        <v>1</v>
      </c>
      <c r="M37" s="243">
        <v>0</v>
      </c>
      <c r="N37" s="243">
        <v>0</v>
      </c>
      <c r="O37" s="243">
        <v>0</v>
      </c>
      <c r="P37" s="243">
        <v>0</v>
      </c>
      <c r="Q37" s="243">
        <v>0</v>
      </c>
      <c r="R37" s="243">
        <v>0</v>
      </c>
      <c r="S37" s="249">
        <v>1</v>
      </c>
      <c r="T37" s="243">
        <v>0</v>
      </c>
      <c r="U37" s="243">
        <v>0</v>
      </c>
      <c r="V37" s="243">
        <v>0</v>
      </c>
      <c r="W37" s="243">
        <v>0</v>
      </c>
      <c r="X37" s="243">
        <v>0</v>
      </c>
      <c r="Y37" s="243">
        <v>0</v>
      </c>
      <c r="Z37" s="249">
        <v>1</v>
      </c>
      <c r="AA37" s="243">
        <v>0</v>
      </c>
      <c r="AB37" s="243">
        <v>0</v>
      </c>
      <c r="AC37" s="242" t="s">
        <v>227</v>
      </c>
      <c r="AD37" s="243">
        <v>0</v>
      </c>
      <c r="AE37" s="243">
        <v>0</v>
      </c>
      <c r="AF37" s="243">
        <v>0</v>
      </c>
      <c r="AG37" s="249">
        <v>1.0005195413165837</v>
      </c>
      <c r="AH37" s="243">
        <v>0</v>
      </c>
      <c r="AI37" s="243">
        <v>0</v>
      </c>
    </row>
    <row r="38" spans="1:35" ht="25" x14ac:dyDescent="0.25">
      <c r="A38" s="243">
        <v>0</v>
      </c>
      <c r="B38" s="243">
        <v>0</v>
      </c>
      <c r="C38" s="243">
        <v>0</v>
      </c>
      <c r="D38" s="243">
        <v>0</v>
      </c>
      <c r="E38" s="249">
        <v>1.0005463212167272</v>
      </c>
      <c r="F38" s="243">
        <v>0</v>
      </c>
      <c r="G38" s="243">
        <v>0</v>
      </c>
      <c r="H38" s="242" t="s">
        <v>455</v>
      </c>
      <c r="I38" s="243">
        <v>0</v>
      </c>
      <c r="J38" s="243">
        <v>0</v>
      </c>
      <c r="K38" s="243">
        <v>0</v>
      </c>
      <c r="L38" s="249">
        <v>1</v>
      </c>
      <c r="M38" s="243">
        <v>0</v>
      </c>
      <c r="N38" s="243">
        <v>0</v>
      </c>
      <c r="O38" s="243">
        <v>0</v>
      </c>
      <c r="P38" s="243">
        <v>0</v>
      </c>
      <c r="Q38" s="243">
        <v>0</v>
      </c>
      <c r="R38" s="243">
        <v>0</v>
      </c>
      <c r="S38" s="249">
        <v>1</v>
      </c>
      <c r="T38" s="243">
        <v>0</v>
      </c>
      <c r="U38" s="243">
        <v>0</v>
      </c>
      <c r="V38" s="242" t="s">
        <v>330</v>
      </c>
      <c r="W38" s="243">
        <v>0</v>
      </c>
      <c r="X38" s="243">
        <v>0</v>
      </c>
      <c r="Y38" s="243">
        <v>0</v>
      </c>
      <c r="Z38" s="249">
        <v>1</v>
      </c>
      <c r="AA38" s="243">
        <v>0</v>
      </c>
      <c r="AB38" s="243">
        <v>0</v>
      </c>
      <c r="AC38" s="242" t="s">
        <v>280</v>
      </c>
      <c r="AD38" s="243">
        <v>0</v>
      </c>
      <c r="AE38" s="243">
        <v>0</v>
      </c>
      <c r="AF38" s="243">
        <v>0</v>
      </c>
      <c r="AG38" s="249">
        <v>1.0005195413165837</v>
      </c>
      <c r="AH38" s="243">
        <v>0</v>
      </c>
      <c r="AI38" s="243">
        <v>0</v>
      </c>
    </row>
    <row r="39" spans="1:35" ht="25" x14ac:dyDescent="0.25">
      <c r="A39" s="243">
        <v>0</v>
      </c>
      <c r="B39" s="243">
        <v>0</v>
      </c>
      <c r="C39" s="243">
        <v>0</v>
      </c>
      <c r="D39" s="243">
        <v>0</v>
      </c>
      <c r="E39" s="249">
        <v>1.0005463212167272</v>
      </c>
      <c r="F39" s="243">
        <v>0</v>
      </c>
      <c r="G39" s="243">
        <v>0</v>
      </c>
      <c r="H39" s="242" t="s">
        <v>335</v>
      </c>
      <c r="I39" s="243">
        <v>0</v>
      </c>
      <c r="J39" s="243">
        <v>0</v>
      </c>
      <c r="K39" s="243">
        <v>0</v>
      </c>
      <c r="L39" s="249">
        <v>1</v>
      </c>
      <c r="M39" s="243">
        <v>0</v>
      </c>
      <c r="N39" s="243">
        <v>0</v>
      </c>
      <c r="O39" s="243">
        <v>0</v>
      </c>
      <c r="P39" s="243">
        <v>0</v>
      </c>
      <c r="Q39" s="243">
        <v>0</v>
      </c>
      <c r="R39" s="243">
        <v>0</v>
      </c>
      <c r="S39" s="249">
        <v>1</v>
      </c>
      <c r="T39" s="243">
        <v>0</v>
      </c>
      <c r="U39" s="243">
        <v>0</v>
      </c>
      <c r="V39" s="242" t="s">
        <v>232</v>
      </c>
      <c r="W39" s="243">
        <v>0</v>
      </c>
      <c r="X39" s="243">
        <v>0</v>
      </c>
      <c r="Y39" s="243">
        <v>0</v>
      </c>
      <c r="Z39" s="249">
        <v>1</v>
      </c>
      <c r="AA39" s="243">
        <v>0</v>
      </c>
      <c r="AB39" s="243">
        <v>0</v>
      </c>
      <c r="AC39" s="242" t="s">
        <v>285</v>
      </c>
      <c r="AD39" s="243">
        <v>0</v>
      </c>
      <c r="AE39" s="243">
        <v>0</v>
      </c>
      <c r="AF39" s="243">
        <v>0</v>
      </c>
      <c r="AG39" s="249">
        <v>1.0005195413165837</v>
      </c>
      <c r="AH39" s="243">
        <v>0</v>
      </c>
      <c r="AI39" s="243">
        <v>0</v>
      </c>
    </row>
    <row r="40" spans="1:35" ht="25" x14ac:dyDescent="0.25">
      <c r="A40" s="243">
        <v>0</v>
      </c>
      <c r="B40" s="243">
        <v>0</v>
      </c>
      <c r="C40" s="243">
        <v>0</v>
      </c>
      <c r="D40" s="243">
        <v>0</v>
      </c>
      <c r="E40" s="249">
        <v>1.0005463212167272</v>
      </c>
      <c r="F40" s="243">
        <v>0</v>
      </c>
      <c r="G40" s="243">
        <v>0</v>
      </c>
      <c r="H40" s="242" t="s">
        <v>287</v>
      </c>
      <c r="I40" s="243">
        <v>0</v>
      </c>
      <c r="J40" s="243">
        <v>0</v>
      </c>
      <c r="K40" s="243">
        <v>0</v>
      </c>
      <c r="L40" s="249">
        <v>1</v>
      </c>
      <c r="M40" s="243">
        <v>0</v>
      </c>
      <c r="N40" s="243">
        <v>0</v>
      </c>
      <c r="O40" s="242" t="s">
        <v>330</v>
      </c>
      <c r="P40" s="243">
        <v>0</v>
      </c>
      <c r="Q40" s="243">
        <v>0</v>
      </c>
      <c r="R40" s="243">
        <v>0</v>
      </c>
      <c r="S40" s="249">
        <v>1</v>
      </c>
      <c r="T40" s="243">
        <v>0</v>
      </c>
      <c r="U40" s="243">
        <v>0</v>
      </c>
      <c r="V40" s="242" t="s">
        <v>455</v>
      </c>
      <c r="W40" s="243">
        <v>0</v>
      </c>
      <c r="X40" s="243">
        <v>0</v>
      </c>
      <c r="Y40" s="243">
        <v>0</v>
      </c>
      <c r="Z40" s="249">
        <v>1</v>
      </c>
      <c r="AA40" s="243">
        <v>0</v>
      </c>
      <c r="AB40" s="243">
        <v>0</v>
      </c>
      <c r="AC40" s="242" t="s">
        <v>289</v>
      </c>
      <c r="AD40" s="243">
        <v>0</v>
      </c>
      <c r="AE40" s="243">
        <v>0</v>
      </c>
      <c r="AF40" s="243">
        <v>0</v>
      </c>
      <c r="AG40" s="249">
        <v>1.0005195413165837</v>
      </c>
      <c r="AH40" s="243">
        <v>0</v>
      </c>
      <c r="AI40" s="243">
        <v>0</v>
      </c>
    </row>
    <row r="41" spans="1:35" x14ac:dyDescent="0.25">
      <c r="A41" s="242" t="s">
        <v>330</v>
      </c>
      <c r="B41" s="243">
        <v>0</v>
      </c>
      <c r="C41" s="243">
        <v>0</v>
      </c>
      <c r="D41" s="243">
        <v>0</v>
      </c>
      <c r="E41" s="249">
        <v>1.0005463212167272</v>
      </c>
      <c r="F41" s="243">
        <v>0</v>
      </c>
      <c r="G41" s="243">
        <v>0</v>
      </c>
      <c r="H41" s="242" t="s">
        <v>249</v>
      </c>
      <c r="I41" s="243">
        <v>0</v>
      </c>
      <c r="J41" s="243">
        <v>0</v>
      </c>
      <c r="K41" s="243">
        <v>0</v>
      </c>
      <c r="L41" s="249">
        <v>1</v>
      </c>
      <c r="M41" s="243">
        <v>0</v>
      </c>
      <c r="N41" s="243">
        <v>0</v>
      </c>
      <c r="O41" s="242" t="s">
        <v>455</v>
      </c>
      <c r="P41" s="243">
        <v>0</v>
      </c>
      <c r="Q41" s="243">
        <v>0</v>
      </c>
      <c r="R41" s="243">
        <v>0</v>
      </c>
      <c r="S41" s="249">
        <v>1</v>
      </c>
      <c r="T41" s="243">
        <v>0</v>
      </c>
      <c r="U41" s="243">
        <v>0</v>
      </c>
      <c r="V41" s="242" t="s">
        <v>335</v>
      </c>
      <c r="W41" s="243">
        <v>0</v>
      </c>
      <c r="X41" s="243">
        <v>0</v>
      </c>
      <c r="Y41" s="243">
        <v>0</v>
      </c>
      <c r="Z41" s="249">
        <v>1</v>
      </c>
      <c r="AA41" s="243">
        <v>0</v>
      </c>
      <c r="AB41" s="243">
        <v>0</v>
      </c>
      <c r="AC41" s="242" t="s">
        <v>294</v>
      </c>
      <c r="AD41" s="243">
        <v>0</v>
      </c>
      <c r="AE41" s="243">
        <v>0</v>
      </c>
      <c r="AF41" s="243">
        <v>0</v>
      </c>
      <c r="AG41" s="249">
        <v>1.0005195413165837</v>
      </c>
      <c r="AH41" s="243">
        <v>0</v>
      </c>
      <c r="AI41" s="243">
        <v>0</v>
      </c>
    </row>
    <row r="42" spans="1:35" ht="25" x14ac:dyDescent="0.25">
      <c r="A42" s="242" t="s">
        <v>232</v>
      </c>
      <c r="B42" s="243">
        <v>0</v>
      </c>
      <c r="C42" s="243">
        <v>0</v>
      </c>
      <c r="D42" s="243">
        <v>0</v>
      </c>
      <c r="E42" s="249">
        <v>1.0005463212167272</v>
      </c>
      <c r="F42" s="243">
        <v>0</v>
      </c>
      <c r="G42" s="243">
        <v>0</v>
      </c>
      <c r="H42" s="242" t="s">
        <v>302</v>
      </c>
      <c r="I42" s="243">
        <v>0</v>
      </c>
      <c r="J42" s="243">
        <v>0</v>
      </c>
      <c r="K42" s="243">
        <v>0</v>
      </c>
      <c r="L42" s="249">
        <v>1</v>
      </c>
      <c r="M42" s="243">
        <v>0</v>
      </c>
      <c r="N42" s="243">
        <v>0</v>
      </c>
      <c r="O42" s="242" t="s">
        <v>335</v>
      </c>
      <c r="P42" s="243">
        <v>0</v>
      </c>
      <c r="Q42" s="243">
        <v>0</v>
      </c>
      <c r="R42" s="243">
        <v>0</v>
      </c>
      <c r="S42" s="249">
        <v>1</v>
      </c>
      <c r="T42" s="243">
        <v>0</v>
      </c>
      <c r="U42" s="243">
        <v>0</v>
      </c>
      <c r="V42" s="242" t="s">
        <v>287</v>
      </c>
      <c r="W42" s="243">
        <v>0</v>
      </c>
      <c r="X42" s="243">
        <v>0</v>
      </c>
      <c r="Y42" s="243">
        <v>0</v>
      </c>
      <c r="Z42" s="249">
        <v>1</v>
      </c>
      <c r="AA42" s="243">
        <v>0</v>
      </c>
      <c r="AB42" s="243">
        <v>0</v>
      </c>
      <c r="AC42" s="242" t="s">
        <v>297</v>
      </c>
      <c r="AD42" s="243">
        <v>0</v>
      </c>
      <c r="AE42" s="243">
        <v>0</v>
      </c>
      <c r="AF42" s="243">
        <v>0</v>
      </c>
      <c r="AG42" s="249">
        <v>1.0005195413165837</v>
      </c>
      <c r="AH42" s="243">
        <v>0</v>
      </c>
      <c r="AI42" s="243">
        <v>0</v>
      </c>
    </row>
    <row r="43" spans="1:35" x14ac:dyDescent="0.25">
      <c r="A43" s="242" t="s">
        <v>455</v>
      </c>
      <c r="B43" s="243">
        <v>0</v>
      </c>
      <c r="C43" s="243">
        <v>0</v>
      </c>
      <c r="D43" s="243">
        <v>0</v>
      </c>
      <c r="E43" s="249">
        <v>1.0005463212167272</v>
      </c>
      <c r="F43" s="243">
        <v>0</v>
      </c>
      <c r="G43" s="243">
        <v>0</v>
      </c>
      <c r="H43" s="242" t="s">
        <v>326</v>
      </c>
      <c r="I43" s="243">
        <v>0</v>
      </c>
      <c r="J43" s="243">
        <v>0</v>
      </c>
      <c r="K43" s="243">
        <v>0</v>
      </c>
      <c r="L43" s="249">
        <v>1</v>
      </c>
      <c r="M43" s="243">
        <v>0</v>
      </c>
      <c r="N43" s="243">
        <v>0</v>
      </c>
      <c r="O43" s="242" t="s">
        <v>287</v>
      </c>
      <c r="P43" s="243">
        <v>0</v>
      </c>
      <c r="Q43" s="243">
        <v>0</v>
      </c>
      <c r="R43" s="243">
        <v>0</v>
      </c>
      <c r="S43" s="249">
        <v>1</v>
      </c>
      <c r="T43" s="243">
        <v>0</v>
      </c>
      <c r="U43" s="243">
        <v>0</v>
      </c>
      <c r="V43" s="242" t="s">
        <v>249</v>
      </c>
      <c r="W43" s="243">
        <v>0</v>
      </c>
      <c r="X43" s="243">
        <v>0</v>
      </c>
      <c r="Y43" s="243">
        <v>0</v>
      </c>
      <c r="Z43" s="249">
        <v>1</v>
      </c>
      <c r="AA43" s="243">
        <v>0</v>
      </c>
      <c r="AB43" s="243">
        <v>0</v>
      </c>
      <c r="AC43" s="243">
        <v>0</v>
      </c>
      <c r="AD43" s="243">
        <v>0</v>
      </c>
      <c r="AE43" s="243">
        <v>0</v>
      </c>
      <c r="AF43" s="243">
        <v>0</v>
      </c>
      <c r="AG43" s="249">
        <v>1.0005195413165837</v>
      </c>
      <c r="AH43" s="243">
        <v>0</v>
      </c>
      <c r="AI43" s="243">
        <v>0</v>
      </c>
    </row>
    <row r="44" spans="1:35" x14ac:dyDescent="0.25">
      <c r="A44" s="242" t="s">
        <v>335</v>
      </c>
      <c r="B44" s="243">
        <v>0</v>
      </c>
      <c r="C44" s="243">
        <v>0</v>
      </c>
      <c r="D44" s="243">
        <v>0</v>
      </c>
      <c r="E44" s="249">
        <v>1.0005463212167272</v>
      </c>
      <c r="F44" s="243">
        <v>0</v>
      </c>
      <c r="G44" s="243">
        <v>0</v>
      </c>
      <c r="H44" s="242" t="s">
        <v>445</v>
      </c>
      <c r="I44" s="243">
        <v>0</v>
      </c>
      <c r="J44" s="243">
        <v>0</v>
      </c>
      <c r="K44" s="243">
        <v>0</v>
      </c>
      <c r="L44" s="249">
        <v>1</v>
      </c>
      <c r="M44" s="243">
        <v>0</v>
      </c>
      <c r="N44" s="243">
        <v>0</v>
      </c>
      <c r="O44" s="242" t="s">
        <v>249</v>
      </c>
      <c r="P44" s="243">
        <v>0</v>
      </c>
      <c r="Q44" s="243">
        <v>0</v>
      </c>
      <c r="R44" s="243">
        <v>0</v>
      </c>
      <c r="S44" s="249">
        <v>1</v>
      </c>
      <c r="T44" s="243">
        <v>0</v>
      </c>
      <c r="U44" s="243">
        <v>0</v>
      </c>
      <c r="V44" s="242" t="s">
        <v>302</v>
      </c>
      <c r="W44" s="243">
        <v>0</v>
      </c>
      <c r="X44" s="243">
        <v>0</v>
      </c>
      <c r="Y44" s="243">
        <v>0</v>
      </c>
      <c r="Z44" s="249">
        <v>1</v>
      </c>
      <c r="AA44" s="243">
        <v>0</v>
      </c>
      <c r="AB44" s="243">
        <v>0</v>
      </c>
      <c r="AC44" s="243">
        <v>0</v>
      </c>
      <c r="AD44" s="243">
        <v>0</v>
      </c>
      <c r="AE44" s="243">
        <v>0</v>
      </c>
      <c r="AF44" s="243">
        <v>0</v>
      </c>
      <c r="AG44" s="249">
        <v>1.0005195413165837</v>
      </c>
      <c r="AH44" s="243">
        <v>0</v>
      </c>
      <c r="AI44" s="243">
        <v>0</v>
      </c>
    </row>
    <row r="45" spans="1:35" x14ac:dyDescent="0.25">
      <c r="A45" s="242" t="s">
        <v>287</v>
      </c>
      <c r="B45" s="243">
        <v>0</v>
      </c>
      <c r="C45" s="243">
        <v>0</v>
      </c>
      <c r="D45" s="243">
        <v>0</v>
      </c>
      <c r="E45" s="249">
        <v>1.0005463212167272</v>
      </c>
      <c r="F45" s="243">
        <v>0</v>
      </c>
      <c r="G45" s="243">
        <v>0</v>
      </c>
      <c r="H45" s="242" t="s">
        <v>282</v>
      </c>
      <c r="I45" s="243">
        <v>0</v>
      </c>
      <c r="J45" s="243">
        <v>0</v>
      </c>
      <c r="K45" s="243">
        <v>0</v>
      </c>
      <c r="L45" s="249">
        <v>1</v>
      </c>
      <c r="M45" s="243">
        <v>0</v>
      </c>
      <c r="N45" s="243">
        <v>0</v>
      </c>
      <c r="O45" s="242" t="s">
        <v>302</v>
      </c>
      <c r="P45" s="243">
        <v>0</v>
      </c>
      <c r="Q45" s="243">
        <v>0</v>
      </c>
      <c r="R45" s="243">
        <v>0</v>
      </c>
      <c r="S45" s="249">
        <v>1</v>
      </c>
      <c r="T45" s="243">
        <v>0</v>
      </c>
      <c r="U45" s="243">
        <v>0</v>
      </c>
      <c r="V45" s="242" t="s">
        <v>326</v>
      </c>
      <c r="W45" s="243">
        <v>0</v>
      </c>
      <c r="X45" s="243">
        <v>0</v>
      </c>
      <c r="Y45" s="243">
        <v>0</v>
      </c>
      <c r="Z45" s="249">
        <v>1</v>
      </c>
      <c r="AA45" s="243">
        <v>0</v>
      </c>
      <c r="AB45" s="243">
        <v>0</v>
      </c>
      <c r="AC45" s="243">
        <v>0</v>
      </c>
      <c r="AD45" s="243">
        <v>0</v>
      </c>
      <c r="AE45" s="243">
        <v>0</v>
      </c>
      <c r="AF45" s="243">
        <v>0</v>
      </c>
      <c r="AG45" s="249">
        <v>1.0005195413165837</v>
      </c>
      <c r="AH45" s="243">
        <v>0</v>
      </c>
      <c r="AI45" s="243">
        <v>0</v>
      </c>
    </row>
    <row r="46" spans="1:35" x14ac:dyDescent="0.25">
      <c r="A46" s="242" t="s">
        <v>249</v>
      </c>
      <c r="B46" s="243">
        <v>0</v>
      </c>
      <c r="C46" s="243">
        <v>0</v>
      </c>
      <c r="D46" s="243">
        <v>0</v>
      </c>
      <c r="E46" s="249">
        <v>1.0005463212167272</v>
      </c>
      <c r="F46" s="243">
        <v>0</v>
      </c>
      <c r="G46" s="243">
        <v>0</v>
      </c>
      <c r="H46" s="242" t="s">
        <v>215</v>
      </c>
      <c r="I46" s="243">
        <v>0</v>
      </c>
      <c r="J46" s="243">
        <v>0</v>
      </c>
      <c r="K46" s="243">
        <v>0</v>
      </c>
      <c r="L46" s="249">
        <v>1</v>
      </c>
      <c r="M46" s="243">
        <v>0</v>
      </c>
      <c r="N46" s="243">
        <v>0</v>
      </c>
      <c r="O46" s="242" t="s">
        <v>326</v>
      </c>
      <c r="P46" s="243">
        <v>0</v>
      </c>
      <c r="Q46" s="243">
        <v>0</v>
      </c>
      <c r="R46" s="243">
        <v>0</v>
      </c>
      <c r="S46" s="249">
        <v>1</v>
      </c>
      <c r="T46" s="243">
        <v>0</v>
      </c>
      <c r="U46" s="243">
        <v>0</v>
      </c>
      <c r="V46" s="242" t="s">
        <v>445</v>
      </c>
      <c r="W46" s="243">
        <v>0</v>
      </c>
      <c r="X46" s="243">
        <v>0</v>
      </c>
      <c r="Y46" s="243">
        <v>0</v>
      </c>
      <c r="Z46" s="249">
        <v>1</v>
      </c>
      <c r="AA46" s="243">
        <v>0</v>
      </c>
      <c r="AB46" s="243">
        <v>0</v>
      </c>
      <c r="AC46" s="243">
        <v>0</v>
      </c>
      <c r="AD46" s="243">
        <v>0</v>
      </c>
      <c r="AE46" s="243">
        <v>0</v>
      </c>
      <c r="AF46" s="243">
        <v>0</v>
      </c>
      <c r="AG46" s="249">
        <v>1.0005195413165837</v>
      </c>
      <c r="AH46" s="243">
        <v>0</v>
      </c>
      <c r="AI46" s="243">
        <v>0</v>
      </c>
    </row>
    <row r="47" spans="1:35" x14ac:dyDescent="0.25">
      <c r="A47" s="242" t="s">
        <v>302</v>
      </c>
      <c r="B47" s="243">
        <v>0</v>
      </c>
      <c r="C47" s="243">
        <v>0</v>
      </c>
      <c r="D47" s="243">
        <v>0</v>
      </c>
      <c r="E47" s="249">
        <v>1.0005463212167272</v>
      </c>
      <c r="F47" s="243">
        <v>0</v>
      </c>
      <c r="G47" s="243">
        <v>0</v>
      </c>
      <c r="H47" s="242" t="s">
        <v>269</v>
      </c>
      <c r="I47" s="243">
        <v>0</v>
      </c>
      <c r="J47" s="243">
        <v>0</v>
      </c>
      <c r="K47" s="243">
        <v>0</v>
      </c>
      <c r="L47" s="249">
        <v>1</v>
      </c>
      <c r="M47" s="243">
        <v>0</v>
      </c>
      <c r="N47" s="243">
        <v>0</v>
      </c>
      <c r="O47" s="242" t="s">
        <v>445</v>
      </c>
      <c r="P47" s="243">
        <v>0</v>
      </c>
      <c r="Q47" s="243">
        <v>0</v>
      </c>
      <c r="R47" s="243">
        <v>0</v>
      </c>
      <c r="S47" s="249">
        <v>1</v>
      </c>
      <c r="T47" s="243">
        <v>0</v>
      </c>
      <c r="U47" s="243">
        <v>0</v>
      </c>
      <c r="V47" s="242" t="s">
        <v>282</v>
      </c>
      <c r="W47" s="243">
        <v>0</v>
      </c>
      <c r="X47" s="243">
        <v>0</v>
      </c>
      <c r="Y47" s="243">
        <v>0</v>
      </c>
      <c r="Z47" s="249">
        <v>1</v>
      </c>
      <c r="AA47" s="243">
        <v>0</v>
      </c>
      <c r="AB47" s="243">
        <v>0</v>
      </c>
      <c r="AC47" s="243">
        <v>0</v>
      </c>
      <c r="AD47" s="243">
        <v>0</v>
      </c>
      <c r="AE47" s="243">
        <v>0</v>
      </c>
      <c r="AF47" s="243">
        <v>0</v>
      </c>
      <c r="AG47" s="249">
        <v>1.0005195413165837</v>
      </c>
      <c r="AH47" s="243">
        <v>0</v>
      </c>
      <c r="AI47" s="243">
        <v>0</v>
      </c>
    </row>
    <row r="48" spans="1:35" x14ac:dyDescent="0.25">
      <c r="A48" s="242" t="s">
        <v>326</v>
      </c>
      <c r="B48" s="243">
        <v>0</v>
      </c>
      <c r="C48" s="243">
        <v>0</v>
      </c>
      <c r="D48" s="243">
        <v>0</v>
      </c>
      <c r="E48" s="249">
        <v>1.0005463212167272</v>
      </c>
      <c r="F48" s="243">
        <v>0</v>
      </c>
      <c r="G48" s="243">
        <v>0</v>
      </c>
      <c r="H48" s="242" t="s">
        <v>247</v>
      </c>
      <c r="I48" s="243">
        <v>0</v>
      </c>
      <c r="J48" s="243">
        <v>0</v>
      </c>
      <c r="K48" s="243">
        <v>0</v>
      </c>
      <c r="L48" s="249">
        <v>1</v>
      </c>
      <c r="M48" s="243">
        <v>0</v>
      </c>
      <c r="N48" s="243">
        <v>0</v>
      </c>
      <c r="O48" s="242" t="s">
        <v>282</v>
      </c>
      <c r="P48" s="243">
        <v>0</v>
      </c>
      <c r="Q48" s="243">
        <v>0</v>
      </c>
      <c r="R48" s="243">
        <v>0</v>
      </c>
      <c r="S48" s="249">
        <v>1</v>
      </c>
      <c r="T48" s="243">
        <v>0</v>
      </c>
      <c r="U48" s="243">
        <v>0</v>
      </c>
      <c r="V48" s="242" t="s">
        <v>215</v>
      </c>
      <c r="W48" s="243">
        <v>0</v>
      </c>
      <c r="X48" s="243">
        <v>0</v>
      </c>
      <c r="Y48" s="243">
        <v>0</v>
      </c>
      <c r="Z48" s="249">
        <v>1</v>
      </c>
      <c r="AA48" s="243">
        <v>0</v>
      </c>
      <c r="AB48" s="243">
        <v>0</v>
      </c>
      <c r="AC48" s="243">
        <v>0</v>
      </c>
      <c r="AD48" s="243">
        <v>0</v>
      </c>
      <c r="AE48" s="243">
        <v>0</v>
      </c>
      <c r="AF48" s="243">
        <v>0</v>
      </c>
      <c r="AG48" s="249">
        <v>1.0005195413165837</v>
      </c>
      <c r="AH48" s="243">
        <v>0</v>
      </c>
      <c r="AI48" s="243">
        <v>0</v>
      </c>
    </row>
    <row r="49" spans="1:35" x14ac:dyDescent="0.25">
      <c r="A49" s="242" t="s">
        <v>445</v>
      </c>
      <c r="B49" s="243">
        <v>0</v>
      </c>
      <c r="C49" s="243">
        <v>0</v>
      </c>
      <c r="D49" s="243">
        <v>0</v>
      </c>
      <c r="E49" s="249">
        <v>1.0005463212167272</v>
      </c>
      <c r="F49" s="243">
        <v>0</v>
      </c>
      <c r="G49" s="243">
        <v>0</v>
      </c>
      <c r="H49" s="242" t="s">
        <v>340</v>
      </c>
      <c r="I49" s="243">
        <v>0</v>
      </c>
      <c r="J49" s="243">
        <v>0</v>
      </c>
      <c r="K49" s="243">
        <v>0</v>
      </c>
      <c r="L49" s="249">
        <v>1</v>
      </c>
      <c r="M49" s="243">
        <v>0</v>
      </c>
      <c r="N49" s="243">
        <v>0</v>
      </c>
      <c r="O49" s="242" t="s">
        <v>215</v>
      </c>
      <c r="P49" s="243">
        <v>0</v>
      </c>
      <c r="Q49" s="243">
        <v>0</v>
      </c>
      <c r="R49" s="243">
        <v>0</v>
      </c>
      <c r="S49" s="249">
        <v>1</v>
      </c>
      <c r="T49" s="243">
        <v>0</v>
      </c>
      <c r="U49" s="243">
        <v>0</v>
      </c>
      <c r="V49" s="242" t="s">
        <v>269</v>
      </c>
      <c r="W49" s="243">
        <v>0</v>
      </c>
      <c r="X49" s="243">
        <v>0</v>
      </c>
      <c r="Y49" s="243">
        <v>0</v>
      </c>
      <c r="Z49" s="249">
        <v>1</v>
      </c>
      <c r="AA49" s="243">
        <v>0</v>
      </c>
      <c r="AB49" s="243">
        <v>0</v>
      </c>
      <c r="AC49" s="243">
        <v>0</v>
      </c>
      <c r="AD49" s="243">
        <v>0</v>
      </c>
      <c r="AE49" s="243">
        <v>0</v>
      </c>
      <c r="AF49" s="243">
        <v>0</v>
      </c>
      <c r="AG49" s="249">
        <v>1.0005195413165837</v>
      </c>
      <c r="AH49" s="243">
        <v>0</v>
      </c>
      <c r="AI49" s="243">
        <v>0</v>
      </c>
    </row>
    <row r="50" spans="1:35" x14ac:dyDescent="0.25">
      <c r="A50" s="242" t="s">
        <v>282</v>
      </c>
      <c r="B50" s="243">
        <v>0</v>
      </c>
      <c r="C50" s="243">
        <v>0</v>
      </c>
      <c r="D50" s="243">
        <v>0</v>
      </c>
      <c r="E50" s="249">
        <v>1.0005463212167272</v>
      </c>
      <c r="F50" s="243">
        <v>0</v>
      </c>
      <c r="G50" s="243">
        <v>0</v>
      </c>
      <c r="H50" s="242" t="s">
        <v>265</v>
      </c>
      <c r="I50" s="243">
        <v>0</v>
      </c>
      <c r="J50" s="243">
        <v>0</v>
      </c>
      <c r="K50" s="243">
        <v>0</v>
      </c>
      <c r="L50" s="249">
        <v>1</v>
      </c>
      <c r="M50" s="243">
        <v>0</v>
      </c>
      <c r="N50" s="243">
        <v>0</v>
      </c>
      <c r="O50" s="242" t="s">
        <v>269</v>
      </c>
      <c r="P50" s="243">
        <v>0</v>
      </c>
      <c r="Q50" s="243">
        <v>0</v>
      </c>
      <c r="R50" s="243">
        <v>0</v>
      </c>
      <c r="S50" s="249">
        <v>1</v>
      </c>
      <c r="T50" s="243">
        <v>0</v>
      </c>
      <c r="U50" s="243">
        <v>0</v>
      </c>
      <c r="V50" s="242" t="s">
        <v>340</v>
      </c>
      <c r="W50" s="243">
        <v>0</v>
      </c>
      <c r="X50" s="243">
        <v>0</v>
      </c>
      <c r="Y50" s="243">
        <v>0</v>
      </c>
      <c r="Z50" s="249">
        <v>1</v>
      </c>
      <c r="AA50" s="243">
        <v>0</v>
      </c>
      <c r="AB50" s="243">
        <v>0</v>
      </c>
      <c r="AC50" s="243">
        <v>0</v>
      </c>
      <c r="AD50" s="243">
        <v>0</v>
      </c>
      <c r="AE50" s="243">
        <v>0</v>
      </c>
      <c r="AF50" s="243">
        <v>0</v>
      </c>
      <c r="AG50" s="249">
        <v>1.0005195413165837</v>
      </c>
      <c r="AH50" s="243">
        <v>0</v>
      </c>
      <c r="AI50" s="243">
        <v>0</v>
      </c>
    </row>
    <row r="51" spans="1:35" x14ac:dyDescent="0.25">
      <c r="A51" s="242" t="s">
        <v>269</v>
      </c>
      <c r="B51" s="243">
        <v>0</v>
      </c>
      <c r="C51" s="243">
        <v>0</v>
      </c>
      <c r="D51" s="243">
        <v>0</v>
      </c>
      <c r="E51" s="249">
        <v>1.0005463212167272</v>
      </c>
      <c r="F51" s="243">
        <v>0</v>
      </c>
      <c r="G51" s="243">
        <v>0</v>
      </c>
      <c r="H51" s="242" t="s">
        <v>245</v>
      </c>
      <c r="I51" s="243">
        <v>0</v>
      </c>
      <c r="J51" s="243">
        <v>0</v>
      </c>
      <c r="K51" s="243">
        <v>0</v>
      </c>
      <c r="L51" s="249">
        <v>1</v>
      </c>
      <c r="M51" s="243">
        <v>0</v>
      </c>
      <c r="N51" s="243">
        <v>0</v>
      </c>
      <c r="O51" s="242" t="s">
        <v>247</v>
      </c>
      <c r="P51" s="243">
        <v>0</v>
      </c>
      <c r="Q51" s="243">
        <v>0</v>
      </c>
      <c r="R51" s="243">
        <v>0</v>
      </c>
      <c r="S51" s="249">
        <v>1</v>
      </c>
      <c r="T51" s="243">
        <v>0</v>
      </c>
      <c r="U51" s="243">
        <v>0</v>
      </c>
      <c r="V51" s="242" t="s">
        <v>225</v>
      </c>
      <c r="W51" s="243">
        <v>0</v>
      </c>
      <c r="X51" s="243">
        <v>0</v>
      </c>
      <c r="Y51" s="243">
        <v>0</v>
      </c>
      <c r="Z51" s="249">
        <v>1</v>
      </c>
      <c r="AA51" s="243">
        <v>0</v>
      </c>
      <c r="AB51" s="243">
        <v>0</v>
      </c>
      <c r="AC51" s="243">
        <v>0</v>
      </c>
      <c r="AD51" s="243">
        <v>0</v>
      </c>
      <c r="AE51" s="243">
        <v>0</v>
      </c>
      <c r="AF51" s="243">
        <v>0</v>
      </c>
      <c r="AG51" s="249">
        <v>1.0005195413165837</v>
      </c>
      <c r="AH51" s="243">
        <v>0</v>
      </c>
      <c r="AI51" s="243">
        <v>0</v>
      </c>
    </row>
    <row r="52" spans="1:35" x14ac:dyDescent="0.25">
      <c r="A52" s="242" t="s">
        <v>340</v>
      </c>
      <c r="B52" s="243">
        <v>0</v>
      </c>
      <c r="C52" s="243">
        <v>0</v>
      </c>
      <c r="D52" s="243">
        <v>0</v>
      </c>
      <c r="E52" s="249">
        <v>1.0005463212167272</v>
      </c>
      <c r="F52" s="243">
        <v>0</v>
      </c>
      <c r="G52" s="243">
        <v>0</v>
      </c>
      <c r="H52" s="242" t="s">
        <v>259</v>
      </c>
      <c r="I52" s="243">
        <v>0</v>
      </c>
      <c r="J52" s="243">
        <v>0</v>
      </c>
      <c r="K52" s="243">
        <v>0</v>
      </c>
      <c r="L52" s="249">
        <v>1</v>
      </c>
      <c r="M52" s="243">
        <v>0</v>
      </c>
      <c r="N52" s="243">
        <v>0</v>
      </c>
      <c r="O52" s="242" t="s">
        <v>340</v>
      </c>
      <c r="P52" s="243">
        <v>0</v>
      </c>
      <c r="Q52" s="243">
        <v>0</v>
      </c>
      <c r="R52" s="243">
        <v>0</v>
      </c>
      <c r="S52" s="249">
        <v>1</v>
      </c>
      <c r="T52" s="243">
        <v>0</v>
      </c>
      <c r="U52" s="243">
        <v>0</v>
      </c>
      <c r="V52" s="242" t="s">
        <v>281</v>
      </c>
      <c r="W52" s="243">
        <v>0</v>
      </c>
      <c r="X52" s="243">
        <v>0</v>
      </c>
      <c r="Y52" s="243">
        <v>0</v>
      </c>
      <c r="Z52" s="249">
        <v>1</v>
      </c>
      <c r="AA52" s="243">
        <v>0</v>
      </c>
      <c r="AB52" s="243">
        <v>0</v>
      </c>
      <c r="AC52" s="243">
        <v>0</v>
      </c>
      <c r="AD52" s="243">
        <v>0</v>
      </c>
      <c r="AE52" s="243">
        <v>0</v>
      </c>
      <c r="AF52" s="243">
        <v>0</v>
      </c>
      <c r="AG52" s="249">
        <v>1.0005195413165837</v>
      </c>
      <c r="AH52" s="243">
        <v>0</v>
      </c>
      <c r="AI52" s="243">
        <v>0</v>
      </c>
    </row>
    <row r="53" spans="1:35" x14ac:dyDescent="0.25">
      <c r="A53" s="242" t="s">
        <v>225</v>
      </c>
      <c r="B53" s="243">
        <v>0</v>
      </c>
      <c r="C53" s="243">
        <v>0</v>
      </c>
      <c r="D53" s="243">
        <v>0</v>
      </c>
      <c r="E53" s="249">
        <v>1.0005463212167272</v>
      </c>
      <c r="F53" s="243">
        <v>0</v>
      </c>
      <c r="G53" s="243">
        <v>0</v>
      </c>
      <c r="H53" s="242" t="s">
        <v>225</v>
      </c>
      <c r="I53" s="243">
        <v>0</v>
      </c>
      <c r="J53" s="243">
        <v>0</v>
      </c>
      <c r="K53" s="243">
        <v>0</v>
      </c>
      <c r="L53" s="249">
        <v>1</v>
      </c>
      <c r="M53" s="243">
        <v>0</v>
      </c>
      <c r="N53" s="243">
        <v>0</v>
      </c>
      <c r="O53" s="242" t="s">
        <v>265</v>
      </c>
      <c r="P53" s="243">
        <v>0</v>
      </c>
      <c r="Q53" s="243">
        <v>0</v>
      </c>
      <c r="R53" s="243">
        <v>0</v>
      </c>
      <c r="S53" s="249">
        <v>1</v>
      </c>
      <c r="T53" s="243">
        <v>0</v>
      </c>
      <c r="U53" s="243">
        <v>0</v>
      </c>
      <c r="V53" s="242" t="s">
        <v>307</v>
      </c>
      <c r="W53" s="243">
        <v>0</v>
      </c>
      <c r="X53" s="243">
        <v>0</v>
      </c>
      <c r="Y53" s="243">
        <v>0</v>
      </c>
      <c r="Z53" s="249">
        <v>1</v>
      </c>
      <c r="AA53" s="243">
        <v>0</v>
      </c>
      <c r="AB53" s="243">
        <v>0</v>
      </c>
      <c r="AC53" s="243">
        <v>0</v>
      </c>
      <c r="AD53" s="243">
        <v>0</v>
      </c>
      <c r="AE53" s="243">
        <v>0</v>
      </c>
      <c r="AF53" s="243">
        <v>0</v>
      </c>
      <c r="AG53" s="249">
        <v>1.0005195413165837</v>
      </c>
      <c r="AH53" s="243">
        <v>0</v>
      </c>
      <c r="AI53" s="243">
        <v>0</v>
      </c>
    </row>
    <row r="54" spans="1:35" x14ac:dyDescent="0.25">
      <c r="A54" s="242" t="s">
        <v>281</v>
      </c>
      <c r="B54" s="243">
        <v>0</v>
      </c>
      <c r="C54" s="243">
        <v>0</v>
      </c>
      <c r="D54" s="243">
        <v>0</v>
      </c>
      <c r="E54" s="249">
        <v>1.0005463212167272</v>
      </c>
      <c r="F54" s="243">
        <v>0</v>
      </c>
      <c r="G54" s="243">
        <v>0</v>
      </c>
      <c r="H54" s="242" t="s">
        <v>239</v>
      </c>
      <c r="I54" s="243">
        <v>0</v>
      </c>
      <c r="J54" s="243">
        <v>0</v>
      </c>
      <c r="K54" s="243">
        <v>0</v>
      </c>
      <c r="L54" s="249">
        <v>1</v>
      </c>
      <c r="M54" s="243">
        <v>0</v>
      </c>
      <c r="N54" s="243">
        <v>0</v>
      </c>
      <c r="O54" s="242" t="s">
        <v>245</v>
      </c>
      <c r="P54" s="243">
        <v>0</v>
      </c>
      <c r="Q54" s="243">
        <v>0</v>
      </c>
      <c r="R54" s="243">
        <v>0</v>
      </c>
      <c r="S54" s="249">
        <v>1</v>
      </c>
      <c r="T54" s="243">
        <v>0</v>
      </c>
      <c r="U54" s="243">
        <v>0</v>
      </c>
      <c r="V54" s="242" t="s">
        <v>436</v>
      </c>
      <c r="W54" s="243">
        <v>0</v>
      </c>
      <c r="X54" s="243">
        <v>0</v>
      </c>
      <c r="Y54" s="243">
        <v>0</v>
      </c>
      <c r="Z54" s="249">
        <v>1</v>
      </c>
      <c r="AA54" s="243">
        <v>0</v>
      </c>
      <c r="AB54" s="243">
        <v>0</v>
      </c>
      <c r="AC54" s="242" t="s">
        <v>232</v>
      </c>
      <c r="AD54" s="243">
        <v>0</v>
      </c>
      <c r="AE54" s="243">
        <v>0</v>
      </c>
      <c r="AF54" s="243">
        <v>0</v>
      </c>
      <c r="AG54" s="249">
        <v>1.0005195413165837</v>
      </c>
      <c r="AH54" s="243">
        <v>0</v>
      </c>
      <c r="AI54" s="243">
        <v>0</v>
      </c>
    </row>
    <row r="55" spans="1:35" x14ac:dyDescent="0.25">
      <c r="A55" s="242" t="s">
        <v>307</v>
      </c>
      <c r="B55" s="243">
        <v>0</v>
      </c>
      <c r="C55" s="243">
        <v>0</v>
      </c>
      <c r="D55" s="243">
        <v>0</v>
      </c>
      <c r="E55" s="249">
        <v>1.0005463212167272</v>
      </c>
      <c r="F55" s="243">
        <v>0</v>
      </c>
      <c r="G55" s="243">
        <v>0</v>
      </c>
      <c r="H55" s="242" t="s">
        <v>281</v>
      </c>
      <c r="I55" s="243">
        <v>0</v>
      </c>
      <c r="J55" s="243">
        <v>0</v>
      </c>
      <c r="K55" s="243">
        <v>0</v>
      </c>
      <c r="L55" s="249">
        <v>1</v>
      </c>
      <c r="M55" s="243">
        <v>0</v>
      </c>
      <c r="N55" s="243">
        <v>0</v>
      </c>
      <c r="O55" s="242" t="s">
        <v>259</v>
      </c>
      <c r="P55" s="243">
        <v>0</v>
      </c>
      <c r="Q55" s="243">
        <v>0</v>
      </c>
      <c r="R55" s="243">
        <v>0</v>
      </c>
      <c r="S55" s="249">
        <v>1</v>
      </c>
      <c r="T55" s="243">
        <v>0</v>
      </c>
      <c r="U55" s="243">
        <v>0</v>
      </c>
      <c r="V55" s="242" t="s">
        <v>312</v>
      </c>
      <c r="W55" s="243">
        <v>0</v>
      </c>
      <c r="X55" s="243">
        <v>0</v>
      </c>
      <c r="Y55" s="243">
        <v>0</v>
      </c>
      <c r="Z55" s="249">
        <v>1</v>
      </c>
      <c r="AA55" s="243">
        <v>0</v>
      </c>
      <c r="AB55" s="243">
        <v>0</v>
      </c>
      <c r="AC55" s="242" t="s">
        <v>455</v>
      </c>
      <c r="AD55" s="243">
        <v>0</v>
      </c>
      <c r="AE55" s="243">
        <v>0</v>
      </c>
      <c r="AF55" s="243">
        <v>0</v>
      </c>
      <c r="AG55" s="249">
        <v>1.0005195413165837</v>
      </c>
      <c r="AH55" s="243">
        <v>0</v>
      </c>
      <c r="AI55" s="243">
        <v>0</v>
      </c>
    </row>
    <row r="56" spans="1:35" x14ac:dyDescent="0.25">
      <c r="A56" s="242" t="s">
        <v>312</v>
      </c>
      <c r="B56" s="243">
        <v>0</v>
      </c>
      <c r="C56" s="243">
        <v>0</v>
      </c>
      <c r="D56" s="243">
        <v>0</v>
      </c>
      <c r="E56" s="249">
        <v>1.0005463212167272</v>
      </c>
      <c r="F56" s="243">
        <v>0</v>
      </c>
      <c r="G56" s="243">
        <v>0</v>
      </c>
      <c r="H56" s="242" t="s">
        <v>307</v>
      </c>
      <c r="I56" s="243">
        <v>0</v>
      </c>
      <c r="J56" s="243">
        <v>0</v>
      </c>
      <c r="K56" s="243">
        <v>0</v>
      </c>
      <c r="L56" s="249">
        <v>1</v>
      </c>
      <c r="M56" s="243">
        <v>0</v>
      </c>
      <c r="N56" s="243">
        <v>0</v>
      </c>
      <c r="O56" s="242" t="s">
        <v>225</v>
      </c>
      <c r="P56" s="243">
        <v>0</v>
      </c>
      <c r="Q56" s="243">
        <v>0</v>
      </c>
      <c r="R56" s="243">
        <v>0</v>
      </c>
      <c r="S56" s="249">
        <v>1</v>
      </c>
      <c r="T56" s="243">
        <v>0</v>
      </c>
      <c r="U56" s="243">
        <v>0</v>
      </c>
      <c r="V56" s="242" t="s">
        <v>301</v>
      </c>
      <c r="W56" s="243">
        <v>0</v>
      </c>
      <c r="X56" s="243">
        <v>0</v>
      </c>
      <c r="Y56" s="243">
        <v>0</v>
      </c>
      <c r="Z56" s="249">
        <v>1</v>
      </c>
      <c r="AA56" s="243">
        <v>0</v>
      </c>
      <c r="AB56" s="243">
        <v>0</v>
      </c>
      <c r="AC56" s="242" t="s">
        <v>335</v>
      </c>
      <c r="AD56" s="243">
        <v>0</v>
      </c>
      <c r="AE56" s="243">
        <v>0</v>
      </c>
      <c r="AF56" s="243">
        <v>0</v>
      </c>
      <c r="AG56" s="249">
        <v>1.0005195413165837</v>
      </c>
      <c r="AH56" s="243">
        <v>0</v>
      </c>
      <c r="AI56" s="243">
        <v>0</v>
      </c>
    </row>
    <row r="57" spans="1:35" x14ac:dyDescent="0.25">
      <c r="A57" s="242" t="s">
        <v>301</v>
      </c>
      <c r="B57" s="243">
        <v>0</v>
      </c>
      <c r="C57" s="243">
        <v>0</v>
      </c>
      <c r="D57" s="243">
        <v>0</v>
      </c>
      <c r="E57" s="249">
        <v>1.0005463212167272</v>
      </c>
      <c r="F57" s="243">
        <v>0</v>
      </c>
      <c r="G57" s="243">
        <v>0</v>
      </c>
      <c r="H57" s="242" t="s">
        <v>436</v>
      </c>
      <c r="I57" s="243">
        <v>0</v>
      </c>
      <c r="J57" s="243">
        <v>0</v>
      </c>
      <c r="K57" s="243">
        <v>0</v>
      </c>
      <c r="L57" s="249">
        <v>1</v>
      </c>
      <c r="M57" s="243">
        <v>0</v>
      </c>
      <c r="N57" s="243">
        <v>0</v>
      </c>
      <c r="O57" s="242" t="s">
        <v>239</v>
      </c>
      <c r="P57" s="243">
        <v>0</v>
      </c>
      <c r="Q57" s="243">
        <v>0</v>
      </c>
      <c r="R57" s="243">
        <v>0</v>
      </c>
      <c r="S57" s="249">
        <v>1</v>
      </c>
      <c r="T57" s="243">
        <v>0</v>
      </c>
      <c r="U57" s="243">
        <v>0</v>
      </c>
      <c r="V57" s="242" t="s">
        <v>453</v>
      </c>
      <c r="W57" s="243">
        <v>0</v>
      </c>
      <c r="X57" s="243">
        <v>0</v>
      </c>
      <c r="Y57" s="243">
        <v>0</v>
      </c>
      <c r="Z57" s="249">
        <v>1</v>
      </c>
      <c r="AA57" s="243">
        <v>0</v>
      </c>
      <c r="AB57" s="243">
        <v>0</v>
      </c>
      <c r="AC57" s="242" t="s">
        <v>287</v>
      </c>
      <c r="AD57" s="243">
        <v>0</v>
      </c>
      <c r="AE57" s="243">
        <v>0</v>
      </c>
      <c r="AF57" s="243">
        <v>0</v>
      </c>
      <c r="AG57" s="249">
        <v>1.0005195413165837</v>
      </c>
      <c r="AH57" s="243">
        <v>0</v>
      </c>
      <c r="AI57" s="243">
        <v>0</v>
      </c>
    </row>
    <row r="58" spans="1:35" x14ac:dyDescent="0.25">
      <c r="A58" s="242" t="s">
        <v>453</v>
      </c>
      <c r="B58" s="243">
        <v>0</v>
      </c>
      <c r="C58" s="243">
        <v>0</v>
      </c>
      <c r="D58" s="243">
        <v>0</v>
      </c>
      <c r="E58" s="249">
        <v>1.0005463212167272</v>
      </c>
      <c r="F58" s="243">
        <v>0</v>
      </c>
      <c r="G58" s="243">
        <v>0</v>
      </c>
      <c r="H58" s="242" t="s">
        <v>312</v>
      </c>
      <c r="I58" s="243">
        <v>0</v>
      </c>
      <c r="J58" s="243">
        <v>0</v>
      </c>
      <c r="K58" s="243">
        <v>0</v>
      </c>
      <c r="L58" s="249">
        <v>1</v>
      </c>
      <c r="M58" s="243">
        <v>0</v>
      </c>
      <c r="N58" s="243">
        <v>0</v>
      </c>
      <c r="O58" s="242" t="s">
        <v>281</v>
      </c>
      <c r="P58" s="243">
        <v>0</v>
      </c>
      <c r="Q58" s="243">
        <v>0</v>
      </c>
      <c r="R58" s="243">
        <v>0</v>
      </c>
      <c r="S58" s="249">
        <v>1</v>
      </c>
      <c r="T58" s="243">
        <v>0</v>
      </c>
      <c r="U58" s="243">
        <v>0</v>
      </c>
      <c r="V58" s="242" t="s">
        <v>343</v>
      </c>
      <c r="W58" s="243">
        <v>0</v>
      </c>
      <c r="X58" s="243">
        <v>0</v>
      </c>
      <c r="Y58" s="243">
        <v>0</v>
      </c>
      <c r="Z58" s="249">
        <v>1</v>
      </c>
      <c r="AA58" s="243">
        <v>0</v>
      </c>
      <c r="AB58" s="243">
        <v>0</v>
      </c>
      <c r="AC58" s="242" t="s">
        <v>302</v>
      </c>
      <c r="AD58" s="243">
        <v>0</v>
      </c>
      <c r="AE58" s="243">
        <v>0</v>
      </c>
      <c r="AF58" s="243">
        <v>0</v>
      </c>
      <c r="AG58" s="249">
        <v>1.0005195413165837</v>
      </c>
      <c r="AH58" s="243">
        <v>0</v>
      </c>
      <c r="AI58" s="243">
        <v>0</v>
      </c>
    </row>
    <row r="59" spans="1:35" x14ac:dyDescent="0.25">
      <c r="A59" s="242" t="s">
        <v>343</v>
      </c>
      <c r="B59" s="243">
        <v>0</v>
      </c>
      <c r="C59" s="243">
        <v>0</v>
      </c>
      <c r="D59" s="243">
        <v>0</v>
      </c>
      <c r="E59" s="249">
        <v>1.0005463212167272</v>
      </c>
      <c r="F59" s="243">
        <v>0</v>
      </c>
      <c r="G59" s="243">
        <v>0</v>
      </c>
      <c r="H59" s="242" t="s">
        <v>301</v>
      </c>
      <c r="I59" s="243">
        <v>0</v>
      </c>
      <c r="J59" s="243">
        <v>0</v>
      </c>
      <c r="K59" s="243">
        <v>0</v>
      </c>
      <c r="L59" s="249">
        <v>1</v>
      </c>
      <c r="M59" s="243">
        <v>0</v>
      </c>
      <c r="N59" s="243">
        <v>0</v>
      </c>
      <c r="O59" s="242" t="s">
        <v>307</v>
      </c>
      <c r="P59" s="243">
        <v>0</v>
      </c>
      <c r="Q59" s="243">
        <v>0</v>
      </c>
      <c r="R59" s="243">
        <v>0</v>
      </c>
      <c r="S59" s="249">
        <v>1</v>
      </c>
      <c r="T59" s="243">
        <v>0</v>
      </c>
      <c r="U59" s="243">
        <v>0</v>
      </c>
      <c r="V59" s="242" t="s">
        <v>344</v>
      </c>
      <c r="W59" s="243">
        <v>0</v>
      </c>
      <c r="X59" s="243">
        <v>0</v>
      </c>
      <c r="Y59" s="243">
        <v>0</v>
      </c>
      <c r="Z59" s="249">
        <v>1</v>
      </c>
      <c r="AA59" s="243">
        <v>0</v>
      </c>
      <c r="AB59" s="243">
        <v>0</v>
      </c>
      <c r="AC59" s="242" t="s">
        <v>282</v>
      </c>
      <c r="AD59" s="243">
        <v>0</v>
      </c>
      <c r="AE59" s="243">
        <v>0</v>
      </c>
      <c r="AF59" s="243">
        <v>0</v>
      </c>
      <c r="AG59" s="249">
        <v>1.0005195413165837</v>
      </c>
      <c r="AH59" s="243">
        <v>0</v>
      </c>
      <c r="AI59" s="243">
        <v>0</v>
      </c>
    </row>
    <row r="60" spans="1:35" x14ac:dyDescent="0.25">
      <c r="A60" s="242" t="s">
        <v>344</v>
      </c>
      <c r="B60" s="243">
        <v>0</v>
      </c>
      <c r="C60" s="243">
        <v>0</v>
      </c>
      <c r="D60" s="243">
        <v>0</v>
      </c>
      <c r="E60" s="249">
        <v>1.0005463212167272</v>
      </c>
      <c r="F60" s="243">
        <v>0</v>
      </c>
      <c r="G60" s="243">
        <v>0</v>
      </c>
      <c r="H60" s="242" t="s">
        <v>453</v>
      </c>
      <c r="I60" s="243">
        <v>0</v>
      </c>
      <c r="J60" s="243">
        <v>0</v>
      </c>
      <c r="K60" s="243">
        <v>0</v>
      </c>
      <c r="L60" s="249">
        <v>1</v>
      </c>
      <c r="M60" s="243">
        <v>0</v>
      </c>
      <c r="N60" s="243">
        <v>0</v>
      </c>
      <c r="O60" s="242" t="s">
        <v>436</v>
      </c>
      <c r="P60" s="243">
        <v>0</v>
      </c>
      <c r="Q60" s="243">
        <v>0</v>
      </c>
      <c r="R60" s="243">
        <v>0</v>
      </c>
      <c r="S60" s="249">
        <v>1</v>
      </c>
      <c r="T60" s="243">
        <v>0</v>
      </c>
      <c r="U60" s="243">
        <v>0</v>
      </c>
      <c r="V60" s="242" t="s">
        <v>251</v>
      </c>
      <c r="W60" s="243">
        <v>0</v>
      </c>
      <c r="X60" s="243">
        <v>0</v>
      </c>
      <c r="Y60" s="243">
        <v>0</v>
      </c>
      <c r="Z60" s="249">
        <v>1</v>
      </c>
      <c r="AA60" s="243">
        <v>0</v>
      </c>
      <c r="AB60" s="243">
        <v>0</v>
      </c>
      <c r="AC60" s="242" t="s">
        <v>215</v>
      </c>
      <c r="AD60" s="243">
        <v>0</v>
      </c>
      <c r="AE60" s="243">
        <v>0</v>
      </c>
      <c r="AF60" s="243">
        <v>0</v>
      </c>
      <c r="AG60" s="249">
        <v>1.0005195413165837</v>
      </c>
      <c r="AH60" s="243">
        <v>0</v>
      </c>
      <c r="AI60" s="243">
        <v>0</v>
      </c>
    </row>
    <row r="61" spans="1:35" x14ac:dyDescent="0.25">
      <c r="A61" s="242" t="s">
        <v>251</v>
      </c>
      <c r="B61" s="243">
        <v>0</v>
      </c>
      <c r="C61" s="243">
        <v>0</v>
      </c>
      <c r="D61" s="243">
        <v>0</v>
      </c>
      <c r="E61" s="249">
        <v>1.0005463212167272</v>
      </c>
      <c r="F61" s="243">
        <v>0</v>
      </c>
      <c r="G61" s="243">
        <v>0</v>
      </c>
      <c r="H61" s="242" t="s">
        <v>343</v>
      </c>
      <c r="I61" s="243">
        <v>0</v>
      </c>
      <c r="J61" s="243">
        <v>0</v>
      </c>
      <c r="K61" s="243">
        <v>0</v>
      </c>
      <c r="L61" s="249">
        <v>1</v>
      </c>
      <c r="M61" s="243">
        <v>0</v>
      </c>
      <c r="N61" s="243">
        <v>0</v>
      </c>
      <c r="O61" s="242" t="s">
        <v>312</v>
      </c>
      <c r="P61" s="243">
        <v>0</v>
      </c>
      <c r="Q61" s="243">
        <v>0</v>
      </c>
      <c r="R61" s="243">
        <v>0</v>
      </c>
      <c r="S61" s="249">
        <v>1</v>
      </c>
      <c r="T61" s="243">
        <v>0</v>
      </c>
      <c r="U61" s="243">
        <v>0</v>
      </c>
      <c r="V61" s="242" t="s">
        <v>305</v>
      </c>
      <c r="W61" s="243">
        <v>0</v>
      </c>
      <c r="X61" s="243">
        <v>0</v>
      </c>
      <c r="Y61" s="243">
        <v>0</v>
      </c>
      <c r="Z61" s="249">
        <v>1</v>
      </c>
      <c r="AA61" s="243">
        <v>0</v>
      </c>
      <c r="AB61" s="243">
        <v>0</v>
      </c>
      <c r="AC61" s="242" t="s">
        <v>247</v>
      </c>
      <c r="AD61" s="243">
        <v>0</v>
      </c>
      <c r="AE61" s="243">
        <v>0</v>
      </c>
      <c r="AF61" s="243">
        <v>0</v>
      </c>
      <c r="AG61" s="249">
        <v>1.0005195413165837</v>
      </c>
      <c r="AH61" s="243">
        <v>0</v>
      </c>
      <c r="AI61" s="243">
        <v>0</v>
      </c>
    </row>
    <row r="62" spans="1:35" x14ac:dyDescent="0.25">
      <c r="A62" s="242" t="s">
        <v>305</v>
      </c>
      <c r="B62" s="243">
        <v>0</v>
      </c>
      <c r="C62" s="243">
        <v>0</v>
      </c>
      <c r="D62" s="243">
        <v>0</v>
      </c>
      <c r="E62" s="249">
        <v>1.0005463212167272</v>
      </c>
      <c r="F62" s="243">
        <v>0</v>
      </c>
      <c r="G62" s="243">
        <v>0</v>
      </c>
      <c r="H62" s="242" t="s">
        <v>344</v>
      </c>
      <c r="I62" s="243">
        <v>0</v>
      </c>
      <c r="J62" s="243">
        <v>0</v>
      </c>
      <c r="K62" s="243">
        <v>0</v>
      </c>
      <c r="L62" s="249">
        <v>1</v>
      </c>
      <c r="M62" s="243">
        <v>0</v>
      </c>
      <c r="N62" s="243">
        <v>0</v>
      </c>
      <c r="O62" s="242" t="s">
        <v>301</v>
      </c>
      <c r="P62" s="243">
        <v>0</v>
      </c>
      <c r="Q62" s="243">
        <v>0</v>
      </c>
      <c r="R62" s="243">
        <v>0</v>
      </c>
      <c r="S62" s="249">
        <v>1</v>
      </c>
      <c r="T62" s="243">
        <v>0</v>
      </c>
      <c r="U62" s="243">
        <v>0</v>
      </c>
      <c r="V62" s="242" t="s">
        <v>290</v>
      </c>
      <c r="W62" s="243">
        <v>0</v>
      </c>
      <c r="X62" s="243">
        <v>0</v>
      </c>
      <c r="Y62" s="243">
        <v>0</v>
      </c>
      <c r="Z62" s="249">
        <v>1</v>
      </c>
      <c r="AA62" s="243">
        <v>0</v>
      </c>
      <c r="AB62" s="243">
        <v>0</v>
      </c>
      <c r="AC62" s="242" t="s">
        <v>340</v>
      </c>
      <c r="AD62" s="243">
        <v>0</v>
      </c>
      <c r="AE62" s="243">
        <v>0</v>
      </c>
      <c r="AF62" s="243">
        <v>0</v>
      </c>
      <c r="AG62" s="249">
        <v>1.0005195413165837</v>
      </c>
      <c r="AH62" s="243">
        <v>0</v>
      </c>
      <c r="AI62" s="243">
        <v>0</v>
      </c>
    </row>
    <row r="63" spans="1:35" x14ac:dyDescent="0.25">
      <c r="A63" s="242" t="s">
        <v>290</v>
      </c>
      <c r="B63" s="243">
        <v>0</v>
      </c>
      <c r="C63" s="243">
        <v>0</v>
      </c>
      <c r="D63" s="243">
        <v>0</v>
      </c>
      <c r="E63" s="249">
        <v>1.0005463212167272</v>
      </c>
      <c r="F63" s="243">
        <v>0</v>
      </c>
      <c r="G63" s="243">
        <v>0</v>
      </c>
      <c r="H63" s="242" t="s">
        <v>305</v>
      </c>
      <c r="I63" s="243">
        <v>0</v>
      </c>
      <c r="J63" s="243">
        <v>0</v>
      </c>
      <c r="K63" s="243">
        <v>0</v>
      </c>
      <c r="L63" s="249">
        <v>1</v>
      </c>
      <c r="M63" s="243">
        <v>0</v>
      </c>
      <c r="N63" s="243">
        <v>0</v>
      </c>
      <c r="O63" s="242" t="s">
        <v>453</v>
      </c>
      <c r="P63" s="243">
        <v>0</v>
      </c>
      <c r="Q63" s="243">
        <v>0</v>
      </c>
      <c r="R63" s="243">
        <v>0</v>
      </c>
      <c r="S63" s="249">
        <v>1</v>
      </c>
      <c r="T63" s="243">
        <v>0</v>
      </c>
      <c r="U63" s="243">
        <v>0</v>
      </c>
      <c r="V63" s="242" t="s">
        <v>262</v>
      </c>
      <c r="W63" s="243">
        <v>0</v>
      </c>
      <c r="X63" s="243">
        <v>0</v>
      </c>
      <c r="Y63" s="243">
        <v>0</v>
      </c>
      <c r="Z63" s="249">
        <v>1</v>
      </c>
      <c r="AA63" s="243">
        <v>0</v>
      </c>
      <c r="AB63" s="243">
        <v>0</v>
      </c>
      <c r="AC63" s="242" t="s">
        <v>265</v>
      </c>
      <c r="AD63" s="243">
        <v>0</v>
      </c>
      <c r="AE63" s="243">
        <v>0</v>
      </c>
      <c r="AF63" s="243">
        <v>0</v>
      </c>
      <c r="AG63" s="249">
        <v>1.0005195413165837</v>
      </c>
      <c r="AH63" s="243">
        <v>0</v>
      </c>
      <c r="AI63" s="243">
        <v>0</v>
      </c>
    </row>
    <row r="64" spans="1:35" x14ac:dyDescent="0.25">
      <c r="A64" s="242" t="s">
        <v>262</v>
      </c>
      <c r="B64" s="243">
        <v>0</v>
      </c>
      <c r="C64" s="243">
        <v>0</v>
      </c>
      <c r="D64" s="243">
        <v>0</v>
      </c>
      <c r="E64" s="249">
        <v>1.0005463212167272</v>
      </c>
      <c r="F64" s="243">
        <v>0</v>
      </c>
      <c r="G64" s="243">
        <v>0</v>
      </c>
      <c r="H64" s="242" t="s">
        <v>290</v>
      </c>
      <c r="I64" s="243">
        <v>0</v>
      </c>
      <c r="J64" s="243">
        <v>0</v>
      </c>
      <c r="K64" s="243">
        <v>0</v>
      </c>
      <c r="L64" s="249">
        <v>1</v>
      </c>
      <c r="M64" s="243">
        <v>0</v>
      </c>
      <c r="N64" s="243">
        <v>0</v>
      </c>
      <c r="O64" s="242" t="s">
        <v>343</v>
      </c>
      <c r="P64" s="243">
        <v>0</v>
      </c>
      <c r="Q64" s="243">
        <v>0</v>
      </c>
      <c r="R64" s="243">
        <v>0</v>
      </c>
      <c r="S64" s="249">
        <v>1</v>
      </c>
      <c r="T64" s="243">
        <v>0</v>
      </c>
      <c r="U64" s="243">
        <v>0</v>
      </c>
      <c r="V64" s="242" t="s">
        <v>347</v>
      </c>
      <c r="W64" s="243">
        <v>0</v>
      </c>
      <c r="X64" s="243">
        <v>0</v>
      </c>
      <c r="Y64" s="243">
        <v>0</v>
      </c>
      <c r="Z64" s="249">
        <v>1</v>
      </c>
      <c r="AA64" s="243">
        <v>0</v>
      </c>
      <c r="AB64" s="243">
        <v>0</v>
      </c>
      <c r="AC64" s="242" t="s">
        <v>245</v>
      </c>
      <c r="AD64" s="243">
        <v>0</v>
      </c>
      <c r="AE64" s="243">
        <v>0</v>
      </c>
      <c r="AF64" s="243">
        <v>0</v>
      </c>
      <c r="AG64" s="249">
        <v>1.0005195413165837</v>
      </c>
      <c r="AH64" s="243">
        <v>0</v>
      </c>
      <c r="AI64" s="243">
        <v>0</v>
      </c>
    </row>
    <row r="65" spans="1:35" x14ac:dyDescent="0.25">
      <c r="A65" s="242" t="s">
        <v>347</v>
      </c>
      <c r="B65" s="243">
        <v>0</v>
      </c>
      <c r="C65" s="243">
        <v>0</v>
      </c>
      <c r="D65" s="243">
        <v>0</v>
      </c>
      <c r="E65" s="249">
        <v>1.0005463212167272</v>
      </c>
      <c r="F65" s="243">
        <v>0</v>
      </c>
      <c r="G65" s="243">
        <v>0</v>
      </c>
      <c r="H65" s="242" t="s">
        <v>262</v>
      </c>
      <c r="I65" s="243">
        <v>0</v>
      </c>
      <c r="J65" s="243">
        <v>0</v>
      </c>
      <c r="K65" s="243">
        <v>0</v>
      </c>
      <c r="L65" s="249">
        <v>1</v>
      </c>
      <c r="M65" s="243">
        <v>0</v>
      </c>
      <c r="N65" s="243">
        <v>0</v>
      </c>
      <c r="O65" s="242" t="s">
        <v>344</v>
      </c>
      <c r="P65" s="243">
        <v>0</v>
      </c>
      <c r="Q65" s="243">
        <v>0</v>
      </c>
      <c r="R65" s="243">
        <v>0</v>
      </c>
      <c r="S65" s="249">
        <v>1</v>
      </c>
      <c r="T65" s="243">
        <v>0</v>
      </c>
      <c r="U65" s="243">
        <v>0</v>
      </c>
      <c r="V65" s="242" t="s">
        <v>223</v>
      </c>
      <c r="W65" s="243">
        <v>0</v>
      </c>
      <c r="X65" s="243">
        <v>0</v>
      </c>
      <c r="Y65" s="243">
        <v>0</v>
      </c>
      <c r="Z65" s="249">
        <v>1</v>
      </c>
      <c r="AA65" s="243">
        <v>0</v>
      </c>
      <c r="AB65" s="243">
        <v>0</v>
      </c>
      <c r="AC65" s="242" t="s">
        <v>259</v>
      </c>
      <c r="AD65" s="243">
        <v>0</v>
      </c>
      <c r="AE65" s="243">
        <v>0</v>
      </c>
      <c r="AF65" s="243">
        <v>0</v>
      </c>
      <c r="AG65" s="249">
        <v>1.0005195413165837</v>
      </c>
      <c r="AH65" s="243">
        <v>0</v>
      </c>
      <c r="AI65" s="243">
        <v>0</v>
      </c>
    </row>
    <row r="66" spans="1:35" x14ac:dyDescent="0.25">
      <c r="A66" s="242" t="s">
        <v>295</v>
      </c>
      <c r="B66" s="243">
        <v>0</v>
      </c>
      <c r="C66" s="243">
        <v>0</v>
      </c>
      <c r="D66" s="243">
        <v>0</v>
      </c>
      <c r="E66" s="249">
        <v>1.0005463212167272</v>
      </c>
      <c r="F66" s="243">
        <v>0</v>
      </c>
      <c r="G66" s="243">
        <v>0</v>
      </c>
      <c r="H66" s="242" t="s">
        <v>347</v>
      </c>
      <c r="I66" s="243">
        <v>0</v>
      </c>
      <c r="J66" s="243">
        <v>0</v>
      </c>
      <c r="K66" s="243">
        <v>0</v>
      </c>
      <c r="L66" s="249">
        <v>1</v>
      </c>
      <c r="M66" s="243">
        <v>0</v>
      </c>
      <c r="N66" s="243">
        <v>0</v>
      </c>
      <c r="O66" s="242" t="s">
        <v>251</v>
      </c>
      <c r="P66" s="243">
        <v>0</v>
      </c>
      <c r="Q66" s="243">
        <v>0</v>
      </c>
      <c r="R66" s="243">
        <v>0</v>
      </c>
      <c r="S66" s="249">
        <v>1</v>
      </c>
      <c r="T66" s="243">
        <v>0</v>
      </c>
      <c r="U66" s="243">
        <v>0</v>
      </c>
      <c r="V66" s="242" t="s">
        <v>295</v>
      </c>
      <c r="W66" s="243">
        <v>0</v>
      </c>
      <c r="X66" s="243">
        <v>0</v>
      </c>
      <c r="Y66" s="243">
        <v>0</v>
      </c>
      <c r="Z66" s="249">
        <v>1</v>
      </c>
      <c r="AA66" s="243">
        <v>0</v>
      </c>
      <c r="AB66" s="243">
        <v>0</v>
      </c>
      <c r="AC66" s="242" t="s">
        <v>239</v>
      </c>
      <c r="AD66" s="243">
        <v>0</v>
      </c>
      <c r="AE66" s="243">
        <v>0</v>
      </c>
      <c r="AF66" s="243">
        <v>0</v>
      </c>
      <c r="AG66" s="249">
        <v>1.0005195413165837</v>
      </c>
      <c r="AH66" s="243">
        <v>0</v>
      </c>
      <c r="AI66" s="243">
        <v>0</v>
      </c>
    </row>
    <row r="67" spans="1:35" x14ac:dyDescent="0.25">
      <c r="A67" s="242" t="s">
        <v>449</v>
      </c>
      <c r="B67" s="243">
        <v>0</v>
      </c>
      <c r="C67" s="243">
        <v>0</v>
      </c>
      <c r="D67" s="243">
        <v>0</v>
      </c>
      <c r="E67" s="249">
        <v>1.0005463212167272</v>
      </c>
      <c r="F67" s="243">
        <v>0</v>
      </c>
      <c r="G67" s="243">
        <v>0</v>
      </c>
      <c r="H67" s="242" t="s">
        <v>223</v>
      </c>
      <c r="I67" s="243">
        <v>0</v>
      </c>
      <c r="J67" s="243">
        <v>0</v>
      </c>
      <c r="K67" s="243">
        <v>0</v>
      </c>
      <c r="L67" s="249">
        <v>1</v>
      </c>
      <c r="M67" s="243">
        <v>0</v>
      </c>
      <c r="N67" s="243">
        <v>0</v>
      </c>
      <c r="O67" s="242" t="s">
        <v>305</v>
      </c>
      <c r="P67" s="243">
        <v>0</v>
      </c>
      <c r="Q67" s="243">
        <v>0</v>
      </c>
      <c r="R67" s="243">
        <v>0</v>
      </c>
      <c r="S67" s="249">
        <v>1</v>
      </c>
      <c r="T67" s="243">
        <v>0</v>
      </c>
      <c r="U67" s="243">
        <v>0</v>
      </c>
      <c r="V67" s="242" t="s">
        <v>449</v>
      </c>
      <c r="W67" s="243">
        <v>0</v>
      </c>
      <c r="X67" s="243">
        <v>0</v>
      </c>
      <c r="Y67" s="243">
        <v>0</v>
      </c>
      <c r="Z67" s="249">
        <v>1</v>
      </c>
      <c r="AA67" s="243">
        <v>0</v>
      </c>
      <c r="AB67" s="243">
        <v>0</v>
      </c>
      <c r="AC67" s="242" t="s">
        <v>281</v>
      </c>
      <c r="AD67" s="243">
        <v>0</v>
      </c>
      <c r="AE67" s="243">
        <v>0</v>
      </c>
      <c r="AF67" s="243">
        <v>0</v>
      </c>
      <c r="AG67" s="249">
        <v>1.0005195413165837</v>
      </c>
      <c r="AH67" s="243">
        <v>0</v>
      </c>
      <c r="AI67" s="243">
        <v>0</v>
      </c>
    </row>
    <row r="68" spans="1:35" x14ac:dyDescent="0.25">
      <c r="A68" s="242" t="s">
        <v>270</v>
      </c>
      <c r="B68" s="243">
        <v>0</v>
      </c>
      <c r="C68" s="243">
        <v>0</v>
      </c>
      <c r="D68" s="243">
        <v>0</v>
      </c>
      <c r="E68" s="249">
        <v>1.0005463212167272</v>
      </c>
      <c r="F68" s="243">
        <v>0</v>
      </c>
      <c r="G68" s="243">
        <v>0</v>
      </c>
      <c r="H68" s="242" t="s">
        <v>295</v>
      </c>
      <c r="I68" s="243">
        <v>0</v>
      </c>
      <c r="J68" s="243">
        <v>0</v>
      </c>
      <c r="K68" s="243">
        <v>0</v>
      </c>
      <c r="L68" s="249">
        <v>1</v>
      </c>
      <c r="M68" s="243">
        <v>0</v>
      </c>
      <c r="N68" s="243">
        <v>0</v>
      </c>
      <c r="O68" s="242" t="s">
        <v>290</v>
      </c>
      <c r="P68" s="243">
        <v>0</v>
      </c>
      <c r="Q68" s="243">
        <v>0</v>
      </c>
      <c r="R68" s="243">
        <v>0</v>
      </c>
      <c r="S68" s="249">
        <v>1</v>
      </c>
      <c r="T68" s="243">
        <v>0</v>
      </c>
      <c r="U68" s="243">
        <v>0</v>
      </c>
      <c r="V68" s="242" t="s">
        <v>270</v>
      </c>
      <c r="W68" s="243">
        <v>0</v>
      </c>
      <c r="X68" s="243">
        <v>0</v>
      </c>
      <c r="Y68" s="243">
        <v>0</v>
      </c>
      <c r="Z68" s="249">
        <v>1</v>
      </c>
      <c r="AA68" s="243">
        <v>0</v>
      </c>
      <c r="AB68" s="243">
        <v>0</v>
      </c>
      <c r="AC68" s="242" t="s">
        <v>307</v>
      </c>
      <c r="AD68" s="243">
        <v>0</v>
      </c>
      <c r="AE68" s="243">
        <v>0</v>
      </c>
      <c r="AF68" s="243">
        <v>0</v>
      </c>
      <c r="AG68" s="249">
        <v>1.0005195413165837</v>
      </c>
      <c r="AH68" s="243">
        <v>0</v>
      </c>
      <c r="AI68" s="243">
        <v>0</v>
      </c>
    </row>
    <row r="69" spans="1:35" x14ac:dyDescent="0.25">
      <c r="A69" s="242" t="s">
        <v>246</v>
      </c>
      <c r="B69" s="243">
        <v>0</v>
      </c>
      <c r="C69" s="243">
        <v>0</v>
      </c>
      <c r="D69" s="243">
        <v>0</v>
      </c>
      <c r="E69" s="249">
        <v>1.0005463212167272</v>
      </c>
      <c r="F69" s="243">
        <v>0</v>
      </c>
      <c r="G69" s="243">
        <v>0</v>
      </c>
      <c r="H69" s="242" t="s">
        <v>218</v>
      </c>
      <c r="I69" s="243">
        <v>0</v>
      </c>
      <c r="J69" s="243">
        <v>0</v>
      </c>
      <c r="K69" s="243">
        <v>0</v>
      </c>
      <c r="L69" s="249">
        <v>1</v>
      </c>
      <c r="M69" s="243">
        <v>0</v>
      </c>
      <c r="N69" s="243">
        <v>0</v>
      </c>
      <c r="O69" s="242" t="s">
        <v>262</v>
      </c>
      <c r="P69" s="243">
        <v>0</v>
      </c>
      <c r="Q69" s="243">
        <v>0</v>
      </c>
      <c r="R69" s="243">
        <v>0</v>
      </c>
      <c r="S69" s="249">
        <v>1</v>
      </c>
      <c r="T69" s="243">
        <v>0</v>
      </c>
      <c r="U69" s="243">
        <v>0</v>
      </c>
      <c r="V69" s="242" t="s">
        <v>246</v>
      </c>
      <c r="W69" s="243">
        <v>0</v>
      </c>
      <c r="X69" s="243">
        <v>0</v>
      </c>
      <c r="Y69" s="243">
        <v>0</v>
      </c>
      <c r="Z69" s="249">
        <v>1</v>
      </c>
      <c r="AA69" s="243">
        <v>0</v>
      </c>
      <c r="AB69" s="243">
        <v>0</v>
      </c>
      <c r="AC69" s="242" t="s">
        <v>343</v>
      </c>
      <c r="AD69" s="243">
        <v>0</v>
      </c>
      <c r="AE69" s="243">
        <v>0</v>
      </c>
      <c r="AF69" s="243">
        <v>0</v>
      </c>
      <c r="AG69" s="249">
        <v>1.0005195413165837</v>
      </c>
      <c r="AH69" s="243">
        <v>0</v>
      </c>
      <c r="AI69" s="243">
        <v>0</v>
      </c>
    </row>
    <row r="70" spans="1:35" x14ac:dyDescent="0.25">
      <c r="A70" s="242" t="s">
        <v>252</v>
      </c>
      <c r="B70" s="243">
        <v>0</v>
      </c>
      <c r="C70" s="243">
        <v>0</v>
      </c>
      <c r="D70" s="243">
        <v>0</v>
      </c>
      <c r="E70" s="249">
        <v>1.0005463212167272</v>
      </c>
      <c r="F70" s="243">
        <v>0</v>
      </c>
      <c r="G70" s="243">
        <v>0</v>
      </c>
      <c r="H70" s="242" t="s">
        <v>224</v>
      </c>
      <c r="I70" s="243">
        <v>0</v>
      </c>
      <c r="J70" s="243">
        <v>0</v>
      </c>
      <c r="K70" s="243">
        <v>0</v>
      </c>
      <c r="L70" s="249">
        <v>1</v>
      </c>
      <c r="M70" s="243">
        <v>0</v>
      </c>
      <c r="N70" s="243">
        <v>0</v>
      </c>
      <c r="O70" s="242" t="s">
        <v>347</v>
      </c>
      <c r="P70" s="243">
        <v>0</v>
      </c>
      <c r="Q70" s="243">
        <v>0</v>
      </c>
      <c r="R70" s="243">
        <v>0</v>
      </c>
      <c r="S70" s="249">
        <v>1</v>
      </c>
      <c r="T70" s="243">
        <v>0</v>
      </c>
      <c r="U70" s="243">
        <v>0</v>
      </c>
      <c r="V70" s="242" t="s">
        <v>252</v>
      </c>
      <c r="W70" s="243">
        <v>0</v>
      </c>
      <c r="X70" s="243">
        <v>0</v>
      </c>
      <c r="Y70" s="243">
        <v>0</v>
      </c>
      <c r="Z70" s="249">
        <v>1</v>
      </c>
      <c r="AA70" s="243">
        <v>0</v>
      </c>
      <c r="AB70" s="243">
        <v>0</v>
      </c>
      <c r="AC70" s="242" t="s">
        <v>344</v>
      </c>
      <c r="AD70" s="243">
        <v>0</v>
      </c>
      <c r="AE70" s="243">
        <v>0</v>
      </c>
      <c r="AF70" s="243">
        <v>0</v>
      </c>
      <c r="AG70" s="249">
        <v>1.0005195413165837</v>
      </c>
      <c r="AH70" s="243">
        <v>0</v>
      </c>
      <c r="AI70" s="243">
        <v>0</v>
      </c>
    </row>
    <row r="71" spans="1:35" x14ac:dyDescent="0.25">
      <c r="A71" s="242" t="s">
        <v>283</v>
      </c>
      <c r="B71" s="243">
        <v>0</v>
      </c>
      <c r="C71" s="243">
        <v>0</v>
      </c>
      <c r="D71" s="243">
        <v>0</v>
      </c>
      <c r="E71" s="249">
        <v>1.0005463212167272</v>
      </c>
      <c r="F71" s="243">
        <v>0</v>
      </c>
      <c r="G71" s="243">
        <v>0</v>
      </c>
      <c r="H71" s="242" t="s">
        <v>234</v>
      </c>
      <c r="I71" s="243">
        <v>0</v>
      </c>
      <c r="J71" s="243">
        <v>0</v>
      </c>
      <c r="K71" s="243">
        <v>0</v>
      </c>
      <c r="L71" s="249">
        <v>1</v>
      </c>
      <c r="M71" s="243">
        <v>0</v>
      </c>
      <c r="N71" s="243">
        <v>0</v>
      </c>
      <c r="O71" s="242" t="s">
        <v>223</v>
      </c>
      <c r="P71" s="243">
        <v>0</v>
      </c>
      <c r="Q71" s="243">
        <v>0</v>
      </c>
      <c r="R71" s="243">
        <v>0</v>
      </c>
      <c r="S71" s="249">
        <v>1</v>
      </c>
      <c r="T71" s="243">
        <v>0</v>
      </c>
      <c r="U71" s="243">
        <v>0</v>
      </c>
      <c r="V71" s="242" t="s">
        <v>283</v>
      </c>
      <c r="W71" s="243">
        <v>0</v>
      </c>
      <c r="X71" s="243">
        <v>0</v>
      </c>
      <c r="Y71" s="243">
        <v>0</v>
      </c>
      <c r="Z71" s="249">
        <v>1</v>
      </c>
      <c r="AA71" s="243">
        <v>0</v>
      </c>
      <c r="AB71" s="243">
        <v>0</v>
      </c>
      <c r="AC71" s="242" t="s">
        <v>251</v>
      </c>
      <c r="AD71" s="243">
        <v>0</v>
      </c>
      <c r="AE71" s="243">
        <v>0</v>
      </c>
      <c r="AF71" s="243">
        <v>0</v>
      </c>
      <c r="AG71" s="249">
        <v>1.0005195413165837</v>
      </c>
      <c r="AH71" s="243">
        <v>0</v>
      </c>
      <c r="AI71" s="243">
        <v>0</v>
      </c>
    </row>
    <row r="72" spans="1:35" x14ac:dyDescent="0.25">
      <c r="A72" s="242" t="s">
        <v>274</v>
      </c>
      <c r="B72" s="243">
        <v>0</v>
      </c>
      <c r="C72" s="243">
        <v>0</v>
      </c>
      <c r="D72" s="243">
        <v>0</v>
      </c>
      <c r="E72" s="249">
        <v>1.0005463212167272</v>
      </c>
      <c r="F72" s="243">
        <v>0</v>
      </c>
      <c r="G72" s="243">
        <v>0</v>
      </c>
      <c r="H72" s="242" t="s">
        <v>449</v>
      </c>
      <c r="I72" s="243">
        <v>0</v>
      </c>
      <c r="J72" s="243">
        <v>0</v>
      </c>
      <c r="K72" s="243">
        <v>0</v>
      </c>
      <c r="L72" s="249">
        <v>1</v>
      </c>
      <c r="M72" s="243">
        <v>0</v>
      </c>
      <c r="N72" s="243">
        <v>0</v>
      </c>
      <c r="O72" s="242" t="s">
        <v>295</v>
      </c>
      <c r="P72" s="243">
        <v>0</v>
      </c>
      <c r="Q72" s="243">
        <v>0</v>
      </c>
      <c r="R72" s="243">
        <v>0</v>
      </c>
      <c r="S72" s="249">
        <v>1</v>
      </c>
      <c r="T72" s="243">
        <v>0</v>
      </c>
      <c r="U72" s="243">
        <v>0</v>
      </c>
      <c r="V72" s="242" t="s">
        <v>231</v>
      </c>
      <c r="W72" s="243">
        <v>0</v>
      </c>
      <c r="X72" s="243">
        <v>0</v>
      </c>
      <c r="Y72" s="243">
        <v>0</v>
      </c>
      <c r="Z72" s="249">
        <v>1</v>
      </c>
      <c r="AA72" s="243">
        <v>0</v>
      </c>
      <c r="AB72" s="243">
        <v>0</v>
      </c>
      <c r="AC72" s="242" t="s">
        <v>290</v>
      </c>
      <c r="AD72" s="243">
        <v>0</v>
      </c>
      <c r="AE72" s="243">
        <v>0</v>
      </c>
      <c r="AF72" s="243">
        <v>0</v>
      </c>
      <c r="AG72" s="249">
        <v>1.0005195413165837</v>
      </c>
      <c r="AH72" s="243">
        <v>0</v>
      </c>
      <c r="AI72" s="243">
        <v>0</v>
      </c>
    </row>
    <row r="73" spans="1:35" x14ac:dyDescent="0.25">
      <c r="A73" s="242" t="s">
        <v>219</v>
      </c>
      <c r="B73" s="243">
        <v>0</v>
      </c>
      <c r="C73" s="243">
        <v>0</v>
      </c>
      <c r="D73" s="243">
        <v>0</v>
      </c>
      <c r="E73" s="249">
        <v>1.0005463212167272</v>
      </c>
      <c r="F73" s="243">
        <v>0</v>
      </c>
      <c r="G73" s="243">
        <v>0</v>
      </c>
      <c r="H73" s="242" t="s">
        <v>270</v>
      </c>
      <c r="I73" s="243">
        <v>0</v>
      </c>
      <c r="J73" s="243">
        <v>0</v>
      </c>
      <c r="K73" s="243">
        <v>0</v>
      </c>
      <c r="L73" s="249">
        <v>1</v>
      </c>
      <c r="M73" s="243">
        <v>0</v>
      </c>
      <c r="N73" s="243">
        <v>0</v>
      </c>
      <c r="O73" s="242" t="s">
        <v>218</v>
      </c>
      <c r="P73" s="243">
        <v>0</v>
      </c>
      <c r="Q73" s="243">
        <v>0</v>
      </c>
      <c r="R73" s="243">
        <v>0</v>
      </c>
      <c r="S73" s="249">
        <v>1</v>
      </c>
      <c r="T73" s="243">
        <v>0</v>
      </c>
      <c r="U73" s="243">
        <v>0</v>
      </c>
      <c r="V73" s="242" t="s">
        <v>274</v>
      </c>
      <c r="W73" s="243">
        <v>0</v>
      </c>
      <c r="X73" s="243">
        <v>0</v>
      </c>
      <c r="Y73" s="243">
        <v>0</v>
      </c>
      <c r="Z73" s="249">
        <v>1</v>
      </c>
      <c r="AA73" s="243">
        <v>0</v>
      </c>
      <c r="AB73" s="243">
        <v>0</v>
      </c>
      <c r="AC73" s="242" t="s">
        <v>262</v>
      </c>
      <c r="AD73" s="243">
        <v>0</v>
      </c>
      <c r="AE73" s="243">
        <v>0</v>
      </c>
      <c r="AF73" s="243">
        <v>0</v>
      </c>
      <c r="AG73" s="249">
        <v>1.0005195413165837</v>
      </c>
      <c r="AH73" s="243">
        <v>0</v>
      </c>
      <c r="AI73" s="243">
        <v>0</v>
      </c>
    </row>
    <row r="74" spans="1:35" x14ac:dyDescent="0.25">
      <c r="A74" s="242" t="s">
        <v>331</v>
      </c>
      <c r="B74" s="243">
        <v>0</v>
      </c>
      <c r="C74" s="243">
        <v>0</v>
      </c>
      <c r="D74" s="243">
        <v>0</v>
      </c>
      <c r="E74" s="249">
        <v>1.0005463212167272</v>
      </c>
      <c r="F74" s="243">
        <v>0</v>
      </c>
      <c r="G74" s="243">
        <v>0</v>
      </c>
      <c r="H74" s="242" t="s">
        <v>283</v>
      </c>
      <c r="I74" s="243">
        <v>0</v>
      </c>
      <c r="J74" s="243">
        <v>0</v>
      </c>
      <c r="K74" s="243">
        <v>0</v>
      </c>
      <c r="L74" s="249">
        <v>1</v>
      </c>
      <c r="M74" s="243">
        <v>0</v>
      </c>
      <c r="N74" s="243">
        <v>0</v>
      </c>
      <c r="O74" s="242" t="s">
        <v>224</v>
      </c>
      <c r="P74" s="243">
        <v>0</v>
      </c>
      <c r="Q74" s="243">
        <v>0</v>
      </c>
      <c r="R74" s="243">
        <v>0</v>
      </c>
      <c r="S74" s="249">
        <v>1</v>
      </c>
      <c r="T74" s="243">
        <v>0</v>
      </c>
      <c r="U74" s="243">
        <v>0</v>
      </c>
      <c r="V74" s="242" t="s">
        <v>219</v>
      </c>
      <c r="W74" s="243">
        <v>0</v>
      </c>
      <c r="X74" s="243">
        <v>0</v>
      </c>
      <c r="Y74" s="243">
        <v>0</v>
      </c>
      <c r="Z74" s="249">
        <v>1</v>
      </c>
      <c r="AA74" s="243">
        <v>0</v>
      </c>
      <c r="AB74" s="243">
        <v>0</v>
      </c>
      <c r="AC74" s="242" t="s">
        <v>347</v>
      </c>
      <c r="AD74" s="243">
        <v>0</v>
      </c>
      <c r="AE74" s="243">
        <v>0</v>
      </c>
      <c r="AF74" s="243">
        <v>0</v>
      </c>
      <c r="AG74" s="249">
        <v>1.0005195413165837</v>
      </c>
      <c r="AH74" s="243">
        <v>0</v>
      </c>
      <c r="AI74" s="243">
        <v>0</v>
      </c>
    </row>
    <row r="75" spans="1:35" x14ac:dyDescent="0.25">
      <c r="A75" s="242" t="s">
        <v>452</v>
      </c>
      <c r="B75" s="243">
        <v>0</v>
      </c>
      <c r="C75" s="243">
        <v>0</v>
      </c>
      <c r="D75" s="243">
        <v>0</v>
      </c>
      <c r="E75" s="249">
        <v>1.0005463212167272</v>
      </c>
      <c r="F75" s="243">
        <v>0</v>
      </c>
      <c r="G75" s="243">
        <v>0</v>
      </c>
      <c r="H75" s="242" t="s">
        <v>231</v>
      </c>
      <c r="I75" s="243">
        <v>0</v>
      </c>
      <c r="J75" s="243">
        <v>0</v>
      </c>
      <c r="K75" s="243">
        <v>0</v>
      </c>
      <c r="L75" s="249">
        <v>1</v>
      </c>
      <c r="M75" s="243">
        <v>0</v>
      </c>
      <c r="N75" s="243">
        <v>0</v>
      </c>
      <c r="O75" s="242" t="s">
        <v>234</v>
      </c>
      <c r="P75" s="243">
        <v>0</v>
      </c>
      <c r="Q75" s="243">
        <v>0</v>
      </c>
      <c r="R75" s="243">
        <v>0</v>
      </c>
      <c r="S75" s="249">
        <v>1</v>
      </c>
      <c r="T75" s="243">
        <v>0</v>
      </c>
      <c r="U75" s="243">
        <v>0</v>
      </c>
      <c r="V75" s="242" t="s">
        <v>331</v>
      </c>
      <c r="W75" s="243">
        <v>0</v>
      </c>
      <c r="X75" s="243">
        <v>0</v>
      </c>
      <c r="Y75" s="243">
        <v>0</v>
      </c>
      <c r="Z75" s="249">
        <v>1</v>
      </c>
      <c r="AA75" s="243">
        <v>0</v>
      </c>
      <c r="AB75" s="243">
        <v>0</v>
      </c>
      <c r="AC75" s="242" t="s">
        <v>270</v>
      </c>
      <c r="AD75" s="243">
        <v>0</v>
      </c>
      <c r="AE75" s="243">
        <v>0</v>
      </c>
      <c r="AF75" s="243">
        <v>0</v>
      </c>
      <c r="AG75" s="249">
        <v>1.0005195413165837</v>
      </c>
      <c r="AH75" s="243">
        <v>0</v>
      </c>
      <c r="AI75" s="243">
        <v>0</v>
      </c>
    </row>
    <row r="76" spans="1:35" x14ac:dyDescent="0.25">
      <c r="A76" s="242" t="s">
        <v>440</v>
      </c>
      <c r="B76" s="243">
        <v>0</v>
      </c>
      <c r="C76" s="243">
        <v>0</v>
      </c>
      <c r="D76" s="243">
        <v>0</v>
      </c>
      <c r="E76" s="249">
        <v>1.0005463212167272</v>
      </c>
      <c r="F76" s="243">
        <v>0</v>
      </c>
      <c r="G76" s="243">
        <v>0</v>
      </c>
      <c r="H76" s="242" t="s">
        <v>274</v>
      </c>
      <c r="I76" s="243">
        <v>0</v>
      </c>
      <c r="J76" s="243">
        <v>0</v>
      </c>
      <c r="K76" s="243">
        <v>0</v>
      </c>
      <c r="L76" s="249">
        <v>1</v>
      </c>
      <c r="M76" s="243">
        <v>0</v>
      </c>
      <c r="N76" s="243">
        <v>0</v>
      </c>
      <c r="O76" s="242" t="s">
        <v>449</v>
      </c>
      <c r="P76" s="243">
        <v>0</v>
      </c>
      <c r="Q76" s="243">
        <v>0</v>
      </c>
      <c r="R76" s="243">
        <v>0</v>
      </c>
      <c r="S76" s="249">
        <v>1</v>
      </c>
      <c r="T76" s="243">
        <v>0</v>
      </c>
      <c r="U76" s="243">
        <v>0</v>
      </c>
      <c r="V76" s="242" t="s">
        <v>452</v>
      </c>
      <c r="W76" s="243">
        <v>0</v>
      </c>
      <c r="X76" s="243">
        <v>0</v>
      </c>
      <c r="Y76" s="243">
        <v>0</v>
      </c>
      <c r="Z76" s="249">
        <v>1</v>
      </c>
      <c r="AA76" s="243">
        <v>0</v>
      </c>
      <c r="AB76" s="243">
        <v>0</v>
      </c>
      <c r="AC76" s="242" t="s">
        <v>283</v>
      </c>
      <c r="AD76" s="243">
        <v>0</v>
      </c>
      <c r="AE76" s="243">
        <v>0</v>
      </c>
      <c r="AF76" s="243">
        <v>0</v>
      </c>
      <c r="AG76" s="249">
        <v>1.0005195413165837</v>
      </c>
      <c r="AH76" s="243">
        <v>0</v>
      </c>
      <c r="AI76" s="243">
        <v>0</v>
      </c>
    </row>
    <row r="77" spans="1:35" ht="25" x14ac:dyDescent="0.25">
      <c r="A77" s="242" t="s">
        <v>348</v>
      </c>
      <c r="B77" s="243">
        <v>0</v>
      </c>
      <c r="C77" s="243">
        <v>0</v>
      </c>
      <c r="D77" s="243">
        <v>0</v>
      </c>
      <c r="E77" s="249">
        <v>1.0005463212167272</v>
      </c>
      <c r="F77" s="243">
        <v>0</v>
      </c>
      <c r="G77" s="243">
        <v>0</v>
      </c>
      <c r="H77" s="242" t="s">
        <v>331</v>
      </c>
      <c r="I77" s="243">
        <v>0</v>
      </c>
      <c r="J77" s="243">
        <v>0</v>
      </c>
      <c r="K77" s="243">
        <v>0</v>
      </c>
      <c r="L77" s="249">
        <v>1</v>
      </c>
      <c r="M77" s="243">
        <v>0</v>
      </c>
      <c r="N77" s="243">
        <v>0</v>
      </c>
      <c r="O77" s="242" t="s">
        <v>270</v>
      </c>
      <c r="P77" s="243">
        <v>0</v>
      </c>
      <c r="Q77" s="243">
        <v>0</v>
      </c>
      <c r="R77" s="243">
        <v>0</v>
      </c>
      <c r="S77" s="249">
        <v>1</v>
      </c>
      <c r="T77" s="243">
        <v>0</v>
      </c>
      <c r="U77" s="243">
        <v>0</v>
      </c>
      <c r="V77" s="242" t="s">
        <v>440</v>
      </c>
      <c r="W77" s="243">
        <v>0</v>
      </c>
      <c r="X77" s="243">
        <v>0</v>
      </c>
      <c r="Y77" s="243">
        <v>0</v>
      </c>
      <c r="Z77" s="249">
        <v>1</v>
      </c>
      <c r="AA77" s="243">
        <v>0</v>
      </c>
      <c r="AB77" s="243">
        <v>0</v>
      </c>
      <c r="AC77" s="242" t="s">
        <v>231</v>
      </c>
      <c r="AD77" s="243">
        <v>0</v>
      </c>
      <c r="AE77" s="243">
        <v>0</v>
      </c>
      <c r="AF77" s="243">
        <v>0</v>
      </c>
      <c r="AG77" s="249">
        <v>1.0005195413165837</v>
      </c>
      <c r="AH77" s="243">
        <v>0</v>
      </c>
      <c r="AI77" s="243">
        <v>0</v>
      </c>
    </row>
    <row r="78" spans="1:35" ht="25" x14ac:dyDescent="0.25">
      <c r="A78" s="242" t="s">
        <v>349</v>
      </c>
      <c r="B78" s="243">
        <v>0</v>
      </c>
      <c r="C78" s="243">
        <v>0</v>
      </c>
      <c r="D78" s="243">
        <v>0</v>
      </c>
      <c r="E78" s="249">
        <v>1.0005463212167272</v>
      </c>
      <c r="F78" s="243">
        <v>0</v>
      </c>
      <c r="G78" s="243">
        <v>0</v>
      </c>
      <c r="H78" s="242" t="s">
        <v>452</v>
      </c>
      <c r="I78" s="243">
        <v>0</v>
      </c>
      <c r="J78" s="243">
        <v>0</v>
      </c>
      <c r="K78" s="243">
        <v>0</v>
      </c>
      <c r="L78" s="249">
        <v>1</v>
      </c>
      <c r="M78" s="243">
        <v>0</v>
      </c>
      <c r="N78" s="243">
        <v>0</v>
      </c>
      <c r="O78" s="242" t="s">
        <v>231</v>
      </c>
      <c r="P78" s="243">
        <v>0</v>
      </c>
      <c r="Q78" s="243">
        <v>0</v>
      </c>
      <c r="R78" s="243">
        <v>0</v>
      </c>
      <c r="S78" s="249">
        <v>1</v>
      </c>
      <c r="T78" s="243">
        <v>0</v>
      </c>
      <c r="U78" s="243">
        <v>0</v>
      </c>
      <c r="V78" s="242" t="s">
        <v>348</v>
      </c>
      <c r="W78" s="243">
        <v>0</v>
      </c>
      <c r="X78" s="243">
        <v>0</v>
      </c>
      <c r="Y78" s="243">
        <v>0</v>
      </c>
      <c r="Z78" s="249">
        <v>1</v>
      </c>
      <c r="AA78" s="243">
        <v>0</v>
      </c>
      <c r="AB78" s="243">
        <v>0</v>
      </c>
      <c r="AC78" s="242" t="s">
        <v>440</v>
      </c>
      <c r="AD78" s="243">
        <v>0</v>
      </c>
      <c r="AE78" s="243">
        <v>0</v>
      </c>
      <c r="AF78" s="243">
        <v>0</v>
      </c>
      <c r="AG78" s="249">
        <v>1.0005195413165837</v>
      </c>
      <c r="AH78" s="243">
        <v>0</v>
      </c>
      <c r="AI78" s="243">
        <v>0</v>
      </c>
    </row>
    <row r="79" spans="1:35" ht="25" x14ac:dyDescent="0.25">
      <c r="A79" s="242" t="s">
        <v>228</v>
      </c>
      <c r="B79" s="243">
        <v>0</v>
      </c>
      <c r="C79" s="243">
        <v>0</v>
      </c>
      <c r="D79" s="243">
        <v>0</v>
      </c>
      <c r="E79" s="249">
        <v>1.0005463212167272</v>
      </c>
      <c r="F79" s="243">
        <v>0</v>
      </c>
      <c r="G79" s="243">
        <v>0</v>
      </c>
      <c r="H79" s="242" t="s">
        <v>440</v>
      </c>
      <c r="I79" s="243">
        <v>0</v>
      </c>
      <c r="J79" s="243">
        <v>0</v>
      </c>
      <c r="K79" s="243">
        <v>0</v>
      </c>
      <c r="L79" s="249">
        <v>1</v>
      </c>
      <c r="M79" s="243">
        <v>0</v>
      </c>
      <c r="N79" s="243">
        <v>0</v>
      </c>
      <c r="O79" s="242" t="s">
        <v>274</v>
      </c>
      <c r="P79" s="243">
        <v>0</v>
      </c>
      <c r="Q79" s="243">
        <v>0</v>
      </c>
      <c r="R79" s="243">
        <v>0</v>
      </c>
      <c r="S79" s="249">
        <v>1</v>
      </c>
      <c r="T79" s="243">
        <v>0</v>
      </c>
      <c r="U79" s="243">
        <v>0</v>
      </c>
      <c r="V79" s="242" t="s">
        <v>349</v>
      </c>
      <c r="W79" s="243">
        <v>0</v>
      </c>
      <c r="X79" s="243">
        <v>0</v>
      </c>
      <c r="Y79" s="243">
        <v>0</v>
      </c>
      <c r="Z79" s="249">
        <v>1</v>
      </c>
      <c r="AA79" s="243">
        <v>0</v>
      </c>
      <c r="AB79" s="243">
        <v>0</v>
      </c>
      <c r="AC79" s="242" t="s">
        <v>348</v>
      </c>
      <c r="AD79" s="243">
        <v>0</v>
      </c>
      <c r="AE79" s="243">
        <v>0</v>
      </c>
      <c r="AF79" s="243">
        <v>0</v>
      </c>
      <c r="AG79" s="249">
        <v>1.0005195413165837</v>
      </c>
      <c r="AH79" s="243">
        <v>0</v>
      </c>
      <c r="AI79" s="243">
        <v>0</v>
      </c>
    </row>
    <row r="80" spans="1:35" ht="25" x14ac:dyDescent="0.25">
      <c r="A80" s="242" t="s">
        <v>350</v>
      </c>
      <c r="B80" s="243">
        <v>0</v>
      </c>
      <c r="C80" s="243">
        <v>0</v>
      </c>
      <c r="D80" s="243">
        <v>0</v>
      </c>
      <c r="E80" s="249">
        <v>1.0005463212167272</v>
      </c>
      <c r="F80" s="243">
        <v>0</v>
      </c>
      <c r="G80" s="243">
        <v>0</v>
      </c>
      <c r="H80" s="242" t="s">
        <v>348</v>
      </c>
      <c r="I80" s="243">
        <v>0</v>
      </c>
      <c r="J80" s="243">
        <v>0</v>
      </c>
      <c r="K80" s="243">
        <v>0</v>
      </c>
      <c r="L80" s="249">
        <v>1</v>
      </c>
      <c r="M80" s="243">
        <v>0</v>
      </c>
      <c r="N80" s="243">
        <v>0</v>
      </c>
      <c r="O80" s="242" t="s">
        <v>331</v>
      </c>
      <c r="P80" s="243">
        <v>0</v>
      </c>
      <c r="Q80" s="243">
        <v>0</v>
      </c>
      <c r="R80" s="243">
        <v>0</v>
      </c>
      <c r="S80" s="249">
        <v>1</v>
      </c>
      <c r="T80" s="243">
        <v>0</v>
      </c>
      <c r="U80" s="243">
        <v>0</v>
      </c>
      <c r="V80" s="242" t="s">
        <v>228</v>
      </c>
      <c r="W80" s="243">
        <v>0</v>
      </c>
      <c r="X80" s="243">
        <v>0</v>
      </c>
      <c r="Y80" s="243">
        <v>0</v>
      </c>
      <c r="Z80" s="249">
        <v>1</v>
      </c>
      <c r="AA80" s="243">
        <v>0</v>
      </c>
      <c r="AB80" s="243">
        <v>0</v>
      </c>
      <c r="AC80" s="242" t="s">
        <v>349</v>
      </c>
      <c r="AD80" s="243">
        <v>0</v>
      </c>
      <c r="AE80" s="243">
        <v>0</v>
      </c>
      <c r="AF80" s="243">
        <v>0</v>
      </c>
      <c r="AG80" s="249">
        <v>1.0005195413165837</v>
      </c>
      <c r="AH80" s="243">
        <v>0</v>
      </c>
      <c r="AI80" s="243">
        <v>0</v>
      </c>
    </row>
    <row r="81" spans="1:35" x14ac:dyDescent="0.25">
      <c r="A81" s="242" t="s">
        <v>256</v>
      </c>
      <c r="B81" s="243">
        <v>0</v>
      </c>
      <c r="C81" s="243">
        <v>0</v>
      </c>
      <c r="D81" s="243">
        <v>0</v>
      </c>
      <c r="E81" s="249">
        <v>1.0005463212167272</v>
      </c>
      <c r="F81" s="243">
        <v>0</v>
      </c>
      <c r="G81" s="243">
        <v>0</v>
      </c>
      <c r="H81" s="242" t="s">
        <v>349</v>
      </c>
      <c r="I81" s="243">
        <v>0</v>
      </c>
      <c r="J81" s="243">
        <v>0</v>
      </c>
      <c r="K81" s="243">
        <v>0</v>
      </c>
      <c r="L81" s="249">
        <v>1</v>
      </c>
      <c r="M81" s="243">
        <v>0</v>
      </c>
      <c r="N81" s="243">
        <v>0</v>
      </c>
      <c r="O81" s="242" t="s">
        <v>452</v>
      </c>
      <c r="P81" s="243">
        <v>0</v>
      </c>
      <c r="Q81" s="243">
        <v>0</v>
      </c>
      <c r="R81" s="243">
        <v>0</v>
      </c>
      <c r="S81" s="249">
        <v>1</v>
      </c>
      <c r="T81" s="243">
        <v>0</v>
      </c>
      <c r="U81" s="243">
        <v>0</v>
      </c>
      <c r="V81" s="242" t="s">
        <v>350</v>
      </c>
      <c r="W81" s="243">
        <v>0</v>
      </c>
      <c r="X81" s="243">
        <v>0</v>
      </c>
      <c r="Y81" s="243">
        <v>0</v>
      </c>
      <c r="Z81" s="249">
        <v>1</v>
      </c>
      <c r="AA81" s="243">
        <v>0</v>
      </c>
      <c r="AB81" s="243">
        <v>0</v>
      </c>
      <c r="AC81" s="242" t="s">
        <v>228</v>
      </c>
      <c r="AD81" s="243">
        <v>0</v>
      </c>
      <c r="AE81" s="243">
        <v>0</v>
      </c>
      <c r="AF81" s="243">
        <v>0</v>
      </c>
      <c r="AG81" s="249">
        <v>1.0005195413165837</v>
      </c>
      <c r="AH81" s="243">
        <v>0</v>
      </c>
      <c r="AI81" s="243">
        <v>0</v>
      </c>
    </row>
    <row r="82" spans="1:35" x14ac:dyDescent="0.25">
      <c r="A82" s="242" t="s">
        <v>315</v>
      </c>
      <c r="B82" s="243">
        <v>0</v>
      </c>
      <c r="C82" s="243">
        <v>0</v>
      </c>
      <c r="D82" s="243">
        <v>0</v>
      </c>
      <c r="E82" s="249">
        <v>1.0005463212167272</v>
      </c>
      <c r="F82" s="243">
        <v>0</v>
      </c>
      <c r="G82" s="243">
        <v>0</v>
      </c>
      <c r="H82" s="242" t="s">
        <v>228</v>
      </c>
      <c r="I82" s="243">
        <v>0</v>
      </c>
      <c r="J82" s="243">
        <v>0</v>
      </c>
      <c r="K82" s="243">
        <v>0</v>
      </c>
      <c r="L82" s="249">
        <v>1</v>
      </c>
      <c r="M82" s="243">
        <v>0</v>
      </c>
      <c r="N82" s="243">
        <v>0</v>
      </c>
      <c r="O82" s="242" t="s">
        <v>440</v>
      </c>
      <c r="P82" s="243">
        <v>0</v>
      </c>
      <c r="Q82" s="243">
        <v>0</v>
      </c>
      <c r="R82" s="243">
        <v>0</v>
      </c>
      <c r="S82" s="249">
        <v>1</v>
      </c>
      <c r="T82" s="243">
        <v>0</v>
      </c>
      <c r="U82" s="243">
        <v>0</v>
      </c>
      <c r="V82" s="242" t="s">
        <v>256</v>
      </c>
      <c r="W82" s="243">
        <v>0</v>
      </c>
      <c r="X82" s="243">
        <v>0</v>
      </c>
      <c r="Y82" s="243">
        <v>0</v>
      </c>
      <c r="Z82" s="249">
        <v>1</v>
      </c>
      <c r="AA82" s="243">
        <v>0</v>
      </c>
      <c r="AB82" s="243">
        <v>0</v>
      </c>
      <c r="AC82" s="242" t="s">
        <v>350</v>
      </c>
      <c r="AD82" s="243">
        <v>0</v>
      </c>
      <c r="AE82" s="243">
        <v>0</v>
      </c>
      <c r="AF82" s="243">
        <v>0</v>
      </c>
      <c r="AG82" s="249">
        <v>1.0005195413165837</v>
      </c>
      <c r="AH82" s="243">
        <v>0</v>
      </c>
      <c r="AI82" s="243">
        <v>0</v>
      </c>
    </row>
    <row r="83" spans="1:35" ht="25" x14ac:dyDescent="0.25">
      <c r="A83" s="242" t="s">
        <v>447</v>
      </c>
      <c r="B83" s="243">
        <v>0</v>
      </c>
      <c r="C83" s="243">
        <v>0</v>
      </c>
      <c r="D83" s="243">
        <v>0</v>
      </c>
      <c r="E83" s="249">
        <v>1.0005463212167272</v>
      </c>
      <c r="F83" s="243">
        <v>0</v>
      </c>
      <c r="G83" s="243">
        <v>0</v>
      </c>
      <c r="H83" s="242" t="s">
        <v>350</v>
      </c>
      <c r="I83" s="243">
        <v>0</v>
      </c>
      <c r="J83" s="243">
        <v>0</v>
      </c>
      <c r="K83" s="243">
        <v>0</v>
      </c>
      <c r="L83" s="249">
        <v>1</v>
      </c>
      <c r="M83" s="243">
        <v>0</v>
      </c>
      <c r="N83" s="243">
        <v>0</v>
      </c>
      <c r="O83" s="242" t="s">
        <v>348</v>
      </c>
      <c r="P83" s="243">
        <v>0</v>
      </c>
      <c r="Q83" s="243">
        <v>0</v>
      </c>
      <c r="R83" s="243">
        <v>0</v>
      </c>
      <c r="S83" s="249">
        <v>1</v>
      </c>
      <c r="T83" s="243">
        <v>0</v>
      </c>
      <c r="U83" s="243">
        <v>0</v>
      </c>
      <c r="V83" s="242" t="s">
        <v>315</v>
      </c>
      <c r="W83" s="243">
        <v>0</v>
      </c>
      <c r="X83" s="243">
        <v>0</v>
      </c>
      <c r="Y83" s="243">
        <v>0</v>
      </c>
      <c r="Z83" s="249">
        <v>1</v>
      </c>
      <c r="AA83" s="243">
        <v>0</v>
      </c>
      <c r="AB83" s="243">
        <v>0</v>
      </c>
      <c r="AC83" s="242" t="s">
        <v>256</v>
      </c>
      <c r="AD83" s="243">
        <v>0</v>
      </c>
      <c r="AE83" s="243">
        <v>0</v>
      </c>
      <c r="AF83" s="243">
        <v>0</v>
      </c>
      <c r="AG83" s="249">
        <v>1.0005195413165837</v>
      </c>
      <c r="AH83" s="243">
        <v>0</v>
      </c>
      <c r="AI83" s="243">
        <v>0</v>
      </c>
    </row>
    <row r="84" spans="1:35" x14ac:dyDescent="0.25">
      <c r="A84" s="242" t="s">
        <v>323</v>
      </c>
      <c r="B84" s="243">
        <v>0</v>
      </c>
      <c r="C84" s="243">
        <v>0</v>
      </c>
      <c r="D84" s="243">
        <v>0</v>
      </c>
      <c r="E84" s="249">
        <v>1.0005463212167272</v>
      </c>
      <c r="F84" s="243">
        <v>0</v>
      </c>
      <c r="G84" s="243">
        <v>0</v>
      </c>
      <c r="H84" s="242" t="s">
        <v>256</v>
      </c>
      <c r="I84" s="243">
        <v>0</v>
      </c>
      <c r="J84" s="243">
        <v>0</v>
      </c>
      <c r="K84" s="243">
        <v>0</v>
      </c>
      <c r="L84" s="249">
        <v>1</v>
      </c>
      <c r="M84" s="243">
        <v>0</v>
      </c>
      <c r="N84" s="243">
        <v>0</v>
      </c>
      <c r="O84" s="242" t="s">
        <v>349</v>
      </c>
      <c r="P84" s="243">
        <v>0</v>
      </c>
      <c r="Q84" s="243">
        <v>0</v>
      </c>
      <c r="R84" s="243">
        <v>0</v>
      </c>
      <c r="S84" s="249">
        <v>1</v>
      </c>
      <c r="T84" s="243">
        <v>0</v>
      </c>
      <c r="U84" s="243">
        <v>0</v>
      </c>
      <c r="V84" s="242" t="s">
        <v>447</v>
      </c>
      <c r="W84" s="243">
        <v>0</v>
      </c>
      <c r="X84" s="243">
        <v>0</v>
      </c>
      <c r="Y84" s="243">
        <v>0</v>
      </c>
      <c r="Z84" s="249">
        <v>1</v>
      </c>
      <c r="AA84" s="243">
        <v>0</v>
      </c>
      <c r="AB84" s="243">
        <v>0</v>
      </c>
      <c r="AC84" s="242" t="s">
        <v>447</v>
      </c>
      <c r="AD84" s="243">
        <v>0</v>
      </c>
      <c r="AE84" s="243">
        <v>0</v>
      </c>
      <c r="AF84" s="243">
        <v>0</v>
      </c>
      <c r="AG84" s="249">
        <v>1.0005195413165837</v>
      </c>
      <c r="AH84" s="243">
        <v>0</v>
      </c>
      <c r="AI84" s="243">
        <v>0</v>
      </c>
    </row>
    <row r="85" spans="1:35" x14ac:dyDescent="0.25">
      <c r="A85" s="242" t="s">
        <v>351</v>
      </c>
      <c r="B85" s="243">
        <v>0</v>
      </c>
      <c r="C85" s="243">
        <v>0</v>
      </c>
      <c r="D85" s="243">
        <v>0</v>
      </c>
      <c r="E85" s="249">
        <v>1.0005463212167272</v>
      </c>
      <c r="F85" s="243">
        <v>0</v>
      </c>
      <c r="G85" s="243">
        <v>0</v>
      </c>
      <c r="H85" s="242" t="s">
        <v>315</v>
      </c>
      <c r="I85" s="243">
        <v>0</v>
      </c>
      <c r="J85" s="243">
        <v>0</v>
      </c>
      <c r="K85" s="243">
        <v>0</v>
      </c>
      <c r="L85" s="249">
        <v>1</v>
      </c>
      <c r="M85" s="243">
        <v>0</v>
      </c>
      <c r="N85" s="243">
        <v>0</v>
      </c>
      <c r="O85" s="242" t="s">
        <v>228</v>
      </c>
      <c r="P85" s="243">
        <v>0</v>
      </c>
      <c r="Q85" s="243">
        <v>0</v>
      </c>
      <c r="R85" s="243">
        <v>0</v>
      </c>
      <c r="S85" s="249">
        <v>1</v>
      </c>
      <c r="T85" s="243">
        <v>0</v>
      </c>
      <c r="U85" s="243">
        <v>0</v>
      </c>
      <c r="V85" s="242" t="s">
        <v>323</v>
      </c>
      <c r="W85" s="243">
        <v>0</v>
      </c>
      <c r="X85" s="243">
        <v>0</v>
      </c>
      <c r="Y85" s="243">
        <v>0</v>
      </c>
      <c r="Z85" s="249">
        <v>1</v>
      </c>
      <c r="AA85" s="243">
        <v>0</v>
      </c>
      <c r="AB85" s="243">
        <v>0</v>
      </c>
      <c r="AC85" s="242" t="s">
        <v>351</v>
      </c>
      <c r="AD85" s="243">
        <v>0</v>
      </c>
      <c r="AE85" s="243">
        <v>0</v>
      </c>
      <c r="AF85" s="243">
        <v>0</v>
      </c>
      <c r="AG85" s="249">
        <v>1.0005195413165837</v>
      </c>
      <c r="AH85" s="243">
        <v>0</v>
      </c>
      <c r="AI85" s="243">
        <v>0</v>
      </c>
    </row>
    <row r="86" spans="1:35" x14ac:dyDescent="0.25">
      <c r="A86" s="242" t="s">
        <v>240</v>
      </c>
      <c r="B86" s="243">
        <v>0</v>
      </c>
      <c r="C86" s="243">
        <v>0</v>
      </c>
      <c r="D86" s="243">
        <v>0</v>
      </c>
      <c r="E86" s="249">
        <v>1.0005463212167272</v>
      </c>
      <c r="F86" s="243">
        <v>0</v>
      </c>
      <c r="G86" s="243">
        <v>0</v>
      </c>
      <c r="H86" s="242" t="s">
        <v>447</v>
      </c>
      <c r="I86" s="243">
        <v>0</v>
      </c>
      <c r="J86" s="243">
        <v>0</v>
      </c>
      <c r="K86" s="243">
        <v>0</v>
      </c>
      <c r="L86" s="249">
        <v>1</v>
      </c>
      <c r="M86" s="243">
        <v>0</v>
      </c>
      <c r="N86" s="243">
        <v>0</v>
      </c>
      <c r="O86" s="242" t="s">
        <v>350</v>
      </c>
      <c r="P86" s="243">
        <v>0</v>
      </c>
      <c r="Q86" s="243">
        <v>0</v>
      </c>
      <c r="R86" s="243">
        <v>0</v>
      </c>
      <c r="S86" s="249">
        <v>1</v>
      </c>
      <c r="T86" s="243">
        <v>0</v>
      </c>
      <c r="U86" s="243">
        <v>0</v>
      </c>
      <c r="V86" s="242" t="s">
        <v>351</v>
      </c>
      <c r="W86" s="243">
        <v>0</v>
      </c>
      <c r="X86" s="243">
        <v>0</v>
      </c>
      <c r="Y86" s="243">
        <v>0</v>
      </c>
      <c r="Z86" s="249">
        <v>1</v>
      </c>
      <c r="AA86" s="243">
        <v>0</v>
      </c>
      <c r="AB86" s="243">
        <v>0</v>
      </c>
      <c r="AC86" s="242" t="s">
        <v>240</v>
      </c>
      <c r="AD86" s="243">
        <v>0</v>
      </c>
      <c r="AE86" s="243">
        <v>0</v>
      </c>
      <c r="AF86" s="243">
        <v>0</v>
      </c>
      <c r="AG86" s="249">
        <v>1.0005195413165837</v>
      </c>
      <c r="AH86" s="243">
        <v>0</v>
      </c>
      <c r="AI86" s="243">
        <v>0</v>
      </c>
    </row>
    <row r="87" spans="1:35" x14ac:dyDescent="0.25">
      <c r="A87" s="242" t="s">
        <v>216</v>
      </c>
      <c r="B87" s="243">
        <v>0</v>
      </c>
      <c r="C87" s="243">
        <v>0</v>
      </c>
      <c r="D87" s="243">
        <v>0</v>
      </c>
      <c r="E87" s="249">
        <v>1.0005463212167272</v>
      </c>
      <c r="F87" s="243">
        <v>0</v>
      </c>
      <c r="G87" s="243">
        <v>0</v>
      </c>
      <c r="H87" s="242" t="s">
        <v>323</v>
      </c>
      <c r="I87" s="243">
        <v>0</v>
      </c>
      <c r="J87" s="243">
        <v>0</v>
      </c>
      <c r="K87" s="243">
        <v>0</v>
      </c>
      <c r="L87" s="249">
        <v>1</v>
      </c>
      <c r="M87" s="243">
        <v>0</v>
      </c>
      <c r="N87" s="243">
        <v>0</v>
      </c>
      <c r="O87" s="242" t="s">
        <v>256</v>
      </c>
      <c r="P87" s="243">
        <v>0</v>
      </c>
      <c r="Q87" s="243">
        <v>0</v>
      </c>
      <c r="R87" s="243">
        <v>0</v>
      </c>
      <c r="S87" s="249">
        <v>1</v>
      </c>
      <c r="T87" s="243">
        <v>0</v>
      </c>
      <c r="U87" s="243">
        <v>0</v>
      </c>
      <c r="V87" s="242" t="s">
        <v>240</v>
      </c>
      <c r="W87" s="243">
        <v>0</v>
      </c>
      <c r="X87" s="243">
        <v>0</v>
      </c>
      <c r="Y87" s="243">
        <v>0</v>
      </c>
      <c r="Z87" s="249">
        <v>1</v>
      </c>
      <c r="AA87" s="243">
        <v>0</v>
      </c>
      <c r="AB87" s="243">
        <v>0</v>
      </c>
      <c r="AC87" s="242" t="s">
        <v>216</v>
      </c>
      <c r="AD87" s="243">
        <v>0</v>
      </c>
      <c r="AE87" s="243">
        <v>0</v>
      </c>
      <c r="AF87" s="243">
        <v>0</v>
      </c>
      <c r="AG87" s="249">
        <v>1.0005195413165837</v>
      </c>
      <c r="AH87" s="243">
        <v>0</v>
      </c>
      <c r="AI87" s="243">
        <v>0</v>
      </c>
    </row>
    <row r="88" spans="1:35" x14ac:dyDescent="0.25">
      <c r="A88" s="242" t="s">
        <v>355</v>
      </c>
      <c r="B88" s="243">
        <v>0</v>
      </c>
      <c r="C88" s="243">
        <v>0</v>
      </c>
      <c r="D88" s="243">
        <v>0</v>
      </c>
      <c r="E88" s="249">
        <v>1.0005463212167272</v>
      </c>
      <c r="F88" s="243">
        <v>0</v>
      </c>
      <c r="G88" s="243">
        <v>0</v>
      </c>
      <c r="H88" s="242" t="s">
        <v>351</v>
      </c>
      <c r="I88" s="243">
        <v>0</v>
      </c>
      <c r="J88" s="243">
        <v>0</v>
      </c>
      <c r="K88" s="243">
        <v>0</v>
      </c>
      <c r="L88" s="249">
        <v>1</v>
      </c>
      <c r="M88" s="243">
        <v>0</v>
      </c>
      <c r="N88" s="243">
        <v>0</v>
      </c>
      <c r="O88" s="242" t="s">
        <v>315</v>
      </c>
      <c r="P88" s="243">
        <v>0</v>
      </c>
      <c r="Q88" s="243">
        <v>0</v>
      </c>
      <c r="R88" s="243">
        <v>0</v>
      </c>
      <c r="S88" s="249">
        <v>1</v>
      </c>
      <c r="T88" s="243">
        <v>0</v>
      </c>
      <c r="U88" s="243">
        <v>0</v>
      </c>
      <c r="V88" s="242" t="s">
        <v>216</v>
      </c>
      <c r="W88" s="243">
        <v>0</v>
      </c>
      <c r="X88" s="243">
        <v>0</v>
      </c>
      <c r="Y88" s="243">
        <v>0</v>
      </c>
      <c r="Z88" s="249">
        <v>1</v>
      </c>
      <c r="AA88" s="243">
        <v>0</v>
      </c>
      <c r="AB88" s="243">
        <v>0</v>
      </c>
      <c r="AC88" s="242" t="s">
        <v>355</v>
      </c>
      <c r="AD88" s="243">
        <v>0</v>
      </c>
      <c r="AE88" s="243">
        <v>0</v>
      </c>
      <c r="AF88" s="243">
        <v>0</v>
      </c>
      <c r="AG88" s="249">
        <v>1.0005195413165837</v>
      </c>
      <c r="AH88" s="243">
        <v>0</v>
      </c>
      <c r="AI88" s="243">
        <v>0</v>
      </c>
    </row>
    <row r="89" spans="1:35" x14ac:dyDescent="0.25">
      <c r="A89" s="242" t="s">
        <v>356</v>
      </c>
      <c r="B89" s="243">
        <v>0</v>
      </c>
      <c r="C89" s="243">
        <v>0</v>
      </c>
      <c r="D89" s="243">
        <v>0</v>
      </c>
      <c r="E89" s="249">
        <v>1.0005463212167272</v>
      </c>
      <c r="F89" s="243">
        <v>0</v>
      </c>
      <c r="G89" s="243">
        <v>0</v>
      </c>
      <c r="H89" s="242" t="s">
        <v>355</v>
      </c>
      <c r="I89" s="243">
        <v>0</v>
      </c>
      <c r="J89" s="243">
        <v>0</v>
      </c>
      <c r="K89" s="243">
        <v>0</v>
      </c>
      <c r="L89" s="249">
        <v>1</v>
      </c>
      <c r="M89" s="243">
        <v>0</v>
      </c>
      <c r="N89" s="243">
        <v>0</v>
      </c>
      <c r="O89" s="242" t="s">
        <v>447</v>
      </c>
      <c r="P89" s="243">
        <v>0</v>
      </c>
      <c r="Q89" s="243">
        <v>0</v>
      </c>
      <c r="R89" s="243">
        <v>0</v>
      </c>
      <c r="S89" s="249">
        <v>1</v>
      </c>
      <c r="T89" s="243">
        <v>0</v>
      </c>
      <c r="U89" s="243">
        <v>0</v>
      </c>
      <c r="V89" s="242" t="s">
        <v>355</v>
      </c>
      <c r="W89" s="243">
        <v>0</v>
      </c>
      <c r="X89" s="243">
        <v>0</v>
      </c>
      <c r="Y89" s="243">
        <v>0</v>
      </c>
      <c r="Z89" s="249">
        <v>1</v>
      </c>
      <c r="AA89" s="243">
        <v>0</v>
      </c>
      <c r="AB89" s="243">
        <v>0</v>
      </c>
      <c r="AC89" s="242" t="s">
        <v>356</v>
      </c>
      <c r="AD89" s="243">
        <v>0</v>
      </c>
      <c r="AE89" s="243">
        <v>0</v>
      </c>
      <c r="AF89" s="243">
        <v>0</v>
      </c>
      <c r="AG89" s="249">
        <v>1.0005195413165837</v>
      </c>
      <c r="AH89" s="243">
        <v>0</v>
      </c>
      <c r="AI89" s="243">
        <v>0</v>
      </c>
    </row>
    <row r="90" spans="1:35" x14ac:dyDescent="0.25">
      <c r="A90" s="242" t="s">
        <v>314</v>
      </c>
      <c r="B90" s="243">
        <v>0</v>
      </c>
      <c r="C90" s="243">
        <v>0</v>
      </c>
      <c r="D90" s="243">
        <v>0</v>
      </c>
      <c r="E90" s="249">
        <v>1.0005463212167272</v>
      </c>
      <c r="F90" s="243">
        <v>0</v>
      </c>
      <c r="G90" s="243">
        <v>0</v>
      </c>
      <c r="H90" s="242" t="s">
        <v>356</v>
      </c>
      <c r="I90" s="243">
        <v>0</v>
      </c>
      <c r="J90" s="243">
        <v>0</v>
      </c>
      <c r="K90" s="243">
        <v>0</v>
      </c>
      <c r="L90" s="249">
        <v>1</v>
      </c>
      <c r="M90" s="243">
        <v>0</v>
      </c>
      <c r="N90" s="243">
        <v>0</v>
      </c>
      <c r="O90" s="242" t="s">
        <v>323</v>
      </c>
      <c r="P90" s="243">
        <v>0</v>
      </c>
      <c r="Q90" s="243">
        <v>0</v>
      </c>
      <c r="R90" s="243">
        <v>0</v>
      </c>
      <c r="S90" s="249">
        <v>1</v>
      </c>
      <c r="T90" s="243">
        <v>0</v>
      </c>
      <c r="U90" s="243">
        <v>0</v>
      </c>
      <c r="V90" s="242" t="s">
        <v>356</v>
      </c>
      <c r="W90" s="243">
        <v>0</v>
      </c>
      <c r="X90" s="243">
        <v>0</v>
      </c>
      <c r="Y90" s="243">
        <v>0</v>
      </c>
      <c r="Z90" s="249">
        <v>1</v>
      </c>
      <c r="AA90" s="243">
        <v>0</v>
      </c>
      <c r="AB90" s="243">
        <v>0</v>
      </c>
      <c r="AC90" s="242" t="s">
        <v>314</v>
      </c>
      <c r="AD90" s="243">
        <v>0</v>
      </c>
      <c r="AE90" s="243">
        <v>0</v>
      </c>
      <c r="AF90" s="243">
        <v>0</v>
      </c>
      <c r="AG90" s="249">
        <v>1.0005195413165837</v>
      </c>
      <c r="AH90" s="243">
        <v>0</v>
      </c>
      <c r="AI90" s="243">
        <v>0</v>
      </c>
    </row>
    <row r="91" spans="1:35" x14ac:dyDescent="0.25">
      <c r="A91" s="245" t="s">
        <v>443</v>
      </c>
      <c r="B91" s="243">
        <v>0</v>
      </c>
      <c r="C91" s="243">
        <v>0</v>
      </c>
      <c r="D91" s="243">
        <v>0</v>
      </c>
      <c r="E91" s="249">
        <v>1.0005463212167272</v>
      </c>
      <c r="F91" s="243">
        <v>0</v>
      </c>
      <c r="G91" s="243">
        <v>0</v>
      </c>
      <c r="H91" s="242" t="s">
        <v>314</v>
      </c>
      <c r="I91" s="243">
        <v>0</v>
      </c>
      <c r="J91" s="243">
        <v>0</v>
      </c>
      <c r="K91" s="243">
        <v>0</v>
      </c>
      <c r="L91" s="249">
        <v>1</v>
      </c>
      <c r="M91" s="243">
        <v>0</v>
      </c>
      <c r="N91" s="243">
        <v>0</v>
      </c>
      <c r="O91" s="242" t="s">
        <v>351</v>
      </c>
      <c r="P91" s="243">
        <v>0</v>
      </c>
      <c r="Q91" s="243">
        <v>0</v>
      </c>
      <c r="R91" s="243">
        <v>0</v>
      </c>
      <c r="S91" s="249">
        <v>1</v>
      </c>
      <c r="T91" s="243">
        <v>0</v>
      </c>
      <c r="U91" s="243">
        <v>0</v>
      </c>
      <c r="V91" s="242" t="s">
        <v>314</v>
      </c>
      <c r="W91" s="243">
        <v>0</v>
      </c>
      <c r="X91" s="243">
        <v>0</v>
      </c>
      <c r="Y91" s="243">
        <v>0</v>
      </c>
      <c r="Z91" s="249">
        <v>1</v>
      </c>
      <c r="AA91" s="243">
        <v>0</v>
      </c>
      <c r="AB91" s="243">
        <v>0</v>
      </c>
      <c r="AC91" s="245" t="s">
        <v>443</v>
      </c>
      <c r="AD91" s="243">
        <v>0</v>
      </c>
      <c r="AE91" s="243">
        <v>0</v>
      </c>
      <c r="AF91" s="243">
        <v>0</v>
      </c>
      <c r="AG91" s="249">
        <v>1.0005195413165837</v>
      </c>
      <c r="AH91" s="243">
        <v>0</v>
      </c>
      <c r="AI91" s="243">
        <v>0</v>
      </c>
    </row>
    <row r="92" spans="1:35" x14ac:dyDescent="0.25">
      <c r="A92" s="242" t="s">
        <v>217</v>
      </c>
      <c r="B92" s="243">
        <v>0</v>
      </c>
      <c r="C92" s="243">
        <v>0</v>
      </c>
      <c r="D92" s="243">
        <v>0</v>
      </c>
      <c r="E92" s="249">
        <v>1.0005463212167272</v>
      </c>
      <c r="F92" s="243">
        <v>0</v>
      </c>
      <c r="G92" s="243">
        <v>0</v>
      </c>
      <c r="H92" s="245" t="s">
        <v>443</v>
      </c>
      <c r="I92" s="243">
        <v>0</v>
      </c>
      <c r="J92" s="243">
        <v>0</v>
      </c>
      <c r="K92" s="243">
        <v>0</v>
      </c>
      <c r="L92" s="249">
        <v>1</v>
      </c>
      <c r="M92" s="243">
        <v>0</v>
      </c>
      <c r="N92" s="243">
        <v>0</v>
      </c>
      <c r="O92" s="242" t="s">
        <v>240</v>
      </c>
      <c r="P92" s="243">
        <v>0</v>
      </c>
      <c r="Q92" s="243">
        <v>0</v>
      </c>
      <c r="R92" s="243">
        <v>0</v>
      </c>
      <c r="S92" s="249">
        <v>1</v>
      </c>
      <c r="T92" s="243">
        <v>0</v>
      </c>
      <c r="U92" s="243">
        <v>0</v>
      </c>
      <c r="V92" s="245" t="s">
        <v>443</v>
      </c>
      <c r="W92" s="243">
        <v>0</v>
      </c>
      <c r="X92" s="243">
        <v>0</v>
      </c>
      <c r="Y92" s="243">
        <v>0</v>
      </c>
      <c r="Z92" s="249">
        <v>1</v>
      </c>
      <c r="AA92" s="243">
        <v>0</v>
      </c>
      <c r="AB92" s="243">
        <v>0</v>
      </c>
      <c r="AC92" s="242" t="s">
        <v>217</v>
      </c>
      <c r="AD92" s="243">
        <v>0</v>
      </c>
      <c r="AE92" s="243">
        <v>0</v>
      </c>
      <c r="AF92" s="243">
        <v>0</v>
      </c>
      <c r="AG92" s="249">
        <v>1.0005195413165837</v>
      </c>
      <c r="AH92" s="243">
        <v>0</v>
      </c>
      <c r="AI92" s="243">
        <v>0</v>
      </c>
    </row>
    <row r="93" spans="1:35" x14ac:dyDescent="0.25">
      <c r="A93" s="242" t="s">
        <v>250</v>
      </c>
      <c r="B93" s="243">
        <v>0</v>
      </c>
      <c r="C93" s="243">
        <v>0</v>
      </c>
      <c r="D93" s="243">
        <v>0</v>
      </c>
      <c r="E93" s="249">
        <v>1.0005463212167272</v>
      </c>
      <c r="F93" s="243">
        <v>0</v>
      </c>
      <c r="G93" s="243">
        <v>0</v>
      </c>
      <c r="H93" s="242" t="s">
        <v>217</v>
      </c>
      <c r="I93" s="243">
        <v>0</v>
      </c>
      <c r="J93" s="243">
        <v>0</v>
      </c>
      <c r="K93" s="243">
        <v>0</v>
      </c>
      <c r="L93" s="249">
        <v>1</v>
      </c>
      <c r="M93" s="243">
        <v>0</v>
      </c>
      <c r="N93" s="243">
        <v>0</v>
      </c>
      <c r="O93" s="242" t="s">
        <v>216</v>
      </c>
      <c r="P93" s="243">
        <v>0</v>
      </c>
      <c r="Q93" s="243">
        <v>0</v>
      </c>
      <c r="R93" s="243">
        <v>0</v>
      </c>
      <c r="S93" s="249">
        <v>1</v>
      </c>
      <c r="T93" s="243">
        <v>0</v>
      </c>
      <c r="U93" s="243">
        <v>0</v>
      </c>
      <c r="V93" s="242" t="s">
        <v>217</v>
      </c>
      <c r="W93" s="243">
        <v>0</v>
      </c>
      <c r="X93" s="243">
        <v>0</v>
      </c>
      <c r="Y93" s="243">
        <v>0</v>
      </c>
      <c r="Z93" s="249">
        <v>1</v>
      </c>
      <c r="AA93" s="243">
        <v>0</v>
      </c>
      <c r="AB93" s="243">
        <v>0</v>
      </c>
      <c r="AC93" s="242" t="s">
        <v>250</v>
      </c>
      <c r="AD93" s="243">
        <v>0</v>
      </c>
      <c r="AE93" s="243">
        <v>0</v>
      </c>
      <c r="AF93" s="243">
        <v>0</v>
      </c>
      <c r="AG93" s="249">
        <v>1.0005195413165837</v>
      </c>
      <c r="AH93" s="243">
        <v>0</v>
      </c>
      <c r="AI93" s="243">
        <v>0</v>
      </c>
    </row>
    <row r="94" spans="1:35" x14ac:dyDescent="0.25">
      <c r="A94" s="242" t="s">
        <v>230</v>
      </c>
      <c r="B94" s="243">
        <v>0</v>
      </c>
      <c r="C94" s="243">
        <v>0</v>
      </c>
      <c r="D94" s="243">
        <v>0</v>
      </c>
      <c r="E94" s="249">
        <v>1.0005463212167272</v>
      </c>
      <c r="F94" s="243">
        <v>0</v>
      </c>
      <c r="G94" s="243">
        <v>0</v>
      </c>
      <c r="H94" s="242" t="s">
        <v>250</v>
      </c>
      <c r="I94" s="243">
        <v>0</v>
      </c>
      <c r="J94" s="243">
        <v>0</v>
      </c>
      <c r="K94" s="243">
        <v>0</v>
      </c>
      <c r="L94" s="249">
        <v>1</v>
      </c>
      <c r="M94" s="243">
        <v>0</v>
      </c>
      <c r="N94" s="243">
        <v>0</v>
      </c>
      <c r="O94" s="242" t="s">
        <v>355</v>
      </c>
      <c r="P94" s="243">
        <v>0</v>
      </c>
      <c r="Q94" s="243">
        <v>0</v>
      </c>
      <c r="R94" s="243">
        <v>0</v>
      </c>
      <c r="S94" s="249">
        <v>1</v>
      </c>
      <c r="T94" s="243">
        <v>0</v>
      </c>
      <c r="U94" s="243">
        <v>0</v>
      </c>
      <c r="V94" s="242" t="s">
        <v>250</v>
      </c>
      <c r="W94" s="243">
        <v>0</v>
      </c>
      <c r="X94" s="243">
        <v>0</v>
      </c>
      <c r="Y94" s="243">
        <v>0</v>
      </c>
      <c r="Z94" s="249">
        <v>1</v>
      </c>
      <c r="AA94" s="243">
        <v>0</v>
      </c>
      <c r="AB94" s="243">
        <v>0</v>
      </c>
      <c r="AC94" s="242" t="s">
        <v>230</v>
      </c>
      <c r="AD94" s="243">
        <v>0</v>
      </c>
      <c r="AE94" s="243">
        <v>0</v>
      </c>
      <c r="AF94" s="243">
        <v>0</v>
      </c>
      <c r="AG94" s="249">
        <v>1.0005195413165837</v>
      </c>
      <c r="AH94" s="243">
        <v>0</v>
      </c>
      <c r="AI94" s="243">
        <v>0</v>
      </c>
    </row>
    <row r="95" spans="1:35" x14ac:dyDescent="0.25">
      <c r="A95" s="242" t="s">
        <v>459</v>
      </c>
      <c r="B95" s="243">
        <v>0</v>
      </c>
      <c r="C95" s="243">
        <v>0</v>
      </c>
      <c r="D95" s="243">
        <v>0</v>
      </c>
      <c r="E95" s="249">
        <v>1.0005463212167272</v>
      </c>
      <c r="F95" s="243">
        <v>0</v>
      </c>
      <c r="G95" s="243">
        <v>0</v>
      </c>
      <c r="H95" s="242" t="s">
        <v>230</v>
      </c>
      <c r="I95" s="243">
        <v>0</v>
      </c>
      <c r="J95" s="243">
        <v>0</v>
      </c>
      <c r="K95" s="243">
        <v>0</v>
      </c>
      <c r="L95" s="249">
        <v>1</v>
      </c>
      <c r="M95" s="243">
        <v>0</v>
      </c>
      <c r="N95" s="243">
        <v>0</v>
      </c>
      <c r="O95" s="242" t="s">
        <v>356</v>
      </c>
      <c r="P95" s="243">
        <v>0</v>
      </c>
      <c r="Q95" s="243">
        <v>0</v>
      </c>
      <c r="R95" s="243">
        <v>0</v>
      </c>
      <c r="S95" s="249">
        <v>1</v>
      </c>
      <c r="T95" s="243">
        <v>0</v>
      </c>
      <c r="U95" s="243">
        <v>0</v>
      </c>
      <c r="V95" s="242" t="s">
        <v>230</v>
      </c>
      <c r="W95" s="243">
        <v>0</v>
      </c>
      <c r="X95" s="243">
        <v>0</v>
      </c>
      <c r="Y95" s="243">
        <v>0</v>
      </c>
      <c r="Z95" s="249">
        <v>1</v>
      </c>
      <c r="AA95" s="243">
        <v>0</v>
      </c>
      <c r="AB95" s="243">
        <v>0</v>
      </c>
      <c r="AC95" s="242" t="s">
        <v>459</v>
      </c>
      <c r="AD95" s="243">
        <v>0</v>
      </c>
      <c r="AE95" s="243">
        <v>0</v>
      </c>
      <c r="AF95" s="243">
        <v>0</v>
      </c>
      <c r="AG95" s="249">
        <v>1.0005195413165837</v>
      </c>
      <c r="AH95" s="243">
        <v>0</v>
      </c>
      <c r="AI95" s="243">
        <v>0</v>
      </c>
    </row>
    <row r="96" spans="1:35" x14ac:dyDescent="0.25">
      <c r="A96" s="242" t="s">
        <v>291</v>
      </c>
      <c r="B96" s="243">
        <v>0</v>
      </c>
      <c r="C96" s="243">
        <v>0</v>
      </c>
      <c r="D96" s="243">
        <v>0</v>
      </c>
      <c r="E96" s="249">
        <v>1.0005463212167272</v>
      </c>
      <c r="F96" s="243">
        <v>0</v>
      </c>
      <c r="G96" s="243">
        <v>0</v>
      </c>
      <c r="H96" s="242" t="s">
        <v>459</v>
      </c>
      <c r="I96" s="243">
        <v>0</v>
      </c>
      <c r="J96" s="243">
        <v>0</v>
      </c>
      <c r="K96" s="243">
        <v>0</v>
      </c>
      <c r="L96" s="249">
        <v>1</v>
      </c>
      <c r="M96" s="243">
        <v>0</v>
      </c>
      <c r="N96" s="243">
        <v>0</v>
      </c>
      <c r="O96" s="242" t="s">
        <v>314</v>
      </c>
      <c r="P96" s="243">
        <v>0</v>
      </c>
      <c r="Q96" s="243">
        <v>0</v>
      </c>
      <c r="R96" s="243">
        <v>0</v>
      </c>
      <c r="S96" s="249">
        <v>1</v>
      </c>
      <c r="T96" s="243">
        <v>0</v>
      </c>
      <c r="U96" s="243">
        <v>0</v>
      </c>
      <c r="V96" s="242" t="s">
        <v>459</v>
      </c>
      <c r="W96" s="243">
        <v>0</v>
      </c>
      <c r="X96" s="243">
        <v>0</v>
      </c>
      <c r="Y96" s="243">
        <v>0</v>
      </c>
      <c r="Z96" s="249">
        <v>1</v>
      </c>
      <c r="AA96" s="243">
        <v>0</v>
      </c>
      <c r="AB96" s="243">
        <v>0</v>
      </c>
      <c r="AC96" s="242" t="s">
        <v>291</v>
      </c>
      <c r="AD96" s="243">
        <v>0</v>
      </c>
      <c r="AE96" s="243">
        <v>0</v>
      </c>
      <c r="AF96" s="243">
        <v>0</v>
      </c>
      <c r="AG96" s="249">
        <v>1.0005195413165837</v>
      </c>
      <c r="AH96" s="243">
        <v>0</v>
      </c>
      <c r="AI96" s="243">
        <v>0</v>
      </c>
    </row>
    <row r="97" spans="1:35" x14ac:dyDescent="0.25">
      <c r="A97" s="242" t="s">
        <v>460</v>
      </c>
      <c r="B97" s="243">
        <v>0</v>
      </c>
      <c r="C97" s="243">
        <v>0</v>
      </c>
      <c r="D97" s="243">
        <v>0</v>
      </c>
      <c r="E97" s="249">
        <v>1.0005463212167272</v>
      </c>
      <c r="F97" s="243">
        <v>0</v>
      </c>
      <c r="G97" s="243">
        <v>0</v>
      </c>
      <c r="H97" s="242" t="s">
        <v>291</v>
      </c>
      <c r="I97" s="243">
        <v>0</v>
      </c>
      <c r="J97" s="243">
        <v>0</v>
      </c>
      <c r="K97" s="243">
        <v>0</v>
      </c>
      <c r="L97" s="249">
        <v>1</v>
      </c>
      <c r="M97" s="243">
        <v>0</v>
      </c>
      <c r="N97" s="243">
        <v>0</v>
      </c>
      <c r="O97" s="245" t="s">
        <v>443</v>
      </c>
      <c r="P97" s="243">
        <v>0</v>
      </c>
      <c r="Q97" s="243">
        <v>0</v>
      </c>
      <c r="R97" s="243">
        <v>0</v>
      </c>
      <c r="S97" s="249">
        <v>1</v>
      </c>
      <c r="T97" s="243">
        <v>0</v>
      </c>
      <c r="U97" s="243">
        <v>0</v>
      </c>
      <c r="V97" s="242" t="s">
        <v>291</v>
      </c>
      <c r="W97" s="243">
        <v>0</v>
      </c>
      <c r="X97" s="243">
        <v>0</v>
      </c>
      <c r="Y97" s="243">
        <v>0</v>
      </c>
      <c r="Z97" s="249">
        <v>1</v>
      </c>
      <c r="AA97" s="243">
        <v>0</v>
      </c>
      <c r="AB97" s="243">
        <v>0</v>
      </c>
      <c r="AC97" s="242" t="s">
        <v>460</v>
      </c>
      <c r="AD97" s="243">
        <v>0</v>
      </c>
      <c r="AE97" s="243">
        <v>0</v>
      </c>
      <c r="AF97" s="243">
        <v>0</v>
      </c>
      <c r="AG97" s="249">
        <v>1.0005195413165837</v>
      </c>
      <c r="AH97" s="243">
        <v>0</v>
      </c>
      <c r="AI97" s="243">
        <v>0</v>
      </c>
    </row>
    <row r="98" spans="1:35" x14ac:dyDescent="0.25">
      <c r="A98" s="242" t="s">
        <v>442</v>
      </c>
      <c r="B98" s="243">
        <v>0</v>
      </c>
      <c r="C98" s="243">
        <v>0</v>
      </c>
      <c r="D98" s="243">
        <v>0</v>
      </c>
      <c r="E98" s="249">
        <v>1.0005463212167272</v>
      </c>
      <c r="F98" s="243">
        <v>0</v>
      </c>
      <c r="G98" s="243">
        <v>0</v>
      </c>
      <c r="H98" s="242" t="s">
        <v>460</v>
      </c>
      <c r="I98" s="243">
        <v>0</v>
      </c>
      <c r="J98" s="243">
        <v>0</v>
      </c>
      <c r="K98" s="243">
        <v>0</v>
      </c>
      <c r="L98" s="249">
        <v>1</v>
      </c>
      <c r="M98" s="243">
        <v>0</v>
      </c>
      <c r="N98" s="243">
        <v>0</v>
      </c>
      <c r="O98" s="242" t="s">
        <v>250</v>
      </c>
      <c r="P98" s="243">
        <v>0</v>
      </c>
      <c r="Q98" s="243">
        <v>0</v>
      </c>
      <c r="R98" s="243">
        <v>0</v>
      </c>
      <c r="S98" s="249">
        <v>1</v>
      </c>
      <c r="T98" s="243">
        <v>0</v>
      </c>
      <c r="U98" s="243">
        <v>0</v>
      </c>
      <c r="V98" s="242" t="s">
        <v>460</v>
      </c>
      <c r="W98" s="243">
        <v>0</v>
      </c>
      <c r="X98" s="243">
        <v>0</v>
      </c>
      <c r="Y98" s="243">
        <v>0</v>
      </c>
      <c r="Z98" s="249">
        <v>1</v>
      </c>
      <c r="AA98" s="243">
        <v>0</v>
      </c>
      <c r="AB98" s="243">
        <v>0</v>
      </c>
      <c r="AC98" s="242" t="s">
        <v>442</v>
      </c>
      <c r="AD98" s="243">
        <v>0</v>
      </c>
      <c r="AE98" s="243">
        <v>0</v>
      </c>
      <c r="AF98" s="243">
        <v>0</v>
      </c>
      <c r="AG98" s="249">
        <v>1.0005195413165837</v>
      </c>
      <c r="AH98" s="243">
        <v>0</v>
      </c>
      <c r="AI98" s="243">
        <v>0</v>
      </c>
    </row>
    <row r="99" spans="1:35" x14ac:dyDescent="0.25">
      <c r="A99" s="242" t="s">
        <v>229</v>
      </c>
      <c r="B99" s="243">
        <v>0</v>
      </c>
      <c r="C99" s="243">
        <v>0</v>
      </c>
      <c r="D99" s="243">
        <v>0</v>
      </c>
      <c r="E99" s="249">
        <v>1.0005463212167272</v>
      </c>
      <c r="F99" s="243">
        <v>0</v>
      </c>
      <c r="G99" s="243">
        <v>0</v>
      </c>
      <c r="H99" s="242" t="s">
        <v>442</v>
      </c>
      <c r="I99" s="243">
        <v>0</v>
      </c>
      <c r="J99" s="243">
        <v>0</v>
      </c>
      <c r="K99" s="243">
        <v>0</v>
      </c>
      <c r="L99" s="249">
        <v>1</v>
      </c>
      <c r="M99" s="243">
        <v>0</v>
      </c>
      <c r="N99" s="243">
        <v>0</v>
      </c>
      <c r="O99" s="242" t="s">
        <v>230</v>
      </c>
      <c r="P99" s="243">
        <v>0</v>
      </c>
      <c r="Q99" s="243">
        <v>0</v>
      </c>
      <c r="R99" s="243">
        <v>0</v>
      </c>
      <c r="S99" s="249">
        <v>1</v>
      </c>
      <c r="T99" s="243">
        <v>0</v>
      </c>
      <c r="U99" s="243">
        <v>0</v>
      </c>
      <c r="V99" s="242" t="s">
        <v>442</v>
      </c>
      <c r="W99" s="243">
        <v>0</v>
      </c>
      <c r="X99" s="243">
        <v>0</v>
      </c>
      <c r="Y99" s="243">
        <v>0</v>
      </c>
      <c r="Z99" s="249">
        <v>1</v>
      </c>
      <c r="AA99" s="243">
        <v>0</v>
      </c>
      <c r="AB99" s="243">
        <v>0</v>
      </c>
      <c r="AC99" s="242" t="s">
        <v>229</v>
      </c>
      <c r="AD99" s="243">
        <v>0</v>
      </c>
      <c r="AE99" s="243">
        <v>0</v>
      </c>
      <c r="AF99" s="243">
        <v>0</v>
      </c>
      <c r="AG99" s="249">
        <v>1.0005195413165837</v>
      </c>
      <c r="AH99" s="243">
        <v>0</v>
      </c>
      <c r="AI99" s="243">
        <v>0</v>
      </c>
    </row>
    <row r="100" spans="1:35" x14ac:dyDescent="0.25">
      <c r="A100" s="242" t="s">
        <v>238</v>
      </c>
      <c r="B100" s="243">
        <v>0</v>
      </c>
      <c r="C100" s="243">
        <v>0</v>
      </c>
      <c r="D100" s="243">
        <v>0</v>
      </c>
      <c r="E100" s="249">
        <v>1.0005463212167272</v>
      </c>
      <c r="F100" s="243">
        <v>0</v>
      </c>
      <c r="G100" s="243">
        <v>0</v>
      </c>
      <c r="H100" s="242" t="s">
        <v>229</v>
      </c>
      <c r="I100" s="243">
        <v>0</v>
      </c>
      <c r="J100" s="243">
        <v>0</v>
      </c>
      <c r="K100" s="243">
        <v>0</v>
      </c>
      <c r="L100" s="249">
        <v>1</v>
      </c>
      <c r="M100" s="243">
        <v>0</v>
      </c>
      <c r="N100" s="243">
        <v>0</v>
      </c>
      <c r="O100" s="242" t="s">
        <v>459</v>
      </c>
      <c r="P100" s="243">
        <v>0</v>
      </c>
      <c r="Q100" s="243">
        <v>0</v>
      </c>
      <c r="R100" s="243">
        <v>0</v>
      </c>
      <c r="S100" s="249">
        <v>1</v>
      </c>
      <c r="T100" s="243">
        <v>0</v>
      </c>
      <c r="U100" s="243">
        <v>0</v>
      </c>
      <c r="V100" s="242" t="s">
        <v>229</v>
      </c>
      <c r="W100" s="243">
        <v>0</v>
      </c>
      <c r="X100" s="243">
        <v>0</v>
      </c>
      <c r="Y100" s="243">
        <v>0</v>
      </c>
      <c r="Z100" s="249">
        <v>1</v>
      </c>
      <c r="AA100" s="243">
        <v>0</v>
      </c>
      <c r="AB100" s="243">
        <v>0</v>
      </c>
      <c r="AC100" s="242" t="s">
        <v>238</v>
      </c>
      <c r="AD100" s="243">
        <v>0</v>
      </c>
      <c r="AE100" s="243">
        <v>0</v>
      </c>
      <c r="AF100" s="243">
        <v>0</v>
      </c>
      <c r="AG100" s="249">
        <v>1.0005195413165837</v>
      </c>
      <c r="AH100" s="243">
        <v>0</v>
      </c>
      <c r="AI100" s="243">
        <v>0</v>
      </c>
    </row>
    <row r="101" spans="1:35" x14ac:dyDescent="0.25">
      <c r="A101" s="242" t="s">
        <v>243</v>
      </c>
      <c r="B101" s="243">
        <v>0</v>
      </c>
      <c r="C101" s="243">
        <v>0</v>
      </c>
      <c r="D101" s="243">
        <v>0</v>
      </c>
      <c r="E101" s="249">
        <v>1.0005463212167272</v>
      </c>
      <c r="F101" s="243">
        <v>0</v>
      </c>
      <c r="G101" s="243">
        <v>0</v>
      </c>
      <c r="H101" s="242" t="s">
        <v>238</v>
      </c>
      <c r="I101" s="243">
        <v>0</v>
      </c>
      <c r="J101" s="243">
        <v>0</v>
      </c>
      <c r="K101" s="243">
        <v>0</v>
      </c>
      <c r="L101" s="249">
        <v>1</v>
      </c>
      <c r="M101" s="243">
        <v>0</v>
      </c>
      <c r="N101" s="243">
        <v>0</v>
      </c>
      <c r="O101" s="242" t="s">
        <v>460</v>
      </c>
      <c r="P101" s="243">
        <v>0</v>
      </c>
      <c r="Q101" s="243">
        <v>0</v>
      </c>
      <c r="R101" s="243">
        <v>0</v>
      </c>
      <c r="S101" s="249">
        <v>1</v>
      </c>
      <c r="T101" s="243">
        <v>0</v>
      </c>
      <c r="U101" s="243">
        <v>0</v>
      </c>
      <c r="V101" s="242" t="s">
        <v>238</v>
      </c>
      <c r="W101" s="243">
        <v>0</v>
      </c>
      <c r="X101" s="243">
        <v>0</v>
      </c>
      <c r="Y101" s="243">
        <v>0</v>
      </c>
      <c r="Z101" s="249">
        <v>1</v>
      </c>
      <c r="AA101" s="243">
        <v>0</v>
      </c>
      <c r="AB101" s="243">
        <v>0</v>
      </c>
      <c r="AC101" s="242" t="s">
        <v>243</v>
      </c>
      <c r="AD101" s="243">
        <v>0</v>
      </c>
      <c r="AE101" s="243">
        <v>0</v>
      </c>
      <c r="AF101" s="243">
        <v>0</v>
      </c>
      <c r="AG101" s="249">
        <v>1.0005195413165837</v>
      </c>
      <c r="AH101" s="243">
        <v>0</v>
      </c>
      <c r="AI101" s="243">
        <v>0</v>
      </c>
    </row>
    <row r="102" spans="1:35" x14ac:dyDescent="0.25">
      <c r="A102" s="242" t="s">
        <v>288</v>
      </c>
      <c r="B102" s="243">
        <v>0</v>
      </c>
      <c r="C102" s="243">
        <v>0</v>
      </c>
      <c r="D102" s="243">
        <v>0</v>
      </c>
      <c r="E102" s="249">
        <v>1.0005463212167272</v>
      </c>
      <c r="F102" s="243">
        <v>0</v>
      </c>
      <c r="G102" s="243">
        <v>0</v>
      </c>
      <c r="H102" s="242" t="s">
        <v>243</v>
      </c>
      <c r="I102" s="243">
        <v>0</v>
      </c>
      <c r="J102" s="243">
        <v>0</v>
      </c>
      <c r="K102" s="243">
        <v>0</v>
      </c>
      <c r="L102" s="249">
        <v>1</v>
      </c>
      <c r="M102" s="243">
        <v>0</v>
      </c>
      <c r="N102" s="243">
        <v>0</v>
      </c>
      <c r="O102" s="242" t="s">
        <v>442</v>
      </c>
      <c r="P102" s="243">
        <v>0</v>
      </c>
      <c r="Q102" s="243">
        <v>0</v>
      </c>
      <c r="R102" s="243">
        <v>0</v>
      </c>
      <c r="S102" s="249">
        <v>1</v>
      </c>
      <c r="T102" s="243">
        <v>0</v>
      </c>
      <c r="U102" s="243">
        <v>0</v>
      </c>
      <c r="V102" s="242" t="s">
        <v>243</v>
      </c>
      <c r="W102" s="243">
        <v>0</v>
      </c>
      <c r="X102" s="243">
        <v>0</v>
      </c>
      <c r="Y102" s="243">
        <v>0</v>
      </c>
      <c r="Z102" s="249">
        <v>1</v>
      </c>
      <c r="AA102" s="243">
        <v>0</v>
      </c>
      <c r="AB102" s="243">
        <v>0</v>
      </c>
      <c r="AC102" s="242" t="s">
        <v>288</v>
      </c>
      <c r="AD102" s="243">
        <v>0</v>
      </c>
      <c r="AE102" s="243">
        <v>0</v>
      </c>
      <c r="AF102" s="243">
        <v>0</v>
      </c>
      <c r="AG102" s="249">
        <v>1.0005195413165837</v>
      </c>
      <c r="AH102" s="243">
        <v>0</v>
      </c>
      <c r="AI102" s="243">
        <v>0</v>
      </c>
    </row>
    <row r="103" spans="1:35" x14ac:dyDescent="0.25">
      <c r="A103" s="242" t="s">
        <v>806</v>
      </c>
      <c r="B103" s="243">
        <v>0</v>
      </c>
      <c r="C103" s="243">
        <v>0</v>
      </c>
      <c r="D103" s="243">
        <v>0</v>
      </c>
      <c r="E103" s="249">
        <v>1.0005463212167272</v>
      </c>
      <c r="F103" s="243">
        <v>0</v>
      </c>
      <c r="G103" s="243">
        <v>0</v>
      </c>
      <c r="H103" s="242" t="s">
        <v>288</v>
      </c>
      <c r="I103" s="243">
        <v>0</v>
      </c>
      <c r="J103" s="243">
        <v>0</v>
      </c>
      <c r="K103" s="243">
        <v>0</v>
      </c>
      <c r="L103" s="249">
        <v>1</v>
      </c>
      <c r="M103" s="243">
        <v>0</v>
      </c>
      <c r="N103" s="243">
        <v>0</v>
      </c>
      <c r="O103" s="242" t="s">
        <v>229</v>
      </c>
      <c r="P103" s="243">
        <v>0</v>
      </c>
      <c r="Q103" s="243">
        <v>0</v>
      </c>
      <c r="R103" s="243">
        <v>0</v>
      </c>
      <c r="S103" s="249">
        <v>1</v>
      </c>
      <c r="T103" s="243">
        <v>0</v>
      </c>
      <c r="U103" s="243">
        <v>0</v>
      </c>
      <c r="V103" s="242" t="s">
        <v>288</v>
      </c>
      <c r="W103" s="243">
        <v>0</v>
      </c>
      <c r="X103" s="243">
        <v>0</v>
      </c>
      <c r="Y103" s="243">
        <v>0</v>
      </c>
      <c r="Z103" s="249">
        <v>1</v>
      </c>
      <c r="AA103" s="243">
        <v>0</v>
      </c>
      <c r="AB103" s="243">
        <v>0</v>
      </c>
      <c r="AC103" s="242" t="s">
        <v>806</v>
      </c>
      <c r="AD103" s="243">
        <v>0</v>
      </c>
      <c r="AE103" s="243">
        <v>0</v>
      </c>
      <c r="AF103" s="243">
        <v>0</v>
      </c>
      <c r="AG103" s="249">
        <v>1.0005195413165837</v>
      </c>
      <c r="AH103" s="243">
        <v>0</v>
      </c>
      <c r="AI103" s="243">
        <v>0</v>
      </c>
    </row>
    <row r="104" spans="1:35" x14ac:dyDescent="0.25">
      <c r="A104" s="242" t="s">
        <v>365</v>
      </c>
      <c r="B104" s="243">
        <v>0</v>
      </c>
      <c r="C104" s="243">
        <v>0</v>
      </c>
      <c r="D104" s="243">
        <v>0</v>
      </c>
      <c r="E104" s="249">
        <v>1.0005463212167272</v>
      </c>
      <c r="F104" s="243">
        <v>0</v>
      </c>
      <c r="G104" s="243">
        <v>0</v>
      </c>
      <c r="H104" s="242" t="s">
        <v>806</v>
      </c>
      <c r="I104" s="243">
        <v>0</v>
      </c>
      <c r="J104" s="243">
        <v>0</v>
      </c>
      <c r="K104" s="243">
        <v>0</v>
      </c>
      <c r="L104" s="249">
        <v>1</v>
      </c>
      <c r="M104" s="243">
        <v>0</v>
      </c>
      <c r="N104" s="243">
        <v>0</v>
      </c>
      <c r="O104" s="242" t="s">
        <v>238</v>
      </c>
      <c r="P104" s="243">
        <v>0</v>
      </c>
      <c r="Q104" s="243">
        <v>0</v>
      </c>
      <c r="R104" s="243">
        <v>0</v>
      </c>
      <c r="S104" s="249">
        <v>1</v>
      </c>
      <c r="T104" s="243">
        <v>0</v>
      </c>
      <c r="U104" s="243">
        <v>0</v>
      </c>
      <c r="V104" s="242" t="s">
        <v>806</v>
      </c>
      <c r="W104" s="243">
        <v>0</v>
      </c>
      <c r="X104" s="243">
        <v>0</v>
      </c>
      <c r="Y104" s="243">
        <v>0</v>
      </c>
      <c r="Z104" s="249">
        <v>1</v>
      </c>
      <c r="AA104" s="243">
        <v>0</v>
      </c>
      <c r="AB104" s="243">
        <v>0</v>
      </c>
      <c r="AC104" s="242" t="s">
        <v>365</v>
      </c>
      <c r="AD104" s="243">
        <v>0</v>
      </c>
      <c r="AE104" s="243">
        <v>0</v>
      </c>
      <c r="AF104" s="243">
        <v>0</v>
      </c>
      <c r="AG104" s="249">
        <v>1.0005195413165837</v>
      </c>
      <c r="AH104" s="243">
        <v>0</v>
      </c>
      <c r="AI104" s="243">
        <v>0</v>
      </c>
    </row>
    <row r="105" spans="1:35" x14ac:dyDescent="0.25">
      <c r="A105" s="242" t="s">
        <v>437</v>
      </c>
      <c r="B105" s="243">
        <v>0</v>
      </c>
      <c r="C105" s="243">
        <v>0</v>
      </c>
      <c r="D105" s="243">
        <v>0</v>
      </c>
      <c r="E105" s="249">
        <v>1.0005463212167272</v>
      </c>
      <c r="F105" s="243">
        <v>0</v>
      </c>
      <c r="G105" s="243">
        <v>0</v>
      </c>
      <c r="H105" s="242" t="s">
        <v>365</v>
      </c>
      <c r="I105" s="243">
        <v>0</v>
      </c>
      <c r="J105" s="243">
        <v>0</v>
      </c>
      <c r="K105" s="243">
        <v>0</v>
      </c>
      <c r="L105" s="249">
        <v>1</v>
      </c>
      <c r="M105" s="243">
        <v>0</v>
      </c>
      <c r="N105" s="243">
        <v>0</v>
      </c>
      <c r="O105" s="242" t="s">
        <v>243</v>
      </c>
      <c r="P105" s="243">
        <v>0</v>
      </c>
      <c r="Q105" s="243">
        <v>0</v>
      </c>
      <c r="R105" s="243">
        <v>0</v>
      </c>
      <c r="S105" s="249">
        <v>1</v>
      </c>
      <c r="T105" s="243">
        <v>0</v>
      </c>
      <c r="U105" s="243">
        <v>0</v>
      </c>
      <c r="V105" s="242" t="s">
        <v>365</v>
      </c>
      <c r="W105" s="243">
        <v>0</v>
      </c>
      <c r="X105" s="243">
        <v>0</v>
      </c>
      <c r="Y105" s="243">
        <v>0</v>
      </c>
      <c r="Z105" s="249">
        <v>1</v>
      </c>
      <c r="AA105" s="243">
        <v>0</v>
      </c>
      <c r="AB105" s="243">
        <v>0</v>
      </c>
      <c r="AC105" s="242" t="s">
        <v>437</v>
      </c>
      <c r="AD105" s="243">
        <v>0</v>
      </c>
      <c r="AE105" s="243">
        <v>0</v>
      </c>
      <c r="AF105" s="243">
        <v>0</v>
      </c>
      <c r="AG105" s="249">
        <v>1.0005195413165837</v>
      </c>
      <c r="AH105" s="243">
        <v>0</v>
      </c>
      <c r="AI105" s="243">
        <v>0</v>
      </c>
    </row>
    <row r="106" spans="1:35" ht="25" x14ac:dyDescent="0.25">
      <c r="A106" s="242" t="s">
        <v>461</v>
      </c>
      <c r="B106" s="243">
        <v>0</v>
      </c>
      <c r="C106" s="243">
        <v>0</v>
      </c>
      <c r="D106" s="243">
        <v>0</v>
      </c>
      <c r="E106" s="249">
        <v>1.0005463212167272</v>
      </c>
      <c r="F106" s="243">
        <v>0</v>
      </c>
      <c r="G106" s="243">
        <v>0</v>
      </c>
      <c r="H106" s="242" t="s">
        <v>437</v>
      </c>
      <c r="I106" s="243">
        <v>0</v>
      </c>
      <c r="J106" s="243">
        <v>0</v>
      </c>
      <c r="K106" s="243">
        <v>0</v>
      </c>
      <c r="L106" s="249">
        <v>1</v>
      </c>
      <c r="M106" s="243">
        <v>0</v>
      </c>
      <c r="N106" s="243">
        <v>0</v>
      </c>
      <c r="O106" s="242" t="s">
        <v>806</v>
      </c>
      <c r="P106" s="243">
        <v>0</v>
      </c>
      <c r="Q106" s="243">
        <v>0</v>
      </c>
      <c r="R106" s="243">
        <v>0</v>
      </c>
      <c r="S106" s="249">
        <v>1</v>
      </c>
      <c r="T106" s="243">
        <v>0</v>
      </c>
      <c r="U106" s="243">
        <v>0</v>
      </c>
      <c r="V106" s="242" t="s">
        <v>437</v>
      </c>
      <c r="W106" s="243">
        <v>0</v>
      </c>
      <c r="X106" s="243">
        <v>0</v>
      </c>
      <c r="Y106" s="243">
        <v>0</v>
      </c>
      <c r="Z106" s="249">
        <v>1</v>
      </c>
      <c r="AA106" s="243">
        <v>0</v>
      </c>
      <c r="AB106" s="243">
        <v>0</v>
      </c>
      <c r="AC106" s="242" t="s">
        <v>461</v>
      </c>
      <c r="AD106" s="243">
        <v>0</v>
      </c>
      <c r="AE106" s="243">
        <v>0</v>
      </c>
      <c r="AF106" s="243">
        <v>0</v>
      </c>
      <c r="AG106" s="249">
        <v>1.0005195413165837</v>
      </c>
      <c r="AH106" s="243">
        <v>0</v>
      </c>
      <c r="AI106" s="243">
        <v>0</v>
      </c>
    </row>
    <row r="107" spans="1:35" ht="25" x14ac:dyDescent="0.25">
      <c r="A107" s="242" t="s">
        <v>370</v>
      </c>
      <c r="B107" s="243">
        <v>0</v>
      </c>
      <c r="C107" s="243">
        <v>0</v>
      </c>
      <c r="D107" s="243">
        <v>0</v>
      </c>
      <c r="E107" s="249">
        <v>1.0005463212167272</v>
      </c>
      <c r="F107" s="243">
        <v>0</v>
      </c>
      <c r="G107" s="243">
        <v>0</v>
      </c>
      <c r="H107" s="242" t="s">
        <v>461</v>
      </c>
      <c r="I107" s="243">
        <v>0</v>
      </c>
      <c r="J107" s="243">
        <v>0</v>
      </c>
      <c r="K107" s="243">
        <v>0</v>
      </c>
      <c r="L107" s="249">
        <v>1</v>
      </c>
      <c r="M107" s="243">
        <v>0</v>
      </c>
      <c r="N107" s="243">
        <v>0</v>
      </c>
      <c r="O107" s="242" t="s">
        <v>365</v>
      </c>
      <c r="P107" s="243">
        <v>0</v>
      </c>
      <c r="Q107" s="243">
        <v>0</v>
      </c>
      <c r="R107" s="243">
        <v>0</v>
      </c>
      <c r="S107" s="249">
        <v>1</v>
      </c>
      <c r="T107" s="243">
        <v>0</v>
      </c>
      <c r="U107" s="243">
        <v>0</v>
      </c>
      <c r="V107" s="242" t="s">
        <v>461</v>
      </c>
      <c r="W107" s="243">
        <v>0</v>
      </c>
      <c r="X107" s="243">
        <v>0</v>
      </c>
      <c r="Y107" s="243">
        <v>0</v>
      </c>
      <c r="Z107" s="249">
        <v>1</v>
      </c>
      <c r="AA107" s="243">
        <v>0</v>
      </c>
      <c r="AB107" s="243">
        <v>0</v>
      </c>
      <c r="AC107" s="242" t="s">
        <v>370</v>
      </c>
      <c r="AD107" s="243">
        <v>0</v>
      </c>
      <c r="AE107" s="243">
        <v>0</v>
      </c>
      <c r="AF107" s="243">
        <v>0</v>
      </c>
      <c r="AG107" s="249">
        <v>1.0005195413165837</v>
      </c>
      <c r="AH107" s="243">
        <v>0</v>
      </c>
      <c r="AI107" s="243">
        <v>0</v>
      </c>
    </row>
    <row r="108" spans="1:35" x14ac:dyDescent="0.25">
      <c r="A108" s="242" t="s">
        <v>299</v>
      </c>
      <c r="B108" s="243">
        <v>0</v>
      </c>
      <c r="C108" s="243">
        <v>0</v>
      </c>
      <c r="D108" s="243">
        <v>0</v>
      </c>
      <c r="E108" s="249">
        <v>1.0005463212167272</v>
      </c>
      <c r="F108" s="243">
        <v>0</v>
      </c>
      <c r="G108" s="243">
        <v>0</v>
      </c>
      <c r="H108" s="242" t="s">
        <v>370</v>
      </c>
      <c r="I108" s="243">
        <v>0</v>
      </c>
      <c r="J108" s="243">
        <v>0</v>
      </c>
      <c r="K108" s="243">
        <v>0</v>
      </c>
      <c r="L108" s="249">
        <v>1</v>
      </c>
      <c r="M108" s="243">
        <v>0</v>
      </c>
      <c r="N108" s="243">
        <v>0</v>
      </c>
      <c r="O108" s="242" t="s">
        <v>437</v>
      </c>
      <c r="P108" s="243">
        <v>0</v>
      </c>
      <c r="Q108" s="243">
        <v>0</v>
      </c>
      <c r="R108" s="243">
        <v>0</v>
      </c>
      <c r="S108" s="249">
        <v>1</v>
      </c>
      <c r="T108" s="243">
        <v>0</v>
      </c>
      <c r="U108" s="243">
        <v>0</v>
      </c>
      <c r="V108" s="242" t="s">
        <v>370</v>
      </c>
      <c r="W108" s="243">
        <v>0</v>
      </c>
      <c r="X108" s="243">
        <v>0</v>
      </c>
      <c r="Y108" s="243">
        <v>0</v>
      </c>
      <c r="Z108" s="249">
        <v>1</v>
      </c>
      <c r="AA108" s="243">
        <v>0</v>
      </c>
      <c r="AB108" s="243">
        <v>0</v>
      </c>
      <c r="AC108" s="242" t="s">
        <v>299</v>
      </c>
      <c r="AD108" s="243">
        <v>0</v>
      </c>
      <c r="AE108" s="243">
        <v>0</v>
      </c>
      <c r="AF108" s="243">
        <v>0</v>
      </c>
      <c r="AG108" s="249">
        <v>1.0005195413165837</v>
      </c>
      <c r="AH108" s="243">
        <v>0</v>
      </c>
      <c r="AI108" s="243">
        <v>0</v>
      </c>
    </row>
    <row r="109" spans="1:35" ht="25" x14ac:dyDescent="0.25">
      <c r="A109" s="242" t="s">
        <v>304</v>
      </c>
      <c r="B109" s="243">
        <v>0</v>
      </c>
      <c r="C109" s="243">
        <v>0</v>
      </c>
      <c r="D109" s="243">
        <v>0</v>
      </c>
      <c r="E109" s="249">
        <v>1.0005463212167272</v>
      </c>
      <c r="F109" s="243">
        <v>0</v>
      </c>
      <c r="G109" s="243">
        <v>0</v>
      </c>
      <c r="H109" s="242" t="s">
        <v>299</v>
      </c>
      <c r="I109" s="243">
        <v>0</v>
      </c>
      <c r="J109" s="243">
        <v>0</v>
      </c>
      <c r="K109" s="243">
        <v>0</v>
      </c>
      <c r="L109" s="249">
        <v>1</v>
      </c>
      <c r="M109" s="243">
        <v>0</v>
      </c>
      <c r="N109" s="243">
        <v>0</v>
      </c>
      <c r="O109" s="242" t="s">
        <v>461</v>
      </c>
      <c r="P109" s="243">
        <v>0</v>
      </c>
      <c r="Q109" s="243">
        <v>0</v>
      </c>
      <c r="R109" s="243">
        <v>0</v>
      </c>
      <c r="S109" s="249">
        <v>1</v>
      </c>
      <c r="T109" s="243">
        <v>0</v>
      </c>
      <c r="U109" s="243">
        <v>0</v>
      </c>
      <c r="V109" s="242" t="s">
        <v>299</v>
      </c>
      <c r="W109" s="243">
        <v>0</v>
      </c>
      <c r="X109" s="243">
        <v>0</v>
      </c>
      <c r="Y109" s="243">
        <v>0</v>
      </c>
      <c r="Z109" s="249">
        <v>1</v>
      </c>
      <c r="AA109" s="243">
        <v>0</v>
      </c>
      <c r="AB109" s="243">
        <v>0</v>
      </c>
      <c r="AC109" s="242" t="s">
        <v>304</v>
      </c>
      <c r="AD109" s="243">
        <v>0</v>
      </c>
      <c r="AE109" s="243">
        <v>0</v>
      </c>
      <c r="AF109" s="243">
        <v>0</v>
      </c>
      <c r="AG109" s="249">
        <v>1.0005195413165837</v>
      </c>
      <c r="AH109" s="243">
        <v>0</v>
      </c>
      <c r="AI109" s="243">
        <v>0</v>
      </c>
    </row>
    <row r="110" spans="1:35" x14ac:dyDescent="0.25">
      <c r="A110" s="242" t="s">
        <v>448</v>
      </c>
      <c r="B110" s="243">
        <v>0</v>
      </c>
      <c r="C110" s="243">
        <v>0</v>
      </c>
      <c r="D110" s="243">
        <v>0</v>
      </c>
      <c r="E110" s="249">
        <v>1.0005463212167272</v>
      </c>
      <c r="F110" s="243">
        <v>0</v>
      </c>
      <c r="G110" s="243">
        <v>0</v>
      </c>
      <c r="H110" s="242" t="s">
        <v>304</v>
      </c>
      <c r="I110" s="243">
        <v>0</v>
      </c>
      <c r="J110" s="243">
        <v>0</v>
      </c>
      <c r="K110" s="243">
        <v>0</v>
      </c>
      <c r="L110" s="249">
        <v>1</v>
      </c>
      <c r="M110" s="243">
        <v>0</v>
      </c>
      <c r="N110" s="243">
        <v>0</v>
      </c>
      <c r="O110" s="242" t="s">
        <v>370</v>
      </c>
      <c r="P110" s="243">
        <v>0</v>
      </c>
      <c r="Q110" s="243">
        <v>0</v>
      </c>
      <c r="R110" s="243">
        <v>0</v>
      </c>
      <c r="S110" s="249">
        <v>1</v>
      </c>
      <c r="T110" s="243">
        <v>0</v>
      </c>
      <c r="U110" s="243">
        <v>0</v>
      </c>
      <c r="V110" s="242" t="s">
        <v>304</v>
      </c>
      <c r="W110" s="243">
        <v>0</v>
      </c>
      <c r="X110" s="243">
        <v>0</v>
      </c>
      <c r="Y110" s="243">
        <v>0</v>
      </c>
      <c r="Z110" s="249">
        <v>1</v>
      </c>
      <c r="AA110" s="243">
        <v>0</v>
      </c>
      <c r="AB110" s="243">
        <v>0</v>
      </c>
      <c r="AC110" s="242" t="s">
        <v>448</v>
      </c>
      <c r="AD110" s="243">
        <v>0</v>
      </c>
      <c r="AE110" s="243">
        <v>0</v>
      </c>
      <c r="AF110" s="243">
        <v>0</v>
      </c>
      <c r="AG110" s="249">
        <v>1.0005195413165837</v>
      </c>
      <c r="AH110" s="243">
        <v>0</v>
      </c>
      <c r="AI110" s="243">
        <v>0</v>
      </c>
    </row>
    <row r="111" spans="1:35" x14ac:dyDescent="0.25">
      <c r="A111" s="242" t="s">
        <v>298</v>
      </c>
      <c r="B111" s="243">
        <v>0</v>
      </c>
      <c r="C111" s="243">
        <v>0</v>
      </c>
      <c r="D111" s="243">
        <v>0</v>
      </c>
      <c r="E111" s="249">
        <v>1.0005463212167272</v>
      </c>
      <c r="F111" s="243">
        <v>0</v>
      </c>
      <c r="G111" s="243">
        <v>0</v>
      </c>
      <c r="H111" s="242" t="s">
        <v>448</v>
      </c>
      <c r="I111" s="243">
        <v>0</v>
      </c>
      <c r="J111" s="243">
        <v>0</v>
      </c>
      <c r="K111" s="243">
        <v>0</v>
      </c>
      <c r="L111" s="249">
        <v>1</v>
      </c>
      <c r="M111" s="243">
        <v>0</v>
      </c>
      <c r="N111" s="243">
        <v>0</v>
      </c>
      <c r="O111" s="242" t="s">
        <v>299</v>
      </c>
      <c r="P111" s="243">
        <v>0</v>
      </c>
      <c r="Q111" s="243">
        <v>0</v>
      </c>
      <c r="R111" s="243">
        <v>0</v>
      </c>
      <c r="S111" s="249">
        <v>1</v>
      </c>
      <c r="T111" s="243">
        <v>0</v>
      </c>
      <c r="U111" s="243">
        <v>0</v>
      </c>
      <c r="V111" s="242" t="s">
        <v>448</v>
      </c>
      <c r="W111" s="243">
        <v>0</v>
      </c>
      <c r="X111" s="243">
        <v>0</v>
      </c>
      <c r="Y111" s="243">
        <v>0</v>
      </c>
      <c r="Z111" s="249">
        <v>1</v>
      </c>
      <c r="AA111" s="243">
        <v>0</v>
      </c>
      <c r="AB111" s="243">
        <v>0</v>
      </c>
      <c r="AC111" s="242" t="s">
        <v>298</v>
      </c>
      <c r="AD111" s="243">
        <v>0</v>
      </c>
      <c r="AE111" s="243">
        <v>0</v>
      </c>
      <c r="AF111" s="243">
        <v>0</v>
      </c>
      <c r="AG111" s="249">
        <v>1.0005195413165837</v>
      </c>
      <c r="AH111" s="243">
        <v>0</v>
      </c>
      <c r="AI111" s="243">
        <v>0</v>
      </c>
    </row>
    <row r="112" spans="1:35" x14ac:dyDescent="0.25">
      <c r="A112" s="242" t="s">
        <v>273</v>
      </c>
      <c r="B112" s="243">
        <v>0</v>
      </c>
      <c r="C112" s="243">
        <v>0</v>
      </c>
      <c r="D112" s="243">
        <v>0</v>
      </c>
      <c r="E112" s="249">
        <v>1.0005463212167272</v>
      </c>
      <c r="F112" s="243">
        <v>0</v>
      </c>
      <c r="G112" s="243">
        <v>0</v>
      </c>
      <c r="H112" s="242" t="s">
        <v>298</v>
      </c>
      <c r="I112" s="243">
        <v>0</v>
      </c>
      <c r="J112" s="243">
        <v>0</v>
      </c>
      <c r="K112" s="243">
        <v>0</v>
      </c>
      <c r="L112" s="249">
        <v>1</v>
      </c>
      <c r="M112" s="243">
        <v>0</v>
      </c>
      <c r="N112" s="243">
        <v>0</v>
      </c>
      <c r="O112" s="242" t="s">
        <v>304</v>
      </c>
      <c r="P112" s="243">
        <v>0</v>
      </c>
      <c r="Q112" s="243">
        <v>0</v>
      </c>
      <c r="R112" s="243">
        <v>0</v>
      </c>
      <c r="S112" s="249">
        <v>1</v>
      </c>
      <c r="T112" s="243">
        <v>0</v>
      </c>
      <c r="U112" s="243">
        <v>0</v>
      </c>
      <c r="V112" s="242" t="s">
        <v>298</v>
      </c>
      <c r="W112" s="243">
        <v>0</v>
      </c>
      <c r="X112" s="243">
        <v>0</v>
      </c>
      <c r="Y112" s="243">
        <v>0</v>
      </c>
      <c r="Z112" s="249">
        <v>1</v>
      </c>
      <c r="AA112" s="243">
        <v>0</v>
      </c>
      <c r="AB112" s="243">
        <v>0</v>
      </c>
      <c r="AC112" s="242" t="s">
        <v>273</v>
      </c>
      <c r="AD112" s="243">
        <v>0</v>
      </c>
      <c r="AE112" s="243">
        <v>0</v>
      </c>
      <c r="AF112" s="243">
        <v>0</v>
      </c>
      <c r="AG112" s="249">
        <v>1.0005195413165837</v>
      </c>
      <c r="AH112" s="243">
        <v>0</v>
      </c>
      <c r="AI112" s="243">
        <v>0</v>
      </c>
    </row>
    <row r="113" spans="1:35" x14ac:dyDescent="0.25">
      <c r="A113" s="242" t="s">
        <v>450</v>
      </c>
      <c r="B113" s="243">
        <v>0</v>
      </c>
      <c r="C113" s="243">
        <v>0</v>
      </c>
      <c r="D113" s="243">
        <v>0</v>
      </c>
      <c r="E113" s="249">
        <v>1.0005463212167272</v>
      </c>
      <c r="F113" s="243">
        <v>0</v>
      </c>
      <c r="G113" s="243">
        <v>0</v>
      </c>
      <c r="H113" s="242" t="s">
        <v>273</v>
      </c>
      <c r="I113" s="243">
        <v>0</v>
      </c>
      <c r="J113" s="243">
        <v>0</v>
      </c>
      <c r="K113" s="243">
        <v>0</v>
      </c>
      <c r="L113" s="249">
        <v>1</v>
      </c>
      <c r="M113" s="243">
        <v>0</v>
      </c>
      <c r="N113" s="243">
        <v>0</v>
      </c>
      <c r="O113" s="242" t="s">
        <v>448</v>
      </c>
      <c r="P113" s="243">
        <v>0</v>
      </c>
      <c r="Q113" s="243">
        <v>0</v>
      </c>
      <c r="R113" s="243">
        <v>0</v>
      </c>
      <c r="S113" s="249">
        <v>1</v>
      </c>
      <c r="T113" s="243">
        <v>0</v>
      </c>
      <c r="U113" s="243">
        <v>0</v>
      </c>
      <c r="V113" s="242" t="s">
        <v>273</v>
      </c>
      <c r="W113" s="243">
        <v>0</v>
      </c>
      <c r="X113" s="243">
        <v>0</v>
      </c>
      <c r="Y113" s="243">
        <v>0</v>
      </c>
      <c r="Z113" s="249">
        <v>1</v>
      </c>
      <c r="AA113" s="243">
        <v>0</v>
      </c>
      <c r="AB113" s="243">
        <v>0</v>
      </c>
      <c r="AC113" s="242" t="s">
        <v>450</v>
      </c>
      <c r="AD113" s="243">
        <v>0</v>
      </c>
      <c r="AE113" s="243">
        <v>0</v>
      </c>
      <c r="AF113" s="243">
        <v>0</v>
      </c>
      <c r="AG113" s="249">
        <v>1.0005195413165837</v>
      </c>
      <c r="AH113" s="243">
        <v>0</v>
      </c>
      <c r="AI113" s="243">
        <v>0</v>
      </c>
    </row>
    <row r="114" spans="1:35" x14ac:dyDescent="0.25">
      <c r="A114" s="242" t="s">
        <v>435</v>
      </c>
      <c r="B114" s="243">
        <v>0</v>
      </c>
      <c r="C114" s="243">
        <v>0</v>
      </c>
      <c r="D114" s="243">
        <v>0</v>
      </c>
      <c r="E114" s="249">
        <v>1.0005463212167272</v>
      </c>
      <c r="F114" s="243">
        <v>0</v>
      </c>
      <c r="G114" s="243">
        <v>0</v>
      </c>
      <c r="H114" s="242" t="s">
        <v>450</v>
      </c>
      <c r="I114" s="243">
        <v>0</v>
      </c>
      <c r="J114" s="243">
        <v>0</v>
      </c>
      <c r="K114" s="243">
        <v>0</v>
      </c>
      <c r="L114" s="249">
        <v>1</v>
      </c>
      <c r="M114" s="243">
        <v>0</v>
      </c>
      <c r="N114" s="243">
        <v>0</v>
      </c>
      <c r="O114" s="242" t="s">
        <v>298</v>
      </c>
      <c r="P114" s="243">
        <v>0</v>
      </c>
      <c r="Q114" s="243">
        <v>0</v>
      </c>
      <c r="R114" s="243">
        <v>0</v>
      </c>
      <c r="S114" s="249">
        <v>1</v>
      </c>
      <c r="T114" s="243">
        <v>0</v>
      </c>
      <c r="U114" s="243">
        <v>0</v>
      </c>
      <c r="V114" s="242" t="s">
        <v>450</v>
      </c>
      <c r="W114" s="243">
        <v>0</v>
      </c>
      <c r="X114" s="243">
        <v>0</v>
      </c>
      <c r="Y114" s="243">
        <v>0</v>
      </c>
      <c r="Z114" s="249">
        <v>1</v>
      </c>
      <c r="AA114" s="243">
        <v>0</v>
      </c>
      <c r="AB114" s="243">
        <v>0</v>
      </c>
      <c r="AC114" s="242" t="s">
        <v>435</v>
      </c>
      <c r="AD114" s="243">
        <v>0</v>
      </c>
      <c r="AE114" s="243">
        <v>0</v>
      </c>
      <c r="AF114" s="243">
        <v>0</v>
      </c>
      <c r="AG114" s="249">
        <v>1.0005195413165837</v>
      </c>
      <c r="AH114" s="243">
        <v>0</v>
      </c>
      <c r="AI114" s="243">
        <v>0</v>
      </c>
    </row>
    <row r="115" spans="1:35" x14ac:dyDescent="0.25">
      <c r="A115" s="242" t="s">
        <v>264</v>
      </c>
      <c r="B115" s="243">
        <v>0</v>
      </c>
      <c r="C115" s="243">
        <v>0</v>
      </c>
      <c r="D115" s="243">
        <v>0</v>
      </c>
      <c r="E115" s="249">
        <v>1.0005463212167272</v>
      </c>
      <c r="F115" s="243">
        <v>0</v>
      </c>
      <c r="G115" s="243">
        <v>0</v>
      </c>
      <c r="H115" s="242" t="s">
        <v>435</v>
      </c>
      <c r="I115" s="243">
        <v>0</v>
      </c>
      <c r="J115" s="243">
        <v>0</v>
      </c>
      <c r="K115" s="243">
        <v>0</v>
      </c>
      <c r="L115" s="249">
        <v>1</v>
      </c>
      <c r="M115" s="243">
        <v>0</v>
      </c>
      <c r="N115" s="243">
        <v>0</v>
      </c>
      <c r="O115" s="242" t="s">
        <v>450</v>
      </c>
      <c r="P115" s="243">
        <v>0</v>
      </c>
      <c r="Q115" s="243">
        <v>0</v>
      </c>
      <c r="R115" s="243">
        <v>0</v>
      </c>
      <c r="S115" s="249">
        <v>1</v>
      </c>
      <c r="T115" s="243">
        <v>0</v>
      </c>
      <c r="U115" s="243">
        <v>0</v>
      </c>
      <c r="V115" s="242" t="s">
        <v>435</v>
      </c>
      <c r="W115" s="243">
        <v>0</v>
      </c>
      <c r="X115" s="243">
        <v>0</v>
      </c>
      <c r="Y115" s="243">
        <v>0</v>
      </c>
      <c r="Z115" s="249">
        <v>1</v>
      </c>
      <c r="AA115" s="243">
        <v>0</v>
      </c>
      <c r="AB115" s="243">
        <v>0</v>
      </c>
      <c r="AC115" s="242" t="s">
        <v>264</v>
      </c>
      <c r="AD115" s="243">
        <v>0</v>
      </c>
      <c r="AE115" s="243">
        <v>0</v>
      </c>
      <c r="AF115" s="243">
        <v>0</v>
      </c>
      <c r="AG115" s="249">
        <v>1.0005195413165837</v>
      </c>
      <c r="AH115" s="243">
        <v>0</v>
      </c>
      <c r="AI115" s="243">
        <v>0</v>
      </c>
    </row>
    <row r="116" spans="1:35" x14ac:dyDescent="0.25">
      <c r="A116" s="242" t="s">
        <v>463</v>
      </c>
      <c r="B116" s="243">
        <v>0</v>
      </c>
      <c r="C116" s="243">
        <v>0</v>
      </c>
      <c r="D116" s="243">
        <v>0</v>
      </c>
      <c r="E116" s="249">
        <v>1.0005463212167272</v>
      </c>
      <c r="F116" s="243">
        <v>0</v>
      </c>
      <c r="G116" s="243">
        <v>0</v>
      </c>
      <c r="H116" s="242" t="s">
        <v>264</v>
      </c>
      <c r="I116" s="243">
        <v>0</v>
      </c>
      <c r="J116" s="243">
        <v>0</v>
      </c>
      <c r="K116" s="243">
        <v>0</v>
      </c>
      <c r="L116" s="249">
        <v>1</v>
      </c>
      <c r="M116" s="243">
        <v>0</v>
      </c>
      <c r="N116" s="243">
        <v>0</v>
      </c>
      <c r="O116" s="242" t="s">
        <v>435</v>
      </c>
      <c r="P116" s="243">
        <v>0</v>
      </c>
      <c r="Q116" s="243">
        <v>0</v>
      </c>
      <c r="R116" s="243">
        <v>0</v>
      </c>
      <c r="S116" s="249">
        <v>1</v>
      </c>
      <c r="T116" s="243">
        <v>0</v>
      </c>
      <c r="U116" s="243">
        <v>0</v>
      </c>
      <c r="V116" s="242" t="s">
        <v>264</v>
      </c>
      <c r="W116" s="243">
        <v>0</v>
      </c>
      <c r="X116" s="243">
        <v>0</v>
      </c>
      <c r="Y116" s="243">
        <v>0</v>
      </c>
      <c r="Z116" s="249">
        <v>1</v>
      </c>
      <c r="AA116" s="243">
        <v>0</v>
      </c>
      <c r="AB116" s="243">
        <v>0</v>
      </c>
      <c r="AC116" s="242" t="s">
        <v>463</v>
      </c>
      <c r="AD116" s="243">
        <v>0</v>
      </c>
      <c r="AE116" s="243">
        <v>0</v>
      </c>
      <c r="AF116" s="243">
        <v>0</v>
      </c>
      <c r="AG116" s="249">
        <v>1.0005195413165837</v>
      </c>
      <c r="AH116" s="243">
        <v>0</v>
      </c>
      <c r="AI116" s="243">
        <v>0</v>
      </c>
    </row>
    <row r="117" spans="1:35" x14ac:dyDescent="0.25">
      <c r="A117" s="242" t="s">
        <v>376</v>
      </c>
      <c r="B117" s="243">
        <v>0</v>
      </c>
      <c r="C117" s="243">
        <v>0</v>
      </c>
      <c r="D117" s="243">
        <v>0</v>
      </c>
      <c r="E117" s="249">
        <v>1.0005463212167272</v>
      </c>
      <c r="F117" s="243">
        <v>0</v>
      </c>
      <c r="G117" s="243">
        <v>0</v>
      </c>
      <c r="H117" s="242" t="s">
        <v>463</v>
      </c>
      <c r="I117" s="243">
        <v>0</v>
      </c>
      <c r="J117" s="243">
        <v>0</v>
      </c>
      <c r="K117" s="243">
        <v>0</v>
      </c>
      <c r="L117" s="249">
        <v>1</v>
      </c>
      <c r="M117" s="243">
        <v>0</v>
      </c>
      <c r="N117" s="243">
        <v>0</v>
      </c>
      <c r="O117" s="242" t="s">
        <v>463</v>
      </c>
      <c r="P117" s="243">
        <v>0</v>
      </c>
      <c r="Q117" s="243">
        <v>0</v>
      </c>
      <c r="R117" s="243">
        <v>0</v>
      </c>
      <c r="S117" s="249">
        <v>1</v>
      </c>
      <c r="T117" s="243">
        <v>0</v>
      </c>
      <c r="U117" s="243">
        <v>0</v>
      </c>
      <c r="V117" s="242" t="s">
        <v>463</v>
      </c>
      <c r="W117" s="243">
        <v>0</v>
      </c>
      <c r="X117" s="243">
        <v>0</v>
      </c>
      <c r="Y117" s="243">
        <v>0</v>
      </c>
      <c r="Z117" s="249">
        <v>1</v>
      </c>
      <c r="AA117" s="243">
        <v>0</v>
      </c>
      <c r="AB117" s="243">
        <v>0</v>
      </c>
      <c r="AC117" s="242" t="s">
        <v>376</v>
      </c>
      <c r="AD117" s="243">
        <v>0</v>
      </c>
      <c r="AE117" s="243">
        <v>0</v>
      </c>
      <c r="AF117" s="243">
        <v>0</v>
      </c>
      <c r="AG117" s="249">
        <v>1.0005195413165837</v>
      </c>
      <c r="AH117" s="243">
        <v>0</v>
      </c>
      <c r="AI117" s="243">
        <v>0</v>
      </c>
    </row>
    <row r="118" spans="1:35" x14ac:dyDescent="0.25">
      <c r="A118" s="242" t="s">
        <v>434</v>
      </c>
      <c r="B118" s="243">
        <v>0</v>
      </c>
      <c r="C118" s="243">
        <v>0</v>
      </c>
      <c r="D118" s="243">
        <v>0</v>
      </c>
      <c r="E118" s="249">
        <v>1.0005463212167272</v>
      </c>
      <c r="F118" s="243">
        <v>0</v>
      </c>
      <c r="G118" s="243">
        <v>0</v>
      </c>
      <c r="H118" s="242" t="s">
        <v>376</v>
      </c>
      <c r="I118" s="243">
        <v>0</v>
      </c>
      <c r="J118" s="243">
        <v>0</v>
      </c>
      <c r="K118" s="243">
        <v>0</v>
      </c>
      <c r="L118" s="249">
        <v>1</v>
      </c>
      <c r="M118" s="243">
        <v>0</v>
      </c>
      <c r="N118" s="243">
        <v>0</v>
      </c>
      <c r="O118" s="242" t="s">
        <v>376</v>
      </c>
      <c r="P118" s="243">
        <v>0</v>
      </c>
      <c r="Q118" s="243">
        <v>0</v>
      </c>
      <c r="R118" s="243">
        <v>0</v>
      </c>
      <c r="S118" s="249">
        <v>1</v>
      </c>
      <c r="T118" s="243">
        <v>0</v>
      </c>
      <c r="U118" s="243">
        <v>0</v>
      </c>
      <c r="V118" s="242" t="s">
        <v>376</v>
      </c>
      <c r="W118" s="243">
        <v>0</v>
      </c>
      <c r="X118" s="243">
        <v>0</v>
      </c>
      <c r="Y118" s="243">
        <v>0</v>
      </c>
      <c r="Z118" s="249">
        <v>1</v>
      </c>
      <c r="AA118" s="243">
        <v>0</v>
      </c>
      <c r="AB118" s="243">
        <v>0</v>
      </c>
      <c r="AC118" s="242" t="s">
        <v>434</v>
      </c>
      <c r="AD118" s="243">
        <v>0</v>
      </c>
      <c r="AE118" s="243">
        <v>0</v>
      </c>
      <c r="AF118" s="243">
        <v>0</v>
      </c>
      <c r="AG118" s="249">
        <v>1.0005195413165837</v>
      </c>
      <c r="AH118" s="243">
        <v>0</v>
      </c>
      <c r="AI118" s="243">
        <v>0</v>
      </c>
    </row>
    <row r="119" spans="1:35" x14ac:dyDescent="0.25">
      <c r="A119" s="242" t="s">
        <v>260</v>
      </c>
      <c r="B119" s="243">
        <v>0</v>
      </c>
      <c r="C119" s="243">
        <v>0</v>
      </c>
      <c r="D119" s="243">
        <v>0</v>
      </c>
      <c r="E119" s="249">
        <v>1.0005463212167272</v>
      </c>
      <c r="F119" s="243">
        <v>0</v>
      </c>
      <c r="G119" s="243">
        <v>0</v>
      </c>
      <c r="H119" s="242" t="s">
        <v>434</v>
      </c>
      <c r="I119" s="243">
        <v>0</v>
      </c>
      <c r="J119" s="243">
        <v>0</v>
      </c>
      <c r="K119" s="243">
        <v>0</v>
      </c>
      <c r="L119" s="249">
        <v>1</v>
      </c>
      <c r="M119" s="243">
        <v>0</v>
      </c>
      <c r="N119" s="243">
        <v>0</v>
      </c>
      <c r="O119" s="242" t="s">
        <v>434</v>
      </c>
      <c r="P119" s="243">
        <v>0</v>
      </c>
      <c r="Q119" s="243">
        <v>0</v>
      </c>
      <c r="R119" s="243">
        <v>0</v>
      </c>
      <c r="S119" s="249">
        <v>1</v>
      </c>
      <c r="T119" s="243">
        <v>0</v>
      </c>
      <c r="U119" s="243">
        <v>0</v>
      </c>
      <c r="V119" s="242" t="s">
        <v>434</v>
      </c>
      <c r="W119" s="243">
        <v>0</v>
      </c>
      <c r="X119" s="243">
        <v>0</v>
      </c>
      <c r="Y119" s="243">
        <v>0</v>
      </c>
      <c r="Z119" s="249">
        <v>1</v>
      </c>
      <c r="AA119" s="243">
        <v>0</v>
      </c>
      <c r="AB119" s="243">
        <v>0</v>
      </c>
      <c r="AC119" s="242" t="s">
        <v>260</v>
      </c>
      <c r="AD119" s="243">
        <v>0</v>
      </c>
      <c r="AE119" s="243">
        <v>0</v>
      </c>
      <c r="AF119" s="243">
        <v>0</v>
      </c>
      <c r="AG119" s="249">
        <v>1.0005195413165837</v>
      </c>
      <c r="AH119" s="243">
        <v>0</v>
      </c>
      <c r="AI119" s="243">
        <v>0</v>
      </c>
    </row>
    <row r="120" spans="1:35" x14ac:dyDescent="0.25">
      <c r="A120" s="242" t="s">
        <v>380</v>
      </c>
      <c r="B120" s="243">
        <v>0</v>
      </c>
      <c r="C120" s="243">
        <v>0</v>
      </c>
      <c r="D120" s="243">
        <v>0</v>
      </c>
      <c r="E120" s="249">
        <v>1.0005463212167272</v>
      </c>
      <c r="F120" s="243">
        <v>0</v>
      </c>
      <c r="G120" s="243">
        <v>0</v>
      </c>
      <c r="H120" s="242" t="s">
        <v>260</v>
      </c>
      <c r="I120" s="243">
        <v>0</v>
      </c>
      <c r="J120" s="243">
        <v>0</v>
      </c>
      <c r="K120" s="243">
        <v>0</v>
      </c>
      <c r="L120" s="249">
        <v>1</v>
      </c>
      <c r="M120" s="243">
        <v>0</v>
      </c>
      <c r="N120" s="243">
        <v>0</v>
      </c>
      <c r="O120" s="242" t="s">
        <v>260</v>
      </c>
      <c r="P120" s="243">
        <v>0</v>
      </c>
      <c r="Q120" s="243">
        <v>0</v>
      </c>
      <c r="R120" s="243">
        <v>0</v>
      </c>
      <c r="S120" s="249">
        <v>1</v>
      </c>
      <c r="T120" s="243">
        <v>0</v>
      </c>
      <c r="U120" s="243">
        <v>0</v>
      </c>
      <c r="V120" s="242" t="s">
        <v>260</v>
      </c>
      <c r="W120" s="243">
        <v>0</v>
      </c>
      <c r="X120" s="243">
        <v>0</v>
      </c>
      <c r="Y120" s="243">
        <v>0</v>
      </c>
      <c r="Z120" s="249">
        <v>1</v>
      </c>
      <c r="AA120" s="243">
        <v>0</v>
      </c>
      <c r="AB120" s="243">
        <v>0</v>
      </c>
      <c r="AC120" s="242" t="s">
        <v>380</v>
      </c>
      <c r="AD120" s="243">
        <v>0</v>
      </c>
      <c r="AE120" s="243">
        <v>0</v>
      </c>
      <c r="AF120" s="243">
        <v>0</v>
      </c>
      <c r="AG120" s="249">
        <v>1.0005195413165837</v>
      </c>
      <c r="AH120" s="243">
        <v>0</v>
      </c>
      <c r="AI120" s="243">
        <v>0</v>
      </c>
    </row>
    <row r="121" spans="1:35" x14ac:dyDescent="0.25">
      <c r="A121" s="242" t="s">
        <v>382</v>
      </c>
      <c r="B121" s="243">
        <v>0</v>
      </c>
      <c r="C121" s="243">
        <v>0</v>
      </c>
      <c r="D121" s="243">
        <v>0</v>
      </c>
      <c r="E121" s="249">
        <v>1.0005463212167272</v>
      </c>
      <c r="F121" s="243">
        <v>0</v>
      </c>
      <c r="G121" s="243">
        <v>0</v>
      </c>
      <c r="H121" s="242" t="s">
        <v>380</v>
      </c>
      <c r="I121" s="243">
        <v>0</v>
      </c>
      <c r="J121" s="243">
        <v>0</v>
      </c>
      <c r="K121" s="243">
        <v>0</v>
      </c>
      <c r="L121" s="249">
        <v>1</v>
      </c>
      <c r="M121" s="243">
        <v>0</v>
      </c>
      <c r="N121" s="243">
        <v>0</v>
      </c>
      <c r="O121" s="242" t="s">
        <v>380</v>
      </c>
      <c r="P121" s="243">
        <v>0</v>
      </c>
      <c r="Q121" s="243">
        <v>0</v>
      </c>
      <c r="R121" s="243">
        <v>0</v>
      </c>
      <c r="S121" s="249">
        <v>1</v>
      </c>
      <c r="T121" s="243">
        <v>0</v>
      </c>
      <c r="U121" s="243">
        <v>0</v>
      </c>
      <c r="V121" s="242" t="s">
        <v>380</v>
      </c>
      <c r="W121" s="243">
        <v>0</v>
      </c>
      <c r="X121" s="243">
        <v>0</v>
      </c>
      <c r="Y121" s="243">
        <v>0</v>
      </c>
      <c r="Z121" s="249">
        <v>1</v>
      </c>
      <c r="AA121" s="243">
        <v>0</v>
      </c>
      <c r="AB121" s="243">
        <v>0</v>
      </c>
      <c r="AC121" s="242" t="s">
        <v>382</v>
      </c>
      <c r="AD121" s="243">
        <v>0</v>
      </c>
      <c r="AE121" s="243">
        <v>0</v>
      </c>
      <c r="AF121" s="243">
        <v>0</v>
      </c>
      <c r="AG121" s="249">
        <v>1.0005195413165837</v>
      </c>
      <c r="AH121" s="243">
        <v>0</v>
      </c>
      <c r="AI121" s="243">
        <v>0</v>
      </c>
    </row>
    <row r="122" spans="1:35" x14ac:dyDescent="0.25">
      <c r="A122" s="242" t="s">
        <v>236</v>
      </c>
      <c r="B122" s="243">
        <v>0</v>
      </c>
      <c r="C122" s="243">
        <v>0</v>
      </c>
      <c r="D122" s="243">
        <v>0</v>
      </c>
      <c r="E122" s="249">
        <v>1.0005463212167272</v>
      </c>
      <c r="F122" s="243">
        <v>0</v>
      </c>
      <c r="G122" s="243">
        <v>0</v>
      </c>
      <c r="H122" s="242" t="s">
        <v>382</v>
      </c>
      <c r="I122" s="243">
        <v>0</v>
      </c>
      <c r="J122" s="243">
        <v>0</v>
      </c>
      <c r="K122" s="243">
        <v>0</v>
      </c>
      <c r="L122" s="249">
        <v>1</v>
      </c>
      <c r="M122" s="243">
        <v>0</v>
      </c>
      <c r="N122" s="243">
        <v>0</v>
      </c>
      <c r="O122" s="242" t="s">
        <v>382</v>
      </c>
      <c r="P122" s="243">
        <v>0</v>
      </c>
      <c r="Q122" s="243">
        <v>0</v>
      </c>
      <c r="R122" s="243">
        <v>0</v>
      </c>
      <c r="S122" s="249">
        <v>1</v>
      </c>
      <c r="T122" s="243">
        <v>0</v>
      </c>
      <c r="U122" s="243">
        <v>0</v>
      </c>
      <c r="V122" s="242" t="s">
        <v>382</v>
      </c>
      <c r="W122" s="243">
        <v>0</v>
      </c>
      <c r="X122" s="243">
        <v>0</v>
      </c>
      <c r="Y122" s="243">
        <v>0</v>
      </c>
      <c r="Z122" s="249">
        <v>1</v>
      </c>
      <c r="AA122" s="243">
        <v>0</v>
      </c>
      <c r="AB122" s="243">
        <v>0</v>
      </c>
      <c r="AC122" s="242" t="s">
        <v>236</v>
      </c>
      <c r="AD122" s="243">
        <v>0</v>
      </c>
      <c r="AE122" s="243">
        <v>0</v>
      </c>
      <c r="AF122" s="243">
        <v>0</v>
      </c>
      <c r="AG122" s="249">
        <v>1.0005195413165837</v>
      </c>
      <c r="AH122" s="243">
        <v>0</v>
      </c>
      <c r="AI122" s="243">
        <v>0</v>
      </c>
    </row>
    <row r="123" spans="1:35" x14ac:dyDescent="0.25">
      <c r="A123" s="242" t="s">
        <v>387</v>
      </c>
      <c r="B123" s="243">
        <v>0</v>
      </c>
      <c r="C123" s="243">
        <v>0</v>
      </c>
      <c r="D123" s="243">
        <v>0</v>
      </c>
      <c r="E123" s="249">
        <v>1.0005463212167272</v>
      </c>
      <c r="F123" s="243">
        <v>0</v>
      </c>
      <c r="G123" s="243">
        <v>0</v>
      </c>
      <c r="H123" s="242" t="s">
        <v>236</v>
      </c>
      <c r="I123" s="243">
        <v>0</v>
      </c>
      <c r="J123" s="243">
        <v>0</v>
      </c>
      <c r="K123" s="243">
        <v>0</v>
      </c>
      <c r="L123" s="249">
        <v>1</v>
      </c>
      <c r="M123" s="243">
        <v>0</v>
      </c>
      <c r="N123" s="243">
        <v>0</v>
      </c>
      <c r="O123" s="242" t="s">
        <v>236</v>
      </c>
      <c r="P123" s="243">
        <v>0</v>
      </c>
      <c r="Q123" s="243">
        <v>0</v>
      </c>
      <c r="R123" s="243">
        <v>0</v>
      </c>
      <c r="S123" s="249">
        <v>1</v>
      </c>
      <c r="T123" s="243">
        <v>0</v>
      </c>
      <c r="U123" s="243">
        <v>0</v>
      </c>
      <c r="V123" s="242" t="s">
        <v>236</v>
      </c>
      <c r="W123" s="243">
        <v>0</v>
      </c>
      <c r="X123" s="243">
        <v>0</v>
      </c>
      <c r="Y123" s="243">
        <v>0</v>
      </c>
      <c r="Z123" s="249">
        <v>1</v>
      </c>
      <c r="AA123" s="243">
        <v>0</v>
      </c>
      <c r="AB123" s="243">
        <v>0</v>
      </c>
      <c r="AC123" s="242" t="s">
        <v>387</v>
      </c>
      <c r="AD123" s="243">
        <v>0</v>
      </c>
      <c r="AE123" s="243">
        <v>0</v>
      </c>
      <c r="AF123" s="243">
        <v>0</v>
      </c>
      <c r="AG123" s="249">
        <v>1.0005195413165837</v>
      </c>
      <c r="AH123" s="243">
        <v>0</v>
      </c>
      <c r="AI123" s="243">
        <v>0</v>
      </c>
    </row>
    <row r="124" spans="1:35" x14ac:dyDescent="0.25">
      <c r="A124" s="242" t="s">
        <v>444</v>
      </c>
      <c r="B124" s="243">
        <v>0</v>
      </c>
      <c r="C124" s="243">
        <v>0</v>
      </c>
      <c r="D124" s="243">
        <v>0</v>
      </c>
      <c r="E124" s="249">
        <v>1.0005463212167272</v>
      </c>
      <c r="F124" s="243">
        <v>0</v>
      </c>
      <c r="G124" s="243">
        <v>0</v>
      </c>
      <c r="H124" s="242" t="s">
        <v>387</v>
      </c>
      <c r="I124" s="243">
        <v>0</v>
      </c>
      <c r="J124" s="243">
        <v>0</v>
      </c>
      <c r="K124" s="243">
        <v>0</v>
      </c>
      <c r="L124" s="249">
        <v>1</v>
      </c>
      <c r="M124" s="243">
        <v>0</v>
      </c>
      <c r="N124" s="243">
        <v>0</v>
      </c>
      <c r="O124" s="242" t="s">
        <v>387</v>
      </c>
      <c r="P124" s="243">
        <v>0</v>
      </c>
      <c r="Q124" s="243">
        <v>0</v>
      </c>
      <c r="R124" s="243">
        <v>0</v>
      </c>
      <c r="S124" s="249">
        <v>1</v>
      </c>
      <c r="T124" s="243">
        <v>0</v>
      </c>
      <c r="U124" s="243">
        <v>0</v>
      </c>
      <c r="V124" s="242" t="s">
        <v>387</v>
      </c>
      <c r="W124" s="243">
        <v>0</v>
      </c>
      <c r="X124" s="243">
        <v>0</v>
      </c>
      <c r="Y124" s="243">
        <v>0</v>
      </c>
      <c r="Z124" s="249">
        <v>1</v>
      </c>
      <c r="AA124" s="243">
        <v>0</v>
      </c>
      <c r="AB124" s="243">
        <v>0</v>
      </c>
      <c r="AC124" s="242" t="s">
        <v>444</v>
      </c>
      <c r="AD124" s="243">
        <v>0</v>
      </c>
      <c r="AE124" s="243">
        <v>0</v>
      </c>
      <c r="AF124" s="243">
        <v>0</v>
      </c>
      <c r="AG124" s="249">
        <v>1.0005195413165837</v>
      </c>
      <c r="AH124" s="243">
        <v>0</v>
      </c>
      <c r="AI124" s="243">
        <v>0</v>
      </c>
    </row>
    <row r="125" spans="1:35" x14ac:dyDescent="0.25">
      <c r="A125" s="242" t="s">
        <v>271</v>
      </c>
      <c r="B125" s="243">
        <v>0</v>
      </c>
      <c r="C125" s="243">
        <v>0</v>
      </c>
      <c r="D125" s="243">
        <v>0</v>
      </c>
      <c r="E125" s="249">
        <v>1.0005463212167272</v>
      </c>
      <c r="F125" s="243">
        <v>0</v>
      </c>
      <c r="G125" s="243">
        <v>0</v>
      </c>
      <c r="H125" s="242" t="s">
        <v>444</v>
      </c>
      <c r="I125" s="243">
        <v>0</v>
      </c>
      <c r="J125" s="243">
        <v>0</v>
      </c>
      <c r="K125" s="243">
        <v>0</v>
      </c>
      <c r="L125" s="249">
        <v>1</v>
      </c>
      <c r="M125" s="243">
        <v>0</v>
      </c>
      <c r="N125" s="243">
        <v>0</v>
      </c>
      <c r="O125" s="242" t="s">
        <v>444</v>
      </c>
      <c r="P125" s="243">
        <v>0</v>
      </c>
      <c r="Q125" s="243">
        <v>0</v>
      </c>
      <c r="R125" s="243">
        <v>0</v>
      </c>
      <c r="S125" s="249">
        <v>1</v>
      </c>
      <c r="T125" s="243">
        <v>0</v>
      </c>
      <c r="U125" s="243">
        <v>0</v>
      </c>
      <c r="V125" s="242" t="s">
        <v>444</v>
      </c>
      <c r="W125" s="243">
        <v>0</v>
      </c>
      <c r="X125" s="243">
        <v>0</v>
      </c>
      <c r="Y125" s="243">
        <v>0</v>
      </c>
      <c r="Z125" s="249">
        <v>1</v>
      </c>
      <c r="AA125" s="243">
        <v>0</v>
      </c>
      <c r="AB125" s="243">
        <v>0</v>
      </c>
      <c r="AC125" s="242" t="s">
        <v>271</v>
      </c>
      <c r="AD125" s="243">
        <v>0</v>
      </c>
      <c r="AE125" s="243">
        <v>0</v>
      </c>
      <c r="AF125" s="243">
        <v>0</v>
      </c>
      <c r="AG125" s="249">
        <v>1.0005195413165837</v>
      </c>
      <c r="AH125" s="243">
        <v>0</v>
      </c>
      <c r="AI125" s="243">
        <v>0</v>
      </c>
    </row>
    <row r="126" spans="1:35" x14ac:dyDescent="0.25">
      <c r="A126" s="245" t="s">
        <v>446</v>
      </c>
      <c r="B126" s="243">
        <v>0</v>
      </c>
      <c r="C126" s="243">
        <v>0</v>
      </c>
      <c r="D126" s="243">
        <v>0</v>
      </c>
      <c r="E126" s="249">
        <v>1.0005463212167272</v>
      </c>
      <c r="F126" s="243">
        <v>0</v>
      </c>
      <c r="G126" s="243">
        <v>0</v>
      </c>
      <c r="H126" s="242" t="s">
        <v>271</v>
      </c>
      <c r="I126" s="243">
        <v>0</v>
      </c>
      <c r="J126" s="243">
        <v>0</v>
      </c>
      <c r="K126" s="243">
        <v>0</v>
      </c>
      <c r="L126" s="249">
        <v>1</v>
      </c>
      <c r="M126" s="243">
        <v>0</v>
      </c>
      <c r="N126" s="243">
        <v>0</v>
      </c>
      <c r="O126" s="242" t="s">
        <v>271</v>
      </c>
      <c r="P126" s="243">
        <v>0</v>
      </c>
      <c r="Q126" s="243">
        <v>0</v>
      </c>
      <c r="R126" s="243">
        <v>0</v>
      </c>
      <c r="S126" s="249">
        <v>1</v>
      </c>
      <c r="T126" s="243">
        <v>0</v>
      </c>
      <c r="U126" s="243">
        <v>0</v>
      </c>
      <c r="V126" s="242" t="s">
        <v>271</v>
      </c>
      <c r="W126" s="243">
        <v>0</v>
      </c>
      <c r="X126" s="243">
        <v>0</v>
      </c>
      <c r="Y126" s="243">
        <v>0</v>
      </c>
      <c r="Z126" s="249">
        <v>1</v>
      </c>
      <c r="AA126" s="243">
        <v>0</v>
      </c>
      <c r="AB126" s="243">
        <v>0</v>
      </c>
      <c r="AC126" s="245" t="s">
        <v>446</v>
      </c>
      <c r="AD126" s="243">
        <v>0</v>
      </c>
      <c r="AE126" s="243">
        <v>0</v>
      </c>
      <c r="AF126" s="243">
        <v>0</v>
      </c>
      <c r="AG126" s="249">
        <v>1.0005195413165837</v>
      </c>
      <c r="AH126" s="243">
        <v>0</v>
      </c>
      <c r="AI126" s="243">
        <v>0</v>
      </c>
    </row>
    <row r="127" spans="1:35" x14ac:dyDescent="0.25">
      <c r="A127" s="242" t="s">
        <v>464</v>
      </c>
      <c r="B127" s="243">
        <v>0</v>
      </c>
      <c r="C127" s="243">
        <v>0</v>
      </c>
      <c r="D127" s="243">
        <v>0</v>
      </c>
      <c r="E127" s="249">
        <v>1.0005463212167272</v>
      </c>
      <c r="F127" s="243">
        <v>0</v>
      </c>
      <c r="G127" s="243">
        <v>0</v>
      </c>
      <c r="H127" s="245" t="s">
        <v>446</v>
      </c>
      <c r="I127" s="243">
        <v>0</v>
      </c>
      <c r="J127" s="243">
        <v>0</v>
      </c>
      <c r="K127" s="243">
        <v>0</v>
      </c>
      <c r="L127" s="249">
        <v>1</v>
      </c>
      <c r="M127" s="243">
        <v>0</v>
      </c>
      <c r="N127" s="243">
        <v>0</v>
      </c>
      <c r="O127" s="245" t="s">
        <v>446</v>
      </c>
      <c r="P127" s="243">
        <v>0</v>
      </c>
      <c r="Q127" s="243">
        <v>0</v>
      </c>
      <c r="R127" s="243">
        <v>0</v>
      </c>
      <c r="S127" s="249">
        <v>1</v>
      </c>
      <c r="T127" s="243">
        <v>0</v>
      </c>
      <c r="U127" s="243">
        <v>0</v>
      </c>
      <c r="V127" s="245" t="s">
        <v>446</v>
      </c>
      <c r="W127" s="243">
        <v>0</v>
      </c>
      <c r="X127" s="243">
        <v>0</v>
      </c>
      <c r="Y127" s="243">
        <v>0</v>
      </c>
      <c r="Z127" s="249">
        <v>1</v>
      </c>
      <c r="AA127" s="243">
        <v>0</v>
      </c>
      <c r="AB127" s="243">
        <v>0</v>
      </c>
      <c r="AC127" s="242" t="s">
        <v>464</v>
      </c>
      <c r="AD127" s="243">
        <v>0</v>
      </c>
      <c r="AE127" s="243">
        <v>0</v>
      </c>
      <c r="AF127" s="243">
        <v>0</v>
      </c>
      <c r="AG127" s="249">
        <v>1.0005195413165837</v>
      </c>
      <c r="AH127" s="243">
        <v>0</v>
      </c>
      <c r="AI127" s="243">
        <v>0</v>
      </c>
    </row>
    <row r="128" spans="1:35" x14ac:dyDescent="0.25">
      <c r="A128" s="242" t="s">
        <v>222</v>
      </c>
      <c r="B128" s="243">
        <v>0</v>
      </c>
      <c r="C128" s="243">
        <v>0</v>
      </c>
      <c r="D128" s="243">
        <v>0</v>
      </c>
      <c r="E128" s="249">
        <v>1.0005463212167272</v>
      </c>
      <c r="F128" s="243">
        <v>0</v>
      </c>
      <c r="G128" s="243">
        <v>0</v>
      </c>
      <c r="H128" s="242" t="s">
        <v>464</v>
      </c>
      <c r="I128" s="243">
        <v>0</v>
      </c>
      <c r="J128" s="243">
        <v>0</v>
      </c>
      <c r="K128" s="243">
        <v>0</v>
      </c>
      <c r="L128" s="249">
        <v>1</v>
      </c>
      <c r="M128" s="243">
        <v>0</v>
      </c>
      <c r="N128" s="243">
        <v>0</v>
      </c>
      <c r="O128" s="242" t="s">
        <v>464</v>
      </c>
      <c r="P128" s="243">
        <v>0</v>
      </c>
      <c r="Q128" s="243">
        <v>0</v>
      </c>
      <c r="R128" s="243">
        <v>0</v>
      </c>
      <c r="S128" s="249">
        <v>1</v>
      </c>
      <c r="T128" s="243">
        <v>0</v>
      </c>
      <c r="U128" s="243">
        <v>0</v>
      </c>
      <c r="V128" s="242" t="s">
        <v>464</v>
      </c>
      <c r="W128" s="243">
        <v>0</v>
      </c>
      <c r="X128" s="243">
        <v>0</v>
      </c>
      <c r="Y128" s="243">
        <v>0</v>
      </c>
      <c r="Z128" s="249">
        <v>1</v>
      </c>
      <c r="AA128" s="243">
        <v>0</v>
      </c>
      <c r="AB128" s="243">
        <v>0</v>
      </c>
      <c r="AC128" s="242" t="s">
        <v>222</v>
      </c>
      <c r="AD128" s="243">
        <v>0</v>
      </c>
      <c r="AE128" s="243">
        <v>0</v>
      </c>
      <c r="AF128" s="243">
        <v>0</v>
      </c>
      <c r="AG128" s="249">
        <v>1.0005195413165837</v>
      </c>
      <c r="AH128" s="243">
        <v>0</v>
      </c>
      <c r="AI128" s="243">
        <v>0</v>
      </c>
    </row>
    <row r="129" spans="1:35" x14ac:dyDescent="0.25">
      <c r="A129" s="242" t="s">
        <v>389</v>
      </c>
      <c r="B129" s="243">
        <v>0</v>
      </c>
      <c r="C129" s="243">
        <v>0</v>
      </c>
      <c r="D129" s="243">
        <v>0</v>
      </c>
      <c r="E129" s="249">
        <v>1.0005463212167272</v>
      </c>
      <c r="F129" s="243">
        <v>0</v>
      </c>
      <c r="G129" s="243">
        <v>0</v>
      </c>
      <c r="H129" s="242" t="s">
        <v>222</v>
      </c>
      <c r="I129" s="243">
        <v>0</v>
      </c>
      <c r="J129" s="243">
        <v>0</v>
      </c>
      <c r="K129" s="243">
        <v>0</v>
      </c>
      <c r="L129" s="249">
        <v>1</v>
      </c>
      <c r="M129" s="243">
        <v>0</v>
      </c>
      <c r="N129" s="243">
        <v>0</v>
      </c>
      <c r="O129" s="242" t="s">
        <v>222</v>
      </c>
      <c r="P129" s="243">
        <v>0</v>
      </c>
      <c r="Q129" s="243">
        <v>0</v>
      </c>
      <c r="R129" s="243">
        <v>0</v>
      </c>
      <c r="S129" s="249">
        <v>1</v>
      </c>
      <c r="T129" s="243">
        <v>0</v>
      </c>
      <c r="U129" s="243">
        <v>0</v>
      </c>
      <c r="V129" s="242" t="s">
        <v>222</v>
      </c>
      <c r="W129" s="243">
        <v>0</v>
      </c>
      <c r="X129" s="243">
        <v>0</v>
      </c>
      <c r="Y129" s="243">
        <v>0</v>
      </c>
      <c r="Z129" s="249">
        <v>1</v>
      </c>
      <c r="AA129" s="243">
        <v>0</v>
      </c>
      <c r="AB129" s="243">
        <v>0</v>
      </c>
      <c r="AC129" s="242" t="s">
        <v>389</v>
      </c>
      <c r="AD129" s="243">
        <v>0</v>
      </c>
      <c r="AE129" s="243">
        <v>0</v>
      </c>
      <c r="AF129" s="243">
        <v>0</v>
      </c>
      <c r="AG129" s="249">
        <v>1.0005195413165837</v>
      </c>
      <c r="AH129" s="243">
        <v>0</v>
      </c>
      <c r="AI129" s="243">
        <v>0</v>
      </c>
    </row>
    <row r="130" spans="1:35" x14ac:dyDescent="0.25">
      <c r="A130" s="242" t="s">
        <v>391</v>
      </c>
      <c r="B130" s="243">
        <v>0</v>
      </c>
      <c r="C130" s="243">
        <v>0</v>
      </c>
      <c r="D130" s="243">
        <v>0</v>
      </c>
      <c r="E130" s="249">
        <v>1.0005463212167272</v>
      </c>
      <c r="F130" s="243">
        <v>0</v>
      </c>
      <c r="G130" s="243">
        <v>0</v>
      </c>
      <c r="H130" s="242" t="s">
        <v>389</v>
      </c>
      <c r="I130" s="243">
        <v>0</v>
      </c>
      <c r="J130" s="243">
        <v>0</v>
      </c>
      <c r="K130" s="243">
        <v>0</v>
      </c>
      <c r="L130" s="249">
        <v>1</v>
      </c>
      <c r="M130" s="243">
        <v>0</v>
      </c>
      <c r="N130" s="243">
        <v>0</v>
      </c>
      <c r="O130" s="242" t="s">
        <v>389</v>
      </c>
      <c r="P130" s="243">
        <v>0</v>
      </c>
      <c r="Q130" s="243">
        <v>0</v>
      </c>
      <c r="R130" s="243">
        <v>0</v>
      </c>
      <c r="S130" s="249">
        <v>1</v>
      </c>
      <c r="T130" s="243">
        <v>0</v>
      </c>
      <c r="U130" s="243">
        <v>0</v>
      </c>
      <c r="V130" s="242" t="s">
        <v>389</v>
      </c>
      <c r="W130" s="243">
        <v>0</v>
      </c>
      <c r="X130" s="243">
        <v>0</v>
      </c>
      <c r="Y130" s="243">
        <v>0</v>
      </c>
      <c r="Z130" s="249">
        <v>1</v>
      </c>
      <c r="AA130" s="243">
        <v>0</v>
      </c>
      <c r="AB130" s="243">
        <v>0</v>
      </c>
      <c r="AC130" s="242" t="s">
        <v>391</v>
      </c>
      <c r="AD130" s="243">
        <v>0</v>
      </c>
      <c r="AE130" s="243">
        <v>0</v>
      </c>
      <c r="AF130" s="243">
        <v>0</v>
      </c>
      <c r="AG130" s="249">
        <v>1.0005195413165837</v>
      </c>
      <c r="AH130" s="243">
        <v>0</v>
      </c>
      <c r="AI130" s="243">
        <v>0</v>
      </c>
    </row>
    <row r="131" spans="1:35" x14ac:dyDescent="0.25">
      <c r="A131" s="242" t="s">
        <v>392</v>
      </c>
      <c r="B131" s="243">
        <v>0</v>
      </c>
      <c r="C131" s="243">
        <v>0</v>
      </c>
      <c r="D131" s="243">
        <v>0</v>
      </c>
      <c r="E131" s="249">
        <v>1.0005463212167272</v>
      </c>
      <c r="F131" s="243">
        <v>0</v>
      </c>
      <c r="G131" s="243">
        <v>0</v>
      </c>
      <c r="H131" s="242" t="s">
        <v>391</v>
      </c>
      <c r="I131" s="243">
        <v>0</v>
      </c>
      <c r="J131" s="243">
        <v>0</v>
      </c>
      <c r="K131" s="243">
        <v>0</v>
      </c>
      <c r="L131" s="249">
        <v>1</v>
      </c>
      <c r="M131" s="243">
        <v>0</v>
      </c>
      <c r="N131" s="243">
        <v>0</v>
      </c>
      <c r="O131" s="242" t="s">
        <v>391</v>
      </c>
      <c r="P131" s="243">
        <v>0</v>
      </c>
      <c r="Q131" s="243">
        <v>0</v>
      </c>
      <c r="R131" s="243">
        <v>0</v>
      </c>
      <c r="S131" s="249">
        <v>1</v>
      </c>
      <c r="T131" s="243">
        <v>0</v>
      </c>
      <c r="U131" s="243">
        <v>0</v>
      </c>
      <c r="V131" s="242" t="s">
        <v>391</v>
      </c>
      <c r="W131" s="243">
        <v>0</v>
      </c>
      <c r="X131" s="243">
        <v>0</v>
      </c>
      <c r="Y131" s="243">
        <v>0</v>
      </c>
      <c r="Z131" s="249">
        <v>1</v>
      </c>
      <c r="AA131" s="243">
        <v>0</v>
      </c>
      <c r="AB131" s="243">
        <v>0</v>
      </c>
      <c r="AC131" s="242" t="s">
        <v>392</v>
      </c>
      <c r="AD131" s="243">
        <v>0</v>
      </c>
      <c r="AE131" s="243">
        <v>0</v>
      </c>
      <c r="AF131" s="243">
        <v>0</v>
      </c>
      <c r="AG131" s="249">
        <v>1.0005195413165837</v>
      </c>
      <c r="AH131" s="243">
        <v>0</v>
      </c>
      <c r="AI131" s="243">
        <v>0</v>
      </c>
    </row>
    <row r="132" spans="1:35" x14ac:dyDescent="0.25">
      <c r="A132" s="242" t="s">
        <v>467</v>
      </c>
      <c r="B132" s="243">
        <v>0</v>
      </c>
      <c r="C132" s="243">
        <v>0</v>
      </c>
      <c r="D132" s="243">
        <v>0</v>
      </c>
      <c r="E132" s="249">
        <v>1.0005463212167272</v>
      </c>
      <c r="F132" s="243">
        <v>0</v>
      </c>
      <c r="G132" s="243">
        <v>0</v>
      </c>
      <c r="H132" s="242" t="s">
        <v>392</v>
      </c>
      <c r="I132" s="243">
        <v>0</v>
      </c>
      <c r="J132" s="243">
        <v>0</v>
      </c>
      <c r="K132" s="243">
        <v>0</v>
      </c>
      <c r="L132" s="249">
        <v>1</v>
      </c>
      <c r="M132" s="243">
        <v>0</v>
      </c>
      <c r="N132" s="243">
        <v>0</v>
      </c>
      <c r="O132" s="242" t="s">
        <v>392</v>
      </c>
      <c r="P132" s="243">
        <v>0</v>
      </c>
      <c r="Q132" s="243">
        <v>0</v>
      </c>
      <c r="R132" s="243">
        <v>0</v>
      </c>
      <c r="S132" s="249">
        <v>1</v>
      </c>
      <c r="T132" s="243">
        <v>0</v>
      </c>
      <c r="U132" s="243">
        <v>0</v>
      </c>
      <c r="V132" s="242" t="s">
        <v>392</v>
      </c>
      <c r="W132" s="243">
        <v>0</v>
      </c>
      <c r="X132" s="243">
        <v>0</v>
      </c>
      <c r="Y132" s="243">
        <v>0</v>
      </c>
      <c r="Z132" s="249">
        <v>1</v>
      </c>
      <c r="AA132" s="243">
        <v>0</v>
      </c>
      <c r="AB132" s="243">
        <v>0</v>
      </c>
      <c r="AC132" s="242" t="s">
        <v>467</v>
      </c>
      <c r="AD132" s="243">
        <v>0</v>
      </c>
      <c r="AE132" s="243">
        <v>0</v>
      </c>
      <c r="AF132" s="243">
        <v>0</v>
      </c>
      <c r="AG132" s="249">
        <v>1.0005195413165837</v>
      </c>
      <c r="AH132" s="243">
        <v>0</v>
      </c>
      <c r="AI132" s="243">
        <v>0</v>
      </c>
    </row>
    <row r="133" spans="1:35" x14ac:dyDescent="0.25">
      <c r="A133" s="242" t="s">
        <v>393</v>
      </c>
      <c r="B133" s="243">
        <v>0</v>
      </c>
      <c r="C133" s="243">
        <v>0</v>
      </c>
      <c r="D133" s="243">
        <v>0</v>
      </c>
      <c r="E133" s="249">
        <v>1.0005463212167272</v>
      </c>
      <c r="F133" s="243">
        <v>0</v>
      </c>
      <c r="G133" s="243">
        <v>0</v>
      </c>
      <c r="H133" s="242" t="s">
        <v>467</v>
      </c>
      <c r="I133" s="243">
        <v>0</v>
      </c>
      <c r="J133" s="243">
        <v>0</v>
      </c>
      <c r="K133" s="243">
        <v>0</v>
      </c>
      <c r="L133" s="249">
        <v>1</v>
      </c>
      <c r="M133" s="243">
        <v>0</v>
      </c>
      <c r="N133" s="243">
        <v>0</v>
      </c>
      <c r="O133" s="242" t="s">
        <v>467</v>
      </c>
      <c r="P133" s="243">
        <v>0</v>
      </c>
      <c r="Q133" s="243">
        <v>0</v>
      </c>
      <c r="R133" s="243">
        <v>0</v>
      </c>
      <c r="S133" s="249">
        <v>1</v>
      </c>
      <c r="T133" s="243">
        <v>0</v>
      </c>
      <c r="U133" s="243">
        <v>0</v>
      </c>
      <c r="V133" s="242" t="s">
        <v>467</v>
      </c>
      <c r="W133" s="243">
        <v>0</v>
      </c>
      <c r="X133" s="243">
        <v>0</v>
      </c>
      <c r="Y133" s="243">
        <v>0</v>
      </c>
      <c r="Z133" s="249">
        <v>1</v>
      </c>
      <c r="AA133" s="243">
        <v>0</v>
      </c>
      <c r="AB133" s="243">
        <v>0</v>
      </c>
      <c r="AC133" s="242" t="s">
        <v>393</v>
      </c>
      <c r="AD133" s="243">
        <v>0</v>
      </c>
      <c r="AE133" s="243">
        <v>0</v>
      </c>
      <c r="AF133" s="243">
        <v>0</v>
      </c>
      <c r="AG133" s="249">
        <v>1.0005195413165837</v>
      </c>
      <c r="AH133" s="243">
        <v>0</v>
      </c>
      <c r="AI133" s="243">
        <v>0</v>
      </c>
    </row>
    <row r="134" spans="1:35" x14ac:dyDescent="0.25">
      <c r="A134" s="242" t="s">
        <v>468</v>
      </c>
      <c r="B134" s="243">
        <v>0</v>
      </c>
      <c r="C134" s="243">
        <v>0</v>
      </c>
      <c r="D134" s="243">
        <v>0</v>
      </c>
      <c r="E134" s="249">
        <v>1.0005463212167272</v>
      </c>
      <c r="F134" s="243">
        <v>0</v>
      </c>
      <c r="G134" s="243">
        <v>0</v>
      </c>
      <c r="H134" s="242" t="s">
        <v>393</v>
      </c>
      <c r="I134" s="243">
        <v>0</v>
      </c>
      <c r="J134" s="243">
        <v>0</v>
      </c>
      <c r="K134" s="243">
        <v>0</v>
      </c>
      <c r="L134" s="249">
        <v>1</v>
      </c>
      <c r="M134" s="243">
        <v>0</v>
      </c>
      <c r="N134" s="243">
        <v>0</v>
      </c>
      <c r="O134" s="242" t="s">
        <v>393</v>
      </c>
      <c r="P134" s="243">
        <v>0</v>
      </c>
      <c r="Q134" s="243">
        <v>0</v>
      </c>
      <c r="R134" s="243">
        <v>0</v>
      </c>
      <c r="S134" s="249">
        <v>1</v>
      </c>
      <c r="T134" s="243">
        <v>0</v>
      </c>
      <c r="U134" s="243">
        <v>0</v>
      </c>
      <c r="V134" s="242" t="s">
        <v>393</v>
      </c>
      <c r="W134" s="243">
        <v>0</v>
      </c>
      <c r="X134" s="243">
        <v>0</v>
      </c>
      <c r="Y134" s="243">
        <v>0</v>
      </c>
      <c r="Z134" s="249">
        <v>1</v>
      </c>
      <c r="AA134" s="243">
        <v>0</v>
      </c>
      <c r="AB134" s="243">
        <v>0</v>
      </c>
      <c r="AC134" s="242" t="s">
        <v>468</v>
      </c>
      <c r="AD134" s="243">
        <v>0</v>
      </c>
      <c r="AE134" s="243">
        <v>0</v>
      </c>
      <c r="AF134" s="243">
        <v>0</v>
      </c>
      <c r="AG134" s="249">
        <v>1.0005195413165837</v>
      </c>
      <c r="AH134" s="243">
        <v>0</v>
      </c>
      <c r="AI134" s="243">
        <v>0</v>
      </c>
    </row>
    <row r="135" spans="1:35" ht="25" x14ac:dyDescent="0.25">
      <c r="A135" s="242" t="s">
        <v>469</v>
      </c>
      <c r="B135" s="243">
        <v>0</v>
      </c>
      <c r="C135" s="243">
        <v>0</v>
      </c>
      <c r="D135" s="243">
        <v>0</v>
      </c>
      <c r="E135" s="249">
        <v>1.0005463212167272</v>
      </c>
      <c r="F135" s="243">
        <v>0</v>
      </c>
      <c r="G135" s="243">
        <v>0</v>
      </c>
      <c r="H135" s="242" t="s">
        <v>468</v>
      </c>
      <c r="I135" s="243">
        <v>0</v>
      </c>
      <c r="J135" s="243">
        <v>0</v>
      </c>
      <c r="K135" s="243">
        <v>0</v>
      </c>
      <c r="L135" s="249">
        <v>1</v>
      </c>
      <c r="M135" s="243">
        <v>0</v>
      </c>
      <c r="N135" s="243">
        <v>0</v>
      </c>
      <c r="O135" s="242" t="s">
        <v>468</v>
      </c>
      <c r="P135" s="243">
        <v>0</v>
      </c>
      <c r="Q135" s="243">
        <v>0</v>
      </c>
      <c r="R135" s="243">
        <v>0</v>
      </c>
      <c r="S135" s="249">
        <v>1</v>
      </c>
      <c r="T135" s="243">
        <v>0</v>
      </c>
      <c r="U135" s="243">
        <v>0</v>
      </c>
      <c r="V135" s="242" t="s">
        <v>468</v>
      </c>
      <c r="W135" s="243">
        <v>0</v>
      </c>
      <c r="X135" s="243">
        <v>0</v>
      </c>
      <c r="Y135" s="243">
        <v>0</v>
      </c>
      <c r="Z135" s="249">
        <v>1</v>
      </c>
      <c r="AA135" s="243">
        <v>0</v>
      </c>
      <c r="AB135" s="243">
        <v>0</v>
      </c>
      <c r="AC135" s="242" t="s">
        <v>469</v>
      </c>
      <c r="AD135" s="243">
        <v>0</v>
      </c>
      <c r="AE135" s="243">
        <v>0</v>
      </c>
      <c r="AF135" s="243">
        <v>0</v>
      </c>
      <c r="AG135" s="249">
        <v>1.0005195413165837</v>
      </c>
      <c r="AH135" s="243">
        <v>0</v>
      </c>
      <c r="AI135" s="243">
        <v>0</v>
      </c>
    </row>
    <row r="136" spans="1:35" ht="25" x14ac:dyDescent="0.25">
      <c r="A136" s="242" t="s">
        <v>244</v>
      </c>
      <c r="B136" s="243">
        <v>0</v>
      </c>
      <c r="C136" s="243">
        <v>0</v>
      </c>
      <c r="D136" s="243">
        <v>0</v>
      </c>
      <c r="E136" s="249">
        <v>1.0005463212167272</v>
      </c>
      <c r="F136" s="243">
        <v>0</v>
      </c>
      <c r="G136" s="243">
        <v>0</v>
      </c>
      <c r="H136" s="242" t="s">
        <v>469</v>
      </c>
      <c r="I136" s="243">
        <v>0</v>
      </c>
      <c r="J136" s="243">
        <v>0</v>
      </c>
      <c r="K136" s="243">
        <v>0</v>
      </c>
      <c r="L136" s="249">
        <v>1</v>
      </c>
      <c r="M136" s="243">
        <v>0</v>
      </c>
      <c r="N136" s="243">
        <v>0</v>
      </c>
      <c r="O136" s="242" t="s">
        <v>469</v>
      </c>
      <c r="P136" s="243">
        <v>0</v>
      </c>
      <c r="Q136" s="243">
        <v>0</v>
      </c>
      <c r="R136" s="243">
        <v>0</v>
      </c>
      <c r="S136" s="249">
        <v>1</v>
      </c>
      <c r="T136" s="243">
        <v>0</v>
      </c>
      <c r="U136" s="243">
        <v>0</v>
      </c>
      <c r="V136" s="242" t="s">
        <v>469</v>
      </c>
      <c r="W136" s="243">
        <v>0</v>
      </c>
      <c r="X136" s="243">
        <v>0</v>
      </c>
      <c r="Y136" s="243">
        <v>0</v>
      </c>
      <c r="Z136" s="249">
        <v>1</v>
      </c>
      <c r="AA136" s="243">
        <v>0</v>
      </c>
      <c r="AB136" s="243">
        <v>0</v>
      </c>
      <c r="AC136" s="242" t="s">
        <v>244</v>
      </c>
      <c r="AD136" s="243">
        <v>0</v>
      </c>
      <c r="AE136" s="243">
        <v>0</v>
      </c>
      <c r="AF136" s="243">
        <v>0</v>
      </c>
      <c r="AG136" s="249">
        <v>1.0005195413165837</v>
      </c>
      <c r="AH136" s="243">
        <v>0</v>
      </c>
      <c r="AI136" s="243">
        <v>0</v>
      </c>
    </row>
    <row r="137" spans="1:35" x14ac:dyDescent="0.25">
      <c r="A137" s="242" t="s">
        <v>396</v>
      </c>
      <c r="B137" s="243">
        <v>0</v>
      </c>
      <c r="C137" s="243">
        <v>0</v>
      </c>
      <c r="D137" s="243">
        <v>0</v>
      </c>
      <c r="E137" s="249">
        <v>1.0005463212167272</v>
      </c>
      <c r="F137" s="243">
        <v>0</v>
      </c>
      <c r="G137" s="243">
        <v>0</v>
      </c>
      <c r="H137" s="242" t="s">
        <v>244</v>
      </c>
      <c r="I137" s="243">
        <v>0</v>
      </c>
      <c r="J137" s="243">
        <v>0</v>
      </c>
      <c r="K137" s="243">
        <v>0</v>
      </c>
      <c r="L137" s="249">
        <v>1</v>
      </c>
      <c r="M137" s="243">
        <v>0</v>
      </c>
      <c r="N137" s="243">
        <v>0</v>
      </c>
      <c r="O137" s="242" t="s">
        <v>244</v>
      </c>
      <c r="P137" s="243">
        <v>0</v>
      </c>
      <c r="Q137" s="243">
        <v>0</v>
      </c>
      <c r="R137" s="243">
        <v>0</v>
      </c>
      <c r="S137" s="249">
        <v>1</v>
      </c>
      <c r="T137" s="243">
        <v>0</v>
      </c>
      <c r="U137" s="243">
        <v>0</v>
      </c>
      <c r="V137" s="242" t="s">
        <v>244</v>
      </c>
      <c r="W137" s="243">
        <v>0</v>
      </c>
      <c r="X137" s="243">
        <v>0</v>
      </c>
      <c r="Y137" s="243">
        <v>0</v>
      </c>
      <c r="Z137" s="249">
        <v>1</v>
      </c>
      <c r="AA137" s="243">
        <v>0</v>
      </c>
      <c r="AB137" s="243">
        <v>0</v>
      </c>
      <c r="AC137" s="242" t="s">
        <v>396</v>
      </c>
      <c r="AD137" s="243">
        <v>0</v>
      </c>
      <c r="AE137" s="243">
        <v>0</v>
      </c>
      <c r="AF137" s="243">
        <v>0</v>
      </c>
      <c r="AG137" s="249">
        <v>1.0005195413165837</v>
      </c>
      <c r="AH137" s="243">
        <v>0</v>
      </c>
      <c r="AI137" s="243">
        <v>0</v>
      </c>
    </row>
    <row r="138" spans="1:35" x14ac:dyDescent="0.25">
      <c r="A138" s="242" t="s">
        <v>257</v>
      </c>
      <c r="B138" s="243">
        <v>0</v>
      </c>
      <c r="C138" s="243">
        <v>0</v>
      </c>
      <c r="D138" s="243">
        <v>0</v>
      </c>
      <c r="E138" s="249">
        <v>1.0005463212167272</v>
      </c>
      <c r="F138" s="243">
        <v>0</v>
      </c>
      <c r="G138" s="243">
        <v>0</v>
      </c>
      <c r="H138" s="242" t="s">
        <v>396</v>
      </c>
      <c r="I138" s="243">
        <v>0</v>
      </c>
      <c r="J138" s="243">
        <v>0</v>
      </c>
      <c r="K138" s="243">
        <v>0</v>
      </c>
      <c r="L138" s="249">
        <v>1</v>
      </c>
      <c r="M138" s="243">
        <v>0</v>
      </c>
      <c r="N138" s="243">
        <v>0</v>
      </c>
      <c r="O138" s="242" t="s">
        <v>396</v>
      </c>
      <c r="P138" s="243">
        <v>0</v>
      </c>
      <c r="Q138" s="243">
        <v>0</v>
      </c>
      <c r="R138" s="243">
        <v>0</v>
      </c>
      <c r="S138" s="249">
        <v>1</v>
      </c>
      <c r="T138" s="243">
        <v>0</v>
      </c>
      <c r="U138" s="243">
        <v>0</v>
      </c>
      <c r="V138" s="242" t="s">
        <v>396</v>
      </c>
      <c r="W138" s="243">
        <v>0</v>
      </c>
      <c r="X138" s="243">
        <v>0</v>
      </c>
      <c r="Y138" s="243">
        <v>0</v>
      </c>
      <c r="Z138" s="249">
        <v>1</v>
      </c>
      <c r="AA138" s="243">
        <v>0</v>
      </c>
      <c r="AB138" s="243">
        <v>0</v>
      </c>
      <c r="AC138" s="242" t="s">
        <v>257</v>
      </c>
      <c r="AD138" s="243">
        <v>0</v>
      </c>
      <c r="AE138" s="243">
        <v>0</v>
      </c>
      <c r="AF138" s="243">
        <v>0</v>
      </c>
      <c r="AG138" s="249">
        <v>1.0005195413165837</v>
      </c>
      <c r="AH138" s="243">
        <v>0</v>
      </c>
      <c r="AI138" s="243">
        <v>0</v>
      </c>
    </row>
    <row r="139" spans="1:35" x14ac:dyDescent="0.25">
      <c r="A139" s="242" t="s">
        <v>439</v>
      </c>
      <c r="B139" s="243">
        <v>0</v>
      </c>
      <c r="C139" s="243">
        <v>0</v>
      </c>
      <c r="D139" s="243">
        <v>0</v>
      </c>
      <c r="E139" s="249">
        <v>1.0005463212167272</v>
      </c>
      <c r="F139" s="243">
        <v>0</v>
      </c>
      <c r="G139" s="243">
        <v>0</v>
      </c>
      <c r="H139" s="242" t="s">
        <v>257</v>
      </c>
      <c r="I139" s="243">
        <v>0</v>
      </c>
      <c r="J139" s="243">
        <v>0</v>
      </c>
      <c r="K139" s="243">
        <v>0</v>
      </c>
      <c r="L139" s="249">
        <v>1</v>
      </c>
      <c r="M139" s="243">
        <v>0</v>
      </c>
      <c r="N139" s="243">
        <v>0</v>
      </c>
      <c r="O139" s="242" t="s">
        <v>257</v>
      </c>
      <c r="P139" s="243">
        <v>0</v>
      </c>
      <c r="Q139" s="243">
        <v>0</v>
      </c>
      <c r="R139" s="243">
        <v>0</v>
      </c>
      <c r="S139" s="249">
        <v>1</v>
      </c>
      <c r="T139" s="243">
        <v>0</v>
      </c>
      <c r="U139" s="243">
        <v>0</v>
      </c>
      <c r="V139" s="242" t="s">
        <v>257</v>
      </c>
      <c r="W139" s="243">
        <v>0</v>
      </c>
      <c r="X139" s="243">
        <v>0</v>
      </c>
      <c r="Y139" s="243">
        <v>0</v>
      </c>
      <c r="Z139" s="249">
        <v>1</v>
      </c>
      <c r="AA139" s="243">
        <v>0</v>
      </c>
      <c r="AB139" s="243">
        <v>0</v>
      </c>
      <c r="AC139" s="242" t="s">
        <v>439</v>
      </c>
      <c r="AD139" s="243">
        <v>0</v>
      </c>
      <c r="AE139" s="243">
        <v>0</v>
      </c>
      <c r="AF139" s="243">
        <v>0</v>
      </c>
      <c r="AG139" s="249">
        <v>1.0005195413165837</v>
      </c>
      <c r="AH139" s="243">
        <v>0</v>
      </c>
      <c r="AI139" s="243">
        <v>0</v>
      </c>
    </row>
    <row r="140" spans="1:35" x14ac:dyDescent="0.25">
      <c r="A140" s="242" t="s">
        <v>403</v>
      </c>
      <c r="B140" s="243">
        <v>0</v>
      </c>
      <c r="C140" s="243">
        <v>0</v>
      </c>
      <c r="D140" s="243">
        <v>0</v>
      </c>
      <c r="E140" s="249">
        <v>1.0005463212167272</v>
      </c>
      <c r="F140" s="243">
        <v>0</v>
      </c>
      <c r="G140" s="243">
        <v>0</v>
      </c>
      <c r="H140" s="242" t="s">
        <v>439</v>
      </c>
      <c r="I140" s="243">
        <v>0</v>
      </c>
      <c r="J140" s="243">
        <v>0</v>
      </c>
      <c r="K140" s="243">
        <v>0</v>
      </c>
      <c r="L140" s="249">
        <v>1</v>
      </c>
      <c r="M140" s="243">
        <v>0</v>
      </c>
      <c r="N140" s="243">
        <v>0</v>
      </c>
      <c r="O140" s="242" t="s">
        <v>439</v>
      </c>
      <c r="P140" s="243">
        <v>0</v>
      </c>
      <c r="Q140" s="243">
        <v>0</v>
      </c>
      <c r="R140" s="243">
        <v>0</v>
      </c>
      <c r="S140" s="249">
        <v>1</v>
      </c>
      <c r="T140" s="243">
        <v>0</v>
      </c>
      <c r="U140" s="243">
        <v>0</v>
      </c>
      <c r="V140" s="242" t="s">
        <v>439</v>
      </c>
      <c r="W140" s="243">
        <v>0</v>
      </c>
      <c r="X140" s="243">
        <v>0</v>
      </c>
      <c r="Y140" s="243">
        <v>0</v>
      </c>
      <c r="Z140" s="249">
        <v>1</v>
      </c>
      <c r="AA140" s="243">
        <v>0</v>
      </c>
      <c r="AB140" s="243">
        <v>0</v>
      </c>
      <c r="AC140" s="242" t="s">
        <v>403</v>
      </c>
      <c r="AD140" s="243">
        <v>0</v>
      </c>
      <c r="AE140" s="243">
        <v>0</v>
      </c>
      <c r="AF140" s="243">
        <v>0</v>
      </c>
      <c r="AG140" s="249">
        <v>1.0005195413165837</v>
      </c>
      <c r="AH140" s="243">
        <v>0</v>
      </c>
      <c r="AI140" s="243">
        <v>0</v>
      </c>
    </row>
    <row r="141" spans="1:35" x14ac:dyDescent="0.25">
      <c r="A141" s="242" t="s">
        <v>471</v>
      </c>
      <c r="B141" s="243">
        <v>0</v>
      </c>
      <c r="C141" s="243">
        <v>0</v>
      </c>
      <c r="D141" s="243">
        <v>0</v>
      </c>
      <c r="E141" s="249">
        <v>1.0005463212167272</v>
      </c>
      <c r="F141" s="243">
        <v>0</v>
      </c>
      <c r="G141" s="243">
        <v>0</v>
      </c>
      <c r="H141" s="242" t="s">
        <v>403</v>
      </c>
      <c r="I141" s="243">
        <v>0</v>
      </c>
      <c r="J141" s="243">
        <v>0</v>
      </c>
      <c r="K141" s="243">
        <v>0</v>
      </c>
      <c r="L141" s="249">
        <v>1</v>
      </c>
      <c r="M141" s="243">
        <v>0</v>
      </c>
      <c r="N141" s="243">
        <v>0</v>
      </c>
      <c r="O141" s="242" t="s">
        <v>403</v>
      </c>
      <c r="P141" s="243">
        <v>0</v>
      </c>
      <c r="Q141" s="243">
        <v>0</v>
      </c>
      <c r="R141" s="243">
        <v>0</v>
      </c>
      <c r="S141" s="249">
        <v>1</v>
      </c>
      <c r="T141" s="243">
        <v>0</v>
      </c>
      <c r="U141" s="243">
        <v>0</v>
      </c>
      <c r="V141" s="242" t="s">
        <v>403</v>
      </c>
      <c r="W141" s="243">
        <v>0</v>
      </c>
      <c r="X141" s="243">
        <v>0</v>
      </c>
      <c r="Y141" s="243">
        <v>0</v>
      </c>
      <c r="Z141" s="249">
        <v>1</v>
      </c>
      <c r="AA141" s="243">
        <v>0</v>
      </c>
      <c r="AB141" s="243">
        <v>0</v>
      </c>
      <c r="AC141" s="242" t="s">
        <v>471</v>
      </c>
      <c r="AD141" s="243">
        <v>0</v>
      </c>
      <c r="AE141" s="243">
        <v>0</v>
      </c>
      <c r="AF141" s="243">
        <v>0</v>
      </c>
      <c r="AG141" s="249">
        <v>1.0005195413165837</v>
      </c>
      <c r="AH141" s="243">
        <v>0</v>
      </c>
      <c r="AI141" s="243">
        <v>0</v>
      </c>
    </row>
    <row r="142" spans="1:35" x14ac:dyDescent="0.25">
      <c r="A142" s="242" t="s">
        <v>405</v>
      </c>
      <c r="B142" s="243">
        <v>0</v>
      </c>
      <c r="C142" s="243">
        <v>0</v>
      </c>
      <c r="D142" s="243">
        <v>0</v>
      </c>
      <c r="E142" s="249">
        <v>1.0005463212167272</v>
      </c>
      <c r="F142" s="243">
        <v>0</v>
      </c>
      <c r="G142" s="243">
        <v>0</v>
      </c>
      <c r="H142" s="242" t="s">
        <v>471</v>
      </c>
      <c r="I142" s="243">
        <v>0</v>
      </c>
      <c r="J142" s="243">
        <v>0</v>
      </c>
      <c r="K142" s="243">
        <v>0</v>
      </c>
      <c r="L142" s="249">
        <v>1</v>
      </c>
      <c r="M142" s="243">
        <v>0</v>
      </c>
      <c r="N142" s="243">
        <v>0</v>
      </c>
      <c r="O142" s="242" t="s">
        <v>471</v>
      </c>
      <c r="P142" s="243">
        <v>0</v>
      </c>
      <c r="Q142" s="243">
        <v>0</v>
      </c>
      <c r="R142" s="243">
        <v>0</v>
      </c>
      <c r="S142" s="249">
        <v>1</v>
      </c>
      <c r="T142" s="243">
        <v>0</v>
      </c>
      <c r="U142" s="243">
        <v>0</v>
      </c>
      <c r="V142" s="242" t="s">
        <v>471</v>
      </c>
      <c r="W142" s="243">
        <v>0</v>
      </c>
      <c r="X142" s="243">
        <v>0</v>
      </c>
      <c r="Y142" s="243">
        <v>0</v>
      </c>
      <c r="Z142" s="249">
        <v>1</v>
      </c>
      <c r="AA142" s="243">
        <v>0</v>
      </c>
      <c r="AB142" s="243">
        <v>0</v>
      </c>
      <c r="AC142" s="242" t="s">
        <v>405</v>
      </c>
      <c r="AD142" s="243">
        <v>0</v>
      </c>
      <c r="AE142" s="243">
        <v>0</v>
      </c>
      <c r="AF142" s="243">
        <v>0</v>
      </c>
      <c r="AG142" s="249">
        <v>1.0005195413165837</v>
      </c>
      <c r="AH142" s="243">
        <v>0</v>
      </c>
      <c r="AI142" s="243">
        <v>0</v>
      </c>
    </row>
    <row r="143" spans="1:35" x14ac:dyDescent="0.25">
      <c r="A143" s="242" t="s">
        <v>406</v>
      </c>
      <c r="B143" s="243">
        <v>0</v>
      </c>
      <c r="C143" s="243">
        <v>0</v>
      </c>
      <c r="D143" s="243">
        <v>0</v>
      </c>
      <c r="E143" s="249">
        <v>1.0005463212167272</v>
      </c>
      <c r="F143" s="243">
        <v>0</v>
      </c>
      <c r="G143" s="243">
        <v>0</v>
      </c>
      <c r="H143" s="242" t="s">
        <v>405</v>
      </c>
      <c r="I143" s="243">
        <v>0</v>
      </c>
      <c r="J143" s="243">
        <v>0</v>
      </c>
      <c r="K143" s="243">
        <v>0</v>
      </c>
      <c r="L143" s="249">
        <v>1</v>
      </c>
      <c r="M143" s="243">
        <v>0</v>
      </c>
      <c r="N143" s="243">
        <v>0</v>
      </c>
      <c r="O143" s="242" t="s">
        <v>405</v>
      </c>
      <c r="P143" s="243">
        <v>0</v>
      </c>
      <c r="Q143" s="243">
        <v>0</v>
      </c>
      <c r="R143" s="243">
        <v>0</v>
      </c>
      <c r="S143" s="249">
        <v>1</v>
      </c>
      <c r="T143" s="243">
        <v>0</v>
      </c>
      <c r="U143" s="243">
        <v>0</v>
      </c>
      <c r="V143" s="242" t="s">
        <v>405</v>
      </c>
      <c r="W143" s="243">
        <v>0</v>
      </c>
      <c r="X143" s="243">
        <v>0</v>
      </c>
      <c r="Y143" s="243">
        <v>0</v>
      </c>
      <c r="Z143" s="249">
        <v>1</v>
      </c>
      <c r="AA143" s="243">
        <v>0</v>
      </c>
      <c r="AB143" s="243">
        <v>0</v>
      </c>
      <c r="AC143" s="242" t="s">
        <v>406</v>
      </c>
      <c r="AD143" s="243">
        <v>0</v>
      </c>
      <c r="AE143" s="243">
        <v>0</v>
      </c>
      <c r="AF143" s="243">
        <v>0</v>
      </c>
      <c r="AG143" s="249">
        <v>1.0005195413165837</v>
      </c>
      <c r="AH143" s="243">
        <v>0</v>
      </c>
      <c r="AI143" s="243">
        <v>0</v>
      </c>
    </row>
    <row r="144" spans="1:35" x14ac:dyDescent="0.25">
      <c r="A144" s="242" t="s">
        <v>407</v>
      </c>
      <c r="B144" s="243">
        <v>0</v>
      </c>
      <c r="C144" s="243">
        <v>0</v>
      </c>
      <c r="D144" s="243">
        <v>0</v>
      </c>
      <c r="E144" s="249">
        <v>1.0005463212167272</v>
      </c>
      <c r="F144" s="243">
        <v>0</v>
      </c>
      <c r="G144" s="243">
        <v>0</v>
      </c>
      <c r="H144" s="242" t="s">
        <v>406</v>
      </c>
      <c r="I144" s="243">
        <v>0</v>
      </c>
      <c r="J144" s="243">
        <v>0</v>
      </c>
      <c r="K144" s="243">
        <v>0</v>
      </c>
      <c r="L144" s="249">
        <v>1</v>
      </c>
      <c r="M144" s="243">
        <v>0</v>
      </c>
      <c r="N144" s="243">
        <v>0</v>
      </c>
      <c r="O144" s="242" t="s">
        <v>406</v>
      </c>
      <c r="P144" s="243">
        <v>0</v>
      </c>
      <c r="Q144" s="243">
        <v>0</v>
      </c>
      <c r="R144" s="243">
        <v>0</v>
      </c>
      <c r="S144" s="249">
        <v>1</v>
      </c>
      <c r="T144" s="243">
        <v>0</v>
      </c>
      <c r="U144" s="243">
        <v>0</v>
      </c>
      <c r="V144" s="242" t="s">
        <v>406</v>
      </c>
      <c r="W144" s="243">
        <v>0</v>
      </c>
      <c r="X144" s="243">
        <v>0</v>
      </c>
      <c r="Y144" s="243">
        <v>0</v>
      </c>
      <c r="Z144" s="249">
        <v>1</v>
      </c>
      <c r="AA144" s="243">
        <v>0</v>
      </c>
      <c r="AB144" s="243">
        <v>0</v>
      </c>
      <c r="AC144" s="242" t="s">
        <v>407</v>
      </c>
      <c r="AD144" s="243">
        <v>0</v>
      </c>
      <c r="AE144" s="243">
        <v>0</v>
      </c>
      <c r="AF144" s="243">
        <v>0</v>
      </c>
      <c r="AG144" s="249">
        <v>1.0005195413165837</v>
      </c>
      <c r="AH144" s="243">
        <v>0</v>
      </c>
      <c r="AI144" s="243">
        <v>0</v>
      </c>
    </row>
    <row r="145" spans="1:35" x14ac:dyDescent="0.25">
      <c r="A145" s="242" t="s">
        <v>267</v>
      </c>
      <c r="B145" s="243">
        <v>0</v>
      </c>
      <c r="C145" s="243">
        <v>0</v>
      </c>
      <c r="D145" s="243">
        <v>0</v>
      </c>
      <c r="E145" s="249">
        <v>1.0005463212167272</v>
      </c>
      <c r="F145" s="243">
        <v>0</v>
      </c>
      <c r="G145" s="243">
        <v>0</v>
      </c>
      <c r="H145" s="242" t="s">
        <v>407</v>
      </c>
      <c r="I145" s="243">
        <v>0</v>
      </c>
      <c r="J145" s="243">
        <v>0</v>
      </c>
      <c r="K145" s="243">
        <v>0</v>
      </c>
      <c r="L145" s="249">
        <v>1</v>
      </c>
      <c r="M145" s="243">
        <v>0</v>
      </c>
      <c r="N145" s="243">
        <v>0</v>
      </c>
      <c r="O145" s="242" t="s">
        <v>407</v>
      </c>
      <c r="P145" s="243">
        <v>0</v>
      </c>
      <c r="Q145" s="243">
        <v>0</v>
      </c>
      <c r="R145" s="243">
        <v>0</v>
      </c>
      <c r="S145" s="249">
        <v>1</v>
      </c>
      <c r="T145" s="243">
        <v>0</v>
      </c>
      <c r="U145" s="243">
        <v>0</v>
      </c>
      <c r="V145" s="242" t="s">
        <v>407</v>
      </c>
      <c r="W145" s="243">
        <v>0</v>
      </c>
      <c r="X145" s="243">
        <v>0</v>
      </c>
      <c r="Y145" s="243">
        <v>0</v>
      </c>
      <c r="Z145" s="249">
        <v>1</v>
      </c>
      <c r="AA145" s="243">
        <v>0</v>
      </c>
      <c r="AB145" s="243">
        <v>0</v>
      </c>
      <c r="AC145" s="242" t="s">
        <v>267</v>
      </c>
      <c r="AD145" s="243">
        <v>0</v>
      </c>
      <c r="AE145" s="243">
        <v>0</v>
      </c>
      <c r="AF145" s="243">
        <v>0</v>
      </c>
      <c r="AG145" s="249">
        <v>1.0005195413165837</v>
      </c>
      <c r="AH145" s="243">
        <v>0</v>
      </c>
      <c r="AI145" s="243">
        <v>0</v>
      </c>
    </row>
    <row r="146" spans="1:35" x14ac:dyDescent="0.25">
      <c r="A146" s="242" t="s">
        <v>226</v>
      </c>
      <c r="B146" s="243">
        <v>0</v>
      </c>
      <c r="C146" s="243">
        <v>0</v>
      </c>
      <c r="D146" s="243">
        <v>0</v>
      </c>
      <c r="E146" s="249">
        <v>1.0005463212167272</v>
      </c>
      <c r="F146" s="243">
        <v>0</v>
      </c>
      <c r="G146" s="243">
        <v>0</v>
      </c>
      <c r="H146" s="242" t="s">
        <v>267</v>
      </c>
      <c r="I146" s="243">
        <v>0</v>
      </c>
      <c r="J146" s="243">
        <v>0</v>
      </c>
      <c r="K146" s="243">
        <v>0</v>
      </c>
      <c r="L146" s="249">
        <v>1</v>
      </c>
      <c r="M146" s="243">
        <v>0</v>
      </c>
      <c r="N146" s="243">
        <v>0</v>
      </c>
      <c r="O146" s="242" t="s">
        <v>267</v>
      </c>
      <c r="P146" s="243">
        <v>0</v>
      </c>
      <c r="Q146" s="243">
        <v>0</v>
      </c>
      <c r="R146" s="243">
        <v>0</v>
      </c>
      <c r="S146" s="249">
        <v>1</v>
      </c>
      <c r="T146" s="243">
        <v>0</v>
      </c>
      <c r="U146" s="243">
        <v>0</v>
      </c>
      <c r="V146" s="242" t="s">
        <v>267</v>
      </c>
      <c r="W146" s="243">
        <v>0</v>
      </c>
      <c r="X146" s="243">
        <v>0</v>
      </c>
      <c r="Y146" s="243">
        <v>0</v>
      </c>
      <c r="Z146" s="249">
        <v>1</v>
      </c>
      <c r="AA146" s="243">
        <v>0</v>
      </c>
      <c r="AB146" s="243">
        <v>0</v>
      </c>
      <c r="AC146" s="242" t="s">
        <v>226</v>
      </c>
      <c r="AD146" s="243">
        <v>0</v>
      </c>
      <c r="AE146" s="243">
        <v>0</v>
      </c>
      <c r="AF146" s="243">
        <v>0</v>
      </c>
      <c r="AG146" s="249">
        <v>1.0005195413165837</v>
      </c>
      <c r="AH146" s="243">
        <v>0</v>
      </c>
      <c r="AI146" s="243">
        <v>0</v>
      </c>
    </row>
    <row r="147" spans="1:35" x14ac:dyDescent="0.25">
      <c r="A147" s="242" t="s">
        <v>231</v>
      </c>
      <c r="B147" s="249">
        <v>-3.9503611105130076</v>
      </c>
      <c r="C147" s="249">
        <v>-3.9503611105130076</v>
      </c>
      <c r="D147" s="243">
        <v>0</v>
      </c>
      <c r="E147" s="249">
        <v>1</v>
      </c>
      <c r="F147" s="243">
        <v>0</v>
      </c>
      <c r="G147" s="243">
        <v>0</v>
      </c>
      <c r="H147" s="242" t="s">
        <v>226</v>
      </c>
      <c r="I147" s="243">
        <v>0</v>
      </c>
      <c r="J147" s="243">
        <v>0</v>
      </c>
      <c r="K147" s="243">
        <v>0</v>
      </c>
      <c r="L147" s="249">
        <v>1</v>
      </c>
      <c r="M147" s="243">
        <v>0</v>
      </c>
      <c r="N147" s="243">
        <v>0</v>
      </c>
      <c r="O147" s="242" t="s">
        <v>226</v>
      </c>
      <c r="P147" s="243">
        <v>0</v>
      </c>
      <c r="Q147" s="243">
        <v>0</v>
      </c>
      <c r="R147" s="243">
        <v>0</v>
      </c>
      <c r="S147" s="249">
        <v>1</v>
      </c>
      <c r="T147" s="243">
        <v>0</v>
      </c>
      <c r="U147" s="243">
        <v>0</v>
      </c>
      <c r="V147" s="242" t="s">
        <v>226</v>
      </c>
      <c r="W147" s="243">
        <v>0</v>
      </c>
      <c r="X147" s="243">
        <v>0</v>
      </c>
      <c r="Y147" s="243">
        <v>0</v>
      </c>
      <c r="Z147" s="249">
        <v>1</v>
      </c>
      <c r="AA147" s="243">
        <v>0</v>
      </c>
      <c r="AB147" s="243">
        <v>0</v>
      </c>
      <c r="AC147" s="242" t="s">
        <v>305</v>
      </c>
      <c r="AD147" s="244">
        <v>-0.21851377429669397</v>
      </c>
      <c r="AE147" s="244">
        <v>-0.21851377429669397</v>
      </c>
      <c r="AF147" s="243">
        <v>0</v>
      </c>
      <c r="AG147" s="249">
        <v>1</v>
      </c>
      <c r="AH147" s="243">
        <v>0</v>
      </c>
      <c r="AI147" s="243">
        <v>0</v>
      </c>
    </row>
    <row r="148" spans="1:35" ht="25" x14ac:dyDescent="0.25">
      <c r="A148" s="242" t="s">
        <v>410</v>
      </c>
      <c r="B148" s="243">
        <v>0</v>
      </c>
      <c r="C148" s="243">
        <v>0</v>
      </c>
      <c r="D148" s="243">
        <v>0</v>
      </c>
      <c r="E148" s="249">
        <v>1</v>
      </c>
      <c r="F148" s="243">
        <v>0</v>
      </c>
      <c r="G148" s="243">
        <v>0</v>
      </c>
      <c r="H148" s="242" t="s">
        <v>410</v>
      </c>
      <c r="I148" s="243">
        <v>0</v>
      </c>
      <c r="J148" s="243">
        <v>0</v>
      </c>
      <c r="K148" s="243">
        <v>0</v>
      </c>
      <c r="L148" s="249">
        <v>1</v>
      </c>
      <c r="M148" s="243">
        <v>0</v>
      </c>
      <c r="N148" s="243">
        <v>0</v>
      </c>
      <c r="O148" s="242" t="s">
        <v>410</v>
      </c>
      <c r="P148" s="243">
        <v>0</v>
      </c>
      <c r="Q148" s="243">
        <v>0</v>
      </c>
      <c r="R148" s="243">
        <v>0</v>
      </c>
      <c r="S148" s="249">
        <v>1</v>
      </c>
      <c r="T148" s="243">
        <v>0</v>
      </c>
      <c r="U148" s="243">
        <v>0</v>
      </c>
      <c r="V148" s="242" t="s">
        <v>410</v>
      </c>
      <c r="W148" s="243">
        <v>0</v>
      </c>
      <c r="X148" s="243">
        <v>0</v>
      </c>
      <c r="Y148" s="243">
        <v>0</v>
      </c>
      <c r="Z148" s="249">
        <v>1</v>
      </c>
      <c r="AA148" s="243">
        <v>0</v>
      </c>
      <c r="AB148" s="243">
        <v>0</v>
      </c>
      <c r="AC148" s="242" t="s">
        <v>410</v>
      </c>
      <c r="AD148" s="243">
        <v>0</v>
      </c>
      <c r="AE148" s="243">
        <v>0</v>
      </c>
      <c r="AF148" s="243">
        <v>0</v>
      </c>
      <c r="AG148" s="249">
        <v>1</v>
      </c>
      <c r="AH148" s="243">
        <v>0</v>
      </c>
      <c r="AI148" s="243">
        <v>0</v>
      </c>
    </row>
    <row r="149" spans="1:35" x14ac:dyDescent="0.25">
      <c r="A149" s="243">
        <v>0</v>
      </c>
      <c r="B149" s="243">
        <v>0</v>
      </c>
      <c r="C149" s="243">
        <v>0</v>
      </c>
      <c r="D149" s="243">
        <v>0</v>
      </c>
      <c r="E149" s="249">
        <v>1</v>
      </c>
      <c r="F149" s="243">
        <v>0</v>
      </c>
      <c r="G149" s="243">
        <v>0</v>
      </c>
      <c r="H149" s="243">
        <v>0</v>
      </c>
      <c r="I149" s="243">
        <v>0</v>
      </c>
      <c r="J149" s="243">
        <v>0</v>
      </c>
      <c r="K149" s="243">
        <v>0</v>
      </c>
      <c r="L149" s="249">
        <v>1</v>
      </c>
      <c r="M149" s="243">
        <v>0</v>
      </c>
      <c r="N149" s="243">
        <v>0</v>
      </c>
      <c r="O149" s="243">
        <v>0</v>
      </c>
      <c r="P149" s="243">
        <v>0</v>
      </c>
      <c r="Q149" s="243">
        <v>0</v>
      </c>
      <c r="R149" s="243">
        <v>0</v>
      </c>
      <c r="S149" s="249">
        <v>1</v>
      </c>
      <c r="T149" s="243">
        <v>0</v>
      </c>
      <c r="U149" s="243">
        <v>0</v>
      </c>
      <c r="V149" s="243">
        <v>0</v>
      </c>
      <c r="W149" s="243">
        <v>0</v>
      </c>
      <c r="X149" s="243">
        <v>0</v>
      </c>
      <c r="Y149" s="243">
        <v>0</v>
      </c>
      <c r="Z149" s="249">
        <v>1</v>
      </c>
      <c r="AA149" s="243">
        <v>0</v>
      </c>
      <c r="AB149" s="243">
        <v>0</v>
      </c>
      <c r="AC149" s="243">
        <v>0</v>
      </c>
      <c r="AD149" s="243">
        <v>0</v>
      </c>
      <c r="AE149" s="243">
        <v>0</v>
      </c>
      <c r="AF149" s="243">
        <v>0</v>
      </c>
      <c r="AG149" s="249">
        <v>1</v>
      </c>
      <c r="AH149" s="243">
        <v>0</v>
      </c>
      <c r="AI149" s="243">
        <v>0</v>
      </c>
    </row>
    <row r="150" spans="1:35" x14ac:dyDescent="0.25">
      <c r="A150" s="243">
        <v>0</v>
      </c>
      <c r="B150" s="243">
        <v>0</v>
      </c>
      <c r="C150" s="243">
        <v>0</v>
      </c>
      <c r="D150" s="243">
        <v>0</v>
      </c>
      <c r="E150" s="249">
        <v>1</v>
      </c>
      <c r="F150" s="243">
        <v>0</v>
      </c>
      <c r="G150" s="243">
        <v>0</v>
      </c>
      <c r="H150" s="243">
        <v>0</v>
      </c>
      <c r="I150" s="243">
        <v>0</v>
      </c>
      <c r="J150" s="243">
        <v>0</v>
      </c>
      <c r="K150" s="243">
        <v>0</v>
      </c>
      <c r="L150" s="249">
        <v>1</v>
      </c>
      <c r="M150" s="243">
        <v>0</v>
      </c>
      <c r="N150" s="243">
        <v>0</v>
      </c>
      <c r="O150" s="243">
        <v>0</v>
      </c>
      <c r="P150" s="243">
        <v>0</v>
      </c>
      <c r="Q150" s="243">
        <v>0</v>
      </c>
      <c r="R150" s="243">
        <v>0</v>
      </c>
      <c r="S150" s="249">
        <v>1</v>
      </c>
      <c r="T150" s="243">
        <v>0</v>
      </c>
      <c r="U150" s="243">
        <v>0</v>
      </c>
      <c r="V150" s="243">
        <v>0</v>
      </c>
      <c r="W150" s="243">
        <v>0</v>
      </c>
      <c r="X150" s="243">
        <v>0</v>
      </c>
      <c r="Y150" s="243">
        <v>0</v>
      </c>
      <c r="Z150" s="249">
        <v>1</v>
      </c>
      <c r="AA150" s="243">
        <v>0</v>
      </c>
      <c r="AB150" s="243">
        <v>0</v>
      </c>
      <c r="AC150" s="243">
        <v>0</v>
      </c>
      <c r="AD150" s="243">
        <v>0</v>
      </c>
      <c r="AE150" s="243">
        <v>0</v>
      </c>
      <c r="AF150" s="243">
        <v>0</v>
      </c>
      <c r="AG150" s="249">
        <v>1</v>
      </c>
      <c r="AH150" s="243">
        <v>0</v>
      </c>
      <c r="AI150" s="243">
        <v>0</v>
      </c>
    </row>
    <row r="151" spans="1:35" x14ac:dyDescent="0.25">
      <c r="A151" s="243">
        <v>0</v>
      </c>
      <c r="B151" s="243">
        <v>0</v>
      </c>
      <c r="C151" s="243">
        <v>0</v>
      </c>
      <c r="D151" s="243">
        <v>0</v>
      </c>
      <c r="E151" s="249">
        <v>1</v>
      </c>
      <c r="F151" s="243">
        <v>0</v>
      </c>
      <c r="G151" s="243">
        <v>0</v>
      </c>
      <c r="H151" s="243">
        <v>0</v>
      </c>
      <c r="I151" s="243">
        <v>0</v>
      </c>
      <c r="J151" s="243">
        <v>0</v>
      </c>
      <c r="K151" s="243">
        <v>0</v>
      </c>
      <c r="L151" s="249">
        <v>1</v>
      </c>
      <c r="M151" s="243">
        <v>0</v>
      </c>
      <c r="N151" s="243">
        <v>0</v>
      </c>
      <c r="O151" s="243">
        <v>0</v>
      </c>
      <c r="P151" s="243">
        <v>0</v>
      </c>
      <c r="Q151" s="243">
        <v>0</v>
      </c>
      <c r="R151" s="243">
        <v>0</v>
      </c>
      <c r="S151" s="249">
        <v>1</v>
      </c>
      <c r="T151" s="243">
        <v>0</v>
      </c>
      <c r="U151" s="243">
        <v>0</v>
      </c>
      <c r="V151" s="243">
        <v>0</v>
      </c>
      <c r="W151" s="243">
        <v>0</v>
      </c>
      <c r="X151" s="243">
        <v>0</v>
      </c>
      <c r="Y151" s="243">
        <v>0</v>
      </c>
      <c r="Z151" s="249">
        <v>1</v>
      </c>
      <c r="AA151" s="243">
        <v>0</v>
      </c>
      <c r="AB151" s="243">
        <v>0</v>
      </c>
      <c r="AC151" s="243">
        <v>0</v>
      </c>
      <c r="AD151" s="243">
        <v>0</v>
      </c>
      <c r="AE151" s="243">
        <v>0</v>
      </c>
      <c r="AF151" s="243">
        <v>0</v>
      </c>
      <c r="AG151" s="249">
        <v>1</v>
      </c>
      <c r="AH151" s="243">
        <v>0</v>
      </c>
      <c r="AI151" s="243">
        <v>0</v>
      </c>
    </row>
    <row r="152" spans="1:35" x14ac:dyDescent="0.25">
      <c r="A152" s="243">
        <v>0</v>
      </c>
      <c r="B152" s="243">
        <v>0</v>
      </c>
      <c r="C152" s="243">
        <v>0</v>
      </c>
      <c r="D152" s="243">
        <v>0</v>
      </c>
      <c r="E152" s="249">
        <v>1</v>
      </c>
      <c r="F152" s="243">
        <v>0</v>
      </c>
      <c r="G152" s="243">
        <v>0</v>
      </c>
      <c r="H152" s="243">
        <v>0</v>
      </c>
      <c r="I152" s="243">
        <v>0</v>
      </c>
      <c r="J152" s="243">
        <v>0</v>
      </c>
      <c r="K152" s="243">
        <v>0</v>
      </c>
      <c r="L152" s="249">
        <v>1</v>
      </c>
      <c r="M152" s="243">
        <v>0</v>
      </c>
      <c r="N152" s="243">
        <v>0</v>
      </c>
      <c r="O152" s="243">
        <v>0</v>
      </c>
      <c r="P152" s="243">
        <v>0</v>
      </c>
      <c r="Q152" s="243">
        <v>0</v>
      </c>
      <c r="R152" s="243">
        <v>0</v>
      </c>
      <c r="S152" s="249">
        <v>1</v>
      </c>
      <c r="T152" s="243">
        <v>0</v>
      </c>
      <c r="U152" s="243">
        <v>0</v>
      </c>
      <c r="V152" s="243">
        <v>0</v>
      </c>
      <c r="W152" s="243">
        <v>0</v>
      </c>
      <c r="X152" s="243">
        <v>0</v>
      </c>
      <c r="Y152" s="243">
        <v>0</v>
      </c>
      <c r="Z152" s="249">
        <v>1</v>
      </c>
      <c r="AA152" s="243">
        <v>0</v>
      </c>
      <c r="AB152" s="243">
        <v>0</v>
      </c>
      <c r="AC152" s="243">
        <v>0</v>
      </c>
      <c r="AD152" s="243">
        <v>0</v>
      </c>
      <c r="AE152" s="243">
        <v>0</v>
      </c>
      <c r="AF152" s="243">
        <v>0</v>
      </c>
      <c r="AG152" s="249">
        <v>1</v>
      </c>
      <c r="AH152" s="243">
        <v>0</v>
      </c>
      <c r="AI152" s="243">
        <v>0</v>
      </c>
    </row>
    <row r="153" spans="1:35" x14ac:dyDescent="0.25">
      <c r="A153" s="243">
        <v>0</v>
      </c>
      <c r="B153" s="243">
        <v>0</v>
      </c>
      <c r="C153" s="243">
        <v>0</v>
      </c>
      <c r="D153" s="243">
        <v>0</v>
      </c>
      <c r="E153" s="249">
        <v>1</v>
      </c>
      <c r="F153" s="243">
        <v>0</v>
      </c>
      <c r="G153" s="243">
        <v>0</v>
      </c>
      <c r="H153" s="243">
        <v>0</v>
      </c>
      <c r="I153" s="243">
        <v>0</v>
      </c>
      <c r="J153" s="243">
        <v>0</v>
      </c>
      <c r="K153" s="243">
        <v>0</v>
      </c>
      <c r="L153" s="249">
        <v>1</v>
      </c>
      <c r="M153" s="243">
        <v>0</v>
      </c>
      <c r="N153" s="243">
        <v>0</v>
      </c>
      <c r="O153" s="243">
        <v>0</v>
      </c>
      <c r="P153" s="243">
        <v>0</v>
      </c>
      <c r="Q153" s="243">
        <v>0</v>
      </c>
      <c r="R153" s="243">
        <v>0</v>
      </c>
      <c r="S153" s="249">
        <v>1</v>
      </c>
      <c r="T153" s="243">
        <v>0</v>
      </c>
      <c r="U153" s="243">
        <v>0</v>
      </c>
      <c r="V153" s="243">
        <v>0</v>
      </c>
      <c r="W153" s="243">
        <v>0</v>
      </c>
      <c r="X153" s="243">
        <v>0</v>
      </c>
      <c r="Y153" s="243">
        <v>0</v>
      </c>
      <c r="Z153" s="249">
        <v>1</v>
      </c>
      <c r="AA153" s="243">
        <v>0</v>
      </c>
      <c r="AB153" s="243">
        <v>0</v>
      </c>
      <c r="AC153" s="243">
        <v>0</v>
      </c>
      <c r="AD153" s="243">
        <v>0</v>
      </c>
      <c r="AE153" s="243">
        <v>0</v>
      </c>
      <c r="AF153" s="243">
        <v>0</v>
      </c>
      <c r="AG153" s="249">
        <v>1</v>
      </c>
      <c r="AH153" s="243">
        <v>0</v>
      </c>
      <c r="AI153" s="243">
        <v>0</v>
      </c>
    </row>
    <row r="154" spans="1:35" x14ac:dyDescent="0.25">
      <c r="A154" s="243">
        <v>0</v>
      </c>
      <c r="B154" s="243">
        <v>0</v>
      </c>
      <c r="C154" s="243">
        <v>0</v>
      </c>
      <c r="D154" s="243">
        <v>0</v>
      </c>
      <c r="E154" s="249">
        <v>1</v>
      </c>
      <c r="F154" s="243">
        <v>0</v>
      </c>
      <c r="G154" s="243">
        <v>0</v>
      </c>
      <c r="H154" s="243">
        <v>0</v>
      </c>
      <c r="I154" s="243">
        <v>0</v>
      </c>
      <c r="J154" s="243">
        <v>0</v>
      </c>
      <c r="K154" s="243">
        <v>0</v>
      </c>
      <c r="L154" s="249">
        <v>1</v>
      </c>
      <c r="M154" s="243">
        <v>0</v>
      </c>
      <c r="N154" s="243">
        <v>0</v>
      </c>
      <c r="O154" s="243">
        <v>0</v>
      </c>
      <c r="P154" s="243">
        <v>0</v>
      </c>
      <c r="Q154" s="243">
        <v>0</v>
      </c>
      <c r="R154" s="243">
        <v>0</v>
      </c>
      <c r="S154" s="249">
        <v>1</v>
      </c>
      <c r="T154" s="243">
        <v>0</v>
      </c>
      <c r="U154" s="243">
        <v>0</v>
      </c>
      <c r="V154" s="243">
        <v>0</v>
      </c>
      <c r="W154" s="243">
        <v>0</v>
      </c>
      <c r="X154" s="243">
        <v>0</v>
      </c>
      <c r="Y154" s="243">
        <v>0</v>
      </c>
      <c r="Z154" s="249">
        <v>1</v>
      </c>
      <c r="AA154" s="243">
        <v>0</v>
      </c>
      <c r="AB154" s="243">
        <v>0</v>
      </c>
      <c r="AC154" s="243">
        <v>0</v>
      </c>
      <c r="AD154" s="243">
        <v>0</v>
      </c>
      <c r="AE154" s="243">
        <v>0</v>
      </c>
      <c r="AF154" s="243">
        <v>0</v>
      </c>
      <c r="AG154" s="249">
        <v>1</v>
      </c>
      <c r="AH154" s="243">
        <v>0</v>
      </c>
      <c r="AI154" s="243">
        <v>0</v>
      </c>
    </row>
    <row r="155" spans="1:35" x14ac:dyDescent="0.25">
      <c r="A155" s="242" t="s">
        <v>411</v>
      </c>
      <c r="B155" s="243">
        <v>0</v>
      </c>
      <c r="C155" s="243">
        <v>0</v>
      </c>
      <c r="D155" s="243">
        <v>0</v>
      </c>
      <c r="E155" s="249">
        <v>1</v>
      </c>
      <c r="F155" s="243">
        <v>0</v>
      </c>
      <c r="G155" s="243">
        <v>0</v>
      </c>
      <c r="H155" s="242" t="s">
        <v>411</v>
      </c>
      <c r="I155" s="243">
        <v>0</v>
      </c>
      <c r="J155" s="243">
        <v>0</v>
      </c>
      <c r="K155" s="243">
        <v>0</v>
      </c>
      <c r="L155" s="249">
        <v>1</v>
      </c>
      <c r="M155" s="243">
        <v>0</v>
      </c>
      <c r="N155" s="243">
        <v>0</v>
      </c>
      <c r="O155" s="242" t="s">
        <v>411</v>
      </c>
      <c r="P155" s="243">
        <v>0</v>
      </c>
      <c r="Q155" s="243">
        <v>0</v>
      </c>
      <c r="R155" s="243">
        <v>0</v>
      </c>
      <c r="S155" s="249">
        <v>1</v>
      </c>
      <c r="T155" s="243">
        <v>0</v>
      </c>
      <c r="U155" s="243">
        <v>0</v>
      </c>
      <c r="V155" s="242" t="s">
        <v>411</v>
      </c>
      <c r="W155" s="243">
        <v>0</v>
      </c>
      <c r="X155" s="243">
        <v>0</v>
      </c>
      <c r="Y155" s="243">
        <v>0</v>
      </c>
      <c r="Z155" s="249">
        <v>1</v>
      </c>
      <c r="AA155" s="243">
        <v>0</v>
      </c>
      <c r="AB155" s="243">
        <v>0</v>
      </c>
      <c r="AC155" s="242" t="s">
        <v>411</v>
      </c>
      <c r="AD155" s="243">
        <v>0</v>
      </c>
      <c r="AE155" s="243">
        <v>0</v>
      </c>
      <c r="AF155" s="243">
        <v>0</v>
      </c>
      <c r="AG155" s="249">
        <v>1</v>
      </c>
      <c r="AH155" s="243">
        <v>0</v>
      </c>
      <c r="AI155" s="243">
        <v>0</v>
      </c>
    </row>
    <row r="156" spans="1:35" x14ac:dyDescent="0.25">
      <c r="A156" s="242" t="s">
        <v>412</v>
      </c>
      <c r="B156" s="243">
        <v>0</v>
      </c>
      <c r="C156" s="243">
        <v>0</v>
      </c>
      <c r="D156" s="243">
        <v>0</v>
      </c>
      <c r="E156" s="249">
        <v>1</v>
      </c>
      <c r="F156" s="243">
        <v>0</v>
      </c>
      <c r="G156" s="243">
        <v>0</v>
      </c>
      <c r="H156" s="242" t="s">
        <v>412</v>
      </c>
      <c r="I156" s="243">
        <v>0</v>
      </c>
      <c r="J156" s="243">
        <v>0</v>
      </c>
      <c r="K156" s="243">
        <v>0</v>
      </c>
      <c r="L156" s="249">
        <v>1</v>
      </c>
      <c r="M156" s="243">
        <v>0</v>
      </c>
      <c r="N156" s="243">
        <v>0</v>
      </c>
      <c r="O156" s="242" t="s">
        <v>412</v>
      </c>
      <c r="P156" s="243">
        <v>0</v>
      </c>
      <c r="Q156" s="243">
        <v>0</v>
      </c>
      <c r="R156" s="243">
        <v>0</v>
      </c>
      <c r="S156" s="249">
        <v>1</v>
      </c>
      <c r="T156" s="243">
        <v>0</v>
      </c>
      <c r="U156" s="243">
        <v>0</v>
      </c>
      <c r="V156" s="242" t="s">
        <v>412</v>
      </c>
      <c r="W156" s="243">
        <v>0</v>
      </c>
      <c r="X156" s="243">
        <v>0</v>
      </c>
      <c r="Y156" s="243">
        <v>0</v>
      </c>
      <c r="Z156" s="249">
        <v>1</v>
      </c>
      <c r="AA156" s="243">
        <v>0</v>
      </c>
      <c r="AB156" s="243">
        <v>0</v>
      </c>
      <c r="AC156" s="242" t="s">
        <v>412</v>
      </c>
      <c r="AD156" s="243">
        <v>0</v>
      </c>
      <c r="AE156" s="243">
        <v>0</v>
      </c>
      <c r="AF156" s="243">
        <v>0</v>
      </c>
      <c r="AG156" s="249">
        <v>1</v>
      </c>
      <c r="AH156" s="243">
        <v>0</v>
      </c>
      <c r="AI156" s="243">
        <v>0</v>
      </c>
    </row>
    <row r="157" spans="1:35" x14ac:dyDescent="0.25">
      <c r="A157" s="243">
        <v>0</v>
      </c>
      <c r="B157" s="243">
        <v>0</v>
      </c>
      <c r="C157" s="243">
        <v>0</v>
      </c>
      <c r="D157" s="243">
        <v>0</v>
      </c>
      <c r="E157" s="249">
        <v>1</v>
      </c>
      <c r="F157" s="243">
        <v>0</v>
      </c>
      <c r="G157" s="243">
        <v>0</v>
      </c>
      <c r="H157" s="243">
        <v>0</v>
      </c>
      <c r="I157" s="243">
        <v>0</v>
      </c>
      <c r="J157" s="243">
        <v>0</v>
      </c>
      <c r="K157" s="243">
        <v>0</v>
      </c>
      <c r="L157" s="249">
        <v>1</v>
      </c>
      <c r="M157" s="243">
        <v>0</v>
      </c>
      <c r="N157" s="243">
        <v>0</v>
      </c>
      <c r="O157" s="243">
        <v>0</v>
      </c>
      <c r="P157" s="243">
        <v>0</v>
      </c>
      <c r="Q157" s="243">
        <v>0</v>
      </c>
      <c r="R157" s="243">
        <v>0</v>
      </c>
      <c r="S157" s="249">
        <v>1</v>
      </c>
      <c r="T157" s="243">
        <v>0</v>
      </c>
      <c r="U157" s="243">
        <v>0</v>
      </c>
      <c r="V157" s="243">
        <v>0</v>
      </c>
      <c r="W157" s="243">
        <v>0</v>
      </c>
      <c r="X157" s="243">
        <v>0</v>
      </c>
      <c r="Y157" s="243">
        <v>0</v>
      </c>
      <c r="Z157" s="249">
        <v>1</v>
      </c>
      <c r="AA157" s="243">
        <v>0</v>
      </c>
      <c r="AB157" s="243">
        <v>0</v>
      </c>
      <c r="AC157" s="243">
        <v>0</v>
      </c>
      <c r="AD157" s="243">
        <v>0</v>
      </c>
      <c r="AE157" s="243">
        <v>0</v>
      </c>
      <c r="AF157" s="243">
        <v>0</v>
      </c>
      <c r="AG157" s="249">
        <v>1</v>
      </c>
      <c r="AH157" s="243">
        <v>0</v>
      </c>
      <c r="AI157" s="243">
        <v>0</v>
      </c>
    </row>
    <row r="158" spans="1:35" x14ac:dyDescent="0.25">
      <c r="A158" s="243">
        <v>0</v>
      </c>
      <c r="B158" s="243">
        <v>0</v>
      </c>
      <c r="C158" s="243">
        <v>0</v>
      </c>
      <c r="D158" s="243">
        <v>0</v>
      </c>
      <c r="E158" s="249">
        <v>1</v>
      </c>
      <c r="F158" s="243">
        <v>0</v>
      </c>
      <c r="G158" s="243">
        <v>0</v>
      </c>
      <c r="H158" s="243">
        <v>0</v>
      </c>
      <c r="I158" s="243">
        <v>0</v>
      </c>
      <c r="J158" s="243">
        <v>0</v>
      </c>
      <c r="K158" s="243">
        <v>0</v>
      </c>
      <c r="L158" s="249">
        <v>1</v>
      </c>
      <c r="M158" s="243">
        <v>0</v>
      </c>
      <c r="N158" s="243">
        <v>0</v>
      </c>
      <c r="O158" s="243">
        <v>0</v>
      </c>
      <c r="P158" s="243">
        <v>0</v>
      </c>
      <c r="Q158" s="243">
        <v>0</v>
      </c>
      <c r="R158" s="243">
        <v>0</v>
      </c>
      <c r="S158" s="249">
        <v>1</v>
      </c>
      <c r="T158" s="243">
        <v>0</v>
      </c>
      <c r="U158" s="243">
        <v>0</v>
      </c>
      <c r="V158" s="243">
        <v>0</v>
      </c>
      <c r="W158" s="243">
        <v>0</v>
      </c>
      <c r="X158" s="243">
        <v>0</v>
      </c>
      <c r="Y158" s="243">
        <v>0</v>
      </c>
      <c r="Z158" s="249">
        <v>1</v>
      </c>
      <c r="AA158" s="243">
        <v>0</v>
      </c>
      <c r="AB158" s="243">
        <v>0</v>
      </c>
      <c r="AC158" s="243">
        <v>0</v>
      </c>
      <c r="AD158" s="243">
        <v>0</v>
      </c>
      <c r="AE158" s="243">
        <v>0</v>
      </c>
      <c r="AF158" s="243">
        <v>0</v>
      </c>
      <c r="AG158" s="249">
        <v>1</v>
      </c>
      <c r="AH158" s="243">
        <v>0</v>
      </c>
      <c r="AI158" s="243">
        <v>0</v>
      </c>
    </row>
    <row r="159" spans="1:35" x14ac:dyDescent="0.25">
      <c r="A159" s="242" t="s">
        <v>413</v>
      </c>
      <c r="B159" s="243">
        <v>0</v>
      </c>
      <c r="C159" s="243">
        <v>0</v>
      </c>
      <c r="D159" s="243">
        <v>0</v>
      </c>
      <c r="E159" s="249">
        <v>1</v>
      </c>
      <c r="F159" s="243">
        <v>0</v>
      </c>
      <c r="G159" s="243">
        <v>0</v>
      </c>
      <c r="H159" s="242" t="s">
        <v>413</v>
      </c>
      <c r="I159" s="243">
        <v>0</v>
      </c>
      <c r="J159" s="243">
        <v>0</v>
      </c>
      <c r="K159" s="243">
        <v>0</v>
      </c>
      <c r="L159" s="249">
        <v>1</v>
      </c>
      <c r="M159" s="243">
        <v>0</v>
      </c>
      <c r="N159" s="243">
        <v>0</v>
      </c>
      <c r="O159" s="242" t="s">
        <v>413</v>
      </c>
      <c r="P159" s="243">
        <v>0</v>
      </c>
      <c r="Q159" s="243">
        <v>0</v>
      </c>
      <c r="R159" s="243">
        <v>0</v>
      </c>
      <c r="S159" s="249">
        <v>1</v>
      </c>
      <c r="T159" s="243">
        <v>0</v>
      </c>
      <c r="U159" s="243">
        <v>0</v>
      </c>
      <c r="V159" s="242" t="s">
        <v>413</v>
      </c>
      <c r="W159" s="243">
        <v>0</v>
      </c>
      <c r="X159" s="243">
        <v>0</v>
      </c>
      <c r="Y159" s="243">
        <v>0</v>
      </c>
      <c r="Z159" s="249">
        <v>1</v>
      </c>
      <c r="AA159" s="243">
        <v>0</v>
      </c>
      <c r="AB159" s="243">
        <v>0</v>
      </c>
      <c r="AC159" s="242" t="s">
        <v>413</v>
      </c>
      <c r="AD159" s="243">
        <v>0</v>
      </c>
      <c r="AE159" s="243">
        <v>0</v>
      </c>
      <c r="AF159" s="243">
        <v>0</v>
      </c>
      <c r="AG159" s="249">
        <v>1</v>
      </c>
      <c r="AH159" s="243">
        <v>0</v>
      </c>
      <c r="AI159" s="243">
        <v>0</v>
      </c>
    </row>
    <row r="160" spans="1:35" x14ac:dyDescent="0.25">
      <c r="A160" s="242" t="s">
        <v>414</v>
      </c>
      <c r="B160" s="243">
        <v>0</v>
      </c>
      <c r="C160" s="243">
        <v>0</v>
      </c>
      <c r="D160" s="243">
        <v>0</v>
      </c>
      <c r="E160" s="249">
        <v>1</v>
      </c>
      <c r="F160" s="243">
        <v>0</v>
      </c>
      <c r="G160" s="243">
        <v>0</v>
      </c>
      <c r="H160" s="242" t="s">
        <v>414</v>
      </c>
      <c r="I160" s="243">
        <v>0</v>
      </c>
      <c r="J160" s="243">
        <v>0</v>
      </c>
      <c r="K160" s="243">
        <v>0</v>
      </c>
      <c r="L160" s="249">
        <v>1</v>
      </c>
      <c r="M160" s="243">
        <v>0</v>
      </c>
      <c r="N160" s="243">
        <v>0</v>
      </c>
      <c r="O160" s="242" t="s">
        <v>414</v>
      </c>
      <c r="P160" s="243">
        <v>0</v>
      </c>
      <c r="Q160" s="243">
        <v>0</v>
      </c>
      <c r="R160" s="243">
        <v>0</v>
      </c>
      <c r="S160" s="249">
        <v>1</v>
      </c>
      <c r="T160" s="243">
        <v>0</v>
      </c>
      <c r="U160" s="243">
        <v>0</v>
      </c>
      <c r="V160" s="242" t="s">
        <v>414</v>
      </c>
      <c r="W160" s="243">
        <v>0</v>
      </c>
      <c r="X160" s="243">
        <v>0</v>
      </c>
      <c r="Y160" s="243">
        <v>0</v>
      </c>
      <c r="Z160" s="249">
        <v>1</v>
      </c>
      <c r="AA160" s="243">
        <v>0</v>
      </c>
      <c r="AB160" s="243">
        <v>0</v>
      </c>
      <c r="AC160" s="242" t="s">
        <v>414</v>
      </c>
      <c r="AD160" s="243">
        <v>0</v>
      </c>
      <c r="AE160" s="243">
        <v>0</v>
      </c>
      <c r="AF160" s="243">
        <v>0</v>
      </c>
      <c r="AG160" s="249">
        <v>1</v>
      </c>
      <c r="AH160" s="243">
        <v>0</v>
      </c>
      <c r="AI160" s="243">
        <v>0</v>
      </c>
    </row>
    <row r="161" spans="1:35" x14ac:dyDescent="0.25">
      <c r="A161" s="243">
        <v>0</v>
      </c>
      <c r="B161" s="243">
        <v>0</v>
      </c>
      <c r="C161" s="243">
        <v>0</v>
      </c>
      <c r="D161" s="243">
        <v>0</v>
      </c>
      <c r="E161" s="249">
        <v>1</v>
      </c>
      <c r="F161" s="243">
        <v>0</v>
      </c>
      <c r="G161" s="243">
        <v>0</v>
      </c>
      <c r="H161" s="243">
        <v>0</v>
      </c>
      <c r="I161" s="243">
        <v>0</v>
      </c>
      <c r="J161" s="243">
        <v>0</v>
      </c>
      <c r="K161" s="243">
        <v>0</v>
      </c>
      <c r="L161" s="249">
        <v>1</v>
      </c>
      <c r="M161" s="243">
        <v>0</v>
      </c>
      <c r="N161" s="243">
        <v>0</v>
      </c>
      <c r="O161" s="243">
        <v>0</v>
      </c>
      <c r="P161" s="243">
        <v>0</v>
      </c>
      <c r="Q161" s="243">
        <v>0</v>
      </c>
      <c r="R161" s="243">
        <v>0</v>
      </c>
      <c r="S161" s="249">
        <v>1</v>
      </c>
      <c r="T161" s="243">
        <v>0</v>
      </c>
      <c r="U161" s="243">
        <v>0</v>
      </c>
      <c r="V161" s="243">
        <v>0</v>
      </c>
      <c r="W161" s="243">
        <v>0</v>
      </c>
      <c r="X161" s="243">
        <v>0</v>
      </c>
      <c r="Y161" s="243">
        <v>0</v>
      </c>
      <c r="Z161" s="249">
        <v>1</v>
      </c>
      <c r="AA161" s="243">
        <v>0</v>
      </c>
      <c r="AB161" s="243">
        <v>0</v>
      </c>
      <c r="AC161" s="243">
        <v>0</v>
      </c>
      <c r="AD161" s="243">
        <v>0</v>
      </c>
      <c r="AE161" s="243">
        <v>0</v>
      </c>
      <c r="AF161" s="243">
        <v>0</v>
      </c>
      <c r="AG161" s="249">
        <v>1</v>
      </c>
      <c r="AH161" s="243">
        <v>0</v>
      </c>
      <c r="AI161" s="243">
        <v>0</v>
      </c>
    </row>
    <row r="162" spans="1:35" x14ac:dyDescent="0.25">
      <c r="A162" s="243">
        <v>0</v>
      </c>
      <c r="B162" s="243">
        <v>0</v>
      </c>
      <c r="C162" s="243">
        <v>0</v>
      </c>
      <c r="D162" s="243">
        <v>0</v>
      </c>
      <c r="E162" s="249">
        <v>1</v>
      </c>
      <c r="F162" s="243">
        <v>0</v>
      </c>
      <c r="G162" s="243">
        <v>0</v>
      </c>
      <c r="H162" s="243">
        <v>0</v>
      </c>
      <c r="I162" s="243">
        <v>0</v>
      </c>
      <c r="J162" s="243">
        <v>0</v>
      </c>
      <c r="K162" s="243">
        <v>0</v>
      </c>
      <c r="L162" s="249">
        <v>1</v>
      </c>
      <c r="M162" s="243">
        <v>0</v>
      </c>
      <c r="N162" s="243">
        <v>0</v>
      </c>
      <c r="O162" s="243">
        <v>0</v>
      </c>
      <c r="P162" s="243">
        <v>0</v>
      </c>
      <c r="Q162" s="243">
        <v>0</v>
      </c>
      <c r="R162" s="243">
        <v>0</v>
      </c>
      <c r="S162" s="249">
        <v>1</v>
      </c>
      <c r="T162" s="243">
        <v>0</v>
      </c>
      <c r="U162" s="243">
        <v>0</v>
      </c>
      <c r="V162" s="243">
        <v>0</v>
      </c>
      <c r="W162" s="243">
        <v>0</v>
      </c>
      <c r="X162" s="243">
        <v>0</v>
      </c>
      <c r="Y162" s="243">
        <v>0</v>
      </c>
      <c r="Z162" s="249">
        <v>1</v>
      </c>
      <c r="AA162" s="243">
        <v>0</v>
      </c>
      <c r="AB162" s="243">
        <v>0</v>
      </c>
      <c r="AC162" s="243">
        <v>0</v>
      </c>
      <c r="AD162" s="243">
        <v>0</v>
      </c>
      <c r="AE162" s="243">
        <v>0</v>
      </c>
      <c r="AF162" s="243">
        <v>0</v>
      </c>
      <c r="AG162" s="249">
        <v>1</v>
      </c>
      <c r="AH162" s="243">
        <v>0</v>
      </c>
      <c r="AI162" s="243">
        <v>0</v>
      </c>
    </row>
    <row r="163" spans="1:35" x14ac:dyDescent="0.25">
      <c r="A163" s="242" t="s">
        <v>415</v>
      </c>
      <c r="B163" s="243">
        <v>0</v>
      </c>
      <c r="C163" s="243">
        <v>0</v>
      </c>
      <c r="D163" s="243">
        <v>0</v>
      </c>
      <c r="E163" s="249">
        <v>1</v>
      </c>
      <c r="F163" s="243">
        <v>0</v>
      </c>
      <c r="G163" s="243">
        <v>0</v>
      </c>
      <c r="H163" s="242" t="s">
        <v>415</v>
      </c>
      <c r="I163" s="243">
        <v>0</v>
      </c>
      <c r="J163" s="243">
        <v>0</v>
      </c>
      <c r="K163" s="243">
        <v>0</v>
      </c>
      <c r="L163" s="249">
        <v>1</v>
      </c>
      <c r="M163" s="243">
        <v>0</v>
      </c>
      <c r="N163" s="243">
        <v>0</v>
      </c>
      <c r="O163" s="242" t="s">
        <v>415</v>
      </c>
      <c r="P163" s="243">
        <v>0</v>
      </c>
      <c r="Q163" s="243">
        <v>0</v>
      </c>
      <c r="R163" s="243">
        <v>0</v>
      </c>
      <c r="S163" s="249">
        <v>1</v>
      </c>
      <c r="T163" s="243">
        <v>0</v>
      </c>
      <c r="U163" s="243">
        <v>0</v>
      </c>
      <c r="V163" s="242" t="s">
        <v>415</v>
      </c>
      <c r="W163" s="243">
        <v>0</v>
      </c>
      <c r="X163" s="243">
        <v>0</v>
      </c>
      <c r="Y163" s="243">
        <v>0</v>
      </c>
      <c r="Z163" s="249">
        <v>1</v>
      </c>
      <c r="AA163" s="243">
        <v>0</v>
      </c>
      <c r="AB163" s="243">
        <v>0</v>
      </c>
      <c r="AC163" s="242" t="s">
        <v>415</v>
      </c>
      <c r="AD163" s="243">
        <v>0</v>
      </c>
      <c r="AE163" s="243">
        <v>0</v>
      </c>
      <c r="AF163" s="243">
        <v>0</v>
      </c>
      <c r="AG163" s="249">
        <v>1</v>
      </c>
      <c r="AH163" s="243">
        <v>0</v>
      </c>
      <c r="AI163" s="243">
        <v>0</v>
      </c>
    </row>
    <row r="164" spans="1:35" x14ac:dyDescent="0.25">
      <c r="A164" s="242" t="s">
        <v>416</v>
      </c>
      <c r="B164" s="243">
        <v>0</v>
      </c>
      <c r="C164" s="243">
        <v>0</v>
      </c>
      <c r="D164" s="243">
        <v>0</v>
      </c>
      <c r="E164" s="249">
        <v>1</v>
      </c>
      <c r="F164" s="243">
        <v>0</v>
      </c>
      <c r="G164" s="243">
        <v>0</v>
      </c>
      <c r="H164" s="242" t="s">
        <v>416</v>
      </c>
      <c r="I164" s="243">
        <v>0</v>
      </c>
      <c r="J164" s="243">
        <v>0</v>
      </c>
      <c r="K164" s="243">
        <v>0</v>
      </c>
      <c r="L164" s="249">
        <v>1</v>
      </c>
      <c r="M164" s="243">
        <v>0</v>
      </c>
      <c r="N164" s="243">
        <v>0</v>
      </c>
      <c r="O164" s="242" t="s">
        <v>416</v>
      </c>
      <c r="P164" s="243">
        <v>0</v>
      </c>
      <c r="Q164" s="243">
        <v>0</v>
      </c>
      <c r="R164" s="243">
        <v>0</v>
      </c>
      <c r="S164" s="249">
        <v>1</v>
      </c>
      <c r="T164" s="243">
        <v>0</v>
      </c>
      <c r="U164" s="243">
        <v>0</v>
      </c>
      <c r="V164" s="242" t="s">
        <v>416</v>
      </c>
      <c r="W164" s="243">
        <v>0</v>
      </c>
      <c r="X164" s="243">
        <v>0</v>
      </c>
      <c r="Y164" s="243">
        <v>0</v>
      </c>
      <c r="Z164" s="249">
        <v>1</v>
      </c>
      <c r="AA164" s="243">
        <v>0</v>
      </c>
      <c r="AB164" s="243">
        <v>0</v>
      </c>
      <c r="AC164" s="242" t="s">
        <v>416</v>
      </c>
      <c r="AD164" s="243">
        <v>0</v>
      </c>
      <c r="AE164" s="243">
        <v>0</v>
      </c>
      <c r="AF164" s="243">
        <v>0</v>
      </c>
      <c r="AG164" s="249">
        <v>1</v>
      </c>
      <c r="AH164" s="243">
        <v>0</v>
      </c>
      <c r="AI164" s="243">
        <v>0</v>
      </c>
    </row>
  </sheetData>
  <mergeCells count="2">
    <mergeCell ref="B2:F2"/>
    <mergeCell ref="B3:F3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4D40D-2C22-42B3-8435-1DCF7BB1926E}">
  <sheetPr codeName="Sheet323"/>
  <dimension ref="A1:L95"/>
  <sheetViews>
    <sheetView workbookViewId="0">
      <selection activeCell="A4" sqref="A4:L96"/>
    </sheetView>
  </sheetViews>
  <sheetFormatPr defaultRowHeight="12.5" x14ac:dyDescent="0.25"/>
  <cols>
    <col min="1" max="1" width="22.08984375" style="32" bestFit="1" customWidth="1"/>
    <col min="2" max="3" width="12.90625" style="32" bestFit="1" customWidth="1"/>
    <col min="4" max="4" width="14.6328125" style="32" bestFit="1" customWidth="1"/>
    <col min="5" max="5" width="17.453125" style="32" bestFit="1" customWidth="1"/>
    <col min="6" max="8" width="17.81640625" style="32" bestFit="1" customWidth="1"/>
    <col min="9" max="9" width="17.453125" style="32" bestFit="1" customWidth="1"/>
    <col min="10" max="11" width="11.26953125" style="32" bestFit="1" customWidth="1"/>
    <col min="12" max="16384" width="8.7265625" style="32"/>
  </cols>
  <sheetData>
    <row r="1" spans="1:12" ht="35" customHeight="1" x14ac:dyDescent="0.35">
      <c r="A1" s="263" t="s">
        <v>809</v>
      </c>
      <c r="B1" s="264"/>
      <c r="C1" s="264"/>
      <c r="D1" s="265"/>
      <c r="E1" s="31"/>
      <c r="F1" s="31"/>
      <c r="G1" s="31"/>
      <c r="H1" s="31"/>
      <c r="I1" s="31"/>
      <c r="J1" s="31"/>
      <c r="K1" s="31"/>
    </row>
    <row r="2" spans="1:12" ht="36" thickBot="1" x14ac:dyDescent="0.45">
      <c r="A2" s="33" t="s">
        <v>126</v>
      </c>
      <c r="B2" s="34" t="s">
        <v>127</v>
      </c>
      <c r="C2" s="33" t="s">
        <v>128</v>
      </c>
      <c r="D2" s="35" t="s">
        <v>129</v>
      </c>
      <c r="E2" s="31"/>
      <c r="F2" s="31"/>
      <c r="G2" s="31"/>
      <c r="H2" s="31"/>
      <c r="I2" s="31"/>
      <c r="J2" s="31"/>
      <c r="K2" s="31"/>
    </row>
    <row r="3" spans="1:12" ht="18.5" thickBot="1" x14ac:dyDescent="0.45">
      <c r="A3" s="36" t="s">
        <v>130</v>
      </c>
      <c r="B3" s="36" t="s">
        <v>131</v>
      </c>
      <c r="C3" s="36" t="s">
        <v>132</v>
      </c>
      <c r="D3" s="36" t="s">
        <v>133</v>
      </c>
      <c r="E3" s="37" t="s">
        <v>134</v>
      </c>
      <c r="F3" s="37" t="s">
        <v>135</v>
      </c>
      <c r="G3" s="37" t="s">
        <v>136</v>
      </c>
      <c r="H3" s="37" t="s">
        <v>137</v>
      </c>
      <c r="I3" s="37" t="s">
        <v>138</v>
      </c>
      <c r="J3" s="37" t="s">
        <v>139</v>
      </c>
      <c r="K3" s="38" t="s">
        <v>140</v>
      </c>
      <c r="L3" s="39"/>
    </row>
    <row r="4" spans="1:12" ht="36" x14ac:dyDescent="0.4">
      <c r="A4" s="40" t="s">
        <v>808</v>
      </c>
      <c r="B4" s="41" t="s">
        <v>598</v>
      </c>
      <c r="C4" s="40" t="s">
        <v>168</v>
      </c>
      <c r="D4" s="42" t="s">
        <v>169</v>
      </c>
      <c r="E4" s="43"/>
      <c r="F4" s="43"/>
      <c r="G4" s="43"/>
      <c r="H4" s="43"/>
      <c r="I4" s="43"/>
      <c r="J4" s="43"/>
      <c r="K4" s="43"/>
    </row>
    <row r="5" spans="1:12" ht="18.5" thickBot="1" x14ac:dyDescent="0.45">
      <c r="A5" s="44">
        <v>1000</v>
      </c>
      <c r="B5" s="47">
        <v>0.22207299999999999</v>
      </c>
      <c r="C5" s="51">
        <v>0.2663765678778291</v>
      </c>
      <c r="D5" s="50">
        <v>0.28642139072716238</v>
      </c>
      <c r="E5" s="43"/>
      <c r="F5" s="43"/>
      <c r="G5" s="43"/>
      <c r="H5" s="43"/>
      <c r="I5" s="43"/>
      <c r="J5" s="43"/>
      <c r="K5" s="43"/>
    </row>
    <row r="6" spans="1:12" ht="36" x14ac:dyDescent="0.4">
      <c r="A6" s="49"/>
      <c r="B6" s="49"/>
      <c r="C6" s="41" t="s">
        <v>143</v>
      </c>
      <c r="D6" s="41" t="s">
        <v>144</v>
      </c>
      <c r="E6" s="42" t="s">
        <v>145</v>
      </c>
      <c r="F6" s="43"/>
      <c r="G6" s="43"/>
      <c r="H6" s="43"/>
      <c r="I6" s="43"/>
      <c r="J6" s="43"/>
      <c r="K6" s="43"/>
    </row>
    <row r="7" spans="1:12" ht="18.5" thickBot="1" x14ac:dyDescent="0.45">
      <c r="A7" s="49"/>
      <c r="B7" s="49"/>
      <c r="C7" s="64">
        <v>4.9855389319360253E-2</v>
      </c>
      <c r="D7" s="64">
        <v>1.0273283864867743E-2</v>
      </c>
      <c r="E7" s="65">
        <v>3.3242796687010761E-3</v>
      </c>
      <c r="F7" s="43"/>
      <c r="G7" s="43"/>
      <c r="H7" s="43"/>
      <c r="I7" s="43"/>
      <c r="J7" s="43"/>
      <c r="K7" s="43"/>
    </row>
    <row r="8" spans="1:12" ht="36" x14ac:dyDescent="0.4">
      <c r="A8" s="49"/>
      <c r="B8" s="49"/>
      <c r="C8" s="49"/>
      <c r="D8" s="49"/>
      <c r="E8" s="42" t="s">
        <v>146</v>
      </c>
      <c r="F8" s="43"/>
      <c r="G8" s="43"/>
      <c r="H8" s="43"/>
      <c r="I8" s="43"/>
      <c r="J8" s="43"/>
      <c r="K8" s="43"/>
    </row>
    <row r="9" spans="1:12" ht="18.5" thickBot="1" x14ac:dyDescent="0.45">
      <c r="A9" s="49"/>
      <c r="B9" s="49"/>
      <c r="C9" s="49"/>
      <c r="D9" s="49"/>
      <c r="E9" s="48">
        <v>1.0478749789503219E-2</v>
      </c>
      <c r="F9" s="43"/>
      <c r="G9" s="43"/>
      <c r="H9" s="43"/>
      <c r="I9" s="43"/>
      <c r="J9" s="43"/>
      <c r="K9" s="43"/>
    </row>
    <row r="10" spans="1:12" ht="36" x14ac:dyDescent="0.4">
      <c r="A10" s="49"/>
      <c r="B10" s="49"/>
      <c r="C10" s="49"/>
      <c r="D10" s="41" t="s">
        <v>147</v>
      </c>
      <c r="E10" s="42" t="s">
        <v>148</v>
      </c>
      <c r="F10" s="43"/>
      <c r="G10" s="43"/>
      <c r="H10" s="43"/>
      <c r="I10" s="43"/>
      <c r="J10" s="43"/>
      <c r="K10" s="43"/>
    </row>
    <row r="11" spans="1:12" ht="18.5" thickBot="1" x14ac:dyDescent="0.45">
      <c r="A11" s="49"/>
      <c r="B11" s="49"/>
      <c r="C11" s="49"/>
      <c r="D11" s="64">
        <v>1.9174429108295997E-2</v>
      </c>
      <c r="E11" s="48">
        <v>1.9174457965411881E-2</v>
      </c>
      <c r="F11" s="43"/>
      <c r="G11" s="43"/>
      <c r="H11" s="43"/>
      <c r="I11" s="43"/>
      <c r="J11" s="43"/>
      <c r="K11" s="43"/>
    </row>
    <row r="12" spans="1:12" ht="36" x14ac:dyDescent="0.4">
      <c r="A12" s="49"/>
      <c r="B12" s="49"/>
      <c r="C12" s="49"/>
      <c r="D12" s="41" t="s">
        <v>149</v>
      </c>
      <c r="E12" s="42" t="s">
        <v>148</v>
      </c>
      <c r="F12" s="43"/>
      <c r="G12" s="43"/>
      <c r="H12" s="43"/>
      <c r="I12" s="43"/>
      <c r="J12" s="43"/>
      <c r="K12" s="43"/>
    </row>
    <row r="13" spans="1:12" ht="18.5" thickBot="1" x14ac:dyDescent="0.45">
      <c r="A13" s="49"/>
      <c r="B13" s="49"/>
      <c r="C13" s="49"/>
      <c r="D13" s="105">
        <v>8.5117990791003708E-3</v>
      </c>
      <c r="E13" s="65">
        <v>8.5118123981856933E-3</v>
      </c>
      <c r="F13" s="43"/>
      <c r="G13" s="43"/>
      <c r="H13" s="43"/>
      <c r="I13" s="43"/>
      <c r="J13" s="43"/>
      <c r="K13" s="43"/>
    </row>
    <row r="14" spans="1:12" ht="18" x14ac:dyDescent="0.4">
      <c r="A14" s="49"/>
      <c r="B14" s="49"/>
      <c r="C14" s="49"/>
      <c r="D14" s="40" t="s">
        <v>150</v>
      </c>
      <c r="E14" s="42" t="s">
        <v>151</v>
      </c>
      <c r="F14" s="43"/>
      <c r="G14" s="43"/>
      <c r="H14" s="43"/>
      <c r="I14" s="43"/>
      <c r="J14" s="43"/>
      <c r="K14" s="43"/>
    </row>
    <row r="15" spans="1:12" ht="18.5" thickBot="1" x14ac:dyDescent="0.45">
      <c r="A15" s="49"/>
      <c r="B15" s="49"/>
      <c r="C15" s="49"/>
      <c r="D15" s="66">
        <v>1.3293965766014288E-2</v>
      </c>
      <c r="E15" s="69">
        <v>1.3293965719640255E-2</v>
      </c>
      <c r="F15" s="43"/>
      <c r="G15" s="43"/>
      <c r="H15" s="43"/>
      <c r="I15" s="43"/>
      <c r="J15" s="43"/>
      <c r="K15" s="43"/>
    </row>
    <row r="16" spans="1:12" ht="36" x14ac:dyDescent="0.4">
      <c r="A16" s="49"/>
      <c r="B16" s="49"/>
      <c r="C16" s="40" t="s">
        <v>150</v>
      </c>
      <c r="D16" s="42" t="s">
        <v>151</v>
      </c>
      <c r="E16" s="43"/>
      <c r="F16" s="43"/>
      <c r="G16" s="43"/>
      <c r="H16" s="43"/>
      <c r="I16" s="43"/>
      <c r="J16" s="43"/>
      <c r="K16" s="43"/>
    </row>
    <row r="17" spans="1:11" ht="18.5" thickBot="1" x14ac:dyDescent="0.45">
      <c r="A17" s="49"/>
      <c r="B17" s="49"/>
      <c r="C17" s="66">
        <v>4.7523622781038284E-2</v>
      </c>
      <c r="D17" s="48">
        <v>4.7523621469736099E-2</v>
      </c>
      <c r="E17" s="43"/>
      <c r="F17" s="43"/>
      <c r="G17" s="43"/>
      <c r="H17" s="43"/>
      <c r="I17" s="43"/>
      <c r="J17" s="43"/>
      <c r="K17" s="43"/>
    </row>
    <row r="18" spans="1:11" ht="36" x14ac:dyDescent="0.4">
      <c r="A18" s="49"/>
      <c r="B18" s="41" t="s">
        <v>599</v>
      </c>
      <c r="C18" s="40" t="s">
        <v>187</v>
      </c>
      <c r="D18" s="113" t="s">
        <v>188</v>
      </c>
      <c r="E18" s="40" t="s">
        <v>189</v>
      </c>
      <c r="F18" s="40" t="s">
        <v>190</v>
      </c>
      <c r="G18" s="42" t="s">
        <v>191</v>
      </c>
      <c r="H18" s="43"/>
      <c r="I18" s="43"/>
      <c r="J18" s="43"/>
      <c r="K18" s="43"/>
    </row>
    <row r="19" spans="1:11" ht="18.5" thickBot="1" x14ac:dyDescent="0.45">
      <c r="A19" s="49"/>
      <c r="B19" s="55">
        <v>904.34699999999998</v>
      </c>
      <c r="C19" s="44">
        <v>1067.1680728083222</v>
      </c>
      <c r="D19" s="45">
        <v>6.1177118275219726</v>
      </c>
      <c r="E19" s="61">
        <v>12.284549269275665</v>
      </c>
      <c r="F19" s="61">
        <v>36.021616587333682</v>
      </c>
      <c r="G19" s="58">
        <v>36.021617889404297</v>
      </c>
      <c r="H19" s="43"/>
      <c r="I19" s="43"/>
      <c r="J19" s="43"/>
      <c r="K19" s="43"/>
    </row>
    <row r="20" spans="1:11" ht="18" x14ac:dyDescent="0.4">
      <c r="A20" s="49"/>
      <c r="B20" s="49"/>
      <c r="C20" s="49"/>
      <c r="D20" s="113" t="s">
        <v>192</v>
      </c>
      <c r="E20" s="41" t="s">
        <v>157</v>
      </c>
      <c r="F20" s="41" t="s">
        <v>144</v>
      </c>
      <c r="G20" s="42" t="s">
        <v>145</v>
      </c>
      <c r="H20" s="43"/>
      <c r="I20" s="43"/>
      <c r="J20" s="43"/>
      <c r="K20" s="43"/>
    </row>
    <row r="21" spans="1:11" ht="18.5" thickBot="1" x14ac:dyDescent="0.45">
      <c r="A21" s="49"/>
      <c r="B21" s="49"/>
      <c r="C21" s="49"/>
      <c r="D21" s="61">
        <v>19.742609680175782</v>
      </c>
      <c r="E21" s="62">
        <v>12.832695865631104</v>
      </c>
      <c r="F21" s="46">
        <v>2.6443265571477874</v>
      </c>
      <c r="G21" s="50">
        <v>0.8556641100734409</v>
      </c>
      <c r="H21" s="43"/>
      <c r="I21" s="43"/>
      <c r="J21" s="43"/>
      <c r="K21" s="43"/>
    </row>
    <row r="22" spans="1:11" ht="36" x14ac:dyDescent="0.4">
      <c r="A22" s="49"/>
      <c r="B22" s="49"/>
      <c r="C22" s="49"/>
      <c r="D22" s="49"/>
      <c r="E22" s="49"/>
      <c r="F22" s="49"/>
      <c r="G22" s="42" t="s">
        <v>146</v>
      </c>
      <c r="H22" s="43"/>
      <c r="I22" s="43"/>
      <c r="J22" s="43"/>
      <c r="K22" s="43"/>
    </row>
    <row r="23" spans="1:11" ht="18.5" thickBot="1" x14ac:dyDescent="0.45">
      <c r="A23" s="49"/>
      <c r="B23" s="49"/>
      <c r="C23" s="49"/>
      <c r="D23" s="49"/>
      <c r="E23" s="49"/>
      <c r="F23" s="49"/>
      <c r="G23" s="53">
        <v>2.6972129323947653</v>
      </c>
      <c r="H23" s="43"/>
      <c r="I23" s="43"/>
      <c r="J23" s="43"/>
      <c r="K23" s="43"/>
    </row>
    <row r="24" spans="1:11" ht="18" x14ac:dyDescent="0.4">
      <c r="A24" s="49"/>
      <c r="B24" s="49"/>
      <c r="C24" s="49"/>
      <c r="D24" s="49"/>
      <c r="E24" s="49"/>
      <c r="F24" s="41" t="s">
        <v>147</v>
      </c>
      <c r="G24" s="42" t="s">
        <v>148</v>
      </c>
      <c r="H24" s="43"/>
      <c r="I24" s="43"/>
      <c r="J24" s="43"/>
      <c r="K24" s="43"/>
    </row>
    <row r="25" spans="1:11" ht="18.5" thickBot="1" x14ac:dyDescent="0.45">
      <c r="A25" s="49"/>
      <c r="B25" s="49"/>
      <c r="C25" s="49"/>
      <c r="D25" s="49"/>
      <c r="E25" s="49"/>
      <c r="F25" s="46">
        <v>4.9354668649436189</v>
      </c>
      <c r="G25" s="53">
        <v>4.9354743103729177</v>
      </c>
      <c r="H25" s="43"/>
      <c r="I25" s="43"/>
      <c r="J25" s="43"/>
      <c r="K25" s="43"/>
    </row>
    <row r="26" spans="1:11" ht="18" x14ac:dyDescent="0.4">
      <c r="A26" s="49"/>
      <c r="B26" s="49"/>
      <c r="C26" s="49"/>
      <c r="D26" s="49"/>
      <c r="E26" s="49"/>
      <c r="F26" s="41" t="s">
        <v>149</v>
      </c>
      <c r="G26" s="42" t="s">
        <v>148</v>
      </c>
      <c r="H26" s="43"/>
      <c r="I26" s="43"/>
      <c r="J26" s="43"/>
      <c r="K26" s="43"/>
    </row>
    <row r="27" spans="1:11" ht="18.5" thickBot="1" x14ac:dyDescent="0.45">
      <c r="A27" s="49"/>
      <c r="B27" s="49"/>
      <c r="C27" s="49"/>
      <c r="D27" s="49"/>
      <c r="E27" s="49"/>
      <c r="F27" s="46">
        <v>2.1909232383759263</v>
      </c>
      <c r="G27" s="53">
        <v>2.1909265628534773</v>
      </c>
      <c r="H27" s="43"/>
      <c r="I27" s="43"/>
      <c r="J27" s="43"/>
      <c r="K27" s="43"/>
    </row>
    <row r="28" spans="1:11" ht="18" x14ac:dyDescent="0.4">
      <c r="A28" s="49"/>
      <c r="B28" s="49"/>
      <c r="C28" s="49"/>
      <c r="D28" s="49"/>
      <c r="E28" s="49"/>
      <c r="F28" s="40" t="s">
        <v>150</v>
      </c>
      <c r="G28" s="42" t="s">
        <v>151</v>
      </c>
      <c r="H28" s="43"/>
      <c r="I28" s="43"/>
      <c r="J28" s="43"/>
      <c r="K28" s="43"/>
    </row>
    <row r="29" spans="1:11" ht="18.5" thickBot="1" x14ac:dyDescent="0.45">
      <c r="A29" s="49"/>
      <c r="B29" s="49"/>
      <c r="C29" s="49"/>
      <c r="D29" s="49"/>
      <c r="E29" s="49"/>
      <c r="F29" s="45">
        <v>3.4218451653129387</v>
      </c>
      <c r="G29" s="53">
        <v>3.4218451976776123</v>
      </c>
      <c r="H29" s="43"/>
      <c r="I29" s="43"/>
      <c r="J29" s="43"/>
      <c r="K29" s="43"/>
    </row>
    <row r="30" spans="1:11" ht="36" x14ac:dyDescent="0.4">
      <c r="A30" s="49"/>
      <c r="B30" s="49"/>
      <c r="C30" s="49"/>
      <c r="D30" s="49"/>
      <c r="E30" s="112" t="s">
        <v>155</v>
      </c>
      <c r="F30" s="40" t="s">
        <v>156</v>
      </c>
      <c r="G30" s="41" t="s">
        <v>157</v>
      </c>
      <c r="H30" s="41" t="s">
        <v>144</v>
      </c>
      <c r="I30" s="42" t="s">
        <v>145</v>
      </c>
      <c r="J30" s="43"/>
      <c r="K30" s="43"/>
    </row>
    <row r="31" spans="1:11" ht="18.5" thickBot="1" x14ac:dyDescent="0.45">
      <c r="A31" s="49"/>
      <c r="B31" s="49"/>
      <c r="C31" s="49"/>
      <c r="D31" s="49"/>
      <c r="E31" s="46">
        <v>1.9545182933807372</v>
      </c>
      <c r="F31" s="45">
        <v>4.4219803577154835</v>
      </c>
      <c r="G31" s="46">
        <v>1.1355645618438721</v>
      </c>
      <c r="H31" s="47">
        <v>0.23399631281323471</v>
      </c>
      <c r="I31" s="48">
        <v>7.5717674829880788E-2</v>
      </c>
      <c r="J31" s="43"/>
      <c r="K31" s="43"/>
    </row>
    <row r="32" spans="1:11" ht="36" x14ac:dyDescent="0.4">
      <c r="A32" s="49"/>
      <c r="B32" s="49"/>
      <c r="C32" s="49"/>
      <c r="D32" s="49"/>
      <c r="E32" s="49"/>
      <c r="F32" s="49"/>
      <c r="G32" s="49"/>
      <c r="H32" s="49"/>
      <c r="I32" s="42" t="s">
        <v>146</v>
      </c>
      <c r="J32" s="43"/>
      <c r="K32" s="43"/>
    </row>
    <row r="33" spans="1:11" ht="18.5" thickBot="1" x14ac:dyDescent="0.45">
      <c r="A33" s="49"/>
      <c r="B33" s="49"/>
      <c r="C33" s="49"/>
      <c r="D33" s="49"/>
      <c r="E33" s="49"/>
      <c r="F33" s="49"/>
      <c r="G33" s="49"/>
      <c r="H33" s="49"/>
      <c r="I33" s="50">
        <v>0.23867623914305283</v>
      </c>
      <c r="J33" s="43"/>
      <c r="K33" s="43"/>
    </row>
    <row r="34" spans="1:11" ht="18" x14ac:dyDescent="0.4">
      <c r="A34" s="49"/>
      <c r="B34" s="49"/>
      <c r="C34" s="49"/>
      <c r="D34" s="49"/>
      <c r="E34" s="49"/>
      <c r="F34" s="49"/>
      <c r="G34" s="49"/>
      <c r="H34" s="41" t="s">
        <v>147</v>
      </c>
      <c r="I34" s="42" t="s">
        <v>148</v>
      </c>
      <c r="J34" s="43"/>
      <c r="K34" s="43"/>
    </row>
    <row r="35" spans="1:11" ht="18.5" thickBot="1" x14ac:dyDescent="0.45">
      <c r="A35" s="49"/>
      <c r="B35" s="49"/>
      <c r="C35" s="49"/>
      <c r="D35" s="49"/>
      <c r="E35" s="49"/>
      <c r="F35" s="49"/>
      <c r="G35" s="49"/>
      <c r="H35" s="47">
        <v>0.43673919368505493</v>
      </c>
      <c r="I35" s="50">
        <v>0.43673987388363933</v>
      </c>
      <c r="J35" s="43"/>
      <c r="K35" s="43"/>
    </row>
    <row r="36" spans="1:11" ht="18" x14ac:dyDescent="0.4">
      <c r="A36" s="49"/>
      <c r="B36" s="49"/>
      <c r="C36" s="49"/>
      <c r="D36" s="49"/>
      <c r="E36" s="49"/>
      <c r="F36" s="49"/>
      <c r="G36" s="49"/>
      <c r="H36" s="41" t="s">
        <v>149</v>
      </c>
      <c r="I36" s="42" t="s">
        <v>148</v>
      </c>
      <c r="J36" s="43"/>
      <c r="K36" s="43"/>
    </row>
    <row r="37" spans="1:11" ht="18.5" thickBot="1" x14ac:dyDescent="0.45">
      <c r="A37" s="49"/>
      <c r="B37" s="49"/>
      <c r="C37" s="49"/>
      <c r="D37" s="49"/>
      <c r="E37" s="49"/>
      <c r="F37" s="49"/>
      <c r="G37" s="49"/>
      <c r="H37" s="47">
        <v>0.19387467786496473</v>
      </c>
      <c r="I37" s="50">
        <v>0.19387496839875146</v>
      </c>
      <c r="J37" s="43"/>
      <c r="K37" s="43"/>
    </row>
    <row r="38" spans="1:11" ht="18" x14ac:dyDescent="0.4">
      <c r="A38" s="49"/>
      <c r="B38" s="49"/>
      <c r="C38" s="49"/>
      <c r="D38" s="49"/>
      <c r="E38" s="49"/>
      <c r="F38" s="49"/>
      <c r="G38" s="49"/>
      <c r="H38" s="40" t="s">
        <v>150</v>
      </c>
      <c r="I38" s="42" t="s">
        <v>151</v>
      </c>
      <c r="J38" s="43"/>
      <c r="K38" s="43"/>
    </row>
    <row r="39" spans="1:11" ht="18.5" thickBot="1" x14ac:dyDescent="0.45">
      <c r="A39" s="49"/>
      <c r="B39" s="49"/>
      <c r="C39" s="49"/>
      <c r="D39" s="49"/>
      <c r="E39" s="49"/>
      <c r="F39" s="49"/>
      <c r="G39" s="49"/>
      <c r="H39" s="51">
        <v>0.30279889204178628</v>
      </c>
      <c r="I39" s="50">
        <v>0.30279889702796936</v>
      </c>
      <c r="J39" s="43"/>
      <c r="K39" s="43"/>
    </row>
    <row r="40" spans="1:11" ht="36" x14ac:dyDescent="0.4">
      <c r="A40" s="49"/>
      <c r="B40" s="49"/>
      <c r="C40" s="49"/>
      <c r="D40" s="49"/>
      <c r="E40" s="49"/>
      <c r="F40" s="49"/>
      <c r="G40" s="41" t="s">
        <v>158</v>
      </c>
      <c r="H40" s="41" t="s">
        <v>159</v>
      </c>
      <c r="I40" s="42" t="s">
        <v>160</v>
      </c>
      <c r="J40" s="43"/>
      <c r="K40" s="43"/>
    </row>
    <row r="41" spans="1:11" ht="18.5" thickBot="1" x14ac:dyDescent="0.45">
      <c r="A41" s="49"/>
      <c r="B41" s="49"/>
      <c r="C41" s="49"/>
      <c r="D41" s="49"/>
      <c r="E41" s="49"/>
      <c r="F41" s="49"/>
      <c r="G41" s="46">
        <v>3.266516907453537</v>
      </c>
      <c r="H41" s="46">
        <v>7.0823395807084211</v>
      </c>
      <c r="I41" s="58">
        <v>24.697151148372335</v>
      </c>
      <c r="J41" s="43"/>
      <c r="K41" s="43"/>
    </row>
    <row r="42" spans="1:11" ht="36" x14ac:dyDescent="0.4">
      <c r="A42" s="49"/>
      <c r="B42" s="49"/>
      <c r="C42" s="49"/>
      <c r="D42" s="49"/>
      <c r="E42" s="49"/>
      <c r="F42" s="49"/>
      <c r="G42" s="49"/>
      <c r="H42" s="40" t="s">
        <v>161</v>
      </c>
      <c r="I42" s="41" t="s">
        <v>162</v>
      </c>
      <c r="J42" s="41" t="s">
        <v>149</v>
      </c>
      <c r="K42" s="42" t="s">
        <v>148</v>
      </c>
    </row>
    <row r="43" spans="1:11" ht="18.5" thickBot="1" x14ac:dyDescent="0.45">
      <c r="A43" s="49"/>
      <c r="B43" s="49"/>
      <c r="C43" s="49"/>
      <c r="D43" s="49"/>
      <c r="E43" s="49"/>
      <c r="F43" s="49"/>
      <c r="G43" s="49"/>
      <c r="H43" s="45">
        <v>6.0705767834643609</v>
      </c>
      <c r="I43" s="46">
        <v>4.9282155504417426</v>
      </c>
      <c r="J43" s="46">
        <v>3.0608182743760559</v>
      </c>
      <c r="K43" s="53">
        <v>3.0608228738994727</v>
      </c>
    </row>
    <row r="44" spans="1:11" ht="36" x14ac:dyDescent="0.4">
      <c r="A44" s="49"/>
      <c r="B44" s="49"/>
      <c r="C44" s="49"/>
      <c r="D44" s="49"/>
      <c r="E44" s="49"/>
      <c r="F44" s="49"/>
      <c r="G44" s="49"/>
      <c r="H44" s="49"/>
      <c r="I44" s="49"/>
      <c r="J44" s="40" t="s">
        <v>163</v>
      </c>
      <c r="K44" s="42" t="s">
        <v>164</v>
      </c>
    </row>
    <row r="45" spans="1:11" ht="18.5" thickBot="1" x14ac:dyDescent="0.45">
      <c r="A45" s="49"/>
      <c r="B45" s="49"/>
      <c r="C45" s="49"/>
      <c r="D45" s="49"/>
      <c r="E45" s="49"/>
      <c r="F45" s="49"/>
      <c r="G45" s="49"/>
      <c r="H45" s="49"/>
      <c r="I45" s="49"/>
      <c r="J45" s="45">
        <v>2.1251884381117736</v>
      </c>
      <c r="K45" s="53">
        <v>2.188944001197815</v>
      </c>
    </row>
    <row r="46" spans="1:11" ht="36" x14ac:dyDescent="0.4">
      <c r="A46" s="49"/>
      <c r="B46" s="49"/>
      <c r="C46" s="49"/>
      <c r="D46" s="49"/>
      <c r="E46" s="49"/>
      <c r="F46" s="49"/>
      <c r="G46" s="49"/>
      <c r="H46" s="49"/>
      <c r="I46" s="49"/>
      <c r="J46" s="40" t="s">
        <v>150</v>
      </c>
      <c r="K46" s="42" t="s">
        <v>151</v>
      </c>
    </row>
    <row r="47" spans="1:11" ht="18.5" thickBot="1" x14ac:dyDescent="0.45">
      <c r="A47" s="49"/>
      <c r="B47" s="49"/>
      <c r="C47" s="49"/>
      <c r="D47" s="49"/>
      <c r="E47" s="49"/>
      <c r="F47" s="49"/>
      <c r="G47" s="49"/>
      <c r="H47" s="49"/>
      <c r="I47" s="49"/>
      <c r="J47" s="51">
        <v>0.18556332869542139</v>
      </c>
      <c r="K47" s="52">
        <v>0.18556332588195801</v>
      </c>
    </row>
    <row r="48" spans="1:11" ht="36" x14ac:dyDescent="0.4">
      <c r="A48" s="49"/>
      <c r="B48" s="49"/>
      <c r="C48" s="49"/>
      <c r="D48" s="49"/>
      <c r="E48" s="49"/>
      <c r="F48" s="49"/>
      <c r="G48" s="49"/>
      <c r="H48" s="49"/>
      <c r="I48" s="40" t="s">
        <v>150</v>
      </c>
      <c r="J48" s="42" t="s">
        <v>151</v>
      </c>
      <c r="K48" s="43"/>
    </row>
    <row r="49" spans="1:11" ht="18.5" thickBot="1" x14ac:dyDescent="0.45">
      <c r="A49" s="49"/>
      <c r="B49" s="49"/>
      <c r="C49" s="49"/>
      <c r="D49" s="49"/>
      <c r="E49" s="49"/>
      <c r="F49" s="49"/>
      <c r="G49" s="49"/>
      <c r="H49" s="49"/>
      <c r="I49" s="45">
        <v>1.2326063100872038</v>
      </c>
      <c r="J49" s="59">
        <v>1.2326062917709351</v>
      </c>
      <c r="K49" s="43"/>
    </row>
    <row r="50" spans="1:11" ht="18" x14ac:dyDescent="0.4">
      <c r="A50" s="49"/>
      <c r="B50" s="49"/>
      <c r="C50" s="49"/>
      <c r="D50" s="49"/>
      <c r="E50" s="49"/>
      <c r="F50" s="49"/>
      <c r="G50" s="49"/>
      <c r="H50" s="40" t="s">
        <v>150</v>
      </c>
      <c r="I50" s="42" t="s">
        <v>151</v>
      </c>
      <c r="J50" s="43"/>
      <c r="K50" s="43"/>
    </row>
    <row r="51" spans="1:11" ht="18.5" thickBot="1" x14ac:dyDescent="0.45">
      <c r="A51" s="49"/>
      <c r="B51" s="49"/>
      <c r="C51" s="49"/>
      <c r="D51" s="49"/>
      <c r="E51" s="49"/>
      <c r="F51" s="49"/>
      <c r="G51" s="49"/>
      <c r="H51" s="45">
        <v>1.9165660786146672</v>
      </c>
      <c r="I51" s="59">
        <v>1.9165661334991455</v>
      </c>
      <c r="J51" s="43"/>
      <c r="K51" s="43"/>
    </row>
    <row r="52" spans="1:11" ht="18" x14ac:dyDescent="0.4">
      <c r="A52" s="49"/>
      <c r="B52" s="49"/>
      <c r="C52" s="49"/>
      <c r="D52" s="49"/>
      <c r="E52" s="40" t="s">
        <v>166</v>
      </c>
      <c r="F52" s="41" t="s">
        <v>157</v>
      </c>
      <c r="G52" s="41" t="s">
        <v>144</v>
      </c>
      <c r="H52" s="42" t="s">
        <v>145</v>
      </c>
      <c r="I52" s="43"/>
      <c r="J52" s="43"/>
      <c r="K52" s="43"/>
    </row>
    <row r="53" spans="1:11" ht="18.5" thickBot="1" x14ac:dyDescent="0.45">
      <c r="A53" s="49"/>
      <c r="B53" s="49"/>
      <c r="C53" s="49"/>
      <c r="D53" s="49"/>
      <c r="E53" s="61">
        <v>15.754602001190186</v>
      </c>
      <c r="F53" s="46">
        <v>8.9202558971405033</v>
      </c>
      <c r="G53" s="46">
        <v>1.838122637101983</v>
      </c>
      <c r="H53" s="50">
        <v>0.59478872021789286</v>
      </c>
      <c r="I53" s="43"/>
      <c r="J53" s="43"/>
      <c r="K53" s="43"/>
    </row>
    <row r="54" spans="1:11" ht="36" x14ac:dyDescent="0.4">
      <c r="A54" s="49"/>
      <c r="B54" s="49"/>
      <c r="C54" s="49"/>
      <c r="D54" s="49"/>
      <c r="E54" s="49"/>
      <c r="F54" s="49"/>
      <c r="G54" s="49"/>
      <c r="H54" s="42" t="s">
        <v>146</v>
      </c>
      <c r="I54" s="43"/>
      <c r="J54" s="43"/>
      <c r="K54" s="43"/>
    </row>
    <row r="55" spans="1:11" ht="18.5" thickBot="1" x14ac:dyDescent="0.45">
      <c r="A55" s="49"/>
      <c r="B55" s="49"/>
      <c r="C55" s="49"/>
      <c r="D55" s="49"/>
      <c r="E55" s="49"/>
      <c r="F55" s="49"/>
      <c r="G55" s="49"/>
      <c r="H55" s="53">
        <v>1.8748850271124951</v>
      </c>
      <c r="I55" s="43"/>
      <c r="J55" s="43"/>
      <c r="K55" s="43"/>
    </row>
    <row r="56" spans="1:11" ht="18" x14ac:dyDescent="0.4">
      <c r="A56" s="49"/>
      <c r="B56" s="49"/>
      <c r="C56" s="49"/>
      <c r="D56" s="49"/>
      <c r="E56" s="49"/>
      <c r="F56" s="49"/>
      <c r="G56" s="41" t="s">
        <v>147</v>
      </c>
      <c r="H56" s="42" t="s">
        <v>148</v>
      </c>
      <c r="I56" s="43"/>
      <c r="J56" s="43"/>
      <c r="K56" s="43"/>
    </row>
    <row r="57" spans="1:11" ht="18.5" thickBot="1" x14ac:dyDescent="0.45">
      <c r="A57" s="49"/>
      <c r="B57" s="49"/>
      <c r="C57" s="49"/>
      <c r="D57" s="49"/>
      <c r="E57" s="49"/>
      <c r="F57" s="49"/>
      <c r="G57" s="46">
        <v>3.4307386675058842</v>
      </c>
      <c r="H57" s="53">
        <v>3.4307439315067692</v>
      </c>
      <c r="I57" s="43"/>
      <c r="J57" s="43"/>
      <c r="K57" s="43"/>
    </row>
    <row r="58" spans="1:11" ht="18" x14ac:dyDescent="0.4">
      <c r="A58" s="49"/>
      <c r="B58" s="49"/>
      <c r="C58" s="49"/>
      <c r="D58" s="49"/>
      <c r="E58" s="49"/>
      <c r="F58" s="49"/>
      <c r="G58" s="41" t="s">
        <v>149</v>
      </c>
      <c r="H58" s="42" t="s">
        <v>148</v>
      </c>
      <c r="I58" s="43"/>
      <c r="J58" s="43"/>
      <c r="K58" s="43"/>
    </row>
    <row r="59" spans="1:11" ht="18.5" thickBot="1" x14ac:dyDescent="0.45">
      <c r="A59" s="49"/>
      <c r="B59" s="49"/>
      <c r="C59" s="49"/>
      <c r="D59" s="49"/>
      <c r="E59" s="49"/>
      <c r="F59" s="49"/>
      <c r="G59" s="46">
        <v>1.5229532032365023</v>
      </c>
      <c r="H59" s="53">
        <v>1.5229554805381371</v>
      </c>
      <c r="I59" s="43"/>
      <c r="J59" s="43"/>
      <c r="K59" s="43"/>
    </row>
    <row r="60" spans="1:11" ht="18" x14ac:dyDescent="0.4">
      <c r="A60" s="49"/>
      <c r="B60" s="49"/>
      <c r="C60" s="49"/>
      <c r="D60" s="49"/>
      <c r="E60" s="49"/>
      <c r="F60" s="49"/>
      <c r="G60" s="40" t="s">
        <v>150</v>
      </c>
      <c r="H60" s="42" t="s">
        <v>151</v>
      </c>
      <c r="I60" s="43"/>
      <c r="J60" s="43"/>
      <c r="K60" s="43"/>
    </row>
    <row r="61" spans="1:11" ht="18.5" thickBot="1" x14ac:dyDescent="0.45">
      <c r="A61" s="49"/>
      <c r="B61" s="49"/>
      <c r="C61" s="49"/>
      <c r="D61" s="49"/>
      <c r="E61" s="49"/>
      <c r="F61" s="49"/>
      <c r="G61" s="45">
        <v>2.3785908900010964</v>
      </c>
      <c r="H61" s="53">
        <v>2.3785908222198486</v>
      </c>
      <c r="I61" s="43"/>
      <c r="J61" s="43"/>
      <c r="K61" s="43"/>
    </row>
    <row r="62" spans="1:11" ht="18" x14ac:dyDescent="0.4">
      <c r="A62" s="49"/>
      <c r="B62" s="49"/>
      <c r="C62" s="49"/>
      <c r="D62" s="49"/>
      <c r="E62" s="49"/>
      <c r="F62" s="41" t="s">
        <v>143</v>
      </c>
      <c r="G62" s="41" t="s">
        <v>144</v>
      </c>
      <c r="H62" s="42" t="s">
        <v>145</v>
      </c>
      <c r="I62" s="43"/>
      <c r="J62" s="43"/>
      <c r="K62" s="43"/>
    </row>
    <row r="63" spans="1:11" ht="18.5" thickBot="1" x14ac:dyDescent="0.45">
      <c r="A63" s="49"/>
      <c r="B63" s="49"/>
      <c r="C63" s="49"/>
      <c r="D63" s="49"/>
      <c r="E63" s="49"/>
      <c r="F63" s="62">
        <v>11.526067139434815</v>
      </c>
      <c r="G63" s="46">
        <v>2.3750803867467418</v>
      </c>
      <c r="H63" s="50">
        <v>0.76854013721320336</v>
      </c>
      <c r="I63" s="43"/>
      <c r="J63" s="43"/>
      <c r="K63" s="43"/>
    </row>
    <row r="64" spans="1:11" ht="36" x14ac:dyDescent="0.4">
      <c r="A64" s="49"/>
      <c r="B64" s="49"/>
      <c r="C64" s="49"/>
      <c r="D64" s="49"/>
      <c r="E64" s="49"/>
      <c r="F64" s="49"/>
      <c r="G64" s="49"/>
      <c r="H64" s="42" t="s">
        <v>146</v>
      </c>
      <c r="I64" s="43"/>
      <c r="J64" s="43"/>
      <c r="K64" s="43"/>
    </row>
    <row r="65" spans="1:11" ht="18.5" thickBot="1" x14ac:dyDescent="0.45">
      <c r="A65" s="49"/>
      <c r="B65" s="49"/>
      <c r="C65" s="49"/>
      <c r="D65" s="49"/>
      <c r="E65" s="49"/>
      <c r="F65" s="49"/>
      <c r="G65" s="49"/>
      <c r="H65" s="53">
        <v>2.4225819135711824</v>
      </c>
      <c r="I65" s="43"/>
      <c r="J65" s="43"/>
      <c r="K65" s="43"/>
    </row>
    <row r="66" spans="1:11" ht="18" x14ac:dyDescent="0.4">
      <c r="A66" s="49"/>
      <c r="B66" s="49"/>
      <c r="C66" s="49"/>
      <c r="D66" s="49"/>
      <c r="E66" s="49"/>
      <c r="F66" s="49"/>
      <c r="G66" s="41" t="s">
        <v>147</v>
      </c>
      <c r="H66" s="42" t="s">
        <v>148</v>
      </c>
      <c r="I66" s="43"/>
      <c r="J66" s="43"/>
      <c r="K66" s="43"/>
    </row>
    <row r="67" spans="1:11" ht="18.5" thickBot="1" x14ac:dyDescent="0.45">
      <c r="A67" s="49"/>
      <c r="B67" s="49"/>
      <c r="C67" s="49"/>
      <c r="D67" s="49"/>
      <c r="E67" s="49"/>
      <c r="F67" s="49"/>
      <c r="G67" s="46">
        <v>4.4329360602911674</v>
      </c>
      <c r="H67" s="53">
        <v>4.4329429674406144</v>
      </c>
      <c r="I67" s="43"/>
      <c r="J67" s="43"/>
      <c r="K67" s="43"/>
    </row>
    <row r="68" spans="1:11" ht="18" x14ac:dyDescent="0.4">
      <c r="A68" s="49"/>
      <c r="B68" s="49"/>
      <c r="C68" s="49"/>
      <c r="D68" s="49"/>
      <c r="E68" s="49"/>
      <c r="F68" s="49"/>
      <c r="G68" s="41" t="s">
        <v>149</v>
      </c>
      <c r="H68" s="42" t="s">
        <v>148</v>
      </c>
      <c r="I68" s="43"/>
      <c r="J68" s="43"/>
      <c r="K68" s="43"/>
    </row>
    <row r="69" spans="1:11" ht="18.5" thickBot="1" x14ac:dyDescent="0.45">
      <c r="A69" s="49"/>
      <c r="B69" s="49"/>
      <c r="C69" s="49"/>
      <c r="D69" s="49"/>
      <c r="E69" s="49"/>
      <c r="F69" s="49"/>
      <c r="G69" s="46">
        <v>1.967842737981282</v>
      </c>
      <c r="H69" s="53">
        <v>1.9678457060064121</v>
      </c>
      <c r="I69" s="43"/>
      <c r="J69" s="43"/>
      <c r="K69" s="43"/>
    </row>
    <row r="70" spans="1:11" ht="18" x14ac:dyDescent="0.4">
      <c r="A70" s="49"/>
      <c r="B70" s="49"/>
      <c r="C70" s="49"/>
      <c r="D70" s="49"/>
      <c r="E70" s="49"/>
      <c r="F70" s="49"/>
      <c r="G70" s="40" t="s">
        <v>150</v>
      </c>
      <c r="H70" s="42" t="s">
        <v>151</v>
      </c>
      <c r="I70" s="43"/>
      <c r="J70" s="43"/>
      <c r="K70" s="43"/>
    </row>
    <row r="71" spans="1:11" ht="18.5" thickBot="1" x14ac:dyDescent="0.45">
      <c r="A71" s="49"/>
      <c r="B71" s="49"/>
      <c r="C71" s="49"/>
      <c r="D71" s="49"/>
      <c r="E71" s="49"/>
      <c r="F71" s="49"/>
      <c r="G71" s="45">
        <v>3.0734318031374324</v>
      </c>
      <c r="H71" s="53">
        <v>3.0734317302703857</v>
      </c>
      <c r="I71" s="43"/>
      <c r="J71" s="43"/>
      <c r="K71" s="43"/>
    </row>
    <row r="72" spans="1:11" ht="36" x14ac:dyDescent="0.4">
      <c r="A72" s="49"/>
      <c r="B72" s="49"/>
      <c r="C72" s="49"/>
      <c r="D72" s="40" t="s">
        <v>193</v>
      </c>
      <c r="E72" s="112" t="s">
        <v>165</v>
      </c>
      <c r="F72" s="40" t="s">
        <v>156</v>
      </c>
      <c r="G72" s="41" t="s">
        <v>157</v>
      </c>
      <c r="H72" s="41" t="s">
        <v>144</v>
      </c>
      <c r="I72" s="42" t="s">
        <v>145</v>
      </c>
      <c r="J72" s="43"/>
      <c r="K72" s="43"/>
    </row>
    <row r="73" spans="1:11" ht="18.5" thickBot="1" x14ac:dyDescent="0.45">
      <c r="A73" s="49"/>
      <c r="B73" s="49"/>
      <c r="C73" s="49"/>
      <c r="D73" s="45">
        <v>3.9092074635693357</v>
      </c>
      <c r="E73" s="46">
        <v>3.9092075824737549</v>
      </c>
      <c r="F73" s="45">
        <v>8.8443474707676728</v>
      </c>
      <c r="G73" s="46">
        <v>2.2712283096313475</v>
      </c>
      <c r="H73" s="47">
        <v>0.46801306326001568</v>
      </c>
      <c r="I73" s="50">
        <v>0.15144196515668248</v>
      </c>
      <c r="J73" s="43"/>
      <c r="K73" s="43"/>
    </row>
    <row r="74" spans="1:11" ht="36" x14ac:dyDescent="0.4">
      <c r="A74" s="49"/>
      <c r="B74" s="49"/>
      <c r="C74" s="49"/>
      <c r="D74" s="49"/>
      <c r="E74" s="49"/>
      <c r="F74" s="49"/>
      <c r="G74" s="49"/>
      <c r="H74" s="49"/>
      <c r="I74" s="42" t="s">
        <v>146</v>
      </c>
      <c r="J74" s="43"/>
      <c r="K74" s="43"/>
    </row>
    <row r="75" spans="1:11" ht="18.5" thickBot="1" x14ac:dyDescent="0.45">
      <c r="A75" s="49"/>
      <c r="B75" s="49"/>
      <c r="C75" s="49"/>
      <c r="D75" s="49"/>
      <c r="E75" s="49"/>
      <c r="F75" s="49"/>
      <c r="G75" s="49"/>
      <c r="H75" s="49"/>
      <c r="I75" s="50">
        <v>0.47737333156677875</v>
      </c>
      <c r="J75" s="43"/>
      <c r="K75" s="43"/>
    </row>
    <row r="76" spans="1:11" ht="18" x14ac:dyDescent="0.4">
      <c r="A76" s="49"/>
      <c r="B76" s="49"/>
      <c r="C76" s="49"/>
      <c r="D76" s="49"/>
      <c r="E76" s="49"/>
      <c r="F76" s="49"/>
      <c r="G76" s="49"/>
      <c r="H76" s="41" t="s">
        <v>147</v>
      </c>
      <c r="I76" s="42" t="s">
        <v>148</v>
      </c>
      <c r="J76" s="43"/>
      <c r="K76" s="43"/>
    </row>
    <row r="77" spans="1:11" ht="18.5" thickBot="1" x14ac:dyDescent="0.45">
      <c r="A77" s="49"/>
      <c r="B77" s="49"/>
      <c r="C77" s="49"/>
      <c r="D77" s="49"/>
      <c r="E77" s="49"/>
      <c r="F77" s="49"/>
      <c r="G77" s="49"/>
      <c r="H77" s="47">
        <v>0.87351653290962072</v>
      </c>
      <c r="I77" s="50">
        <v>0.87351789479824382</v>
      </c>
      <c r="J77" s="43"/>
      <c r="K77" s="43"/>
    </row>
    <row r="78" spans="1:11" ht="18" x14ac:dyDescent="0.4">
      <c r="A78" s="49"/>
      <c r="B78" s="49"/>
      <c r="C78" s="49"/>
      <c r="D78" s="49"/>
      <c r="E78" s="49"/>
      <c r="F78" s="49"/>
      <c r="G78" s="49"/>
      <c r="H78" s="41" t="s">
        <v>149</v>
      </c>
      <c r="I78" s="42" t="s">
        <v>148</v>
      </c>
      <c r="J78" s="43"/>
      <c r="K78" s="43"/>
    </row>
    <row r="79" spans="1:11" ht="18.5" thickBot="1" x14ac:dyDescent="0.45">
      <c r="A79" s="49"/>
      <c r="B79" s="49"/>
      <c r="C79" s="49"/>
      <c r="D79" s="49"/>
      <c r="E79" s="49"/>
      <c r="F79" s="49"/>
      <c r="G79" s="49"/>
      <c r="H79" s="47">
        <v>0.38776628907205124</v>
      </c>
      <c r="I79" s="50">
        <v>0.38776689434486161</v>
      </c>
      <c r="J79" s="43"/>
      <c r="K79" s="43"/>
    </row>
    <row r="80" spans="1:11" ht="18" x14ac:dyDescent="0.4">
      <c r="A80" s="49"/>
      <c r="B80" s="49"/>
      <c r="C80" s="49"/>
      <c r="D80" s="49"/>
      <c r="E80" s="49"/>
      <c r="F80" s="49"/>
      <c r="G80" s="49"/>
      <c r="H80" s="40" t="s">
        <v>150</v>
      </c>
      <c r="I80" s="42" t="s">
        <v>151</v>
      </c>
      <c r="J80" s="43"/>
      <c r="K80" s="43"/>
    </row>
    <row r="81" spans="1:11" ht="18.5" thickBot="1" x14ac:dyDescent="0.45">
      <c r="A81" s="49"/>
      <c r="B81" s="49"/>
      <c r="C81" s="49"/>
      <c r="D81" s="49"/>
      <c r="E81" s="49"/>
      <c r="F81" s="49"/>
      <c r="G81" s="49"/>
      <c r="H81" s="51">
        <v>0.60562423105070362</v>
      </c>
      <c r="I81" s="50">
        <v>0.60562425851821899</v>
      </c>
      <c r="J81" s="43"/>
      <c r="K81" s="43"/>
    </row>
    <row r="82" spans="1:11" ht="36" x14ac:dyDescent="0.4">
      <c r="A82" s="49"/>
      <c r="B82" s="49"/>
      <c r="C82" s="49"/>
      <c r="D82" s="49"/>
      <c r="E82" s="49"/>
      <c r="F82" s="49"/>
      <c r="G82" s="41" t="s">
        <v>158</v>
      </c>
      <c r="H82" s="41" t="s">
        <v>159</v>
      </c>
      <c r="I82" s="42" t="s">
        <v>160</v>
      </c>
      <c r="J82" s="43"/>
      <c r="K82" s="43"/>
    </row>
    <row r="83" spans="1:11" ht="18.5" thickBot="1" x14ac:dyDescent="0.45">
      <c r="A83" s="49"/>
      <c r="B83" s="49"/>
      <c r="C83" s="49"/>
      <c r="D83" s="49"/>
      <c r="E83" s="49"/>
      <c r="F83" s="49"/>
      <c r="G83" s="46">
        <v>6.5333191289901738</v>
      </c>
      <c r="H83" s="62">
        <v>14.165297409970009</v>
      </c>
      <c r="I83" s="58">
        <v>49.396457286424905</v>
      </c>
      <c r="J83" s="43"/>
      <c r="K83" s="43"/>
    </row>
    <row r="84" spans="1:11" ht="36" x14ac:dyDescent="0.4">
      <c r="A84" s="49"/>
      <c r="B84" s="49"/>
      <c r="C84" s="49"/>
      <c r="D84" s="49"/>
      <c r="E84" s="49"/>
      <c r="F84" s="49"/>
      <c r="G84" s="49"/>
      <c r="H84" s="40" t="s">
        <v>161</v>
      </c>
      <c r="I84" s="41" t="s">
        <v>162</v>
      </c>
      <c r="J84" s="41" t="s">
        <v>149</v>
      </c>
      <c r="K84" s="42" t="s">
        <v>148</v>
      </c>
    </row>
    <row r="85" spans="1:11" ht="18.5" thickBot="1" x14ac:dyDescent="0.45">
      <c r="A85" s="49"/>
      <c r="B85" s="49"/>
      <c r="C85" s="49"/>
      <c r="D85" s="49"/>
      <c r="E85" s="49"/>
      <c r="F85" s="49"/>
      <c r="G85" s="49"/>
      <c r="H85" s="61">
        <v>12.141683494260008</v>
      </c>
      <c r="I85" s="46">
        <v>9.8568615626907352</v>
      </c>
      <c r="J85" s="46">
        <v>6.1219036798712247</v>
      </c>
      <c r="K85" s="53">
        <v>6.1219132538535881</v>
      </c>
    </row>
    <row r="86" spans="1:11" ht="36" x14ac:dyDescent="0.4">
      <c r="A86" s="49"/>
      <c r="B86" s="49"/>
      <c r="C86" s="49"/>
      <c r="D86" s="49"/>
      <c r="E86" s="49"/>
      <c r="F86" s="49"/>
      <c r="G86" s="49"/>
      <c r="H86" s="49"/>
      <c r="I86" s="49"/>
      <c r="J86" s="40" t="s">
        <v>163</v>
      </c>
      <c r="K86" s="42" t="s">
        <v>164</v>
      </c>
    </row>
    <row r="87" spans="1:11" ht="18.5" thickBot="1" x14ac:dyDescent="0.45">
      <c r="A87" s="49"/>
      <c r="B87" s="49"/>
      <c r="C87" s="49"/>
      <c r="D87" s="49"/>
      <c r="E87" s="49"/>
      <c r="F87" s="49"/>
      <c r="G87" s="49"/>
      <c r="H87" s="49"/>
      <c r="I87" s="49"/>
      <c r="J87" s="45">
        <v>4.250562350797634</v>
      </c>
      <c r="K87" s="53">
        <v>4.3780790567398071</v>
      </c>
    </row>
    <row r="88" spans="1:11" ht="36" x14ac:dyDescent="0.4">
      <c r="A88" s="49"/>
      <c r="B88" s="49"/>
      <c r="C88" s="49"/>
      <c r="D88" s="49"/>
      <c r="E88" s="49"/>
      <c r="F88" s="49"/>
      <c r="G88" s="49"/>
      <c r="H88" s="49"/>
      <c r="I88" s="49"/>
      <c r="J88" s="40" t="s">
        <v>150</v>
      </c>
      <c r="K88" s="42" t="s">
        <v>151</v>
      </c>
    </row>
    <row r="89" spans="1:11" ht="18.5" thickBot="1" x14ac:dyDescent="0.45">
      <c r="A89" s="49"/>
      <c r="B89" s="49"/>
      <c r="C89" s="49"/>
      <c r="D89" s="49"/>
      <c r="E89" s="49"/>
      <c r="F89" s="49"/>
      <c r="G89" s="49"/>
      <c r="H89" s="49"/>
      <c r="I89" s="49"/>
      <c r="J89" s="51">
        <v>0.37114285232148458</v>
      </c>
      <c r="K89" s="52">
        <v>0.37114286422729492</v>
      </c>
    </row>
    <row r="90" spans="1:11" ht="36" x14ac:dyDescent="0.4">
      <c r="A90" s="49"/>
      <c r="B90" s="49"/>
      <c r="C90" s="49"/>
      <c r="D90" s="49"/>
      <c r="E90" s="49"/>
      <c r="F90" s="49"/>
      <c r="G90" s="49"/>
      <c r="H90" s="49"/>
      <c r="I90" s="40" t="s">
        <v>150</v>
      </c>
      <c r="J90" s="42" t="s">
        <v>151</v>
      </c>
      <c r="K90" s="43"/>
    </row>
    <row r="91" spans="1:11" ht="18.5" thickBot="1" x14ac:dyDescent="0.45">
      <c r="A91" s="49"/>
      <c r="B91" s="49"/>
      <c r="C91" s="49"/>
      <c r="D91" s="49"/>
      <c r="E91" s="49"/>
      <c r="F91" s="49"/>
      <c r="G91" s="49"/>
      <c r="H91" s="49"/>
      <c r="I91" s="45">
        <v>2.4653202838783264</v>
      </c>
      <c r="J91" s="59">
        <v>2.465320348739624</v>
      </c>
      <c r="K91" s="43"/>
    </row>
    <row r="92" spans="1:11" ht="18" x14ac:dyDescent="0.4">
      <c r="A92" s="49"/>
      <c r="B92" s="49"/>
      <c r="C92" s="49"/>
      <c r="D92" s="49"/>
      <c r="E92" s="49"/>
      <c r="F92" s="49"/>
      <c r="G92" s="49"/>
      <c r="H92" s="40" t="s">
        <v>150</v>
      </c>
      <c r="I92" s="42" t="s">
        <v>151</v>
      </c>
      <c r="J92" s="43"/>
      <c r="K92" s="43"/>
    </row>
    <row r="93" spans="1:11" ht="18.5" thickBot="1" x14ac:dyDescent="0.45">
      <c r="A93" s="49"/>
      <c r="B93" s="49"/>
      <c r="C93" s="49"/>
      <c r="D93" s="70"/>
      <c r="E93" s="70"/>
      <c r="F93" s="70"/>
      <c r="G93" s="70"/>
      <c r="H93" s="60">
        <v>3.8332994627068038</v>
      </c>
      <c r="I93" s="59">
        <v>3.8332993984222412</v>
      </c>
      <c r="J93" s="43"/>
      <c r="K93" s="43"/>
    </row>
    <row r="94" spans="1:11" ht="36" x14ac:dyDescent="0.4">
      <c r="A94" s="49"/>
      <c r="B94" s="40" t="s">
        <v>150</v>
      </c>
      <c r="C94" s="42" t="s">
        <v>151</v>
      </c>
      <c r="D94" s="43"/>
      <c r="E94" s="43"/>
      <c r="F94" s="43"/>
      <c r="G94" s="43"/>
      <c r="H94" s="43"/>
      <c r="I94" s="43"/>
      <c r="J94" s="43"/>
      <c r="K94" s="43"/>
    </row>
    <row r="95" spans="1:11" ht="18.5" thickBot="1" x14ac:dyDescent="0.45">
      <c r="A95" s="70"/>
      <c r="B95" s="74">
        <v>100.595</v>
      </c>
      <c r="C95" s="75">
        <v>100.59500122070313</v>
      </c>
      <c r="D95" s="43"/>
      <c r="E95" s="43"/>
      <c r="F95" s="43"/>
      <c r="G95" s="43"/>
      <c r="H95" s="43"/>
      <c r="I95" s="43"/>
      <c r="J95" s="43"/>
      <c r="K95" s="43"/>
    </row>
  </sheetData>
  <mergeCells count="1">
    <mergeCell ref="A1:D1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69B95-CA07-475B-A5CB-37B04884A274}">
  <sheetPr codeName="Sheet43"/>
  <dimension ref="A2:AI151"/>
  <sheetViews>
    <sheetView workbookViewId="0">
      <selection activeCell="D7" sqref="D7"/>
    </sheetView>
  </sheetViews>
  <sheetFormatPr defaultRowHeight="14.5" x14ac:dyDescent="0.35"/>
  <cols>
    <col min="1" max="1" width="25.6328125" customWidth="1"/>
    <col min="2" max="5" width="9.6328125" customWidth="1"/>
    <col min="6" max="7" width="9.54296875" bestFit="1" customWidth="1"/>
    <col min="8" max="8" width="25.6328125" customWidth="1"/>
    <col min="9" max="12" width="9.6328125" customWidth="1"/>
    <col min="13" max="14" width="9.54296875" bestFit="1" customWidth="1"/>
    <col min="15" max="15" width="25.6328125" customWidth="1"/>
    <col min="16" max="19" width="9.6328125" customWidth="1"/>
    <col min="20" max="21" width="9.54296875" bestFit="1" customWidth="1"/>
    <col min="22" max="22" width="25.6328125" customWidth="1"/>
    <col min="23" max="26" width="9.6328125" customWidth="1"/>
    <col min="27" max="28" width="8.6328125" customWidth="1"/>
    <col min="29" max="29" width="25.6328125" customWidth="1"/>
    <col min="30" max="33" width="9.6328125" customWidth="1"/>
    <col min="34" max="35" width="9.54296875" bestFit="1" customWidth="1"/>
  </cols>
  <sheetData>
    <row r="2" spans="1:35" ht="18" x14ac:dyDescent="0.4">
      <c r="A2" s="76" t="s">
        <v>203</v>
      </c>
      <c r="B2" s="266" t="s">
        <v>808</v>
      </c>
      <c r="C2" s="267"/>
      <c r="D2" s="267"/>
      <c r="E2" s="267"/>
      <c r="F2" s="26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 ht="18" x14ac:dyDescent="0.4">
      <c r="A3" s="76" t="s">
        <v>204</v>
      </c>
      <c r="B3" s="268" t="s">
        <v>810</v>
      </c>
      <c r="C3" s="269"/>
      <c r="D3" s="269"/>
      <c r="E3" s="269"/>
      <c r="F3" s="270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36" x14ac:dyDescent="0.4">
      <c r="A4" s="78" t="s">
        <v>1</v>
      </c>
      <c r="B4" s="77"/>
      <c r="C4" s="77"/>
      <c r="D4" s="77"/>
      <c r="E4" s="77"/>
      <c r="F4" s="77"/>
      <c r="G4" s="77"/>
      <c r="H4" s="78" t="s">
        <v>2</v>
      </c>
      <c r="I4" s="77"/>
      <c r="J4" s="77"/>
      <c r="K4" s="77"/>
      <c r="L4" s="77"/>
      <c r="M4" s="77"/>
      <c r="N4" s="77"/>
      <c r="O4" s="78" t="s">
        <v>3</v>
      </c>
      <c r="P4" s="77"/>
      <c r="Q4" s="77"/>
      <c r="R4" s="77"/>
      <c r="S4" s="77"/>
      <c r="T4" s="77"/>
      <c r="U4" s="77"/>
      <c r="V4" s="78" t="s">
        <v>206</v>
      </c>
      <c r="W4" s="77"/>
      <c r="X4" s="77"/>
      <c r="Y4" s="77"/>
      <c r="Z4" s="77"/>
      <c r="AA4" s="77"/>
      <c r="AB4" s="77"/>
      <c r="AC4" s="78" t="s">
        <v>5</v>
      </c>
      <c r="AD4" s="77"/>
      <c r="AE4" s="77"/>
      <c r="AF4" s="77"/>
      <c r="AG4" s="77"/>
      <c r="AH4" s="77"/>
      <c r="AI4" s="77"/>
    </row>
    <row r="5" spans="1:35" ht="90" x14ac:dyDescent="0.4">
      <c r="A5" s="76" t="s">
        <v>207</v>
      </c>
      <c r="B5" s="76" t="s">
        <v>208</v>
      </c>
      <c r="C5" s="76" t="s">
        <v>209</v>
      </c>
      <c r="D5" s="76" t="s">
        <v>210</v>
      </c>
      <c r="E5" s="76" t="s">
        <v>211</v>
      </c>
      <c r="F5" s="76" t="s">
        <v>212</v>
      </c>
      <c r="G5" s="76" t="s">
        <v>213</v>
      </c>
      <c r="H5" s="76" t="s">
        <v>207</v>
      </c>
      <c r="I5" s="76" t="s">
        <v>208</v>
      </c>
      <c r="J5" s="76" t="s">
        <v>209</v>
      </c>
      <c r="K5" s="76" t="s">
        <v>210</v>
      </c>
      <c r="L5" s="76" t="s">
        <v>211</v>
      </c>
      <c r="M5" s="76" t="s">
        <v>212</v>
      </c>
      <c r="N5" s="76" t="s">
        <v>213</v>
      </c>
      <c r="O5" s="76" t="s">
        <v>207</v>
      </c>
      <c r="P5" s="76" t="s">
        <v>208</v>
      </c>
      <c r="Q5" s="76" t="s">
        <v>209</v>
      </c>
      <c r="R5" s="76" t="s">
        <v>210</v>
      </c>
      <c r="S5" s="76" t="s">
        <v>211</v>
      </c>
      <c r="T5" s="76" t="s">
        <v>212</v>
      </c>
      <c r="U5" s="76" t="s">
        <v>213</v>
      </c>
      <c r="V5" s="76" t="s">
        <v>207</v>
      </c>
      <c r="W5" s="76" t="s">
        <v>208</v>
      </c>
      <c r="X5" s="76" t="s">
        <v>209</v>
      </c>
      <c r="Y5" s="76" t="s">
        <v>210</v>
      </c>
      <c r="Z5" s="76" t="s">
        <v>211</v>
      </c>
      <c r="AA5" s="76" t="s">
        <v>212</v>
      </c>
      <c r="AB5" s="76" t="s">
        <v>213</v>
      </c>
      <c r="AC5" s="76" t="s">
        <v>207</v>
      </c>
      <c r="AD5" s="76" t="s">
        <v>208</v>
      </c>
      <c r="AE5" s="76" t="s">
        <v>209</v>
      </c>
      <c r="AF5" s="76" t="s">
        <v>210</v>
      </c>
      <c r="AG5" s="76" t="s">
        <v>211</v>
      </c>
      <c r="AH5" s="76" t="s">
        <v>212</v>
      </c>
      <c r="AI5" s="76" t="s">
        <v>213</v>
      </c>
    </row>
    <row r="6" spans="1:35" ht="18" x14ac:dyDescent="0.4">
      <c r="A6" s="78" t="s">
        <v>214</v>
      </c>
      <c r="B6" s="79">
        <f>-1408.66185610699+1054.57562703401</f>
        <v>-354.0862290729799</v>
      </c>
      <c r="C6" s="80">
        <v>975.99277328085986</v>
      </c>
      <c r="D6" s="83">
        <f>-1408.66185610699+78.5828537531501</f>
        <v>-1330.0790023538398</v>
      </c>
      <c r="E6" s="81"/>
      <c r="F6" s="81"/>
      <c r="G6" s="82">
        <v>7.4516091343931487E-2</v>
      </c>
      <c r="H6" s="78" t="s">
        <v>214</v>
      </c>
      <c r="I6" s="83">
        <v>10.136869595467136</v>
      </c>
      <c r="J6" s="84">
        <v>6.0511969755143058</v>
      </c>
      <c r="K6" s="84">
        <v>4.0856726199528302</v>
      </c>
      <c r="L6" s="81"/>
      <c r="M6" s="81"/>
      <c r="N6" s="85">
        <v>0.40305072305357509</v>
      </c>
      <c r="O6" s="78" t="s">
        <v>214</v>
      </c>
      <c r="P6" s="85">
        <v>0.84990767787730304</v>
      </c>
      <c r="Q6" s="85">
        <v>0.13078322480271434</v>
      </c>
      <c r="R6" s="85">
        <v>0.71912445307458861</v>
      </c>
      <c r="S6" s="81"/>
      <c r="T6" s="81"/>
      <c r="U6" s="85">
        <v>0.8461206690950791</v>
      </c>
      <c r="V6" s="78" t="s">
        <v>214</v>
      </c>
      <c r="W6" s="86">
        <v>1.2114431232976715E-6</v>
      </c>
      <c r="X6" s="86">
        <v>1.2114431232976715E-6</v>
      </c>
      <c r="Y6" s="87">
        <v>0</v>
      </c>
      <c r="Z6" s="81"/>
      <c r="AA6" s="81"/>
      <c r="AB6" s="87">
        <v>0</v>
      </c>
      <c r="AC6" s="78" t="s">
        <v>214</v>
      </c>
      <c r="AD6" s="83">
        <v>77.606441556015412</v>
      </c>
      <c r="AE6" s="94">
        <v>73.735544893531397</v>
      </c>
      <c r="AF6" s="92">
        <v>3.8708966624840406</v>
      </c>
      <c r="AG6" s="77"/>
      <c r="AH6" s="77"/>
      <c r="AI6" s="93">
        <v>4.9878548544067355E-2</v>
      </c>
    </row>
    <row r="7" spans="1:35" ht="18" x14ac:dyDescent="0.4">
      <c r="A7" s="76" t="s">
        <v>215</v>
      </c>
      <c r="B7" s="88">
        <v>912.49227661013174</v>
      </c>
      <c r="C7" s="88">
        <v>908.65088546339427</v>
      </c>
      <c r="D7" s="92">
        <f>-1408.66185610699+3.84139114673745</f>
        <v>-1404.8204649602526</v>
      </c>
      <c r="E7" s="89">
        <v>0.86526964327490941</v>
      </c>
      <c r="F7" s="90">
        <v>4.209779353977706E-3</v>
      </c>
      <c r="G7" s="90">
        <v>3.642594279882368E-3</v>
      </c>
      <c r="H7" s="76" t="s">
        <v>216</v>
      </c>
      <c r="I7" s="92">
        <v>4.0291661542697916</v>
      </c>
      <c r="J7" s="92">
        <v>4.0156885266282512</v>
      </c>
      <c r="K7" s="93">
        <v>1.3477627641540469E-2</v>
      </c>
      <c r="L7" s="89">
        <v>0.39747637239720418</v>
      </c>
      <c r="M7" s="90">
        <v>3.3450165928893116E-3</v>
      </c>
      <c r="N7" s="90">
        <v>1.3295650609500991E-3</v>
      </c>
      <c r="O7" s="76" t="s">
        <v>258</v>
      </c>
      <c r="P7" s="89">
        <v>0.48490844323304899</v>
      </c>
      <c r="Q7" s="95">
        <v>0</v>
      </c>
      <c r="R7" s="89">
        <v>0.48490844323304899</v>
      </c>
      <c r="S7" s="89">
        <v>0.57054249050218941</v>
      </c>
      <c r="T7" s="92">
        <v>1</v>
      </c>
      <c r="U7" s="89">
        <v>0.57054249050218941</v>
      </c>
      <c r="V7" s="76" t="s">
        <v>218</v>
      </c>
      <c r="W7" s="90">
        <v>8.8586487090835538E-7</v>
      </c>
      <c r="X7" s="90">
        <v>8.8586487090835538E-7</v>
      </c>
      <c r="Y7" s="95">
        <v>0</v>
      </c>
      <c r="Z7" s="89">
        <v>0.73124759542729589</v>
      </c>
      <c r="AA7" s="95">
        <v>0</v>
      </c>
      <c r="AB7" s="95">
        <v>0</v>
      </c>
      <c r="AC7" s="76" t="s">
        <v>219</v>
      </c>
      <c r="AD7" s="94">
        <v>71.649898962542466</v>
      </c>
      <c r="AE7" s="94">
        <v>71.007514136007359</v>
      </c>
      <c r="AF7" s="89">
        <v>0.64238482653509554</v>
      </c>
      <c r="AG7" s="89">
        <v>0.92324680175970208</v>
      </c>
      <c r="AH7" s="90">
        <v>8.9656068722570714E-3</v>
      </c>
      <c r="AI7" s="90">
        <v>8.2774678706461473E-3</v>
      </c>
    </row>
    <row r="8" spans="1:35" ht="18" x14ac:dyDescent="0.4">
      <c r="A8" s="76" t="s">
        <v>223</v>
      </c>
      <c r="B8" s="94">
        <v>71.051013709664232</v>
      </c>
      <c r="C8" s="94">
        <v>66.909123309635731</v>
      </c>
      <c r="D8" s="92">
        <v>4.1418904000284975</v>
      </c>
      <c r="E8" s="89">
        <v>0.93264367685607119</v>
      </c>
      <c r="F8" s="93">
        <v>5.8294599665439047E-2</v>
      </c>
      <c r="G8" s="90">
        <v>3.9275423154596775E-3</v>
      </c>
      <c r="H8" s="76" t="s">
        <v>232</v>
      </c>
      <c r="I8" s="92">
        <v>3.5689769707048513</v>
      </c>
      <c r="J8" s="90">
        <v>6.2782797616256275E-3</v>
      </c>
      <c r="K8" s="92">
        <v>3.5626986909432254</v>
      </c>
      <c r="L8" s="89">
        <v>0.74955518105631691</v>
      </c>
      <c r="M8" s="89">
        <v>0.99824087411794482</v>
      </c>
      <c r="N8" s="89">
        <v>0.35145945771427733</v>
      </c>
      <c r="O8" s="76" t="s">
        <v>232</v>
      </c>
      <c r="P8" s="89">
        <v>0.22514929187531668</v>
      </c>
      <c r="Q8" s="90">
        <v>3.9606594666425504E-4</v>
      </c>
      <c r="R8" s="89">
        <v>0.22475322592865243</v>
      </c>
      <c r="S8" s="89">
        <v>0.83545278339146056</v>
      </c>
      <c r="T8" s="89">
        <v>0.99824087411794493</v>
      </c>
      <c r="U8" s="89">
        <v>0.26444428233662687</v>
      </c>
      <c r="V8" s="76" t="s">
        <v>224</v>
      </c>
      <c r="W8" s="90">
        <v>1.1937695879657483E-7</v>
      </c>
      <c r="X8" s="90">
        <v>1.1937695879657483E-7</v>
      </c>
      <c r="Y8" s="95">
        <v>0</v>
      </c>
      <c r="Z8" s="89">
        <v>0.82978871262941312</v>
      </c>
      <c r="AA8" s="95">
        <v>0</v>
      </c>
      <c r="AB8" s="95">
        <v>0</v>
      </c>
      <c r="AC8" s="76" t="s">
        <v>274</v>
      </c>
      <c r="AD8" s="92">
        <v>2.0913167605016043</v>
      </c>
      <c r="AE8" s="92">
        <v>1.8821025736071288</v>
      </c>
      <c r="AF8" s="89">
        <v>0.20921418689447555</v>
      </c>
      <c r="AG8" s="89">
        <v>0.95019452309018093</v>
      </c>
      <c r="AH8" s="89">
        <v>0.10003945401570603</v>
      </c>
      <c r="AI8" s="90">
        <v>2.6958353288685094E-3</v>
      </c>
    </row>
    <row r="9" spans="1:35" ht="18" x14ac:dyDescent="0.4">
      <c r="A9" s="76" t="s">
        <v>231</v>
      </c>
      <c r="B9" s="94">
        <v>71.029661201350706</v>
      </c>
      <c r="C9" s="89">
        <v>0.43008899496654213</v>
      </c>
      <c r="D9" s="94">
        <v>70.599572206384167</v>
      </c>
      <c r="E9" s="89">
        <v>0.99999746294832281</v>
      </c>
      <c r="F9" s="89">
        <v>0.99394493810483842</v>
      </c>
      <c r="G9" s="93">
        <v>6.6945954748589442E-2</v>
      </c>
      <c r="H9" s="76" t="s">
        <v>219</v>
      </c>
      <c r="I9" s="92">
        <v>2.0228990554603783</v>
      </c>
      <c r="J9" s="92">
        <v>2.0047625377868603</v>
      </c>
      <c r="K9" s="93">
        <v>1.8136517673517906E-2</v>
      </c>
      <c r="L9" s="89">
        <v>0.94911373672373411</v>
      </c>
      <c r="M9" s="90">
        <v>8.9656068722570714E-3</v>
      </c>
      <c r="N9" s="90">
        <v>1.7891635581094919E-3</v>
      </c>
      <c r="O9" s="76" t="s">
        <v>219</v>
      </c>
      <c r="P9" s="89">
        <v>0.12799171309477167</v>
      </c>
      <c r="Q9" s="89">
        <v>0.12684418971225722</v>
      </c>
      <c r="R9" s="90">
        <v>1.1475233825144402E-3</v>
      </c>
      <c r="S9" s="89">
        <v>0.98604762613301433</v>
      </c>
      <c r="T9" s="90">
        <v>8.9656068722570714E-3</v>
      </c>
      <c r="U9" s="90">
        <v>1.3501741570101481E-3</v>
      </c>
      <c r="V9" s="76" t="s">
        <v>234</v>
      </c>
      <c r="W9" s="90">
        <v>6.1487688696415277E-8</v>
      </c>
      <c r="X9" s="90">
        <v>6.1487688696415277E-8</v>
      </c>
      <c r="Y9" s="95">
        <v>0</v>
      </c>
      <c r="Z9" s="89">
        <v>0.88054444974486223</v>
      </c>
      <c r="AA9" s="95">
        <v>0</v>
      </c>
      <c r="AB9" s="95">
        <v>0</v>
      </c>
      <c r="AC9" s="76" t="s">
        <v>246</v>
      </c>
      <c r="AD9" s="92">
        <v>1.9670843774365512</v>
      </c>
      <c r="AE9" s="89">
        <v>0.49566547788206633</v>
      </c>
      <c r="AF9" s="92">
        <v>1.471418899554485</v>
      </c>
      <c r="AG9" s="89">
        <v>0.97554144453118952</v>
      </c>
      <c r="AH9" s="89">
        <v>0.74802022548315728</v>
      </c>
      <c r="AI9" s="93">
        <v>1.896000989160716E-2</v>
      </c>
    </row>
    <row r="10" spans="1:35" ht="36" x14ac:dyDescent="0.4">
      <c r="A10" s="96" t="s">
        <v>239</v>
      </c>
      <c r="B10" s="99">
        <v>2.1767498649502269E-3</v>
      </c>
      <c r="C10" s="99">
        <v>2.1767498649502269E-3</v>
      </c>
      <c r="D10" s="101">
        <v>0</v>
      </c>
      <c r="E10" s="98">
        <v>0.99999952704861972</v>
      </c>
      <c r="F10" s="101">
        <v>0</v>
      </c>
      <c r="G10" s="101">
        <v>0</v>
      </c>
      <c r="H10" s="76" t="s">
        <v>240</v>
      </c>
      <c r="I10" s="89">
        <v>0.29454954130044875</v>
      </c>
      <c r="J10" s="90">
        <v>1.4322533265100318E-3</v>
      </c>
      <c r="K10" s="89">
        <v>0.29311728797393871</v>
      </c>
      <c r="L10" s="89">
        <v>0.9781709854657088</v>
      </c>
      <c r="M10" s="89">
        <v>0.99513747901223482</v>
      </c>
      <c r="N10" s="93">
        <v>2.8915957260120109E-2</v>
      </c>
      <c r="O10" s="76" t="s">
        <v>246</v>
      </c>
      <c r="P10" s="90">
        <v>5.4410292337549598E-3</v>
      </c>
      <c r="Q10" s="90">
        <v>1.3710293194611248E-3</v>
      </c>
      <c r="R10" s="90">
        <v>4.0699999142938346E-3</v>
      </c>
      <c r="S10" s="89">
        <v>0.992449532334573</v>
      </c>
      <c r="T10" s="89">
        <v>0.74802022548315705</v>
      </c>
      <c r="U10" s="90">
        <v>4.788755320411872E-3</v>
      </c>
      <c r="V10" s="76" t="s">
        <v>239</v>
      </c>
      <c r="W10" s="90">
        <v>6.0131211738956555E-8</v>
      </c>
      <c r="X10" s="90">
        <v>6.0131211738956555E-8</v>
      </c>
      <c r="Y10" s="95">
        <v>0</v>
      </c>
      <c r="Z10" s="89">
        <v>0.93018046697303647</v>
      </c>
      <c r="AA10" s="95">
        <v>0</v>
      </c>
      <c r="AB10" s="95">
        <v>0</v>
      </c>
      <c r="AC10" s="76" t="s">
        <v>252</v>
      </c>
      <c r="AD10" s="92">
        <v>1.5780380476745868</v>
      </c>
      <c r="AE10" s="93">
        <v>3.9569252242892657E-2</v>
      </c>
      <c r="AF10" s="92">
        <v>1.538468795431694</v>
      </c>
      <c r="AG10" s="89">
        <v>0.99587529847468692</v>
      </c>
      <c r="AH10" s="89">
        <v>0.97492503282718534</v>
      </c>
      <c r="AI10" s="93">
        <v>1.9823983223367425E-2</v>
      </c>
    </row>
    <row r="11" spans="1:35" ht="18" x14ac:dyDescent="0.4">
      <c r="A11" s="96" t="s">
        <v>245</v>
      </c>
      <c r="B11" s="99">
        <v>1.3390766319954745E-4</v>
      </c>
      <c r="C11" s="99">
        <v>1.3390766319954745E-4</v>
      </c>
      <c r="D11" s="101">
        <v>0</v>
      </c>
      <c r="E11" s="98">
        <v>0.99999965402639146</v>
      </c>
      <c r="F11" s="101">
        <v>0</v>
      </c>
      <c r="G11" s="101">
        <v>0</v>
      </c>
      <c r="H11" s="76" t="s">
        <v>246</v>
      </c>
      <c r="I11" s="93">
        <v>8.4892115487282108E-2</v>
      </c>
      <c r="J11" s="93">
        <v>2.1391096118743128E-2</v>
      </c>
      <c r="K11" s="93">
        <v>6.3501019368538983E-2</v>
      </c>
      <c r="L11" s="89">
        <v>0.98654557435508761</v>
      </c>
      <c r="M11" s="89">
        <v>0.74802022548315716</v>
      </c>
      <c r="N11" s="90">
        <v>6.2643618693619656E-3</v>
      </c>
      <c r="O11" s="96" t="s">
        <v>252</v>
      </c>
      <c r="P11" s="99">
        <v>4.1490010169883398E-3</v>
      </c>
      <c r="Q11" s="99">
        <v>1.040360643009569E-4</v>
      </c>
      <c r="R11" s="99">
        <v>4.0449649526873828E-3</v>
      </c>
      <c r="S11" s="98">
        <v>0.99733124022471786</v>
      </c>
      <c r="T11" s="98">
        <v>0.97492503282718546</v>
      </c>
      <c r="U11" s="99">
        <v>4.7592992250522232E-3</v>
      </c>
      <c r="V11" s="76" t="s">
        <v>247</v>
      </c>
      <c r="W11" s="90">
        <v>4.752978836480743E-8</v>
      </c>
      <c r="X11" s="90">
        <v>4.752978836480743E-8</v>
      </c>
      <c r="Y11" s="95">
        <v>0</v>
      </c>
      <c r="Z11" s="89">
        <v>0.96941449080027686</v>
      </c>
      <c r="AA11" s="95">
        <v>0</v>
      </c>
      <c r="AB11" s="95">
        <v>0</v>
      </c>
      <c r="AC11" s="96" t="s">
        <v>269</v>
      </c>
      <c r="AD11" s="98">
        <v>0.10999689240991233</v>
      </c>
      <c r="AE11" s="98">
        <v>0.10712784039162514</v>
      </c>
      <c r="AF11" s="99">
        <v>2.8690520182871838E-3</v>
      </c>
      <c r="AG11" s="98">
        <v>0.99729266654626014</v>
      </c>
      <c r="AH11" s="100">
        <v>2.6083027942238851E-2</v>
      </c>
      <c r="AI11" s="99">
        <v>3.6969251015282485E-5</v>
      </c>
    </row>
    <row r="12" spans="1:35" ht="36" x14ac:dyDescent="0.4">
      <c r="A12" s="96" t="s">
        <v>247</v>
      </c>
      <c r="B12" s="99">
        <v>9.1153018781822478E-5</v>
      </c>
      <c r="C12" s="99">
        <v>9.1153018781822478E-5</v>
      </c>
      <c r="D12" s="101">
        <v>0</v>
      </c>
      <c r="E12" s="98">
        <v>0.99999974046212581</v>
      </c>
      <c r="F12" s="101">
        <v>0</v>
      </c>
      <c r="G12" s="101">
        <v>0</v>
      </c>
      <c r="H12" s="76" t="s">
        <v>263</v>
      </c>
      <c r="I12" s="93">
        <v>7.0809270225641582E-2</v>
      </c>
      <c r="J12" s="95">
        <v>0</v>
      </c>
      <c r="K12" s="93">
        <v>7.0809270225641582E-2</v>
      </c>
      <c r="L12" s="89">
        <v>0.9935308935957835</v>
      </c>
      <c r="M12" s="92">
        <v>1</v>
      </c>
      <c r="N12" s="90">
        <v>6.9853192406958741E-3</v>
      </c>
      <c r="O12" s="96" t="s">
        <v>264</v>
      </c>
      <c r="P12" s="99">
        <v>8.264171791834751E-4</v>
      </c>
      <c r="Q12" s="99">
        <v>8.264171791834751E-4</v>
      </c>
      <c r="R12" s="101">
        <v>0</v>
      </c>
      <c r="S12" s="98">
        <v>0.99830360134192486</v>
      </c>
      <c r="T12" s="101">
        <v>0</v>
      </c>
      <c r="U12" s="101">
        <v>0</v>
      </c>
      <c r="V12" s="76" t="s">
        <v>245</v>
      </c>
      <c r="W12" s="90">
        <v>2.1844643262568914E-8</v>
      </c>
      <c r="X12" s="90">
        <v>2.1844643262568914E-8</v>
      </c>
      <c r="Y12" s="95">
        <v>0</v>
      </c>
      <c r="Z12" s="89">
        <v>0.98744640896669122</v>
      </c>
      <c r="AA12" s="95">
        <v>0</v>
      </c>
      <c r="AB12" s="95">
        <v>0</v>
      </c>
      <c r="AC12" s="96" t="s">
        <v>305</v>
      </c>
      <c r="AD12" s="100">
        <v>8.5885220602079357E-2</v>
      </c>
      <c r="AE12" s="100">
        <v>8.5885220602079357E-2</v>
      </c>
      <c r="AF12" s="101">
        <v>0</v>
      </c>
      <c r="AG12" s="98">
        <v>0.99839934298806154</v>
      </c>
      <c r="AH12" s="101">
        <v>0</v>
      </c>
      <c r="AI12" s="101">
        <v>0</v>
      </c>
    </row>
    <row r="13" spans="1:35" ht="18" x14ac:dyDescent="0.4">
      <c r="A13" s="96" t="s">
        <v>224</v>
      </c>
      <c r="B13" s="99">
        <v>7.7595023217773629E-5</v>
      </c>
      <c r="C13" s="99">
        <v>7.7595023217773629E-5</v>
      </c>
      <c r="D13" s="101">
        <v>0</v>
      </c>
      <c r="E13" s="98">
        <v>0.99999981404150806</v>
      </c>
      <c r="F13" s="101">
        <v>0</v>
      </c>
      <c r="G13" s="101">
        <v>0</v>
      </c>
      <c r="H13" s="76" t="s">
        <v>252</v>
      </c>
      <c r="I13" s="93">
        <v>6.5574637884213985E-2</v>
      </c>
      <c r="J13" s="90">
        <v>1.6442818923158686E-3</v>
      </c>
      <c r="K13" s="93">
        <v>6.3930355991898113E-2</v>
      </c>
      <c r="L13" s="89">
        <v>0.99999981748462763</v>
      </c>
      <c r="M13" s="89">
        <v>0.97492503282718534</v>
      </c>
      <c r="N13" s="90">
        <v>6.3067158346878207E-3</v>
      </c>
      <c r="O13" s="96" t="s">
        <v>273</v>
      </c>
      <c r="P13" s="99">
        <v>6.8354510598169654E-4</v>
      </c>
      <c r="Q13" s="99">
        <v>6.8354510598169654E-4</v>
      </c>
      <c r="R13" s="101">
        <v>0</v>
      </c>
      <c r="S13" s="98">
        <v>0.99910785940874081</v>
      </c>
      <c r="T13" s="101">
        <v>0</v>
      </c>
      <c r="U13" s="101">
        <v>0</v>
      </c>
      <c r="V13" s="96" t="s">
        <v>259</v>
      </c>
      <c r="W13" s="99">
        <v>7.6903819043276177E-9</v>
      </c>
      <c r="X13" s="99">
        <v>7.6903819043276177E-9</v>
      </c>
      <c r="Y13" s="101">
        <v>0</v>
      </c>
      <c r="Z13" s="98">
        <v>0.9937945253218311</v>
      </c>
      <c r="AA13" s="101">
        <v>0</v>
      </c>
      <c r="AB13" s="101">
        <v>0</v>
      </c>
      <c r="AC13" s="96" t="s">
        <v>249</v>
      </c>
      <c r="AD13" s="100">
        <v>7.371092434670215E-2</v>
      </c>
      <c r="AE13" s="100">
        <v>7.371092434670215E-2</v>
      </c>
      <c r="AF13" s="101">
        <v>0</v>
      </c>
      <c r="AG13" s="98">
        <v>0.99934914719076418</v>
      </c>
      <c r="AH13" s="101">
        <v>0</v>
      </c>
      <c r="AI13" s="101">
        <v>0</v>
      </c>
    </row>
    <row r="14" spans="1:35" ht="18" x14ac:dyDescent="0.4">
      <c r="A14" s="96" t="s">
        <v>259</v>
      </c>
      <c r="B14" s="99">
        <v>7.6903819043276173E-5</v>
      </c>
      <c r="C14" s="99">
        <v>7.6903819043276173E-5</v>
      </c>
      <c r="D14" s="101">
        <v>0</v>
      </c>
      <c r="E14" s="98">
        <v>0.99999988696545683</v>
      </c>
      <c r="F14" s="101">
        <v>0</v>
      </c>
      <c r="G14" s="101">
        <v>0</v>
      </c>
      <c r="H14" s="96" t="s">
        <v>272</v>
      </c>
      <c r="I14" s="99">
        <v>1.8501345291294041E-6</v>
      </c>
      <c r="J14" s="101">
        <v>0</v>
      </c>
      <c r="K14" s="99">
        <v>1.8501345291294041E-6</v>
      </c>
      <c r="L14" s="97">
        <v>1</v>
      </c>
      <c r="M14" s="97">
        <v>1</v>
      </c>
      <c r="N14" s="99">
        <v>1.8251537239432591E-7</v>
      </c>
      <c r="O14" s="96" t="s">
        <v>283</v>
      </c>
      <c r="P14" s="99">
        <v>4.5206930768510703E-4</v>
      </c>
      <c r="Q14" s="99">
        <v>4.5206930768510703E-4</v>
      </c>
      <c r="R14" s="101">
        <v>0</v>
      </c>
      <c r="S14" s="98">
        <v>0.99963976342543848</v>
      </c>
      <c r="T14" s="101">
        <v>0</v>
      </c>
      <c r="U14" s="101">
        <v>0</v>
      </c>
      <c r="V14" s="96" t="s">
        <v>265</v>
      </c>
      <c r="W14" s="99">
        <v>7.5175796256655316E-9</v>
      </c>
      <c r="X14" s="99">
        <v>7.5175796256655316E-9</v>
      </c>
      <c r="Y14" s="101">
        <v>0</v>
      </c>
      <c r="Z14" s="97">
        <v>1</v>
      </c>
      <c r="AA14" s="101">
        <v>0</v>
      </c>
      <c r="AB14" s="101">
        <v>0</v>
      </c>
      <c r="AC14" s="96" t="s">
        <v>223</v>
      </c>
      <c r="AD14" s="100">
        <v>4.0867085629107444E-2</v>
      </c>
      <c r="AE14" s="100">
        <v>3.8484755232865403E-2</v>
      </c>
      <c r="AF14" s="99">
        <v>2.3823303962420355E-3</v>
      </c>
      <c r="AG14" s="98">
        <v>0.99987574117973876</v>
      </c>
      <c r="AH14" s="100">
        <v>5.829459966543904E-2</v>
      </c>
      <c r="AI14" s="99">
        <v>3.0697585773501774E-5</v>
      </c>
    </row>
    <row r="15" spans="1:35" ht="36" x14ac:dyDescent="0.4">
      <c r="A15" s="96" t="s">
        <v>234</v>
      </c>
      <c r="B15" s="99">
        <v>7.4810021247305263E-5</v>
      </c>
      <c r="C15" s="99">
        <v>7.4810021247305263E-5</v>
      </c>
      <c r="D15" s="101">
        <v>0</v>
      </c>
      <c r="E15" s="98">
        <v>0.99999995790396456</v>
      </c>
      <c r="F15" s="101">
        <v>0</v>
      </c>
      <c r="G15" s="101">
        <v>0</v>
      </c>
      <c r="H15" s="96" t="s">
        <v>242</v>
      </c>
      <c r="I15" s="101">
        <v>0</v>
      </c>
      <c r="J15" s="101">
        <v>0</v>
      </c>
      <c r="K15" s="101">
        <v>0</v>
      </c>
      <c r="L15" s="97">
        <v>1</v>
      </c>
      <c r="M15" s="101">
        <v>0</v>
      </c>
      <c r="N15" s="101">
        <v>0</v>
      </c>
      <c r="O15" s="96" t="s">
        <v>288</v>
      </c>
      <c r="P15" s="99">
        <v>1.3616978138604555E-4</v>
      </c>
      <c r="Q15" s="101">
        <v>0</v>
      </c>
      <c r="R15" s="99">
        <v>1.3616978138604555E-4</v>
      </c>
      <c r="S15" s="98">
        <v>0.99979998057011266</v>
      </c>
      <c r="T15" s="97">
        <v>1</v>
      </c>
      <c r="U15" s="99">
        <v>1.6021714467404037E-4</v>
      </c>
      <c r="V15" s="96" t="s">
        <v>242</v>
      </c>
      <c r="W15" s="101">
        <v>0</v>
      </c>
      <c r="X15" s="101">
        <v>0</v>
      </c>
      <c r="Y15" s="101">
        <v>0</v>
      </c>
      <c r="Z15" s="97">
        <v>1</v>
      </c>
      <c r="AA15" s="101">
        <v>0</v>
      </c>
      <c r="AB15" s="101">
        <v>0</v>
      </c>
      <c r="AC15" s="96" t="s">
        <v>301</v>
      </c>
      <c r="AD15" s="99">
        <v>5.4844494785658976E-3</v>
      </c>
      <c r="AE15" s="99">
        <v>5.4844494785658976E-3</v>
      </c>
      <c r="AF15" s="101">
        <v>0</v>
      </c>
      <c r="AG15" s="98">
        <v>0.99994641120878025</v>
      </c>
      <c r="AH15" s="101">
        <v>0</v>
      </c>
      <c r="AI15" s="101">
        <v>0</v>
      </c>
    </row>
    <row r="16" spans="1:35" ht="36" x14ac:dyDescent="0.4">
      <c r="A16" s="96" t="s">
        <v>265</v>
      </c>
      <c r="B16" s="99">
        <v>3.5708503221911275E-5</v>
      </c>
      <c r="C16" s="99">
        <v>3.5708503221911275E-5</v>
      </c>
      <c r="D16" s="101">
        <v>0</v>
      </c>
      <c r="E16" s="98">
        <v>0.99999999176450738</v>
      </c>
      <c r="F16" s="101">
        <v>0</v>
      </c>
      <c r="G16" s="101">
        <v>0</v>
      </c>
      <c r="H16" s="96" t="s">
        <v>248</v>
      </c>
      <c r="I16" s="101">
        <v>0</v>
      </c>
      <c r="J16" s="101">
        <v>0</v>
      </c>
      <c r="K16" s="101">
        <v>0</v>
      </c>
      <c r="L16" s="97">
        <v>1</v>
      </c>
      <c r="M16" s="101">
        <v>0</v>
      </c>
      <c r="N16" s="101">
        <v>0</v>
      </c>
      <c r="O16" s="96" t="s">
        <v>217</v>
      </c>
      <c r="P16" s="99">
        <v>1.0587216718052545E-4</v>
      </c>
      <c r="Q16" s="99">
        <v>1.0587216718052545E-4</v>
      </c>
      <c r="R16" s="101">
        <v>0</v>
      </c>
      <c r="S16" s="98">
        <v>0.9999245495908855</v>
      </c>
      <c r="T16" s="101">
        <v>0</v>
      </c>
      <c r="U16" s="101">
        <v>0</v>
      </c>
      <c r="V16" s="96" t="s">
        <v>248</v>
      </c>
      <c r="W16" s="101">
        <v>0</v>
      </c>
      <c r="X16" s="101">
        <v>0</v>
      </c>
      <c r="Y16" s="101">
        <v>0</v>
      </c>
      <c r="Z16" s="97">
        <v>1</v>
      </c>
      <c r="AA16" s="101">
        <v>0</v>
      </c>
      <c r="AB16" s="101">
        <v>0</v>
      </c>
      <c r="AC16" s="96" t="s">
        <v>312</v>
      </c>
      <c r="AD16" s="99">
        <v>2.4431045269383178E-3</v>
      </c>
      <c r="AE16" s="101">
        <v>0</v>
      </c>
      <c r="AF16" s="99">
        <v>2.4431045269383178E-3</v>
      </c>
      <c r="AG16" s="98">
        <v>0.99997789190133557</v>
      </c>
      <c r="AH16" s="97">
        <v>1</v>
      </c>
      <c r="AI16" s="99">
        <v>3.1480692555332713E-5</v>
      </c>
    </row>
    <row r="17" spans="1:35" ht="18" x14ac:dyDescent="0.4">
      <c r="A17" s="96" t="s">
        <v>218</v>
      </c>
      <c r="B17" s="99">
        <v>8.6849497147877967E-6</v>
      </c>
      <c r="C17" s="99">
        <v>8.6849497147877967E-6</v>
      </c>
      <c r="D17" s="101">
        <v>0</v>
      </c>
      <c r="E17" s="97">
        <v>1</v>
      </c>
      <c r="F17" s="101">
        <v>0</v>
      </c>
      <c r="G17" s="101">
        <v>0</v>
      </c>
      <c r="H17" s="96" t="s">
        <v>255</v>
      </c>
      <c r="I17" s="101">
        <v>0</v>
      </c>
      <c r="J17" s="101">
        <v>0</v>
      </c>
      <c r="K17" s="101">
        <v>0</v>
      </c>
      <c r="L17" s="97">
        <v>1</v>
      </c>
      <c r="M17" s="101">
        <v>0</v>
      </c>
      <c r="N17" s="101">
        <v>0</v>
      </c>
      <c r="O17" s="96" t="s">
        <v>277</v>
      </c>
      <c r="P17" s="99">
        <v>6.4076299734566514E-5</v>
      </c>
      <c r="Q17" s="101">
        <v>0</v>
      </c>
      <c r="R17" s="99">
        <v>6.4076299734566514E-5</v>
      </c>
      <c r="S17" s="98">
        <v>0.99999994166158024</v>
      </c>
      <c r="T17" s="97">
        <v>1</v>
      </c>
      <c r="U17" s="99">
        <v>7.5392070694785379E-5</v>
      </c>
      <c r="V17" s="96" t="s">
        <v>255</v>
      </c>
      <c r="W17" s="101">
        <v>0</v>
      </c>
      <c r="X17" s="101">
        <v>0</v>
      </c>
      <c r="Y17" s="101">
        <v>0</v>
      </c>
      <c r="Z17" s="97">
        <v>1</v>
      </c>
      <c r="AA17" s="101">
        <v>0</v>
      </c>
      <c r="AB17" s="101">
        <v>0</v>
      </c>
      <c r="AC17" s="96" t="s">
        <v>315</v>
      </c>
      <c r="AD17" s="99">
        <v>1.7154671268229792E-3</v>
      </c>
      <c r="AE17" s="101">
        <v>0</v>
      </c>
      <c r="AF17" s="99">
        <v>1.7154671268229792E-3</v>
      </c>
      <c r="AG17" s="98">
        <v>0.99999999660156957</v>
      </c>
      <c r="AH17" s="97">
        <v>1</v>
      </c>
      <c r="AI17" s="99">
        <v>2.2104700233997655E-5</v>
      </c>
    </row>
    <row r="18" spans="1:35" ht="36" x14ac:dyDescent="0.4">
      <c r="A18" s="96" t="s">
        <v>242</v>
      </c>
      <c r="B18" s="101">
        <v>0</v>
      </c>
      <c r="C18" s="101">
        <v>0</v>
      </c>
      <c r="D18" s="101">
        <v>0</v>
      </c>
      <c r="E18" s="97">
        <v>1</v>
      </c>
      <c r="F18" s="101">
        <v>0</v>
      </c>
      <c r="G18" s="101">
        <v>0</v>
      </c>
      <c r="H18" s="96" t="s">
        <v>237</v>
      </c>
      <c r="I18" s="101">
        <v>0</v>
      </c>
      <c r="J18" s="101">
        <v>0</v>
      </c>
      <c r="K18" s="101">
        <v>0</v>
      </c>
      <c r="L18" s="97">
        <v>1</v>
      </c>
      <c r="M18" s="101">
        <v>0</v>
      </c>
      <c r="N18" s="101">
        <v>0</v>
      </c>
      <c r="O18" s="96" t="s">
        <v>291</v>
      </c>
      <c r="P18" s="99">
        <v>4.9582270839104613E-8</v>
      </c>
      <c r="Q18" s="101">
        <v>0</v>
      </c>
      <c r="R18" s="99">
        <v>4.9582270839104613E-8</v>
      </c>
      <c r="S18" s="97">
        <v>1</v>
      </c>
      <c r="T18" s="97">
        <v>1</v>
      </c>
      <c r="U18" s="99">
        <v>5.8338419724527492E-8</v>
      </c>
      <c r="V18" s="96" t="s">
        <v>237</v>
      </c>
      <c r="W18" s="101">
        <v>0</v>
      </c>
      <c r="X18" s="101">
        <v>0</v>
      </c>
      <c r="Y18" s="101">
        <v>0</v>
      </c>
      <c r="Z18" s="97">
        <v>1</v>
      </c>
      <c r="AA18" s="101">
        <v>0</v>
      </c>
      <c r="AB18" s="101">
        <v>0</v>
      </c>
      <c r="AC18" s="96" t="s">
        <v>224</v>
      </c>
      <c r="AD18" s="99">
        <v>2.2873084447572936E-7</v>
      </c>
      <c r="AE18" s="99">
        <v>2.2873084447572936E-7</v>
      </c>
      <c r="AF18" s="101">
        <v>0</v>
      </c>
      <c r="AG18" s="98">
        <v>0.9999999995488873</v>
      </c>
      <c r="AH18" s="101">
        <v>0</v>
      </c>
      <c r="AI18" s="101">
        <v>0</v>
      </c>
    </row>
    <row r="19" spans="1:35" ht="36" x14ac:dyDescent="0.4">
      <c r="A19" s="96" t="s">
        <v>248</v>
      </c>
      <c r="B19" s="101">
        <v>0</v>
      </c>
      <c r="C19" s="101">
        <v>0</v>
      </c>
      <c r="D19" s="101">
        <v>0</v>
      </c>
      <c r="E19" s="97">
        <v>1</v>
      </c>
      <c r="F19" s="101">
        <v>0</v>
      </c>
      <c r="G19" s="101">
        <v>0</v>
      </c>
      <c r="H19" s="96" t="s">
        <v>268</v>
      </c>
      <c r="I19" s="101">
        <v>0</v>
      </c>
      <c r="J19" s="101">
        <v>0</v>
      </c>
      <c r="K19" s="101">
        <v>0</v>
      </c>
      <c r="L19" s="97">
        <v>1</v>
      </c>
      <c r="M19" s="101">
        <v>0</v>
      </c>
      <c r="N19" s="101">
        <v>0</v>
      </c>
      <c r="O19" s="96" t="s">
        <v>242</v>
      </c>
      <c r="P19" s="101">
        <v>0</v>
      </c>
      <c r="Q19" s="101">
        <v>0</v>
      </c>
      <c r="R19" s="101">
        <v>0</v>
      </c>
      <c r="S19" s="97">
        <v>1</v>
      </c>
      <c r="T19" s="101">
        <v>0</v>
      </c>
      <c r="U19" s="101">
        <v>0</v>
      </c>
      <c r="V19" s="96" t="s">
        <v>268</v>
      </c>
      <c r="W19" s="101">
        <v>0</v>
      </c>
      <c r="X19" s="101">
        <v>0</v>
      </c>
      <c r="Y19" s="101">
        <v>0</v>
      </c>
      <c r="Z19" s="97">
        <v>1</v>
      </c>
      <c r="AA19" s="101">
        <v>0</v>
      </c>
      <c r="AB19" s="101">
        <v>0</v>
      </c>
      <c r="AC19" s="96" t="s">
        <v>218</v>
      </c>
      <c r="AD19" s="99">
        <v>3.2508880237542322E-8</v>
      </c>
      <c r="AE19" s="99">
        <v>3.2508880237542322E-8</v>
      </c>
      <c r="AF19" s="101">
        <v>0</v>
      </c>
      <c r="AG19" s="98">
        <v>0.99999999996778144</v>
      </c>
      <c r="AH19" s="101">
        <v>0</v>
      </c>
      <c r="AI19" s="101">
        <v>0</v>
      </c>
    </row>
    <row r="20" spans="1:35" ht="54" x14ac:dyDescent="0.4">
      <c r="A20" s="96" t="s">
        <v>255</v>
      </c>
      <c r="B20" s="101">
        <v>0</v>
      </c>
      <c r="C20" s="101">
        <v>0</v>
      </c>
      <c r="D20" s="101">
        <v>0</v>
      </c>
      <c r="E20" s="97">
        <v>1</v>
      </c>
      <c r="F20" s="101">
        <v>0</v>
      </c>
      <c r="G20" s="101">
        <v>0</v>
      </c>
      <c r="H20" s="96" t="s">
        <v>221</v>
      </c>
      <c r="I20" s="101">
        <v>0</v>
      </c>
      <c r="J20" s="101">
        <v>0</v>
      </c>
      <c r="K20" s="101">
        <v>0</v>
      </c>
      <c r="L20" s="97">
        <v>1</v>
      </c>
      <c r="M20" s="101">
        <v>0</v>
      </c>
      <c r="N20" s="101">
        <v>0</v>
      </c>
      <c r="O20" s="96" t="s">
        <v>248</v>
      </c>
      <c r="P20" s="101">
        <v>0</v>
      </c>
      <c r="Q20" s="101">
        <v>0</v>
      </c>
      <c r="R20" s="101">
        <v>0</v>
      </c>
      <c r="S20" s="97">
        <v>1</v>
      </c>
      <c r="T20" s="101">
        <v>0</v>
      </c>
      <c r="U20" s="101">
        <v>0</v>
      </c>
      <c r="V20" s="96" t="s">
        <v>221</v>
      </c>
      <c r="W20" s="101">
        <v>0</v>
      </c>
      <c r="X20" s="101">
        <v>0</v>
      </c>
      <c r="Y20" s="101">
        <v>0</v>
      </c>
      <c r="Z20" s="97">
        <v>1</v>
      </c>
      <c r="AA20" s="101">
        <v>0</v>
      </c>
      <c r="AB20" s="101">
        <v>0</v>
      </c>
      <c r="AC20" s="96" t="s">
        <v>234</v>
      </c>
      <c r="AD20" s="99">
        <v>2.5003679563706819E-9</v>
      </c>
      <c r="AE20" s="99">
        <v>2.5003679563706819E-9</v>
      </c>
      <c r="AF20" s="101">
        <v>0</v>
      </c>
      <c r="AG20" s="97">
        <v>1</v>
      </c>
      <c r="AH20" s="101">
        <v>0</v>
      </c>
      <c r="AI20" s="101">
        <v>0</v>
      </c>
    </row>
    <row r="21" spans="1:35" ht="36" x14ac:dyDescent="0.4">
      <c r="A21" s="96" t="s">
        <v>237</v>
      </c>
      <c r="B21" s="101">
        <v>0</v>
      </c>
      <c r="C21" s="101">
        <v>0</v>
      </c>
      <c r="D21" s="101">
        <v>0</v>
      </c>
      <c r="E21" s="97">
        <v>1</v>
      </c>
      <c r="F21" s="101">
        <v>0</v>
      </c>
      <c r="G21" s="101">
        <v>0</v>
      </c>
      <c r="H21" s="96" t="s">
        <v>227</v>
      </c>
      <c r="I21" s="101">
        <v>0</v>
      </c>
      <c r="J21" s="101">
        <v>0</v>
      </c>
      <c r="K21" s="101">
        <v>0</v>
      </c>
      <c r="L21" s="97">
        <v>1</v>
      </c>
      <c r="M21" s="101">
        <v>0</v>
      </c>
      <c r="N21" s="101">
        <v>0</v>
      </c>
      <c r="O21" s="96" t="s">
        <v>255</v>
      </c>
      <c r="P21" s="101">
        <v>0</v>
      </c>
      <c r="Q21" s="101">
        <v>0</v>
      </c>
      <c r="R21" s="101">
        <v>0</v>
      </c>
      <c r="S21" s="97">
        <v>1</v>
      </c>
      <c r="T21" s="101">
        <v>0</v>
      </c>
      <c r="U21" s="101">
        <v>0</v>
      </c>
      <c r="V21" s="96" t="s">
        <v>227</v>
      </c>
      <c r="W21" s="101">
        <v>0</v>
      </c>
      <c r="X21" s="101">
        <v>0</v>
      </c>
      <c r="Y21" s="101">
        <v>0</v>
      </c>
      <c r="Z21" s="97">
        <v>1</v>
      </c>
      <c r="AA21" s="101">
        <v>0</v>
      </c>
      <c r="AB21" s="101">
        <v>0</v>
      </c>
      <c r="AC21" s="96" t="s">
        <v>242</v>
      </c>
      <c r="AD21" s="101">
        <v>0</v>
      </c>
      <c r="AE21" s="101">
        <v>0</v>
      </c>
      <c r="AF21" s="101">
        <v>0</v>
      </c>
      <c r="AG21" s="97">
        <v>1</v>
      </c>
      <c r="AH21" s="101">
        <v>0</v>
      </c>
      <c r="AI21" s="101">
        <v>0</v>
      </c>
    </row>
    <row r="22" spans="1:35" ht="36" x14ac:dyDescent="0.4">
      <c r="A22" s="96" t="s">
        <v>268</v>
      </c>
      <c r="B22" s="101">
        <v>0</v>
      </c>
      <c r="C22" s="101">
        <v>0</v>
      </c>
      <c r="D22" s="101">
        <v>0</v>
      </c>
      <c r="E22" s="97">
        <v>1</v>
      </c>
      <c r="F22" s="101">
        <v>0</v>
      </c>
      <c r="G22" s="101">
        <v>0</v>
      </c>
      <c r="H22" s="96" t="s">
        <v>276</v>
      </c>
      <c r="I22" s="101">
        <v>0</v>
      </c>
      <c r="J22" s="101">
        <v>0</v>
      </c>
      <c r="K22" s="101">
        <v>0</v>
      </c>
      <c r="L22" s="97">
        <v>1</v>
      </c>
      <c r="M22" s="101">
        <v>0</v>
      </c>
      <c r="N22" s="101">
        <v>0</v>
      </c>
      <c r="O22" s="96" t="s">
        <v>237</v>
      </c>
      <c r="P22" s="101">
        <v>0</v>
      </c>
      <c r="Q22" s="101">
        <v>0</v>
      </c>
      <c r="R22" s="101">
        <v>0</v>
      </c>
      <c r="S22" s="97">
        <v>1</v>
      </c>
      <c r="T22" s="101">
        <v>0</v>
      </c>
      <c r="U22" s="101">
        <v>0</v>
      </c>
      <c r="V22" s="96" t="s">
        <v>276</v>
      </c>
      <c r="W22" s="101">
        <v>0</v>
      </c>
      <c r="X22" s="101">
        <v>0</v>
      </c>
      <c r="Y22" s="101">
        <v>0</v>
      </c>
      <c r="Z22" s="97">
        <v>1</v>
      </c>
      <c r="AA22" s="101">
        <v>0</v>
      </c>
      <c r="AB22" s="101">
        <v>0</v>
      </c>
      <c r="AC22" s="96" t="s">
        <v>248</v>
      </c>
      <c r="AD22" s="101">
        <v>0</v>
      </c>
      <c r="AE22" s="101">
        <v>0</v>
      </c>
      <c r="AF22" s="101">
        <v>0</v>
      </c>
      <c r="AG22" s="97">
        <v>1</v>
      </c>
      <c r="AH22" s="101">
        <v>0</v>
      </c>
      <c r="AI22" s="101">
        <v>0</v>
      </c>
    </row>
    <row r="23" spans="1:35" ht="54" x14ac:dyDescent="0.4">
      <c r="A23" s="96" t="s">
        <v>221</v>
      </c>
      <c r="B23" s="101">
        <v>0</v>
      </c>
      <c r="C23" s="101">
        <v>0</v>
      </c>
      <c r="D23" s="101">
        <v>0</v>
      </c>
      <c r="E23" s="97">
        <v>1</v>
      </c>
      <c r="F23" s="101">
        <v>0</v>
      </c>
      <c r="G23" s="101">
        <v>0</v>
      </c>
      <c r="H23" s="96" t="s">
        <v>280</v>
      </c>
      <c r="I23" s="101">
        <v>0</v>
      </c>
      <c r="J23" s="101">
        <v>0</v>
      </c>
      <c r="K23" s="101">
        <v>0</v>
      </c>
      <c r="L23" s="97">
        <v>1</v>
      </c>
      <c r="M23" s="101">
        <v>0</v>
      </c>
      <c r="N23" s="101">
        <v>0</v>
      </c>
      <c r="O23" s="96" t="s">
        <v>268</v>
      </c>
      <c r="P23" s="101">
        <v>0</v>
      </c>
      <c r="Q23" s="101">
        <v>0</v>
      </c>
      <c r="R23" s="101">
        <v>0</v>
      </c>
      <c r="S23" s="97">
        <v>1</v>
      </c>
      <c r="T23" s="101">
        <v>0</v>
      </c>
      <c r="U23" s="101">
        <v>0</v>
      </c>
      <c r="V23" s="96" t="s">
        <v>280</v>
      </c>
      <c r="W23" s="101">
        <v>0</v>
      </c>
      <c r="X23" s="101">
        <v>0</v>
      </c>
      <c r="Y23" s="101">
        <v>0</v>
      </c>
      <c r="Z23" s="97">
        <v>1</v>
      </c>
      <c r="AA23" s="101">
        <v>0</v>
      </c>
      <c r="AB23" s="101">
        <v>0</v>
      </c>
      <c r="AC23" s="96" t="s">
        <v>255</v>
      </c>
      <c r="AD23" s="101">
        <v>0</v>
      </c>
      <c r="AE23" s="101">
        <v>0</v>
      </c>
      <c r="AF23" s="101">
        <v>0</v>
      </c>
      <c r="AG23" s="97">
        <v>1</v>
      </c>
      <c r="AH23" s="101">
        <v>0</v>
      </c>
      <c r="AI23" s="101">
        <v>0</v>
      </c>
    </row>
    <row r="24" spans="1:35" ht="54" x14ac:dyDescent="0.4">
      <c r="A24" s="96" t="s">
        <v>227</v>
      </c>
      <c r="B24" s="101">
        <v>0</v>
      </c>
      <c r="C24" s="101">
        <v>0</v>
      </c>
      <c r="D24" s="101">
        <v>0</v>
      </c>
      <c r="E24" s="97">
        <v>1</v>
      </c>
      <c r="F24" s="101">
        <v>0</v>
      </c>
      <c r="G24" s="101">
        <v>0</v>
      </c>
      <c r="H24" s="96" t="s">
        <v>285</v>
      </c>
      <c r="I24" s="101">
        <v>0</v>
      </c>
      <c r="J24" s="101">
        <v>0</v>
      </c>
      <c r="K24" s="101">
        <v>0</v>
      </c>
      <c r="L24" s="97">
        <v>1</v>
      </c>
      <c r="M24" s="101">
        <v>0</v>
      </c>
      <c r="N24" s="101">
        <v>0</v>
      </c>
      <c r="O24" s="96" t="s">
        <v>221</v>
      </c>
      <c r="P24" s="101">
        <v>0</v>
      </c>
      <c r="Q24" s="101">
        <v>0</v>
      </c>
      <c r="R24" s="101">
        <v>0</v>
      </c>
      <c r="S24" s="97">
        <v>1</v>
      </c>
      <c r="T24" s="101">
        <v>0</v>
      </c>
      <c r="U24" s="101">
        <v>0</v>
      </c>
      <c r="V24" s="96" t="s">
        <v>285</v>
      </c>
      <c r="W24" s="101">
        <v>0</v>
      </c>
      <c r="X24" s="101">
        <v>0</v>
      </c>
      <c r="Y24" s="101">
        <v>0</v>
      </c>
      <c r="Z24" s="97">
        <v>1</v>
      </c>
      <c r="AA24" s="101">
        <v>0</v>
      </c>
      <c r="AB24" s="101">
        <v>0</v>
      </c>
      <c r="AC24" s="96" t="s">
        <v>237</v>
      </c>
      <c r="AD24" s="101">
        <v>0</v>
      </c>
      <c r="AE24" s="101">
        <v>0</v>
      </c>
      <c r="AF24" s="101">
        <v>0</v>
      </c>
      <c r="AG24" s="97">
        <v>1</v>
      </c>
      <c r="AH24" s="101">
        <v>0</v>
      </c>
      <c r="AI24" s="101">
        <v>0</v>
      </c>
    </row>
    <row r="25" spans="1:35" ht="36" x14ac:dyDescent="0.4">
      <c r="A25" s="96" t="s">
        <v>276</v>
      </c>
      <c r="B25" s="101">
        <v>0</v>
      </c>
      <c r="C25" s="101">
        <v>0</v>
      </c>
      <c r="D25" s="101">
        <v>0</v>
      </c>
      <c r="E25" s="97">
        <v>1</v>
      </c>
      <c r="F25" s="101">
        <v>0</v>
      </c>
      <c r="G25" s="101">
        <v>0</v>
      </c>
      <c r="H25" s="96" t="s">
        <v>289</v>
      </c>
      <c r="I25" s="101">
        <v>0</v>
      </c>
      <c r="J25" s="101">
        <v>0</v>
      </c>
      <c r="K25" s="101">
        <v>0</v>
      </c>
      <c r="L25" s="97">
        <v>1</v>
      </c>
      <c r="M25" s="101">
        <v>0</v>
      </c>
      <c r="N25" s="101">
        <v>0</v>
      </c>
      <c r="O25" s="96" t="s">
        <v>227</v>
      </c>
      <c r="P25" s="101">
        <v>0</v>
      </c>
      <c r="Q25" s="101">
        <v>0</v>
      </c>
      <c r="R25" s="101">
        <v>0</v>
      </c>
      <c r="S25" s="97">
        <v>1</v>
      </c>
      <c r="T25" s="101">
        <v>0</v>
      </c>
      <c r="U25" s="101">
        <v>0</v>
      </c>
      <c r="V25" s="96" t="s">
        <v>289</v>
      </c>
      <c r="W25" s="101">
        <v>0</v>
      </c>
      <c r="X25" s="101">
        <v>0</v>
      </c>
      <c r="Y25" s="101">
        <v>0</v>
      </c>
      <c r="Z25" s="97">
        <v>1</v>
      </c>
      <c r="AA25" s="101">
        <v>0</v>
      </c>
      <c r="AB25" s="101">
        <v>0</v>
      </c>
      <c r="AC25" s="96" t="s">
        <v>268</v>
      </c>
      <c r="AD25" s="101">
        <v>0</v>
      </c>
      <c r="AE25" s="101">
        <v>0</v>
      </c>
      <c r="AF25" s="101">
        <v>0</v>
      </c>
      <c r="AG25" s="97">
        <v>1</v>
      </c>
      <c r="AH25" s="101">
        <v>0</v>
      </c>
      <c r="AI25" s="101">
        <v>0</v>
      </c>
    </row>
    <row r="26" spans="1:35" ht="54" x14ac:dyDescent="0.4">
      <c r="A26" s="96" t="s">
        <v>280</v>
      </c>
      <c r="B26" s="101">
        <v>0</v>
      </c>
      <c r="C26" s="101">
        <v>0</v>
      </c>
      <c r="D26" s="101">
        <v>0</v>
      </c>
      <c r="E26" s="97">
        <v>1</v>
      </c>
      <c r="F26" s="101">
        <v>0</v>
      </c>
      <c r="G26" s="101">
        <v>0</v>
      </c>
      <c r="H26" s="96" t="s">
        <v>294</v>
      </c>
      <c r="I26" s="101">
        <v>0</v>
      </c>
      <c r="J26" s="101">
        <v>0</v>
      </c>
      <c r="K26" s="101">
        <v>0</v>
      </c>
      <c r="L26" s="97">
        <v>1</v>
      </c>
      <c r="M26" s="101">
        <v>0</v>
      </c>
      <c r="N26" s="101">
        <v>0</v>
      </c>
      <c r="O26" s="96" t="s">
        <v>276</v>
      </c>
      <c r="P26" s="101">
        <v>0</v>
      </c>
      <c r="Q26" s="101">
        <v>0</v>
      </c>
      <c r="R26" s="101">
        <v>0</v>
      </c>
      <c r="S26" s="97">
        <v>1</v>
      </c>
      <c r="T26" s="101">
        <v>0</v>
      </c>
      <c r="U26" s="101">
        <v>0</v>
      </c>
      <c r="V26" s="96" t="s">
        <v>294</v>
      </c>
      <c r="W26" s="101">
        <v>0</v>
      </c>
      <c r="X26" s="101">
        <v>0</v>
      </c>
      <c r="Y26" s="101">
        <v>0</v>
      </c>
      <c r="Z26" s="97">
        <v>1</v>
      </c>
      <c r="AA26" s="101">
        <v>0</v>
      </c>
      <c r="AB26" s="101">
        <v>0</v>
      </c>
      <c r="AC26" s="96" t="s">
        <v>221</v>
      </c>
      <c r="AD26" s="101">
        <v>0</v>
      </c>
      <c r="AE26" s="101">
        <v>0</v>
      </c>
      <c r="AF26" s="101">
        <v>0</v>
      </c>
      <c r="AG26" s="97">
        <v>1</v>
      </c>
      <c r="AH26" s="101">
        <v>0</v>
      </c>
      <c r="AI26" s="101">
        <v>0</v>
      </c>
    </row>
    <row r="27" spans="1:35" ht="36" x14ac:dyDescent="0.4">
      <c r="A27" s="96" t="s">
        <v>285</v>
      </c>
      <c r="B27" s="101">
        <v>0</v>
      </c>
      <c r="C27" s="101">
        <v>0</v>
      </c>
      <c r="D27" s="101">
        <v>0</v>
      </c>
      <c r="E27" s="97">
        <v>1</v>
      </c>
      <c r="F27" s="101">
        <v>0</v>
      </c>
      <c r="G27" s="101">
        <v>0</v>
      </c>
      <c r="H27" s="96" t="s">
        <v>297</v>
      </c>
      <c r="I27" s="101">
        <v>0</v>
      </c>
      <c r="J27" s="101">
        <v>0</v>
      </c>
      <c r="K27" s="101">
        <v>0</v>
      </c>
      <c r="L27" s="97">
        <v>1</v>
      </c>
      <c r="M27" s="101">
        <v>0</v>
      </c>
      <c r="N27" s="101">
        <v>0</v>
      </c>
      <c r="O27" s="96" t="s">
        <v>280</v>
      </c>
      <c r="P27" s="101">
        <v>0</v>
      </c>
      <c r="Q27" s="101">
        <v>0</v>
      </c>
      <c r="R27" s="101">
        <v>0</v>
      </c>
      <c r="S27" s="97">
        <v>1</v>
      </c>
      <c r="T27" s="101">
        <v>0</v>
      </c>
      <c r="U27" s="101">
        <v>0</v>
      </c>
      <c r="V27" s="96" t="s">
        <v>297</v>
      </c>
      <c r="W27" s="101">
        <v>0</v>
      </c>
      <c r="X27" s="101">
        <v>0</v>
      </c>
      <c r="Y27" s="101">
        <v>0</v>
      </c>
      <c r="Z27" s="97">
        <v>1</v>
      </c>
      <c r="AA27" s="101">
        <v>0</v>
      </c>
      <c r="AB27" s="101">
        <v>0</v>
      </c>
      <c r="AC27" s="96" t="s">
        <v>227</v>
      </c>
      <c r="AD27" s="101">
        <v>0</v>
      </c>
      <c r="AE27" s="101">
        <v>0</v>
      </c>
      <c r="AF27" s="101">
        <v>0</v>
      </c>
      <c r="AG27" s="97">
        <v>1</v>
      </c>
      <c r="AH27" s="101">
        <v>0</v>
      </c>
      <c r="AI27" s="101">
        <v>0</v>
      </c>
    </row>
    <row r="28" spans="1:35" ht="36" x14ac:dyDescent="0.4">
      <c r="A28" s="96" t="s">
        <v>289</v>
      </c>
      <c r="B28" s="101">
        <v>0</v>
      </c>
      <c r="C28" s="101">
        <v>0</v>
      </c>
      <c r="D28" s="101">
        <v>0</v>
      </c>
      <c r="E28" s="97">
        <v>1</v>
      </c>
      <c r="F28" s="101">
        <v>0</v>
      </c>
      <c r="G28" s="101">
        <v>0</v>
      </c>
      <c r="H28" s="101">
        <v>0</v>
      </c>
      <c r="I28" s="101">
        <v>0</v>
      </c>
      <c r="J28" s="101">
        <v>0</v>
      </c>
      <c r="K28" s="101">
        <v>0</v>
      </c>
      <c r="L28" s="97">
        <v>1</v>
      </c>
      <c r="M28" s="101">
        <v>0</v>
      </c>
      <c r="N28" s="101">
        <v>0</v>
      </c>
      <c r="O28" s="96" t="s">
        <v>285</v>
      </c>
      <c r="P28" s="101">
        <v>0</v>
      </c>
      <c r="Q28" s="101">
        <v>0</v>
      </c>
      <c r="R28" s="101">
        <v>0</v>
      </c>
      <c r="S28" s="97">
        <v>1</v>
      </c>
      <c r="T28" s="101">
        <v>0</v>
      </c>
      <c r="U28" s="101">
        <v>0</v>
      </c>
      <c r="V28" s="101">
        <v>0</v>
      </c>
      <c r="W28" s="101">
        <v>0</v>
      </c>
      <c r="X28" s="101">
        <v>0</v>
      </c>
      <c r="Y28" s="101">
        <v>0</v>
      </c>
      <c r="Z28" s="97">
        <v>1</v>
      </c>
      <c r="AA28" s="101">
        <v>0</v>
      </c>
      <c r="AB28" s="101">
        <v>0</v>
      </c>
      <c r="AC28" s="96" t="s">
        <v>276</v>
      </c>
      <c r="AD28" s="101">
        <v>0</v>
      </c>
      <c r="AE28" s="101">
        <v>0</v>
      </c>
      <c r="AF28" s="101">
        <v>0</v>
      </c>
      <c r="AG28" s="97">
        <v>1</v>
      </c>
      <c r="AH28" s="101">
        <v>0</v>
      </c>
      <c r="AI28" s="101">
        <v>0</v>
      </c>
    </row>
    <row r="29" spans="1:35" ht="36" x14ac:dyDescent="0.4">
      <c r="A29" s="96" t="s">
        <v>294</v>
      </c>
      <c r="B29" s="101">
        <v>0</v>
      </c>
      <c r="C29" s="101">
        <v>0</v>
      </c>
      <c r="D29" s="101">
        <v>0</v>
      </c>
      <c r="E29" s="97">
        <v>1</v>
      </c>
      <c r="F29" s="101">
        <v>0</v>
      </c>
      <c r="G29" s="101">
        <v>0</v>
      </c>
      <c r="H29" s="101">
        <v>0</v>
      </c>
      <c r="I29" s="101">
        <v>0</v>
      </c>
      <c r="J29" s="101">
        <v>0</v>
      </c>
      <c r="K29" s="101">
        <v>0</v>
      </c>
      <c r="L29" s="97">
        <v>1</v>
      </c>
      <c r="M29" s="101">
        <v>0</v>
      </c>
      <c r="N29" s="101">
        <v>0</v>
      </c>
      <c r="O29" s="96" t="s">
        <v>289</v>
      </c>
      <c r="P29" s="101">
        <v>0</v>
      </c>
      <c r="Q29" s="101">
        <v>0</v>
      </c>
      <c r="R29" s="101">
        <v>0</v>
      </c>
      <c r="S29" s="97">
        <v>1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97">
        <v>1</v>
      </c>
      <c r="AA29" s="101">
        <v>0</v>
      </c>
      <c r="AB29" s="101">
        <v>0</v>
      </c>
      <c r="AC29" s="96" t="s">
        <v>280</v>
      </c>
      <c r="AD29" s="101">
        <v>0</v>
      </c>
      <c r="AE29" s="101">
        <v>0</v>
      </c>
      <c r="AF29" s="101">
        <v>0</v>
      </c>
      <c r="AG29" s="97">
        <v>1</v>
      </c>
      <c r="AH29" s="101">
        <v>0</v>
      </c>
      <c r="AI29" s="101">
        <v>0</v>
      </c>
    </row>
    <row r="30" spans="1:35" ht="36" x14ac:dyDescent="0.4">
      <c r="A30" s="96" t="s">
        <v>297</v>
      </c>
      <c r="B30" s="101">
        <v>0</v>
      </c>
      <c r="C30" s="101">
        <v>0</v>
      </c>
      <c r="D30" s="101">
        <v>0</v>
      </c>
      <c r="E30" s="97">
        <v>1</v>
      </c>
      <c r="F30" s="101">
        <v>0</v>
      </c>
      <c r="G30" s="101">
        <v>0</v>
      </c>
      <c r="H30" s="101">
        <v>0</v>
      </c>
      <c r="I30" s="101">
        <v>0</v>
      </c>
      <c r="J30" s="101">
        <v>0</v>
      </c>
      <c r="K30" s="101">
        <v>0</v>
      </c>
      <c r="L30" s="97">
        <v>1</v>
      </c>
      <c r="M30" s="101">
        <v>0</v>
      </c>
      <c r="N30" s="101">
        <v>0</v>
      </c>
      <c r="O30" s="96" t="s">
        <v>294</v>
      </c>
      <c r="P30" s="101">
        <v>0</v>
      </c>
      <c r="Q30" s="101">
        <v>0</v>
      </c>
      <c r="R30" s="101">
        <v>0</v>
      </c>
      <c r="S30" s="97">
        <v>1</v>
      </c>
      <c r="T30" s="101">
        <v>0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97">
        <v>1</v>
      </c>
      <c r="AA30" s="101">
        <v>0</v>
      </c>
      <c r="AB30" s="101">
        <v>0</v>
      </c>
      <c r="AC30" s="96" t="s">
        <v>285</v>
      </c>
      <c r="AD30" s="101">
        <v>0</v>
      </c>
      <c r="AE30" s="101">
        <v>0</v>
      </c>
      <c r="AF30" s="101">
        <v>0</v>
      </c>
      <c r="AG30" s="97">
        <v>1</v>
      </c>
      <c r="AH30" s="101">
        <v>0</v>
      </c>
      <c r="AI30" s="101">
        <v>0</v>
      </c>
    </row>
    <row r="31" spans="1:35" ht="36" x14ac:dyDescent="0.4">
      <c r="A31" s="101">
        <v>0</v>
      </c>
      <c r="B31" s="101">
        <v>0</v>
      </c>
      <c r="C31" s="101">
        <v>0</v>
      </c>
      <c r="D31" s="101">
        <v>0</v>
      </c>
      <c r="E31" s="97">
        <v>1</v>
      </c>
      <c r="F31" s="101">
        <v>0</v>
      </c>
      <c r="G31" s="101">
        <v>0</v>
      </c>
      <c r="H31" s="101">
        <v>0</v>
      </c>
      <c r="I31" s="101">
        <v>0</v>
      </c>
      <c r="J31" s="101">
        <v>0</v>
      </c>
      <c r="K31" s="101">
        <v>0</v>
      </c>
      <c r="L31" s="97">
        <v>1</v>
      </c>
      <c r="M31" s="101">
        <v>0</v>
      </c>
      <c r="N31" s="101">
        <v>0</v>
      </c>
      <c r="O31" s="96" t="s">
        <v>297</v>
      </c>
      <c r="P31" s="101">
        <v>0</v>
      </c>
      <c r="Q31" s="101">
        <v>0</v>
      </c>
      <c r="R31" s="101">
        <v>0</v>
      </c>
      <c r="S31" s="97">
        <v>1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97">
        <v>1</v>
      </c>
      <c r="AA31" s="101">
        <v>0</v>
      </c>
      <c r="AB31" s="101">
        <v>0</v>
      </c>
      <c r="AC31" s="96" t="s">
        <v>289</v>
      </c>
      <c r="AD31" s="101">
        <v>0</v>
      </c>
      <c r="AE31" s="101">
        <v>0</v>
      </c>
      <c r="AF31" s="101">
        <v>0</v>
      </c>
      <c r="AG31" s="97">
        <v>1</v>
      </c>
      <c r="AH31" s="101">
        <v>0</v>
      </c>
      <c r="AI31" s="101">
        <v>0</v>
      </c>
    </row>
    <row r="32" spans="1:35" ht="18" x14ac:dyDescent="0.4">
      <c r="A32" s="101">
        <v>0</v>
      </c>
      <c r="B32" s="101">
        <v>0</v>
      </c>
      <c r="C32" s="101">
        <v>0</v>
      </c>
      <c r="D32" s="101">
        <v>0</v>
      </c>
      <c r="E32" s="97">
        <v>1</v>
      </c>
      <c r="F32" s="101">
        <v>0</v>
      </c>
      <c r="G32" s="101">
        <v>0</v>
      </c>
      <c r="H32" s="101">
        <v>0</v>
      </c>
      <c r="I32" s="101">
        <v>0</v>
      </c>
      <c r="J32" s="101">
        <v>0</v>
      </c>
      <c r="K32" s="101">
        <v>0</v>
      </c>
      <c r="L32" s="97">
        <v>1</v>
      </c>
      <c r="M32" s="101">
        <v>0</v>
      </c>
      <c r="N32" s="101">
        <v>0</v>
      </c>
      <c r="O32" s="101">
        <v>0</v>
      </c>
      <c r="P32" s="101">
        <v>0</v>
      </c>
      <c r="Q32" s="101">
        <v>0</v>
      </c>
      <c r="R32" s="101">
        <v>0</v>
      </c>
      <c r="S32" s="97">
        <v>1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97">
        <v>1</v>
      </c>
      <c r="AA32" s="101">
        <v>0</v>
      </c>
      <c r="AB32" s="101">
        <v>0</v>
      </c>
      <c r="AC32" s="96" t="s">
        <v>294</v>
      </c>
      <c r="AD32" s="101">
        <v>0</v>
      </c>
      <c r="AE32" s="101">
        <v>0</v>
      </c>
      <c r="AF32" s="101">
        <v>0</v>
      </c>
      <c r="AG32" s="97">
        <v>1</v>
      </c>
      <c r="AH32" s="101">
        <v>0</v>
      </c>
      <c r="AI32" s="101">
        <v>0</v>
      </c>
    </row>
    <row r="33" spans="1:35" ht="36" x14ac:dyDescent="0.4">
      <c r="A33" s="101">
        <v>0</v>
      </c>
      <c r="B33" s="101">
        <v>0</v>
      </c>
      <c r="C33" s="101">
        <v>0</v>
      </c>
      <c r="D33" s="101">
        <v>0</v>
      </c>
      <c r="E33" s="97">
        <v>1</v>
      </c>
      <c r="F33" s="101">
        <v>0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97">
        <v>1</v>
      </c>
      <c r="M33" s="101">
        <v>0</v>
      </c>
      <c r="N33" s="101">
        <v>0</v>
      </c>
      <c r="O33" s="101">
        <v>0</v>
      </c>
      <c r="P33" s="101">
        <v>0</v>
      </c>
      <c r="Q33" s="101">
        <v>0</v>
      </c>
      <c r="R33" s="101">
        <v>0</v>
      </c>
      <c r="S33" s="97">
        <v>1</v>
      </c>
      <c r="T33" s="101">
        <v>0</v>
      </c>
      <c r="U33" s="101">
        <v>0</v>
      </c>
      <c r="V33" s="101">
        <v>0</v>
      </c>
      <c r="W33" s="101">
        <v>0</v>
      </c>
      <c r="X33" s="101">
        <v>0</v>
      </c>
      <c r="Y33" s="101">
        <v>0</v>
      </c>
      <c r="Z33" s="97">
        <v>1</v>
      </c>
      <c r="AA33" s="101">
        <v>0</v>
      </c>
      <c r="AB33" s="101">
        <v>0</v>
      </c>
      <c r="AC33" s="96" t="s">
        <v>297</v>
      </c>
      <c r="AD33" s="101">
        <v>0</v>
      </c>
      <c r="AE33" s="101">
        <v>0</v>
      </c>
      <c r="AF33" s="101">
        <v>0</v>
      </c>
      <c r="AG33" s="97">
        <v>1</v>
      </c>
      <c r="AH33" s="101">
        <v>0</v>
      </c>
      <c r="AI33" s="101">
        <v>0</v>
      </c>
    </row>
    <row r="34" spans="1:35" ht="18" x14ac:dyDescent="0.4">
      <c r="A34" s="101">
        <v>0</v>
      </c>
      <c r="B34" s="101">
        <v>0</v>
      </c>
      <c r="C34" s="101">
        <v>0</v>
      </c>
      <c r="D34" s="101">
        <v>0</v>
      </c>
      <c r="E34" s="97">
        <v>1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97">
        <v>1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97">
        <v>1</v>
      </c>
      <c r="T34" s="101">
        <v>0</v>
      </c>
      <c r="U34" s="101">
        <v>0</v>
      </c>
      <c r="V34" s="101">
        <v>0</v>
      </c>
      <c r="W34" s="101">
        <v>0</v>
      </c>
      <c r="X34" s="101">
        <v>0</v>
      </c>
      <c r="Y34" s="101">
        <v>0</v>
      </c>
      <c r="Z34" s="97">
        <v>1</v>
      </c>
      <c r="AA34" s="101">
        <v>0</v>
      </c>
      <c r="AB34" s="101">
        <v>0</v>
      </c>
      <c r="AC34" s="101">
        <v>0</v>
      </c>
      <c r="AD34" s="101">
        <v>0</v>
      </c>
      <c r="AE34" s="101">
        <v>0</v>
      </c>
      <c r="AF34" s="101">
        <v>0</v>
      </c>
      <c r="AG34" s="97">
        <v>1</v>
      </c>
      <c r="AH34" s="101">
        <v>0</v>
      </c>
      <c r="AI34" s="101">
        <v>0</v>
      </c>
    </row>
    <row r="35" spans="1:35" ht="18" x14ac:dyDescent="0.4">
      <c r="A35" s="101">
        <v>0</v>
      </c>
      <c r="B35" s="101">
        <v>0</v>
      </c>
      <c r="C35" s="101">
        <v>0</v>
      </c>
      <c r="D35" s="101">
        <v>0</v>
      </c>
      <c r="E35" s="97">
        <v>1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97">
        <v>1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97">
        <v>1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0</v>
      </c>
      <c r="Z35" s="97">
        <v>1</v>
      </c>
      <c r="AA35" s="101">
        <v>0</v>
      </c>
      <c r="AB35" s="101">
        <v>0</v>
      </c>
      <c r="AC35" s="101">
        <v>0</v>
      </c>
      <c r="AD35" s="101">
        <v>0</v>
      </c>
      <c r="AE35" s="101">
        <v>0</v>
      </c>
      <c r="AF35" s="101">
        <v>0</v>
      </c>
      <c r="AG35" s="97">
        <v>1</v>
      </c>
      <c r="AH35" s="101">
        <v>0</v>
      </c>
      <c r="AI35" s="101">
        <v>0</v>
      </c>
    </row>
    <row r="36" spans="1:35" ht="18" x14ac:dyDescent="0.4">
      <c r="A36" s="101">
        <v>0</v>
      </c>
      <c r="B36" s="101">
        <v>0</v>
      </c>
      <c r="C36" s="101">
        <v>0</v>
      </c>
      <c r="D36" s="101">
        <v>0</v>
      </c>
      <c r="E36" s="97">
        <v>1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97">
        <v>1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97">
        <v>1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0</v>
      </c>
      <c r="Z36" s="97">
        <v>1</v>
      </c>
      <c r="AA36" s="101">
        <v>0</v>
      </c>
      <c r="AB36" s="101">
        <v>0</v>
      </c>
      <c r="AC36" s="101">
        <v>0</v>
      </c>
      <c r="AD36" s="101">
        <v>0</v>
      </c>
      <c r="AE36" s="101">
        <v>0</v>
      </c>
      <c r="AF36" s="101">
        <v>0</v>
      </c>
      <c r="AG36" s="97">
        <v>1</v>
      </c>
      <c r="AH36" s="101">
        <v>0</v>
      </c>
      <c r="AI36" s="101">
        <v>0</v>
      </c>
    </row>
    <row r="37" spans="1:35" ht="18" x14ac:dyDescent="0.4">
      <c r="A37" s="101">
        <v>0</v>
      </c>
      <c r="B37" s="101">
        <v>0</v>
      </c>
      <c r="C37" s="101">
        <v>0</v>
      </c>
      <c r="D37" s="101">
        <v>0</v>
      </c>
      <c r="E37" s="97">
        <v>1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97">
        <v>1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97">
        <v>1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0</v>
      </c>
      <c r="Z37" s="97">
        <v>1</v>
      </c>
      <c r="AA37" s="101">
        <v>0</v>
      </c>
      <c r="AB37" s="101">
        <v>0</v>
      </c>
      <c r="AC37" s="101">
        <v>0</v>
      </c>
      <c r="AD37" s="101">
        <v>0</v>
      </c>
      <c r="AE37" s="101">
        <v>0</v>
      </c>
      <c r="AF37" s="101">
        <v>0</v>
      </c>
      <c r="AG37" s="97">
        <v>1</v>
      </c>
      <c r="AH37" s="101">
        <v>0</v>
      </c>
      <c r="AI37" s="101">
        <v>0</v>
      </c>
    </row>
    <row r="38" spans="1:35" ht="18" x14ac:dyDescent="0.4">
      <c r="A38" s="101">
        <v>0</v>
      </c>
      <c r="B38" s="101">
        <v>0</v>
      </c>
      <c r="C38" s="101">
        <v>0</v>
      </c>
      <c r="D38" s="101">
        <v>0</v>
      </c>
      <c r="E38" s="97">
        <v>1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97">
        <v>1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97">
        <v>1</v>
      </c>
      <c r="T38" s="101">
        <v>0</v>
      </c>
      <c r="U38" s="101">
        <v>0</v>
      </c>
      <c r="V38" s="101">
        <v>0</v>
      </c>
      <c r="W38" s="101">
        <v>0</v>
      </c>
      <c r="X38" s="101">
        <v>0</v>
      </c>
      <c r="Y38" s="101">
        <v>0</v>
      </c>
      <c r="Z38" s="97">
        <v>1</v>
      </c>
      <c r="AA38" s="101">
        <v>0</v>
      </c>
      <c r="AB38" s="101">
        <v>0</v>
      </c>
      <c r="AC38" s="101">
        <v>0</v>
      </c>
      <c r="AD38" s="101">
        <v>0</v>
      </c>
      <c r="AE38" s="101">
        <v>0</v>
      </c>
      <c r="AF38" s="101">
        <v>0</v>
      </c>
      <c r="AG38" s="97">
        <v>1</v>
      </c>
      <c r="AH38" s="101">
        <v>0</v>
      </c>
      <c r="AI38" s="101">
        <v>0</v>
      </c>
    </row>
    <row r="39" spans="1:35" ht="18" x14ac:dyDescent="0.4">
      <c r="A39" s="101">
        <v>0</v>
      </c>
      <c r="B39" s="101">
        <v>0</v>
      </c>
      <c r="C39" s="101">
        <v>0</v>
      </c>
      <c r="D39" s="101">
        <v>0</v>
      </c>
      <c r="E39" s="97">
        <v>1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97">
        <v>1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97">
        <v>1</v>
      </c>
      <c r="T39" s="101">
        <v>0</v>
      </c>
      <c r="U39" s="101">
        <v>0</v>
      </c>
      <c r="V39" s="101">
        <v>0</v>
      </c>
      <c r="W39" s="101">
        <v>0</v>
      </c>
      <c r="X39" s="101">
        <v>0</v>
      </c>
      <c r="Y39" s="101">
        <v>0</v>
      </c>
      <c r="Z39" s="97">
        <v>1</v>
      </c>
      <c r="AA39" s="101">
        <v>0</v>
      </c>
      <c r="AB39" s="101">
        <v>0</v>
      </c>
      <c r="AC39" s="101">
        <v>0</v>
      </c>
      <c r="AD39" s="101">
        <v>0</v>
      </c>
      <c r="AE39" s="101">
        <v>0</v>
      </c>
      <c r="AF39" s="101">
        <v>0</v>
      </c>
      <c r="AG39" s="97">
        <v>1</v>
      </c>
      <c r="AH39" s="101">
        <v>0</v>
      </c>
      <c r="AI39" s="101">
        <v>0</v>
      </c>
    </row>
    <row r="40" spans="1:35" ht="18" x14ac:dyDescent="0.4">
      <c r="A40" s="101">
        <v>0</v>
      </c>
      <c r="B40" s="101">
        <v>0</v>
      </c>
      <c r="C40" s="101">
        <v>0</v>
      </c>
      <c r="D40" s="101">
        <v>0</v>
      </c>
      <c r="E40" s="97">
        <v>1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97">
        <v>1</v>
      </c>
      <c r="M40" s="101">
        <v>0</v>
      </c>
      <c r="N40" s="101">
        <v>0</v>
      </c>
      <c r="O40" s="101">
        <v>0</v>
      </c>
      <c r="P40" s="101">
        <v>0</v>
      </c>
      <c r="Q40" s="101">
        <v>0</v>
      </c>
      <c r="R40" s="101">
        <v>0</v>
      </c>
      <c r="S40" s="97">
        <v>1</v>
      </c>
      <c r="T40" s="101">
        <v>0</v>
      </c>
      <c r="U40" s="101">
        <v>0</v>
      </c>
      <c r="V40" s="101">
        <v>0</v>
      </c>
      <c r="W40" s="101">
        <v>0</v>
      </c>
      <c r="X40" s="101">
        <v>0</v>
      </c>
      <c r="Y40" s="101">
        <v>0</v>
      </c>
      <c r="Z40" s="97">
        <v>1</v>
      </c>
      <c r="AA40" s="101">
        <v>0</v>
      </c>
      <c r="AB40" s="101">
        <v>0</v>
      </c>
      <c r="AC40" s="101">
        <v>0</v>
      </c>
      <c r="AD40" s="101">
        <v>0</v>
      </c>
      <c r="AE40" s="101">
        <v>0</v>
      </c>
      <c r="AF40" s="101">
        <v>0</v>
      </c>
      <c r="AG40" s="97">
        <v>1</v>
      </c>
      <c r="AH40" s="101">
        <v>0</v>
      </c>
      <c r="AI40" s="101">
        <v>0</v>
      </c>
    </row>
    <row r="41" spans="1:35" ht="18" x14ac:dyDescent="0.4">
      <c r="A41" s="101">
        <v>0</v>
      </c>
      <c r="B41" s="101">
        <v>0</v>
      </c>
      <c r="C41" s="101">
        <v>0</v>
      </c>
      <c r="D41" s="101">
        <v>0</v>
      </c>
      <c r="E41" s="97">
        <v>1</v>
      </c>
      <c r="F41" s="101">
        <v>0</v>
      </c>
      <c r="G41" s="101">
        <v>0</v>
      </c>
      <c r="H41" s="101">
        <v>0</v>
      </c>
      <c r="I41" s="101">
        <v>0</v>
      </c>
      <c r="J41" s="101">
        <v>0</v>
      </c>
      <c r="K41" s="101">
        <v>0</v>
      </c>
      <c r="L41" s="97">
        <v>1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97">
        <v>1</v>
      </c>
      <c r="T41" s="101">
        <v>0</v>
      </c>
      <c r="U41" s="101">
        <v>0</v>
      </c>
      <c r="V41" s="101">
        <v>0</v>
      </c>
      <c r="W41" s="101">
        <v>0</v>
      </c>
      <c r="X41" s="101">
        <v>0</v>
      </c>
      <c r="Y41" s="101">
        <v>0</v>
      </c>
      <c r="Z41" s="97">
        <v>1</v>
      </c>
      <c r="AA41" s="101">
        <v>0</v>
      </c>
      <c r="AB41" s="101">
        <v>0</v>
      </c>
      <c r="AC41" s="101">
        <v>0</v>
      </c>
      <c r="AD41" s="101">
        <v>0</v>
      </c>
      <c r="AE41" s="101">
        <v>0</v>
      </c>
      <c r="AF41" s="101">
        <v>0</v>
      </c>
      <c r="AG41" s="97">
        <v>1</v>
      </c>
      <c r="AH41" s="101">
        <v>0</v>
      </c>
      <c r="AI41" s="101">
        <v>0</v>
      </c>
    </row>
    <row r="42" spans="1:35" ht="18" x14ac:dyDescent="0.4">
      <c r="A42" s="101">
        <v>0</v>
      </c>
      <c r="B42" s="101">
        <v>0</v>
      </c>
      <c r="C42" s="101">
        <v>0</v>
      </c>
      <c r="D42" s="101">
        <v>0</v>
      </c>
      <c r="E42" s="97">
        <v>1</v>
      </c>
      <c r="F42" s="101">
        <v>0</v>
      </c>
      <c r="G42" s="101">
        <v>0</v>
      </c>
      <c r="H42" s="101">
        <v>0</v>
      </c>
      <c r="I42" s="101">
        <v>0</v>
      </c>
      <c r="J42" s="101">
        <v>0</v>
      </c>
      <c r="K42" s="101">
        <v>0</v>
      </c>
      <c r="L42" s="97">
        <v>1</v>
      </c>
      <c r="M42" s="101">
        <v>0</v>
      </c>
      <c r="N42" s="101">
        <v>0</v>
      </c>
      <c r="O42" s="101">
        <v>0</v>
      </c>
      <c r="P42" s="101">
        <v>0</v>
      </c>
      <c r="Q42" s="101">
        <v>0</v>
      </c>
      <c r="R42" s="101">
        <v>0</v>
      </c>
      <c r="S42" s="97">
        <v>1</v>
      </c>
      <c r="T42" s="101">
        <v>0</v>
      </c>
      <c r="U42" s="101">
        <v>0</v>
      </c>
      <c r="V42" s="101">
        <v>0</v>
      </c>
      <c r="W42" s="101">
        <v>0</v>
      </c>
      <c r="X42" s="101">
        <v>0</v>
      </c>
      <c r="Y42" s="101">
        <v>0</v>
      </c>
      <c r="Z42" s="97">
        <v>1</v>
      </c>
      <c r="AA42" s="101">
        <v>0</v>
      </c>
      <c r="AB42" s="101">
        <v>0</v>
      </c>
      <c r="AC42" s="101">
        <v>0</v>
      </c>
      <c r="AD42" s="101">
        <v>0</v>
      </c>
      <c r="AE42" s="101">
        <v>0</v>
      </c>
      <c r="AF42" s="101">
        <v>0</v>
      </c>
      <c r="AG42" s="97">
        <v>1</v>
      </c>
      <c r="AH42" s="101">
        <v>0</v>
      </c>
      <c r="AI42" s="101">
        <v>0</v>
      </c>
    </row>
    <row r="43" spans="1:35" ht="18" x14ac:dyDescent="0.4">
      <c r="A43" s="101">
        <v>0</v>
      </c>
      <c r="B43" s="101">
        <v>0</v>
      </c>
      <c r="C43" s="101">
        <v>0</v>
      </c>
      <c r="D43" s="101">
        <v>0</v>
      </c>
      <c r="E43" s="97">
        <v>1</v>
      </c>
      <c r="F43" s="101">
        <v>0</v>
      </c>
      <c r="G43" s="101">
        <v>0</v>
      </c>
      <c r="H43" s="96" t="s">
        <v>335</v>
      </c>
      <c r="I43" s="101">
        <v>0</v>
      </c>
      <c r="J43" s="101">
        <v>0</v>
      </c>
      <c r="K43" s="101">
        <v>0</v>
      </c>
      <c r="L43" s="97">
        <v>1</v>
      </c>
      <c r="M43" s="101">
        <v>0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97">
        <v>1</v>
      </c>
      <c r="T43" s="101">
        <v>0</v>
      </c>
      <c r="U43" s="101">
        <v>0</v>
      </c>
      <c r="V43" s="96" t="s">
        <v>232</v>
      </c>
      <c r="W43" s="101">
        <v>0</v>
      </c>
      <c r="X43" s="101">
        <v>0</v>
      </c>
      <c r="Y43" s="101">
        <v>0</v>
      </c>
      <c r="Z43" s="97">
        <v>1</v>
      </c>
      <c r="AA43" s="101">
        <v>0</v>
      </c>
      <c r="AB43" s="101">
        <v>0</v>
      </c>
      <c r="AC43" s="101">
        <v>0</v>
      </c>
      <c r="AD43" s="101">
        <v>0</v>
      </c>
      <c r="AE43" s="101">
        <v>0</v>
      </c>
      <c r="AF43" s="101">
        <v>0</v>
      </c>
      <c r="AG43" s="97">
        <v>1</v>
      </c>
      <c r="AH43" s="101">
        <v>0</v>
      </c>
      <c r="AI43" s="101">
        <v>0</v>
      </c>
    </row>
    <row r="44" spans="1:35" ht="18" x14ac:dyDescent="0.4">
      <c r="A44" s="101">
        <v>0</v>
      </c>
      <c r="B44" s="101">
        <v>0</v>
      </c>
      <c r="C44" s="101">
        <v>0</v>
      </c>
      <c r="D44" s="101">
        <v>0</v>
      </c>
      <c r="E44" s="97">
        <v>1</v>
      </c>
      <c r="F44" s="101">
        <v>0</v>
      </c>
      <c r="G44" s="101">
        <v>0</v>
      </c>
      <c r="H44" s="96" t="s">
        <v>287</v>
      </c>
      <c r="I44" s="101">
        <v>0</v>
      </c>
      <c r="J44" s="101">
        <v>0</v>
      </c>
      <c r="K44" s="101">
        <v>0</v>
      </c>
      <c r="L44" s="97">
        <v>1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97">
        <v>1</v>
      </c>
      <c r="T44" s="101">
        <v>0</v>
      </c>
      <c r="U44" s="101">
        <v>0</v>
      </c>
      <c r="V44" s="96" t="s">
        <v>335</v>
      </c>
      <c r="W44" s="101">
        <v>0</v>
      </c>
      <c r="X44" s="101">
        <v>0</v>
      </c>
      <c r="Y44" s="101">
        <v>0</v>
      </c>
      <c r="Z44" s="97">
        <v>1</v>
      </c>
      <c r="AA44" s="101">
        <v>0</v>
      </c>
      <c r="AB44" s="101">
        <v>0</v>
      </c>
      <c r="AC44" s="101">
        <v>0</v>
      </c>
      <c r="AD44" s="101">
        <v>0</v>
      </c>
      <c r="AE44" s="101">
        <v>0</v>
      </c>
      <c r="AF44" s="101">
        <v>0</v>
      </c>
      <c r="AG44" s="97">
        <v>1</v>
      </c>
      <c r="AH44" s="101">
        <v>0</v>
      </c>
      <c r="AI44" s="101">
        <v>0</v>
      </c>
    </row>
    <row r="45" spans="1:35" ht="18" x14ac:dyDescent="0.4">
      <c r="A45" s="101">
        <v>0</v>
      </c>
      <c r="B45" s="101">
        <v>0</v>
      </c>
      <c r="C45" s="101">
        <v>0</v>
      </c>
      <c r="D45" s="101">
        <v>0</v>
      </c>
      <c r="E45" s="97">
        <v>1</v>
      </c>
      <c r="F45" s="101">
        <v>0</v>
      </c>
      <c r="G45" s="101">
        <v>0</v>
      </c>
      <c r="H45" s="96" t="s">
        <v>249</v>
      </c>
      <c r="I45" s="101">
        <v>0</v>
      </c>
      <c r="J45" s="101">
        <v>0</v>
      </c>
      <c r="K45" s="101">
        <v>0</v>
      </c>
      <c r="L45" s="97">
        <v>1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97">
        <v>1</v>
      </c>
      <c r="T45" s="101">
        <v>0</v>
      </c>
      <c r="U45" s="101">
        <v>0</v>
      </c>
      <c r="V45" s="96" t="s">
        <v>287</v>
      </c>
      <c r="W45" s="101">
        <v>0</v>
      </c>
      <c r="X45" s="101">
        <v>0</v>
      </c>
      <c r="Y45" s="101">
        <v>0</v>
      </c>
      <c r="Z45" s="97">
        <v>1</v>
      </c>
      <c r="AA45" s="101">
        <v>0</v>
      </c>
      <c r="AB45" s="101">
        <v>0</v>
      </c>
      <c r="AC45" s="101">
        <v>0</v>
      </c>
      <c r="AD45" s="101">
        <v>0</v>
      </c>
      <c r="AE45" s="101">
        <v>0</v>
      </c>
      <c r="AF45" s="101">
        <v>0</v>
      </c>
      <c r="AG45" s="97">
        <v>1</v>
      </c>
      <c r="AH45" s="101">
        <v>0</v>
      </c>
      <c r="AI45" s="101">
        <v>0</v>
      </c>
    </row>
    <row r="46" spans="1:35" ht="18" x14ac:dyDescent="0.4">
      <c r="A46" s="96" t="s">
        <v>232</v>
      </c>
      <c r="B46" s="101">
        <v>0</v>
      </c>
      <c r="C46" s="101">
        <v>0</v>
      </c>
      <c r="D46" s="101">
        <v>0</v>
      </c>
      <c r="E46" s="97">
        <v>1</v>
      </c>
      <c r="F46" s="101">
        <v>0</v>
      </c>
      <c r="G46" s="101">
        <v>0</v>
      </c>
      <c r="H46" s="96" t="s">
        <v>302</v>
      </c>
      <c r="I46" s="101">
        <v>0</v>
      </c>
      <c r="J46" s="101">
        <v>0</v>
      </c>
      <c r="K46" s="101">
        <v>0</v>
      </c>
      <c r="L46" s="97">
        <v>1</v>
      </c>
      <c r="M46" s="101">
        <v>0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97">
        <v>1</v>
      </c>
      <c r="T46" s="101">
        <v>0</v>
      </c>
      <c r="U46" s="101">
        <v>0</v>
      </c>
      <c r="V46" s="96" t="s">
        <v>249</v>
      </c>
      <c r="W46" s="101">
        <v>0</v>
      </c>
      <c r="X46" s="101">
        <v>0</v>
      </c>
      <c r="Y46" s="101">
        <v>0</v>
      </c>
      <c r="Z46" s="97">
        <v>1</v>
      </c>
      <c r="AA46" s="101">
        <v>0</v>
      </c>
      <c r="AB46" s="101">
        <v>0</v>
      </c>
      <c r="AC46" s="101">
        <v>0</v>
      </c>
      <c r="AD46" s="101">
        <v>0</v>
      </c>
      <c r="AE46" s="101">
        <v>0</v>
      </c>
      <c r="AF46" s="101">
        <v>0</v>
      </c>
      <c r="AG46" s="97">
        <v>1</v>
      </c>
      <c r="AH46" s="101">
        <v>0</v>
      </c>
      <c r="AI46" s="101">
        <v>0</v>
      </c>
    </row>
    <row r="47" spans="1:35" ht="18" x14ac:dyDescent="0.4">
      <c r="A47" s="96" t="s">
        <v>335</v>
      </c>
      <c r="B47" s="101">
        <v>0</v>
      </c>
      <c r="C47" s="101">
        <v>0</v>
      </c>
      <c r="D47" s="101">
        <v>0</v>
      </c>
      <c r="E47" s="97">
        <v>1</v>
      </c>
      <c r="F47" s="101">
        <v>0</v>
      </c>
      <c r="G47" s="101">
        <v>0</v>
      </c>
      <c r="H47" s="96" t="s">
        <v>282</v>
      </c>
      <c r="I47" s="101">
        <v>0</v>
      </c>
      <c r="J47" s="101">
        <v>0</v>
      </c>
      <c r="K47" s="101">
        <v>0</v>
      </c>
      <c r="L47" s="97">
        <v>1</v>
      </c>
      <c r="M47" s="101">
        <v>0</v>
      </c>
      <c r="N47" s="101">
        <v>0</v>
      </c>
      <c r="O47" s="96" t="s">
        <v>335</v>
      </c>
      <c r="P47" s="101">
        <v>0</v>
      </c>
      <c r="Q47" s="101">
        <v>0</v>
      </c>
      <c r="R47" s="101">
        <v>0</v>
      </c>
      <c r="S47" s="97">
        <v>1</v>
      </c>
      <c r="T47" s="101">
        <v>0</v>
      </c>
      <c r="U47" s="101">
        <v>0</v>
      </c>
      <c r="V47" s="96" t="s">
        <v>302</v>
      </c>
      <c r="W47" s="101">
        <v>0</v>
      </c>
      <c r="X47" s="101">
        <v>0</v>
      </c>
      <c r="Y47" s="101">
        <v>0</v>
      </c>
      <c r="Z47" s="97">
        <v>1</v>
      </c>
      <c r="AA47" s="101">
        <v>0</v>
      </c>
      <c r="AB47" s="101">
        <v>0</v>
      </c>
      <c r="AC47" s="101">
        <v>0</v>
      </c>
      <c r="AD47" s="101">
        <v>0</v>
      </c>
      <c r="AE47" s="101">
        <v>0</v>
      </c>
      <c r="AF47" s="101">
        <v>0</v>
      </c>
      <c r="AG47" s="97">
        <v>1</v>
      </c>
      <c r="AH47" s="101">
        <v>0</v>
      </c>
      <c r="AI47" s="101">
        <v>0</v>
      </c>
    </row>
    <row r="48" spans="1:35" ht="18" x14ac:dyDescent="0.4">
      <c r="A48" s="96" t="s">
        <v>287</v>
      </c>
      <c r="B48" s="101">
        <v>0</v>
      </c>
      <c r="C48" s="101">
        <v>0</v>
      </c>
      <c r="D48" s="101">
        <v>0</v>
      </c>
      <c r="E48" s="97">
        <v>1</v>
      </c>
      <c r="F48" s="101">
        <v>0</v>
      </c>
      <c r="G48" s="101">
        <v>0</v>
      </c>
      <c r="H48" s="96" t="s">
        <v>215</v>
      </c>
      <c r="I48" s="101">
        <v>0</v>
      </c>
      <c r="J48" s="101">
        <v>0</v>
      </c>
      <c r="K48" s="101">
        <v>0</v>
      </c>
      <c r="L48" s="97">
        <v>1</v>
      </c>
      <c r="M48" s="101">
        <v>0</v>
      </c>
      <c r="N48" s="101">
        <v>0</v>
      </c>
      <c r="O48" s="96" t="s">
        <v>287</v>
      </c>
      <c r="P48" s="101">
        <v>0</v>
      </c>
      <c r="Q48" s="101">
        <v>0</v>
      </c>
      <c r="R48" s="101">
        <v>0</v>
      </c>
      <c r="S48" s="97">
        <v>1</v>
      </c>
      <c r="T48" s="101">
        <v>0</v>
      </c>
      <c r="U48" s="101">
        <v>0</v>
      </c>
      <c r="V48" s="96" t="s">
        <v>282</v>
      </c>
      <c r="W48" s="101">
        <v>0</v>
      </c>
      <c r="X48" s="101">
        <v>0</v>
      </c>
      <c r="Y48" s="101">
        <v>0</v>
      </c>
      <c r="Z48" s="97">
        <v>1</v>
      </c>
      <c r="AA48" s="101">
        <v>0</v>
      </c>
      <c r="AB48" s="101">
        <v>0</v>
      </c>
      <c r="AC48" s="101">
        <v>0</v>
      </c>
      <c r="AD48" s="101">
        <v>0</v>
      </c>
      <c r="AE48" s="101">
        <v>0</v>
      </c>
      <c r="AF48" s="101">
        <v>0</v>
      </c>
      <c r="AG48" s="97">
        <v>1</v>
      </c>
      <c r="AH48" s="101">
        <v>0</v>
      </c>
      <c r="AI48" s="101">
        <v>0</v>
      </c>
    </row>
    <row r="49" spans="1:35" ht="18" x14ac:dyDescent="0.4">
      <c r="A49" s="96" t="s">
        <v>249</v>
      </c>
      <c r="B49" s="101">
        <v>0</v>
      </c>
      <c r="C49" s="101">
        <v>0</v>
      </c>
      <c r="D49" s="101">
        <v>0</v>
      </c>
      <c r="E49" s="97">
        <v>1</v>
      </c>
      <c r="F49" s="101">
        <v>0</v>
      </c>
      <c r="G49" s="101">
        <v>0</v>
      </c>
      <c r="H49" s="96" t="s">
        <v>269</v>
      </c>
      <c r="I49" s="101">
        <v>0</v>
      </c>
      <c r="J49" s="101">
        <v>0</v>
      </c>
      <c r="K49" s="101">
        <v>0</v>
      </c>
      <c r="L49" s="97">
        <v>1</v>
      </c>
      <c r="M49" s="101">
        <v>0</v>
      </c>
      <c r="N49" s="101">
        <v>0</v>
      </c>
      <c r="O49" s="96" t="s">
        <v>249</v>
      </c>
      <c r="P49" s="101">
        <v>0</v>
      </c>
      <c r="Q49" s="101">
        <v>0</v>
      </c>
      <c r="R49" s="101">
        <v>0</v>
      </c>
      <c r="S49" s="97">
        <v>1</v>
      </c>
      <c r="T49" s="101">
        <v>0</v>
      </c>
      <c r="U49" s="101">
        <v>0</v>
      </c>
      <c r="V49" s="96" t="s">
        <v>215</v>
      </c>
      <c r="W49" s="101">
        <v>0</v>
      </c>
      <c r="X49" s="101">
        <v>0</v>
      </c>
      <c r="Y49" s="101">
        <v>0</v>
      </c>
      <c r="Z49" s="97">
        <v>1</v>
      </c>
      <c r="AA49" s="101">
        <v>0</v>
      </c>
      <c r="AB49" s="101">
        <v>0</v>
      </c>
      <c r="AC49" s="96" t="s">
        <v>232</v>
      </c>
      <c r="AD49" s="101">
        <v>0</v>
      </c>
      <c r="AE49" s="101">
        <v>0</v>
      </c>
      <c r="AF49" s="101">
        <v>0</v>
      </c>
      <c r="AG49" s="97">
        <v>1</v>
      </c>
      <c r="AH49" s="101">
        <v>0</v>
      </c>
      <c r="AI49" s="101">
        <v>0</v>
      </c>
    </row>
    <row r="50" spans="1:35" ht="18" x14ac:dyDescent="0.4">
      <c r="A50" s="96" t="s">
        <v>302</v>
      </c>
      <c r="B50" s="101">
        <v>0</v>
      </c>
      <c r="C50" s="101">
        <v>0</v>
      </c>
      <c r="D50" s="101">
        <v>0</v>
      </c>
      <c r="E50" s="97">
        <v>1</v>
      </c>
      <c r="F50" s="101">
        <v>0</v>
      </c>
      <c r="G50" s="101">
        <v>0</v>
      </c>
      <c r="H50" s="96" t="s">
        <v>247</v>
      </c>
      <c r="I50" s="101">
        <v>0</v>
      </c>
      <c r="J50" s="101">
        <v>0</v>
      </c>
      <c r="K50" s="101">
        <v>0</v>
      </c>
      <c r="L50" s="97">
        <v>1</v>
      </c>
      <c r="M50" s="101">
        <v>0</v>
      </c>
      <c r="N50" s="101">
        <v>0</v>
      </c>
      <c r="O50" s="96" t="s">
        <v>302</v>
      </c>
      <c r="P50" s="101">
        <v>0</v>
      </c>
      <c r="Q50" s="101">
        <v>0</v>
      </c>
      <c r="R50" s="101">
        <v>0</v>
      </c>
      <c r="S50" s="97">
        <v>1</v>
      </c>
      <c r="T50" s="101">
        <v>0</v>
      </c>
      <c r="U50" s="101">
        <v>0</v>
      </c>
      <c r="V50" s="96" t="s">
        <v>269</v>
      </c>
      <c r="W50" s="101">
        <v>0</v>
      </c>
      <c r="X50" s="101">
        <v>0</v>
      </c>
      <c r="Y50" s="101">
        <v>0</v>
      </c>
      <c r="Z50" s="97">
        <v>1</v>
      </c>
      <c r="AA50" s="101">
        <v>0</v>
      </c>
      <c r="AB50" s="101">
        <v>0</v>
      </c>
      <c r="AC50" s="96" t="s">
        <v>335</v>
      </c>
      <c r="AD50" s="101">
        <v>0</v>
      </c>
      <c r="AE50" s="101">
        <v>0</v>
      </c>
      <c r="AF50" s="101">
        <v>0</v>
      </c>
      <c r="AG50" s="97">
        <v>1</v>
      </c>
      <c r="AH50" s="101">
        <v>0</v>
      </c>
      <c r="AI50" s="101">
        <v>0</v>
      </c>
    </row>
    <row r="51" spans="1:35" ht="18" x14ac:dyDescent="0.4">
      <c r="A51" s="96" t="s">
        <v>282</v>
      </c>
      <c r="B51" s="101">
        <v>0</v>
      </c>
      <c r="C51" s="101">
        <v>0</v>
      </c>
      <c r="D51" s="101">
        <v>0</v>
      </c>
      <c r="E51" s="97">
        <v>1</v>
      </c>
      <c r="F51" s="101">
        <v>0</v>
      </c>
      <c r="G51" s="101">
        <v>0</v>
      </c>
      <c r="H51" s="96" t="s">
        <v>340</v>
      </c>
      <c r="I51" s="101">
        <v>0</v>
      </c>
      <c r="J51" s="101">
        <v>0</v>
      </c>
      <c r="K51" s="101">
        <v>0</v>
      </c>
      <c r="L51" s="97">
        <v>1</v>
      </c>
      <c r="M51" s="101">
        <v>0</v>
      </c>
      <c r="N51" s="101">
        <v>0</v>
      </c>
      <c r="O51" s="96" t="s">
        <v>282</v>
      </c>
      <c r="P51" s="101">
        <v>0</v>
      </c>
      <c r="Q51" s="101">
        <v>0</v>
      </c>
      <c r="R51" s="101">
        <v>0</v>
      </c>
      <c r="S51" s="97">
        <v>1</v>
      </c>
      <c r="T51" s="101">
        <v>0</v>
      </c>
      <c r="U51" s="101">
        <v>0</v>
      </c>
      <c r="V51" s="96" t="s">
        <v>340</v>
      </c>
      <c r="W51" s="101">
        <v>0</v>
      </c>
      <c r="X51" s="101">
        <v>0</v>
      </c>
      <c r="Y51" s="101">
        <v>0</v>
      </c>
      <c r="Z51" s="97">
        <v>1</v>
      </c>
      <c r="AA51" s="101">
        <v>0</v>
      </c>
      <c r="AB51" s="101">
        <v>0</v>
      </c>
      <c r="AC51" s="96" t="s">
        <v>287</v>
      </c>
      <c r="AD51" s="101">
        <v>0</v>
      </c>
      <c r="AE51" s="101">
        <v>0</v>
      </c>
      <c r="AF51" s="101">
        <v>0</v>
      </c>
      <c r="AG51" s="97">
        <v>1</v>
      </c>
      <c r="AH51" s="101">
        <v>0</v>
      </c>
      <c r="AI51" s="101">
        <v>0</v>
      </c>
    </row>
    <row r="52" spans="1:35" ht="18" x14ac:dyDescent="0.4">
      <c r="A52" s="96" t="s">
        <v>269</v>
      </c>
      <c r="B52" s="101">
        <v>0</v>
      </c>
      <c r="C52" s="101">
        <v>0</v>
      </c>
      <c r="D52" s="101">
        <v>0</v>
      </c>
      <c r="E52" s="97">
        <v>1</v>
      </c>
      <c r="F52" s="101">
        <v>0</v>
      </c>
      <c r="G52" s="101">
        <v>0</v>
      </c>
      <c r="H52" s="96" t="s">
        <v>265</v>
      </c>
      <c r="I52" s="101">
        <v>0</v>
      </c>
      <c r="J52" s="101">
        <v>0</v>
      </c>
      <c r="K52" s="101">
        <v>0</v>
      </c>
      <c r="L52" s="97">
        <v>1</v>
      </c>
      <c r="M52" s="101">
        <v>0</v>
      </c>
      <c r="N52" s="101">
        <v>0</v>
      </c>
      <c r="O52" s="96" t="s">
        <v>215</v>
      </c>
      <c r="P52" s="101">
        <v>0</v>
      </c>
      <c r="Q52" s="101">
        <v>0</v>
      </c>
      <c r="R52" s="101">
        <v>0</v>
      </c>
      <c r="S52" s="97">
        <v>1</v>
      </c>
      <c r="T52" s="101">
        <v>0</v>
      </c>
      <c r="U52" s="101">
        <v>0</v>
      </c>
      <c r="V52" s="96" t="s">
        <v>281</v>
      </c>
      <c r="W52" s="101">
        <v>0</v>
      </c>
      <c r="X52" s="101">
        <v>0</v>
      </c>
      <c r="Y52" s="101">
        <v>0</v>
      </c>
      <c r="Z52" s="97">
        <v>1</v>
      </c>
      <c r="AA52" s="101">
        <v>0</v>
      </c>
      <c r="AB52" s="101">
        <v>0</v>
      </c>
      <c r="AC52" s="96" t="s">
        <v>302</v>
      </c>
      <c r="AD52" s="101">
        <v>0</v>
      </c>
      <c r="AE52" s="101">
        <v>0</v>
      </c>
      <c r="AF52" s="101">
        <v>0</v>
      </c>
      <c r="AG52" s="97">
        <v>1</v>
      </c>
      <c r="AH52" s="101">
        <v>0</v>
      </c>
      <c r="AI52" s="101">
        <v>0</v>
      </c>
    </row>
    <row r="53" spans="1:35" ht="18" x14ac:dyDescent="0.4">
      <c r="A53" s="96" t="s">
        <v>340</v>
      </c>
      <c r="B53" s="101">
        <v>0</v>
      </c>
      <c r="C53" s="101">
        <v>0</v>
      </c>
      <c r="D53" s="101">
        <v>0</v>
      </c>
      <c r="E53" s="97">
        <v>1</v>
      </c>
      <c r="F53" s="101">
        <v>0</v>
      </c>
      <c r="G53" s="101">
        <v>0</v>
      </c>
      <c r="H53" s="96" t="s">
        <v>245</v>
      </c>
      <c r="I53" s="101">
        <v>0</v>
      </c>
      <c r="J53" s="101">
        <v>0</v>
      </c>
      <c r="K53" s="101">
        <v>0</v>
      </c>
      <c r="L53" s="97">
        <v>1</v>
      </c>
      <c r="M53" s="101">
        <v>0</v>
      </c>
      <c r="N53" s="101">
        <v>0</v>
      </c>
      <c r="O53" s="96" t="s">
        <v>269</v>
      </c>
      <c r="P53" s="101">
        <v>0</v>
      </c>
      <c r="Q53" s="101">
        <v>0</v>
      </c>
      <c r="R53" s="101">
        <v>0</v>
      </c>
      <c r="S53" s="97">
        <v>1</v>
      </c>
      <c r="T53" s="101">
        <v>0</v>
      </c>
      <c r="U53" s="101">
        <v>0</v>
      </c>
      <c r="V53" s="96" t="s">
        <v>307</v>
      </c>
      <c r="W53" s="101">
        <v>0</v>
      </c>
      <c r="X53" s="101">
        <v>0</v>
      </c>
      <c r="Y53" s="101">
        <v>0</v>
      </c>
      <c r="Z53" s="97">
        <v>1</v>
      </c>
      <c r="AA53" s="101">
        <v>0</v>
      </c>
      <c r="AB53" s="101">
        <v>0</v>
      </c>
      <c r="AC53" s="96" t="s">
        <v>282</v>
      </c>
      <c r="AD53" s="101">
        <v>0</v>
      </c>
      <c r="AE53" s="101">
        <v>0</v>
      </c>
      <c r="AF53" s="101">
        <v>0</v>
      </c>
      <c r="AG53" s="97">
        <v>1</v>
      </c>
      <c r="AH53" s="101">
        <v>0</v>
      </c>
      <c r="AI53" s="101">
        <v>0</v>
      </c>
    </row>
    <row r="54" spans="1:35" ht="18" x14ac:dyDescent="0.4">
      <c r="A54" s="96" t="s">
        <v>281</v>
      </c>
      <c r="B54" s="101">
        <v>0</v>
      </c>
      <c r="C54" s="101">
        <v>0</v>
      </c>
      <c r="D54" s="101">
        <v>0</v>
      </c>
      <c r="E54" s="97">
        <v>1</v>
      </c>
      <c r="F54" s="101">
        <v>0</v>
      </c>
      <c r="G54" s="101">
        <v>0</v>
      </c>
      <c r="H54" s="96" t="s">
        <v>259</v>
      </c>
      <c r="I54" s="101">
        <v>0</v>
      </c>
      <c r="J54" s="101">
        <v>0</v>
      </c>
      <c r="K54" s="101">
        <v>0</v>
      </c>
      <c r="L54" s="97">
        <v>1</v>
      </c>
      <c r="M54" s="101">
        <v>0</v>
      </c>
      <c r="N54" s="101">
        <v>0</v>
      </c>
      <c r="O54" s="96" t="s">
        <v>247</v>
      </c>
      <c r="P54" s="101">
        <v>0</v>
      </c>
      <c r="Q54" s="101">
        <v>0</v>
      </c>
      <c r="R54" s="101">
        <v>0</v>
      </c>
      <c r="S54" s="97">
        <v>1</v>
      </c>
      <c r="T54" s="101">
        <v>0</v>
      </c>
      <c r="U54" s="101">
        <v>0</v>
      </c>
      <c r="V54" s="96" t="s">
        <v>312</v>
      </c>
      <c r="W54" s="101">
        <v>0</v>
      </c>
      <c r="X54" s="101">
        <v>0</v>
      </c>
      <c r="Y54" s="101">
        <v>0</v>
      </c>
      <c r="Z54" s="97">
        <v>1</v>
      </c>
      <c r="AA54" s="101">
        <v>0</v>
      </c>
      <c r="AB54" s="101">
        <v>0</v>
      </c>
      <c r="AC54" s="96" t="s">
        <v>215</v>
      </c>
      <c r="AD54" s="101">
        <v>0</v>
      </c>
      <c r="AE54" s="101">
        <v>0</v>
      </c>
      <c r="AF54" s="101">
        <v>0</v>
      </c>
      <c r="AG54" s="97">
        <v>1</v>
      </c>
      <c r="AH54" s="101">
        <v>0</v>
      </c>
      <c r="AI54" s="101">
        <v>0</v>
      </c>
    </row>
    <row r="55" spans="1:35" ht="36" x14ac:dyDescent="0.4">
      <c r="A55" s="96" t="s">
        <v>307</v>
      </c>
      <c r="B55" s="101">
        <v>0</v>
      </c>
      <c r="C55" s="101">
        <v>0</v>
      </c>
      <c r="D55" s="101">
        <v>0</v>
      </c>
      <c r="E55" s="97">
        <v>1</v>
      </c>
      <c r="F55" s="101">
        <v>0</v>
      </c>
      <c r="G55" s="101">
        <v>0</v>
      </c>
      <c r="H55" s="96" t="s">
        <v>239</v>
      </c>
      <c r="I55" s="101">
        <v>0</v>
      </c>
      <c r="J55" s="101">
        <v>0</v>
      </c>
      <c r="K55" s="101">
        <v>0</v>
      </c>
      <c r="L55" s="97">
        <v>1</v>
      </c>
      <c r="M55" s="101">
        <v>0</v>
      </c>
      <c r="N55" s="101">
        <v>0</v>
      </c>
      <c r="O55" s="96" t="s">
        <v>340</v>
      </c>
      <c r="P55" s="101">
        <v>0</v>
      </c>
      <c r="Q55" s="101">
        <v>0</v>
      </c>
      <c r="R55" s="101">
        <v>0</v>
      </c>
      <c r="S55" s="97">
        <v>1</v>
      </c>
      <c r="T55" s="101">
        <v>0</v>
      </c>
      <c r="U55" s="101">
        <v>0</v>
      </c>
      <c r="V55" s="96" t="s">
        <v>301</v>
      </c>
      <c r="W55" s="101">
        <v>0</v>
      </c>
      <c r="X55" s="101">
        <v>0</v>
      </c>
      <c r="Y55" s="101">
        <v>0</v>
      </c>
      <c r="Z55" s="97">
        <v>1</v>
      </c>
      <c r="AA55" s="101">
        <v>0</v>
      </c>
      <c r="AB55" s="101">
        <v>0</v>
      </c>
      <c r="AC55" s="96" t="s">
        <v>247</v>
      </c>
      <c r="AD55" s="101">
        <v>0</v>
      </c>
      <c r="AE55" s="101">
        <v>0</v>
      </c>
      <c r="AF55" s="101">
        <v>0</v>
      </c>
      <c r="AG55" s="97">
        <v>1</v>
      </c>
      <c r="AH55" s="101">
        <v>0</v>
      </c>
      <c r="AI55" s="101">
        <v>0</v>
      </c>
    </row>
    <row r="56" spans="1:35" ht="18" x14ac:dyDescent="0.4">
      <c r="A56" s="96" t="s">
        <v>312</v>
      </c>
      <c r="B56" s="101">
        <v>0</v>
      </c>
      <c r="C56" s="101">
        <v>0</v>
      </c>
      <c r="D56" s="101">
        <v>0</v>
      </c>
      <c r="E56" s="97">
        <v>1</v>
      </c>
      <c r="F56" s="101">
        <v>0</v>
      </c>
      <c r="G56" s="101">
        <v>0</v>
      </c>
      <c r="H56" s="96" t="s">
        <v>281</v>
      </c>
      <c r="I56" s="101">
        <v>0</v>
      </c>
      <c r="J56" s="101">
        <v>0</v>
      </c>
      <c r="K56" s="101">
        <v>0</v>
      </c>
      <c r="L56" s="97">
        <v>1</v>
      </c>
      <c r="M56" s="101">
        <v>0</v>
      </c>
      <c r="N56" s="101">
        <v>0</v>
      </c>
      <c r="O56" s="96" t="s">
        <v>265</v>
      </c>
      <c r="P56" s="101">
        <v>0</v>
      </c>
      <c r="Q56" s="101">
        <v>0</v>
      </c>
      <c r="R56" s="101">
        <v>0</v>
      </c>
      <c r="S56" s="97">
        <v>1</v>
      </c>
      <c r="T56" s="101">
        <v>0</v>
      </c>
      <c r="U56" s="101">
        <v>0</v>
      </c>
      <c r="V56" s="96" t="s">
        <v>343</v>
      </c>
      <c r="W56" s="101">
        <v>0</v>
      </c>
      <c r="X56" s="101">
        <v>0</v>
      </c>
      <c r="Y56" s="101">
        <v>0</v>
      </c>
      <c r="Z56" s="97">
        <v>1</v>
      </c>
      <c r="AA56" s="101">
        <v>0</v>
      </c>
      <c r="AB56" s="101">
        <v>0</v>
      </c>
      <c r="AC56" s="96" t="s">
        <v>340</v>
      </c>
      <c r="AD56" s="101">
        <v>0</v>
      </c>
      <c r="AE56" s="101">
        <v>0</v>
      </c>
      <c r="AF56" s="101">
        <v>0</v>
      </c>
      <c r="AG56" s="97">
        <v>1</v>
      </c>
      <c r="AH56" s="101">
        <v>0</v>
      </c>
      <c r="AI56" s="101">
        <v>0</v>
      </c>
    </row>
    <row r="57" spans="1:35" ht="18" x14ac:dyDescent="0.4">
      <c r="A57" s="96" t="s">
        <v>301</v>
      </c>
      <c r="B57" s="101">
        <v>0</v>
      </c>
      <c r="C57" s="101">
        <v>0</v>
      </c>
      <c r="D57" s="101">
        <v>0</v>
      </c>
      <c r="E57" s="97">
        <v>1</v>
      </c>
      <c r="F57" s="101">
        <v>0</v>
      </c>
      <c r="G57" s="101">
        <v>0</v>
      </c>
      <c r="H57" s="96" t="s">
        <v>307</v>
      </c>
      <c r="I57" s="101">
        <v>0</v>
      </c>
      <c r="J57" s="101">
        <v>0</v>
      </c>
      <c r="K57" s="101">
        <v>0</v>
      </c>
      <c r="L57" s="97">
        <v>1</v>
      </c>
      <c r="M57" s="101">
        <v>0</v>
      </c>
      <c r="N57" s="101">
        <v>0</v>
      </c>
      <c r="O57" s="96" t="s">
        <v>245</v>
      </c>
      <c r="P57" s="101">
        <v>0</v>
      </c>
      <c r="Q57" s="101">
        <v>0</v>
      </c>
      <c r="R57" s="101">
        <v>0</v>
      </c>
      <c r="S57" s="97">
        <v>1</v>
      </c>
      <c r="T57" s="101">
        <v>0</v>
      </c>
      <c r="U57" s="101">
        <v>0</v>
      </c>
      <c r="V57" s="96" t="s">
        <v>344</v>
      </c>
      <c r="W57" s="101">
        <v>0</v>
      </c>
      <c r="X57" s="101">
        <v>0</v>
      </c>
      <c r="Y57" s="101">
        <v>0</v>
      </c>
      <c r="Z57" s="97">
        <v>1</v>
      </c>
      <c r="AA57" s="101">
        <v>0</v>
      </c>
      <c r="AB57" s="101">
        <v>0</v>
      </c>
      <c r="AC57" s="96" t="s">
        <v>265</v>
      </c>
      <c r="AD57" s="101">
        <v>0</v>
      </c>
      <c r="AE57" s="101">
        <v>0</v>
      </c>
      <c r="AF57" s="101">
        <v>0</v>
      </c>
      <c r="AG57" s="97">
        <v>1</v>
      </c>
      <c r="AH57" s="101">
        <v>0</v>
      </c>
      <c r="AI57" s="101">
        <v>0</v>
      </c>
    </row>
    <row r="58" spans="1:35" ht="18" x14ac:dyDescent="0.4">
      <c r="A58" s="96" t="s">
        <v>343</v>
      </c>
      <c r="B58" s="101">
        <v>0</v>
      </c>
      <c r="C58" s="101">
        <v>0</v>
      </c>
      <c r="D58" s="101">
        <v>0</v>
      </c>
      <c r="E58" s="97">
        <v>1</v>
      </c>
      <c r="F58" s="101">
        <v>0</v>
      </c>
      <c r="G58" s="101">
        <v>0</v>
      </c>
      <c r="H58" s="96" t="s">
        <v>312</v>
      </c>
      <c r="I58" s="101">
        <v>0</v>
      </c>
      <c r="J58" s="101">
        <v>0</v>
      </c>
      <c r="K58" s="101">
        <v>0</v>
      </c>
      <c r="L58" s="97">
        <v>1</v>
      </c>
      <c r="M58" s="101">
        <v>0</v>
      </c>
      <c r="N58" s="101">
        <v>0</v>
      </c>
      <c r="O58" s="96" t="s">
        <v>259</v>
      </c>
      <c r="P58" s="101">
        <v>0</v>
      </c>
      <c r="Q58" s="101">
        <v>0</v>
      </c>
      <c r="R58" s="101">
        <v>0</v>
      </c>
      <c r="S58" s="97">
        <v>1</v>
      </c>
      <c r="T58" s="101">
        <v>0</v>
      </c>
      <c r="U58" s="101">
        <v>0</v>
      </c>
      <c r="V58" s="96" t="s">
        <v>272</v>
      </c>
      <c r="W58" s="101">
        <v>0</v>
      </c>
      <c r="X58" s="101">
        <v>0</v>
      </c>
      <c r="Y58" s="101">
        <v>0</v>
      </c>
      <c r="Z58" s="97">
        <v>1</v>
      </c>
      <c r="AA58" s="101">
        <v>0</v>
      </c>
      <c r="AB58" s="101">
        <v>0</v>
      </c>
      <c r="AC58" s="96" t="s">
        <v>245</v>
      </c>
      <c r="AD58" s="101">
        <v>0</v>
      </c>
      <c r="AE58" s="101">
        <v>0</v>
      </c>
      <c r="AF58" s="101">
        <v>0</v>
      </c>
      <c r="AG58" s="97">
        <v>1</v>
      </c>
      <c r="AH58" s="101">
        <v>0</v>
      </c>
      <c r="AI58" s="101">
        <v>0</v>
      </c>
    </row>
    <row r="59" spans="1:35" ht="36" x14ac:dyDescent="0.4">
      <c r="A59" s="96" t="s">
        <v>344</v>
      </c>
      <c r="B59" s="101">
        <v>0</v>
      </c>
      <c r="C59" s="101">
        <v>0</v>
      </c>
      <c r="D59" s="101">
        <v>0</v>
      </c>
      <c r="E59" s="97">
        <v>1</v>
      </c>
      <c r="F59" s="101">
        <v>0</v>
      </c>
      <c r="G59" s="101">
        <v>0</v>
      </c>
      <c r="H59" s="96" t="s">
        <v>301</v>
      </c>
      <c r="I59" s="101">
        <v>0</v>
      </c>
      <c r="J59" s="101">
        <v>0</v>
      </c>
      <c r="K59" s="101">
        <v>0</v>
      </c>
      <c r="L59" s="97">
        <v>1</v>
      </c>
      <c r="M59" s="101">
        <v>0</v>
      </c>
      <c r="N59" s="101">
        <v>0</v>
      </c>
      <c r="O59" s="96" t="s">
        <v>239</v>
      </c>
      <c r="P59" s="101">
        <v>0</v>
      </c>
      <c r="Q59" s="101">
        <v>0</v>
      </c>
      <c r="R59" s="101">
        <v>0</v>
      </c>
      <c r="S59" s="97">
        <v>1</v>
      </c>
      <c r="T59" s="101">
        <v>0</v>
      </c>
      <c r="U59" s="101">
        <v>0</v>
      </c>
      <c r="V59" s="96" t="s">
        <v>305</v>
      </c>
      <c r="W59" s="101">
        <v>0</v>
      </c>
      <c r="X59" s="101">
        <v>0</v>
      </c>
      <c r="Y59" s="101">
        <v>0</v>
      </c>
      <c r="Z59" s="97">
        <v>1</v>
      </c>
      <c r="AA59" s="101">
        <v>0</v>
      </c>
      <c r="AB59" s="101">
        <v>0</v>
      </c>
      <c r="AC59" s="96" t="s">
        <v>259</v>
      </c>
      <c r="AD59" s="101">
        <v>0</v>
      </c>
      <c r="AE59" s="101">
        <v>0</v>
      </c>
      <c r="AF59" s="101">
        <v>0</v>
      </c>
      <c r="AG59" s="97">
        <v>1</v>
      </c>
      <c r="AH59" s="101">
        <v>0</v>
      </c>
      <c r="AI59" s="101">
        <v>0</v>
      </c>
    </row>
    <row r="60" spans="1:35" ht="36" x14ac:dyDescent="0.4">
      <c r="A60" s="96" t="s">
        <v>272</v>
      </c>
      <c r="B60" s="101">
        <v>0</v>
      </c>
      <c r="C60" s="101">
        <v>0</v>
      </c>
      <c r="D60" s="101">
        <v>0</v>
      </c>
      <c r="E60" s="97">
        <v>1</v>
      </c>
      <c r="F60" s="101">
        <v>0</v>
      </c>
      <c r="G60" s="101">
        <v>0</v>
      </c>
      <c r="H60" s="96" t="s">
        <v>343</v>
      </c>
      <c r="I60" s="101">
        <v>0</v>
      </c>
      <c r="J60" s="101">
        <v>0</v>
      </c>
      <c r="K60" s="101">
        <v>0</v>
      </c>
      <c r="L60" s="97">
        <v>1</v>
      </c>
      <c r="M60" s="101">
        <v>0</v>
      </c>
      <c r="N60" s="101">
        <v>0</v>
      </c>
      <c r="O60" s="96" t="s">
        <v>281</v>
      </c>
      <c r="P60" s="101">
        <v>0</v>
      </c>
      <c r="Q60" s="101">
        <v>0</v>
      </c>
      <c r="R60" s="101">
        <v>0</v>
      </c>
      <c r="S60" s="97">
        <v>1</v>
      </c>
      <c r="T60" s="101">
        <v>0</v>
      </c>
      <c r="U60" s="101">
        <v>0</v>
      </c>
      <c r="V60" s="96" t="s">
        <v>290</v>
      </c>
      <c r="W60" s="101">
        <v>0</v>
      </c>
      <c r="X60" s="101">
        <v>0</v>
      </c>
      <c r="Y60" s="101">
        <v>0</v>
      </c>
      <c r="Z60" s="97">
        <v>1</v>
      </c>
      <c r="AA60" s="101">
        <v>0</v>
      </c>
      <c r="AB60" s="101">
        <v>0</v>
      </c>
      <c r="AC60" s="96" t="s">
        <v>239</v>
      </c>
      <c r="AD60" s="101">
        <v>0</v>
      </c>
      <c r="AE60" s="101">
        <v>0</v>
      </c>
      <c r="AF60" s="101">
        <v>0</v>
      </c>
      <c r="AG60" s="97">
        <v>1</v>
      </c>
      <c r="AH60" s="101">
        <v>0</v>
      </c>
      <c r="AI60" s="101">
        <v>0</v>
      </c>
    </row>
    <row r="61" spans="1:35" ht="18" x14ac:dyDescent="0.4">
      <c r="A61" s="96" t="s">
        <v>305</v>
      </c>
      <c r="B61" s="101">
        <v>0</v>
      </c>
      <c r="C61" s="101">
        <v>0</v>
      </c>
      <c r="D61" s="101">
        <v>0</v>
      </c>
      <c r="E61" s="97">
        <v>1</v>
      </c>
      <c r="F61" s="101">
        <v>0</v>
      </c>
      <c r="G61" s="101">
        <v>0</v>
      </c>
      <c r="H61" s="96" t="s">
        <v>344</v>
      </c>
      <c r="I61" s="101">
        <v>0</v>
      </c>
      <c r="J61" s="101">
        <v>0</v>
      </c>
      <c r="K61" s="101">
        <v>0</v>
      </c>
      <c r="L61" s="97">
        <v>1</v>
      </c>
      <c r="M61" s="101">
        <v>0</v>
      </c>
      <c r="N61" s="101">
        <v>0</v>
      </c>
      <c r="O61" s="96" t="s">
        <v>307</v>
      </c>
      <c r="P61" s="101">
        <v>0</v>
      </c>
      <c r="Q61" s="101">
        <v>0</v>
      </c>
      <c r="R61" s="101">
        <v>0</v>
      </c>
      <c r="S61" s="97">
        <v>1</v>
      </c>
      <c r="T61" s="101">
        <v>0</v>
      </c>
      <c r="U61" s="101">
        <v>0</v>
      </c>
      <c r="V61" s="96" t="s">
        <v>262</v>
      </c>
      <c r="W61" s="101">
        <v>0</v>
      </c>
      <c r="X61" s="101">
        <v>0</v>
      </c>
      <c r="Y61" s="101">
        <v>0</v>
      </c>
      <c r="Z61" s="97">
        <v>1</v>
      </c>
      <c r="AA61" s="101">
        <v>0</v>
      </c>
      <c r="AB61" s="101">
        <v>0</v>
      </c>
      <c r="AC61" s="96" t="s">
        <v>281</v>
      </c>
      <c r="AD61" s="101">
        <v>0</v>
      </c>
      <c r="AE61" s="101">
        <v>0</v>
      </c>
      <c r="AF61" s="101">
        <v>0</v>
      </c>
      <c r="AG61" s="97">
        <v>1</v>
      </c>
      <c r="AH61" s="101">
        <v>0</v>
      </c>
      <c r="AI61" s="101">
        <v>0</v>
      </c>
    </row>
    <row r="62" spans="1:35" ht="18" x14ac:dyDescent="0.4">
      <c r="A62" s="96" t="s">
        <v>290</v>
      </c>
      <c r="B62" s="101">
        <v>0</v>
      </c>
      <c r="C62" s="101">
        <v>0</v>
      </c>
      <c r="D62" s="101">
        <v>0</v>
      </c>
      <c r="E62" s="97">
        <v>1</v>
      </c>
      <c r="F62" s="101">
        <v>0</v>
      </c>
      <c r="G62" s="101">
        <v>0</v>
      </c>
      <c r="H62" s="96" t="s">
        <v>305</v>
      </c>
      <c r="I62" s="101">
        <v>0</v>
      </c>
      <c r="J62" s="101">
        <v>0</v>
      </c>
      <c r="K62" s="101">
        <v>0</v>
      </c>
      <c r="L62" s="97">
        <v>1</v>
      </c>
      <c r="M62" s="101">
        <v>0</v>
      </c>
      <c r="N62" s="101">
        <v>0</v>
      </c>
      <c r="O62" s="96" t="s">
        <v>312</v>
      </c>
      <c r="P62" s="101">
        <v>0</v>
      </c>
      <c r="Q62" s="101">
        <v>0</v>
      </c>
      <c r="R62" s="101">
        <v>0</v>
      </c>
      <c r="S62" s="97">
        <v>1</v>
      </c>
      <c r="T62" s="101">
        <v>0</v>
      </c>
      <c r="U62" s="101">
        <v>0</v>
      </c>
      <c r="V62" s="96" t="s">
        <v>347</v>
      </c>
      <c r="W62" s="101">
        <v>0</v>
      </c>
      <c r="X62" s="101">
        <v>0</v>
      </c>
      <c r="Y62" s="101">
        <v>0</v>
      </c>
      <c r="Z62" s="97">
        <v>1</v>
      </c>
      <c r="AA62" s="101">
        <v>0</v>
      </c>
      <c r="AB62" s="101">
        <v>0</v>
      </c>
      <c r="AC62" s="96" t="s">
        <v>307</v>
      </c>
      <c r="AD62" s="101">
        <v>0</v>
      </c>
      <c r="AE62" s="101">
        <v>0</v>
      </c>
      <c r="AF62" s="101">
        <v>0</v>
      </c>
      <c r="AG62" s="97">
        <v>1</v>
      </c>
      <c r="AH62" s="101">
        <v>0</v>
      </c>
      <c r="AI62" s="101">
        <v>0</v>
      </c>
    </row>
    <row r="63" spans="1:35" ht="18" x14ac:dyDescent="0.4">
      <c r="A63" s="96" t="s">
        <v>262</v>
      </c>
      <c r="B63" s="101">
        <v>0</v>
      </c>
      <c r="C63" s="101">
        <v>0</v>
      </c>
      <c r="D63" s="101">
        <v>0</v>
      </c>
      <c r="E63" s="97">
        <v>1</v>
      </c>
      <c r="F63" s="101">
        <v>0</v>
      </c>
      <c r="G63" s="101">
        <v>0</v>
      </c>
      <c r="H63" s="96" t="s">
        <v>290</v>
      </c>
      <c r="I63" s="101">
        <v>0</v>
      </c>
      <c r="J63" s="101">
        <v>0</v>
      </c>
      <c r="K63" s="101">
        <v>0</v>
      </c>
      <c r="L63" s="97">
        <v>1</v>
      </c>
      <c r="M63" s="101">
        <v>0</v>
      </c>
      <c r="N63" s="101">
        <v>0</v>
      </c>
      <c r="O63" s="96" t="s">
        <v>301</v>
      </c>
      <c r="P63" s="101">
        <v>0</v>
      </c>
      <c r="Q63" s="101">
        <v>0</v>
      </c>
      <c r="R63" s="101">
        <v>0</v>
      </c>
      <c r="S63" s="97">
        <v>1</v>
      </c>
      <c r="T63" s="101">
        <v>0</v>
      </c>
      <c r="U63" s="101">
        <v>0</v>
      </c>
      <c r="V63" s="96" t="s">
        <v>223</v>
      </c>
      <c r="W63" s="101">
        <v>0</v>
      </c>
      <c r="X63" s="101">
        <v>0</v>
      </c>
      <c r="Y63" s="101">
        <v>0</v>
      </c>
      <c r="Z63" s="97">
        <v>1</v>
      </c>
      <c r="AA63" s="101">
        <v>0</v>
      </c>
      <c r="AB63" s="101">
        <v>0</v>
      </c>
      <c r="AC63" s="96" t="s">
        <v>343</v>
      </c>
      <c r="AD63" s="101">
        <v>0</v>
      </c>
      <c r="AE63" s="101">
        <v>0</v>
      </c>
      <c r="AF63" s="101">
        <v>0</v>
      </c>
      <c r="AG63" s="97">
        <v>1</v>
      </c>
      <c r="AH63" s="101">
        <v>0</v>
      </c>
      <c r="AI63" s="101">
        <v>0</v>
      </c>
    </row>
    <row r="64" spans="1:35" ht="18" x14ac:dyDescent="0.4">
      <c r="A64" s="96" t="s">
        <v>347</v>
      </c>
      <c r="B64" s="101">
        <v>0</v>
      </c>
      <c r="C64" s="101">
        <v>0</v>
      </c>
      <c r="D64" s="101">
        <v>0</v>
      </c>
      <c r="E64" s="97">
        <v>1</v>
      </c>
      <c r="F64" s="101">
        <v>0</v>
      </c>
      <c r="G64" s="101">
        <v>0</v>
      </c>
      <c r="H64" s="96" t="s">
        <v>262</v>
      </c>
      <c r="I64" s="101">
        <v>0</v>
      </c>
      <c r="J64" s="101">
        <v>0</v>
      </c>
      <c r="K64" s="101">
        <v>0</v>
      </c>
      <c r="L64" s="97">
        <v>1</v>
      </c>
      <c r="M64" s="101">
        <v>0</v>
      </c>
      <c r="N64" s="101">
        <v>0</v>
      </c>
      <c r="O64" s="96" t="s">
        <v>343</v>
      </c>
      <c r="P64" s="101">
        <v>0</v>
      </c>
      <c r="Q64" s="101">
        <v>0</v>
      </c>
      <c r="R64" s="101">
        <v>0</v>
      </c>
      <c r="S64" s="97">
        <v>1</v>
      </c>
      <c r="T64" s="101">
        <v>0</v>
      </c>
      <c r="U64" s="101">
        <v>0</v>
      </c>
      <c r="V64" s="96" t="s">
        <v>270</v>
      </c>
      <c r="W64" s="101">
        <v>0</v>
      </c>
      <c r="X64" s="101">
        <v>0</v>
      </c>
      <c r="Y64" s="101">
        <v>0</v>
      </c>
      <c r="Z64" s="97">
        <v>1</v>
      </c>
      <c r="AA64" s="101">
        <v>0</v>
      </c>
      <c r="AB64" s="101">
        <v>0</v>
      </c>
      <c r="AC64" s="96" t="s">
        <v>344</v>
      </c>
      <c r="AD64" s="101">
        <v>0</v>
      </c>
      <c r="AE64" s="101">
        <v>0</v>
      </c>
      <c r="AF64" s="101">
        <v>0</v>
      </c>
      <c r="AG64" s="97">
        <v>1</v>
      </c>
      <c r="AH64" s="101">
        <v>0</v>
      </c>
      <c r="AI64" s="101">
        <v>0</v>
      </c>
    </row>
    <row r="65" spans="1:35" ht="18" x14ac:dyDescent="0.4">
      <c r="A65" s="96" t="s">
        <v>270</v>
      </c>
      <c r="B65" s="101">
        <v>0</v>
      </c>
      <c r="C65" s="101">
        <v>0</v>
      </c>
      <c r="D65" s="101">
        <v>0</v>
      </c>
      <c r="E65" s="97">
        <v>1</v>
      </c>
      <c r="F65" s="101">
        <v>0</v>
      </c>
      <c r="G65" s="101">
        <v>0</v>
      </c>
      <c r="H65" s="96" t="s">
        <v>347</v>
      </c>
      <c r="I65" s="101">
        <v>0</v>
      </c>
      <c r="J65" s="101">
        <v>0</v>
      </c>
      <c r="K65" s="101">
        <v>0</v>
      </c>
      <c r="L65" s="97">
        <v>1</v>
      </c>
      <c r="M65" s="101">
        <v>0</v>
      </c>
      <c r="N65" s="101">
        <v>0</v>
      </c>
      <c r="O65" s="96" t="s">
        <v>344</v>
      </c>
      <c r="P65" s="101">
        <v>0</v>
      </c>
      <c r="Q65" s="101">
        <v>0</v>
      </c>
      <c r="R65" s="101">
        <v>0</v>
      </c>
      <c r="S65" s="97">
        <v>1</v>
      </c>
      <c r="T65" s="101">
        <v>0</v>
      </c>
      <c r="U65" s="101">
        <v>0</v>
      </c>
      <c r="V65" s="96" t="s">
        <v>246</v>
      </c>
      <c r="W65" s="101">
        <v>0</v>
      </c>
      <c r="X65" s="101">
        <v>0</v>
      </c>
      <c r="Y65" s="101">
        <v>0</v>
      </c>
      <c r="Z65" s="97">
        <v>1</v>
      </c>
      <c r="AA65" s="101">
        <v>0</v>
      </c>
      <c r="AB65" s="101">
        <v>0</v>
      </c>
      <c r="AC65" s="96" t="s">
        <v>272</v>
      </c>
      <c r="AD65" s="101">
        <v>0</v>
      </c>
      <c r="AE65" s="101">
        <v>0</v>
      </c>
      <c r="AF65" s="101">
        <v>0</v>
      </c>
      <c r="AG65" s="97">
        <v>1</v>
      </c>
      <c r="AH65" s="101">
        <v>0</v>
      </c>
      <c r="AI65" s="101">
        <v>0</v>
      </c>
    </row>
    <row r="66" spans="1:35" ht="18" x14ac:dyDescent="0.4">
      <c r="A66" s="96" t="s">
        <v>246</v>
      </c>
      <c r="B66" s="101">
        <v>0</v>
      </c>
      <c r="C66" s="101">
        <v>0</v>
      </c>
      <c r="D66" s="101">
        <v>0</v>
      </c>
      <c r="E66" s="97">
        <v>1</v>
      </c>
      <c r="F66" s="101">
        <v>0</v>
      </c>
      <c r="G66" s="101">
        <v>0</v>
      </c>
      <c r="H66" s="96" t="s">
        <v>223</v>
      </c>
      <c r="I66" s="101">
        <v>0</v>
      </c>
      <c r="J66" s="101">
        <v>0</v>
      </c>
      <c r="K66" s="101">
        <v>0</v>
      </c>
      <c r="L66" s="97">
        <v>1</v>
      </c>
      <c r="M66" s="101">
        <v>0</v>
      </c>
      <c r="N66" s="101">
        <v>0</v>
      </c>
      <c r="O66" s="96" t="s">
        <v>272</v>
      </c>
      <c r="P66" s="101">
        <v>0</v>
      </c>
      <c r="Q66" s="101">
        <v>0</v>
      </c>
      <c r="R66" s="101">
        <v>0</v>
      </c>
      <c r="S66" s="97">
        <v>1</v>
      </c>
      <c r="T66" s="101">
        <v>0</v>
      </c>
      <c r="U66" s="101">
        <v>0</v>
      </c>
      <c r="V66" s="96" t="s">
        <v>252</v>
      </c>
      <c r="W66" s="101">
        <v>0</v>
      </c>
      <c r="X66" s="101">
        <v>0</v>
      </c>
      <c r="Y66" s="101">
        <v>0</v>
      </c>
      <c r="Z66" s="97">
        <v>1</v>
      </c>
      <c r="AA66" s="101">
        <v>0</v>
      </c>
      <c r="AB66" s="101">
        <v>0</v>
      </c>
      <c r="AC66" s="96" t="s">
        <v>290</v>
      </c>
      <c r="AD66" s="101">
        <v>0</v>
      </c>
      <c r="AE66" s="101">
        <v>0</v>
      </c>
      <c r="AF66" s="101">
        <v>0</v>
      </c>
      <c r="AG66" s="97">
        <v>1</v>
      </c>
      <c r="AH66" s="101">
        <v>0</v>
      </c>
      <c r="AI66" s="101">
        <v>0</v>
      </c>
    </row>
    <row r="67" spans="1:35" ht="18" x14ac:dyDescent="0.4">
      <c r="A67" s="96" t="s">
        <v>252</v>
      </c>
      <c r="B67" s="101">
        <v>0</v>
      </c>
      <c r="C67" s="101">
        <v>0</v>
      </c>
      <c r="D67" s="101">
        <v>0</v>
      </c>
      <c r="E67" s="97">
        <v>1</v>
      </c>
      <c r="F67" s="101">
        <v>0</v>
      </c>
      <c r="G67" s="101">
        <v>0</v>
      </c>
      <c r="H67" s="96" t="s">
        <v>218</v>
      </c>
      <c r="I67" s="101">
        <v>0</v>
      </c>
      <c r="J67" s="101">
        <v>0</v>
      </c>
      <c r="K67" s="101">
        <v>0</v>
      </c>
      <c r="L67" s="97">
        <v>1</v>
      </c>
      <c r="M67" s="101">
        <v>0</v>
      </c>
      <c r="N67" s="101">
        <v>0</v>
      </c>
      <c r="O67" s="96" t="s">
        <v>305</v>
      </c>
      <c r="P67" s="101">
        <v>0</v>
      </c>
      <c r="Q67" s="101">
        <v>0</v>
      </c>
      <c r="R67" s="101">
        <v>0</v>
      </c>
      <c r="S67" s="97">
        <v>1</v>
      </c>
      <c r="T67" s="101">
        <v>0</v>
      </c>
      <c r="U67" s="101">
        <v>0</v>
      </c>
      <c r="V67" s="96" t="s">
        <v>283</v>
      </c>
      <c r="W67" s="101">
        <v>0</v>
      </c>
      <c r="X67" s="101">
        <v>0</v>
      </c>
      <c r="Y67" s="101">
        <v>0</v>
      </c>
      <c r="Z67" s="97">
        <v>1</v>
      </c>
      <c r="AA67" s="101">
        <v>0</v>
      </c>
      <c r="AB67" s="101">
        <v>0</v>
      </c>
      <c r="AC67" s="96" t="s">
        <v>262</v>
      </c>
      <c r="AD67" s="101">
        <v>0</v>
      </c>
      <c r="AE67" s="101">
        <v>0</v>
      </c>
      <c r="AF67" s="101">
        <v>0</v>
      </c>
      <c r="AG67" s="97">
        <v>1</v>
      </c>
      <c r="AH67" s="101">
        <v>0</v>
      </c>
      <c r="AI67" s="101">
        <v>0</v>
      </c>
    </row>
    <row r="68" spans="1:35" ht="18" x14ac:dyDescent="0.4">
      <c r="A68" s="96" t="s">
        <v>283</v>
      </c>
      <c r="B68" s="101">
        <v>0</v>
      </c>
      <c r="C68" s="101">
        <v>0</v>
      </c>
      <c r="D68" s="101">
        <v>0</v>
      </c>
      <c r="E68" s="97">
        <v>1</v>
      </c>
      <c r="F68" s="101">
        <v>0</v>
      </c>
      <c r="G68" s="101">
        <v>0</v>
      </c>
      <c r="H68" s="96" t="s">
        <v>224</v>
      </c>
      <c r="I68" s="101">
        <v>0</v>
      </c>
      <c r="J68" s="101">
        <v>0</v>
      </c>
      <c r="K68" s="101">
        <v>0</v>
      </c>
      <c r="L68" s="97">
        <v>1</v>
      </c>
      <c r="M68" s="101">
        <v>0</v>
      </c>
      <c r="N68" s="101">
        <v>0</v>
      </c>
      <c r="O68" s="96" t="s">
        <v>290</v>
      </c>
      <c r="P68" s="101">
        <v>0</v>
      </c>
      <c r="Q68" s="101">
        <v>0</v>
      </c>
      <c r="R68" s="101">
        <v>0</v>
      </c>
      <c r="S68" s="97">
        <v>1</v>
      </c>
      <c r="T68" s="101">
        <v>0</v>
      </c>
      <c r="U68" s="101">
        <v>0</v>
      </c>
      <c r="V68" s="96" t="s">
        <v>231</v>
      </c>
      <c r="W68" s="101">
        <v>0</v>
      </c>
      <c r="X68" s="101">
        <v>0</v>
      </c>
      <c r="Y68" s="101">
        <v>0</v>
      </c>
      <c r="Z68" s="97">
        <v>1</v>
      </c>
      <c r="AA68" s="101">
        <v>0</v>
      </c>
      <c r="AB68" s="101">
        <v>0</v>
      </c>
      <c r="AC68" s="96" t="s">
        <v>347</v>
      </c>
      <c r="AD68" s="101">
        <v>0</v>
      </c>
      <c r="AE68" s="101">
        <v>0</v>
      </c>
      <c r="AF68" s="101">
        <v>0</v>
      </c>
      <c r="AG68" s="97">
        <v>1</v>
      </c>
      <c r="AH68" s="101">
        <v>0</v>
      </c>
      <c r="AI68" s="101">
        <v>0</v>
      </c>
    </row>
    <row r="69" spans="1:35" ht="18" x14ac:dyDescent="0.4">
      <c r="A69" s="96" t="s">
        <v>274</v>
      </c>
      <c r="B69" s="101">
        <v>0</v>
      </c>
      <c r="C69" s="101">
        <v>0</v>
      </c>
      <c r="D69" s="101">
        <v>0</v>
      </c>
      <c r="E69" s="97">
        <v>1</v>
      </c>
      <c r="F69" s="101">
        <v>0</v>
      </c>
      <c r="G69" s="101">
        <v>0</v>
      </c>
      <c r="H69" s="96" t="s">
        <v>234</v>
      </c>
      <c r="I69" s="101">
        <v>0</v>
      </c>
      <c r="J69" s="101">
        <v>0</v>
      </c>
      <c r="K69" s="101">
        <v>0</v>
      </c>
      <c r="L69" s="97">
        <v>1</v>
      </c>
      <c r="M69" s="101">
        <v>0</v>
      </c>
      <c r="N69" s="101">
        <v>0</v>
      </c>
      <c r="O69" s="96" t="s">
        <v>262</v>
      </c>
      <c r="P69" s="101">
        <v>0</v>
      </c>
      <c r="Q69" s="101">
        <v>0</v>
      </c>
      <c r="R69" s="101">
        <v>0</v>
      </c>
      <c r="S69" s="97">
        <v>1</v>
      </c>
      <c r="T69" s="101">
        <v>0</v>
      </c>
      <c r="U69" s="101">
        <v>0</v>
      </c>
      <c r="V69" s="96" t="s">
        <v>274</v>
      </c>
      <c r="W69" s="101">
        <v>0</v>
      </c>
      <c r="X69" s="101">
        <v>0</v>
      </c>
      <c r="Y69" s="101">
        <v>0</v>
      </c>
      <c r="Z69" s="97">
        <v>1</v>
      </c>
      <c r="AA69" s="101">
        <v>0</v>
      </c>
      <c r="AB69" s="101">
        <v>0</v>
      </c>
      <c r="AC69" s="96" t="s">
        <v>270</v>
      </c>
      <c r="AD69" s="101">
        <v>0</v>
      </c>
      <c r="AE69" s="101">
        <v>0</v>
      </c>
      <c r="AF69" s="101">
        <v>0</v>
      </c>
      <c r="AG69" s="97">
        <v>1</v>
      </c>
      <c r="AH69" s="101">
        <v>0</v>
      </c>
      <c r="AI69" s="101">
        <v>0</v>
      </c>
    </row>
    <row r="70" spans="1:35" ht="18" x14ac:dyDescent="0.4">
      <c r="A70" s="96" t="s">
        <v>219</v>
      </c>
      <c r="B70" s="101">
        <v>0</v>
      </c>
      <c r="C70" s="101">
        <v>0</v>
      </c>
      <c r="D70" s="101">
        <v>0</v>
      </c>
      <c r="E70" s="97">
        <v>1</v>
      </c>
      <c r="F70" s="101">
        <v>0</v>
      </c>
      <c r="G70" s="101">
        <v>0</v>
      </c>
      <c r="H70" s="96" t="s">
        <v>270</v>
      </c>
      <c r="I70" s="101">
        <v>0</v>
      </c>
      <c r="J70" s="101">
        <v>0</v>
      </c>
      <c r="K70" s="101">
        <v>0</v>
      </c>
      <c r="L70" s="97">
        <v>1</v>
      </c>
      <c r="M70" s="101">
        <v>0</v>
      </c>
      <c r="N70" s="101">
        <v>0</v>
      </c>
      <c r="O70" s="96" t="s">
        <v>347</v>
      </c>
      <c r="P70" s="101">
        <v>0</v>
      </c>
      <c r="Q70" s="101">
        <v>0</v>
      </c>
      <c r="R70" s="101">
        <v>0</v>
      </c>
      <c r="S70" s="97">
        <v>1</v>
      </c>
      <c r="T70" s="101">
        <v>0</v>
      </c>
      <c r="U70" s="101">
        <v>0</v>
      </c>
      <c r="V70" s="96" t="s">
        <v>219</v>
      </c>
      <c r="W70" s="101">
        <v>0</v>
      </c>
      <c r="X70" s="101">
        <v>0</v>
      </c>
      <c r="Y70" s="101">
        <v>0</v>
      </c>
      <c r="Z70" s="97">
        <v>1</v>
      </c>
      <c r="AA70" s="101">
        <v>0</v>
      </c>
      <c r="AB70" s="101">
        <v>0</v>
      </c>
      <c r="AC70" s="96" t="s">
        <v>283</v>
      </c>
      <c r="AD70" s="101">
        <v>0</v>
      </c>
      <c r="AE70" s="101">
        <v>0</v>
      </c>
      <c r="AF70" s="101">
        <v>0</v>
      </c>
      <c r="AG70" s="97">
        <v>1</v>
      </c>
      <c r="AH70" s="101">
        <v>0</v>
      </c>
      <c r="AI70" s="101">
        <v>0</v>
      </c>
    </row>
    <row r="71" spans="1:35" ht="36" x14ac:dyDescent="0.4">
      <c r="A71" s="96" t="s">
        <v>348</v>
      </c>
      <c r="B71" s="101">
        <v>0</v>
      </c>
      <c r="C71" s="101">
        <v>0</v>
      </c>
      <c r="D71" s="101">
        <v>0</v>
      </c>
      <c r="E71" s="97">
        <v>1</v>
      </c>
      <c r="F71" s="101">
        <v>0</v>
      </c>
      <c r="G71" s="101">
        <v>0</v>
      </c>
      <c r="H71" s="96" t="s">
        <v>283</v>
      </c>
      <c r="I71" s="101">
        <v>0</v>
      </c>
      <c r="J71" s="101">
        <v>0</v>
      </c>
      <c r="K71" s="101">
        <v>0</v>
      </c>
      <c r="L71" s="97">
        <v>1</v>
      </c>
      <c r="M71" s="101">
        <v>0</v>
      </c>
      <c r="N71" s="101">
        <v>0</v>
      </c>
      <c r="O71" s="96" t="s">
        <v>223</v>
      </c>
      <c r="P71" s="101">
        <v>0</v>
      </c>
      <c r="Q71" s="101">
        <v>0</v>
      </c>
      <c r="R71" s="101">
        <v>0</v>
      </c>
      <c r="S71" s="97">
        <v>1</v>
      </c>
      <c r="T71" s="101">
        <v>0</v>
      </c>
      <c r="U71" s="101">
        <v>0</v>
      </c>
      <c r="V71" s="96" t="s">
        <v>348</v>
      </c>
      <c r="W71" s="101">
        <v>0</v>
      </c>
      <c r="X71" s="101">
        <v>0</v>
      </c>
      <c r="Y71" s="101">
        <v>0</v>
      </c>
      <c r="Z71" s="97">
        <v>1</v>
      </c>
      <c r="AA71" s="101">
        <v>0</v>
      </c>
      <c r="AB71" s="101">
        <v>0</v>
      </c>
      <c r="AC71" s="96" t="s">
        <v>231</v>
      </c>
      <c r="AD71" s="101">
        <v>0</v>
      </c>
      <c r="AE71" s="101">
        <v>0</v>
      </c>
      <c r="AF71" s="101">
        <v>0</v>
      </c>
      <c r="AG71" s="97">
        <v>1</v>
      </c>
      <c r="AH71" s="101">
        <v>0</v>
      </c>
      <c r="AI71" s="101">
        <v>0</v>
      </c>
    </row>
    <row r="72" spans="1:35" ht="36" x14ac:dyDescent="0.4">
      <c r="A72" s="96" t="s">
        <v>349</v>
      </c>
      <c r="B72" s="101">
        <v>0</v>
      </c>
      <c r="C72" s="101">
        <v>0</v>
      </c>
      <c r="D72" s="101">
        <v>0</v>
      </c>
      <c r="E72" s="97">
        <v>1</v>
      </c>
      <c r="F72" s="101">
        <v>0</v>
      </c>
      <c r="G72" s="101">
        <v>0</v>
      </c>
      <c r="H72" s="96" t="s">
        <v>231</v>
      </c>
      <c r="I72" s="101">
        <v>0</v>
      </c>
      <c r="J72" s="101">
        <v>0</v>
      </c>
      <c r="K72" s="101">
        <v>0</v>
      </c>
      <c r="L72" s="97">
        <v>1</v>
      </c>
      <c r="M72" s="101">
        <v>0</v>
      </c>
      <c r="N72" s="101">
        <v>0</v>
      </c>
      <c r="O72" s="96" t="s">
        <v>218</v>
      </c>
      <c r="P72" s="101">
        <v>0</v>
      </c>
      <c r="Q72" s="101">
        <v>0</v>
      </c>
      <c r="R72" s="101">
        <v>0</v>
      </c>
      <c r="S72" s="97">
        <v>1</v>
      </c>
      <c r="T72" s="101">
        <v>0</v>
      </c>
      <c r="U72" s="101">
        <v>0</v>
      </c>
      <c r="V72" s="96" t="s">
        <v>349</v>
      </c>
      <c r="W72" s="101">
        <v>0</v>
      </c>
      <c r="X72" s="101">
        <v>0</v>
      </c>
      <c r="Y72" s="101">
        <v>0</v>
      </c>
      <c r="Z72" s="97">
        <v>1</v>
      </c>
      <c r="AA72" s="101">
        <v>0</v>
      </c>
      <c r="AB72" s="101">
        <v>0</v>
      </c>
      <c r="AC72" s="96" t="s">
        <v>348</v>
      </c>
      <c r="AD72" s="101">
        <v>0</v>
      </c>
      <c r="AE72" s="101">
        <v>0</v>
      </c>
      <c r="AF72" s="101">
        <v>0</v>
      </c>
      <c r="AG72" s="97">
        <v>1</v>
      </c>
      <c r="AH72" s="101">
        <v>0</v>
      </c>
      <c r="AI72" s="101">
        <v>0</v>
      </c>
    </row>
    <row r="73" spans="1:35" ht="18" x14ac:dyDescent="0.4">
      <c r="A73" s="96" t="s">
        <v>228</v>
      </c>
      <c r="B73" s="101">
        <v>0</v>
      </c>
      <c r="C73" s="101">
        <v>0</v>
      </c>
      <c r="D73" s="101">
        <v>0</v>
      </c>
      <c r="E73" s="97">
        <v>1</v>
      </c>
      <c r="F73" s="101">
        <v>0</v>
      </c>
      <c r="G73" s="101">
        <v>0</v>
      </c>
      <c r="H73" s="96" t="s">
        <v>274</v>
      </c>
      <c r="I73" s="101">
        <v>0</v>
      </c>
      <c r="J73" s="101">
        <v>0</v>
      </c>
      <c r="K73" s="101">
        <v>0</v>
      </c>
      <c r="L73" s="97">
        <v>1</v>
      </c>
      <c r="M73" s="101">
        <v>0</v>
      </c>
      <c r="N73" s="101">
        <v>0</v>
      </c>
      <c r="O73" s="96" t="s">
        <v>224</v>
      </c>
      <c r="P73" s="101">
        <v>0</v>
      </c>
      <c r="Q73" s="101">
        <v>0</v>
      </c>
      <c r="R73" s="101">
        <v>0</v>
      </c>
      <c r="S73" s="97">
        <v>1</v>
      </c>
      <c r="T73" s="101">
        <v>0</v>
      </c>
      <c r="U73" s="101">
        <v>0</v>
      </c>
      <c r="V73" s="96" t="s">
        <v>228</v>
      </c>
      <c r="W73" s="101">
        <v>0</v>
      </c>
      <c r="X73" s="101">
        <v>0</v>
      </c>
      <c r="Y73" s="101">
        <v>0</v>
      </c>
      <c r="Z73" s="97">
        <v>1</v>
      </c>
      <c r="AA73" s="101">
        <v>0</v>
      </c>
      <c r="AB73" s="101">
        <v>0</v>
      </c>
      <c r="AC73" s="96" t="s">
        <v>349</v>
      </c>
      <c r="AD73" s="101">
        <v>0</v>
      </c>
      <c r="AE73" s="101">
        <v>0</v>
      </c>
      <c r="AF73" s="101">
        <v>0</v>
      </c>
      <c r="AG73" s="97">
        <v>1</v>
      </c>
      <c r="AH73" s="101">
        <v>0</v>
      </c>
      <c r="AI73" s="101">
        <v>0</v>
      </c>
    </row>
    <row r="74" spans="1:35" ht="36" x14ac:dyDescent="0.4">
      <c r="A74" s="96" t="s">
        <v>350</v>
      </c>
      <c r="B74" s="101">
        <v>0</v>
      </c>
      <c r="C74" s="101">
        <v>0</v>
      </c>
      <c r="D74" s="101">
        <v>0</v>
      </c>
      <c r="E74" s="97">
        <v>1</v>
      </c>
      <c r="F74" s="101">
        <v>0</v>
      </c>
      <c r="G74" s="101">
        <v>0</v>
      </c>
      <c r="H74" s="96" t="s">
        <v>348</v>
      </c>
      <c r="I74" s="101">
        <v>0</v>
      </c>
      <c r="J74" s="101">
        <v>0</v>
      </c>
      <c r="K74" s="101">
        <v>0</v>
      </c>
      <c r="L74" s="97">
        <v>1</v>
      </c>
      <c r="M74" s="101">
        <v>0</v>
      </c>
      <c r="N74" s="101">
        <v>0</v>
      </c>
      <c r="O74" s="96" t="s">
        <v>234</v>
      </c>
      <c r="P74" s="101">
        <v>0</v>
      </c>
      <c r="Q74" s="101">
        <v>0</v>
      </c>
      <c r="R74" s="101">
        <v>0</v>
      </c>
      <c r="S74" s="97">
        <v>1</v>
      </c>
      <c r="T74" s="101">
        <v>0</v>
      </c>
      <c r="U74" s="101">
        <v>0</v>
      </c>
      <c r="V74" s="96" t="s">
        <v>350</v>
      </c>
      <c r="W74" s="101">
        <v>0</v>
      </c>
      <c r="X74" s="101">
        <v>0</v>
      </c>
      <c r="Y74" s="101">
        <v>0</v>
      </c>
      <c r="Z74" s="97">
        <v>1</v>
      </c>
      <c r="AA74" s="101">
        <v>0</v>
      </c>
      <c r="AB74" s="101">
        <v>0</v>
      </c>
      <c r="AC74" s="96" t="s">
        <v>228</v>
      </c>
      <c r="AD74" s="101">
        <v>0</v>
      </c>
      <c r="AE74" s="101">
        <v>0</v>
      </c>
      <c r="AF74" s="101">
        <v>0</v>
      </c>
      <c r="AG74" s="97">
        <v>1</v>
      </c>
      <c r="AH74" s="101">
        <v>0</v>
      </c>
      <c r="AI74" s="101">
        <v>0</v>
      </c>
    </row>
    <row r="75" spans="1:35" ht="18" x14ac:dyDescent="0.4">
      <c r="A75" s="96" t="s">
        <v>256</v>
      </c>
      <c r="B75" s="101">
        <v>0</v>
      </c>
      <c r="C75" s="101">
        <v>0</v>
      </c>
      <c r="D75" s="101">
        <v>0</v>
      </c>
      <c r="E75" s="97">
        <v>1</v>
      </c>
      <c r="F75" s="101">
        <v>0</v>
      </c>
      <c r="G75" s="101">
        <v>0</v>
      </c>
      <c r="H75" s="96" t="s">
        <v>349</v>
      </c>
      <c r="I75" s="101">
        <v>0</v>
      </c>
      <c r="J75" s="101">
        <v>0</v>
      </c>
      <c r="K75" s="101">
        <v>0</v>
      </c>
      <c r="L75" s="97">
        <v>1</v>
      </c>
      <c r="M75" s="101">
        <v>0</v>
      </c>
      <c r="N75" s="101">
        <v>0</v>
      </c>
      <c r="O75" s="96" t="s">
        <v>270</v>
      </c>
      <c r="P75" s="101">
        <v>0</v>
      </c>
      <c r="Q75" s="101">
        <v>0</v>
      </c>
      <c r="R75" s="101">
        <v>0</v>
      </c>
      <c r="S75" s="97">
        <v>1</v>
      </c>
      <c r="T75" s="101">
        <v>0</v>
      </c>
      <c r="U75" s="101">
        <v>0</v>
      </c>
      <c r="V75" s="96" t="s">
        <v>256</v>
      </c>
      <c r="W75" s="101">
        <v>0</v>
      </c>
      <c r="X75" s="101">
        <v>0</v>
      </c>
      <c r="Y75" s="101">
        <v>0</v>
      </c>
      <c r="Z75" s="97">
        <v>1</v>
      </c>
      <c r="AA75" s="101">
        <v>0</v>
      </c>
      <c r="AB75" s="101">
        <v>0</v>
      </c>
      <c r="AC75" s="96" t="s">
        <v>350</v>
      </c>
      <c r="AD75" s="101">
        <v>0</v>
      </c>
      <c r="AE75" s="101">
        <v>0</v>
      </c>
      <c r="AF75" s="101">
        <v>0</v>
      </c>
      <c r="AG75" s="97">
        <v>1</v>
      </c>
      <c r="AH75" s="101">
        <v>0</v>
      </c>
      <c r="AI75" s="101">
        <v>0</v>
      </c>
    </row>
    <row r="76" spans="1:35" ht="18" x14ac:dyDescent="0.4">
      <c r="A76" s="96" t="s">
        <v>315</v>
      </c>
      <c r="B76" s="101">
        <v>0</v>
      </c>
      <c r="C76" s="101">
        <v>0</v>
      </c>
      <c r="D76" s="101">
        <v>0</v>
      </c>
      <c r="E76" s="97">
        <v>1</v>
      </c>
      <c r="F76" s="101">
        <v>0</v>
      </c>
      <c r="G76" s="101">
        <v>0</v>
      </c>
      <c r="H76" s="96" t="s">
        <v>228</v>
      </c>
      <c r="I76" s="101">
        <v>0</v>
      </c>
      <c r="J76" s="101">
        <v>0</v>
      </c>
      <c r="K76" s="101">
        <v>0</v>
      </c>
      <c r="L76" s="97">
        <v>1</v>
      </c>
      <c r="M76" s="101">
        <v>0</v>
      </c>
      <c r="N76" s="101">
        <v>0</v>
      </c>
      <c r="O76" s="96" t="s">
        <v>231</v>
      </c>
      <c r="P76" s="101">
        <v>0</v>
      </c>
      <c r="Q76" s="101">
        <v>0</v>
      </c>
      <c r="R76" s="101">
        <v>0</v>
      </c>
      <c r="S76" s="97">
        <v>1</v>
      </c>
      <c r="T76" s="101">
        <v>0</v>
      </c>
      <c r="U76" s="101">
        <v>0</v>
      </c>
      <c r="V76" s="96" t="s">
        <v>315</v>
      </c>
      <c r="W76" s="101">
        <v>0</v>
      </c>
      <c r="X76" s="101">
        <v>0</v>
      </c>
      <c r="Y76" s="101">
        <v>0</v>
      </c>
      <c r="Z76" s="97">
        <v>1</v>
      </c>
      <c r="AA76" s="101">
        <v>0</v>
      </c>
      <c r="AB76" s="101">
        <v>0</v>
      </c>
      <c r="AC76" s="96" t="s">
        <v>256</v>
      </c>
      <c r="AD76" s="101">
        <v>0</v>
      </c>
      <c r="AE76" s="101">
        <v>0</v>
      </c>
      <c r="AF76" s="101">
        <v>0</v>
      </c>
      <c r="AG76" s="97">
        <v>1</v>
      </c>
      <c r="AH76" s="101">
        <v>0</v>
      </c>
      <c r="AI76" s="101">
        <v>0</v>
      </c>
    </row>
    <row r="77" spans="1:35" ht="18" x14ac:dyDescent="0.4">
      <c r="A77" s="96" t="s">
        <v>351</v>
      </c>
      <c r="B77" s="101">
        <v>0</v>
      </c>
      <c r="C77" s="101">
        <v>0</v>
      </c>
      <c r="D77" s="101">
        <v>0</v>
      </c>
      <c r="E77" s="97">
        <v>1</v>
      </c>
      <c r="F77" s="101">
        <v>0</v>
      </c>
      <c r="G77" s="101">
        <v>0</v>
      </c>
      <c r="H77" s="96" t="s">
        <v>350</v>
      </c>
      <c r="I77" s="101">
        <v>0</v>
      </c>
      <c r="J77" s="101">
        <v>0</v>
      </c>
      <c r="K77" s="101">
        <v>0</v>
      </c>
      <c r="L77" s="97">
        <v>1</v>
      </c>
      <c r="M77" s="101">
        <v>0</v>
      </c>
      <c r="N77" s="101">
        <v>0</v>
      </c>
      <c r="O77" s="96" t="s">
        <v>274</v>
      </c>
      <c r="P77" s="101">
        <v>0</v>
      </c>
      <c r="Q77" s="101">
        <v>0</v>
      </c>
      <c r="R77" s="101">
        <v>0</v>
      </c>
      <c r="S77" s="97">
        <v>1</v>
      </c>
      <c r="T77" s="101">
        <v>0</v>
      </c>
      <c r="U77" s="101">
        <v>0</v>
      </c>
      <c r="V77" s="96" t="s">
        <v>351</v>
      </c>
      <c r="W77" s="101">
        <v>0</v>
      </c>
      <c r="X77" s="101">
        <v>0</v>
      </c>
      <c r="Y77" s="101">
        <v>0</v>
      </c>
      <c r="Z77" s="97">
        <v>1</v>
      </c>
      <c r="AA77" s="101">
        <v>0</v>
      </c>
      <c r="AB77" s="101">
        <v>0</v>
      </c>
      <c r="AC77" s="96" t="s">
        <v>351</v>
      </c>
      <c r="AD77" s="101">
        <v>0</v>
      </c>
      <c r="AE77" s="101">
        <v>0</v>
      </c>
      <c r="AF77" s="101">
        <v>0</v>
      </c>
      <c r="AG77" s="97">
        <v>1</v>
      </c>
      <c r="AH77" s="101">
        <v>0</v>
      </c>
      <c r="AI77" s="101">
        <v>0</v>
      </c>
    </row>
    <row r="78" spans="1:35" ht="36" x14ac:dyDescent="0.4">
      <c r="A78" s="96" t="s">
        <v>240</v>
      </c>
      <c r="B78" s="101">
        <v>0</v>
      </c>
      <c r="C78" s="101">
        <v>0</v>
      </c>
      <c r="D78" s="101">
        <v>0</v>
      </c>
      <c r="E78" s="97">
        <v>1</v>
      </c>
      <c r="F78" s="101">
        <v>0</v>
      </c>
      <c r="G78" s="101">
        <v>0</v>
      </c>
      <c r="H78" s="96" t="s">
        <v>256</v>
      </c>
      <c r="I78" s="101">
        <v>0</v>
      </c>
      <c r="J78" s="101">
        <v>0</v>
      </c>
      <c r="K78" s="101">
        <v>0</v>
      </c>
      <c r="L78" s="97">
        <v>1</v>
      </c>
      <c r="M78" s="101">
        <v>0</v>
      </c>
      <c r="N78" s="101">
        <v>0</v>
      </c>
      <c r="O78" s="96" t="s">
        <v>348</v>
      </c>
      <c r="P78" s="101">
        <v>0</v>
      </c>
      <c r="Q78" s="101">
        <v>0</v>
      </c>
      <c r="R78" s="101">
        <v>0</v>
      </c>
      <c r="S78" s="97">
        <v>1</v>
      </c>
      <c r="T78" s="101">
        <v>0</v>
      </c>
      <c r="U78" s="101">
        <v>0</v>
      </c>
      <c r="V78" s="96" t="s">
        <v>240</v>
      </c>
      <c r="W78" s="101">
        <v>0</v>
      </c>
      <c r="X78" s="101">
        <v>0</v>
      </c>
      <c r="Y78" s="101">
        <v>0</v>
      </c>
      <c r="Z78" s="97">
        <v>1</v>
      </c>
      <c r="AA78" s="101">
        <v>0</v>
      </c>
      <c r="AB78" s="101">
        <v>0</v>
      </c>
      <c r="AC78" s="96" t="s">
        <v>240</v>
      </c>
      <c r="AD78" s="101">
        <v>0</v>
      </c>
      <c r="AE78" s="101">
        <v>0</v>
      </c>
      <c r="AF78" s="101">
        <v>0</v>
      </c>
      <c r="AG78" s="97">
        <v>1</v>
      </c>
      <c r="AH78" s="101">
        <v>0</v>
      </c>
      <c r="AI78" s="101">
        <v>0</v>
      </c>
    </row>
    <row r="79" spans="1:35" ht="18" x14ac:dyDescent="0.4">
      <c r="A79" s="96" t="s">
        <v>354</v>
      </c>
      <c r="B79" s="101">
        <v>0</v>
      </c>
      <c r="C79" s="101">
        <v>0</v>
      </c>
      <c r="D79" s="101">
        <v>0</v>
      </c>
      <c r="E79" s="97">
        <v>1</v>
      </c>
      <c r="F79" s="101">
        <v>0</v>
      </c>
      <c r="G79" s="101">
        <v>0</v>
      </c>
      <c r="H79" s="96" t="s">
        <v>315</v>
      </c>
      <c r="I79" s="101">
        <v>0</v>
      </c>
      <c r="J79" s="101">
        <v>0</v>
      </c>
      <c r="K79" s="101">
        <v>0</v>
      </c>
      <c r="L79" s="97">
        <v>1</v>
      </c>
      <c r="M79" s="101">
        <v>0</v>
      </c>
      <c r="N79" s="101">
        <v>0</v>
      </c>
      <c r="O79" s="96" t="s">
        <v>349</v>
      </c>
      <c r="P79" s="101">
        <v>0</v>
      </c>
      <c r="Q79" s="101">
        <v>0</v>
      </c>
      <c r="R79" s="101">
        <v>0</v>
      </c>
      <c r="S79" s="97">
        <v>1</v>
      </c>
      <c r="T79" s="101">
        <v>0</v>
      </c>
      <c r="U79" s="101">
        <v>0</v>
      </c>
      <c r="V79" s="96" t="s">
        <v>354</v>
      </c>
      <c r="W79" s="101">
        <v>0</v>
      </c>
      <c r="X79" s="101">
        <v>0</v>
      </c>
      <c r="Y79" s="101">
        <v>0</v>
      </c>
      <c r="Z79" s="97">
        <v>1</v>
      </c>
      <c r="AA79" s="101">
        <v>0</v>
      </c>
      <c r="AB79" s="101">
        <v>0</v>
      </c>
      <c r="AC79" s="96" t="s">
        <v>354</v>
      </c>
      <c r="AD79" s="101">
        <v>0</v>
      </c>
      <c r="AE79" s="101">
        <v>0</v>
      </c>
      <c r="AF79" s="101">
        <v>0</v>
      </c>
      <c r="AG79" s="97">
        <v>1</v>
      </c>
      <c r="AH79" s="101">
        <v>0</v>
      </c>
      <c r="AI79" s="101">
        <v>0</v>
      </c>
    </row>
    <row r="80" spans="1:35" ht="18" x14ac:dyDescent="0.4">
      <c r="A80" s="96" t="s">
        <v>216</v>
      </c>
      <c r="B80" s="101">
        <v>0</v>
      </c>
      <c r="C80" s="101">
        <v>0</v>
      </c>
      <c r="D80" s="101">
        <v>0</v>
      </c>
      <c r="E80" s="97">
        <v>1</v>
      </c>
      <c r="F80" s="101">
        <v>0</v>
      </c>
      <c r="G80" s="101">
        <v>0</v>
      </c>
      <c r="H80" s="96" t="s">
        <v>351</v>
      </c>
      <c r="I80" s="101">
        <v>0</v>
      </c>
      <c r="J80" s="101">
        <v>0</v>
      </c>
      <c r="K80" s="101">
        <v>0</v>
      </c>
      <c r="L80" s="97">
        <v>1</v>
      </c>
      <c r="M80" s="101">
        <v>0</v>
      </c>
      <c r="N80" s="101">
        <v>0</v>
      </c>
      <c r="O80" s="96" t="s">
        <v>228</v>
      </c>
      <c r="P80" s="101">
        <v>0</v>
      </c>
      <c r="Q80" s="101">
        <v>0</v>
      </c>
      <c r="R80" s="101">
        <v>0</v>
      </c>
      <c r="S80" s="97">
        <v>1</v>
      </c>
      <c r="T80" s="101">
        <v>0</v>
      </c>
      <c r="U80" s="101">
        <v>0</v>
      </c>
      <c r="V80" s="96" t="s">
        <v>216</v>
      </c>
      <c r="W80" s="101">
        <v>0</v>
      </c>
      <c r="X80" s="101">
        <v>0</v>
      </c>
      <c r="Y80" s="101">
        <v>0</v>
      </c>
      <c r="Z80" s="97">
        <v>1</v>
      </c>
      <c r="AA80" s="101">
        <v>0</v>
      </c>
      <c r="AB80" s="101">
        <v>0</v>
      </c>
      <c r="AC80" s="96" t="s">
        <v>216</v>
      </c>
      <c r="AD80" s="101">
        <v>0</v>
      </c>
      <c r="AE80" s="101">
        <v>0</v>
      </c>
      <c r="AF80" s="101">
        <v>0</v>
      </c>
      <c r="AG80" s="97">
        <v>1</v>
      </c>
      <c r="AH80" s="101">
        <v>0</v>
      </c>
      <c r="AI80" s="101">
        <v>0</v>
      </c>
    </row>
    <row r="81" spans="1:35" ht="18" x14ac:dyDescent="0.4">
      <c r="A81" s="96" t="s">
        <v>355</v>
      </c>
      <c r="B81" s="101">
        <v>0</v>
      </c>
      <c r="C81" s="101">
        <v>0</v>
      </c>
      <c r="D81" s="101">
        <v>0</v>
      </c>
      <c r="E81" s="97">
        <v>1</v>
      </c>
      <c r="F81" s="101">
        <v>0</v>
      </c>
      <c r="G81" s="101">
        <v>0</v>
      </c>
      <c r="H81" s="96" t="s">
        <v>354</v>
      </c>
      <c r="I81" s="101">
        <v>0</v>
      </c>
      <c r="J81" s="101">
        <v>0</v>
      </c>
      <c r="K81" s="101">
        <v>0</v>
      </c>
      <c r="L81" s="97">
        <v>1</v>
      </c>
      <c r="M81" s="101">
        <v>0</v>
      </c>
      <c r="N81" s="101">
        <v>0</v>
      </c>
      <c r="O81" s="96" t="s">
        <v>350</v>
      </c>
      <c r="P81" s="101">
        <v>0</v>
      </c>
      <c r="Q81" s="101">
        <v>0</v>
      </c>
      <c r="R81" s="101">
        <v>0</v>
      </c>
      <c r="S81" s="97">
        <v>1</v>
      </c>
      <c r="T81" s="101">
        <v>0</v>
      </c>
      <c r="U81" s="101">
        <v>0</v>
      </c>
      <c r="V81" s="96" t="s">
        <v>355</v>
      </c>
      <c r="W81" s="101">
        <v>0</v>
      </c>
      <c r="X81" s="101">
        <v>0</v>
      </c>
      <c r="Y81" s="101">
        <v>0</v>
      </c>
      <c r="Z81" s="97">
        <v>1</v>
      </c>
      <c r="AA81" s="101">
        <v>0</v>
      </c>
      <c r="AB81" s="101">
        <v>0</v>
      </c>
      <c r="AC81" s="96" t="s">
        <v>355</v>
      </c>
      <c r="AD81" s="101">
        <v>0</v>
      </c>
      <c r="AE81" s="101">
        <v>0</v>
      </c>
      <c r="AF81" s="101">
        <v>0</v>
      </c>
      <c r="AG81" s="97">
        <v>1</v>
      </c>
      <c r="AH81" s="101">
        <v>0</v>
      </c>
      <c r="AI81" s="101">
        <v>0</v>
      </c>
    </row>
    <row r="82" spans="1:35" ht="18" x14ac:dyDescent="0.4">
      <c r="A82" s="96" t="s">
        <v>263</v>
      </c>
      <c r="B82" s="101">
        <v>0</v>
      </c>
      <c r="C82" s="101">
        <v>0</v>
      </c>
      <c r="D82" s="101">
        <v>0</v>
      </c>
      <c r="E82" s="97">
        <v>1</v>
      </c>
      <c r="F82" s="101">
        <v>0</v>
      </c>
      <c r="G82" s="101">
        <v>0</v>
      </c>
      <c r="H82" s="96" t="s">
        <v>355</v>
      </c>
      <c r="I82" s="101">
        <v>0</v>
      </c>
      <c r="J82" s="101">
        <v>0</v>
      </c>
      <c r="K82" s="101">
        <v>0</v>
      </c>
      <c r="L82" s="97">
        <v>1</v>
      </c>
      <c r="M82" s="101">
        <v>0</v>
      </c>
      <c r="N82" s="101">
        <v>0</v>
      </c>
      <c r="O82" s="96" t="s">
        <v>256</v>
      </c>
      <c r="P82" s="101">
        <v>0</v>
      </c>
      <c r="Q82" s="101">
        <v>0</v>
      </c>
      <c r="R82" s="101">
        <v>0</v>
      </c>
      <c r="S82" s="97">
        <v>1</v>
      </c>
      <c r="T82" s="101">
        <v>0</v>
      </c>
      <c r="U82" s="101">
        <v>0</v>
      </c>
      <c r="V82" s="96" t="s">
        <v>263</v>
      </c>
      <c r="W82" s="101">
        <v>0</v>
      </c>
      <c r="X82" s="101">
        <v>0</v>
      </c>
      <c r="Y82" s="101">
        <v>0</v>
      </c>
      <c r="Z82" s="97">
        <v>1</v>
      </c>
      <c r="AA82" s="101">
        <v>0</v>
      </c>
      <c r="AB82" s="101">
        <v>0</v>
      </c>
      <c r="AC82" s="96" t="s">
        <v>263</v>
      </c>
      <c r="AD82" s="101">
        <v>0</v>
      </c>
      <c r="AE82" s="101">
        <v>0</v>
      </c>
      <c r="AF82" s="101">
        <v>0</v>
      </c>
      <c r="AG82" s="97">
        <v>1</v>
      </c>
      <c r="AH82" s="101">
        <v>0</v>
      </c>
      <c r="AI82" s="101">
        <v>0</v>
      </c>
    </row>
    <row r="83" spans="1:35" ht="18" x14ac:dyDescent="0.4">
      <c r="A83" s="96" t="s">
        <v>337</v>
      </c>
      <c r="B83" s="101">
        <v>0</v>
      </c>
      <c r="C83" s="101">
        <v>0</v>
      </c>
      <c r="D83" s="101">
        <v>0</v>
      </c>
      <c r="E83" s="97">
        <v>1</v>
      </c>
      <c r="F83" s="101">
        <v>0</v>
      </c>
      <c r="G83" s="101">
        <v>0</v>
      </c>
      <c r="H83" s="96" t="s">
        <v>337</v>
      </c>
      <c r="I83" s="101">
        <v>0</v>
      </c>
      <c r="J83" s="101">
        <v>0</v>
      </c>
      <c r="K83" s="101">
        <v>0</v>
      </c>
      <c r="L83" s="97">
        <v>1</v>
      </c>
      <c r="M83" s="101">
        <v>0</v>
      </c>
      <c r="N83" s="101">
        <v>0</v>
      </c>
      <c r="O83" s="96" t="s">
        <v>315</v>
      </c>
      <c r="P83" s="101">
        <v>0</v>
      </c>
      <c r="Q83" s="101">
        <v>0</v>
      </c>
      <c r="R83" s="101">
        <v>0</v>
      </c>
      <c r="S83" s="97">
        <v>1</v>
      </c>
      <c r="T83" s="101">
        <v>0</v>
      </c>
      <c r="U83" s="101">
        <v>0</v>
      </c>
      <c r="V83" s="96" t="s">
        <v>337</v>
      </c>
      <c r="W83" s="101">
        <v>0</v>
      </c>
      <c r="X83" s="101">
        <v>0</v>
      </c>
      <c r="Y83" s="101">
        <v>0</v>
      </c>
      <c r="Z83" s="97">
        <v>1</v>
      </c>
      <c r="AA83" s="101">
        <v>0</v>
      </c>
      <c r="AB83" s="101">
        <v>0</v>
      </c>
      <c r="AC83" s="96" t="s">
        <v>337</v>
      </c>
      <c r="AD83" s="101">
        <v>0</v>
      </c>
      <c r="AE83" s="101">
        <v>0</v>
      </c>
      <c r="AF83" s="101">
        <v>0</v>
      </c>
      <c r="AG83" s="97">
        <v>1</v>
      </c>
      <c r="AH83" s="101">
        <v>0</v>
      </c>
      <c r="AI83" s="101">
        <v>0</v>
      </c>
    </row>
    <row r="84" spans="1:35" ht="18" x14ac:dyDescent="0.4">
      <c r="A84" s="96" t="s">
        <v>356</v>
      </c>
      <c r="B84" s="101">
        <v>0</v>
      </c>
      <c r="C84" s="101">
        <v>0</v>
      </c>
      <c r="D84" s="101">
        <v>0</v>
      </c>
      <c r="E84" s="97">
        <v>1</v>
      </c>
      <c r="F84" s="101">
        <v>0</v>
      </c>
      <c r="G84" s="101">
        <v>0</v>
      </c>
      <c r="H84" s="96" t="s">
        <v>356</v>
      </c>
      <c r="I84" s="101">
        <v>0</v>
      </c>
      <c r="J84" s="101">
        <v>0</v>
      </c>
      <c r="K84" s="101">
        <v>0</v>
      </c>
      <c r="L84" s="97">
        <v>1</v>
      </c>
      <c r="M84" s="101">
        <v>0</v>
      </c>
      <c r="N84" s="101">
        <v>0</v>
      </c>
      <c r="O84" s="96" t="s">
        <v>351</v>
      </c>
      <c r="P84" s="101">
        <v>0</v>
      </c>
      <c r="Q84" s="101">
        <v>0</v>
      </c>
      <c r="R84" s="101">
        <v>0</v>
      </c>
      <c r="S84" s="97">
        <v>1</v>
      </c>
      <c r="T84" s="101">
        <v>0</v>
      </c>
      <c r="U84" s="101">
        <v>0</v>
      </c>
      <c r="V84" s="96" t="s">
        <v>356</v>
      </c>
      <c r="W84" s="101">
        <v>0</v>
      </c>
      <c r="X84" s="101">
        <v>0</v>
      </c>
      <c r="Y84" s="101">
        <v>0</v>
      </c>
      <c r="Z84" s="97">
        <v>1</v>
      </c>
      <c r="AA84" s="101">
        <v>0</v>
      </c>
      <c r="AB84" s="101">
        <v>0</v>
      </c>
      <c r="AC84" s="96" t="s">
        <v>356</v>
      </c>
      <c r="AD84" s="101">
        <v>0</v>
      </c>
      <c r="AE84" s="101">
        <v>0</v>
      </c>
      <c r="AF84" s="101">
        <v>0</v>
      </c>
      <c r="AG84" s="97">
        <v>1</v>
      </c>
      <c r="AH84" s="101">
        <v>0</v>
      </c>
      <c r="AI84" s="101">
        <v>0</v>
      </c>
    </row>
    <row r="85" spans="1:35" ht="18" x14ac:dyDescent="0.4">
      <c r="A85" s="96" t="s">
        <v>314</v>
      </c>
      <c r="B85" s="101">
        <v>0</v>
      </c>
      <c r="C85" s="101">
        <v>0</v>
      </c>
      <c r="D85" s="101">
        <v>0</v>
      </c>
      <c r="E85" s="97">
        <v>1</v>
      </c>
      <c r="F85" s="101">
        <v>0</v>
      </c>
      <c r="G85" s="101">
        <v>0</v>
      </c>
      <c r="H85" s="96" t="s">
        <v>314</v>
      </c>
      <c r="I85" s="101">
        <v>0</v>
      </c>
      <c r="J85" s="101">
        <v>0</v>
      </c>
      <c r="K85" s="101">
        <v>0</v>
      </c>
      <c r="L85" s="97">
        <v>1</v>
      </c>
      <c r="M85" s="101">
        <v>0</v>
      </c>
      <c r="N85" s="101">
        <v>0</v>
      </c>
      <c r="O85" s="96" t="s">
        <v>240</v>
      </c>
      <c r="P85" s="101">
        <v>0</v>
      </c>
      <c r="Q85" s="101">
        <v>0</v>
      </c>
      <c r="R85" s="101">
        <v>0</v>
      </c>
      <c r="S85" s="97">
        <v>1</v>
      </c>
      <c r="T85" s="101">
        <v>0</v>
      </c>
      <c r="U85" s="101">
        <v>0</v>
      </c>
      <c r="V85" s="96" t="s">
        <v>314</v>
      </c>
      <c r="W85" s="101">
        <v>0</v>
      </c>
      <c r="X85" s="101">
        <v>0</v>
      </c>
      <c r="Y85" s="101">
        <v>0</v>
      </c>
      <c r="Z85" s="97">
        <v>1</v>
      </c>
      <c r="AA85" s="101">
        <v>0</v>
      </c>
      <c r="AB85" s="101">
        <v>0</v>
      </c>
      <c r="AC85" s="96" t="s">
        <v>314</v>
      </c>
      <c r="AD85" s="101">
        <v>0</v>
      </c>
      <c r="AE85" s="101">
        <v>0</v>
      </c>
      <c r="AF85" s="101">
        <v>0</v>
      </c>
      <c r="AG85" s="97">
        <v>1</v>
      </c>
      <c r="AH85" s="101">
        <v>0</v>
      </c>
      <c r="AI85" s="101">
        <v>0</v>
      </c>
    </row>
    <row r="86" spans="1:35" ht="18" x14ac:dyDescent="0.4">
      <c r="A86" s="96" t="s">
        <v>217</v>
      </c>
      <c r="B86" s="101">
        <v>0</v>
      </c>
      <c r="C86" s="101">
        <v>0</v>
      </c>
      <c r="D86" s="101">
        <v>0</v>
      </c>
      <c r="E86" s="97">
        <v>1</v>
      </c>
      <c r="F86" s="101">
        <v>0</v>
      </c>
      <c r="G86" s="101">
        <v>0</v>
      </c>
      <c r="H86" s="96" t="s">
        <v>217</v>
      </c>
      <c r="I86" s="101">
        <v>0</v>
      </c>
      <c r="J86" s="101">
        <v>0</v>
      </c>
      <c r="K86" s="101">
        <v>0</v>
      </c>
      <c r="L86" s="97">
        <v>1</v>
      </c>
      <c r="M86" s="101">
        <v>0</v>
      </c>
      <c r="N86" s="101">
        <v>0</v>
      </c>
      <c r="O86" s="96" t="s">
        <v>354</v>
      </c>
      <c r="P86" s="101">
        <v>0</v>
      </c>
      <c r="Q86" s="101">
        <v>0</v>
      </c>
      <c r="R86" s="101">
        <v>0</v>
      </c>
      <c r="S86" s="97">
        <v>1</v>
      </c>
      <c r="T86" s="101">
        <v>0</v>
      </c>
      <c r="U86" s="101">
        <v>0</v>
      </c>
      <c r="V86" s="96" t="s">
        <v>217</v>
      </c>
      <c r="W86" s="101">
        <v>0</v>
      </c>
      <c r="X86" s="101">
        <v>0</v>
      </c>
      <c r="Y86" s="101">
        <v>0</v>
      </c>
      <c r="Z86" s="97">
        <v>1</v>
      </c>
      <c r="AA86" s="101">
        <v>0</v>
      </c>
      <c r="AB86" s="101">
        <v>0</v>
      </c>
      <c r="AC86" s="96" t="s">
        <v>217</v>
      </c>
      <c r="AD86" s="101">
        <v>0</v>
      </c>
      <c r="AE86" s="101">
        <v>0</v>
      </c>
      <c r="AF86" s="101">
        <v>0</v>
      </c>
      <c r="AG86" s="97">
        <v>1</v>
      </c>
      <c r="AH86" s="101">
        <v>0</v>
      </c>
      <c r="AI86" s="101">
        <v>0</v>
      </c>
    </row>
    <row r="87" spans="1:35" ht="18" x14ac:dyDescent="0.4">
      <c r="A87" s="96" t="s">
        <v>250</v>
      </c>
      <c r="B87" s="101">
        <v>0</v>
      </c>
      <c r="C87" s="101">
        <v>0</v>
      </c>
      <c r="D87" s="101">
        <v>0</v>
      </c>
      <c r="E87" s="97">
        <v>1</v>
      </c>
      <c r="F87" s="101">
        <v>0</v>
      </c>
      <c r="G87" s="101">
        <v>0</v>
      </c>
      <c r="H87" s="96" t="s">
        <v>250</v>
      </c>
      <c r="I87" s="101">
        <v>0</v>
      </c>
      <c r="J87" s="101">
        <v>0</v>
      </c>
      <c r="K87" s="101">
        <v>0</v>
      </c>
      <c r="L87" s="97">
        <v>1</v>
      </c>
      <c r="M87" s="101">
        <v>0</v>
      </c>
      <c r="N87" s="101">
        <v>0</v>
      </c>
      <c r="O87" s="96" t="s">
        <v>216</v>
      </c>
      <c r="P87" s="101">
        <v>0</v>
      </c>
      <c r="Q87" s="101">
        <v>0</v>
      </c>
      <c r="R87" s="101">
        <v>0</v>
      </c>
      <c r="S87" s="97">
        <v>1</v>
      </c>
      <c r="T87" s="101">
        <v>0</v>
      </c>
      <c r="U87" s="101">
        <v>0</v>
      </c>
      <c r="V87" s="96" t="s">
        <v>250</v>
      </c>
      <c r="W87" s="101">
        <v>0</v>
      </c>
      <c r="X87" s="101">
        <v>0</v>
      </c>
      <c r="Y87" s="101">
        <v>0</v>
      </c>
      <c r="Z87" s="97">
        <v>1</v>
      </c>
      <c r="AA87" s="101">
        <v>0</v>
      </c>
      <c r="AB87" s="101">
        <v>0</v>
      </c>
      <c r="AC87" s="96" t="s">
        <v>250</v>
      </c>
      <c r="AD87" s="101">
        <v>0</v>
      </c>
      <c r="AE87" s="101">
        <v>0</v>
      </c>
      <c r="AF87" s="101">
        <v>0</v>
      </c>
      <c r="AG87" s="97">
        <v>1</v>
      </c>
      <c r="AH87" s="101">
        <v>0</v>
      </c>
      <c r="AI87" s="101">
        <v>0</v>
      </c>
    </row>
    <row r="88" spans="1:35" ht="18" x14ac:dyDescent="0.4">
      <c r="A88" s="96" t="s">
        <v>313</v>
      </c>
      <c r="B88" s="101">
        <v>0</v>
      </c>
      <c r="C88" s="101">
        <v>0</v>
      </c>
      <c r="D88" s="101">
        <v>0</v>
      </c>
      <c r="E88" s="97">
        <v>1</v>
      </c>
      <c r="F88" s="101">
        <v>0</v>
      </c>
      <c r="G88" s="101">
        <v>0</v>
      </c>
      <c r="H88" s="96" t="s">
        <v>313</v>
      </c>
      <c r="I88" s="101">
        <v>0</v>
      </c>
      <c r="J88" s="101">
        <v>0</v>
      </c>
      <c r="K88" s="101">
        <v>0</v>
      </c>
      <c r="L88" s="97">
        <v>1</v>
      </c>
      <c r="M88" s="101">
        <v>0</v>
      </c>
      <c r="N88" s="101">
        <v>0</v>
      </c>
      <c r="O88" s="96" t="s">
        <v>355</v>
      </c>
      <c r="P88" s="101">
        <v>0</v>
      </c>
      <c r="Q88" s="101">
        <v>0</v>
      </c>
      <c r="R88" s="101">
        <v>0</v>
      </c>
      <c r="S88" s="97">
        <v>1</v>
      </c>
      <c r="T88" s="101">
        <v>0</v>
      </c>
      <c r="U88" s="101">
        <v>0</v>
      </c>
      <c r="V88" s="96" t="s">
        <v>313</v>
      </c>
      <c r="W88" s="101">
        <v>0</v>
      </c>
      <c r="X88" s="101">
        <v>0</v>
      </c>
      <c r="Y88" s="101">
        <v>0</v>
      </c>
      <c r="Z88" s="97">
        <v>1</v>
      </c>
      <c r="AA88" s="101">
        <v>0</v>
      </c>
      <c r="AB88" s="101">
        <v>0</v>
      </c>
      <c r="AC88" s="96" t="s">
        <v>313</v>
      </c>
      <c r="AD88" s="101">
        <v>0</v>
      </c>
      <c r="AE88" s="101">
        <v>0</v>
      </c>
      <c r="AF88" s="101">
        <v>0</v>
      </c>
      <c r="AG88" s="97">
        <v>1</v>
      </c>
      <c r="AH88" s="101">
        <v>0</v>
      </c>
      <c r="AI88" s="101">
        <v>0</v>
      </c>
    </row>
    <row r="89" spans="1:35" ht="18" x14ac:dyDescent="0.4">
      <c r="A89" s="96" t="s">
        <v>230</v>
      </c>
      <c r="B89" s="101">
        <v>0</v>
      </c>
      <c r="C89" s="101">
        <v>0</v>
      </c>
      <c r="D89" s="101">
        <v>0</v>
      </c>
      <c r="E89" s="97">
        <v>1</v>
      </c>
      <c r="F89" s="101">
        <v>0</v>
      </c>
      <c r="G89" s="101">
        <v>0</v>
      </c>
      <c r="H89" s="96" t="s">
        <v>230</v>
      </c>
      <c r="I89" s="101">
        <v>0</v>
      </c>
      <c r="J89" s="101">
        <v>0</v>
      </c>
      <c r="K89" s="101">
        <v>0</v>
      </c>
      <c r="L89" s="97">
        <v>1</v>
      </c>
      <c r="M89" s="101">
        <v>0</v>
      </c>
      <c r="N89" s="101">
        <v>0</v>
      </c>
      <c r="O89" s="96" t="s">
        <v>263</v>
      </c>
      <c r="P89" s="101">
        <v>0</v>
      </c>
      <c r="Q89" s="101">
        <v>0</v>
      </c>
      <c r="R89" s="101">
        <v>0</v>
      </c>
      <c r="S89" s="97">
        <v>1</v>
      </c>
      <c r="T89" s="101">
        <v>0</v>
      </c>
      <c r="U89" s="101">
        <v>0</v>
      </c>
      <c r="V89" s="96" t="s">
        <v>230</v>
      </c>
      <c r="W89" s="101">
        <v>0</v>
      </c>
      <c r="X89" s="101">
        <v>0</v>
      </c>
      <c r="Y89" s="101">
        <v>0</v>
      </c>
      <c r="Z89" s="97">
        <v>1</v>
      </c>
      <c r="AA89" s="101">
        <v>0</v>
      </c>
      <c r="AB89" s="101">
        <v>0</v>
      </c>
      <c r="AC89" s="96" t="s">
        <v>230</v>
      </c>
      <c r="AD89" s="101">
        <v>0</v>
      </c>
      <c r="AE89" s="101">
        <v>0</v>
      </c>
      <c r="AF89" s="101">
        <v>0</v>
      </c>
      <c r="AG89" s="97">
        <v>1</v>
      </c>
      <c r="AH89" s="101">
        <v>0</v>
      </c>
      <c r="AI89" s="101">
        <v>0</v>
      </c>
    </row>
    <row r="90" spans="1:35" ht="18" x14ac:dyDescent="0.4">
      <c r="A90" s="96" t="s">
        <v>291</v>
      </c>
      <c r="B90" s="101">
        <v>0</v>
      </c>
      <c r="C90" s="101">
        <v>0</v>
      </c>
      <c r="D90" s="101">
        <v>0</v>
      </c>
      <c r="E90" s="97">
        <v>1</v>
      </c>
      <c r="F90" s="101">
        <v>0</v>
      </c>
      <c r="G90" s="101">
        <v>0</v>
      </c>
      <c r="H90" s="96" t="s">
        <v>291</v>
      </c>
      <c r="I90" s="101">
        <v>0</v>
      </c>
      <c r="J90" s="101">
        <v>0</v>
      </c>
      <c r="K90" s="101">
        <v>0</v>
      </c>
      <c r="L90" s="97">
        <v>1</v>
      </c>
      <c r="M90" s="101">
        <v>0</v>
      </c>
      <c r="N90" s="101">
        <v>0</v>
      </c>
      <c r="O90" s="96" t="s">
        <v>337</v>
      </c>
      <c r="P90" s="101">
        <v>0</v>
      </c>
      <c r="Q90" s="101">
        <v>0</v>
      </c>
      <c r="R90" s="101">
        <v>0</v>
      </c>
      <c r="S90" s="97">
        <v>1</v>
      </c>
      <c r="T90" s="101">
        <v>0</v>
      </c>
      <c r="U90" s="101">
        <v>0</v>
      </c>
      <c r="V90" s="96" t="s">
        <v>291</v>
      </c>
      <c r="W90" s="101">
        <v>0</v>
      </c>
      <c r="X90" s="101">
        <v>0</v>
      </c>
      <c r="Y90" s="101">
        <v>0</v>
      </c>
      <c r="Z90" s="97">
        <v>1</v>
      </c>
      <c r="AA90" s="101">
        <v>0</v>
      </c>
      <c r="AB90" s="101">
        <v>0</v>
      </c>
      <c r="AC90" s="96" t="s">
        <v>291</v>
      </c>
      <c r="AD90" s="101">
        <v>0</v>
      </c>
      <c r="AE90" s="101">
        <v>0</v>
      </c>
      <c r="AF90" s="101">
        <v>0</v>
      </c>
      <c r="AG90" s="97">
        <v>1</v>
      </c>
      <c r="AH90" s="101">
        <v>0</v>
      </c>
      <c r="AI90" s="101">
        <v>0</v>
      </c>
    </row>
    <row r="91" spans="1:35" ht="18" x14ac:dyDescent="0.4">
      <c r="A91" s="96" t="s">
        <v>277</v>
      </c>
      <c r="B91" s="101">
        <v>0</v>
      </c>
      <c r="C91" s="101">
        <v>0</v>
      </c>
      <c r="D91" s="101">
        <v>0</v>
      </c>
      <c r="E91" s="97">
        <v>1</v>
      </c>
      <c r="F91" s="101">
        <v>0</v>
      </c>
      <c r="G91" s="101">
        <v>0</v>
      </c>
      <c r="H91" s="96" t="s">
        <v>277</v>
      </c>
      <c r="I91" s="101">
        <v>0</v>
      </c>
      <c r="J91" s="101">
        <v>0</v>
      </c>
      <c r="K91" s="101">
        <v>0</v>
      </c>
      <c r="L91" s="97">
        <v>1</v>
      </c>
      <c r="M91" s="101">
        <v>0</v>
      </c>
      <c r="N91" s="101">
        <v>0</v>
      </c>
      <c r="O91" s="96" t="s">
        <v>356</v>
      </c>
      <c r="P91" s="101">
        <v>0</v>
      </c>
      <c r="Q91" s="101">
        <v>0</v>
      </c>
      <c r="R91" s="101">
        <v>0</v>
      </c>
      <c r="S91" s="97">
        <v>1</v>
      </c>
      <c r="T91" s="101">
        <v>0</v>
      </c>
      <c r="U91" s="101">
        <v>0</v>
      </c>
      <c r="V91" s="96" t="s">
        <v>277</v>
      </c>
      <c r="W91" s="101">
        <v>0</v>
      </c>
      <c r="X91" s="101">
        <v>0</v>
      </c>
      <c r="Y91" s="101">
        <v>0</v>
      </c>
      <c r="Z91" s="97">
        <v>1</v>
      </c>
      <c r="AA91" s="101">
        <v>0</v>
      </c>
      <c r="AB91" s="101">
        <v>0</v>
      </c>
      <c r="AC91" s="96" t="s">
        <v>277</v>
      </c>
      <c r="AD91" s="101">
        <v>0</v>
      </c>
      <c r="AE91" s="101">
        <v>0</v>
      </c>
      <c r="AF91" s="101">
        <v>0</v>
      </c>
      <c r="AG91" s="97">
        <v>1</v>
      </c>
      <c r="AH91" s="101">
        <v>0</v>
      </c>
      <c r="AI91" s="101">
        <v>0</v>
      </c>
    </row>
    <row r="92" spans="1:35" ht="18" x14ac:dyDescent="0.4">
      <c r="A92" s="96" t="s">
        <v>750</v>
      </c>
      <c r="B92" s="101">
        <v>0</v>
      </c>
      <c r="C92" s="101">
        <v>0</v>
      </c>
      <c r="D92" s="101">
        <v>0</v>
      </c>
      <c r="E92" s="97">
        <v>1</v>
      </c>
      <c r="F92" s="101">
        <v>0</v>
      </c>
      <c r="G92" s="101">
        <v>0</v>
      </c>
      <c r="H92" s="96" t="s">
        <v>750</v>
      </c>
      <c r="I92" s="101">
        <v>0</v>
      </c>
      <c r="J92" s="101">
        <v>0</v>
      </c>
      <c r="K92" s="101">
        <v>0</v>
      </c>
      <c r="L92" s="97">
        <v>1</v>
      </c>
      <c r="M92" s="101">
        <v>0</v>
      </c>
      <c r="N92" s="101">
        <v>0</v>
      </c>
      <c r="O92" s="96" t="s">
        <v>314</v>
      </c>
      <c r="P92" s="101">
        <v>0</v>
      </c>
      <c r="Q92" s="101">
        <v>0</v>
      </c>
      <c r="R92" s="101">
        <v>0</v>
      </c>
      <c r="S92" s="97">
        <v>1</v>
      </c>
      <c r="T92" s="101">
        <v>0</v>
      </c>
      <c r="U92" s="101">
        <v>0</v>
      </c>
      <c r="V92" s="96" t="s">
        <v>750</v>
      </c>
      <c r="W92" s="101">
        <v>0</v>
      </c>
      <c r="X92" s="101">
        <v>0</v>
      </c>
      <c r="Y92" s="101">
        <v>0</v>
      </c>
      <c r="Z92" s="97">
        <v>1</v>
      </c>
      <c r="AA92" s="101">
        <v>0</v>
      </c>
      <c r="AB92" s="101">
        <v>0</v>
      </c>
      <c r="AC92" s="96" t="s">
        <v>750</v>
      </c>
      <c r="AD92" s="101">
        <v>0</v>
      </c>
      <c r="AE92" s="101">
        <v>0</v>
      </c>
      <c r="AF92" s="101">
        <v>0</v>
      </c>
      <c r="AG92" s="97">
        <v>1</v>
      </c>
      <c r="AH92" s="101">
        <v>0</v>
      </c>
      <c r="AI92" s="101">
        <v>0</v>
      </c>
    </row>
    <row r="93" spans="1:35" ht="18" x14ac:dyDescent="0.4">
      <c r="A93" s="96" t="s">
        <v>229</v>
      </c>
      <c r="B93" s="101">
        <v>0</v>
      </c>
      <c r="C93" s="101">
        <v>0</v>
      </c>
      <c r="D93" s="101">
        <v>0</v>
      </c>
      <c r="E93" s="97">
        <v>1</v>
      </c>
      <c r="F93" s="101">
        <v>0</v>
      </c>
      <c r="G93" s="101">
        <v>0</v>
      </c>
      <c r="H93" s="96" t="s">
        <v>229</v>
      </c>
      <c r="I93" s="101">
        <v>0</v>
      </c>
      <c r="J93" s="101">
        <v>0</v>
      </c>
      <c r="K93" s="101">
        <v>0</v>
      </c>
      <c r="L93" s="97">
        <v>1</v>
      </c>
      <c r="M93" s="101">
        <v>0</v>
      </c>
      <c r="N93" s="101">
        <v>0</v>
      </c>
      <c r="O93" s="96" t="s">
        <v>250</v>
      </c>
      <c r="P93" s="101">
        <v>0</v>
      </c>
      <c r="Q93" s="101">
        <v>0</v>
      </c>
      <c r="R93" s="101">
        <v>0</v>
      </c>
      <c r="S93" s="97">
        <v>1</v>
      </c>
      <c r="T93" s="101">
        <v>0</v>
      </c>
      <c r="U93" s="101">
        <v>0</v>
      </c>
      <c r="V93" s="96" t="s">
        <v>229</v>
      </c>
      <c r="W93" s="101">
        <v>0</v>
      </c>
      <c r="X93" s="101">
        <v>0</v>
      </c>
      <c r="Y93" s="101">
        <v>0</v>
      </c>
      <c r="Z93" s="97">
        <v>1</v>
      </c>
      <c r="AA93" s="101">
        <v>0</v>
      </c>
      <c r="AB93" s="101">
        <v>0</v>
      </c>
      <c r="AC93" s="96" t="s">
        <v>229</v>
      </c>
      <c r="AD93" s="101">
        <v>0</v>
      </c>
      <c r="AE93" s="101">
        <v>0</v>
      </c>
      <c r="AF93" s="101">
        <v>0</v>
      </c>
      <c r="AG93" s="97">
        <v>1</v>
      </c>
      <c r="AH93" s="101">
        <v>0</v>
      </c>
      <c r="AI93" s="101">
        <v>0</v>
      </c>
    </row>
    <row r="94" spans="1:35" ht="18" x14ac:dyDescent="0.4">
      <c r="A94" s="96" t="s">
        <v>238</v>
      </c>
      <c r="B94" s="101">
        <v>0</v>
      </c>
      <c r="C94" s="101">
        <v>0</v>
      </c>
      <c r="D94" s="101">
        <v>0</v>
      </c>
      <c r="E94" s="97">
        <v>1</v>
      </c>
      <c r="F94" s="101">
        <v>0</v>
      </c>
      <c r="G94" s="101">
        <v>0</v>
      </c>
      <c r="H94" s="96" t="s">
        <v>238</v>
      </c>
      <c r="I94" s="101">
        <v>0</v>
      </c>
      <c r="J94" s="101">
        <v>0</v>
      </c>
      <c r="K94" s="101">
        <v>0</v>
      </c>
      <c r="L94" s="97">
        <v>1</v>
      </c>
      <c r="M94" s="101">
        <v>0</v>
      </c>
      <c r="N94" s="101">
        <v>0</v>
      </c>
      <c r="O94" s="96" t="s">
        <v>313</v>
      </c>
      <c r="P94" s="101">
        <v>0</v>
      </c>
      <c r="Q94" s="101">
        <v>0</v>
      </c>
      <c r="R94" s="101">
        <v>0</v>
      </c>
      <c r="S94" s="97">
        <v>1</v>
      </c>
      <c r="T94" s="101">
        <v>0</v>
      </c>
      <c r="U94" s="101">
        <v>0</v>
      </c>
      <c r="V94" s="96" t="s">
        <v>238</v>
      </c>
      <c r="W94" s="101">
        <v>0</v>
      </c>
      <c r="X94" s="101">
        <v>0</v>
      </c>
      <c r="Y94" s="101">
        <v>0</v>
      </c>
      <c r="Z94" s="97">
        <v>1</v>
      </c>
      <c r="AA94" s="101">
        <v>0</v>
      </c>
      <c r="AB94" s="101">
        <v>0</v>
      </c>
      <c r="AC94" s="96" t="s">
        <v>238</v>
      </c>
      <c r="AD94" s="101">
        <v>0</v>
      </c>
      <c r="AE94" s="101">
        <v>0</v>
      </c>
      <c r="AF94" s="101">
        <v>0</v>
      </c>
      <c r="AG94" s="97">
        <v>1</v>
      </c>
      <c r="AH94" s="101">
        <v>0</v>
      </c>
      <c r="AI94" s="101">
        <v>0</v>
      </c>
    </row>
    <row r="95" spans="1:35" ht="18" x14ac:dyDescent="0.4">
      <c r="A95" s="96" t="s">
        <v>243</v>
      </c>
      <c r="B95" s="101">
        <v>0</v>
      </c>
      <c r="C95" s="101">
        <v>0</v>
      </c>
      <c r="D95" s="101">
        <v>0</v>
      </c>
      <c r="E95" s="97">
        <v>1</v>
      </c>
      <c r="F95" s="101">
        <v>0</v>
      </c>
      <c r="G95" s="101">
        <v>0</v>
      </c>
      <c r="H95" s="96" t="s">
        <v>243</v>
      </c>
      <c r="I95" s="101">
        <v>0</v>
      </c>
      <c r="J95" s="101">
        <v>0</v>
      </c>
      <c r="K95" s="101">
        <v>0</v>
      </c>
      <c r="L95" s="97">
        <v>1</v>
      </c>
      <c r="M95" s="101">
        <v>0</v>
      </c>
      <c r="N95" s="101">
        <v>0</v>
      </c>
      <c r="O95" s="96" t="s">
        <v>230</v>
      </c>
      <c r="P95" s="101">
        <v>0</v>
      </c>
      <c r="Q95" s="101">
        <v>0</v>
      </c>
      <c r="R95" s="101">
        <v>0</v>
      </c>
      <c r="S95" s="97">
        <v>1</v>
      </c>
      <c r="T95" s="101">
        <v>0</v>
      </c>
      <c r="U95" s="101">
        <v>0</v>
      </c>
      <c r="V95" s="96" t="s">
        <v>243</v>
      </c>
      <c r="W95" s="101">
        <v>0</v>
      </c>
      <c r="X95" s="101">
        <v>0</v>
      </c>
      <c r="Y95" s="101">
        <v>0</v>
      </c>
      <c r="Z95" s="97">
        <v>1</v>
      </c>
      <c r="AA95" s="101">
        <v>0</v>
      </c>
      <c r="AB95" s="101">
        <v>0</v>
      </c>
      <c r="AC95" s="96" t="s">
        <v>243</v>
      </c>
      <c r="AD95" s="101">
        <v>0</v>
      </c>
      <c r="AE95" s="101">
        <v>0</v>
      </c>
      <c r="AF95" s="101">
        <v>0</v>
      </c>
      <c r="AG95" s="97">
        <v>1</v>
      </c>
      <c r="AH95" s="101">
        <v>0</v>
      </c>
      <c r="AI95" s="101">
        <v>0</v>
      </c>
    </row>
    <row r="96" spans="1:35" ht="18" x14ac:dyDescent="0.4">
      <c r="A96" s="96" t="s">
        <v>288</v>
      </c>
      <c r="B96" s="101">
        <v>0</v>
      </c>
      <c r="C96" s="101">
        <v>0</v>
      </c>
      <c r="D96" s="101">
        <v>0</v>
      </c>
      <c r="E96" s="97">
        <v>1</v>
      </c>
      <c r="F96" s="101">
        <v>0</v>
      </c>
      <c r="G96" s="101">
        <v>0</v>
      </c>
      <c r="H96" s="96" t="s">
        <v>288</v>
      </c>
      <c r="I96" s="101">
        <v>0</v>
      </c>
      <c r="J96" s="101">
        <v>0</v>
      </c>
      <c r="K96" s="101">
        <v>0</v>
      </c>
      <c r="L96" s="97">
        <v>1</v>
      </c>
      <c r="M96" s="101">
        <v>0</v>
      </c>
      <c r="N96" s="101">
        <v>0</v>
      </c>
      <c r="O96" s="96" t="s">
        <v>750</v>
      </c>
      <c r="P96" s="101">
        <v>0</v>
      </c>
      <c r="Q96" s="101">
        <v>0</v>
      </c>
      <c r="R96" s="101">
        <v>0</v>
      </c>
      <c r="S96" s="97">
        <v>1</v>
      </c>
      <c r="T96" s="101">
        <v>0</v>
      </c>
      <c r="U96" s="101">
        <v>0</v>
      </c>
      <c r="V96" s="96" t="s">
        <v>288</v>
      </c>
      <c r="W96" s="101">
        <v>0</v>
      </c>
      <c r="X96" s="101">
        <v>0</v>
      </c>
      <c r="Y96" s="101">
        <v>0</v>
      </c>
      <c r="Z96" s="97">
        <v>1</v>
      </c>
      <c r="AA96" s="101">
        <v>0</v>
      </c>
      <c r="AB96" s="101">
        <v>0</v>
      </c>
      <c r="AC96" s="96" t="s">
        <v>288</v>
      </c>
      <c r="AD96" s="101">
        <v>0</v>
      </c>
      <c r="AE96" s="101">
        <v>0</v>
      </c>
      <c r="AF96" s="101">
        <v>0</v>
      </c>
      <c r="AG96" s="97">
        <v>1</v>
      </c>
      <c r="AH96" s="101">
        <v>0</v>
      </c>
      <c r="AI96" s="101">
        <v>0</v>
      </c>
    </row>
    <row r="97" spans="1:35" ht="18" x14ac:dyDescent="0.4">
      <c r="A97" s="96" t="s">
        <v>811</v>
      </c>
      <c r="B97" s="101">
        <v>0</v>
      </c>
      <c r="C97" s="101">
        <v>0</v>
      </c>
      <c r="D97" s="101">
        <v>0</v>
      </c>
      <c r="E97" s="97">
        <v>1</v>
      </c>
      <c r="F97" s="101">
        <v>0</v>
      </c>
      <c r="G97" s="101">
        <v>0</v>
      </c>
      <c r="H97" s="96" t="s">
        <v>811</v>
      </c>
      <c r="I97" s="101">
        <v>0</v>
      </c>
      <c r="J97" s="101">
        <v>0</v>
      </c>
      <c r="K97" s="101">
        <v>0</v>
      </c>
      <c r="L97" s="97">
        <v>1</v>
      </c>
      <c r="M97" s="101">
        <v>0</v>
      </c>
      <c r="N97" s="101">
        <v>0</v>
      </c>
      <c r="O97" s="96" t="s">
        <v>229</v>
      </c>
      <c r="P97" s="101">
        <v>0</v>
      </c>
      <c r="Q97" s="101">
        <v>0</v>
      </c>
      <c r="R97" s="101">
        <v>0</v>
      </c>
      <c r="S97" s="97">
        <v>1</v>
      </c>
      <c r="T97" s="101">
        <v>0</v>
      </c>
      <c r="U97" s="101">
        <v>0</v>
      </c>
      <c r="V97" s="96" t="s">
        <v>811</v>
      </c>
      <c r="W97" s="101">
        <v>0</v>
      </c>
      <c r="X97" s="101">
        <v>0</v>
      </c>
      <c r="Y97" s="101">
        <v>0</v>
      </c>
      <c r="Z97" s="97">
        <v>1</v>
      </c>
      <c r="AA97" s="101">
        <v>0</v>
      </c>
      <c r="AB97" s="101">
        <v>0</v>
      </c>
      <c r="AC97" s="96" t="s">
        <v>811</v>
      </c>
      <c r="AD97" s="101">
        <v>0</v>
      </c>
      <c r="AE97" s="101">
        <v>0</v>
      </c>
      <c r="AF97" s="101">
        <v>0</v>
      </c>
      <c r="AG97" s="97">
        <v>1</v>
      </c>
      <c r="AH97" s="101">
        <v>0</v>
      </c>
      <c r="AI97" s="101">
        <v>0</v>
      </c>
    </row>
    <row r="98" spans="1:35" ht="36" x14ac:dyDescent="0.4">
      <c r="A98" s="96" t="s">
        <v>812</v>
      </c>
      <c r="B98" s="101">
        <v>0</v>
      </c>
      <c r="C98" s="101">
        <v>0</v>
      </c>
      <c r="D98" s="101">
        <v>0</v>
      </c>
      <c r="E98" s="97">
        <v>1</v>
      </c>
      <c r="F98" s="101">
        <v>0</v>
      </c>
      <c r="G98" s="101">
        <v>0</v>
      </c>
      <c r="H98" s="96" t="s">
        <v>812</v>
      </c>
      <c r="I98" s="101">
        <v>0</v>
      </c>
      <c r="J98" s="101">
        <v>0</v>
      </c>
      <c r="K98" s="101">
        <v>0</v>
      </c>
      <c r="L98" s="97">
        <v>1</v>
      </c>
      <c r="M98" s="101">
        <v>0</v>
      </c>
      <c r="N98" s="101">
        <v>0</v>
      </c>
      <c r="O98" s="96" t="s">
        <v>238</v>
      </c>
      <c r="P98" s="101">
        <v>0</v>
      </c>
      <c r="Q98" s="101">
        <v>0</v>
      </c>
      <c r="R98" s="101">
        <v>0</v>
      </c>
      <c r="S98" s="97">
        <v>1</v>
      </c>
      <c r="T98" s="101">
        <v>0</v>
      </c>
      <c r="U98" s="101">
        <v>0</v>
      </c>
      <c r="V98" s="96" t="s">
        <v>812</v>
      </c>
      <c r="W98" s="101">
        <v>0</v>
      </c>
      <c r="X98" s="101">
        <v>0</v>
      </c>
      <c r="Y98" s="101">
        <v>0</v>
      </c>
      <c r="Z98" s="97">
        <v>1</v>
      </c>
      <c r="AA98" s="101">
        <v>0</v>
      </c>
      <c r="AB98" s="101">
        <v>0</v>
      </c>
      <c r="AC98" s="96" t="s">
        <v>812</v>
      </c>
      <c r="AD98" s="101">
        <v>0</v>
      </c>
      <c r="AE98" s="101">
        <v>0</v>
      </c>
      <c r="AF98" s="101">
        <v>0</v>
      </c>
      <c r="AG98" s="97">
        <v>1</v>
      </c>
      <c r="AH98" s="101">
        <v>0</v>
      </c>
      <c r="AI98" s="101">
        <v>0</v>
      </c>
    </row>
    <row r="99" spans="1:35" ht="36" x14ac:dyDescent="0.4">
      <c r="A99" s="96" t="s">
        <v>364</v>
      </c>
      <c r="B99" s="101">
        <v>0</v>
      </c>
      <c r="C99" s="101">
        <v>0</v>
      </c>
      <c r="D99" s="101">
        <v>0</v>
      </c>
      <c r="E99" s="97">
        <v>1</v>
      </c>
      <c r="F99" s="101">
        <v>0</v>
      </c>
      <c r="G99" s="101">
        <v>0</v>
      </c>
      <c r="H99" s="96" t="s">
        <v>364</v>
      </c>
      <c r="I99" s="101">
        <v>0</v>
      </c>
      <c r="J99" s="101">
        <v>0</v>
      </c>
      <c r="K99" s="101">
        <v>0</v>
      </c>
      <c r="L99" s="97">
        <v>1</v>
      </c>
      <c r="M99" s="101">
        <v>0</v>
      </c>
      <c r="N99" s="101">
        <v>0</v>
      </c>
      <c r="O99" s="96" t="s">
        <v>243</v>
      </c>
      <c r="P99" s="101">
        <v>0</v>
      </c>
      <c r="Q99" s="101">
        <v>0</v>
      </c>
      <c r="R99" s="101">
        <v>0</v>
      </c>
      <c r="S99" s="97">
        <v>1</v>
      </c>
      <c r="T99" s="101">
        <v>0</v>
      </c>
      <c r="U99" s="101">
        <v>0</v>
      </c>
      <c r="V99" s="96" t="s">
        <v>364</v>
      </c>
      <c r="W99" s="101">
        <v>0</v>
      </c>
      <c r="X99" s="101">
        <v>0</v>
      </c>
      <c r="Y99" s="101">
        <v>0</v>
      </c>
      <c r="Z99" s="97">
        <v>1</v>
      </c>
      <c r="AA99" s="101">
        <v>0</v>
      </c>
      <c r="AB99" s="101">
        <v>0</v>
      </c>
      <c r="AC99" s="96" t="s">
        <v>364</v>
      </c>
      <c r="AD99" s="101">
        <v>0</v>
      </c>
      <c r="AE99" s="101">
        <v>0</v>
      </c>
      <c r="AF99" s="101">
        <v>0</v>
      </c>
      <c r="AG99" s="97">
        <v>1</v>
      </c>
      <c r="AH99" s="101">
        <v>0</v>
      </c>
      <c r="AI99" s="101">
        <v>0</v>
      </c>
    </row>
    <row r="100" spans="1:35" ht="18" x14ac:dyDescent="0.4">
      <c r="A100" s="96" t="s">
        <v>299</v>
      </c>
      <c r="B100" s="101">
        <v>0</v>
      </c>
      <c r="C100" s="101">
        <v>0</v>
      </c>
      <c r="D100" s="101">
        <v>0</v>
      </c>
      <c r="E100" s="97">
        <v>1</v>
      </c>
      <c r="F100" s="101">
        <v>0</v>
      </c>
      <c r="G100" s="101">
        <v>0</v>
      </c>
      <c r="H100" s="96" t="s">
        <v>299</v>
      </c>
      <c r="I100" s="101">
        <v>0</v>
      </c>
      <c r="J100" s="101">
        <v>0</v>
      </c>
      <c r="K100" s="101">
        <v>0</v>
      </c>
      <c r="L100" s="97">
        <v>1</v>
      </c>
      <c r="M100" s="101">
        <v>0</v>
      </c>
      <c r="N100" s="101">
        <v>0</v>
      </c>
      <c r="O100" s="96" t="s">
        <v>811</v>
      </c>
      <c r="P100" s="101">
        <v>0</v>
      </c>
      <c r="Q100" s="101">
        <v>0</v>
      </c>
      <c r="R100" s="101">
        <v>0</v>
      </c>
      <c r="S100" s="97">
        <v>1</v>
      </c>
      <c r="T100" s="101">
        <v>0</v>
      </c>
      <c r="U100" s="101">
        <v>0</v>
      </c>
      <c r="V100" s="96" t="s">
        <v>299</v>
      </c>
      <c r="W100" s="101">
        <v>0</v>
      </c>
      <c r="X100" s="101">
        <v>0</v>
      </c>
      <c r="Y100" s="101">
        <v>0</v>
      </c>
      <c r="Z100" s="97">
        <v>1</v>
      </c>
      <c r="AA100" s="101">
        <v>0</v>
      </c>
      <c r="AB100" s="101">
        <v>0</v>
      </c>
      <c r="AC100" s="96" t="s">
        <v>299</v>
      </c>
      <c r="AD100" s="101">
        <v>0</v>
      </c>
      <c r="AE100" s="101">
        <v>0</v>
      </c>
      <c r="AF100" s="101">
        <v>0</v>
      </c>
      <c r="AG100" s="97">
        <v>1</v>
      </c>
      <c r="AH100" s="101">
        <v>0</v>
      </c>
      <c r="AI100" s="101">
        <v>0</v>
      </c>
    </row>
    <row r="101" spans="1:35" ht="36" x14ac:dyDescent="0.4">
      <c r="A101" s="96" t="s">
        <v>298</v>
      </c>
      <c r="B101" s="101">
        <v>0</v>
      </c>
      <c r="C101" s="101">
        <v>0</v>
      </c>
      <c r="D101" s="101">
        <v>0</v>
      </c>
      <c r="E101" s="97">
        <v>1</v>
      </c>
      <c r="F101" s="101">
        <v>0</v>
      </c>
      <c r="G101" s="101">
        <v>0</v>
      </c>
      <c r="H101" s="96" t="s">
        <v>298</v>
      </c>
      <c r="I101" s="101">
        <v>0</v>
      </c>
      <c r="J101" s="101">
        <v>0</v>
      </c>
      <c r="K101" s="101">
        <v>0</v>
      </c>
      <c r="L101" s="97">
        <v>1</v>
      </c>
      <c r="M101" s="101">
        <v>0</v>
      </c>
      <c r="N101" s="101">
        <v>0</v>
      </c>
      <c r="O101" s="96" t="s">
        <v>812</v>
      </c>
      <c r="P101" s="101">
        <v>0</v>
      </c>
      <c r="Q101" s="101">
        <v>0</v>
      </c>
      <c r="R101" s="101">
        <v>0</v>
      </c>
      <c r="S101" s="97">
        <v>1</v>
      </c>
      <c r="T101" s="101">
        <v>0</v>
      </c>
      <c r="U101" s="101">
        <v>0</v>
      </c>
      <c r="V101" s="96" t="s">
        <v>298</v>
      </c>
      <c r="W101" s="101">
        <v>0</v>
      </c>
      <c r="X101" s="101">
        <v>0</v>
      </c>
      <c r="Y101" s="101">
        <v>0</v>
      </c>
      <c r="Z101" s="97">
        <v>1</v>
      </c>
      <c r="AA101" s="101">
        <v>0</v>
      </c>
      <c r="AB101" s="101">
        <v>0</v>
      </c>
      <c r="AC101" s="96" t="s">
        <v>298</v>
      </c>
      <c r="AD101" s="101">
        <v>0</v>
      </c>
      <c r="AE101" s="101">
        <v>0</v>
      </c>
      <c r="AF101" s="101">
        <v>0</v>
      </c>
      <c r="AG101" s="97">
        <v>1</v>
      </c>
      <c r="AH101" s="101">
        <v>0</v>
      </c>
      <c r="AI101" s="101">
        <v>0</v>
      </c>
    </row>
    <row r="102" spans="1:35" ht="36" x14ac:dyDescent="0.4">
      <c r="A102" s="96" t="s">
        <v>375</v>
      </c>
      <c r="B102" s="101">
        <v>0</v>
      </c>
      <c r="C102" s="101">
        <v>0</v>
      </c>
      <c r="D102" s="101">
        <v>0</v>
      </c>
      <c r="E102" s="97">
        <v>1</v>
      </c>
      <c r="F102" s="101">
        <v>0</v>
      </c>
      <c r="G102" s="101">
        <v>0</v>
      </c>
      <c r="H102" s="96" t="s">
        <v>375</v>
      </c>
      <c r="I102" s="101">
        <v>0</v>
      </c>
      <c r="J102" s="101">
        <v>0</v>
      </c>
      <c r="K102" s="101">
        <v>0</v>
      </c>
      <c r="L102" s="97">
        <v>1</v>
      </c>
      <c r="M102" s="101">
        <v>0</v>
      </c>
      <c r="N102" s="101">
        <v>0</v>
      </c>
      <c r="O102" s="96" t="s">
        <v>364</v>
      </c>
      <c r="P102" s="101">
        <v>0</v>
      </c>
      <c r="Q102" s="101">
        <v>0</v>
      </c>
      <c r="R102" s="101">
        <v>0</v>
      </c>
      <c r="S102" s="97">
        <v>1</v>
      </c>
      <c r="T102" s="101">
        <v>0</v>
      </c>
      <c r="U102" s="101">
        <v>0</v>
      </c>
      <c r="V102" s="96" t="s">
        <v>375</v>
      </c>
      <c r="W102" s="101">
        <v>0</v>
      </c>
      <c r="X102" s="101">
        <v>0</v>
      </c>
      <c r="Y102" s="101">
        <v>0</v>
      </c>
      <c r="Z102" s="97">
        <v>1</v>
      </c>
      <c r="AA102" s="101">
        <v>0</v>
      </c>
      <c r="AB102" s="101">
        <v>0</v>
      </c>
      <c r="AC102" s="96" t="s">
        <v>375</v>
      </c>
      <c r="AD102" s="101">
        <v>0</v>
      </c>
      <c r="AE102" s="101">
        <v>0</v>
      </c>
      <c r="AF102" s="101">
        <v>0</v>
      </c>
      <c r="AG102" s="97">
        <v>1</v>
      </c>
      <c r="AH102" s="101">
        <v>0</v>
      </c>
      <c r="AI102" s="101">
        <v>0</v>
      </c>
    </row>
    <row r="103" spans="1:35" ht="18" x14ac:dyDescent="0.4">
      <c r="A103" s="96" t="s">
        <v>273</v>
      </c>
      <c r="B103" s="101">
        <v>0</v>
      </c>
      <c r="C103" s="101">
        <v>0</v>
      </c>
      <c r="D103" s="101">
        <v>0</v>
      </c>
      <c r="E103" s="97">
        <v>1</v>
      </c>
      <c r="F103" s="101">
        <v>0</v>
      </c>
      <c r="G103" s="101">
        <v>0</v>
      </c>
      <c r="H103" s="96" t="s">
        <v>273</v>
      </c>
      <c r="I103" s="101">
        <v>0</v>
      </c>
      <c r="J103" s="101">
        <v>0</v>
      </c>
      <c r="K103" s="101">
        <v>0</v>
      </c>
      <c r="L103" s="97">
        <v>1</v>
      </c>
      <c r="M103" s="101">
        <v>0</v>
      </c>
      <c r="N103" s="101">
        <v>0</v>
      </c>
      <c r="O103" s="96" t="s">
        <v>299</v>
      </c>
      <c r="P103" s="101">
        <v>0</v>
      </c>
      <c r="Q103" s="101">
        <v>0</v>
      </c>
      <c r="R103" s="101">
        <v>0</v>
      </c>
      <c r="S103" s="97">
        <v>1</v>
      </c>
      <c r="T103" s="101">
        <v>0</v>
      </c>
      <c r="U103" s="101">
        <v>0</v>
      </c>
      <c r="V103" s="96" t="s">
        <v>273</v>
      </c>
      <c r="W103" s="101">
        <v>0</v>
      </c>
      <c r="X103" s="101">
        <v>0</v>
      </c>
      <c r="Y103" s="101">
        <v>0</v>
      </c>
      <c r="Z103" s="97">
        <v>1</v>
      </c>
      <c r="AA103" s="101">
        <v>0</v>
      </c>
      <c r="AB103" s="101">
        <v>0</v>
      </c>
      <c r="AC103" s="96" t="s">
        <v>273</v>
      </c>
      <c r="AD103" s="101">
        <v>0</v>
      </c>
      <c r="AE103" s="101">
        <v>0</v>
      </c>
      <c r="AF103" s="101">
        <v>0</v>
      </c>
      <c r="AG103" s="97">
        <v>1</v>
      </c>
      <c r="AH103" s="101">
        <v>0</v>
      </c>
      <c r="AI103" s="101">
        <v>0</v>
      </c>
    </row>
    <row r="104" spans="1:35" ht="18" x14ac:dyDescent="0.4">
      <c r="A104" s="96" t="s">
        <v>258</v>
      </c>
      <c r="B104" s="101">
        <v>0</v>
      </c>
      <c r="C104" s="101">
        <v>0</v>
      </c>
      <c r="D104" s="101">
        <v>0</v>
      </c>
      <c r="E104" s="97">
        <v>1</v>
      </c>
      <c r="F104" s="101">
        <v>0</v>
      </c>
      <c r="G104" s="101">
        <v>0</v>
      </c>
      <c r="H104" s="96" t="s">
        <v>258</v>
      </c>
      <c r="I104" s="101">
        <v>0</v>
      </c>
      <c r="J104" s="101">
        <v>0</v>
      </c>
      <c r="K104" s="101">
        <v>0</v>
      </c>
      <c r="L104" s="97">
        <v>1</v>
      </c>
      <c r="M104" s="101">
        <v>0</v>
      </c>
      <c r="N104" s="101">
        <v>0</v>
      </c>
      <c r="O104" s="96" t="s">
        <v>298</v>
      </c>
      <c r="P104" s="101">
        <v>0</v>
      </c>
      <c r="Q104" s="101">
        <v>0</v>
      </c>
      <c r="R104" s="101">
        <v>0</v>
      </c>
      <c r="S104" s="97">
        <v>1</v>
      </c>
      <c r="T104" s="101">
        <v>0</v>
      </c>
      <c r="U104" s="101">
        <v>0</v>
      </c>
      <c r="V104" s="96" t="s">
        <v>258</v>
      </c>
      <c r="W104" s="101">
        <v>0</v>
      </c>
      <c r="X104" s="101">
        <v>0</v>
      </c>
      <c r="Y104" s="101">
        <v>0</v>
      </c>
      <c r="Z104" s="97">
        <v>1</v>
      </c>
      <c r="AA104" s="101">
        <v>0</v>
      </c>
      <c r="AB104" s="101">
        <v>0</v>
      </c>
      <c r="AC104" s="96" t="s">
        <v>258</v>
      </c>
      <c r="AD104" s="101">
        <v>0</v>
      </c>
      <c r="AE104" s="101">
        <v>0</v>
      </c>
      <c r="AF104" s="101">
        <v>0</v>
      </c>
      <c r="AG104" s="97">
        <v>1</v>
      </c>
      <c r="AH104" s="101">
        <v>0</v>
      </c>
      <c r="AI104" s="101">
        <v>0</v>
      </c>
    </row>
    <row r="105" spans="1:35" ht="36" x14ac:dyDescent="0.4">
      <c r="A105" s="96" t="s">
        <v>264</v>
      </c>
      <c r="B105" s="101">
        <v>0</v>
      </c>
      <c r="C105" s="101">
        <v>0</v>
      </c>
      <c r="D105" s="101">
        <v>0</v>
      </c>
      <c r="E105" s="97">
        <v>1</v>
      </c>
      <c r="F105" s="101">
        <v>0</v>
      </c>
      <c r="G105" s="101">
        <v>0</v>
      </c>
      <c r="H105" s="96" t="s">
        <v>264</v>
      </c>
      <c r="I105" s="101">
        <v>0</v>
      </c>
      <c r="J105" s="101">
        <v>0</v>
      </c>
      <c r="K105" s="101">
        <v>0</v>
      </c>
      <c r="L105" s="97">
        <v>1</v>
      </c>
      <c r="M105" s="101">
        <v>0</v>
      </c>
      <c r="N105" s="101">
        <v>0</v>
      </c>
      <c r="O105" s="96" t="s">
        <v>375</v>
      </c>
      <c r="P105" s="101">
        <v>0</v>
      </c>
      <c r="Q105" s="101">
        <v>0</v>
      </c>
      <c r="R105" s="101">
        <v>0</v>
      </c>
      <c r="S105" s="97">
        <v>1</v>
      </c>
      <c r="T105" s="101">
        <v>0</v>
      </c>
      <c r="U105" s="101">
        <v>0</v>
      </c>
      <c r="V105" s="96" t="s">
        <v>264</v>
      </c>
      <c r="W105" s="101">
        <v>0</v>
      </c>
      <c r="X105" s="101">
        <v>0</v>
      </c>
      <c r="Y105" s="101">
        <v>0</v>
      </c>
      <c r="Z105" s="97">
        <v>1</v>
      </c>
      <c r="AA105" s="101">
        <v>0</v>
      </c>
      <c r="AB105" s="101">
        <v>0</v>
      </c>
      <c r="AC105" s="96" t="s">
        <v>264</v>
      </c>
      <c r="AD105" s="101">
        <v>0</v>
      </c>
      <c r="AE105" s="101">
        <v>0</v>
      </c>
      <c r="AF105" s="101">
        <v>0</v>
      </c>
      <c r="AG105" s="97">
        <v>1</v>
      </c>
      <c r="AH105" s="101">
        <v>0</v>
      </c>
      <c r="AI105" s="101">
        <v>0</v>
      </c>
    </row>
    <row r="106" spans="1:35" ht="18" x14ac:dyDescent="0.4">
      <c r="A106" s="96" t="s">
        <v>376</v>
      </c>
      <c r="B106" s="101">
        <v>0</v>
      </c>
      <c r="C106" s="101">
        <v>0</v>
      </c>
      <c r="D106" s="101">
        <v>0</v>
      </c>
      <c r="E106" s="97">
        <v>1</v>
      </c>
      <c r="F106" s="101">
        <v>0</v>
      </c>
      <c r="G106" s="101">
        <v>0</v>
      </c>
      <c r="H106" s="96" t="s">
        <v>376</v>
      </c>
      <c r="I106" s="101">
        <v>0</v>
      </c>
      <c r="J106" s="101">
        <v>0</v>
      </c>
      <c r="K106" s="101">
        <v>0</v>
      </c>
      <c r="L106" s="97">
        <v>1</v>
      </c>
      <c r="M106" s="101">
        <v>0</v>
      </c>
      <c r="N106" s="101">
        <v>0</v>
      </c>
      <c r="O106" s="96" t="s">
        <v>376</v>
      </c>
      <c r="P106" s="101">
        <v>0</v>
      </c>
      <c r="Q106" s="101">
        <v>0</v>
      </c>
      <c r="R106" s="101">
        <v>0</v>
      </c>
      <c r="S106" s="97">
        <v>1</v>
      </c>
      <c r="T106" s="101">
        <v>0</v>
      </c>
      <c r="U106" s="101">
        <v>0</v>
      </c>
      <c r="V106" s="96" t="s">
        <v>376</v>
      </c>
      <c r="W106" s="101">
        <v>0</v>
      </c>
      <c r="X106" s="101">
        <v>0</v>
      </c>
      <c r="Y106" s="101">
        <v>0</v>
      </c>
      <c r="Z106" s="97">
        <v>1</v>
      </c>
      <c r="AA106" s="101">
        <v>0</v>
      </c>
      <c r="AB106" s="101">
        <v>0</v>
      </c>
      <c r="AC106" s="96" t="s">
        <v>376</v>
      </c>
      <c r="AD106" s="101">
        <v>0</v>
      </c>
      <c r="AE106" s="101">
        <v>0</v>
      </c>
      <c r="AF106" s="101">
        <v>0</v>
      </c>
      <c r="AG106" s="97">
        <v>1</v>
      </c>
      <c r="AH106" s="101">
        <v>0</v>
      </c>
      <c r="AI106" s="101">
        <v>0</v>
      </c>
    </row>
    <row r="107" spans="1:35" ht="18" x14ac:dyDescent="0.4">
      <c r="A107" s="96" t="s">
        <v>260</v>
      </c>
      <c r="B107" s="101">
        <v>0</v>
      </c>
      <c r="C107" s="101">
        <v>0</v>
      </c>
      <c r="D107" s="101">
        <v>0</v>
      </c>
      <c r="E107" s="97">
        <v>1</v>
      </c>
      <c r="F107" s="101">
        <v>0</v>
      </c>
      <c r="G107" s="101">
        <v>0</v>
      </c>
      <c r="H107" s="96" t="s">
        <v>260</v>
      </c>
      <c r="I107" s="101">
        <v>0</v>
      </c>
      <c r="J107" s="101">
        <v>0</v>
      </c>
      <c r="K107" s="101">
        <v>0</v>
      </c>
      <c r="L107" s="97">
        <v>1</v>
      </c>
      <c r="M107" s="101">
        <v>0</v>
      </c>
      <c r="N107" s="101">
        <v>0</v>
      </c>
      <c r="O107" s="96" t="s">
        <v>260</v>
      </c>
      <c r="P107" s="101">
        <v>0</v>
      </c>
      <c r="Q107" s="101">
        <v>0</v>
      </c>
      <c r="R107" s="101">
        <v>0</v>
      </c>
      <c r="S107" s="97">
        <v>1</v>
      </c>
      <c r="T107" s="101">
        <v>0</v>
      </c>
      <c r="U107" s="101">
        <v>0</v>
      </c>
      <c r="V107" s="96" t="s">
        <v>260</v>
      </c>
      <c r="W107" s="101">
        <v>0</v>
      </c>
      <c r="X107" s="101">
        <v>0</v>
      </c>
      <c r="Y107" s="101">
        <v>0</v>
      </c>
      <c r="Z107" s="97">
        <v>1</v>
      </c>
      <c r="AA107" s="101">
        <v>0</v>
      </c>
      <c r="AB107" s="101">
        <v>0</v>
      </c>
      <c r="AC107" s="96" t="s">
        <v>260</v>
      </c>
      <c r="AD107" s="101">
        <v>0</v>
      </c>
      <c r="AE107" s="101">
        <v>0</v>
      </c>
      <c r="AF107" s="101">
        <v>0</v>
      </c>
      <c r="AG107" s="97">
        <v>1</v>
      </c>
      <c r="AH107" s="101">
        <v>0</v>
      </c>
      <c r="AI107" s="101">
        <v>0</v>
      </c>
    </row>
    <row r="108" spans="1:35" ht="18" x14ac:dyDescent="0.4">
      <c r="A108" s="96" t="s">
        <v>380</v>
      </c>
      <c r="B108" s="101">
        <v>0</v>
      </c>
      <c r="C108" s="101">
        <v>0</v>
      </c>
      <c r="D108" s="101">
        <v>0</v>
      </c>
      <c r="E108" s="97">
        <v>1</v>
      </c>
      <c r="F108" s="101">
        <v>0</v>
      </c>
      <c r="G108" s="101">
        <v>0</v>
      </c>
      <c r="H108" s="96" t="s">
        <v>380</v>
      </c>
      <c r="I108" s="101">
        <v>0</v>
      </c>
      <c r="J108" s="101">
        <v>0</v>
      </c>
      <c r="K108" s="101">
        <v>0</v>
      </c>
      <c r="L108" s="97">
        <v>1</v>
      </c>
      <c r="M108" s="101">
        <v>0</v>
      </c>
      <c r="N108" s="101">
        <v>0</v>
      </c>
      <c r="O108" s="96" t="s">
        <v>380</v>
      </c>
      <c r="P108" s="101">
        <v>0</v>
      </c>
      <c r="Q108" s="101">
        <v>0</v>
      </c>
      <c r="R108" s="101">
        <v>0</v>
      </c>
      <c r="S108" s="97">
        <v>1</v>
      </c>
      <c r="T108" s="101">
        <v>0</v>
      </c>
      <c r="U108" s="101">
        <v>0</v>
      </c>
      <c r="V108" s="96" t="s">
        <v>380</v>
      </c>
      <c r="W108" s="101">
        <v>0</v>
      </c>
      <c r="X108" s="101">
        <v>0</v>
      </c>
      <c r="Y108" s="101">
        <v>0</v>
      </c>
      <c r="Z108" s="97">
        <v>1</v>
      </c>
      <c r="AA108" s="101">
        <v>0</v>
      </c>
      <c r="AB108" s="101">
        <v>0</v>
      </c>
      <c r="AC108" s="96" t="s">
        <v>380</v>
      </c>
      <c r="AD108" s="101">
        <v>0</v>
      </c>
      <c r="AE108" s="101">
        <v>0</v>
      </c>
      <c r="AF108" s="101">
        <v>0</v>
      </c>
      <c r="AG108" s="97">
        <v>1</v>
      </c>
      <c r="AH108" s="101">
        <v>0</v>
      </c>
      <c r="AI108" s="101">
        <v>0</v>
      </c>
    </row>
    <row r="109" spans="1:35" ht="18" x14ac:dyDescent="0.4">
      <c r="A109" s="96" t="s">
        <v>385</v>
      </c>
      <c r="B109" s="101">
        <v>0</v>
      </c>
      <c r="C109" s="101">
        <v>0</v>
      </c>
      <c r="D109" s="101">
        <v>0</v>
      </c>
      <c r="E109" s="97">
        <v>1</v>
      </c>
      <c r="F109" s="101">
        <v>0</v>
      </c>
      <c r="G109" s="101">
        <v>0</v>
      </c>
      <c r="H109" s="96" t="s">
        <v>385</v>
      </c>
      <c r="I109" s="101">
        <v>0</v>
      </c>
      <c r="J109" s="101">
        <v>0</v>
      </c>
      <c r="K109" s="101">
        <v>0</v>
      </c>
      <c r="L109" s="97">
        <v>1</v>
      </c>
      <c r="M109" s="101">
        <v>0</v>
      </c>
      <c r="N109" s="101">
        <v>0</v>
      </c>
      <c r="O109" s="96" t="s">
        <v>385</v>
      </c>
      <c r="P109" s="101">
        <v>0</v>
      </c>
      <c r="Q109" s="101">
        <v>0</v>
      </c>
      <c r="R109" s="101">
        <v>0</v>
      </c>
      <c r="S109" s="97">
        <v>1</v>
      </c>
      <c r="T109" s="101">
        <v>0</v>
      </c>
      <c r="U109" s="101">
        <v>0</v>
      </c>
      <c r="V109" s="96" t="s">
        <v>385</v>
      </c>
      <c r="W109" s="101">
        <v>0</v>
      </c>
      <c r="X109" s="101">
        <v>0</v>
      </c>
      <c r="Y109" s="101">
        <v>0</v>
      </c>
      <c r="Z109" s="97">
        <v>1</v>
      </c>
      <c r="AA109" s="101">
        <v>0</v>
      </c>
      <c r="AB109" s="101">
        <v>0</v>
      </c>
      <c r="AC109" s="96" t="s">
        <v>385</v>
      </c>
      <c r="AD109" s="101">
        <v>0</v>
      </c>
      <c r="AE109" s="101">
        <v>0</v>
      </c>
      <c r="AF109" s="101">
        <v>0</v>
      </c>
      <c r="AG109" s="97">
        <v>1</v>
      </c>
      <c r="AH109" s="101">
        <v>0</v>
      </c>
      <c r="AI109" s="101">
        <v>0</v>
      </c>
    </row>
    <row r="110" spans="1:35" ht="18" x14ac:dyDescent="0.4">
      <c r="A110" s="96" t="s">
        <v>387</v>
      </c>
      <c r="B110" s="101">
        <v>0</v>
      </c>
      <c r="C110" s="101">
        <v>0</v>
      </c>
      <c r="D110" s="101">
        <v>0</v>
      </c>
      <c r="E110" s="97">
        <v>1</v>
      </c>
      <c r="F110" s="101">
        <v>0</v>
      </c>
      <c r="G110" s="101">
        <v>0</v>
      </c>
      <c r="H110" s="96" t="s">
        <v>387</v>
      </c>
      <c r="I110" s="101">
        <v>0</v>
      </c>
      <c r="J110" s="101">
        <v>0</v>
      </c>
      <c r="K110" s="101">
        <v>0</v>
      </c>
      <c r="L110" s="97">
        <v>1</v>
      </c>
      <c r="M110" s="101">
        <v>0</v>
      </c>
      <c r="N110" s="101">
        <v>0</v>
      </c>
      <c r="O110" s="96" t="s">
        <v>387</v>
      </c>
      <c r="P110" s="101">
        <v>0</v>
      </c>
      <c r="Q110" s="101">
        <v>0</v>
      </c>
      <c r="R110" s="101">
        <v>0</v>
      </c>
      <c r="S110" s="97">
        <v>1</v>
      </c>
      <c r="T110" s="101">
        <v>0</v>
      </c>
      <c r="U110" s="101">
        <v>0</v>
      </c>
      <c r="V110" s="96" t="s">
        <v>387</v>
      </c>
      <c r="W110" s="101">
        <v>0</v>
      </c>
      <c r="X110" s="101">
        <v>0</v>
      </c>
      <c r="Y110" s="101">
        <v>0</v>
      </c>
      <c r="Z110" s="97">
        <v>1</v>
      </c>
      <c r="AA110" s="101">
        <v>0</v>
      </c>
      <c r="AB110" s="101">
        <v>0</v>
      </c>
      <c r="AC110" s="96" t="s">
        <v>387</v>
      </c>
      <c r="AD110" s="101">
        <v>0</v>
      </c>
      <c r="AE110" s="101">
        <v>0</v>
      </c>
      <c r="AF110" s="101">
        <v>0</v>
      </c>
      <c r="AG110" s="97">
        <v>1</v>
      </c>
      <c r="AH110" s="101">
        <v>0</v>
      </c>
      <c r="AI110" s="101">
        <v>0</v>
      </c>
    </row>
    <row r="111" spans="1:35" ht="18" x14ac:dyDescent="0.4">
      <c r="A111" s="96" t="s">
        <v>271</v>
      </c>
      <c r="B111" s="101">
        <v>0</v>
      </c>
      <c r="C111" s="101">
        <v>0</v>
      </c>
      <c r="D111" s="101">
        <v>0</v>
      </c>
      <c r="E111" s="97">
        <v>1</v>
      </c>
      <c r="F111" s="101">
        <v>0</v>
      </c>
      <c r="G111" s="101">
        <v>0</v>
      </c>
      <c r="H111" s="96" t="s">
        <v>271</v>
      </c>
      <c r="I111" s="101">
        <v>0</v>
      </c>
      <c r="J111" s="101">
        <v>0</v>
      </c>
      <c r="K111" s="101">
        <v>0</v>
      </c>
      <c r="L111" s="97">
        <v>1</v>
      </c>
      <c r="M111" s="101">
        <v>0</v>
      </c>
      <c r="N111" s="101">
        <v>0</v>
      </c>
      <c r="O111" s="96" t="s">
        <v>271</v>
      </c>
      <c r="P111" s="101">
        <v>0</v>
      </c>
      <c r="Q111" s="101">
        <v>0</v>
      </c>
      <c r="R111" s="101">
        <v>0</v>
      </c>
      <c r="S111" s="97">
        <v>1</v>
      </c>
      <c r="T111" s="101">
        <v>0</v>
      </c>
      <c r="U111" s="101">
        <v>0</v>
      </c>
      <c r="V111" s="96" t="s">
        <v>271</v>
      </c>
      <c r="W111" s="101">
        <v>0</v>
      </c>
      <c r="X111" s="101">
        <v>0</v>
      </c>
      <c r="Y111" s="101">
        <v>0</v>
      </c>
      <c r="Z111" s="97">
        <v>1</v>
      </c>
      <c r="AA111" s="101">
        <v>0</v>
      </c>
      <c r="AB111" s="101">
        <v>0</v>
      </c>
      <c r="AC111" s="96" t="s">
        <v>271</v>
      </c>
      <c r="AD111" s="101">
        <v>0</v>
      </c>
      <c r="AE111" s="101">
        <v>0</v>
      </c>
      <c r="AF111" s="101">
        <v>0</v>
      </c>
      <c r="AG111" s="97">
        <v>1</v>
      </c>
      <c r="AH111" s="101">
        <v>0</v>
      </c>
      <c r="AI111" s="101">
        <v>0</v>
      </c>
    </row>
    <row r="112" spans="1:35" ht="18" x14ac:dyDescent="0.4">
      <c r="A112" s="96" t="s">
        <v>222</v>
      </c>
      <c r="B112" s="101">
        <v>0</v>
      </c>
      <c r="C112" s="101">
        <v>0</v>
      </c>
      <c r="D112" s="101">
        <v>0</v>
      </c>
      <c r="E112" s="97">
        <v>1</v>
      </c>
      <c r="F112" s="101">
        <v>0</v>
      </c>
      <c r="G112" s="101">
        <v>0</v>
      </c>
      <c r="H112" s="96" t="s">
        <v>222</v>
      </c>
      <c r="I112" s="101">
        <v>0</v>
      </c>
      <c r="J112" s="101">
        <v>0</v>
      </c>
      <c r="K112" s="101">
        <v>0</v>
      </c>
      <c r="L112" s="97">
        <v>1</v>
      </c>
      <c r="M112" s="101">
        <v>0</v>
      </c>
      <c r="N112" s="101">
        <v>0</v>
      </c>
      <c r="O112" s="96" t="s">
        <v>222</v>
      </c>
      <c r="P112" s="101">
        <v>0</v>
      </c>
      <c r="Q112" s="101">
        <v>0</v>
      </c>
      <c r="R112" s="101">
        <v>0</v>
      </c>
      <c r="S112" s="97">
        <v>1</v>
      </c>
      <c r="T112" s="101">
        <v>0</v>
      </c>
      <c r="U112" s="101">
        <v>0</v>
      </c>
      <c r="V112" s="96" t="s">
        <v>222</v>
      </c>
      <c r="W112" s="101">
        <v>0</v>
      </c>
      <c r="X112" s="101">
        <v>0</v>
      </c>
      <c r="Y112" s="101">
        <v>0</v>
      </c>
      <c r="Z112" s="97">
        <v>1</v>
      </c>
      <c r="AA112" s="101">
        <v>0</v>
      </c>
      <c r="AB112" s="101">
        <v>0</v>
      </c>
      <c r="AC112" s="96" t="s">
        <v>222</v>
      </c>
      <c r="AD112" s="101">
        <v>0</v>
      </c>
      <c r="AE112" s="101">
        <v>0</v>
      </c>
      <c r="AF112" s="101">
        <v>0</v>
      </c>
      <c r="AG112" s="97">
        <v>1</v>
      </c>
      <c r="AH112" s="101">
        <v>0</v>
      </c>
      <c r="AI112" s="101">
        <v>0</v>
      </c>
    </row>
    <row r="113" spans="1:35" ht="18" x14ac:dyDescent="0.4">
      <c r="A113" s="96" t="s">
        <v>389</v>
      </c>
      <c r="B113" s="101">
        <v>0</v>
      </c>
      <c r="C113" s="101">
        <v>0</v>
      </c>
      <c r="D113" s="101">
        <v>0</v>
      </c>
      <c r="E113" s="97">
        <v>1</v>
      </c>
      <c r="F113" s="101">
        <v>0</v>
      </c>
      <c r="G113" s="101">
        <v>0</v>
      </c>
      <c r="H113" s="96" t="s">
        <v>389</v>
      </c>
      <c r="I113" s="101">
        <v>0</v>
      </c>
      <c r="J113" s="101">
        <v>0</v>
      </c>
      <c r="K113" s="101">
        <v>0</v>
      </c>
      <c r="L113" s="97">
        <v>1</v>
      </c>
      <c r="M113" s="101">
        <v>0</v>
      </c>
      <c r="N113" s="101">
        <v>0</v>
      </c>
      <c r="O113" s="96" t="s">
        <v>389</v>
      </c>
      <c r="P113" s="101">
        <v>0</v>
      </c>
      <c r="Q113" s="101">
        <v>0</v>
      </c>
      <c r="R113" s="101">
        <v>0</v>
      </c>
      <c r="S113" s="97">
        <v>1</v>
      </c>
      <c r="T113" s="101">
        <v>0</v>
      </c>
      <c r="U113" s="101">
        <v>0</v>
      </c>
      <c r="V113" s="96" t="s">
        <v>389</v>
      </c>
      <c r="W113" s="101">
        <v>0</v>
      </c>
      <c r="X113" s="101">
        <v>0</v>
      </c>
      <c r="Y113" s="101">
        <v>0</v>
      </c>
      <c r="Z113" s="97">
        <v>1</v>
      </c>
      <c r="AA113" s="101">
        <v>0</v>
      </c>
      <c r="AB113" s="101">
        <v>0</v>
      </c>
      <c r="AC113" s="96" t="s">
        <v>389</v>
      </c>
      <c r="AD113" s="101">
        <v>0</v>
      </c>
      <c r="AE113" s="101">
        <v>0</v>
      </c>
      <c r="AF113" s="101">
        <v>0</v>
      </c>
      <c r="AG113" s="97">
        <v>1</v>
      </c>
      <c r="AH113" s="101">
        <v>0</v>
      </c>
      <c r="AI113" s="101">
        <v>0</v>
      </c>
    </row>
    <row r="114" spans="1:35" ht="18" x14ac:dyDescent="0.4">
      <c r="A114" s="96" t="s">
        <v>669</v>
      </c>
      <c r="B114" s="101">
        <v>0</v>
      </c>
      <c r="C114" s="101">
        <v>0</v>
      </c>
      <c r="D114" s="101">
        <v>0</v>
      </c>
      <c r="E114" s="97">
        <v>1</v>
      </c>
      <c r="F114" s="101">
        <v>0</v>
      </c>
      <c r="G114" s="101">
        <v>0</v>
      </c>
      <c r="H114" s="96" t="s">
        <v>669</v>
      </c>
      <c r="I114" s="101">
        <v>0</v>
      </c>
      <c r="J114" s="101">
        <v>0</v>
      </c>
      <c r="K114" s="101">
        <v>0</v>
      </c>
      <c r="L114" s="97">
        <v>1</v>
      </c>
      <c r="M114" s="101">
        <v>0</v>
      </c>
      <c r="N114" s="101">
        <v>0</v>
      </c>
      <c r="O114" s="96" t="s">
        <v>669</v>
      </c>
      <c r="P114" s="101">
        <v>0</v>
      </c>
      <c r="Q114" s="101">
        <v>0</v>
      </c>
      <c r="R114" s="101">
        <v>0</v>
      </c>
      <c r="S114" s="97">
        <v>1</v>
      </c>
      <c r="T114" s="101">
        <v>0</v>
      </c>
      <c r="U114" s="101">
        <v>0</v>
      </c>
      <c r="V114" s="96" t="s">
        <v>669</v>
      </c>
      <c r="W114" s="101">
        <v>0</v>
      </c>
      <c r="X114" s="101">
        <v>0</v>
      </c>
      <c r="Y114" s="101">
        <v>0</v>
      </c>
      <c r="Z114" s="97">
        <v>1</v>
      </c>
      <c r="AA114" s="101">
        <v>0</v>
      </c>
      <c r="AB114" s="101">
        <v>0</v>
      </c>
      <c r="AC114" s="96" t="s">
        <v>669</v>
      </c>
      <c r="AD114" s="101">
        <v>0</v>
      </c>
      <c r="AE114" s="101">
        <v>0</v>
      </c>
      <c r="AF114" s="101">
        <v>0</v>
      </c>
      <c r="AG114" s="97">
        <v>1</v>
      </c>
      <c r="AH114" s="101">
        <v>0</v>
      </c>
      <c r="AI114" s="101">
        <v>0</v>
      </c>
    </row>
    <row r="115" spans="1:35" ht="18" x14ac:dyDescent="0.4">
      <c r="A115" s="96" t="s">
        <v>390</v>
      </c>
      <c r="B115" s="101">
        <v>0</v>
      </c>
      <c r="C115" s="101">
        <v>0</v>
      </c>
      <c r="D115" s="101">
        <v>0</v>
      </c>
      <c r="E115" s="97">
        <v>1</v>
      </c>
      <c r="F115" s="101">
        <v>0</v>
      </c>
      <c r="G115" s="101">
        <v>0</v>
      </c>
      <c r="H115" s="96" t="s">
        <v>390</v>
      </c>
      <c r="I115" s="101">
        <v>0</v>
      </c>
      <c r="J115" s="101">
        <v>0</v>
      </c>
      <c r="K115" s="101">
        <v>0</v>
      </c>
      <c r="L115" s="97">
        <v>1</v>
      </c>
      <c r="M115" s="101">
        <v>0</v>
      </c>
      <c r="N115" s="101">
        <v>0</v>
      </c>
      <c r="O115" s="96" t="s">
        <v>390</v>
      </c>
      <c r="P115" s="101">
        <v>0</v>
      </c>
      <c r="Q115" s="101">
        <v>0</v>
      </c>
      <c r="R115" s="101">
        <v>0</v>
      </c>
      <c r="S115" s="97">
        <v>1</v>
      </c>
      <c r="T115" s="101">
        <v>0</v>
      </c>
      <c r="U115" s="101">
        <v>0</v>
      </c>
      <c r="V115" s="96" t="s">
        <v>390</v>
      </c>
      <c r="W115" s="101">
        <v>0</v>
      </c>
      <c r="X115" s="101">
        <v>0</v>
      </c>
      <c r="Y115" s="101">
        <v>0</v>
      </c>
      <c r="Z115" s="97">
        <v>1</v>
      </c>
      <c r="AA115" s="101">
        <v>0</v>
      </c>
      <c r="AB115" s="101">
        <v>0</v>
      </c>
      <c r="AC115" s="96" t="s">
        <v>390</v>
      </c>
      <c r="AD115" s="101">
        <v>0</v>
      </c>
      <c r="AE115" s="101">
        <v>0</v>
      </c>
      <c r="AF115" s="101">
        <v>0</v>
      </c>
      <c r="AG115" s="97">
        <v>1</v>
      </c>
      <c r="AH115" s="101">
        <v>0</v>
      </c>
      <c r="AI115" s="101">
        <v>0</v>
      </c>
    </row>
    <row r="116" spans="1:35" ht="18" x14ac:dyDescent="0.4">
      <c r="A116" s="96" t="s">
        <v>392</v>
      </c>
      <c r="B116" s="101">
        <v>0</v>
      </c>
      <c r="C116" s="101">
        <v>0</v>
      </c>
      <c r="D116" s="101">
        <v>0</v>
      </c>
      <c r="E116" s="97">
        <v>1</v>
      </c>
      <c r="F116" s="101">
        <v>0</v>
      </c>
      <c r="G116" s="101">
        <v>0</v>
      </c>
      <c r="H116" s="96" t="s">
        <v>392</v>
      </c>
      <c r="I116" s="101">
        <v>0</v>
      </c>
      <c r="J116" s="101">
        <v>0</v>
      </c>
      <c r="K116" s="101">
        <v>0</v>
      </c>
      <c r="L116" s="97">
        <v>1</v>
      </c>
      <c r="M116" s="101">
        <v>0</v>
      </c>
      <c r="N116" s="101">
        <v>0</v>
      </c>
      <c r="O116" s="96" t="s">
        <v>392</v>
      </c>
      <c r="P116" s="101">
        <v>0</v>
      </c>
      <c r="Q116" s="101">
        <v>0</v>
      </c>
      <c r="R116" s="101">
        <v>0</v>
      </c>
      <c r="S116" s="97">
        <v>1</v>
      </c>
      <c r="T116" s="101">
        <v>0</v>
      </c>
      <c r="U116" s="101">
        <v>0</v>
      </c>
      <c r="V116" s="96" t="s">
        <v>392</v>
      </c>
      <c r="W116" s="101">
        <v>0</v>
      </c>
      <c r="X116" s="101">
        <v>0</v>
      </c>
      <c r="Y116" s="101">
        <v>0</v>
      </c>
      <c r="Z116" s="97">
        <v>1</v>
      </c>
      <c r="AA116" s="101">
        <v>0</v>
      </c>
      <c r="AB116" s="101">
        <v>0</v>
      </c>
      <c r="AC116" s="96" t="s">
        <v>392</v>
      </c>
      <c r="AD116" s="101">
        <v>0</v>
      </c>
      <c r="AE116" s="101">
        <v>0</v>
      </c>
      <c r="AF116" s="101">
        <v>0</v>
      </c>
      <c r="AG116" s="97">
        <v>1</v>
      </c>
      <c r="AH116" s="101">
        <v>0</v>
      </c>
      <c r="AI116" s="101">
        <v>0</v>
      </c>
    </row>
    <row r="117" spans="1:35" ht="18" x14ac:dyDescent="0.4">
      <c r="A117" s="96" t="s">
        <v>670</v>
      </c>
      <c r="B117" s="101">
        <v>0</v>
      </c>
      <c r="C117" s="101">
        <v>0</v>
      </c>
      <c r="D117" s="101">
        <v>0</v>
      </c>
      <c r="E117" s="97">
        <v>1</v>
      </c>
      <c r="F117" s="101">
        <v>0</v>
      </c>
      <c r="G117" s="101">
        <v>0</v>
      </c>
      <c r="H117" s="96" t="s">
        <v>670</v>
      </c>
      <c r="I117" s="101">
        <v>0</v>
      </c>
      <c r="J117" s="101">
        <v>0</v>
      </c>
      <c r="K117" s="101">
        <v>0</v>
      </c>
      <c r="L117" s="97">
        <v>1</v>
      </c>
      <c r="M117" s="101">
        <v>0</v>
      </c>
      <c r="N117" s="101">
        <v>0</v>
      </c>
      <c r="O117" s="96" t="s">
        <v>670</v>
      </c>
      <c r="P117" s="101">
        <v>0</v>
      </c>
      <c r="Q117" s="101">
        <v>0</v>
      </c>
      <c r="R117" s="101">
        <v>0</v>
      </c>
      <c r="S117" s="97">
        <v>1</v>
      </c>
      <c r="T117" s="101">
        <v>0</v>
      </c>
      <c r="U117" s="101">
        <v>0</v>
      </c>
      <c r="V117" s="96" t="s">
        <v>670</v>
      </c>
      <c r="W117" s="101">
        <v>0</v>
      </c>
      <c r="X117" s="101">
        <v>0</v>
      </c>
      <c r="Y117" s="101">
        <v>0</v>
      </c>
      <c r="Z117" s="97">
        <v>1</v>
      </c>
      <c r="AA117" s="101">
        <v>0</v>
      </c>
      <c r="AB117" s="101">
        <v>0</v>
      </c>
      <c r="AC117" s="96" t="s">
        <v>670</v>
      </c>
      <c r="AD117" s="101">
        <v>0</v>
      </c>
      <c r="AE117" s="101">
        <v>0</v>
      </c>
      <c r="AF117" s="101">
        <v>0</v>
      </c>
      <c r="AG117" s="97">
        <v>1</v>
      </c>
      <c r="AH117" s="101">
        <v>0</v>
      </c>
      <c r="AI117" s="101">
        <v>0</v>
      </c>
    </row>
    <row r="118" spans="1:35" ht="18" x14ac:dyDescent="0.4">
      <c r="A118" s="96" t="s">
        <v>393</v>
      </c>
      <c r="B118" s="101">
        <v>0</v>
      </c>
      <c r="C118" s="101">
        <v>0</v>
      </c>
      <c r="D118" s="101">
        <v>0</v>
      </c>
      <c r="E118" s="97">
        <v>1</v>
      </c>
      <c r="F118" s="101">
        <v>0</v>
      </c>
      <c r="G118" s="101">
        <v>0</v>
      </c>
      <c r="H118" s="96" t="s">
        <v>393</v>
      </c>
      <c r="I118" s="101">
        <v>0</v>
      </c>
      <c r="J118" s="101">
        <v>0</v>
      </c>
      <c r="K118" s="101">
        <v>0</v>
      </c>
      <c r="L118" s="97">
        <v>1</v>
      </c>
      <c r="M118" s="101">
        <v>0</v>
      </c>
      <c r="N118" s="101">
        <v>0</v>
      </c>
      <c r="O118" s="96" t="s">
        <v>393</v>
      </c>
      <c r="P118" s="101">
        <v>0</v>
      </c>
      <c r="Q118" s="101">
        <v>0</v>
      </c>
      <c r="R118" s="101">
        <v>0</v>
      </c>
      <c r="S118" s="97">
        <v>1</v>
      </c>
      <c r="T118" s="101">
        <v>0</v>
      </c>
      <c r="U118" s="101">
        <v>0</v>
      </c>
      <c r="V118" s="96" t="s">
        <v>393</v>
      </c>
      <c r="W118" s="101">
        <v>0</v>
      </c>
      <c r="X118" s="101">
        <v>0</v>
      </c>
      <c r="Y118" s="101">
        <v>0</v>
      </c>
      <c r="Z118" s="97">
        <v>1</v>
      </c>
      <c r="AA118" s="101">
        <v>0</v>
      </c>
      <c r="AB118" s="101">
        <v>0</v>
      </c>
      <c r="AC118" s="96" t="s">
        <v>393</v>
      </c>
      <c r="AD118" s="101">
        <v>0</v>
      </c>
      <c r="AE118" s="101">
        <v>0</v>
      </c>
      <c r="AF118" s="101">
        <v>0</v>
      </c>
      <c r="AG118" s="97">
        <v>1</v>
      </c>
      <c r="AH118" s="101">
        <v>0</v>
      </c>
      <c r="AI118" s="101">
        <v>0</v>
      </c>
    </row>
    <row r="119" spans="1:35" ht="18" x14ac:dyDescent="0.4">
      <c r="A119" s="96" t="s">
        <v>394</v>
      </c>
      <c r="B119" s="101">
        <v>0</v>
      </c>
      <c r="C119" s="101">
        <v>0</v>
      </c>
      <c r="D119" s="101">
        <v>0</v>
      </c>
      <c r="E119" s="97">
        <v>1</v>
      </c>
      <c r="F119" s="101">
        <v>0</v>
      </c>
      <c r="G119" s="101">
        <v>0</v>
      </c>
      <c r="H119" s="96" t="s">
        <v>394</v>
      </c>
      <c r="I119" s="101">
        <v>0</v>
      </c>
      <c r="J119" s="101">
        <v>0</v>
      </c>
      <c r="K119" s="101">
        <v>0</v>
      </c>
      <c r="L119" s="97">
        <v>1</v>
      </c>
      <c r="M119" s="101">
        <v>0</v>
      </c>
      <c r="N119" s="101">
        <v>0</v>
      </c>
      <c r="O119" s="96" t="s">
        <v>394</v>
      </c>
      <c r="P119" s="101">
        <v>0</v>
      </c>
      <c r="Q119" s="101">
        <v>0</v>
      </c>
      <c r="R119" s="101">
        <v>0</v>
      </c>
      <c r="S119" s="97">
        <v>1</v>
      </c>
      <c r="T119" s="101">
        <v>0</v>
      </c>
      <c r="U119" s="101">
        <v>0</v>
      </c>
      <c r="V119" s="96" t="s">
        <v>394</v>
      </c>
      <c r="W119" s="101">
        <v>0</v>
      </c>
      <c r="X119" s="101">
        <v>0</v>
      </c>
      <c r="Y119" s="101">
        <v>0</v>
      </c>
      <c r="Z119" s="97">
        <v>1</v>
      </c>
      <c r="AA119" s="101">
        <v>0</v>
      </c>
      <c r="AB119" s="101">
        <v>0</v>
      </c>
      <c r="AC119" s="96" t="s">
        <v>394</v>
      </c>
      <c r="AD119" s="101">
        <v>0</v>
      </c>
      <c r="AE119" s="101">
        <v>0</v>
      </c>
      <c r="AF119" s="101">
        <v>0</v>
      </c>
      <c r="AG119" s="97">
        <v>1</v>
      </c>
      <c r="AH119" s="101">
        <v>0</v>
      </c>
      <c r="AI119" s="101">
        <v>0</v>
      </c>
    </row>
    <row r="120" spans="1:35" ht="18" x14ac:dyDescent="0.4">
      <c r="A120" s="96" t="s">
        <v>395</v>
      </c>
      <c r="B120" s="101">
        <v>0</v>
      </c>
      <c r="C120" s="101">
        <v>0</v>
      </c>
      <c r="D120" s="101">
        <v>0</v>
      </c>
      <c r="E120" s="97">
        <v>1</v>
      </c>
      <c r="F120" s="101">
        <v>0</v>
      </c>
      <c r="G120" s="101">
        <v>0</v>
      </c>
      <c r="H120" s="96" t="s">
        <v>395</v>
      </c>
      <c r="I120" s="101">
        <v>0</v>
      </c>
      <c r="J120" s="101">
        <v>0</v>
      </c>
      <c r="K120" s="101">
        <v>0</v>
      </c>
      <c r="L120" s="97">
        <v>1</v>
      </c>
      <c r="M120" s="101">
        <v>0</v>
      </c>
      <c r="N120" s="101">
        <v>0</v>
      </c>
      <c r="O120" s="96" t="s">
        <v>395</v>
      </c>
      <c r="P120" s="101">
        <v>0</v>
      </c>
      <c r="Q120" s="101">
        <v>0</v>
      </c>
      <c r="R120" s="101">
        <v>0</v>
      </c>
      <c r="S120" s="97">
        <v>1</v>
      </c>
      <c r="T120" s="101">
        <v>0</v>
      </c>
      <c r="U120" s="101">
        <v>0</v>
      </c>
      <c r="V120" s="96" t="s">
        <v>395</v>
      </c>
      <c r="W120" s="101">
        <v>0</v>
      </c>
      <c r="X120" s="101">
        <v>0</v>
      </c>
      <c r="Y120" s="101">
        <v>0</v>
      </c>
      <c r="Z120" s="97">
        <v>1</v>
      </c>
      <c r="AA120" s="101">
        <v>0</v>
      </c>
      <c r="AB120" s="101">
        <v>0</v>
      </c>
      <c r="AC120" s="96" t="s">
        <v>395</v>
      </c>
      <c r="AD120" s="101">
        <v>0</v>
      </c>
      <c r="AE120" s="101">
        <v>0</v>
      </c>
      <c r="AF120" s="101">
        <v>0</v>
      </c>
      <c r="AG120" s="97">
        <v>1</v>
      </c>
      <c r="AH120" s="101">
        <v>0</v>
      </c>
      <c r="AI120" s="101">
        <v>0</v>
      </c>
    </row>
    <row r="121" spans="1:35" ht="18" x14ac:dyDescent="0.4">
      <c r="A121" s="96" t="s">
        <v>244</v>
      </c>
      <c r="B121" s="101">
        <v>0</v>
      </c>
      <c r="C121" s="101">
        <v>0</v>
      </c>
      <c r="D121" s="101">
        <v>0</v>
      </c>
      <c r="E121" s="97">
        <v>1</v>
      </c>
      <c r="F121" s="101">
        <v>0</v>
      </c>
      <c r="G121" s="101">
        <v>0</v>
      </c>
      <c r="H121" s="96" t="s">
        <v>244</v>
      </c>
      <c r="I121" s="101">
        <v>0</v>
      </c>
      <c r="J121" s="101">
        <v>0</v>
      </c>
      <c r="K121" s="101">
        <v>0</v>
      </c>
      <c r="L121" s="97">
        <v>1</v>
      </c>
      <c r="M121" s="101">
        <v>0</v>
      </c>
      <c r="N121" s="101">
        <v>0</v>
      </c>
      <c r="O121" s="96" t="s">
        <v>244</v>
      </c>
      <c r="P121" s="101">
        <v>0</v>
      </c>
      <c r="Q121" s="101">
        <v>0</v>
      </c>
      <c r="R121" s="101">
        <v>0</v>
      </c>
      <c r="S121" s="97">
        <v>1</v>
      </c>
      <c r="T121" s="101">
        <v>0</v>
      </c>
      <c r="U121" s="101">
        <v>0</v>
      </c>
      <c r="V121" s="96" t="s">
        <v>244</v>
      </c>
      <c r="W121" s="101">
        <v>0</v>
      </c>
      <c r="X121" s="101">
        <v>0</v>
      </c>
      <c r="Y121" s="101">
        <v>0</v>
      </c>
      <c r="Z121" s="97">
        <v>1</v>
      </c>
      <c r="AA121" s="101">
        <v>0</v>
      </c>
      <c r="AB121" s="101">
        <v>0</v>
      </c>
      <c r="AC121" s="96" t="s">
        <v>244</v>
      </c>
      <c r="AD121" s="101">
        <v>0</v>
      </c>
      <c r="AE121" s="101">
        <v>0</v>
      </c>
      <c r="AF121" s="101">
        <v>0</v>
      </c>
      <c r="AG121" s="97">
        <v>1</v>
      </c>
      <c r="AH121" s="101">
        <v>0</v>
      </c>
      <c r="AI121" s="101">
        <v>0</v>
      </c>
    </row>
    <row r="122" spans="1:35" ht="18" x14ac:dyDescent="0.4">
      <c r="A122" s="96" t="s">
        <v>257</v>
      </c>
      <c r="B122" s="101">
        <v>0</v>
      </c>
      <c r="C122" s="101">
        <v>0</v>
      </c>
      <c r="D122" s="101">
        <v>0</v>
      </c>
      <c r="E122" s="97">
        <v>1</v>
      </c>
      <c r="F122" s="101">
        <v>0</v>
      </c>
      <c r="G122" s="101">
        <v>0</v>
      </c>
      <c r="H122" s="96" t="s">
        <v>257</v>
      </c>
      <c r="I122" s="101">
        <v>0</v>
      </c>
      <c r="J122" s="101">
        <v>0</v>
      </c>
      <c r="K122" s="101">
        <v>0</v>
      </c>
      <c r="L122" s="97">
        <v>1</v>
      </c>
      <c r="M122" s="101">
        <v>0</v>
      </c>
      <c r="N122" s="101">
        <v>0</v>
      </c>
      <c r="O122" s="96" t="s">
        <v>257</v>
      </c>
      <c r="P122" s="101">
        <v>0</v>
      </c>
      <c r="Q122" s="101">
        <v>0</v>
      </c>
      <c r="R122" s="101">
        <v>0</v>
      </c>
      <c r="S122" s="97">
        <v>1</v>
      </c>
      <c r="T122" s="101">
        <v>0</v>
      </c>
      <c r="U122" s="101">
        <v>0</v>
      </c>
      <c r="V122" s="96" t="s">
        <v>257</v>
      </c>
      <c r="W122" s="101">
        <v>0</v>
      </c>
      <c r="X122" s="101">
        <v>0</v>
      </c>
      <c r="Y122" s="101">
        <v>0</v>
      </c>
      <c r="Z122" s="97">
        <v>1</v>
      </c>
      <c r="AA122" s="101">
        <v>0</v>
      </c>
      <c r="AB122" s="101">
        <v>0</v>
      </c>
      <c r="AC122" s="96" t="s">
        <v>257</v>
      </c>
      <c r="AD122" s="101">
        <v>0</v>
      </c>
      <c r="AE122" s="101">
        <v>0</v>
      </c>
      <c r="AF122" s="101">
        <v>0</v>
      </c>
      <c r="AG122" s="97">
        <v>1</v>
      </c>
      <c r="AH122" s="101">
        <v>0</v>
      </c>
      <c r="AI122" s="101">
        <v>0</v>
      </c>
    </row>
    <row r="123" spans="1:35" ht="36" x14ac:dyDescent="0.4">
      <c r="A123" s="96" t="s">
        <v>399</v>
      </c>
      <c r="B123" s="101">
        <v>0</v>
      </c>
      <c r="C123" s="101">
        <v>0</v>
      </c>
      <c r="D123" s="101">
        <v>0</v>
      </c>
      <c r="E123" s="97">
        <v>1</v>
      </c>
      <c r="F123" s="101">
        <v>0</v>
      </c>
      <c r="G123" s="101">
        <v>0</v>
      </c>
      <c r="H123" s="96" t="s">
        <v>399</v>
      </c>
      <c r="I123" s="101">
        <v>0</v>
      </c>
      <c r="J123" s="101">
        <v>0</v>
      </c>
      <c r="K123" s="101">
        <v>0</v>
      </c>
      <c r="L123" s="97">
        <v>1</v>
      </c>
      <c r="M123" s="101">
        <v>0</v>
      </c>
      <c r="N123" s="101">
        <v>0</v>
      </c>
      <c r="O123" s="96" t="s">
        <v>399</v>
      </c>
      <c r="P123" s="101">
        <v>0</v>
      </c>
      <c r="Q123" s="101">
        <v>0</v>
      </c>
      <c r="R123" s="101">
        <v>0</v>
      </c>
      <c r="S123" s="97">
        <v>1</v>
      </c>
      <c r="T123" s="101">
        <v>0</v>
      </c>
      <c r="U123" s="101">
        <v>0</v>
      </c>
      <c r="V123" s="96" t="s">
        <v>399</v>
      </c>
      <c r="W123" s="101">
        <v>0</v>
      </c>
      <c r="X123" s="101">
        <v>0</v>
      </c>
      <c r="Y123" s="101">
        <v>0</v>
      </c>
      <c r="Z123" s="97">
        <v>1</v>
      </c>
      <c r="AA123" s="101">
        <v>0</v>
      </c>
      <c r="AB123" s="101">
        <v>0</v>
      </c>
      <c r="AC123" s="96" t="s">
        <v>399</v>
      </c>
      <c r="AD123" s="101">
        <v>0</v>
      </c>
      <c r="AE123" s="101">
        <v>0</v>
      </c>
      <c r="AF123" s="101">
        <v>0</v>
      </c>
      <c r="AG123" s="97">
        <v>1</v>
      </c>
      <c r="AH123" s="101">
        <v>0</v>
      </c>
      <c r="AI123" s="101">
        <v>0</v>
      </c>
    </row>
    <row r="124" spans="1:35" ht="36" x14ac:dyDescent="0.4">
      <c r="A124" s="96" t="s">
        <v>400</v>
      </c>
      <c r="B124" s="101">
        <v>0</v>
      </c>
      <c r="C124" s="101">
        <v>0</v>
      </c>
      <c r="D124" s="101">
        <v>0</v>
      </c>
      <c r="E124" s="97">
        <v>1</v>
      </c>
      <c r="F124" s="101">
        <v>0</v>
      </c>
      <c r="G124" s="101">
        <v>0</v>
      </c>
      <c r="H124" s="96" t="s">
        <v>400</v>
      </c>
      <c r="I124" s="101">
        <v>0</v>
      </c>
      <c r="J124" s="101">
        <v>0</v>
      </c>
      <c r="K124" s="101">
        <v>0</v>
      </c>
      <c r="L124" s="97">
        <v>1</v>
      </c>
      <c r="M124" s="101">
        <v>0</v>
      </c>
      <c r="N124" s="101">
        <v>0</v>
      </c>
      <c r="O124" s="96" t="s">
        <v>400</v>
      </c>
      <c r="P124" s="101">
        <v>0</v>
      </c>
      <c r="Q124" s="101">
        <v>0</v>
      </c>
      <c r="R124" s="101">
        <v>0</v>
      </c>
      <c r="S124" s="97">
        <v>1</v>
      </c>
      <c r="T124" s="101">
        <v>0</v>
      </c>
      <c r="U124" s="101">
        <v>0</v>
      </c>
      <c r="V124" s="96" t="s">
        <v>400</v>
      </c>
      <c r="W124" s="101">
        <v>0</v>
      </c>
      <c r="X124" s="101">
        <v>0</v>
      </c>
      <c r="Y124" s="101">
        <v>0</v>
      </c>
      <c r="Z124" s="97">
        <v>1</v>
      </c>
      <c r="AA124" s="101">
        <v>0</v>
      </c>
      <c r="AB124" s="101">
        <v>0</v>
      </c>
      <c r="AC124" s="96" t="s">
        <v>400</v>
      </c>
      <c r="AD124" s="101">
        <v>0</v>
      </c>
      <c r="AE124" s="101">
        <v>0</v>
      </c>
      <c r="AF124" s="101">
        <v>0</v>
      </c>
      <c r="AG124" s="97">
        <v>1</v>
      </c>
      <c r="AH124" s="101">
        <v>0</v>
      </c>
      <c r="AI124" s="101">
        <v>0</v>
      </c>
    </row>
    <row r="125" spans="1:35" ht="18" x14ac:dyDescent="0.4">
      <c r="A125" s="96" t="s">
        <v>401</v>
      </c>
      <c r="B125" s="101">
        <v>0</v>
      </c>
      <c r="C125" s="101">
        <v>0</v>
      </c>
      <c r="D125" s="101">
        <v>0</v>
      </c>
      <c r="E125" s="97">
        <v>1</v>
      </c>
      <c r="F125" s="101">
        <v>0</v>
      </c>
      <c r="G125" s="101">
        <v>0</v>
      </c>
      <c r="H125" s="96" t="s">
        <v>401</v>
      </c>
      <c r="I125" s="101">
        <v>0</v>
      </c>
      <c r="J125" s="101">
        <v>0</v>
      </c>
      <c r="K125" s="101">
        <v>0</v>
      </c>
      <c r="L125" s="97">
        <v>1</v>
      </c>
      <c r="M125" s="101">
        <v>0</v>
      </c>
      <c r="N125" s="101">
        <v>0</v>
      </c>
      <c r="O125" s="96" t="s">
        <v>401</v>
      </c>
      <c r="P125" s="101">
        <v>0</v>
      </c>
      <c r="Q125" s="101">
        <v>0</v>
      </c>
      <c r="R125" s="101">
        <v>0</v>
      </c>
      <c r="S125" s="97">
        <v>1</v>
      </c>
      <c r="T125" s="101">
        <v>0</v>
      </c>
      <c r="U125" s="101">
        <v>0</v>
      </c>
      <c r="V125" s="96" t="s">
        <v>401</v>
      </c>
      <c r="W125" s="101">
        <v>0</v>
      </c>
      <c r="X125" s="101">
        <v>0</v>
      </c>
      <c r="Y125" s="101">
        <v>0</v>
      </c>
      <c r="Z125" s="97">
        <v>1</v>
      </c>
      <c r="AA125" s="101">
        <v>0</v>
      </c>
      <c r="AB125" s="101">
        <v>0</v>
      </c>
      <c r="AC125" s="96" t="s">
        <v>401</v>
      </c>
      <c r="AD125" s="101">
        <v>0</v>
      </c>
      <c r="AE125" s="101">
        <v>0</v>
      </c>
      <c r="AF125" s="101">
        <v>0</v>
      </c>
      <c r="AG125" s="97">
        <v>1</v>
      </c>
      <c r="AH125" s="101">
        <v>0</v>
      </c>
      <c r="AI125" s="101">
        <v>0</v>
      </c>
    </row>
    <row r="126" spans="1:35" ht="18" x14ac:dyDescent="0.4">
      <c r="A126" s="96" t="s">
        <v>402</v>
      </c>
      <c r="B126" s="101">
        <v>0</v>
      </c>
      <c r="C126" s="101">
        <v>0</v>
      </c>
      <c r="D126" s="101">
        <v>0</v>
      </c>
      <c r="E126" s="97">
        <v>1</v>
      </c>
      <c r="F126" s="101">
        <v>0</v>
      </c>
      <c r="G126" s="101">
        <v>0</v>
      </c>
      <c r="H126" s="96" t="s">
        <v>402</v>
      </c>
      <c r="I126" s="101">
        <v>0</v>
      </c>
      <c r="J126" s="101">
        <v>0</v>
      </c>
      <c r="K126" s="101">
        <v>0</v>
      </c>
      <c r="L126" s="97">
        <v>1</v>
      </c>
      <c r="M126" s="101">
        <v>0</v>
      </c>
      <c r="N126" s="101">
        <v>0</v>
      </c>
      <c r="O126" s="96" t="s">
        <v>402</v>
      </c>
      <c r="P126" s="101">
        <v>0</v>
      </c>
      <c r="Q126" s="101">
        <v>0</v>
      </c>
      <c r="R126" s="101">
        <v>0</v>
      </c>
      <c r="S126" s="97">
        <v>1</v>
      </c>
      <c r="T126" s="101">
        <v>0</v>
      </c>
      <c r="U126" s="101">
        <v>0</v>
      </c>
      <c r="V126" s="96" t="s">
        <v>402</v>
      </c>
      <c r="W126" s="101">
        <v>0</v>
      </c>
      <c r="X126" s="101">
        <v>0</v>
      </c>
      <c r="Y126" s="101">
        <v>0</v>
      </c>
      <c r="Z126" s="97">
        <v>1</v>
      </c>
      <c r="AA126" s="101">
        <v>0</v>
      </c>
      <c r="AB126" s="101">
        <v>0</v>
      </c>
      <c r="AC126" s="96" t="s">
        <v>402</v>
      </c>
      <c r="AD126" s="101">
        <v>0</v>
      </c>
      <c r="AE126" s="101">
        <v>0</v>
      </c>
      <c r="AF126" s="101">
        <v>0</v>
      </c>
      <c r="AG126" s="97">
        <v>1</v>
      </c>
      <c r="AH126" s="101">
        <v>0</v>
      </c>
      <c r="AI126" s="101">
        <v>0</v>
      </c>
    </row>
    <row r="127" spans="1:35" ht="18" x14ac:dyDescent="0.4">
      <c r="A127" s="96" t="s">
        <v>403</v>
      </c>
      <c r="B127" s="101">
        <v>0</v>
      </c>
      <c r="C127" s="101">
        <v>0</v>
      </c>
      <c r="D127" s="101">
        <v>0</v>
      </c>
      <c r="E127" s="97">
        <v>1</v>
      </c>
      <c r="F127" s="101">
        <v>0</v>
      </c>
      <c r="G127" s="101">
        <v>0</v>
      </c>
      <c r="H127" s="96" t="s">
        <v>403</v>
      </c>
      <c r="I127" s="101">
        <v>0</v>
      </c>
      <c r="J127" s="101">
        <v>0</v>
      </c>
      <c r="K127" s="101">
        <v>0</v>
      </c>
      <c r="L127" s="97">
        <v>1</v>
      </c>
      <c r="M127" s="101">
        <v>0</v>
      </c>
      <c r="N127" s="101">
        <v>0</v>
      </c>
      <c r="O127" s="96" t="s">
        <v>403</v>
      </c>
      <c r="P127" s="101">
        <v>0</v>
      </c>
      <c r="Q127" s="101">
        <v>0</v>
      </c>
      <c r="R127" s="101">
        <v>0</v>
      </c>
      <c r="S127" s="97">
        <v>1</v>
      </c>
      <c r="T127" s="101">
        <v>0</v>
      </c>
      <c r="U127" s="101">
        <v>0</v>
      </c>
      <c r="V127" s="96" t="s">
        <v>403</v>
      </c>
      <c r="W127" s="101">
        <v>0</v>
      </c>
      <c r="X127" s="101">
        <v>0</v>
      </c>
      <c r="Y127" s="101">
        <v>0</v>
      </c>
      <c r="Z127" s="97">
        <v>1</v>
      </c>
      <c r="AA127" s="101">
        <v>0</v>
      </c>
      <c r="AB127" s="101">
        <v>0</v>
      </c>
      <c r="AC127" s="96" t="s">
        <v>403</v>
      </c>
      <c r="AD127" s="101">
        <v>0</v>
      </c>
      <c r="AE127" s="101">
        <v>0</v>
      </c>
      <c r="AF127" s="101">
        <v>0</v>
      </c>
      <c r="AG127" s="97">
        <v>1</v>
      </c>
      <c r="AH127" s="101">
        <v>0</v>
      </c>
      <c r="AI127" s="101">
        <v>0</v>
      </c>
    </row>
    <row r="128" spans="1:35" ht="18" x14ac:dyDescent="0.4">
      <c r="A128" s="96" t="s">
        <v>404</v>
      </c>
      <c r="B128" s="101">
        <v>0</v>
      </c>
      <c r="C128" s="101">
        <v>0</v>
      </c>
      <c r="D128" s="101">
        <v>0</v>
      </c>
      <c r="E128" s="97">
        <v>1</v>
      </c>
      <c r="F128" s="101">
        <v>0</v>
      </c>
      <c r="G128" s="101">
        <v>0</v>
      </c>
      <c r="H128" s="96" t="s">
        <v>404</v>
      </c>
      <c r="I128" s="101">
        <v>0</v>
      </c>
      <c r="J128" s="101">
        <v>0</v>
      </c>
      <c r="K128" s="101">
        <v>0</v>
      </c>
      <c r="L128" s="97">
        <v>1</v>
      </c>
      <c r="M128" s="101">
        <v>0</v>
      </c>
      <c r="N128" s="101">
        <v>0</v>
      </c>
      <c r="O128" s="96" t="s">
        <v>404</v>
      </c>
      <c r="P128" s="101">
        <v>0</v>
      </c>
      <c r="Q128" s="101">
        <v>0</v>
      </c>
      <c r="R128" s="101">
        <v>0</v>
      </c>
      <c r="S128" s="97">
        <v>1</v>
      </c>
      <c r="T128" s="101">
        <v>0</v>
      </c>
      <c r="U128" s="101">
        <v>0</v>
      </c>
      <c r="V128" s="96" t="s">
        <v>404</v>
      </c>
      <c r="W128" s="101">
        <v>0</v>
      </c>
      <c r="X128" s="101">
        <v>0</v>
      </c>
      <c r="Y128" s="101">
        <v>0</v>
      </c>
      <c r="Z128" s="97">
        <v>1</v>
      </c>
      <c r="AA128" s="101">
        <v>0</v>
      </c>
      <c r="AB128" s="101">
        <v>0</v>
      </c>
      <c r="AC128" s="96" t="s">
        <v>404</v>
      </c>
      <c r="AD128" s="101">
        <v>0</v>
      </c>
      <c r="AE128" s="101">
        <v>0</v>
      </c>
      <c r="AF128" s="101">
        <v>0</v>
      </c>
      <c r="AG128" s="97">
        <v>1</v>
      </c>
      <c r="AH128" s="101">
        <v>0</v>
      </c>
      <c r="AI128" s="101">
        <v>0</v>
      </c>
    </row>
    <row r="129" spans="1:35" ht="18" x14ac:dyDescent="0.4">
      <c r="A129" s="96" t="s">
        <v>405</v>
      </c>
      <c r="B129" s="101">
        <v>0</v>
      </c>
      <c r="C129" s="101">
        <v>0</v>
      </c>
      <c r="D129" s="101">
        <v>0</v>
      </c>
      <c r="E129" s="97">
        <v>1</v>
      </c>
      <c r="F129" s="101">
        <v>0</v>
      </c>
      <c r="G129" s="101">
        <v>0</v>
      </c>
      <c r="H129" s="96" t="s">
        <v>405</v>
      </c>
      <c r="I129" s="101">
        <v>0</v>
      </c>
      <c r="J129" s="101">
        <v>0</v>
      </c>
      <c r="K129" s="101">
        <v>0</v>
      </c>
      <c r="L129" s="97">
        <v>1</v>
      </c>
      <c r="M129" s="101">
        <v>0</v>
      </c>
      <c r="N129" s="101">
        <v>0</v>
      </c>
      <c r="O129" s="96" t="s">
        <v>405</v>
      </c>
      <c r="P129" s="101">
        <v>0</v>
      </c>
      <c r="Q129" s="101">
        <v>0</v>
      </c>
      <c r="R129" s="101">
        <v>0</v>
      </c>
      <c r="S129" s="97">
        <v>1</v>
      </c>
      <c r="T129" s="101">
        <v>0</v>
      </c>
      <c r="U129" s="101">
        <v>0</v>
      </c>
      <c r="V129" s="96" t="s">
        <v>405</v>
      </c>
      <c r="W129" s="101">
        <v>0</v>
      </c>
      <c r="X129" s="101">
        <v>0</v>
      </c>
      <c r="Y129" s="101">
        <v>0</v>
      </c>
      <c r="Z129" s="97">
        <v>1</v>
      </c>
      <c r="AA129" s="101">
        <v>0</v>
      </c>
      <c r="AB129" s="101">
        <v>0</v>
      </c>
      <c r="AC129" s="96" t="s">
        <v>405</v>
      </c>
      <c r="AD129" s="101">
        <v>0</v>
      </c>
      <c r="AE129" s="101">
        <v>0</v>
      </c>
      <c r="AF129" s="101">
        <v>0</v>
      </c>
      <c r="AG129" s="97">
        <v>1</v>
      </c>
      <c r="AH129" s="101">
        <v>0</v>
      </c>
      <c r="AI129" s="101">
        <v>0</v>
      </c>
    </row>
    <row r="130" spans="1:35" ht="18" x14ac:dyDescent="0.4">
      <c r="A130" s="96" t="s">
        <v>406</v>
      </c>
      <c r="B130" s="101">
        <v>0</v>
      </c>
      <c r="C130" s="101">
        <v>0</v>
      </c>
      <c r="D130" s="101">
        <v>0</v>
      </c>
      <c r="E130" s="97">
        <v>1</v>
      </c>
      <c r="F130" s="101">
        <v>0</v>
      </c>
      <c r="G130" s="101">
        <v>0</v>
      </c>
      <c r="H130" s="96" t="s">
        <v>406</v>
      </c>
      <c r="I130" s="101">
        <v>0</v>
      </c>
      <c r="J130" s="101">
        <v>0</v>
      </c>
      <c r="K130" s="101">
        <v>0</v>
      </c>
      <c r="L130" s="97">
        <v>1</v>
      </c>
      <c r="M130" s="101">
        <v>0</v>
      </c>
      <c r="N130" s="101">
        <v>0</v>
      </c>
      <c r="O130" s="96" t="s">
        <v>406</v>
      </c>
      <c r="P130" s="101">
        <v>0</v>
      </c>
      <c r="Q130" s="101">
        <v>0</v>
      </c>
      <c r="R130" s="101">
        <v>0</v>
      </c>
      <c r="S130" s="97">
        <v>1</v>
      </c>
      <c r="T130" s="101">
        <v>0</v>
      </c>
      <c r="U130" s="101">
        <v>0</v>
      </c>
      <c r="V130" s="96" t="s">
        <v>406</v>
      </c>
      <c r="W130" s="101">
        <v>0</v>
      </c>
      <c r="X130" s="101">
        <v>0</v>
      </c>
      <c r="Y130" s="101">
        <v>0</v>
      </c>
      <c r="Z130" s="97">
        <v>1</v>
      </c>
      <c r="AA130" s="101">
        <v>0</v>
      </c>
      <c r="AB130" s="101">
        <v>0</v>
      </c>
      <c r="AC130" s="96" t="s">
        <v>406</v>
      </c>
      <c r="AD130" s="101">
        <v>0</v>
      </c>
      <c r="AE130" s="101">
        <v>0</v>
      </c>
      <c r="AF130" s="101">
        <v>0</v>
      </c>
      <c r="AG130" s="97">
        <v>1</v>
      </c>
      <c r="AH130" s="101">
        <v>0</v>
      </c>
      <c r="AI130" s="101">
        <v>0</v>
      </c>
    </row>
    <row r="131" spans="1:35" ht="18" x14ac:dyDescent="0.4">
      <c r="A131" s="96" t="s">
        <v>407</v>
      </c>
      <c r="B131" s="101">
        <v>0</v>
      </c>
      <c r="C131" s="101">
        <v>0</v>
      </c>
      <c r="D131" s="101">
        <v>0</v>
      </c>
      <c r="E131" s="97">
        <v>1</v>
      </c>
      <c r="F131" s="101">
        <v>0</v>
      </c>
      <c r="G131" s="101">
        <v>0</v>
      </c>
      <c r="H131" s="96" t="s">
        <v>407</v>
      </c>
      <c r="I131" s="101">
        <v>0</v>
      </c>
      <c r="J131" s="101">
        <v>0</v>
      </c>
      <c r="K131" s="101">
        <v>0</v>
      </c>
      <c r="L131" s="97">
        <v>1</v>
      </c>
      <c r="M131" s="101">
        <v>0</v>
      </c>
      <c r="N131" s="101">
        <v>0</v>
      </c>
      <c r="O131" s="96" t="s">
        <v>407</v>
      </c>
      <c r="P131" s="101">
        <v>0</v>
      </c>
      <c r="Q131" s="101">
        <v>0</v>
      </c>
      <c r="R131" s="101">
        <v>0</v>
      </c>
      <c r="S131" s="97">
        <v>1</v>
      </c>
      <c r="T131" s="101">
        <v>0</v>
      </c>
      <c r="U131" s="101">
        <v>0</v>
      </c>
      <c r="V131" s="96" t="s">
        <v>407</v>
      </c>
      <c r="W131" s="101">
        <v>0</v>
      </c>
      <c r="X131" s="101">
        <v>0</v>
      </c>
      <c r="Y131" s="101">
        <v>0</v>
      </c>
      <c r="Z131" s="97">
        <v>1</v>
      </c>
      <c r="AA131" s="101">
        <v>0</v>
      </c>
      <c r="AB131" s="101">
        <v>0</v>
      </c>
      <c r="AC131" s="96" t="s">
        <v>407</v>
      </c>
      <c r="AD131" s="101">
        <v>0</v>
      </c>
      <c r="AE131" s="101">
        <v>0</v>
      </c>
      <c r="AF131" s="101">
        <v>0</v>
      </c>
      <c r="AG131" s="97">
        <v>1</v>
      </c>
      <c r="AH131" s="101">
        <v>0</v>
      </c>
      <c r="AI131" s="101">
        <v>0</v>
      </c>
    </row>
    <row r="132" spans="1:35" ht="18" x14ac:dyDescent="0.4">
      <c r="A132" s="96" t="s">
        <v>311</v>
      </c>
      <c r="B132" s="101">
        <v>0</v>
      </c>
      <c r="C132" s="101">
        <v>0</v>
      </c>
      <c r="D132" s="101">
        <v>0</v>
      </c>
      <c r="E132" s="97">
        <v>1</v>
      </c>
      <c r="F132" s="101">
        <v>0</v>
      </c>
      <c r="G132" s="101">
        <v>0</v>
      </c>
      <c r="H132" s="96" t="s">
        <v>311</v>
      </c>
      <c r="I132" s="101">
        <v>0</v>
      </c>
      <c r="J132" s="101">
        <v>0</v>
      </c>
      <c r="K132" s="101">
        <v>0</v>
      </c>
      <c r="L132" s="97">
        <v>1</v>
      </c>
      <c r="M132" s="101">
        <v>0</v>
      </c>
      <c r="N132" s="101">
        <v>0</v>
      </c>
      <c r="O132" s="96" t="s">
        <v>311</v>
      </c>
      <c r="P132" s="101">
        <v>0</v>
      </c>
      <c r="Q132" s="101">
        <v>0</v>
      </c>
      <c r="R132" s="101">
        <v>0</v>
      </c>
      <c r="S132" s="97">
        <v>1</v>
      </c>
      <c r="T132" s="101">
        <v>0</v>
      </c>
      <c r="U132" s="101">
        <v>0</v>
      </c>
      <c r="V132" s="96" t="s">
        <v>311</v>
      </c>
      <c r="W132" s="101">
        <v>0</v>
      </c>
      <c r="X132" s="101">
        <v>0</v>
      </c>
      <c r="Y132" s="101">
        <v>0</v>
      </c>
      <c r="Z132" s="97">
        <v>1</v>
      </c>
      <c r="AA132" s="101">
        <v>0</v>
      </c>
      <c r="AB132" s="101">
        <v>0</v>
      </c>
      <c r="AC132" s="96" t="s">
        <v>311</v>
      </c>
      <c r="AD132" s="101">
        <v>0</v>
      </c>
      <c r="AE132" s="101">
        <v>0</v>
      </c>
      <c r="AF132" s="101">
        <v>0</v>
      </c>
      <c r="AG132" s="97">
        <v>1</v>
      </c>
      <c r="AH132" s="101">
        <v>0</v>
      </c>
      <c r="AI132" s="101">
        <v>0</v>
      </c>
    </row>
    <row r="133" spans="1:35" ht="18" x14ac:dyDescent="0.4">
      <c r="A133" s="96" t="s">
        <v>267</v>
      </c>
      <c r="B133" s="101">
        <v>0</v>
      </c>
      <c r="C133" s="101">
        <v>0</v>
      </c>
      <c r="D133" s="101">
        <v>0</v>
      </c>
      <c r="E133" s="97">
        <v>1</v>
      </c>
      <c r="F133" s="101">
        <v>0</v>
      </c>
      <c r="G133" s="101">
        <v>0</v>
      </c>
      <c r="H133" s="96" t="s">
        <v>267</v>
      </c>
      <c r="I133" s="101">
        <v>0</v>
      </c>
      <c r="J133" s="101">
        <v>0</v>
      </c>
      <c r="K133" s="101">
        <v>0</v>
      </c>
      <c r="L133" s="97">
        <v>1</v>
      </c>
      <c r="M133" s="101">
        <v>0</v>
      </c>
      <c r="N133" s="101">
        <v>0</v>
      </c>
      <c r="O133" s="96" t="s">
        <v>267</v>
      </c>
      <c r="P133" s="101">
        <v>0</v>
      </c>
      <c r="Q133" s="101">
        <v>0</v>
      </c>
      <c r="R133" s="101">
        <v>0</v>
      </c>
      <c r="S133" s="97">
        <v>1</v>
      </c>
      <c r="T133" s="101">
        <v>0</v>
      </c>
      <c r="U133" s="101">
        <v>0</v>
      </c>
      <c r="V133" s="96" t="s">
        <v>267</v>
      </c>
      <c r="W133" s="101">
        <v>0</v>
      </c>
      <c r="X133" s="101">
        <v>0</v>
      </c>
      <c r="Y133" s="101">
        <v>0</v>
      </c>
      <c r="Z133" s="97">
        <v>1</v>
      </c>
      <c r="AA133" s="101">
        <v>0</v>
      </c>
      <c r="AB133" s="101">
        <v>0</v>
      </c>
      <c r="AC133" s="96" t="s">
        <v>267</v>
      </c>
      <c r="AD133" s="101">
        <v>0</v>
      </c>
      <c r="AE133" s="101">
        <v>0</v>
      </c>
      <c r="AF133" s="101">
        <v>0</v>
      </c>
      <c r="AG133" s="97">
        <v>1</v>
      </c>
      <c r="AH133" s="101">
        <v>0</v>
      </c>
      <c r="AI133" s="101">
        <v>0</v>
      </c>
    </row>
    <row r="134" spans="1:35" ht="18" x14ac:dyDescent="0.4">
      <c r="A134" s="96" t="s">
        <v>226</v>
      </c>
      <c r="B134" s="101">
        <v>0</v>
      </c>
      <c r="C134" s="101">
        <v>0</v>
      </c>
      <c r="D134" s="101">
        <v>0</v>
      </c>
      <c r="E134" s="97">
        <v>1</v>
      </c>
      <c r="F134" s="101">
        <v>0</v>
      </c>
      <c r="G134" s="101">
        <v>0</v>
      </c>
      <c r="H134" s="96" t="s">
        <v>226</v>
      </c>
      <c r="I134" s="101">
        <v>0</v>
      </c>
      <c r="J134" s="101">
        <v>0</v>
      </c>
      <c r="K134" s="101">
        <v>0</v>
      </c>
      <c r="L134" s="97">
        <v>1</v>
      </c>
      <c r="M134" s="101">
        <v>0</v>
      </c>
      <c r="N134" s="101">
        <v>0</v>
      </c>
      <c r="O134" s="96" t="s">
        <v>226</v>
      </c>
      <c r="P134" s="101">
        <v>0</v>
      </c>
      <c r="Q134" s="101">
        <v>0</v>
      </c>
      <c r="R134" s="101">
        <v>0</v>
      </c>
      <c r="S134" s="97">
        <v>1</v>
      </c>
      <c r="T134" s="101">
        <v>0</v>
      </c>
      <c r="U134" s="101">
        <v>0</v>
      </c>
      <c r="V134" s="96" t="s">
        <v>226</v>
      </c>
      <c r="W134" s="101">
        <v>0</v>
      </c>
      <c r="X134" s="101">
        <v>0</v>
      </c>
      <c r="Y134" s="101">
        <v>0</v>
      </c>
      <c r="Z134" s="97">
        <v>1</v>
      </c>
      <c r="AA134" s="101">
        <v>0</v>
      </c>
      <c r="AB134" s="101">
        <v>0</v>
      </c>
      <c r="AC134" s="96" t="s">
        <v>226</v>
      </c>
      <c r="AD134" s="101">
        <v>0</v>
      </c>
      <c r="AE134" s="101">
        <v>0</v>
      </c>
      <c r="AF134" s="101">
        <v>0</v>
      </c>
      <c r="AG134" s="97">
        <v>1</v>
      </c>
      <c r="AH134" s="101">
        <v>0</v>
      </c>
      <c r="AI134" s="101">
        <v>0</v>
      </c>
    </row>
    <row r="135" spans="1:35" ht="36" x14ac:dyDescent="0.4">
      <c r="A135" s="96" t="s">
        <v>410</v>
      </c>
      <c r="B135" s="101">
        <v>0</v>
      </c>
      <c r="C135" s="101">
        <v>0</v>
      </c>
      <c r="D135" s="101">
        <v>0</v>
      </c>
      <c r="E135" s="97">
        <v>1</v>
      </c>
      <c r="F135" s="101">
        <v>0</v>
      </c>
      <c r="G135" s="101">
        <v>0</v>
      </c>
      <c r="H135" s="96" t="s">
        <v>410</v>
      </c>
      <c r="I135" s="101">
        <v>0</v>
      </c>
      <c r="J135" s="101">
        <v>0</v>
      </c>
      <c r="K135" s="101">
        <v>0</v>
      </c>
      <c r="L135" s="97">
        <v>1</v>
      </c>
      <c r="M135" s="101">
        <v>0</v>
      </c>
      <c r="N135" s="101">
        <v>0</v>
      </c>
      <c r="O135" s="96" t="s">
        <v>410</v>
      </c>
      <c r="P135" s="101">
        <v>0</v>
      </c>
      <c r="Q135" s="101">
        <v>0</v>
      </c>
      <c r="R135" s="101">
        <v>0</v>
      </c>
      <c r="S135" s="97">
        <v>1</v>
      </c>
      <c r="T135" s="101">
        <v>0</v>
      </c>
      <c r="U135" s="101">
        <v>0</v>
      </c>
      <c r="V135" s="96" t="s">
        <v>410</v>
      </c>
      <c r="W135" s="101">
        <v>0</v>
      </c>
      <c r="X135" s="101">
        <v>0</v>
      </c>
      <c r="Y135" s="101">
        <v>0</v>
      </c>
      <c r="Z135" s="97">
        <v>1</v>
      </c>
      <c r="AA135" s="101">
        <v>0</v>
      </c>
      <c r="AB135" s="101">
        <v>0</v>
      </c>
      <c r="AC135" s="96" t="s">
        <v>410</v>
      </c>
      <c r="AD135" s="101">
        <v>0</v>
      </c>
      <c r="AE135" s="101">
        <v>0</v>
      </c>
      <c r="AF135" s="101">
        <v>0</v>
      </c>
      <c r="AG135" s="97">
        <v>1</v>
      </c>
      <c r="AH135" s="101">
        <v>0</v>
      </c>
      <c r="AI135" s="101">
        <v>0</v>
      </c>
    </row>
    <row r="136" spans="1:35" ht="18" x14ac:dyDescent="0.4">
      <c r="A136" s="101">
        <v>0</v>
      </c>
      <c r="B136" s="101">
        <v>0</v>
      </c>
      <c r="C136" s="101">
        <v>0</v>
      </c>
      <c r="D136" s="101">
        <v>0</v>
      </c>
      <c r="E136" s="97">
        <v>1</v>
      </c>
      <c r="F136" s="101">
        <v>0</v>
      </c>
      <c r="G136" s="101">
        <v>0</v>
      </c>
      <c r="H136" s="101">
        <v>0</v>
      </c>
      <c r="I136" s="101">
        <v>0</v>
      </c>
      <c r="J136" s="101">
        <v>0</v>
      </c>
      <c r="K136" s="101">
        <v>0</v>
      </c>
      <c r="L136" s="97">
        <v>1</v>
      </c>
      <c r="M136" s="101">
        <v>0</v>
      </c>
      <c r="N136" s="101">
        <v>0</v>
      </c>
      <c r="O136" s="101">
        <v>0</v>
      </c>
      <c r="P136" s="101">
        <v>0</v>
      </c>
      <c r="Q136" s="101">
        <v>0</v>
      </c>
      <c r="R136" s="101">
        <v>0</v>
      </c>
      <c r="S136" s="97">
        <v>1</v>
      </c>
      <c r="T136" s="101">
        <v>0</v>
      </c>
      <c r="U136" s="101">
        <v>0</v>
      </c>
      <c r="V136" s="101">
        <v>0</v>
      </c>
      <c r="W136" s="101">
        <v>0</v>
      </c>
      <c r="X136" s="101">
        <v>0</v>
      </c>
      <c r="Y136" s="101">
        <v>0</v>
      </c>
      <c r="Z136" s="97">
        <v>1</v>
      </c>
      <c r="AA136" s="101">
        <v>0</v>
      </c>
      <c r="AB136" s="101">
        <v>0</v>
      </c>
      <c r="AC136" s="101">
        <v>0</v>
      </c>
      <c r="AD136" s="101">
        <v>0</v>
      </c>
      <c r="AE136" s="101">
        <v>0</v>
      </c>
      <c r="AF136" s="101">
        <v>0</v>
      </c>
      <c r="AG136" s="97">
        <v>1</v>
      </c>
      <c r="AH136" s="101">
        <v>0</v>
      </c>
      <c r="AI136" s="101">
        <v>0</v>
      </c>
    </row>
    <row r="137" spans="1:35" ht="18" x14ac:dyDescent="0.4">
      <c r="A137" s="101">
        <v>0</v>
      </c>
      <c r="B137" s="101">
        <v>0</v>
      </c>
      <c r="C137" s="101">
        <v>0</v>
      </c>
      <c r="D137" s="101">
        <v>0</v>
      </c>
      <c r="E137" s="97">
        <v>1</v>
      </c>
      <c r="F137" s="101">
        <v>0</v>
      </c>
      <c r="G137" s="101">
        <v>0</v>
      </c>
      <c r="H137" s="101">
        <v>0</v>
      </c>
      <c r="I137" s="101">
        <v>0</v>
      </c>
      <c r="J137" s="101">
        <v>0</v>
      </c>
      <c r="K137" s="101">
        <v>0</v>
      </c>
      <c r="L137" s="97">
        <v>1</v>
      </c>
      <c r="M137" s="101">
        <v>0</v>
      </c>
      <c r="N137" s="101">
        <v>0</v>
      </c>
      <c r="O137" s="101">
        <v>0</v>
      </c>
      <c r="P137" s="101">
        <v>0</v>
      </c>
      <c r="Q137" s="101">
        <v>0</v>
      </c>
      <c r="R137" s="101">
        <v>0</v>
      </c>
      <c r="S137" s="97">
        <v>1</v>
      </c>
      <c r="T137" s="101">
        <v>0</v>
      </c>
      <c r="U137" s="101">
        <v>0</v>
      </c>
      <c r="V137" s="101">
        <v>0</v>
      </c>
      <c r="W137" s="101">
        <v>0</v>
      </c>
      <c r="X137" s="101">
        <v>0</v>
      </c>
      <c r="Y137" s="101">
        <v>0</v>
      </c>
      <c r="Z137" s="97">
        <v>1</v>
      </c>
      <c r="AA137" s="101">
        <v>0</v>
      </c>
      <c r="AB137" s="101">
        <v>0</v>
      </c>
      <c r="AC137" s="101">
        <v>0</v>
      </c>
      <c r="AD137" s="101">
        <v>0</v>
      </c>
      <c r="AE137" s="101">
        <v>0</v>
      </c>
      <c r="AF137" s="101">
        <v>0</v>
      </c>
      <c r="AG137" s="97">
        <v>1</v>
      </c>
      <c r="AH137" s="101">
        <v>0</v>
      </c>
      <c r="AI137" s="101">
        <v>0</v>
      </c>
    </row>
    <row r="138" spans="1:35" ht="18" x14ac:dyDescent="0.4">
      <c r="A138" s="101">
        <v>0</v>
      </c>
      <c r="B138" s="101">
        <v>0</v>
      </c>
      <c r="C138" s="101">
        <v>0</v>
      </c>
      <c r="D138" s="101">
        <v>0</v>
      </c>
      <c r="E138" s="97">
        <v>1</v>
      </c>
      <c r="F138" s="101">
        <v>0</v>
      </c>
      <c r="G138" s="101">
        <v>0</v>
      </c>
      <c r="H138" s="101">
        <v>0</v>
      </c>
      <c r="I138" s="101">
        <v>0</v>
      </c>
      <c r="J138" s="101">
        <v>0</v>
      </c>
      <c r="K138" s="101">
        <v>0</v>
      </c>
      <c r="L138" s="97">
        <v>1</v>
      </c>
      <c r="M138" s="101">
        <v>0</v>
      </c>
      <c r="N138" s="101">
        <v>0</v>
      </c>
      <c r="O138" s="101">
        <v>0</v>
      </c>
      <c r="P138" s="101">
        <v>0</v>
      </c>
      <c r="Q138" s="101">
        <v>0</v>
      </c>
      <c r="R138" s="101">
        <v>0</v>
      </c>
      <c r="S138" s="97">
        <v>1</v>
      </c>
      <c r="T138" s="101">
        <v>0</v>
      </c>
      <c r="U138" s="101">
        <v>0</v>
      </c>
      <c r="V138" s="101">
        <v>0</v>
      </c>
      <c r="W138" s="101">
        <v>0</v>
      </c>
      <c r="X138" s="101">
        <v>0</v>
      </c>
      <c r="Y138" s="101">
        <v>0</v>
      </c>
      <c r="Z138" s="97">
        <v>1</v>
      </c>
      <c r="AA138" s="101">
        <v>0</v>
      </c>
      <c r="AB138" s="101">
        <v>0</v>
      </c>
      <c r="AC138" s="101">
        <v>0</v>
      </c>
      <c r="AD138" s="101">
        <v>0</v>
      </c>
      <c r="AE138" s="101">
        <v>0</v>
      </c>
      <c r="AF138" s="101">
        <v>0</v>
      </c>
      <c r="AG138" s="97">
        <v>1</v>
      </c>
      <c r="AH138" s="101">
        <v>0</v>
      </c>
      <c r="AI138" s="101">
        <v>0</v>
      </c>
    </row>
    <row r="139" spans="1:35" ht="18" x14ac:dyDescent="0.4">
      <c r="A139" s="101">
        <v>0</v>
      </c>
      <c r="B139" s="101">
        <v>0</v>
      </c>
      <c r="C139" s="101">
        <v>0</v>
      </c>
      <c r="D139" s="101">
        <v>0</v>
      </c>
      <c r="E139" s="97">
        <v>1</v>
      </c>
      <c r="F139" s="101">
        <v>0</v>
      </c>
      <c r="G139" s="101">
        <v>0</v>
      </c>
      <c r="H139" s="101">
        <v>0</v>
      </c>
      <c r="I139" s="101">
        <v>0</v>
      </c>
      <c r="J139" s="101">
        <v>0</v>
      </c>
      <c r="K139" s="101">
        <v>0</v>
      </c>
      <c r="L139" s="97">
        <v>1</v>
      </c>
      <c r="M139" s="101">
        <v>0</v>
      </c>
      <c r="N139" s="101">
        <v>0</v>
      </c>
      <c r="O139" s="101">
        <v>0</v>
      </c>
      <c r="P139" s="101">
        <v>0</v>
      </c>
      <c r="Q139" s="101">
        <v>0</v>
      </c>
      <c r="R139" s="101">
        <v>0</v>
      </c>
      <c r="S139" s="97">
        <v>1</v>
      </c>
      <c r="T139" s="101">
        <v>0</v>
      </c>
      <c r="U139" s="101">
        <v>0</v>
      </c>
      <c r="V139" s="101">
        <v>0</v>
      </c>
      <c r="W139" s="101">
        <v>0</v>
      </c>
      <c r="X139" s="101">
        <v>0</v>
      </c>
      <c r="Y139" s="101">
        <v>0</v>
      </c>
      <c r="Z139" s="97">
        <v>1</v>
      </c>
      <c r="AA139" s="101">
        <v>0</v>
      </c>
      <c r="AB139" s="101">
        <v>0</v>
      </c>
      <c r="AC139" s="101">
        <v>0</v>
      </c>
      <c r="AD139" s="101">
        <v>0</v>
      </c>
      <c r="AE139" s="101">
        <v>0</v>
      </c>
      <c r="AF139" s="101">
        <v>0</v>
      </c>
      <c r="AG139" s="97">
        <v>1</v>
      </c>
      <c r="AH139" s="101">
        <v>0</v>
      </c>
      <c r="AI139" s="101">
        <v>0</v>
      </c>
    </row>
    <row r="140" spans="1:35" ht="18" x14ac:dyDescent="0.4">
      <c r="A140" s="101">
        <v>0</v>
      </c>
      <c r="B140" s="101">
        <v>0</v>
      </c>
      <c r="C140" s="101">
        <v>0</v>
      </c>
      <c r="D140" s="101">
        <v>0</v>
      </c>
      <c r="E140" s="97">
        <v>1</v>
      </c>
      <c r="F140" s="101">
        <v>0</v>
      </c>
      <c r="G140" s="101">
        <v>0</v>
      </c>
      <c r="H140" s="101">
        <v>0</v>
      </c>
      <c r="I140" s="101">
        <v>0</v>
      </c>
      <c r="J140" s="101">
        <v>0</v>
      </c>
      <c r="K140" s="101">
        <v>0</v>
      </c>
      <c r="L140" s="97">
        <v>1</v>
      </c>
      <c r="M140" s="101">
        <v>0</v>
      </c>
      <c r="N140" s="101">
        <v>0</v>
      </c>
      <c r="O140" s="101">
        <v>0</v>
      </c>
      <c r="P140" s="101">
        <v>0</v>
      </c>
      <c r="Q140" s="101">
        <v>0</v>
      </c>
      <c r="R140" s="101">
        <v>0</v>
      </c>
      <c r="S140" s="97">
        <v>1</v>
      </c>
      <c r="T140" s="101">
        <v>0</v>
      </c>
      <c r="U140" s="101">
        <v>0</v>
      </c>
      <c r="V140" s="101">
        <v>0</v>
      </c>
      <c r="W140" s="101">
        <v>0</v>
      </c>
      <c r="X140" s="101">
        <v>0</v>
      </c>
      <c r="Y140" s="101">
        <v>0</v>
      </c>
      <c r="Z140" s="97">
        <v>1</v>
      </c>
      <c r="AA140" s="101">
        <v>0</v>
      </c>
      <c r="AB140" s="101">
        <v>0</v>
      </c>
      <c r="AC140" s="101">
        <v>0</v>
      </c>
      <c r="AD140" s="101">
        <v>0</v>
      </c>
      <c r="AE140" s="101">
        <v>0</v>
      </c>
      <c r="AF140" s="101">
        <v>0</v>
      </c>
      <c r="AG140" s="97">
        <v>1</v>
      </c>
      <c r="AH140" s="101">
        <v>0</v>
      </c>
      <c r="AI140" s="101">
        <v>0</v>
      </c>
    </row>
    <row r="141" spans="1:35" ht="18" x14ac:dyDescent="0.4">
      <c r="A141" s="101">
        <v>0</v>
      </c>
      <c r="B141" s="101">
        <v>0</v>
      </c>
      <c r="C141" s="101">
        <v>0</v>
      </c>
      <c r="D141" s="101">
        <v>0</v>
      </c>
      <c r="E141" s="97">
        <v>1</v>
      </c>
      <c r="F141" s="101">
        <v>0</v>
      </c>
      <c r="G141" s="101">
        <v>0</v>
      </c>
      <c r="H141" s="101">
        <v>0</v>
      </c>
      <c r="I141" s="101">
        <v>0</v>
      </c>
      <c r="J141" s="101">
        <v>0</v>
      </c>
      <c r="K141" s="101">
        <v>0</v>
      </c>
      <c r="L141" s="97">
        <v>1</v>
      </c>
      <c r="M141" s="101">
        <v>0</v>
      </c>
      <c r="N141" s="101">
        <v>0</v>
      </c>
      <c r="O141" s="101">
        <v>0</v>
      </c>
      <c r="P141" s="101">
        <v>0</v>
      </c>
      <c r="Q141" s="101">
        <v>0</v>
      </c>
      <c r="R141" s="101">
        <v>0</v>
      </c>
      <c r="S141" s="97">
        <v>1</v>
      </c>
      <c r="T141" s="101">
        <v>0</v>
      </c>
      <c r="U141" s="101">
        <v>0</v>
      </c>
      <c r="V141" s="101">
        <v>0</v>
      </c>
      <c r="W141" s="101">
        <v>0</v>
      </c>
      <c r="X141" s="101">
        <v>0</v>
      </c>
      <c r="Y141" s="101">
        <v>0</v>
      </c>
      <c r="Z141" s="97">
        <v>1</v>
      </c>
      <c r="AA141" s="101">
        <v>0</v>
      </c>
      <c r="AB141" s="101">
        <v>0</v>
      </c>
      <c r="AC141" s="101">
        <v>0</v>
      </c>
      <c r="AD141" s="101">
        <v>0</v>
      </c>
      <c r="AE141" s="101">
        <v>0</v>
      </c>
      <c r="AF141" s="101">
        <v>0</v>
      </c>
      <c r="AG141" s="97">
        <v>1</v>
      </c>
      <c r="AH141" s="101">
        <v>0</v>
      </c>
      <c r="AI141" s="101">
        <v>0</v>
      </c>
    </row>
    <row r="142" spans="1:35" ht="18" x14ac:dyDescent="0.4">
      <c r="A142" s="96" t="s">
        <v>411</v>
      </c>
      <c r="B142" s="101">
        <v>0</v>
      </c>
      <c r="C142" s="101">
        <v>0</v>
      </c>
      <c r="D142" s="101">
        <v>0</v>
      </c>
      <c r="E142" s="97">
        <v>1</v>
      </c>
      <c r="F142" s="101">
        <v>0</v>
      </c>
      <c r="G142" s="101">
        <v>0</v>
      </c>
      <c r="H142" s="96" t="s">
        <v>411</v>
      </c>
      <c r="I142" s="101">
        <v>0</v>
      </c>
      <c r="J142" s="101">
        <v>0</v>
      </c>
      <c r="K142" s="101">
        <v>0</v>
      </c>
      <c r="L142" s="97">
        <v>1</v>
      </c>
      <c r="M142" s="101">
        <v>0</v>
      </c>
      <c r="N142" s="101">
        <v>0</v>
      </c>
      <c r="O142" s="96" t="s">
        <v>411</v>
      </c>
      <c r="P142" s="101">
        <v>0</v>
      </c>
      <c r="Q142" s="101">
        <v>0</v>
      </c>
      <c r="R142" s="101">
        <v>0</v>
      </c>
      <c r="S142" s="97">
        <v>1</v>
      </c>
      <c r="T142" s="101">
        <v>0</v>
      </c>
      <c r="U142" s="101">
        <v>0</v>
      </c>
      <c r="V142" s="96" t="s">
        <v>411</v>
      </c>
      <c r="W142" s="101">
        <v>0</v>
      </c>
      <c r="X142" s="101">
        <v>0</v>
      </c>
      <c r="Y142" s="101">
        <v>0</v>
      </c>
      <c r="Z142" s="97">
        <v>1</v>
      </c>
      <c r="AA142" s="101">
        <v>0</v>
      </c>
      <c r="AB142" s="101">
        <v>0</v>
      </c>
      <c r="AC142" s="96" t="s">
        <v>411</v>
      </c>
      <c r="AD142" s="101">
        <v>0</v>
      </c>
      <c r="AE142" s="101">
        <v>0</v>
      </c>
      <c r="AF142" s="101">
        <v>0</v>
      </c>
      <c r="AG142" s="97">
        <v>1</v>
      </c>
      <c r="AH142" s="101">
        <v>0</v>
      </c>
      <c r="AI142" s="101">
        <v>0</v>
      </c>
    </row>
    <row r="143" spans="1:35" ht="18" x14ac:dyDescent="0.4">
      <c r="A143" s="96" t="s">
        <v>412</v>
      </c>
      <c r="B143" s="101">
        <v>0</v>
      </c>
      <c r="C143" s="101">
        <v>0</v>
      </c>
      <c r="D143" s="101">
        <v>0</v>
      </c>
      <c r="E143" s="97">
        <v>1</v>
      </c>
      <c r="F143" s="101">
        <v>0</v>
      </c>
      <c r="G143" s="101">
        <v>0</v>
      </c>
      <c r="H143" s="96" t="s">
        <v>412</v>
      </c>
      <c r="I143" s="101">
        <v>0</v>
      </c>
      <c r="J143" s="101">
        <v>0</v>
      </c>
      <c r="K143" s="101">
        <v>0</v>
      </c>
      <c r="L143" s="97">
        <v>1</v>
      </c>
      <c r="M143" s="101">
        <v>0</v>
      </c>
      <c r="N143" s="101">
        <v>0</v>
      </c>
      <c r="O143" s="96" t="s">
        <v>412</v>
      </c>
      <c r="P143" s="101">
        <v>0</v>
      </c>
      <c r="Q143" s="101">
        <v>0</v>
      </c>
      <c r="R143" s="101">
        <v>0</v>
      </c>
      <c r="S143" s="97">
        <v>1</v>
      </c>
      <c r="T143" s="101">
        <v>0</v>
      </c>
      <c r="U143" s="101">
        <v>0</v>
      </c>
      <c r="V143" s="96" t="s">
        <v>412</v>
      </c>
      <c r="W143" s="101">
        <v>0</v>
      </c>
      <c r="X143" s="101">
        <v>0</v>
      </c>
      <c r="Y143" s="101">
        <v>0</v>
      </c>
      <c r="Z143" s="97">
        <v>1</v>
      </c>
      <c r="AA143" s="101">
        <v>0</v>
      </c>
      <c r="AB143" s="101">
        <v>0</v>
      </c>
      <c r="AC143" s="96" t="s">
        <v>412</v>
      </c>
      <c r="AD143" s="101">
        <v>0</v>
      </c>
      <c r="AE143" s="101">
        <v>0</v>
      </c>
      <c r="AF143" s="101">
        <v>0</v>
      </c>
      <c r="AG143" s="97">
        <v>1</v>
      </c>
      <c r="AH143" s="101">
        <v>0</v>
      </c>
      <c r="AI143" s="101">
        <v>0</v>
      </c>
    </row>
    <row r="144" spans="1:35" ht="18" x14ac:dyDescent="0.4">
      <c r="A144" s="101">
        <v>0</v>
      </c>
      <c r="B144" s="101">
        <v>0</v>
      </c>
      <c r="C144" s="101">
        <v>0</v>
      </c>
      <c r="D144" s="101">
        <v>0</v>
      </c>
      <c r="E144" s="97">
        <v>1</v>
      </c>
      <c r="F144" s="101">
        <v>0</v>
      </c>
      <c r="G144" s="101">
        <v>0</v>
      </c>
      <c r="H144" s="101">
        <v>0</v>
      </c>
      <c r="I144" s="101">
        <v>0</v>
      </c>
      <c r="J144" s="101">
        <v>0</v>
      </c>
      <c r="K144" s="101">
        <v>0</v>
      </c>
      <c r="L144" s="97">
        <v>1</v>
      </c>
      <c r="M144" s="101">
        <v>0</v>
      </c>
      <c r="N144" s="101">
        <v>0</v>
      </c>
      <c r="O144" s="101">
        <v>0</v>
      </c>
      <c r="P144" s="101">
        <v>0</v>
      </c>
      <c r="Q144" s="101">
        <v>0</v>
      </c>
      <c r="R144" s="101">
        <v>0</v>
      </c>
      <c r="S144" s="97">
        <v>1</v>
      </c>
      <c r="T144" s="101">
        <v>0</v>
      </c>
      <c r="U144" s="101">
        <v>0</v>
      </c>
      <c r="V144" s="101">
        <v>0</v>
      </c>
      <c r="W144" s="101">
        <v>0</v>
      </c>
      <c r="X144" s="101">
        <v>0</v>
      </c>
      <c r="Y144" s="101">
        <v>0</v>
      </c>
      <c r="Z144" s="97">
        <v>1</v>
      </c>
      <c r="AA144" s="101">
        <v>0</v>
      </c>
      <c r="AB144" s="101">
        <v>0</v>
      </c>
      <c r="AC144" s="101">
        <v>0</v>
      </c>
      <c r="AD144" s="101">
        <v>0</v>
      </c>
      <c r="AE144" s="101">
        <v>0</v>
      </c>
      <c r="AF144" s="101">
        <v>0</v>
      </c>
      <c r="AG144" s="97">
        <v>1</v>
      </c>
      <c r="AH144" s="101">
        <v>0</v>
      </c>
      <c r="AI144" s="101">
        <v>0</v>
      </c>
    </row>
    <row r="145" spans="1:35" ht="18" x14ac:dyDescent="0.4">
      <c r="A145" s="101">
        <v>0</v>
      </c>
      <c r="B145" s="101">
        <v>0</v>
      </c>
      <c r="C145" s="101">
        <v>0</v>
      </c>
      <c r="D145" s="101">
        <v>0</v>
      </c>
      <c r="E145" s="97">
        <v>1</v>
      </c>
      <c r="F145" s="101">
        <v>0</v>
      </c>
      <c r="G145" s="101">
        <v>0</v>
      </c>
      <c r="H145" s="101">
        <v>0</v>
      </c>
      <c r="I145" s="101">
        <v>0</v>
      </c>
      <c r="J145" s="101">
        <v>0</v>
      </c>
      <c r="K145" s="101">
        <v>0</v>
      </c>
      <c r="L145" s="97">
        <v>1</v>
      </c>
      <c r="M145" s="101">
        <v>0</v>
      </c>
      <c r="N145" s="101">
        <v>0</v>
      </c>
      <c r="O145" s="101">
        <v>0</v>
      </c>
      <c r="P145" s="101">
        <v>0</v>
      </c>
      <c r="Q145" s="101">
        <v>0</v>
      </c>
      <c r="R145" s="101">
        <v>0</v>
      </c>
      <c r="S145" s="97">
        <v>1</v>
      </c>
      <c r="T145" s="101">
        <v>0</v>
      </c>
      <c r="U145" s="101">
        <v>0</v>
      </c>
      <c r="V145" s="101">
        <v>0</v>
      </c>
      <c r="W145" s="101">
        <v>0</v>
      </c>
      <c r="X145" s="101">
        <v>0</v>
      </c>
      <c r="Y145" s="101">
        <v>0</v>
      </c>
      <c r="Z145" s="97">
        <v>1</v>
      </c>
      <c r="AA145" s="101">
        <v>0</v>
      </c>
      <c r="AB145" s="101">
        <v>0</v>
      </c>
      <c r="AC145" s="101">
        <v>0</v>
      </c>
      <c r="AD145" s="101">
        <v>0</v>
      </c>
      <c r="AE145" s="101">
        <v>0</v>
      </c>
      <c r="AF145" s="101">
        <v>0</v>
      </c>
      <c r="AG145" s="97">
        <v>1</v>
      </c>
      <c r="AH145" s="101">
        <v>0</v>
      </c>
      <c r="AI145" s="101">
        <v>0</v>
      </c>
    </row>
    <row r="146" spans="1:35" ht="18" x14ac:dyDescent="0.4">
      <c r="A146" s="96" t="s">
        <v>413</v>
      </c>
      <c r="B146" s="101">
        <v>0</v>
      </c>
      <c r="C146" s="101">
        <v>0</v>
      </c>
      <c r="D146" s="101">
        <v>0</v>
      </c>
      <c r="E146" s="97">
        <v>1</v>
      </c>
      <c r="F146" s="101">
        <v>0</v>
      </c>
      <c r="G146" s="101">
        <v>0</v>
      </c>
      <c r="H146" s="96" t="s">
        <v>413</v>
      </c>
      <c r="I146" s="101">
        <v>0</v>
      </c>
      <c r="J146" s="101">
        <v>0</v>
      </c>
      <c r="K146" s="101">
        <v>0</v>
      </c>
      <c r="L146" s="97">
        <v>1</v>
      </c>
      <c r="M146" s="101">
        <v>0</v>
      </c>
      <c r="N146" s="101">
        <v>0</v>
      </c>
      <c r="O146" s="96" t="s">
        <v>413</v>
      </c>
      <c r="P146" s="101">
        <v>0</v>
      </c>
      <c r="Q146" s="101">
        <v>0</v>
      </c>
      <c r="R146" s="101">
        <v>0</v>
      </c>
      <c r="S146" s="97">
        <v>1</v>
      </c>
      <c r="T146" s="101">
        <v>0</v>
      </c>
      <c r="U146" s="101">
        <v>0</v>
      </c>
      <c r="V146" s="96" t="s">
        <v>413</v>
      </c>
      <c r="W146" s="101">
        <v>0</v>
      </c>
      <c r="X146" s="101">
        <v>0</v>
      </c>
      <c r="Y146" s="101">
        <v>0</v>
      </c>
      <c r="Z146" s="97">
        <v>1</v>
      </c>
      <c r="AA146" s="101">
        <v>0</v>
      </c>
      <c r="AB146" s="101">
        <v>0</v>
      </c>
      <c r="AC146" s="96" t="s">
        <v>413</v>
      </c>
      <c r="AD146" s="101">
        <v>0</v>
      </c>
      <c r="AE146" s="101">
        <v>0</v>
      </c>
      <c r="AF146" s="101">
        <v>0</v>
      </c>
      <c r="AG146" s="97">
        <v>1</v>
      </c>
      <c r="AH146" s="101">
        <v>0</v>
      </c>
      <c r="AI146" s="101">
        <v>0</v>
      </c>
    </row>
    <row r="147" spans="1:35" ht="36" x14ac:dyDescent="0.4">
      <c r="A147" s="96" t="s">
        <v>414</v>
      </c>
      <c r="B147" s="101">
        <v>0</v>
      </c>
      <c r="C147" s="101">
        <v>0</v>
      </c>
      <c r="D147" s="101">
        <v>0</v>
      </c>
      <c r="E147" s="97">
        <v>1</v>
      </c>
      <c r="F147" s="101">
        <v>0</v>
      </c>
      <c r="G147" s="101">
        <v>0</v>
      </c>
      <c r="H147" s="96" t="s">
        <v>414</v>
      </c>
      <c r="I147" s="101">
        <v>0</v>
      </c>
      <c r="J147" s="101">
        <v>0</v>
      </c>
      <c r="K147" s="101">
        <v>0</v>
      </c>
      <c r="L147" s="97">
        <v>1</v>
      </c>
      <c r="M147" s="101">
        <v>0</v>
      </c>
      <c r="N147" s="101">
        <v>0</v>
      </c>
      <c r="O147" s="96" t="s">
        <v>414</v>
      </c>
      <c r="P147" s="101">
        <v>0</v>
      </c>
      <c r="Q147" s="101">
        <v>0</v>
      </c>
      <c r="R147" s="101">
        <v>0</v>
      </c>
      <c r="S147" s="97">
        <v>1</v>
      </c>
      <c r="T147" s="101">
        <v>0</v>
      </c>
      <c r="U147" s="101">
        <v>0</v>
      </c>
      <c r="V147" s="96" t="s">
        <v>414</v>
      </c>
      <c r="W147" s="101">
        <v>0</v>
      </c>
      <c r="X147" s="101">
        <v>0</v>
      </c>
      <c r="Y147" s="101">
        <v>0</v>
      </c>
      <c r="Z147" s="97">
        <v>1</v>
      </c>
      <c r="AA147" s="101">
        <v>0</v>
      </c>
      <c r="AB147" s="101">
        <v>0</v>
      </c>
      <c r="AC147" s="96" t="s">
        <v>414</v>
      </c>
      <c r="AD147" s="101">
        <v>0</v>
      </c>
      <c r="AE147" s="101">
        <v>0</v>
      </c>
      <c r="AF147" s="101">
        <v>0</v>
      </c>
      <c r="AG147" s="97">
        <v>1</v>
      </c>
      <c r="AH147" s="101">
        <v>0</v>
      </c>
      <c r="AI147" s="101">
        <v>0</v>
      </c>
    </row>
    <row r="148" spans="1:35" ht="18" x14ac:dyDescent="0.4">
      <c r="A148" s="101">
        <v>0</v>
      </c>
      <c r="B148" s="101">
        <v>0</v>
      </c>
      <c r="C148" s="101">
        <v>0</v>
      </c>
      <c r="D148" s="101">
        <v>0</v>
      </c>
      <c r="E148" s="97">
        <v>1</v>
      </c>
      <c r="F148" s="101">
        <v>0</v>
      </c>
      <c r="G148" s="101">
        <v>0</v>
      </c>
      <c r="H148" s="101">
        <v>0</v>
      </c>
      <c r="I148" s="101">
        <v>0</v>
      </c>
      <c r="J148" s="101">
        <v>0</v>
      </c>
      <c r="K148" s="101">
        <v>0</v>
      </c>
      <c r="L148" s="97">
        <v>1</v>
      </c>
      <c r="M148" s="101">
        <v>0</v>
      </c>
      <c r="N148" s="101">
        <v>0</v>
      </c>
      <c r="O148" s="101">
        <v>0</v>
      </c>
      <c r="P148" s="101">
        <v>0</v>
      </c>
      <c r="Q148" s="101">
        <v>0</v>
      </c>
      <c r="R148" s="101">
        <v>0</v>
      </c>
      <c r="S148" s="97">
        <v>1</v>
      </c>
      <c r="T148" s="101">
        <v>0</v>
      </c>
      <c r="U148" s="101">
        <v>0</v>
      </c>
      <c r="V148" s="101">
        <v>0</v>
      </c>
      <c r="W148" s="101">
        <v>0</v>
      </c>
      <c r="X148" s="101">
        <v>0</v>
      </c>
      <c r="Y148" s="101">
        <v>0</v>
      </c>
      <c r="Z148" s="97">
        <v>1</v>
      </c>
      <c r="AA148" s="101">
        <v>0</v>
      </c>
      <c r="AB148" s="101">
        <v>0</v>
      </c>
      <c r="AC148" s="101">
        <v>0</v>
      </c>
      <c r="AD148" s="101">
        <v>0</v>
      </c>
      <c r="AE148" s="101">
        <v>0</v>
      </c>
      <c r="AF148" s="101">
        <v>0</v>
      </c>
      <c r="AG148" s="97">
        <v>1</v>
      </c>
      <c r="AH148" s="101">
        <v>0</v>
      </c>
      <c r="AI148" s="101">
        <v>0</v>
      </c>
    </row>
    <row r="149" spans="1:35" ht="18" x14ac:dyDescent="0.4">
      <c r="A149" s="101">
        <v>0</v>
      </c>
      <c r="B149" s="101">
        <v>0</v>
      </c>
      <c r="C149" s="101">
        <v>0</v>
      </c>
      <c r="D149" s="101">
        <v>0</v>
      </c>
      <c r="E149" s="97">
        <v>1</v>
      </c>
      <c r="F149" s="101">
        <v>0</v>
      </c>
      <c r="G149" s="101">
        <v>0</v>
      </c>
      <c r="H149" s="101">
        <v>0</v>
      </c>
      <c r="I149" s="101">
        <v>0</v>
      </c>
      <c r="J149" s="101">
        <v>0</v>
      </c>
      <c r="K149" s="101">
        <v>0</v>
      </c>
      <c r="L149" s="97">
        <v>1</v>
      </c>
      <c r="M149" s="101">
        <v>0</v>
      </c>
      <c r="N149" s="101">
        <v>0</v>
      </c>
      <c r="O149" s="101">
        <v>0</v>
      </c>
      <c r="P149" s="101">
        <v>0</v>
      </c>
      <c r="Q149" s="101">
        <v>0</v>
      </c>
      <c r="R149" s="101">
        <v>0</v>
      </c>
      <c r="S149" s="97">
        <v>1</v>
      </c>
      <c r="T149" s="101">
        <v>0</v>
      </c>
      <c r="U149" s="101">
        <v>0</v>
      </c>
      <c r="V149" s="101">
        <v>0</v>
      </c>
      <c r="W149" s="101">
        <v>0</v>
      </c>
      <c r="X149" s="101">
        <v>0</v>
      </c>
      <c r="Y149" s="101">
        <v>0</v>
      </c>
      <c r="Z149" s="97">
        <v>1</v>
      </c>
      <c r="AA149" s="101">
        <v>0</v>
      </c>
      <c r="AB149" s="101">
        <v>0</v>
      </c>
      <c r="AC149" s="101">
        <v>0</v>
      </c>
      <c r="AD149" s="101">
        <v>0</v>
      </c>
      <c r="AE149" s="101">
        <v>0</v>
      </c>
      <c r="AF149" s="101">
        <v>0</v>
      </c>
      <c r="AG149" s="97">
        <v>1</v>
      </c>
      <c r="AH149" s="101">
        <v>0</v>
      </c>
      <c r="AI149" s="101">
        <v>0</v>
      </c>
    </row>
    <row r="150" spans="1:35" ht="18" x14ac:dyDescent="0.4">
      <c r="A150" s="96" t="s">
        <v>415</v>
      </c>
      <c r="B150" s="101">
        <v>0</v>
      </c>
      <c r="C150" s="101">
        <v>0</v>
      </c>
      <c r="D150" s="101">
        <v>0</v>
      </c>
      <c r="E150" s="97">
        <v>1</v>
      </c>
      <c r="F150" s="101">
        <v>0</v>
      </c>
      <c r="G150" s="101">
        <v>0</v>
      </c>
      <c r="H150" s="96" t="s">
        <v>415</v>
      </c>
      <c r="I150" s="101">
        <v>0</v>
      </c>
      <c r="J150" s="101">
        <v>0</v>
      </c>
      <c r="K150" s="101">
        <v>0</v>
      </c>
      <c r="L150" s="97">
        <v>1</v>
      </c>
      <c r="M150" s="101">
        <v>0</v>
      </c>
      <c r="N150" s="101">
        <v>0</v>
      </c>
      <c r="O150" s="96" t="s">
        <v>415</v>
      </c>
      <c r="P150" s="101">
        <v>0</v>
      </c>
      <c r="Q150" s="101">
        <v>0</v>
      </c>
      <c r="R150" s="101">
        <v>0</v>
      </c>
      <c r="S150" s="97">
        <v>1</v>
      </c>
      <c r="T150" s="101">
        <v>0</v>
      </c>
      <c r="U150" s="101">
        <v>0</v>
      </c>
      <c r="V150" s="96" t="s">
        <v>415</v>
      </c>
      <c r="W150" s="101">
        <v>0</v>
      </c>
      <c r="X150" s="101">
        <v>0</v>
      </c>
      <c r="Y150" s="101">
        <v>0</v>
      </c>
      <c r="Z150" s="97">
        <v>1</v>
      </c>
      <c r="AA150" s="101">
        <v>0</v>
      </c>
      <c r="AB150" s="101">
        <v>0</v>
      </c>
      <c r="AC150" s="96" t="s">
        <v>415</v>
      </c>
      <c r="AD150" s="101">
        <v>0</v>
      </c>
      <c r="AE150" s="101">
        <v>0</v>
      </c>
      <c r="AF150" s="101">
        <v>0</v>
      </c>
      <c r="AG150" s="97">
        <v>1</v>
      </c>
      <c r="AH150" s="101">
        <v>0</v>
      </c>
      <c r="AI150" s="101">
        <v>0</v>
      </c>
    </row>
    <row r="151" spans="1:35" ht="36" x14ac:dyDescent="0.4">
      <c r="A151" s="96" t="s">
        <v>416</v>
      </c>
      <c r="B151" s="101">
        <v>0</v>
      </c>
      <c r="C151" s="101">
        <v>0</v>
      </c>
      <c r="D151" s="101">
        <v>0</v>
      </c>
      <c r="E151" s="97">
        <v>1</v>
      </c>
      <c r="F151" s="101">
        <v>0</v>
      </c>
      <c r="G151" s="101">
        <v>0</v>
      </c>
      <c r="H151" s="96" t="s">
        <v>416</v>
      </c>
      <c r="I151" s="101">
        <v>0</v>
      </c>
      <c r="J151" s="101">
        <v>0</v>
      </c>
      <c r="K151" s="101">
        <v>0</v>
      </c>
      <c r="L151" s="97">
        <v>1</v>
      </c>
      <c r="M151" s="101">
        <v>0</v>
      </c>
      <c r="N151" s="101">
        <v>0</v>
      </c>
      <c r="O151" s="96" t="s">
        <v>416</v>
      </c>
      <c r="P151" s="101">
        <v>0</v>
      </c>
      <c r="Q151" s="101">
        <v>0</v>
      </c>
      <c r="R151" s="101">
        <v>0</v>
      </c>
      <c r="S151" s="97">
        <v>1</v>
      </c>
      <c r="T151" s="101">
        <v>0</v>
      </c>
      <c r="U151" s="101">
        <v>0</v>
      </c>
      <c r="V151" s="96" t="s">
        <v>416</v>
      </c>
      <c r="W151" s="101">
        <v>0</v>
      </c>
      <c r="X151" s="101">
        <v>0</v>
      </c>
      <c r="Y151" s="101">
        <v>0</v>
      </c>
      <c r="Z151" s="97">
        <v>1</v>
      </c>
      <c r="AA151" s="101">
        <v>0</v>
      </c>
      <c r="AB151" s="101">
        <v>0</v>
      </c>
      <c r="AC151" s="96" t="s">
        <v>416</v>
      </c>
      <c r="AD151" s="101">
        <v>0</v>
      </c>
      <c r="AE151" s="101">
        <v>0</v>
      </c>
      <c r="AF151" s="101">
        <v>0</v>
      </c>
      <c r="AG151" s="97">
        <v>1</v>
      </c>
      <c r="AH151" s="101">
        <v>0</v>
      </c>
      <c r="AI151" s="101">
        <v>0</v>
      </c>
    </row>
  </sheetData>
  <mergeCells count="2">
    <mergeCell ref="B2:F2"/>
    <mergeCell ref="B3:F3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86E9A-0E1F-4173-A7AB-204135E0007C}">
  <sheetPr codeName="Sheet44"/>
  <dimension ref="A1:M279"/>
  <sheetViews>
    <sheetView topLeftCell="A98" workbookViewId="0">
      <selection activeCell="B107" sqref="B107"/>
    </sheetView>
  </sheetViews>
  <sheetFormatPr defaultRowHeight="12.5" x14ac:dyDescent="0.25"/>
  <cols>
    <col min="1" max="1" width="22.453125" style="32" bestFit="1" customWidth="1"/>
    <col min="2" max="2" width="17.1796875" style="32" bestFit="1" customWidth="1"/>
    <col min="3" max="3" width="19.36328125" style="32" bestFit="1" customWidth="1"/>
    <col min="4" max="4" width="13.6328125" style="32" bestFit="1" customWidth="1"/>
    <col min="5" max="6" width="18.90625" style="32" bestFit="1" customWidth="1"/>
    <col min="7" max="9" width="17.81640625" style="32" bestFit="1" customWidth="1"/>
    <col min="10" max="10" width="17.453125" style="32" bestFit="1" customWidth="1"/>
    <col min="11" max="12" width="11.26953125" style="32" bestFit="1" customWidth="1"/>
    <col min="13" max="16384" width="8.7265625" style="32"/>
  </cols>
  <sheetData>
    <row r="1" spans="1:13" ht="35" customHeight="1" x14ac:dyDescent="0.35">
      <c r="A1" s="263" t="s">
        <v>813</v>
      </c>
      <c r="B1" s="264"/>
      <c r="C1" s="264"/>
      <c r="D1" s="265"/>
      <c r="E1" s="31"/>
      <c r="F1" s="31"/>
      <c r="G1" s="31"/>
      <c r="H1" s="31"/>
      <c r="I1" s="31"/>
      <c r="J1" s="31"/>
      <c r="K1" s="31"/>
      <c r="L1" s="31"/>
    </row>
    <row r="2" spans="1:13" ht="36" thickBot="1" x14ac:dyDescent="0.45">
      <c r="A2" s="33" t="s">
        <v>126</v>
      </c>
      <c r="B2" s="34" t="s">
        <v>127</v>
      </c>
      <c r="C2" s="33" t="s">
        <v>128</v>
      </c>
      <c r="D2" s="35" t="s">
        <v>129</v>
      </c>
      <c r="E2" s="31"/>
      <c r="F2" s="31"/>
      <c r="G2" s="31"/>
      <c r="H2" s="31"/>
      <c r="I2" s="31"/>
      <c r="J2" s="31"/>
      <c r="K2" s="31"/>
      <c r="L2" s="31"/>
    </row>
    <row r="3" spans="1:13" ht="18.5" thickBot="1" x14ac:dyDescent="0.45">
      <c r="A3" s="36" t="s">
        <v>130</v>
      </c>
      <c r="B3" s="36" t="s">
        <v>131</v>
      </c>
      <c r="C3" s="36" t="s">
        <v>132</v>
      </c>
      <c r="D3" s="36" t="s">
        <v>133</v>
      </c>
      <c r="E3" s="36" t="s">
        <v>134</v>
      </c>
      <c r="F3" s="36" t="s">
        <v>135</v>
      </c>
      <c r="G3" s="37" t="s">
        <v>136</v>
      </c>
      <c r="H3" s="37" t="s">
        <v>137</v>
      </c>
      <c r="I3" s="37" t="s">
        <v>138</v>
      </c>
      <c r="J3" s="37" t="s">
        <v>139</v>
      </c>
      <c r="K3" s="37" t="s">
        <v>140</v>
      </c>
      <c r="L3" s="38" t="s">
        <v>541</v>
      </c>
      <c r="M3" s="39"/>
    </row>
    <row r="4" spans="1:13" ht="36" x14ac:dyDescent="0.4">
      <c r="A4" s="40" t="s">
        <v>814</v>
      </c>
      <c r="B4" s="40" t="s">
        <v>141</v>
      </c>
      <c r="C4" s="112" t="s">
        <v>142</v>
      </c>
      <c r="D4" s="41" t="s">
        <v>143</v>
      </c>
      <c r="E4" s="41" t="s">
        <v>144</v>
      </c>
      <c r="F4" s="42" t="s">
        <v>145</v>
      </c>
      <c r="G4" s="43"/>
      <c r="H4" s="43"/>
      <c r="I4" s="43"/>
      <c r="J4" s="43"/>
      <c r="K4" s="43"/>
      <c r="L4" s="43"/>
    </row>
    <row r="5" spans="1:13" ht="18.5" thickBot="1" x14ac:dyDescent="0.45">
      <c r="A5" s="44">
        <v>1000</v>
      </c>
      <c r="B5" s="61">
        <v>18.451599999999999</v>
      </c>
      <c r="C5" s="46">
        <v>9.7055411376953131</v>
      </c>
      <c r="D5" s="46">
        <v>4.8493458526779696</v>
      </c>
      <c r="E5" s="47">
        <v>0.99926419328410698</v>
      </c>
      <c r="F5" s="50">
        <v>0.32334680023230855</v>
      </c>
      <c r="G5" s="43"/>
      <c r="H5" s="43"/>
      <c r="I5" s="43"/>
      <c r="J5" s="43"/>
      <c r="K5" s="43"/>
      <c r="L5" s="43"/>
    </row>
    <row r="6" spans="1:13" ht="36" x14ac:dyDescent="0.4">
      <c r="A6" s="49"/>
      <c r="B6" s="49"/>
      <c r="C6" s="49"/>
      <c r="D6" s="49"/>
      <c r="E6" s="49"/>
      <c r="F6" s="42" t="s">
        <v>146</v>
      </c>
      <c r="G6" s="43"/>
      <c r="H6" s="43"/>
      <c r="I6" s="43"/>
      <c r="J6" s="43"/>
      <c r="K6" s="43"/>
      <c r="L6" s="43"/>
    </row>
    <row r="7" spans="1:13" ht="18.5" thickBot="1" x14ac:dyDescent="0.45">
      <c r="A7" s="49"/>
      <c r="B7" s="49"/>
      <c r="C7" s="49"/>
      <c r="D7" s="49"/>
      <c r="E7" s="49"/>
      <c r="F7" s="53">
        <v>1.0192494472628921</v>
      </c>
      <c r="G7" s="43"/>
      <c r="H7" s="43"/>
      <c r="I7" s="43"/>
      <c r="J7" s="43"/>
      <c r="K7" s="43"/>
      <c r="L7" s="43"/>
    </row>
    <row r="8" spans="1:13" ht="18" x14ac:dyDescent="0.4">
      <c r="A8" s="49"/>
      <c r="B8" s="49"/>
      <c r="C8" s="49"/>
      <c r="D8" s="49"/>
      <c r="E8" s="41" t="s">
        <v>147</v>
      </c>
      <c r="F8" s="42" t="s">
        <v>148</v>
      </c>
      <c r="G8" s="43"/>
      <c r="H8" s="43"/>
      <c r="I8" s="43"/>
      <c r="J8" s="43"/>
      <c r="K8" s="43"/>
      <c r="L8" s="43"/>
    </row>
    <row r="9" spans="1:13" ht="18.5" thickBot="1" x14ac:dyDescent="0.45">
      <c r="A9" s="49"/>
      <c r="B9" s="49"/>
      <c r="C9" s="49"/>
      <c r="D9" s="49"/>
      <c r="E9" s="46">
        <v>1.8650628841385923</v>
      </c>
      <c r="F9" s="53">
        <v>1.8650656836392769</v>
      </c>
      <c r="G9" s="43"/>
      <c r="H9" s="43"/>
      <c r="I9" s="43"/>
      <c r="J9" s="43"/>
      <c r="K9" s="43"/>
      <c r="L9" s="43"/>
    </row>
    <row r="10" spans="1:13" ht="18" x14ac:dyDescent="0.4">
      <c r="A10" s="49"/>
      <c r="B10" s="49"/>
      <c r="C10" s="49"/>
      <c r="D10" s="49"/>
      <c r="E10" s="41" t="s">
        <v>149</v>
      </c>
      <c r="F10" s="42" t="s">
        <v>148</v>
      </c>
      <c r="G10" s="43"/>
      <c r="H10" s="43"/>
      <c r="I10" s="43"/>
      <c r="J10" s="43"/>
      <c r="K10" s="43"/>
      <c r="L10" s="43"/>
    </row>
    <row r="11" spans="1:13" ht="18.5" thickBot="1" x14ac:dyDescent="0.45">
      <c r="A11" s="49"/>
      <c r="B11" s="49"/>
      <c r="C11" s="49"/>
      <c r="D11" s="49"/>
      <c r="E11" s="47">
        <v>0.82792767649111743</v>
      </c>
      <c r="F11" s="50">
        <v>0.82792891453448514</v>
      </c>
      <c r="G11" s="43"/>
      <c r="H11" s="43"/>
      <c r="I11" s="43"/>
      <c r="J11" s="43"/>
      <c r="K11" s="43"/>
      <c r="L11" s="43"/>
    </row>
    <row r="12" spans="1:13" ht="18" x14ac:dyDescent="0.4">
      <c r="A12" s="49"/>
      <c r="B12" s="49"/>
      <c r="C12" s="49"/>
      <c r="D12" s="49"/>
      <c r="E12" s="40" t="s">
        <v>150</v>
      </c>
      <c r="F12" s="42" t="s">
        <v>151</v>
      </c>
      <c r="G12" s="43"/>
      <c r="H12" s="43"/>
      <c r="I12" s="43"/>
      <c r="J12" s="43"/>
      <c r="K12" s="43"/>
      <c r="L12" s="43"/>
    </row>
    <row r="13" spans="1:13" ht="18.5" thickBot="1" x14ac:dyDescent="0.45">
      <c r="A13" s="49"/>
      <c r="B13" s="49"/>
      <c r="C13" s="49"/>
      <c r="D13" s="49"/>
      <c r="E13" s="45">
        <v>1.2930805915089763</v>
      </c>
      <c r="F13" s="59">
        <v>1.2930805683135986</v>
      </c>
      <c r="G13" s="43"/>
      <c r="H13" s="43"/>
      <c r="I13" s="43"/>
      <c r="J13" s="43"/>
      <c r="K13" s="43"/>
      <c r="L13" s="43"/>
    </row>
    <row r="14" spans="1:13" ht="18" x14ac:dyDescent="0.4">
      <c r="A14" s="49"/>
      <c r="B14" s="49"/>
      <c r="C14" s="49"/>
      <c r="D14" s="41" t="s">
        <v>144</v>
      </c>
      <c r="E14" s="42" t="s">
        <v>145</v>
      </c>
      <c r="F14" s="43"/>
      <c r="G14" s="43"/>
      <c r="H14" s="43"/>
      <c r="I14" s="43"/>
      <c r="J14" s="43"/>
      <c r="K14" s="43"/>
      <c r="L14" s="43"/>
    </row>
    <row r="15" spans="1:13" ht="18.5" thickBot="1" x14ac:dyDescent="0.45">
      <c r="A15" s="49"/>
      <c r="B15" s="49"/>
      <c r="C15" s="49"/>
      <c r="D15" s="46">
        <v>3.2713499449984536</v>
      </c>
      <c r="E15" s="53">
        <v>1.0585594333466242</v>
      </c>
      <c r="F15" s="43"/>
      <c r="G15" s="43"/>
      <c r="H15" s="43"/>
      <c r="I15" s="43"/>
      <c r="J15" s="43"/>
      <c r="K15" s="43"/>
      <c r="L15" s="43"/>
    </row>
    <row r="16" spans="1:13" ht="36" x14ac:dyDescent="0.4">
      <c r="A16" s="49"/>
      <c r="B16" s="49"/>
      <c r="C16" s="49"/>
      <c r="D16" s="49"/>
      <c r="E16" s="42" t="s">
        <v>146</v>
      </c>
      <c r="F16" s="43"/>
      <c r="G16" s="43"/>
      <c r="H16" s="43"/>
      <c r="I16" s="43"/>
      <c r="J16" s="43"/>
      <c r="K16" s="43"/>
      <c r="L16" s="43"/>
    </row>
    <row r="17" spans="1:12" ht="18.5" thickBot="1" x14ac:dyDescent="0.45">
      <c r="A17" s="49"/>
      <c r="B17" s="49"/>
      <c r="C17" s="49"/>
      <c r="D17" s="49"/>
      <c r="E17" s="53">
        <v>3.3367768493713421</v>
      </c>
      <c r="F17" s="43"/>
      <c r="G17" s="43"/>
      <c r="H17" s="43"/>
      <c r="I17" s="43"/>
      <c r="J17" s="43"/>
      <c r="K17" s="43"/>
      <c r="L17" s="43"/>
    </row>
    <row r="18" spans="1:12" ht="18" x14ac:dyDescent="0.4">
      <c r="A18" s="49"/>
      <c r="B18" s="49"/>
      <c r="C18" s="49"/>
      <c r="D18" s="40" t="s">
        <v>150</v>
      </c>
      <c r="E18" s="42" t="s">
        <v>151</v>
      </c>
      <c r="F18" s="43"/>
      <c r="G18" s="43"/>
      <c r="H18" s="43"/>
      <c r="I18" s="43"/>
      <c r="J18" s="43"/>
      <c r="K18" s="43"/>
      <c r="L18" s="43"/>
    </row>
    <row r="19" spans="1:12" ht="18.5" thickBot="1" x14ac:dyDescent="0.45">
      <c r="A19" s="49"/>
      <c r="B19" s="49"/>
      <c r="C19" s="49"/>
      <c r="D19" s="45">
        <v>1.9800275982885376</v>
      </c>
      <c r="E19" s="53">
        <v>1.9800275564193726</v>
      </c>
      <c r="F19" s="43"/>
      <c r="G19" s="43"/>
      <c r="H19" s="43"/>
      <c r="I19" s="43"/>
      <c r="J19" s="43"/>
      <c r="K19" s="43"/>
      <c r="L19" s="43"/>
    </row>
    <row r="20" spans="1:12" ht="18" x14ac:dyDescent="0.4">
      <c r="A20" s="49"/>
      <c r="B20" s="49"/>
      <c r="C20" s="41" t="s">
        <v>152</v>
      </c>
      <c r="D20" s="41" t="s">
        <v>144</v>
      </c>
      <c r="E20" s="42" t="s">
        <v>145</v>
      </c>
      <c r="F20" s="43"/>
      <c r="G20" s="43"/>
      <c r="H20" s="43"/>
      <c r="I20" s="43"/>
      <c r="J20" s="43"/>
      <c r="K20" s="43"/>
      <c r="L20" s="43"/>
    </row>
    <row r="21" spans="1:12" ht="18.5" thickBot="1" x14ac:dyDescent="0.45">
      <c r="A21" s="49"/>
      <c r="B21" s="49"/>
      <c r="C21" s="62">
        <v>10.129927917480469</v>
      </c>
      <c r="D21" s="46">
        <v>5.2110574624885038</v>
      </c>
      <c r="E21" s="53">
        <v>1.6862195741191237</v>
      </c>
      <c r="F21" s="43"/>
      <c r="G21" s="43"/>
      <c r="H21" s="43"/>
      <c r="I21" s="43"/>
      <c r="J21" s="43"/>
      <c r="K21" s="43"/>
      <c r="L21" s="43"/>
    </row>
    <row r="22" spans="1:12" ht="36" x14ac:dyDescent="0.4">
      <c r="A22" s="49"/>
      <c r="B22" s="49"/>
      <c r="C22" s="49"/>
      <c r="D22" s="49"/>
      <c r="E22" s="42" t="s">
        <v>146</v>
      </c>
      <c r="F22" s="43"/>
      <c r="G22" s="43"/>
      <c r="H22" s="43"/>
      <c r="I22" s="43"/>
      <c r="J22" s="43"/>
      <c r="K22" s="43"/>
      <c r="L22" s="43"/>
    </row>
    <row r="23" spans="1:12" ht="18.5" thickBot="1" x14ac:dyDescent="0.45">
      <c r="A23" s="49"/>
      <c r="B23" s="49"/>
      <c r="C23" s="49"/>
      <c r="D23" s="49"/>
      <c r="E23" s="53">
        <v>5.3152787275148592</v>
      </c>
      <c r="F23" s="43"/>
      <c r="G23" s="43"/>
      <c r="H23" s="43"/>
      <c r="I23" s="43"/>
      <c r="J23" s="43"/>
      <c r="K23" s="43"/>
      <c r="L23" s="43"/>
    </row>
    <row r="24" spans="1:12" ht="36" x14ac:dyDescent="0.4">
      <c r="A24" s="49"/>
      <c r="B24" s="49"/>
      <c r="C24" s="49"/>
      <c r="D24" s="41" t="s">
        <v>149</v>
      </c>
      <c r="E24" s="42" t="s">
        <v>148</v>
      </c>
      <c r="F24" s="43"/>
      <c r="G24" s="43"/>
      <c r="H24" s="43"/>
      <c r="I24" s="43"/>
      <c r="J24" s="43"/>
      <c r="K24" s="43"/>
      <c r="L24" s="43"/>
    </row>
    <row r="25" spans="1:12" ht="18.5" thickBot="1" x14ac:dyDescent="0.45">
      <c r="A25" s="49"/>
      <c r="B25" s="49"/>
      <c r="C25" s="49"/>
      <c r="D25" s="46">
        <v>5.205792400533392</v>
      </c>
      <c r="E25" s="53">
        <v>5.2058003842797218</v>
      </c>
      <c r="F25" s="43"/>
      <c r="G25" s="43"/>
      <c r="H25" s="43"/>
      <c r="I25" s="43"/>
      <c r="J25" s="43"/>
      <c r="K25" s="43"/>
      <c r="L25" s="43"/>
    </row>
    <row r="26" spans="1:12" ht="18" x14ac:dyDescent="0.4">
      <c r="A26" s="49"/>
      <c r="B26" s="49"/>
      <c r="C26" s="49"/>
      <c r="D26" s="40" t="s">
        <v>150</v>
      </c>
      <c r="E26" s="42" t="s">
        <v>151</v>
      </c>
      <c r="F26" s="43"/>
      <c r="G26" s="43"/>
      <c r="H26" s="43"/>
      <c r="I26" s="43"/>
      <c r="J26" s="43"/>
      <c r="K26" s="43"/>
      <c r="L26" s="43"/>
    </row>
    <row r="27" spans="1:12" ht="18.5" thickBot="1" x14ac:dyDescent="0.45">
      <c r="A27" s="49"/>
      <c r="B27" s="49"/>
      <c r="C27" s="49"/>
      <c r="D27" s="45">
        <v>9.2966151666941279</v>
      </c>
      <c r="E27" s="53">
        <v>9.2966156005859375</v>
      </c>
      <c r="F27" s="43"/>
      <c r="G27" s="43"/>
      <c r="H27" s="43"/>
      <c r="I27" s="43"/>
      <c r="J27" s="43"/>
      <c r="K27" s="43"/>
      <c r="L27" s="43"/>
    </row>
    <row r="28" spans="1:12" ht="36" x14ac:dyDescent="0.4">
      <c r="A28" s="49"/>
      <c r="B28" s="41" t="s">
        <v>186</v>
      </c>
      <c r="C28" s="40" t="s">
        <v>187</v>
      </c>
      <c r="D28" s="113" t="s">
        <v>188</v>
      </c>
      <c r="E28" s="40" t="s">
        <v>189</v>
      </c>
      <c r="F28" s="40" t="s">
        <v>190</v>
      </c>
      <c r="G28" s="42" t="s">
        <v>191</v>
      </c>
      <c r="H28" s="43"/>
      <c r="I28" s="43"/>
      <c r="J28" s="43"/>
      <c r="K28" s="43"/>
      <c r="L28" s="43"/>
    </row>
    <row r="29" spans="1:12" ht="18.5" thickBot="1" x14ac:dyDescent="0.45">
      <c r="A29" s="49"/>
      <c r="B29" s="62">
        <v>48.201599999999999</v>
      </c>
      <c r="C29" s="61">
        <v>77.990187377929686</v>
      </c>
      <c r="D29" s="51">
        <v>0.44709123457183841</v>
      </c>
      <c r="E29" s="51">
        <v>0.89777258612990374</v>
      </c>
      <c r="F29" s="45">
        <v>2.6325116916745901</v>
      </c>
      <c r="G29" s="53">
        <v>2.6325116157531738</v>
      </c>
      <c r="H29" s="43"/>
      <c r="I29" s="43"/>
      <c r="J29" s="43"/>
      <c r="K29" s="43"/>
      <c r="L29" s="43"/>
    </row>
    <row r="30" spans="1:12" ht="18" x14ac:dyDescent="0.4">
      <c r="A30" s="49"/>
      <c r="B30" s="49"/>
      <c r="C30" s="49"/>
      <c r="D30" s="113" t="s">
        <v>192</v>
      </c>
      <c r="E30" s="41" t="s">
        <v>157</v>
      </c>
      <c r="F30" s="41" t="s">
        <v>144</v>
      </c>
      <c r="G30" s="42" t="s">
        <v>145</v>
      </c>
      <c r="H30" s="43"/>
      <c r="I30" s="43"/>
      <c r="J30" s="43"/>
      <c r="K30" s="43"/>
      <c r="L30" s="43"/>
    </row>
    <row r="31" spans="1:12" ht="18.5" thickBot="1" x14ac:dyDescent="0.45">
      <c r="A31" s="49"/>
      <c r="B31" s="49"/>
      <c r="C31" s="49"/>
      <c r="D31" s="45">
        <v>1.4428184890747071</v>
      </c>
      <c r="E31" s="47">
        <v>0.93783203959465022</v>
      </c>
      <c r="F31" s="47">
        <v>0.19325122509451895</v>
      </c>
      <c r="G31" s="48">
        <v>6.2533177516379032E-2</v>
      </c>
      <c r="H31" s="43"/>
      <c r="I31" s="43"/>
      <c r="J31" s="43"/>
      <c r="K31" s="43"/>
      <c r="L31" s="43"/>
    </row>
    <row r="32" spans="1:12" ht="36" x14ac:dyDescent="0.4">
      <c r="A32" s="49"/>
      <c r="B32" s="49"/>
      <c r="C32" s="49"/>
      <c r="D32" s="49"/>
      <c r="E32" s="49"/>
      <c r="F32" s="49"/>
      <c r="G32" s="42" t="s">
        <v>146</v>
      </c>
      <c r="H32" s="43"/>
      <c r="I32" s="43"/>
      <c r="J32" s="43"/>
      <c r="K32" s="43"/>
      <c r="L32" s="43"/>
    </row>
    <row r="33" spans="1:12" ht="18.5" thickBot="1" x14ac:dyDescent="0.45">
      <c r="A33" s="49"/>
      <c r="B33" s="49"/>
      <c r="C33" s="49"/>
      <c r="D33" s="49"/>
      <c r="E33" s="49"/>
      <c r="F33" s="49"/>
      <c r="G33" s="50">
        <v>0.1971162435297639</v>
      </c>
      <c r="H33" s="43"/>
      <c r="I33" s="43"/>
      <c r="J33" s="43"/>
      <c r="K33" s="43"/>
      <c r="L33" s="43"/>
    </row>
    <row r="34" spans="1:12" ht="18" x14ac:dyDescent="0.4">
      <c r="A34" s="49"/>
      <c r="B34" s="49"/>
      <c r="C34" s="49"/>
      <c r="D34" s="49"/>
      <c r="E34" s="49"/>
      <c r="F34" s="41" t="s">
        <v>147</v>
      </c>
      <c r="G34" s="42" t="s">
        <v>148</v>
      </c>
      <c r="H34" s="43"/>
      <c r="I34" s="43"/>
      <c r="J34" s="43"/>
      <c r="K34" s="43"/>
      <c r="L34" s="43"/>
    </row>
    <row r="35" spans="1:12" ht="18.5" thickBot="1" x14ac:dyDescent="0.45">
      <c r="A35" s="49"/>
      <c r="B35" s="49"/>
      <c r="C35" s="49"/>
      <c r="D35" s="49"/>
      <c r="E35" s="49"/>
      <c r="F35" s="47">
        <v>0.36069108616166035</v>
      </c>
      <c r="G35" s="50">
        <v>0.36069165168660416</v>
      </c>
      <c r="H35" s="43"/>
      <c r="I35" s="43"/>
      <c r="J35" s="43"/>
      <c r="K35" s="43"/>
      <c r="L35" s="43"/>
    </row>
    <row r="36" spans="1:12" ht="18" x14ac:dyDescent="0.4">
      <c r="A36" s="49"/>
      <c r="B36" s="49"/>
      <c r="C36" s="49"/>
      <c r="D36" s="49"/>
      <c r="E36" s="49"/>
      <c r="F36" s="41" t="s">
        <v>149</v>
      </c>
      <c r="G36" s="42" t="s">
        <v>148</v>
      </c>
      <c r="H36" s="43"/>
      <c r="I36" s="43"/>
      <c r="J36" s="43"/>
      <c r="K36" s="43"/>
      <c r="L36" s="43"/>
    </row>
    <row r="37" spans="1:12" ht="18.5" thickBot="1" x14ac:dyDescent="0.45">
      <c r="A37" s="49"/>
      <c r="B37" s="49"/>
      <c r="C37" s="49"/>
      <c r="D37" s="49"/>
      <c r="E37" s="49"/>
      <c r="F37" s="47">
        <v>0.16011585209085638</v>
      </c>
      <c r="G37" s="50">
        <v>0.1601160976940984</v>
      </c>
      <c r="H37" s="43"/>
      <c r="I37" s="43"/>
      <c r="J37" s="43"/>
      <c r="K37" s="43"/>
      <c r="L37" s="43"/>
    </row>
    <row r="38" spans="1:12" ht="18" x14ac:dyDescent="0.4">
      <c r="A38" s="49"/>
      <c r="B38" s="49"/>
      <c r="C38" s="49"/>
      <c r="D38" s="49"/>
      <c r="E38" s="49"/>
      <c r="F38" s="40" t="s">
        <v>150</v>
      </c>
      <c r="G38" s="42" t="s">
        <v>151</v>
      </c>
      <c r="H38" s="43"/>
      <c r="I38" s="43"/>
      <c r="J38" s="43"/>
      <c r="K38" s="43"/>
      <c r="L38" s="43"/>
    </row>
    <row r="39" spans="1:12" ht="18.5" thickBot="1" x14ac:dyDescent="0.45">
      <c r="A39" s="49"/>
      <c r="B39" s="49"/>
      <c r="C39" s="49"/>
      <c r="D39" s="49"/>
      <c r="E39" s="49"/>
      <c r="F39" s="51">
        <v>0.25007341415265472</v>
      </c>
      <c r="G39" s="50">
        <v>0.25007340312004089</v>
      </c>
      <c r="H39" s="43"/>
      <c r="I39" s="43"/>
      <c r="J39" s="43"/>
      <c r="K39" s="43"/>
      <c r="L39" s="43"/>
    </row>
    <row r="40" spans="1:12" ht="36" x14ac:dyDescent="0.4">
      <c r="A40" s="49"/>
      <c r="B40" s="49"/>
      <c r="C40" s="49"/>
      <c r="D40" s="49"/>
      <c r="E40" s="112" t="s">
        <v>155</v>
      </c>
      <c r="F40" s="40" t="s">
        <v>156</v>
      </c>
      <c r="G40" s="41" t="s">
        <v>157</v>
      </c>
      <c r="H40" s="41" t="s">
        <v>144</v>
      </c>
      <c r="I40" s="42" t="s">
        <v>145</v>
      </c>
      <c r="J40" s="43"/>
      <c r="K40" s="43"/>
      <c r="L40" s="43"/>
    </row>
    <row r="41" spans="1:12" ht="18.5" thickBot="1" x14ac:dyDescent="0.45">
      <c r="A41" s="49"/>
      <c r="B41" s="49"/>
      <c r="C41" s="49"/>
      <c r="D41" s="49"/>
      <c r="E41" s="47">
        <v>0.14283903372287751</v>
      </c>
      <c r="F41" s="51">
        <v>0.32316472891894316</v>
      </c>
      <c r="G41" s="64">
        <v>8.2988702988624583E-2</v>
      </c>
      <c r="H41" s="64">
        <v>1.7100789162010407E-2</v>
      </c>
      <c r="I41" s="65">
        <v>5.5335569906144917E-3</v>
      </c>
      <c r="J41" s="43"/>
      <c r="K41" s="43"/>
      <c r="L41" s="43"/>
    </row>
    <row r="42" spans="1:12" ht="36" x14ac:dyDescent="0.4">
      <c r="A42" s="49"/>
      <c r="B42" s="49"/>
      <c r="C42" s="49"/>
      <c r="D42" s="49"/>
      <c r="E42" s="49"/>
      <c r="F42" s="49"/>
      <c r="G42" s="49"/>
      <c r="H42" s="49"/>
      <c r="I42" s="42" t="s">
        <v>146</v>
      </c>
      <c r="J42" s="43"/>
      <c r="K42" s="43"/>
      <c r="L42" s="43"/>
    </row>
    <row r="43" spans="1:12" ht="18.5" thickBot="1" x14ac:dyDescent="0.45">
      <c r="A43" s="49"/>
      <c r="B43" s="49"/>
      <c r="C43" s="49"/>
      <c r="D43" s="49"/>
      <c r="E43" s="49"/>
      <c r="F43" s="49"/>
      <c r="G43" s="49"/>
      <c r="H43" s="49"/>
      <c r="I43" s="48">
        <v>1.7442804134846616E-2</v>
      </c>
      <c r="J43" s="43"/>
      <c r="K43" s="43"/>
      <c r="L43" s="43"/>
    </row>
    <row r="44" spans="1:12" ht="18" x14ac:dyDescent="0.4">
      <c r="A44" s="49"/>
      <c r="B44" s="49"/>
      <c r="C44" s="49"/>
      <c r="D44" s="49"/>
      <c r="E44" s="49"/>
      <c r="F44" s="49"/>
      <c r="G44" s="49"/>
      <c r="H44" s="41" t="s">
        <v>147</v>
      </c>
      <c r="I44" s="42" t="s">
        <v>148</v>
      </c>
      <c r="J44" s="43"/>
      <c r="K44" s="43"/>
      <c r="L44" s="43"/>
    </row>
    <row r="45" spans="1:12" ht="18.5" thickBot="1" x14ac:dyDescent="0.45">
      <c r="A45" s="49"/>
      <c r="B45" s="49"/>
      <c r="C45" s="49"/>
      <c r="D45" s="49"/>
      <c r="E45" s="49"/>
      <c r="F45" s="49"/>
      <c r="G45" s="49"/>
      <c r="H45" s="64">
        <v>3.1917532290158944E-2</v>
      </c>
      <c r="I45" s="48">
        <v>3.1917579830236721E-2</v>
      </c>
      <c r="J45" s="43"/>
      <c r="K45" s="43"/>
      <c r="L45" s="43"/>
    </row>
    <row r="46" spans="1:12" ht="18" x14ac:dyDescent="0.4">
      <c r="A46" s="49"/>
      <c r="B46" s="49"/>
      <c r="C46" s="49"/>
      <c r="D46" s="49"/>
      <c r="E46" s="49"/>
      <c r="F46" s="49"/>
      <c r="G46" s="49"/>
      <c r="H46" s="41" t="s">
        <v>149</v>
      </c>
      <c r="I46" s="42" t="s">
        <v>148</v>
      </c>
      <c r="J46" s="43"/>
      <c r="K46" s="43"/>
      <c r="L46" s="43"/>
    </row>
    <row r="47" spans="1:12" ht="18.5" thickBot="1" x14ac:dyDescent="0.45">
      <c r="A47" s="49"/>
      <c r="B47" s="49"/>
      <c r="C47" s="49"/>
      <c r="D47" s="49"/>
      <c r="E47" s="49"/>
      <c r="F47" s="49"/>
      <c r="G47" s="49"/>
      <c r="H47" s="64">
        <v>1.4168642019020438E-2</v>
      </c>
      <c r="I47" s="48">
        <v>1.4168664118513559E-2</v>
      </c>
      <c r="J47" s="43"/>
      <c r="K47" s="43"/>
      <c r="L47" s="43"/>
    </row>
    <row r="48" spans="1:12" ht="18" x14ac:dyDescent="0.4">
      <c r="A48" s="49"/>
      <c r="B48" s="49"/>
      <c r="C48" s="49"/>
      <c r="D48" s="49"/>
      <c r="E48" s="49"/>
      <c r="F48" s="49"/>
      <c r="G48" s="49"/>
      <c r="H48" s="40" t="s">
        <v>150</v>
      </c>
      <c r="I48" s="42" t="s">
        <v>151</v>
      </c>
      <c r="J48" s="43"/>
      <c r="K48" s="43"/>
      <c r="L48" s="43"/>
    </row>
    <row r="49" spans="1:12" ht="18.5" thickBot="1" x14ac:dyDescent="0.45">
      <c r="A49" s="49"/>
      <c r="B49" s="49"/>
      <c r="C49" s="49"/>
      <c r="D49" s="49"/>
      <c r="E49" s="49"/>
      <c r="F49" s="49"/>
      <c r="G49" s="49"/>
      <c r="H49" s="66">
        <v>2.2128981217878697E-2</v>
      </c>
      <c r="I49" s="48">
        <v>2.2128980606794357E-2</v>
      </c>
      <c r="J49" s="43"/>
      <c r="K49" s="43"/>
      <c r="L49" s="43"/>
    </row>
    <row r="50" spans="1:12" ht="36" x14ac:dyDescent="0.4">
      <c r="A50" s="49"/>
      <c r="B50" s="49"/>
      <c r="C50" s="49"/>
      <c r="D50" s="49"/>
      <c r="E50" s="49"/>
      <c r="F50" s="49"/>
      <c r="G50" s="41" t="s">
        <v>158</v>
      </c>
      <c r="H50" s="41" t="s">
        <v>159</v>
      </c>
      <c r="I50" s="42" t="s">
        <v>160</v>
      </c>
      <c r="J50" s="43"/>
      <c r="K50" s="43"/>
      <c r="L50" s="43"/>
    </row>
    <row r="51" spans="1:12" ht="18.5" thickBot="1" x14ac:dyDescent="0.45">
      <c r="A51" s="49"/>
      <c r="B51" s="49"/>
      <c r="C51" s="49"/>
      <c r="D51" s="49"/>
      <c r="E51" s="49"/>
      <c r="F51" s="49"/>
      <c r="G51" s="47">
        <v>0.23872178698480129</v>
      </c>
      <c r="H51" s="47">
        <v>0.51758763441823774</v>
      </c>
      <c r="I51" s="53">
        <v>1.804903625243649</v>
      </c>
      <c r="J51" s="43"/>
      <c r="K51" s="43"/>
      <c r="L51" s="43"/>
    </row>
    <row r="52" spans="1:12" ht="36" x14ac:dyDescent="0.4">
      <c r="A52" s="49"/>
      <c r="B52" s="49"/>
      <c r="C52" s="49"/>
      <c r="D52" s="49"/>
      <c r="E52" s="49"/>
      <c r="F52" s="49"/>
      <c r="G52" s="49"/>
      <c r="H52" s="40" t="s">
        <v>161</v>
      </c>
      <c r="I52" s="41" t="s">
        <v>162</v>
      </c>
      <c r="J52" s="41" t="s">
        <v>149</v>
      </c>
      <c r="K52" s="42" t="s">
        <v>148</v>
      </c>
      <c r="L52" s="43"/>
    </row>
    <row r="53" spans="1:12" ht="18.5" thickBot="1" x14ac:dyDescent="0.45">
      <c r="A53" s="49"/>
      <c r="B53" s="49"/>
      <c r="C53" s="49"/>
      <c r="D53" s="49"/>
      <c r="E53" s="49"/>
      <c r="F53" s="49"/>
      <c r="G53" s="49"/>
      <c r="H53" s="51">
        <v>0.44364654378706092</v>
      </c>
      <c r="I53" s="47">
        <v>0.3601611423659325</v>
      </c>
      <c r="J53" s="47">
        <v>0.2236890504348473</v>
      </c>
      <c r="K53" s="50">
        <v>0.22368939139806207</v>
      </c>
      <c r="L53" s="43"/>
    </row>
    <row r="54" spans="1:12" ht="36" x14ac:dyDescent="0.4">
      <c r="A54" s="49"/>
      <c r="B54" s="49"/>
      <c r="C54" s="49"/>
      <c r="D54" s="49"/>
      <c r="E54" s="49"/>
      <c r="F54" s="49"/>
      <c r="G54" s="49"/>
      <c r="H54" s="49"/>
      <c r="I54" s="49"/>
      <c r="J54" s="40" t="s">
        <v>163</v>
      </c>
      <c r="K54" s="42" t="s">
        <v>164</v>
      </c>
      <c r="L54" s="43"/>
    </row>
    <row r="55" spans="1:12" ht="18.5" thickBot="1" x14ac:dyDescent="0.45">
      <c r="A55" s="49"/>
      <c r="B55" s="49"/>
      <c r="C55" s="49"/>
      <c r="D55" s="49"/>
      <c r="E55" s="49"/>
      <c r="F55" s="49"/>
      <c r="G55" s="49"/>
      <c r="H55" s="49"/>
      <c r="I55" s="49"/>
      <c r="J55" s="51">
        <v>0.15531186143785186</v>
      </c>
      <c r="K55" s="50">
        <v>0.1599712236225605</v>
      </c>
      <c r="L55" s="43"/>
    </row>
    <row r="56" spans="1:12" ht="36" x14ac:dyDescent="0.4">
      <c r="A56" s="49"/>
      <c r="B56" s="49"/>
      <c r="C56" s="49"/>
      <c r="D56" s="49"/>
      <c r="E56" s="49"/>
      <c r="F56" s="49"/>
      <c r="G56" s="49"/>
      <c r="H56" s="49"/>
      <c r="I56" s="49"/>
      <c r="J56" s="40" t="s">
        <v>150</v>
      </c>
      <c r="K56" s="42" t="s">
        <v>151</v>
      </c>
      <c r="L56" s="43"/>
    </row>
    <row r="57" spans="1:12" ht="18.5" thickBot="1" x14ac:dyDescent="0.45">
      <c r="A57" s="49"/>
      <c r="B57" s="49"/>
      <c r="C57" s="49"/>
      <c r="D57" s="49"/>
      <c r="E57" s="49"/>
      <c r="F57" s="49"/>
      <c r="G57" s="49"/>
      <c r="H57" s="49"/>
      <c r="I57" s="49"/>
      <c r="J57" s="66">
        <v>1.3561237901283022E-2</v>
      </c>
      <c r="K57" s="69">
        <v>1.356123760342598E-2</v>
      </c>
      <c r="L57" s="43"/>
    </row>
    <row r="58" spans="1:12" ht="18" x14ac:dyDescent="0.4">
      <c r="A58" s="49"/>
      <c r="B58" s="49"/>
      <c r="C58" s="49"/>
      <c r="D58" s="49"/>
      <c r="E58" s="49"/>
      <c r="F58" s="49"/>
      <c r="G58" s="49"/>
      <c r="H58" s="49"/>
      <c r="I58" s="40" t="s">
        <v>150</v>
      </c>
      <c r="J58" s="42" t="s">
        <v>151</v>
      </c>
      <c r="K58" s="43"/>
      <c r="L58" s="43"/>
    </row>
    <row r="59" spans="1:12" ht="18.5" thickBot="1" x14ac:dyDescent="0.45">
      <c r="A59" s="49"/>
      <c r="B59" s="49"/>
      <c r="C59" s="49"/>
      <c r="D59" s="49"/>
      <c r="E59" s="49"/>
      <c r="F59" s="49"/>
      <c r="G59" s="49"/>
      <c r="H59" s="49"/>
      <c r="I59" s="66">
        <v>9.0080657427549352E-2</v>
      </c>
      <c r="J59" s="69">
        <v>9.0080656111240387E-2</v>
      </c>
      <c r="K59" s="43"/>
      <c r="L59" s="43"/>
    </row>
    <row r="60" spans="1:12" ht="18" x14ac:dyDescent="0.4">
      <c r="A60" s="49"/>
      <c r="B60" s="49"/>
      <c r="C60" s="49"/>
      <c r="D60" s="49"/>
      <c r="E60" s="49"/>
      <c r="F60" s="49"/>
      <c r="G60" s="49"/>
      <c r="H60" s="40" t="s">
        <v>150</v>
      </c>
      <c r="I60" s="42" t="s">
        <v>151</v>
      </c>
      <c r="J60" s="43"/>
      <c r="K60" s="43"/>
      <c r="L60" s="43"/>
    </row>
    <row r="61" spans="1:12" ht="18.5" thickBot="1" x14ac:dyDescent="0.45">
      <c r="A61" s="49"/>
      <c r="B61" s="49"/>
      <c r="C61" s="49"/>
      <c r="D61" s="49"/>
      <c r="E61" s="49"/>
      <c r="F61" s="49"/>
      <c r="G61" s="49"/>
      <c r="H61" s="51">
        <v>0.14006542492518814</v>
      </c>
      <c r="I61" s="52">
        <v>0.14006543159484863</v>
      </c>
      <c r="J61" s="43"/>
      <c r="K61" s="43"/>
      <c r="L61" s="43"/>
    </row>
    <row r="62" spans="1:12" ht="18" x14ac:dyDescent="0.4">
      <c r="A62" s="49"/>
      <c r="B62" s="49"/>
      <c r="C62" s="49"/>
      <c r="D62" s="49"/>
      <c r="E62" s="40" t="s">
        <v>166</v>
      </c>
      <c r="F62" s="41" t="s">
        <v>157</v>
      </c>
      <c r="G62" s="41" t="s">
        <v>144</v>
      </c>
      <c r="H62" s="42" t="s">
        <v>145</v>
      </c>
      <c r="I62" s="43"/>
      <c r="J62" s="43"/>
      <c r="K62" s="43"/>
      <c r="L62" s="43"/>
    </row>
    <row r="63" spans="1:12" ht="18.5" thickBot="1" x14ac:dyDescent="0.45">
      <c r="A63" s="49"/>
      <c r="B63" s="49"/>
      <c r="C63" s="49"/>
      <c r="D63" s="49"/>
      <c r="E63" s="45">
        <v>1.1513691809177398</v>
      </c>
      <c r="F63" s="47">
        <v>0.65190524899959568</v>
      </c>
      <c r="G63" s="47">
        <v>0.13433267183201264</v>
      </c>
      <c r="H63" s="48">
        <v>4.3468024193604612E-2</v>
      </c>
      <c r="I63" s="43"/>
      <c r="J63" s="43"/>
      <c r="K63" s="43"/>
      <c r="L63" s="43"/>
    </row>
    <row r="64" spans="1:12" ht="36" x14ac:dyDescent="0.4">
      <c r="A64" s="49"/>
      <c r="B64" s="49"/>
      <c r="C64" s="49"/>
      <c r="D64" s="49"/>
      <c r="E64" s="49"/>
      <c r="F64" s="49"/>
      <c r="G64" s="49"/>
      <c r="H64" s="42" t="s">
        <v>146</v>
      </c>
      <c r="I64" s="43"/>
      <c r="J64" s="43"/>
      <c r="K64" s="43"/>
      <c r="L64" s="43"/>
    </row>
    <row r="65" spans="1:12" ht="18.5" thickBot="1" x14ac:dyDescent="0.45">
      <c r="A65" s="49"/>
      <c r="B65" s="49"/>
      <c r="C65" s="49"/>
      <c r="D65" s="49"/>
      <c r="E65" s="49"/>
      <c r="F65" s="49"/>
      <c r="G65" s="49"/>
      <c r="H65" s="50">
        <v>0.13701932290998634</v>
      </c>
      <c r="I65" s="43"/>
      <c r="J65" s="43"/>
      <c r="K65" s="43"/>
      <c r="L65" s="43"/>
    </row>
    <row r="66" spans="1:12" ht="18" x14ac:dyDescent="0.4">
      <c r="A66" s="49"/>
      <c r="B66" s="49"/>
      <c r="C66" s="49"/>
      <c r="D66" s="49"/>
      <c r="E66" s="49"/>
      <c r="F66" s="49"/>
      <c r="G66" s="41" t="s">
        <v>147</v>
      </c>
      <c r="H66" s="42" t="s">
        <v>148</v>
      </c>
      <c r="I66" s="43"/>
      <c r="J66" s="43"/>
      <c r="K66" s="43"/>
      <c r="L66" s="43"/>
    </row>
    <row r="67" spans="1:12" ht="18.5" thickBot="1" x14ac:dyDescent="0.45">
      <c r="A67" s="49"/>
      <c r="B67" s="49"/>
      <c r="C67" s="49"/>
      <c r="D67" s="49"/>
      <c r="E67" s="49"/>
      <c r="F67" s="49"/>
      <c r="G67" s="47">
        <v>0.25072336429633707</v>
      </c>
      <c r="H67" s="50">
        <v>0.25072374520750379</v>
      </c>
      <c r="I67" s="43"/>
      <c r="J67" s="43"/>
      <c r="K67" s="43"/>
      <c r="L67" s="43"/>
    </row>
    <row r="68" spans="1:12" ht="18" x14ac:dyDescent="0.4">
      <c r="A68" s="49"/>
      <c r="B68" s="49"/>
      <c r="C68" s="49"/>
      <c r="D68" s="49"/>
      <c r="E68" s="49"/>
      <c r="F68" s="49"/>
      <c r="G68" s="41" t="s">
        <v>149</v>
      </c>
      <c r="H68" s="42" t="s">
        <v>148</v>
      </c>
      <c r="I68" s="43"/>
      <c r="J68" s="43"/>
      <c r="K68" s="43"/>
      <c r="L68" s="43"/>
    </row>
    <row r="69" spans="1:12" ht="18.5" thickBot="1" x14ac:dyDescent="0.45">
      <c r="A69" s="49"/>
      <c r="B69" s="49"/>
      <c r="C69" s="49"/>
      <c r="D69" s="49"/>
      <c r="E69" s="49"/>
      <c r="F69" s="49"/>
      <c r="G69" s="47">
        <v>0.11129963188333818</v>
      </c>
      <c r="H69" s="50">
        <v>0.11129980410477301</v>
      </c>
      <c r="I69" s="43"/>
      <c r="J69" s="43"/>
      <c r="K69" s="43"/>
      <c r="L69" s="43"/>
    </row>
    <row r="70" spans="1:12" ht="18" x14ac:dyDescent="0.4">
      <c r="A70" s="49"/>
      <c r="B70" s="49"/>
      <c r="C70" s="49"/>
      <c r="D70" s="49"/>
      <c r="E70" s="49"/>
      <c r="F70" s="49"/>
      <c r="G70" s="40" t="s">
        <v>150</v>
      </c>
      <c r="H70" s="42" t="s">
        <v>151</v>
      </c>
      <c r="I70" s="43"/>
      <c r="J70" s="43"/>
      <c r="K70" s="43"/>
      <c r="L70" s="43"/>
    </row>
    <row r="71" spans="1:12" ht="18.5" thickBot="1" x14ac:dyDescent="0.45">
      <c r="A71" s="49"/>
      <c r="B71" s="49"/>
      <c r="C71" s="49"/>
      <c r="D71" s="49"/>
      <c r="E71" s="49"/>
      <c r="F71" s="49"/>
      <c r="G71" s="51">
        <v>0.17383087667800937</v>
      </c>
      <c r="H71" s="50">
        <v>0.17383088171482086</v>
      </c>
      <c r="I71" s="43"/>
      <c r="J71" s="43"/>
      <c r="K71" s="43"/>
      <c r="L71" s="43"/>
    </row>
    <row r="72" spans="1:12" ht="18" x14ac:dyDescent="0.4">
      <c r="A72" s="49"/>
      <c r="B72" s="49"/>
      <c r="C72" s="49"/>
      <c r="D72" s="49"/>
      <c r="E72" s="49"/>
      <c r="F72" s="41" t="s">
        <v>143</v>
      </c>
      <c r="G72" s="41" t="s">
        <v>144</v>
      </c>
      <c r="H72" s="42" t="s">
        <v>145</v>
      </c>
      <c r="I72" s="43"/>
      <c r="J72" s="43"/>
      <c r="K72" s="43"/>
      <c r="L72" s="43"/>
    </row>
    <row r="73" spans="1:12" ht="18.5" thickBot="1" x14ac:dyDescent="0.45">
      <c r="A73" s="49"/>
      <c r="B73" s="49"/>
      <c r="C73" s="49"/>
      <c r="D73" s="49"/>
      <c r="E73" s="49"/>
      <c r="F73" s="47">
        <v>0.842341717004776</v>
      </c>
      <c r="G73" s="47">
        <v>0.17357432841521453</v>
      </c>
      <c r="H73" s="48">
        <v>5.6166031750301229E-2</v>
      </c>
      <c r="I73" s="43"/>
      <c r="J73" s="43"/>
      <c r="K73" s="43"/>
      <c r="L73" s="43"/>
    </row>
    <row r="74" spans="1:12" ht="36" x14ac:dyDescent="0.4">
      <c r="A74" s="49"/>
      <c r="B74" s="49"/>
      <c r="C74" s="49"/>
      <c r="D74" s="49"/>
      <c r="E74" s="49"/>
      <c r="F74" s="49"/>
      <c r="G74" s="49"/>
      <c r="H74" s="42" t="s">
        <v>146</v>
      </c>
      <c r="I74" s="43"/>
      <c r="J74" s="43"/>
      <c r="K74" s="43"/>
      <c r="L74" s="43"/>
    </row>
    <row r="75" spans="1:12" ht="18.5" thickBot="1" x14ac:dyDescent="0.45">
      <c r="A75" s="49"/>
      <c r="B75" s="49"/>
      <c r="C75" s="49"/>
      <c r="D75" s="49"/>
      <c r="E75" s="49"/>
      <c r="F75" s="49"/>
      <c r="G75" s="49"/>
      <c r="H75" s="50">
        <v>0.17704581203622652</v>
      </c>
      <c r="I75" s="43"/>
      <c r="J75" s="43"/>
      <c r="K75" s="43"/>
      <c r="L75" s="43"/>
    </row>
    <row r="76" spans="1:12" ht="18" x14ac:dyDescent="0.4">
      <c r="A76" s="49"/>
      <c r="B76" s="49"/>
      <c r="C76" s="49"/>
      <c r="D76" s="49"/>
      <c r="E76" s="49"/>
      <c r="F76" s="49"/>
      <c r="G76" s="41" t="s">
        <v>147</v>
      </c>
      <c r="H76" s="42" t="s">
        <v>148</v>
      </c>
      <c r="I76" s="43"/>
      <c r="J76" s="43"/>
      <c r="K76" s="43"/>
      <c r="L76" s="43"/>
    </row>
    <row r="77" spans="1:12" ht="18.5" thickBot="1" x14ac:dyDescent="0.45">
      <c r="A77" s="49"/>
      <c r="B77" s="49"/>
      <c r="C77" s="49"/>
      <c r="D77" s="49"/>
      <c r="E77" s="49"/>
      <c r="F77" s="49"/>
      <c r="G77" s="47">
        <v>0.3239654134934648</v>
      </c>
      <c r="H77" s="50">
        <v>0.32396589564864109</v>
      </c>
      <c r="I77" s="43"/>
      <c r="J77" s="43"/>
      <c r="K77" s="43"/>
      <c r="L77" s="43"/>
    </row>
    <row r="78" spans="1:12" ht="18" x14ac:dyDescent="0.4">
      <c r="A78" s="49"/>
      <c r="B78" s="49"/>
      <c r="C78" s="49"/>
      <c r="D78" s="49"/>
      <c r="E78" s="49"/>
      <c r="F78" s="49"/>
      <c r="G78" s="41" t="s">
        <v>149</v>
      </c>
      <c r="H78" s="42" t="s">
        <v>148</v>
      </c>
      <c r="I78" s="43"/>
      <c r="J78" s="43"/>
      <c r="K78" s="43"/>
      <c r="L78" s="43"/>
    </row>
    <row r="79" spans="1:12" ht="18.5" thickBot="1" x14ac:dyDescent="0.45">
      <c r="A79" s="49"/>
      <c r="B79" s="49"/>
      <c r="C79" s="49"/>
      <c r="D79" s="49"/>
      <c r="E79" s="49"/>
      <c r="F79" s="49"/>
      <c r="G79" s="47">
        <v>0.14381280885390083</v>
      </c>
      <c r="H79" s="50">
        <v>0.1438130252365761</v>
      </c>
      <c r="I79" s="43"/>
      <c r="J79" s="43"/>
      <c r="K79" s="43"/>
      <c r="L79" s="43"/>
    </row>
    <row r="80" spans="1:12" ht="18" x14ac:dyDescent="0.4">
      <c r="A80" s="49"/>
      <c r="B80" s="49"/>
      <c r="C80" s="49"/>
      <c r="D80" s="49"/>
      <c r="E80" s="49"/>
      <c r="F80" s="49"/>
      <c r="G80" s="40" t="s">
        <v>150</v>
      </c>
      <c r="H80" s="42" t="s">
        <v>151</v>
      </c>
      <c r="I80" s="43"/>
      <c r="J80" s="43"/>
      <c r="K80" s="43"/>
      <c r="L80" s="43"/>
    </row>
    <row r="81" spans="1:12" ht="18.5" thickBot="1" x14ac:dyDescent="0.45">
      <c r="A81" s="49"/>
      <c r="B81" s="49"/>
      <c r="C81" s="49"/>
      <c r="D81" s="49"/>
      <c r="E81" s="49"/>
      <c r="F81" s="49"/>
      <c r="G81" s="51">
        <v>0.22461086544117306</v>
      </c>
      <c r="H81" s="50">
        <v>0.22461086511611938</v>
      </c>
      <c r="I81" s="43"/>
      <c r="J81" s="43"/>
      <c r="K81" s="43"/>
      <c r="L81" s="43"/>
    </row>
    <row r="82" spans="1:12" ht="36" x14ac:dyDescent="0.4">
      <c r="A82" s="49"/>
      <c r="B82" s="49"/>
      <c r="C82" s="49"/>
      <c r="D82" s="40" t="s">
        <v>193</v>
      </c>
      <c r="E82" s="112" t="s">
        <v>165</v>
      </c>
      <c r="F82" s="40" t="s">
        <v>156</v>
      </c>
      <c r="G82" s="41" t="s">
        <v>157</v>
      </c>
      <c r="H82" s="41" t="s">
        <v>144</v>
      </c>
      <c r="I82" s="42" t="s">
        <v>145</v>
      </c>
      <c r="J82" s="43"/>
      <c r="K82" s="43"/>
      <c r="L82" s="43"/>
    </row>
    <row r="83" spans="1:12" ht="18.5" thickBot="1" x14ac:dyDescent="0.45">
      <c r="A83" s="49"/>
      <c r="B83" s="49"/>
      <c r="C83" s="49"/>
      <c r="D83" s="51">
        <v>0.2856905392669678</v>
      </c>
      <c r="E83" s="47">
        <v>0.2856905460357666</v>
      </c>
      <c r="F83" s="51">
        <v>0.6463577093173285</v>
      </c>
      <c r="G83" s="47">
        <v>0.16598466124534608</v>
      </c>
      <c r="H83" s="64">
        <v>3.4203073685730105E-2</v>
      </c>
      <c r="I83" s="48">
        <v>1.1067598571200229E-2</v>
      </c>
      <c r="J83" s="43"/>
      <c r="K83" s="43"/>
      <c r="L83" s="43"/>
    </row>
    <row r="84" spans="1:12" ht="36" x14ac:dyDescent="0.4">
      <c r="A84" s="49"/>
      <c r="B84" s="49"/>
      <c r="C84" s="49"/>
      <c r="D84" s="49"/>
      <c r="E84" s="49"/>
      <c r="F84" s="49"/>
      <c r="G84" s="49"/>
      <c r="H84" s="49"/>
      <c r="I84" s="42" t="s">
        <v>146</v>
      </c>
      <c r="J84" s="43"/>
      <c r="K84" s="43"/>
      <c r="L84" s="43"/>
    </row>
    <row r="85" spans="1:12" ht="18.5" thickBot="1" x14ac:dyDescent="0.45">
      <c r="A85" s="49"/>
      <c r="B85" s="49"/>
      <c r="C85" s="49"/>
      <c r="D85" s="49"/>
      <c r="E85" s="49"/>
      <c r="F85" s="49"/>
      <c r="G85" s="49"/>
      <c r="H85" s="49"/>
      <c r="I85" s="48">
        <v>3.4887135787701716E-2</v>
      </c>
      <c r="J85" s="43"/>
      <c r="K85" s="43"/>
      <c r="L85" s="43"/>
    </row>
    <row r="86" spans="1:12" ht="18" x14ac:dyDescent="0.4">
      <c r="A86" s="49"/>
      <c r="B86" s="49"/>
      <c r="C86" s="49"/>
      <c r="D86" s="49"/>
      <c r="E86" s="49"/>
      <c r="F86" s="49"/>
      <c r="G86" s="49"/>
      <c r="H86" s="41" t="s">
        <v>147</v>
      </c>
      <c r="I86" s="42" t="s">
        <v>148</v>
      </c>
      <c r="J86" s="43"/>
      <c r="K86" s="43"/>
      <c r="L86" s="43"/>
    </row>
    <row r="87" spans="1:12" ht="18.5" thickBot="1" x14ac:dyDescent="0.45">
      <c r="A87" s="49"/>
      <c r="B87" s="49"/>
      <c r="C87" s="49"/>
      <c r="D87" s="49"/>
      <c r="E87" s="49"/>
      <c r="F87" s="49"/>
      <c r="G87" s="49"/>
      <c r="H87" s="64">
        <v>6.3837855577574765E-2</v>
      </c>
      <c r="I87" s="48">
        <v>6.3837953632467956E-2</v>
      </c>
      <c r="J87" s="43"/>
      <c r="K87" s="43"/>
      <c r="L87" s="43"/>
    </row>
    <row r="88" spans="1:12" ht="18" x14ac:dyDescent="0.4">
      <c r="A88" s="49"/>
      <c r="B88" s="49"/>
      <c r="C88" s="49"/>
      <c r="D88" s="49"/>
      <c r="E88" s="49"/>
      <c r="F88" s="49"/>
      <c r="G88" s="49"/>
      <c r="H88" s="41" t="s">
        <v>149</v>
      </c>
      <c r="I88" s="42" t="s">
        <v>148</v>
      </c>
      <c r="J88" s="43"/>
      <c r="K88" s="43"/>
      <c r="L88" s="43"/>
    </row>
    <row r="89" spans="1:12" ht="18.5" thickBot="1" x14ac:dyDescent="0.45">
      <c r="A89" s="49"/>
      <c r="B89" s="49"/>
      <c r="C89" s="49"/>
      <c r="D89" s="49"/>
      <c r="E89" s="49"/>
      <c r="F89" s="49"/>
      <c r="G89" s="49"/>
      <c r="H89" s="64">
        <v>2.8338523001023644E-2</v>
      </c>
      <c r="I89" s="48">
        <v>2.8338566897944686E-2</v>
      </c>
      <c r="J89" s="43"/>
      <c r="K89" s="43"/>
      <c r="L89" s="43"/>
    </row>
    <row r="90" spans="1:12" ht="18" x14ac:dyDescent="0.4">
      <c r="A90" s="49"/>
      <c r="B90" s="49"/>
      <c r="C90" s="49"/>
      <c r="D90" s="49"/>
      <c r="E90" s="49"/>
      <c r="F90" s="49"/>
      <c r="G90" s="49"/>
      <c r="H90" s="40" t="s">
        <v>150</v>
      </c>
      <c r="I90" s="42" t="s">
        <v>151</v>
      </c>
      <c r="J90" s="43"/>
      <c r="K90" s="43"/>
      <c r="L90" s="43"/>
    </row>
    <row r="91" spans="1:12" ht="18.5" thickBot="1" x14ac:dyDescent="0.45">
      <c r="A91" s="49"/>
      <c r="B91" s="49"/>
      <c r="C91" s="49"/>
      <c r="D91" s="49"/>
      <c r="E91" s="49"/>
      <c r="F91" s="49"/>
      <c r="G91" s="49"/>
      <c r="H91" s="66">
        <v>4.4259897482781557E-2</v>
      </c>
      <c r="I91" s="48">
        <v>4.4259898364543915E-2</v>
      </c>
      <c r="J91" s="43"/>
      <c r="K91" s="43"/>
      <c r="L91" s="43"/>
    </row>
    <row r="92" spans="1:12" ht="36" x14ac:dyDescent="0.4">
      <c r="A92" s="49"/>
      <c r="B92" s="49"/>
      <c r="C92" s="49"/>
      <c r="D92" s="49"/>
      <c r="E92" s="49"/>
      <c r="F92" s="49"/>
      <c r="G92" s="41" t="s">
        <v>158</v>
      </c>
      <c r="H92" s="41" t="s">
        <v>159</v>
      </c>
      <c r="I92" s="42" t="s">
        <v>160</v>
      </c>
      <c r="J92" s="43"/>
      <c r="K92" s="43"/>
      <c r="L92" s="43"/>
    </row>
    <row r="93" spans="1:12" ht="18.5" thickBot="1" x14ac:dyDescent="0.45">
      <c r="A93" s="49"/>
      <c r="B93" s="49"/>
      <c r="C93" s="49"/>
      <c r="D93" s="49"/>
      <c r="E93" s="49"/>
      <c r="F93" s="49"/>
      <c r="G93" s="47">
        <v>0.47746444416642192</v>
      </c>
      <c r="H93" s="46">
        <v>1.0352205002314603</v>
      </c>
      <c r="I93" s="53">
        <v>3.6099648008516523</v>
      </c>
      <c r="J93" s="43"/>
      <c r="K93" s="43"/>
      <c r="L93" s="43"/>
    </row>
    <row r="94" spans="1:12" ht="36" x14ac:dyDescent="0.4">
      <c r="A94" s="49"/>
      <c r="B94" s="49"/>
      <c r="C94" s="49"/>
      <c r="D94" s="49"/>
      <c r="E94" s="49"/>
      <c r="F94" s="49"/>
      <c r="G94" s="49"/>
      <c r="H94" s="40" t="s">
        <v>161</v>
      </c>
      <c r="I94" s="41" t="s">
        <v>162</v>
      </c>
      <c r="J94" s="41" t="s">
        <v>149</v>
      </c>
      <c r="K94" s="42" t="s">
        <v>148</v>
      </c>
      <c r="L94" s="43"/>
    </row>
    <row r="95" spans="1:12" ht="18.5" thickBot="1" x14ac:dyDescent="0.45">
      <c r="A95" s="49"/>
      <c r="B95" s="49"/>
      <c r="C95" s="49"/>
      <c r="D95" s="49"/>
      <c r="E95" s="49"/>
      <c r="F95" s="49"/>
      <c r="G95" s="49"/>
      <c r="H95" s="51">
        <v>0.88733185734125186</v>
      </c>
      <c r="I95" s="47">
        <v>0.72035373708963402</v>
      </c>
      <c r="J95" s="47">
        <v>0.44739761002986267</v>
      </c>
      <c r="K95" s="50">
        <v>0.44739830334712583</v>
      </c>
      <c r="L95" s="43"/>
    </row>
    <row r="96" spans="1:12" ht="36" x14ac:dyDescent="0.4">
      <c r="A96" s="49"/>
      <c r="B96" s="49"/>
      <c r="C96" s="49"/>
      <c r="D96" s="49"/>
      <c r="E96" s="49"/>
      <c r="F96" s="49"/>
      <c r="G96" s="49"/>
      <c r="H96" s="49"/>
      <c r="I96" s="49"/>
      <c r="J96" s="40" t="s">
        <v>163</v>
      </c>
      <c r="K96" s="42" t="s">
        <v>164</v>
      </c>
      <c r="L96" s="43"/>
    </row>
    <row r="97" spans="1:12" ht="18.5" thickBot="1" x14ac:dyDescent="0.45">
      <c r="A97" s="49"/>
      <c r="B97" s="49"/>
      <c r="C97" s="49"/>
      <c r="D97" s="49"/>
      <c r="E97" s="49"/>
      <c r="F97" s="49"/>
      <c r="G97" s="49"/>
      <c r="H97" s="49"/>
      <c r="I97" s="49"/>
      <c r="J97" s="51">
        <v>0.31063726848276363</v>
      </c>
      <c r="K97" s="50">
        <v>0.31995638340711596</v>
      </c>
      <c r="L97" s="43"/>
    </row>
    <row r="98" spans="1:12" ht="36" x14ac:dyDescent="0.4">
      <c r="A98" s="49"/>
      <c r="B98" s="49"/>
      <c r="C98" s="49"/>
      <c r="D98" s="49"/>
      <c r="E98" s="49"/>
      <c r="F98" s="49"/>
      <c r="G98" s="49"/>
      <c r="H98" s="49"/>
      <c r="I98" s="49"/>
      <c r="J98" s="40" t="s">
        <v>150</v>
      </c>
      <c r="K98" s="42" t="s">
        <v>151</v>
      </c>
      <c r="L98" s="43"/>
    </row>
    <row r="99" spans="1:12" ht="18.5" thickBot="1" x14ac:dyDescent="0.45">
      <c r="A99" s="49"/>
      <c r="B99" s="49"/>
      <c r="C99" s="49"/>
      <c r="D99" s="49"/>
      <c r="E99" s="49"/>
      <c r="F99" s="49"/>
      <c r="G99" s="49"/>
      <c r="H99" s="49"/>
      <c r="I99" s="49"/>
      <c r="J99" s="66">
        <v>2.7123658553182484E-2</v>
      </c>
      <c r="K99" s="69">
        <v>2.7123657986521721E-2</v>
      </c>
      <c r="L99" s="43"/>
    </row>
    <row r="100" spans="1:12" ht="18" x14ac:dyDescent="0.4">
      <c r="A100" s="49"/>
      <c r="B100" s="49"/>
      <c r="C100" s="49"/>
      <c r="D100" s="49"/>
      <c r="E100" s="49"/>
      <c r="F100" s="49"/>
      <c r="G100" s="49"/>
      <c r="H100" s="49"/>
      <c r="I100" s="40" t="s">
        <v>150</v>
      </c>
      <c r="J100" s="42" t="s">
        <v>151</v>
      </c>
      <c r="K100" s="43"/>
      <c r="L100" s="43"/>
    </row>
    <row r="101" spans="1:12" ht="18.5" thickBot="1" x14ac:dyDescent="0.45">
      <c r="A101" s="49"/>
      <c r="B101" s="49"/>
      <c r="C101" s="49"/>
      <c r="D101" s="49"/>
      <c r="E101" s="49"/>
      <c r="F101" s="49"/>
      <c r="G101" s="49"/>
      <c r="H101" s="49"/>
      <c r="I101" s="51">
        <v>0.1801691814701557</v>
      </c>
      <c r="J101" s="52">
        <v>0.18016918003559113</v>
      </c>
      <c r="K101" s="43"/>
      <c r="L101" s="43"/>
    </row>
    <row r="102" spans="1:12" ht="18" x14ac:dyDescent="0.4">
      <c r="A102" s="49"/>
      <c r="B102" s="49"/>
      <c r="C102" s="49"/>
      <c r="D102" s="49"/>
      <c r="E102" s="49"/>
      <c r="F102" s="49"/>
      <c r="G102" s="49"/>
      <c r="H102" s="40" t="s">
        <v>150</v>
      </c>
      <c r="I102" s="42" t="s">
        <v>151</v>
      </c>
      <c r="J102" s="43"/>
      <c r="K102" s="43"/>
      <c r="L102" s="43"/>
    </row>
    <row r="103" spans="1:12" ht="18.5" thickBot="1" x14ac:dyDescent="0.45">
      <c r="A103" s="49"/>
      <c r="B103" s="49"/>
      <c r="C103" s="49"/>
      <c r="D103" s="49"/>
      <c r="E103" s="70"/>
      <c r="F103" s="70"/>
      <c r="G103" s="70"/>
      <c r="H103" s="71">
        <v>0.28014309000863596</v>
      </c>
      <c r="I103" s="52">
        <v>0.28014308214187622</v>
      </c>
      <c r="J103" s="43"/>
      <c r="K103" s="43"/>
      <c r="L103" s="43"/>
    </row>
    <row r="104" spans="1:12" ht="36" x14ac:dyDescent="0.4">
      <c r="A104" s="49"/>
      <c r="B104" s="49"/>
      <c r="C104" s="40" t="s">
        <v>150</v>
      </c>
      <c r="D104" s="42" t="s">
        <v>151</v>
      </c>
      <c r="E104" s="43"/>
      <c r="F104" s="43"/>
      <c r="G104" s="43"/>
      <c r="H104" s="43"/>
      <c r="I104" s="43"/>
      <c r="J104" s="43"/>
      <c r="K104" s="43"/>
      <c r="L104" s="43"/>
    </row>
    <row r="105" spans="1:12" ht="18.5" thickBot="1" x14ac:dyDescent="0.45">
      <c r="A105" s="49"/>
      <c r="B105" s="49"/>
      <c r="C105" s="45">
        <v>5.0129663085937501</v>
      </c>
      <c r="D105" s="53">
        <v>5.0129661560058594</v>
      </c>
      <c r="E105" s="43"/>
      <c r="F105" s="43"/>
      <c r="G105" s="43"/>
      <c r="H105" s="43"/>
      <c r="I105" s="43"/>
      <c r="J105" s="43"/>
      <c r="K105" s="43"/>
      <c r="L105" s="43"/>
    </row>
    <row r="106" spans="1:12" ht="18" x14ac:dyDescent="0.4">
      <c r="A106" s="49"/>
      <c r="B106" s="41" t="s">
        <v>815</v>
      </c>
      <c r="C106" s="40" t="s">
        <v>816</v>
      </c>
      <c r="D106" s="42" t="s">
        <v>145</v>
      </c>
      <c r="E106" s="43"/>
      <c r="F106" s="43"/>
      <c r="G106" s="43"/>
      <c r="H106" s="43"/>
      <c r="I106" s="43"/>
      <c r="J106" s="43"/>
      <c r="K106" s="43"/>
      <c r="L106" s="43"/>
    </row>
    <row r="107" spans="1:12" ht="18.5" thickBot="1" x14ac:dyDescent="0.45">
      <c r="A107" s="49"/>
      <c r="B107" s="55">
        <v>922.58</v>
      </c>
      <c r="C107" s="44">
        <v>5772.967785953535</v>
      </c>
      <c r="D107" s="57"/>
      <c r="E107" s="43"/>
      <c r="F107" s="43"/>
      <c r="G107" s="43"/>
      <c r="H107" s="43"/>
      <c r="I107" s="43"/>
      <c r="J107" s="43"/>
      <c r="K107" s="43"/>
      <c r="L107" s="43"/>
    </row>
    <row r="108" spans="1:12" ht="36" x14ac:dyDescent="0.4">
      <c r="A108" s="49"/>
      <c r="B108" s="49"/>
      <c r="C108" s="49"/>
      <c r="D108" s="119" t="s">
        <v>817</v>
      </c>
      <c r="E108" s="113" t="s">
        <v>188</v>
      </c>
      <c r="F108" s="40" t="s">
        <v>189</v>
      </c>
      <c r="G108" s="40" t="s">
        <v>190</v>
      </c>
      <c r="H108" s="42" t="s">
        <v>191</v>
      </c>
      <c r="I108" s="43"/>
      <c r="J108" s="43"/>
      <c r="K108" s="43"/>
      <c r="L108" s="43"/>
    </row>
    <row r="109" spans="1:12" ht="18.5" thickBot="1" x14ac:dyDescent="0.45">
      <c r="A109" s="49"/>
      <c r="B109" s="49"/>
      <c r="C109" s="49"/>
      <c r="D109" s="61">
        <v>40.283769123046881</v>
      </c>
      <c r="E109" s="61">
        <v>33.430491720199583</v>
      </c>
      <c r="F109" s="61">
        <v>67.129431656227112</v>
      </c>
      <c r="G109" s="54">
        <v>196.84162155937193</v>
      </c>
      <c r="H109" s="75">
        <v>196.84162902832031</v>
      </c>
      <c r="I109" s="43"/>
      <c r="J109" s="43"/>
      <c r="K109" s="43"/>
      <c r="L109" s="43"/>
    </row>
    <row r="110" spans="1:12" ht="18" x14ac:dyDescent="0.4">
      <c r="A110" s="49"/>
      <c r="B110" s="49"/>
      <c r="C110" s="49"/>
      <c r="D110" s="113" t="s">
        <v>192</v>
      </c>
      <c r="E110" s="41" t="s">
        <v>157</v>
      </c>
      <c r="F110" s="41" t="s">
        <v>144</v>
      </c>
      <c r="G110" s="42" t="s">
        <v>145</v>
      </c>
      <c r="H110" s="43"/>
      <c r="I110" s="43"/>
      <c r="J110" s="43"/>
      <c r="K110" s="43"/>
      <c r="L110" s="43"/>
    </row>
    <row r="111" spans="1:12" ht="18.5" thickBot="1" x14ac:dyDescent="0.45">
      <c r="A111" s="49"/>
      <c r="B111" s="49"/>
      <c r="C111" s="49"/>
      <c r="D111" s="61">
        <v>38.170862917968748</v>
      </c>
      <c r="E111" s="62">
        <v>24.811061668395997</v>
      </c>
      <c r="F111" s="46">
        <v>5.1126084483366157</v>
      </c>
      <c r="G111" s="53">
        <v>1.6543628897860976</v>
      </c>
      <c r="H111" s="43"/>
      <c r="I111" s="43"/>
      <c r="J111" s="43"/>
      <c r="K111" s="43"/>
      <c r="L111" s="43"/>
    </row>
    <row r="112" spans="1:12" ht="36" x14ac:dyDescent="0.4">
      <c r="A112" s="49"/>
      <c r="B112" s="49"/>
      <c r="C112" s="49"/>
      <c r="D112" s="49"/>
      <c r="E112" s="49"/>
      <c r="F112" s="49"/>
      <c r="G112" s="42" t="s">
        <v>146</v>
      </c>
      <c r="H112" s="43"/>
      <c r="I112" s="43"/>
      <c r="J112" s="43"/>
      <c r="K112" s="43"/>
      <c r="L112" s="43"/>
    </row>
    <row r="113" spans="1:12" ht="18.5" thickBot="1" x14ac:dyDescent="0.45">
      <c r="A113" s="49"/>
      <c r="B113" s="49"/>
      <c r="C113" s="49"/>
      <c r="D113" s="49"/>
      <c r="E113" s="49"/>
      <c r="F113" s="49"/>
      <c r="G113" s="53">
        <v>5.2148605143927949</v>
      </c>
      <c r="H113" s="43"/>
      <c r="I113" s="43"/>
      <c r="J113" s="43"/>
      <c r="K113" s="43"/>
      <c r="L113" s="43"/>
    </row>
    <row r="114" spans="1:12" ht="18" x14ac:dyDescent="0.4">
      <c r="A114" s="49"/>
      <c r="B114" s="49"/>
      <c r="C114" s="49"/>
      <c r="D114" s="49"/>
      <c r="E114" s="49"/>
      <c r="F114" s="41" t="s">
        <v>147</v>
      </c>
      <c r="G114" s="42" t="s">
        <v>148</v>
      </c>
      <c r="H114" s="43"/>
      <c r="I114" s="43"/>
      <c r="J114" s="43"/>
      <c r="K114" s="43"/>
      <c r="L114" s="43"/>
    </row>
    <row r="115" spans="1:12" ht="18.5" thickBot="1" x14ac:dyDescent="0.45">
      <c r="A115" s="49"/>
      <c r="B115" s="49"/>
      <c r="C115" s="49"/>
      <c r="D115" s="49"/>
      <c r="E115" s="49"/>
      <c r="F115" s="46">
        <v>9.5423575889254053</v>
      </c>
      <c r="G115" s="53">
        <v>9.5423720305553381</v>
      </c>
      <c r="H115" s="43"/>
      <c r="I115" s="43"/>
      <c r="J115" s="43"/>
      <c r="K115" s="43"/>
      <c r="L115" s="43"/>
    </row>
    <row r="116" spans="1:12" ht="18" x14ac:dyDescent="0.4">
      <c r="A116" s="49"/>
      <c r="B116" s="49"/>
      <c r="C116" s="49"/>
      <c r="D116" s="49"/>
      <c r="E116" s="49"/>
      <c r="F116" s="41" t="s">
        <v>149</v>
      </c>
      <c r="G116" s="42" t="s">
        <v>148</v>
      </c>
      <c r="H116" s="43"/>
      <c r="I116" s="43"/>
      <c r="J116" s="43"/>
      <c r="K116" s="43"/>
      <c r="L116" s="43"/>
    </row>
    <row r="117" spans="1:12" ht="18.5" thickBot="1" x14ac:dyDescent="0.45">
      <c r="A117" s="49"/>
      <c r="B117" s="49"/>
      <c r="C117" s="49"/>
      <c r="D117" s="49"/>
      <c r="E117" s="49"/>
      <c r="F117" s="46">
        <v>4.2359869010504188</v>
      </c>
      <c r="G117" s="53">
        <v>4.2359931844330534</v>
      </c>
      <c r="H117" s="43"/>
      <c r="I117" s="43"/>
      <c r="J117" s="43"/>
      <c r="K117" s="43"/>
      <c r="L117" s="43"/>
    </row>
    <row r="118" spans="1:12" ht="18" x14ac:dyDescent="0.4">
      <c r="A118" s="49"/>
      <c r="B118" s="49"/>
      <c r="C118" s="49"/>
      <c r="D118" s="49"/>
      <c r="E118" s="49"/>
      <c r="F118" s="40" t="s">
        <v>150</v>
      </c>
      <c r="G118" s="42" t="s">
        <v>151</v>
      </c>
      <c r="H118" s="43"/>
      <c r="I118" s="43"/>
      <c r="J118" s="43"/>
      <c r="K118" s="43"/>
      <c r="L118" s="43"/>
    </row>
    <row r="119" spans="1:12" ht="18.5" thickBot="1" x14ac:dyDescent="0.45">
      <c r="A119" s="49"/>
      <c r="B119" s="49"/>
      <c r="C119" s="49"/>
      <c r="D119" s="49"/>
      <c r="E119" s="49"/>
      <c r="F119" s="45">
        <v>6.6158827675007892</v>
      </c>
      <c r="G119" s="53">
        <v>6.6158828735351563</v>
      </c>
      <c r="H119" s="43"/>
      <c r="I119" s="43"/>
      <c r="J119" s="43"/>
      <c r="K119" s="43"/>
      <c r="L119" s="43"/>
    </row>
    <row r="120" spans="1:12" ht="36" x14ac:dyDescent="0.4">
      <c r="A120" s="49"/>
      <c r="B120" s="49"/>
      <c r="C120" s="49"/>
      <c r="D120" s="49"/>
      <c r="E120" s="112" t="s">
        <v>155</v>
      </c>
      <c r="F120" s="40" t="s">
        <v>156</v>
      </c>
      <c r="G120" s="41" t="s">
        <v>157</v>
      </c>
      <c r="H120" s="41" t="s">
        <v>144</v>
      </c>
      <c r="I120" s="42" t="s">
        <v>145</v>
      </c>
      <c r="J120" s="43"/>
      <c r="K120" s="43"/>
      <c r="L120" s="43"/>
    </row>
    <row r="121" spans="1:12" ht="18.5" thickBot="1" x14ac:dyDescent="0.45">
      <c r="A121" s="49"/>
      <c r="B121" s="49"/>
      <c r="C121" s="49"/>
      <c r="D121" s="49"/>
      <c r="E121" s="46">
        <v>3.7789155464172364</v>
      </c>
      <c r="F121" s="45">
        <v>8.5495697811939522</v>
      </c>
      <c r="G121" s="46">
        <v>2.1955295974731448</v>
      </c>
      <c r="H121" s="47">
        <v>0.45241448161618614</v>
      </c>
      <c r="I121" s="50">
        <v>0.14639449530334481</v>
      </c>
      <c r="J121" s="43"/>
      <c r="K121" s="43"/>
      <c r="L121" s="43"/>
    </row>
    <row r="122" spans="1:12" ht="36" x14ac:dyDescent="0.4">
      <c r="A122" s="49"/>
      <c r="B122" s="49"/>
      <c r="C122" s="49"/>
      <c r="D122" s="49"/>
      <c r="E122" s="49"/>
      <c r="F122" s="49"/>
      <c r="G122" s="49"/>
      <c r="H122" s="49"/>
      <c r="I122" s="42" t="s">
        <v>146</v>
      </c>
      <c r="J122" s="43"/>
      <c r="K122" s="43"/>
      <c r="L122" s="43"/>
    </row>
    <row r="123" spans="1:12" ht="18.5" thickBot="1" x14ac:dyDescent="0.45">
      <c r="A123" s="49"/>
      <c r="B123" s="49"/>
      <c r="C123" s="49"/>
      <c r="D123" s="49"/>
      <c r="E123" s="49"/>
      <c r="F123" s="49"/>
      <c r="G123" s="49"/>
      <c r="H123" s="49"/>
      <c r="I123" s="50">
        <v>0.46146276478710319</v>
      </c>
      <c r="J123" s="43"/>
      <c r="K123" s="43"/>
      <c r="L123" s="43"/>
    </row>
    <row r="124" spans="1:12" ht="18" x14ac:dyDescent="0.4">
      <c r="A124" s="49"/>
      <c r="B124" s="49"/>
      <c r="C124" s="49"/>
      <c r="D124" s="49"/>
      <c r="E124" s="49"/>
      <c r="F124" s="49"/>
      <c r="G124" s="49"/>
      <c r="H124" s="41" t="s">
        <v>147</v>
      </c>
      <c r="I124" s="42" t="s">
        <v>148</v>
      </c>
      <c r="J124" s="43"/>
      <c r="K124" s="43"/>
      <c r="L124" s="43"/>
    </row>
    <row r="125" spans="1:12" ht="18.5" thickBot="1" x14ac:dyDescent="0.45">
      <c r="A125" s="49"/>
      <c r="B125" s="49"/>
      <c r="C125" s="49"/>
      <c r="D125" s="49"/>
      <c r="E125" s="49"/>
      <c r="F125" s="49"/>
      <c r="G125" s="49"/>
      <c r="H125" s="47">
        <v>0.84440277514201856</v>
      </c>
      <c r="I125" s="50">
        <v>0.84440408076568541</v>
      </c>
      <c r="J125" s="43"/>
      <c r="K125" s="43"/>
      <c r="L125" s="43"/>
    </row>
    <row r="126" spans="1:12" ht="18" x14ac:dyDescent="0.4">
      <c r="A126" s="49"/>
      <c r="B126" s="49"/>
      <c r="C126" s="49"/>
      <c r="D126" s="49"/>
      <c r="E126" s="49"/>
      <c r="F126" s="49"/>
      <c r="G126" s="49"/>
      <c r="H126" s="41" t="s">
        <v>149</v>
      </c>
      <c r="I126" s="42" t="s">
        <v>148</v>
      </c>
      <c r="J126" s="43"/>
      <c r="K126" s="43"/>
      <c r="L126" s="43"/>
    </row>
    <row r="127" spans="1:12" ht="18.5" thickBot="1" x14ac:dyDescent="0.45">
      <c r="A127" s="49"/>
      <c r="B127" s="49"/>
      <c r="C127" s="49"/>
      <c r="D127" s="49"/>
      <c r="E127" s="49"/>
      <c r="F127" s="49"/>
      <c r="G127" s="49"/>
      <c r="H127" s="47">
        <v>0.37484228204395093</v>
      </c>
      <c r="I127" s="50">
        <v>0.37484285906809606</v>
      </c>
      <c r="J127" s="43"/>
      <c r="K127" s="43"/>
      <c r="L127" s="43"/>
    </row>
    <row r="128" spans="1:12" ht="18" x14ac:dyDescent="0.4">
      <c r="A128" s="49"/>
      <c r="B128" s="49"/>
      <c r="C128" s="49"/>
      <c r="D128" s="49"/>
      <c r="E128" s="49"/>
      <c r="F128" s="49"/>
      <c r="G128" s="49"/>
      <c r="H128" s="40" t="s">
        <v>150</v>
      </c>
      <c r="I128" s="42" t="s">
        <v>151</v>
      </c>
      <c r="J128" s="43"/>
      <c r="K128" s="43"/>
      <c r="L128" s="43"/>
    </row>
    <row r="129" spans="1:12" ht="18.5" thickBot="1" x14ac:dyDescent="0.45">
      <c r="A129" s="49"/>
      <c r="B129" s="49"/>
      <c r="C129" s="49"/>
      <c r="D129" s="49"/>
      <c r="E129" s="49"/>
      <c r="F129" s="49"/>
      <c r="G129" s="49"/>
      <c r="H129" s="51">
        <v>0.58543915555789117</v>
      </c>
      <c r="I129" s="50">
        <v>0.58543914556503296</v>
      </c>
      <c r="J129" s="43"/>
      <c r="K129" s="43"/>
      <c r="L129" s="43"/>
    </row>
    <row r="130" spans="1:12" ht="36" x14ac:dyDescent="0.4">
      <c r="A130" s="49"/>
      <c r="B130" s="49"/>
      <c r="C130" s="49"/>
      <c r="D130" s="49"/>
      <c r="E130" s="49"/>
      <c r="F130" s="49"/>
      <c r="G130" s="41" t="s">
        <v>158</v>
      </c>
      <c r="H130" s="41" t="s">
        <v>159</v>
      </c>
      <c r="I130" s="42" t="s">
        <v>160</v>
      </c>
      <c r="J130" s="43"/>
      <c r="K130" s="43"/>
      <c r="L130" s="43"/>
    </row>
    <row r="131" spans="1:12" ht="18.5" thickBot="1" x14ac:dyDescent="0.45">
      <c r="A131" s="49"/>
      <c r="B131" s="49"/>
      <c r="C131" s="49"/>
      <c r="D131" s="49"/>
      <c r="E131" s="49"/>
      <c r="F131" s="49"/>
      <c r="G131" s="46">
        <v>6.3155674207687378</v>
      </c>
      <c r="H131" s="62">
        <v>13.693176761488388</v>
      </c>
      <c r="I131" s="58">
        <v>47.750105031544273</v>
      </c>
      <c r="J131" s="43"/>
      <c r="K131" s="43"/>
      <c r="L131" s="43"/>
    </row>
    <row r="132" spans="1:12" ht="36" x14ac:dyDescent="0.4">
      <c r="A132" s="49"/>
      <c r="B132" s="49"/>
      <c r="C132" s="49"/>
      <c r="D132" s="49"/>
      <c r="E132" s="49"/>
      <c r="F132" s="49"/>
      <c r="G132" s="49"/>
      <c r="H132" s="40" t="s">
        <v>161</v>
      </c>
      <c r="I132" s="41" t="s">
        <v>162</v>
      </c>
      <c r="J132" s="41" t="s">
        <v>149</v>
      </c>
      <c r="K132" s="42" t="s">
        <v>148</v>
      </c>
      <c r="L132" s="43"/>
    </row>
    <row r="133" spans="1:12" ht="18.5" thickBot="1" x14ac:dyDescent="0.45">
      <c r="A133" s="49"/>
      <c r="B133" s="49"/>
      <c r="C133" s="49"/>
      <c r="D133" s="49"/>
      <c r="E133" s="49"/>
      <c r="F133" s="49"/>
      <c r="G133" s="49"/>
      <c r="H133" s="61">
        <v>11.737008652704333</v>
      </c>
      <c r="I133" s="46">
        <v>9.5283386857223515</v>
      </c>
      <c r="J133" s="46">
        <v>5.9178646664716341</v>
      </c>
      <c r="K133" s="53">
        <v>5.9178738451411634</v>
      </c>
      <c r="L133" s="43"/>
    </row>
    <row r="134" spans="1:12" ht="36" x14ac:dyDescent="0.4">
      <c r="A134" s="49"/>
      <c r="B134" s="49"/>
      <c r="C134" s="49"/>
      <c r="D134" s="49"/>
      <c r="E134" s="49"/>
      <c r="F134" s="49"/>
      <c r="G134" s="49"/>
      <c r="H134" s="49"/>
      <c r="I134" s="49"/>
      <c r="J134" s="40" t="s">
        <v>163</v>
      </c>
      <c r="K134" s="42" t="s">
        <v>164</v>
      </c>
      <c r="L134" s="43"/>
    </row>
    <row r="135" spans="1:12" ht="18.5" thickBot="1" x14ac:dyDescent="0.45">
      <c r="A135" s="49"/>
      <c r="B135" s="49"/>
      <c r="C135" s="49"/>
      <c r="D135" s="49"/>
      <c r="E135" s="49"/>
      <c r="F135" s="49"/>
      <c r="G135" s="49"/>
      <c r="H135" s="49"/>
      <c r="I135" s="49"/>
      <c r="J135" s="45">
        <v>4.1088939100964508</v>
      </c>
      <c r="K135" s="53">
        <v>4.2321606874465942</v>
      </c>
      <c r="L135" s="43"/>
    </row>
    <row r="136" spans="1:12" ht="36" x14ac:dyDescent="0.4">
      <c r="A136" s="49"/>
      <c r="B136" s="49"/>
      <c r="C136" s="49"/>
      <c r="D136" s="49"/>
      <c r="E136" s="49"/>
      <c r="F136" s="49"/>
      <c r="G136" s="49"/>
      <c r="H136" s="49"/>
      <c r="I136" s="49"/>
      <c r="J136" s="40" t="s">
        <v>150</v>
      </c>
      <c r="K136" s="42" t="s">
        <v>151</v>
      </c>
      <c r="L136" s="43"/>
    </row>
    <row r="137" spans="1:12" ht="18.5" thickBot="1" x14ac:dyDescent="0.45">
      <c r="A137" s="49"/>
      <c r="B137" s="49"/>
      <c r="C137" s="49"/>
      <c r="D137" s="49"/>
      <c r="E137" s="49"/>
      <c r="F137" s="49"/>
      <c r="G137" s="49"/>
      <c r="H137" s="49"/>
      <c r="I137" s="49"/>
      <c r="J137" s="51">
        <v>0.35877290575290705</v>
      </c>
      <c r="K137" s="52">
        <v>0.35877290368080139</v>
      </c>
      <c r="L137" s="43"/>
    </row>
    <row r="138" spans="1:12" ht="18" x14ac:dyDescent="0.4">
      <c r="A138" s="49"/>
      <c r="B138" s="49"/>
      <c r="C138" s="49"/>
      <c r="D138" s="49"/>
      <c r="E138" s="49"/>
      <c r="F138" s="49"/>
      <c r="G138" s="49"/>
      <c r="H138" s="49"/>
      <c r="I138" s="40" t="s">
        <v>150</v>
      </c>
      <c r="J138" s="42" t="s">
        <v>151</v>
      </c>
      <c r="K138" s="43"/>
      <c r="L138" s="43"/>
    </row>
    <row r="139" spans="1:12" ht="18.5" thickBot="1" x14ac:dyDescent="0.45">
      <c r="A139" s="49"/>
      <c r="B139" s="49"/>
      <c r="C139" s="49"/>
      <c r="D139" s="49"/>
      <c r="E139" s="49"/>
      <c r="F139" s="49"/>
      <c r="G139" s="49"/>
      <c r="H139" s="49"/>
      <c r="I139" s="45">
        <v>2.383152739253998</v>
      </c>
      <c r="J139" s="59">
        <v>2.3831527233123779</v>
      </c>
      <c r="K139" s="43"/>
      <c r="L139" s="43"/>
    </row>
    <row r="140" spans="1:12" ht="18" x14ac:dyDescent="0.4">
      <c r="A140" s="49"/>
      <c r="B140" s="49"/>
      <c r="C140" s="49"/>
      <c r="D140" s="49"/>
      <c r="E140" s="49"/>
      <c r="F140" s="49"/>
      <c r="G140" s="49"/>
      <c r="H140" s="40" t="s">
        <v>150</v>
      </c>
      <c r="I140" s="42" t="s">
        <v>151</v>
      </c>
      <c r="J140" s="43"/>
      <c r="K140" s="43"/>
      <c r="L140" s="43"/>
    </row>
    <row r="141" spans="1:12" ht="18.5" thickBot="1" x14ac:dyDescent="0.45">
      <c r="A141" s="49"/>
      <c r="B141" s="49"/>
      <c r="C141" s="49"/>
      <c r="D141" s="49"/>
      <c r="E141" s="49"/>
      <c r="F141" s="49"/>
      <c r="G141" s="49"/>
      <c r="H141" s="45">
        <v>3.7055379497798953</v>
      </c>
      <c r="I141" s="59">
        <v>3.7055380344390869</v>
      </c>
      <c r="J141" s="43"/>
      <c r="K141" s="43"/>
      <c r="L141" s="43"/>
    </row>
    <row r="142" spans="1:12" ht="18" x14ac:dyDescent="0.4">
      <c r="A142" s="49"/>
      <c r="B142" s="49"/>
      <c r="C142" s="49"/>
      <c r="D142" s="49"/>
      <c r="E142" s="40" t="s">
        <v>166</v>
      </c>
      <c r="F142" s="41" t="s">
        <v>157</v>
      </c>
      <c r="G142" s="41" t="s">
        <v>144</v>
      </c>
      <c r="H142" s="42" t="s">
        <v>145</v>
      </c>
      <c r="I142" s="43"/>
      <c r="J142" s="43"/>
      <c r="K142" s="43"/>
      <c r="L142" s="43"/>
    </row>
    <row r="143" spans="1:12" ht="18.5" thickBot="1" x14ac:dyDescent="0.45">
      <c r="A143" s="49"/>
      <c r="B143" s="49"/>
      <c r="C143" s="49"/>
      <c r="D143" s="49"/>
      <c r="E143" s="61">
        <v>30.460349555969238</v>
      </c>
      <c r="F143" s="62">
        <v>17.246650190734865</v>
      </c>
      <c r="G143" s="46">
        <v>3.5538733712201735</v>
      </c>
      <c r="H143" s="53">
        <v>1.1499797374958141</v>
      </c>
      <c r="I143" s="43"/>
      <c r="J143" s="43"/>
      <c r="K143" s="43"/>
      <c r="L143" s="43"/>
    </row>
    <row r="144" spans="1:12" ht="36" x14ac:dyDescent="0.4">
      <c r="A144" s="49"/>
      <c r="B144" s="49"/>
      <c r="C144" s="49"/>
      <c r="D144" s="49"/>
      <c r="E144" s="49"/>
      <c r="F144" s="49"/>
      <c r="G144" s="49"/>
      <c r="H144" s="42" t="s">
        <v>146</v>
      </c>
      <c r="I144" s="43"/>
      <c r="J144" s="43"/>
      <c r="K144" s="43"/>
      <c r="L144" s="43"/>
    </row>
    <row r="145" spans="1:12" ht="18.5" thickBot="1" x14ac:dyDescent="0.45">
      <c r="A145" s="49"/>
      <c r="B145" s="49"/>
      <c r="C145" s="49"/>
      <c r="D145" s="49"/>
      <c r="E145" s="49"/>
      <c r="F145" s="49"/>
      <c r="G145" s="49"/>
      <c r="H145" s="53">
        <v>3.6249507060655231</v>
      </c>
      <c r="I145" s="43"/>
      <c r="J145" s="43"/>
      <c r="K145" s="43"/>
      <c r="L145" s="43"/>
    </row>
    <row r="146" spans="1:12" ht="18" x14ac:dyDescent="0.4">
      <c r="A146" s="49"/>
      <c r="B146" s="49"/>
      <c r="C146" s="49"/>
      <c r="D146" s="49"/>
      <c r="E146" s="49"/>
      <c r="F146" s="49"/>
      <c r="G146" s="41" t="s">
        <v>147</v>
      </c>
      <c r="H146" s="42" t="s">
        <v>148</v>
      </c>
      <c r="I146" s="43"/>
      <c r="J146" s="43"/>
      <c r="K146" s="43"/>
      <c r="L146" s="43"/>
    </row>
    <row r="147" spans="1:12" ht="18.5" thickBot="1" x14ac:dyDescent="0.45">
      <c r="A147" s="49"/>
      <c r="B147" s="49"/>
      <c r="C147" s="49"/>
      <c r="D147" s="49"/>
      <c r="E147" s="49"/>
      <c r="F147" s="49"/>
      <c r="G147" s="46">
        <v>6.6330779829181123</v>
      </c>
      <c r="H147" s="53">
        <v>6.633088237164694</v>
      </c>
      <c r="I147" s="43"/>
      <c r="J147" s="43"/>
      <c r="K147" s="43"/>
      <c r="L147" s="43"/>
    </row>
    <row r="148" spans="1:12" ht="18" x14ac:dyDescent="0.4">
      <c r="A148" s="49"/>
      <c r="B148" s="49"/>
      <c r="C148" s="49"/>
      <c r="D148" s="49"/>
      <c r="E148" s="49"/>
      <c r="F148" s="49"/>
      <c r="G148" s="41" t="s">
        <v>149</v>
      </c>
      <c r="H148" s="42" t="s">
        <v>148</v>
      </c>
      <c r="I148" s="43"/>
      <c r="J148" s="43"/>
      <c r="K148" s="43"/>
      <c r="L148" s="43"/>
    </row>
    <row r="149" spans="1:12" ht="18.5" thickBot="1" x14ac:dyDescent="0.45">
      <c r="A149" s="49"/>
      <c r="B149" s="49"/>
      <c r="C149" s="49"/>
      <c r="D149" s="49"/>
      <c r="E149" s="49"/>
      <c r="F149" s="49"/>
      <c r="G149" s="46">
        <v>2.9445167179541021</v>
      </c>
      <c r="H149" s="53">
        <v>2.9445211595688732</v>
      </c>
      <c r="I149" s="43"/>
      <c r="J149" s="43"/>
      <c r="K149" s="43"/>
      <c r="L149" s="43"/>
    </row>
    <row r="150" spans="1:12" ht="18" x14ac:dyDescent="0.4">
      <c r="A150" s="49"/>
      <c r="B150" s="49"/>
      <c r="C150" s="49"/>
      <c r="D150" s="49"/>
      <c r="E150" s="49"/>
      <c r="F150" s="49"/>
      <c r="G150" s="40" t="s">
        <v>150</v>
      </c>
      <c r="H150" s="42" t="s">
        <v>151</v>
      </c>
      <c r="I150" s="43"/>
      <c r="J150" s="43"/>
      <c r="K150" s="43"/>
      <c r="L150" s="43"/>
    </row>
    <row r="151" spans="1:12" ht="18.5" thickBot="1" x14ac:dyDescent="0.45">
      <c r="A151" s="49"/>
      <c r="B151" s="49"/>
      <c r="C151" s="49"/>
      <c r="D151" s="49"/>
      <c r="E151" s="49"/>
      <c r="F151" s="49"/>
      <c r="G151" s="45">
        <v>4.5988285299229394</v>
      </c>
      <c r="H151" s="53">
        <v>4.5988283157348633</v>
      </c>
      <c r="I151" s="43"/>
      <c r="J151" s="43"/>
      <c r="K151" s="43"/>
      <c r="L151" s="43"/>
    </row>
    <row r="152" spans="1:12" ht="18" x14ac:dyDescent="0.4">
      <c r="A152" s="49"/>
      <c r="B152" s="49"/>
      <c r="C152" s="49"/>
      <c r="D152" s="49"/>
      <c r="E152" s="49"/>
      <c r="F152" s="41" t="s">
        <v>143</v>
      </c>
      <c r="G152" s="41" t="s">
        <v>144</v>
      </c>
      <c r="H152" s="42" t="s">
        <v>145</v>
      </c>
      <c r="I152" s="43"/>
      <c r="J152" s="43"/>
      <c r="K152" s="43"/>
      <c r="L152" s="43"/>
    </row>
    <row r="153" spans="1:12" ht="18.5" thickBot="1" x14ac:dyDescent="0.45">
      <c r="A153" s="49"/>
      <c r="B153" s="49"/>
      <c r="C153" s="49"/>
      <c r="D153" s="49"/>
      <c r="E153" s="49"/>
      <c r="F153" s="62">
        <v>22.284792086791992</v>
      </c>
      <c r="G153" s="46">
        <v>4.5920410912488236</v>
      </c>
      <c r="H153" s="53">
        <v>1.4859151340307144</v>
      </c>
      <c r="I153" s="43"/>
      <c r="J153" s="43"/>
      <c r="K153" s="43"/>
      <c r="L153" s="43"/>
    </row>
    <row r="154" spans="1:12" ht="36" x14ac:dyDescent="0.4">
      <c r="A154" s="49"/>
      <c r="B154" s="49"/>
      <c r="C154" s="49"/>
      <c r="D154" s="49"/>
      <c r="E154" s="49"/>
      <c r="F154" s="49"/>
      <c r="G154" s="49"/>
      <c r="H154" s="42" t="s">
        <v>146</v>
      </c>
      <c r="I154" s="43"/>
      <c r="J154" s="43"/>
      <c r="K154" s="43"/>
      <c r="L154" s="43"/>
    </row>
    <row r="155" spans="1:12" ht="18.5" thickBot="1" x14ac:dyDescent="0.45">
      <c r="A155" s="49"/>
      <c r="B155" s="49"/>
      <c r="C155" s="49"/>
      <c r="D155" s="49"/>
      <c r="E155" s="49"/>
      <c r="F155" s="49"/>
      <c r="G155" s="49"/>
      <c r="H155" s="53">
        <v>4.6838817577667884</v>
      </c>
      <c r="I155" s="43"/>
      <c r="J155" s="43"/>
      <c r="K155" s="43"/>
      <c r="L155" s="43"/>
    </row>
    <row r="156" spans="1:12" ht="18" x14ac:dyDescent="0.4">
      <c r="A156" s="49"/>
      <c r="B156" s="49"/>
      <c r="C156" s="49"/>
      <c r="D156" s="49"/>
      <c r="E156" s="49"/>
      <c r="F156" s="49"/>
      <c r="G156" s="41" t="s">
        <v>147</v>
      </c>
      <c r="H156" s="42" t="s">
        <v>148</v>
      </c>
      <c r="I156" s="43"/>
      <c r="J156" s="43"/>
      <c r="K156" s="43"/>
      <c r="L156" s="43"/>
    </row>
    <row r="157" spans="1:12" ht="18.5" thickBot="1" x14ac:dyDescent="0.45">
      <c r="A157" s="49"/>
      <c r="B157" s="49"/>
      <c r="C157" s="49"/>
      <c r="D157" s="49"/>
      <c r="E157" s="49"/>
      <c r="F157" s="49"/>
      <c r="G157" s="46">
        <v>8.5707518184757472</v>
      </c>
      <c r="H157" s="53">
        <v>8.5707652445228906</v>
      </c>
      <c r="I157" s="43"/>
      <c r="J157" s="43"/>
      <c r="K157" s="43"/>
      <c r="L157" s="43"/>
    </row>
    <row r="158" spans="1:12" ht="18" x14ac:dyDescent="0.4">
      <c r="A158" s="49"/>
      <c r="B158" s="49"/>
      <c r="C158" s="49"/>
      <c r="D158" s="49"/>
      <c r="E158" s="49"/>
      <c r="F158" s="49"/>
      <c r="G158" s="41" t="s">
        <v>149</v>
      </c>
      <c r="H158" s="42" t="s">
        <v>148</v>
      </c>
      <c r="I158" s="43"/>
      <c r="J158" s="43"/>
      <c r="K158" s="43"/>
      <c r="L158" s="43"/>
    </row>
    <row r="159" spans="1:12" ht="18.5" thickBot="1" x14ac:dyDescent="0.45">
      <c r="A159" s="49"/>
      <c r="B159" s="49"/>
      <c r="C159" s="49"/>
      <c r="D159" s="49"/>
      <c r="E159" s="49"/>
      <c r="F159" s="49"/>
      <c r="G159" s="46">
        <v>3.8046774182255105</v>
      </c>
      <c r="H159" s="53">
        <v>3.8046833019883515</v>
      </c>
      <c r="I159" s="43"/>
      <c r="J159" s="43"/>
      <c r="K159" s="43"/>
      <c r="L159" s="43"/>
    </row>
    <row r="160" spans="1:12" ht="18" x14ac:dyDescent="0.4">
      <c r="A160" s="49"/>
      <c r="B160" s="49"/>
      <c r="C160" s="49"/>
      <c r="D160" s="49"/>
      <c r="E160" s="49"/>
      <c r="F160" s="49"/>
      <c r="G160" s="40" t="s">
        <v>150</v>
      </c>
      <c r="H160" s="42" t="s">
        <v>151</v>
      </c>
      <c r="I160" s="43"/>
      <c r="J160" s="43"/>
      <c r="K160" s="43"/>
      <c r="L160" s="43"/>
    </row>
    <row r="161" spans="1:12" ht="18.5" thickBot="1" x14ac:dyDescent="0.45">
      <c r="A161" s="49"/>
      <c r="B161" s="49"/>
      <c r="C161" s="49"/>
      <c r="D161" s="49"/>
      <c r="E161" s="49"/>
      <c r="F161" s="49"/>
      <c r="G161" s="45">
        <v>5.9422515591102725</v>
      </c>
      <c r="H161" s="53">
        <v>5.9422516822814941</v>
      </c>
      <c r="I161" s="43"/>
      <c r="J161" s="43"/>
      <c r="K161" s="43"/>
      <c r="L161" s="43"/>
    </row>
    <row r="162" spans="1:12" ht="36" x14ac:dyDescent="0.4">
      <c r="A162" s="49"/>
      <c r="B162" s="49"/>
      <c r="C162" s="49"/>
      <c r="D162" s="119" t="s">
        <v>818</v>
      </c>
      <c r="E162" s="40" t="s">
        <v>193</v>
      </c>
      <c r="F162" s="112" t="s">
        <v>165</v>
      </c>
      <c r="G162" s="40" t="s">
        <v>156</v>
      </c>
      <c r="H162" s="41" t="s">
        <v>157</v>
      </c>
      <c r="I162" s="41" t="s">
        <v>144</v>
      </c>
      <c r="J162" s="42" t="s">
        <v>145</v>
      </c>
      <c r="K162" s="43"/>
      <c r="L162" s="43"/>
    </row>
    <row r="163" spans="1:12" ht="18.5" thickBot="1" x14ac:dyDescent="0.45">
      <c r="A163" s="49"/>
      <c r="B163" s="49"/>
      <c r="C163" s="49"/>
      <c r="D163" s="45">
        <v>5.7729677734375002</v>
      </c>
      <c r="E163" s="45">
        <v>2.5210550449848173</v>
      </c>
      <c r="F163" s="46">
        <v>2.5210549831390381</v>
      </c>
      <c r="G163" s="45">
        <v>5.7037355508459209</v>
      </c>
      <c r="H163" s="46">
        <v>1.4647192382812499</v>
      </c>
      <c r="I163" s="47">
        <v>0.30182248092166181</v>
      </c>
      <c r="J163" s="48">
        <v>9.7665198232372352E-2</v>
      </c>
      <c r="K163" s="43"/>
      <c r="L163" s="43"/>
    </row>
    <row r="164" spans="1:12" ht="36" x14ac:dyDescent="0.4">
      <c r="A164" s="49"/>
      <c r="B164" s="49"/>
      <c r="C164" s="49"/>
      <c r="D164" s="49"/>
      <c r="E164" s="49"/>
      <c r="F164" s="49"/>
      <c r="G164" s="49"/>
      <c r="H164" s="49"/>
      <c r="I164" s="49"/>
      <c r="J164" s="42" t="s">
        <v>146</v>
      </c>
      <c r="K164" s="43"/>
      <c r="L164" s="43"/>
    </row>
    <row r="165" spans="1:12" ht="18.5" thickBot="1" x14ac:dyDescent="0.45">
      <c r="A165" s="49"/>
      <c r="B165" s="49"/>
      <c r="C165" s="49"/>
      <c r="D165" s="49"/>
      <c r="E165" s="49"/>
      <c r="F165" s="49"/>
      <c r="G165" s="49"/>
      <c r="H165" s="49"/>
      <c r="I165" s="49"/>
      <c r="J165" s="50">
        <v>0.30785892807242271</v>
      </c>
      <c r="K165" s="43"/>
      <c r="L165" s="43"/>
    </row>
    <row r="166" spans="1:12" ht="18" x14ac:dyDescent="0.4">
      <c r="A166" s="49"/>
      <c r="B166" s="49"/>
      <c r="C166" s="49"/>
      <c r="D166" s="49"/>
      <c r="E166" s="49"/>
      <c r="F166" s="49"/>
      <c r="G166" s="49"/>
      <c r="H166" s="49"/>
      <c r="I166" s="41" t="s">
        <v>147</v>
      </c>
      <c r="J166" s="42" t="s">
        <v>148</v>
      </c>
      <c r="K166" s="43"/>
      <c r="L166" s="43"/>
    </row>
    <row r="167" spans="1:12" ht="18.5" thickBot="1" x14ac:dyDescent="0.45">
      <c r="A167" s="49"/>
      <c r="B167" s="49"/>
      <c r="C167" s="49"/>
      <c r="D167" s="49"/>
      <c r="E167" s="49"/>
      <c r="F167" s="49"/>
      <c r="G167" s="49"/>
      <c r="H167" s="49"/>
      <c r="I167" s="47">
        <v>0.56333241053657279</v>
      </c>
      <c r="J167" s="50">
        <v>0.56333329954020483</v>
      </c>
      <c r="K167" s="43"/>
      <c r="L167" s="43"/>
    </row>
    <row r="168" spans="1:12" ht="18" x14ac:dyDescent="0.4">
      <c r="A168" s="49"/>
      <c r="B168" s="49"/>
      <c r="C168" s="49"/>
      <c r="D168" s="49"/>
      <c r="E168" s="49"/>
      <c r="F168" s="49"/>
      <c r="G168" s="49"/>
      <c r="H168" s="49"/>
      <c r="I168" s="41" t="s">
        <v>149</v>
      </c>
      <c r="J168" s="42" t="s">
        <v>148</v>
      </c>
      <c r="K168" s="43"/>
      <c r="L168" s="43"/>
    </row>
    <row r="169" spans="1:12" ht="18.5" thickBot="1" x14ac:dyDescent="0.45">
      <c r="A169" s="49"/>
      <c r="B169" s="49"/>
      <c r="C169" s="49"/>
      <c r="D169" s="49"/>
      <c r="E169" s="49"/>
      <c r="F169" s="49"/>
      <c r="G169" s="49"/>
      <c r="H169" s="49"/>
      <c r="I169" s="47">
        <v>0.25007118940286999</v>
      </c>
      <c r="J169" s="50">
        <v>0.25007157998984042</v>
      </c>
      <c r="K169" s="43"/>
      <c r="L169" s="43"/>
    </row>
    <row r="170" spans="1:12" ht="18" x14ac:dyDescent="0.4">
      <c r="A170" s="49"/>
      <c r="B170" s="49"/>
      <c r="C170" s="49"/>
      <c r="D170" s="49"/>
      <c r="E170" s="49"/>
      <c r="F170" s="49"/>
      <c r="G170" s="49"/>
      <c r="H170" s="49"/>
      <c r="I170" s="40" t="s">
        <v>150</v>
      </c>
      <c r="J170" s="42" t="s">
        <v>151</v>
      </c>
      <c r="K170" s="43"/>
      <c r="L170" s="43"/>
    </row>
    <row r="171" spans="1:12" ht="18.5" thickBot="1" x14ac:dyDescent="0.45">
      <c r="A171" s="49"/>
      <c r="B171" s="49"/>
      <c r="C171" s="49"/>
      <c r="D171" s="49"/>
      <c r="E171" s="49"/>
      <c r="F171" s="49"/>
      <c r="G171" s="49"/>
      <c r="H171" s="49"/>
      <c r="I171" s="51">
        <v>0.39056817484695555</v>
      </c>
      <c r="J171" s="50">
        <v>0.39056816697120667</v>
      </c>
      <c r="K171" s="43"/>
      <c r="L171" s="43"/>
    </row>
    <row r="172" spans="1:12" ht="36" x14ac:dyDescent="0.4">
      <c r="A172" s="49"/>
      <c r="B172" s="49"/>
      <c r="C172" s="49"/>
      <c r="D172" s="49"/>
      <c r="E172" s="49"/>
      <c r="F172" s="49"/>
      <c r="G172" s="49"/>
      <c r="H172" s="41" t="s">
        <v>158</v>
      </c>
      <c r="I172" s="41" t="s">
        <v>159</v>
      </c>
      <c r="J172" s="42" t="s">
        <v>160</v>
      </c>
      <c r="K172" s="43"/>
      <c r="L172" s="43"/>
    </row>
    <row r="173" spans="1:12" ht="18.5" thickBot="1" x14ac:dyDescent="0.45">
      <c r="A173" s="49"/>
      <c r="B173" s="49"/>
      <c r="C173" s="49"/>
      <c r="D173" s="49"/>
      <c r="E173" s="49"/>
      <c r="F173" s="49"/>
      <c r="G173" s="49"/>
      <c r="H173" s="46">
        <v>4.2133493041992187</v>
      </c>
      <c r="I173" s="46">
        <v>9.1352261475450973</v>
      </c>
      <c r="J173" s="58">
        <v>31.855865574471256</v>
      </c>
      <c r="K173" s="43"/>
      <c r="L173" s="43"/>
    </row>
    <row r="174" spans="1:12" ht="36" x14ac:dyDescent="0.4">
      <c r="A174" s="49"/>
      <c r="B174" s="49"/>
      <c r="C174" s="49"/>
      <c r="D174" s="49"/>
      <c r="E174" s="49"/>
      <c r="F174" s="49"/>
      <c r="G174" s="49"/>
      <c r="H174" s="49"/>
      <c r="I174" s="40" t="s">
        <v>161</v>
      </c>
      <c r="J174" s="41" t="s">
        <v>162</v>
      </c>
      <c r="K174" s="41" t="s">
        <v>149</v>
      </c>
      <c r="L174" s="42" t="s">
        <v>148</v>
      </c>
    </row>
    <row r="175" spans="1:12" ht="18.5" thickBot="1" x14ac:dyDescent="0.45">
      <c r="A175" s="49"/>
      <c r="B175" s="49"/>
      <c r="C175" s="49"/>
      <c r="D175" s="49"/>
      <c r="E175" s="49"/>
      <c r="F175" s="49"/>
      <c r="G175" s="49"/>
      <c r="H175" s="49"/>
      <c r="I175" s="45">
        <v>7.8301938407529406</v>
      </c>
      <c r="J175" s="46">
        <v>6.3567080901813515</v>
      </c>
      <c r="K175" s="46">
        <v>3.9480270594992382</v>
      </c>
      <c r="L175" s="53">
        <v>3.948033168624749</v>
      </c>
    </row>
    <row r="176" spans="1:12" ht="36" x14ac:dyDescent="0.4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0" t="s">
        <v>163</v>
      </c>
      <c r="L176" s="42" t="s">
        <v>164</v>
      </c>
    </row>
    <row r="177" spans="1:12" ht="18.5" thickBot="1" x14ac:dyDescent="0.45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5">
        <v>2.7411955588609898</v>
      </c>
      <c r="L177" s="53">
        <v>2.8234313035011294</v>
      </c>
    </row>
    <row r="178" spans="1:12" ht="36" x14ac:dyDescent="0.4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0" t="s">
        <v>150</v>
      </c>
      <c r="L178" s="42" t="s">
        <v>151</v>
      </c>
    </row>
    <row r="179" spans="1:12" ht="18.5" thickBot="1" x14ac:dyDescent="0.45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51">
        <v>0.23935071515789894</v>
      </c>
      <c r="L179" s="52">
        <v>0.23935072124004364</v>
      </c>
    </row>
    <row r="180" spans="1:12" ht="36" x14ac:dyDescent="0.4">
      <c r="A180" s="49"/>
      <c r="B180" s="49"/>
      <c r="C180" s="49"/>
      <c r="D180" s="49"/>
      <c r="E180" s="49"/>
      <c r="F180" s="49"/>
      <c r="G180" s="49"/>
      <c r="H180" s="49"/>
      <c r="I180" s="49"/>
      <c r="J180" s="40" t="s">
        <v>150</v>
      </c>
      <c r="K180" s="42" t="s">
        <v>151</v>
      </c>
      <c r="L180" s="43"/>
    </row>
    <row r="181" spans="1:12" ht="18.5" thickBot="1" x14ac:dyDescent="0.45">
      <c r="A181" s="49"/>
      <c r="B181" s="49"/>
      <c r="C181" s="49"/>
      <c r="D181" s="49"/>
      <c r="E181" s="49"/>
      <c r="F181" s="49"/>
      <c r="G181" s="49"/>
      <c r="H181" s="49"/>
      <c r="I181" s="49"/>
      <c r="J181" s="45">
        <v>1.5898895701990128</v>
      </c>
      <c r="K181" s="59">
        <v>1.5898895263671875</v>
      </c>
      <c r="L181" s="43"/>
    </row>
    <row r="182" spans="1:12" ht="18" x14ac:dyDescent="0.4">
      <c r="A182" s="49"/>
      <c r="B182" s="49"/>
      <c r="C182" s="49"/>
      <c r="D182" s="49"/>
      <c r="E182" s="49"/>
      <c r="F182" s="49"/>
      <c r="G182" s="49"/>
      <c r="H182" s="49"/>
      <c r="I182" s="40" t="s">
        <v>150</v>
      </c>
      <c r="J182" s="42" t="s">
        <v>151</v>
      </c>
      <c r="K182" s="43"/>
      <c r="L182" s="43"/>
    </row>
    <row r="183" spans="1:12" ht="18.5" thickBot="1" x14ac:dyDescent="0.45">
      <c r="A183" s="49"/>
      <c r="B183" s="49"/>
      <c r="C183" s="49"/>
      <c r="D183" s="49"/>
      <c r="E183" s="49"/>
      <c r="F183" s="49"/>
      <c r="G183" s="49"/>
      <c r="H183" s="49"/>
      <c r="I183" s="60">
        <v>2.4721018182394738</v>
      </c>
      <c r="J183" s="59">
        <v>2.4721019268035889</v>
      </c>
      <c r="K183" s="43"/>
      <c r="L183" s="43"/>
    </row>
    <row r="184" spans="1:12" ht="36" x14ac:dyDescent="0.4">
      <c r="A184" s="49"/>
      <c r="B184" s="40" t="s">
        <v>196</v>
      </c>
      <c r="C184" s="112" t="s">
        <v>197</v>
      </c>
      <c r="D184" s="40" t="s">
        <v>141</v>
      </c>
      <c r="E184" s="112" t="s">
        <v>142</v>
      </c>
      <c r="F184" s="41" t="s">
        <v>143</v>
      </c>
      <c r="G184" s="41" t="s">
        <v>144</v>
      </c>
      <c r="H184" s="42" t="s">
        <v>145</v>
      </c>
      <c r="I184" s="43"/>
      <c r="J184" s="43"/>
      <c r="K184" s="43"/>
      <c r="L184" s="43"/>
    </row>
    <row r="185" spans="1:12" ht="18.5" thickBot="1" x14ac:dyDescent="0.45">
      <c r="A185" s="49"/>
      <c r="B185" s="54">
        <v>464.02100000000002</v>
      </c>
      <c r="C185" s="55">
        <v>376.39480717041016</v>
      </c>
      <c r="D185" s="54">
        <v>159.56137234412608</v>
      </c>
      <c r="E185" s="62">
        <v>83.929281066894532</v>
      </c>
      <c r="F185" s="62">
        <v>41.935024076747908</v>
      </c>
      <c r="G185" s="46">
        <v>8.6412004668600861</v>
      </c>
      <c r="H185" s="53">
        <v>2.7961618613577759</v>
      </c>
      <c r="I185" s="43"/>
      <c r="J185" s="43"/>
      <c r="K185" s="43"/>
      <c r="L185" s="43"/>
    </row>
    <row r="186" spans="1:12" ht="36" x14ac:dyDescent="0.4">
      <c r="A186" s="49"/>
      <c r="B186" s="49"/>
      <c r="C186" s="49"/>
      <c r="D186" s="49"/>
      <c r="E186" s="49"/>
      <c r="F186" s="49"/>
      <c r="G186" s="49"/>
      <c r="H186" s="42" t="s">
        <v>146</v>
      </c>
      <c r="I186" s="43"/>
      <c r="J186" s="43"/>
      <c r="K186" s="43"/>
      <c r="L186" s="43"/>
    </row>
    <row r="187" spans="1:12" ht="18.5" thickBot="1" x14ac:dyDescent="0.45">
      <c r="A187" s="49"/>
      <c r="B187" s="49"/>
      <c r="C187" s="49"/>
      <c r="D187" s="49"/>
      <c r="E187" s="49"/>
      <c r="F187" s="49"/>
      <c r="G187" s="49"/>
      <c r="H187" s="53">
        <v>8.8140239198251535</v>
      </c>
      <c r="I187" s="43"/>
      <c r="J187" s="43"/>
      <c r="K187" s="43"/>
      <c r="L187" s="43"/>
    </row>
    <row r="188" spans="1:12" ht="18" x14ac:dyDescent="0.4">
      <c r="A188" s="49"/>
      <c r="B188" s="49"/>
      <c r="C188" s="49"/>
      <c r="D188" s="49"/>
      <c r="E188" s="49"/>
      <c r="F188" s="49"/>
      <c r="G188" s="41" t="s">
        <v>147</v>
      </c>
      <c r="H188" s="42" t="s">
        <v>148</v>
      </c>
      <c r="I188" s="43"/>
      <c r="J188" s="43"/>
      <c r="K188" s="43"/>
      <c r="L188" s="43"/>
    </row>
    <row r="189" spans="1:12" ht="18.5" thickBot="1" x14ac:dyDescent="0.45">
      <c r="A189" s="49"/>
      <c r="B189" s="49"/>
      <c r="C189" s="49"/>
      <c r="D189" s="49"/>
      <c r="E189" s="49"/>
      <c r="F189" s="49"/>
      <c r="G189" s="62">
        <v>16.128249539468563</v>
      </c>
      <c r="H189" s="58">
        <v>16.128274774605647</v>
      </c>
      <c r="I189" s="43"/>
      <c r="J189" s="43"/>
      <c r="K189" s="43"/>
      <c r="L189" s="43"/>
    </row>
    <row r="190" spans="1:12" ht="18" x14ac:dyDescent="0.4">
      <c r="A190" s="49"/>
      <c r="B190" s="49"/>
      <c r="C190" s="49"/>
      <c r="D190" s="49"/>
      <c r="E190" s="49"/>
      <c r="F190" s="49"/>
      <c r="G190" s="41" t="s">
        <v>149</v>
      </c>
      <c r="H190" s="42" t="s">
        <v>148</v>
      </c>
      <c r="I190" s="43"/>
      <c r="J190" s="43"/>
      <c r="K190" s="43"/>
      <c r="L190" s="43"/>
    </row>
    <row r="191" spans="1:12" ht="18.5" thickBot="1" x14ac:dyDescent="0.45">
      <c r="A191" s="49"/>
      <c r="B191" s="49"/>
      <c r="C191" s="49"/>
      <c r="D191" s="49"/>
      <c r="E191" s="49"/>
      <c r="F191" s="49"/>
      <c r="G191" s="46">
        <v>7.1595570747998867</v>
      </c>
      <c r="H191" s="53">
        <v>7.1595678092989949</v>
      </c>
      <c r="I191" s="43"/>
      <c r="J191" s="43"/>
      <c r="K191" s="43"/>
      <c r="L191" s="43"/>
    </row>
    <row r="192" spans="1:12" ht="18" x14ac:dyDescent="0.4">
      <c r="A192" s="49"/>
      <c r="B192" s="49"/>
      <c r="C192" s="49"/>
      <c r="D192" s="49"/>
      <c r="E192" s="49"/>
      <c r="F192" s="49"/>
      <c r="G192" s="40" t="s">
        <v>150</v>
      </c>
      <c r="H192" s="42" t="s">
        <v>151</v>
      </c>
      <c r="I192" s="43"/>
      <c r="J192" s="43"/>
      <c r="K192" s="43"/>
      <c r="L192" s="43"/>
    </row>
    <row r="193" spans="1:12" ht="18.5" thickBot="1" x14ac:dyDescent="0.45">
      <c r="A193" s="49"/>
      <c r="B193" s="49"/>
      <c r="C193" s="49"/>
      <c r="D193" s="49"/>
      <c r="E193" s="49"/>
      <c r="F193" s="49"/>
      <c r="G193" s="61">
        <v>11.181996399082617</v>
      </c>
      <c r="H193" s="72">
        <v>11.18199634552002</v>
      </c>
      <c r="I193" s="43"/>
      <c r="J193" s="43"/>
      <c r="K193" s="43"/>
      <c r="L193" s="43"/>
    </row>
    <row r="194" spans="1:12" ht="18" x14ac:dyDescent="0.4">
      <c r="A194" s="49"/>
      <c r="B194" s="49"/>
      <c r="C194" s="49"/>
      <c r="D194" s="49"/>
      <c r="E194" s="49"/>
      <c r="F194" s="41" t="s">
        <v>144</v>
      </c>
      <c r="G194" s="42" t="s">
        <v>145</v>
      </c>
      <c r="H194" s="43"/>
      <c r="I194" s="43"/>
      <c r="J194" s="43"/>
      <c r="K194" s="43"/>
      <c r="L194" s="43"/>
    </row>
    <row r="195" spans="1:12" ht="18.5" thickBot="1" x14ac:dyDescent="0.45">
      <c r="A195" s="49"/>
      <c r="B195" s="49"/>
      <c r="C195" s="49"/>
      <c r="D195" s="49"/>
      <c r="E195" s="49"/>
      <c r="F195" s="62">
        <v>28.289204951472048</v>
      </c>
      <c r="G195" s="53">
        <v>9.1539597567018856</v>
      </c>
      <c r="H195" s="43"/>
      <c r="I195" s="43"/>
      <c r="J195" s="43"/>
      <c r="K195" s="43"/>
      <c r="L195" s="43"/>
    </row>
    <row r="196" spans="1:12" ht="36" x14ac:dyDescent="0.4">
      <c r="A196" s="49"/>
      <c r="B196" s="49"/>
      <c r="C196" s="49"/>
      <c r="D196" s="49"/>
      <c r="E196" s="49"/>
      <c r="F196" s="49"/>
      <c r="G196" s="42" t="s">
        <v>146</v>
      </c>
      <c r="H196" s="43"/>
      <c r="I196" s="43"/>
      <c r="J196" s="43"/>
      <c r="K196" s="43"/>
      <c r="L196" s="43"/>
    </row>
    <row r="197" spans="1:12" ht="18.5" thickBot="1" x14ac:dyDescent="0.45">
      <c r="A197" s="49"/>
      <c r="B197" s="49"/>
      <c r="C197" s="49"/>
      <c r="D197" s="49"/>
      <c r="E197" s="49"/>
      <c r="F197" s="49"/>
      <c r="G197" s="58">
        <v>28.854989180600821</v>
      </c>
      <c r="H197" s="43"/>
      <c r="I197" s="43"/>
      <c r="J197" s="43"/>
      <c r="K197" s="43"/>
      <c r="L197" s="43"/>
    </row>
    <row r="198" spans="1:12" ht="18" x14ac:dyDescent="0.4">
      <c r="A198" s="49"/>
      <c r="B198" s="49"/>
      <c r="C198" s="49"/>
      <c r="D198" s="49"/>
      <c r="E198" s="49"/>
      <c r="F198" s="40" t="s">
        <v>150</v>
      </c>
      <c r="G198" s="42" t="s">
        <v>151</v>
      </c>
      <c r="H198" s="43"/>
      <c r="I198" s="43"/>
      <c r="J198" s="43"/>
      <c r="K198" s="43"/>
      <c r="L198" s="43"/>
    </row>
    <row r="199" spans="1:12" ht="18.5" thickBot="1" x14ac:dyDescent="0.45">
      <c r="A199" s="49"/>
      <c r="B199" s="49"/>
      <c r="C199" s="49"/>
      <c r="D199" s="49"/>
      <c r="E199" s="49"/>
      <c r="F199" s="61">
        <v>17.122413523259397</v>
      </c>
      <c r="G199" s="58">
        <v>17.122413635253906</v>
      </c>
      <c r="H199" s="43"/>
      <c r="I199" s="43"/>
      <c r="J199" s="43"/>
      <c r="K199" s="43"/>
      <c r="L199" s="43"/>
    </row>
    <row r="200" spans="1:12" ht="18" x14ac:dyDescent="0.4">
      <c r="A200" s="49"/>
      <c r="B200" s="49"/>
      <c r="C200" s="49"/>
      <c r="D200" s="49"/>
      <c r="E200" s="41" t="s">
        <v>152</v>
      </c>
      <c r="F200" s="41" t="s">
        <v>144</v>
      </c>
      <c r="G200" s="42" t="s">
        <v>145</v>
      </c>
      <c r="H200" s="43"/>
      <c r="I200" s="43"/>
      <c r="J200" s="43"/>
      <c r="K200" s="43"/>
      <c r="L200" s="43"/>
    </row>
    <row r="201" spans="1:12" ht="18.5" thickBot="1" x14ac:dyDescent="0.45">
      <c r="A201" s="49"/>
      <c r="B201" s="49"/>
      <c r="C201" s="49"/>
      <c r="D201" s="49"/>
      <c r="E201" s="62">
        <v>87.599192596435543</v>
      </c>
      <c r="F201" s="62">
        <v>45.062948911110212</v>
      </c>
      <c r="G201" s="58">
        <v>14.581690224620209</v>
      </c>
      <c r="H201" s="43"/>
      <c r="I201" s="43"/>
      <c r="J201" s="43"/>
      <c r="K201" s="43"/>
      <c r="L201" s="43"/>
    </row>
    <row r="202" spans="1:12" ht="36" x14ac:dyDescent="0.4">
      <c r="A202" s="49"/>
      <c r="B202" s="49"/>
      <c r="C202" s="49"/>
      <c r="D202" s="49"/>
      <c r="E202" s="49"/>
      <c r="F202" s="49"/>
      <c r="G202" s="42" t="s">
        <v>146</v>
      </c>
      <c r="H202" s="43"/>
      <c r="I202" s="43"/>
      <c r="J202" s="43"/>
      <c r="K202" s="43"/>
      <c r="L202" s="43"/>
    </row>
    <row r="203" spans="1:12" ht="18.5" thickBot="1" x14ac:dyDescent="0.45">
      <c r="A203" s="49"/>
      <c r="B203" s="49"/>
      <c r="C203" s="49"/>
      <c r="D203" s="49"/>
      <c r="E203" s="49"/>
      <c r="F203" s="49"/>
      <c r="G203" s="58">
        <v>45.964208369852393</v>
      </c>
      <c r="H203" s="43"/>
      <c r="I203" s="43"/>
      <c r="J203" s="43"/>
      <c r="K203" s="43"/>
      <c r="L203" s="43"/>
    </row>
    <row r="204" spans="1:12" ht="18" x14ac:dyDescent="0.4">
      <c r="A204" s="49"/>
      <c r="B204" s="49"/>
      <c r="C204" s="49"/>
      <c r="D204" s="49"/>
      <c r="E204" s="49"/>
      <c r="F204" s="41" t="s">
        <v>149</v>
      </c>
      <c r="G204" s="42" t="s">
        <v>148</v>
      </c>
      <c r="H204" s="43"/>
      <c r="I204" s="43"/>
      <c r="J204" s="43"/>
      <c r="K204" s="43"/>
      <c r="L204" s="43"/>
    </row>
    <row r="205" spans="1:12" ht="18.5" thickBot="1" x14ac:dyDescent="0.45">
      <c r="A205" s="49"/>
      <c r="B205" s="49"/>
      <c r="C205" s="49"/>
      <c r="D205" s="49"/>
      <c r="E205" s="49"/>
      <c r="F205" s="62">
        <v>45.017418954934335</v>
      </c>
      <c r="G205" s="58">
        <v>45.017486718247746</v>
      </c>
      <c r="H205" s="43"/>
      <c r="I205" s="43"/>
      <c r="J205" s="43"/>
      <c r="K205" s="43"/>
      <c r="L205" s="43"/>
    </row>
    <row r="206" spans="1:12" ht="18" x14ac:dyDescent="0.4">
      <c r="A206" s="49"/>
      <c r="B206" s="49"/>
      <c r="C206" s="49"/>
      <c r="D206" s="49"/>
      <c r="E206" s="49"/>
      <c r="F206" s="40" t="s">
        <v>150</v>
      </c>
      <c r="G206" s="42" t="s">
        <v>151</v>
      </c>
      <c r="H206" s="43"/>
      <c r="I206" s="43"/>
      <c r="J206" s="43"/>
      <c r="K206" s="43"/>
      <c r="L206" s="43"/>
    </row>
    <row r="207" spans="1:12" ht="18.5" thickBot="1" x14ac:dyDescent="0.45">
      <c r="A207" s="49"/>
      <c r="B207" s="49"/>
      <c r="C207" s="49"/>
      <c r="D207" s="49"/>
      <c r="E207" s="49"/>
      <c r="F207" s="61">
        <v>80.393067495158903</v>
      </c>
      <c r="G207" s="58">
        <v>80.39306640625</v>
      </c>
      <c r="H207" s="43"/>
      <c r="I207" s="43"/>
      <c r="J207" s="43"/>
      <c r="K207" s="43"/>
      <c r="L207" s="43"/>
    </row>
    <row r="208" spans="1:12" ht="36" x14ac:dyDescent="0.4">
      <c r="A208" s="49"/>
      <c r="B208" s="49"/>
      <c r="C208" s="49"/>
      <c r="D208" s="113" t="s">
        <v>198</v>
      </c>
      <c r="E208" s="40" t="s">
        <v>141</v>
      </c>
      <c r="F208" s="112" t="s">
        <v>142</v>
      </c>
      <c r="G208" s="41" t="s">
        <v>143</v>
      </c>
      <c r="H208" s="41" t="s">
        <v>144</v>
      </c>
      <c r="I208" s="42" t="s">
        <v>145</v>
      </c>
      <c r="J208" s="43"/>
      <c r="K208" s="43"/>
      <c r="L208" s="43"/>
    </row>
    <row r="209" spans="1:12" ht="18.5" thickBot="1" x14ac:dyDescent="0.45">
      <c r="A209" s="49"/>
      <c r="B209" s="49"/>
      <c r="C209" s="49"/>
      <c r="D209" s="61">
        <v>77.653201207474694</v>
      </c>
      <c r="E209" s="61">
        <v>98.347775573730473</v>
      </c>
      <c r="F209" s="62">
        <v>51.730931396484372</v>
      </c>
      <c r="G209" s="62">
        <v>25.847210027519264</v>
      </c>
      <c r="H209" s="46">
        <v>5.326118833868569</v>
      </c>
      <c r="I209" s="53">
        <v>1.7234516679385663</v>
      </c>
      <c r="J209" s="43"/>
      <c r="K209" s="43"/>
      <c r="L209" s="43"/>
    </row>
    <row r="210" spans="1:12" ht="36" x14ac:dyDescent="0.4">
      <c r="A210" s="49"/>
      <c r="B210" s="49"/>
      <c r="C210" s="49"/>
      <c r="D210" s="49"/>
      <c r="E210" s="49"/>
      <c r="F210" s="49"/>
      <c r="G210" s="49"/>
      <c r="H210" s="49"/>
      <c r="I210" s="42" t="s">
        <v>146</v>
      </c>
      <c r="J210" s="43"/>
      <c r="K210" s="43"/>
      <c r="L210" s="43"/>
    </row>
    <row r="211" spans="1:12" ht="18.5" thickBot="1" x14ac:dyDescent="0.45">
      <c r="A211" s="49"/>
      <c r="B211" s="49"/>
      <c r="C211" s="49"/>
      <c r="D211" s="49"/>
      <c r="E211" s="49"/>
      <c r="F211" s="49"/>
      <c r="G211" s="49"/>
      <c r="H211" s="49"/>
      <c r="I211" s="53">
        <v>5.4326412343299655</v>
      </c>
      <c r="J211" s="43"/>
      <c r="K211" s="43"/>
      <c r="L211" s="43"/>
    </row>
    <row r="212" spans="1:12" ht="18" x14ac:dyDescent="0.4">
      <c r="A212" s="49"/>
      <c r="B212" s="49"/>
      <c r="C212" s="49"/>
      <c r="D212" s="49"/>
      <c r="E212" s="49"/>
      <c r="F212" s="49"/>
      <c r="G212" s="49"/>
      <c r="H212" s="41" t="s">
        <v>147</v>
      </c>
      <c r="I212" s="42" t="s">
        <v>148</v>
      </c>
      <c r="J212" s="43"/>
      <c r="K212" s="43"/>
      <c r="L212" s="43"/>
    </row>
    <row r="213" spans="1:12" ht="18.5" thickBot="1" x14ac:dyDescent="0.45">
      <c r="A213" s="49"/>
      <c r="B213" s="49"/>
      <c r="C213" s="49"/>
      <c r="D213" s="49"/>
      <c r="E213" s="49"/>
      <c r="F213" s="49"/>
      <c r="G213" s="49"/>
      <c r="H213" s="46">
        <v>9.9408611059232861</v>
      </c>
      <c r="I213" s="53">
        <v>9.9408759432079474</v>
      </c>
      <c r="J213" s="43"/>
      <c r="K213" s="43"/>
      <c r="L213" s="43"/>
    </row>
    <row r="214" spans="1:12" ht="18" x14ac:dyDescent="0.4">
      <c r="A214" s="49"/>
      <c r="B214" s="49"/>
      <c r="C214" s="49"/>
      <c r="D214" s="49"/>
      <c r="E214" s="49"/>
      <c r="F214" s="49"/>
      <c r="G214" s="49"/>
      <c r="H214" s="41" t="s">
        <v>149</v>
      </c>
      <c r="I214" s="42" t="s">
        <v>148</v>
      </c>
      <c r="J214" s="43"/>
      <c r="K214" s="43"/>
      <c r="L214" s="43"/>
    </row>
    <row r="215" spans="1:12" ht="18.5" thickBot="1" x14ac:dyDescent="0.45">
      <c r="A215" s="49"/>
      <c r="B215" s="49"/>
      <c r="C215" s="49"/>
      <c r="D215" s="49"/>
      <c r="E215" s="49"/>
      <c r="F215" s="49"/>
      <c r="G215" s="49"/>
      <c r="H215" s="46">
        <v>4.4128882236318168</v>
      </c>
      <c r="I215" s="53">
        <v>4.4128947953169106</v>
      </c>
      <c r="J215" s="43"/>
      <c r="K215" s="43"/>
      <c r="L215" s="43"/>
    </row>
    <row r="216" spans="1:12" ht="18" x14ac:dyDescent="0.4">
      <c r="A216" s="49"/>
      <c r="B216" s="49"/>
      <c r="C216" s="49"/>
      <c r="D216" s="49"/>
      <c r="E216" s="49"/>
      <c r="F216" s="49"/>
      <c r="G216" s="49"/>
      <c r="H216" s="40" t="s">
        <v>150</v>
      </c>
      <c r="I216" s="42" t="s">
        <v>151</v>
      </c>
      <c r="J216" s="43"/>
      <c r="K216" s="43"/>
      <c r="L216" s="43"/>
    </row>
    <row r="217" spans="1:12" ht="18.5" thickBot="1" x14ac:dyDescent="0.45">
      <c r="A217" s="49"/>
      <c r="B217" s="49"/>
      <c r="C217" s="49"/>
      <c r="D217" s="49"/>
      <c r="E217" s="49"/>
      <c r="F217" s="49"/>
      <c r="G217" s="49"/>
      <c r="H217" s="45">
        <v>6.8921721987367892</v>
      </c>
      <c r="I217" s="59">
        <v>6.8921723365783691</v>
      </c>
      <c r="J217" s="43"/>
      <c r="K217" s="43"/>
      <c r="L217" s="43"/>
    </row>
    <row r="218" spans="1:12" ht="18" x14ac:dyDescent="0.4">
      <c r="A218" s="49"/>
      <c r="B218" s="49"/>
      <c r="C218" s="49"/>
      <c r="D218" s="49"/>
      <c r="E218" s="49"/>
      <c r="F218" s="49"/>
      <c r="G218" s="41" t="s">
        <v>144</v>
      </c>
      <c r="H218" s="42" t="s">
        <v>145</v>
      </c>
      <c r="I218" s="43"/>
      <c r="J218" s="43"/>
      <c r="K218" s="43"/>
      <c r="L218" s="43"/>
    </row>
    <row r="219" spans="1:12" ht="18.5" thickBot="1" x14ac:dyDescent="0.45">
      <c r="A219" s="49"/>
      <c r="B219" s="49"/>
      <c r="C219" s="49"/>
      <c r="D219" s="49"/>
      <c r="E219" s="49"/>
      <c r="F219" s="49"/>
      <c r="G219" s="62">
        <v>17.436427854531015</v>
      </c>
      <c r="H219" s="53">
        <v>5.6421648379432394</v>
      </c>
      <c r="I219" s="43"/>
      <c r="J219" s="43"/>
      <c r="K219" s="43"/>
      <c r="L219" s="43"/>
    </row>
    <row r="220" spans="1:12" ht="36" x14ac:dyDescent="0.4">
      <c r="A220" s="49"/>
      <c r="B220" s="49"/>
      <c r="C220" s="49"/>
      <c r="D220" s="49"/>
      <c r="E220" s="49"/>
      <c r="F220" s="49"/>
      <c r="G220" s="49"/>
      <c r="H220" s="42" t="s">
        <v>146</v>
      </c>
      <c r="I220" s="43"/>
      <c r="J220" s="43"/>
      <c r="K220" s="43"/>
      <c r="L220" s="43"/>
    </row>
    <row r="221" spans="1:12" ht="18.5" thickBot="1" x14ac:dyDescent="0.45">
      <c r="A221" s="49"/>
      <c r="B221" s="49"/>
      <c r="C221" s="49"/>
      <c r="D221" s="49"/>
      <c r="E221" s="49"/>
      <c r="F221" s="49"/>
      <c r="G221" s="49"/>
      <c r="H221" s="58">
        <v>17.785156334647905</v>
      </c>
      <c r="I221" s="43"/>
      <c r="J221" s="43"/>
      <c r="K221" s="43"/>
      <c r="L221" s="43"/>
    </row>
    <row r="222" spans="1:12" ht="18" x14ac:dyDescent="0.4">
      <c r="A222" s="49"/>
      <c r="B222" s="49"/>
      <c r="C222" s="49"/>
      <c r="D222" s="49"/>
      <c r="E222" s="49"/>
      <c r="F222" s="49"/>
      <c r="G222" s="40" t="s">
        <v>150</v>
      </c>
      <c r="H222" s="42" t="s">
        <v>151</v>
      </c>
      <c r="I222" s="43"/>
      <c r="J222" s="43"/>
      <c r="K222" s="43"/>
      <c r="L222" s="43"/>
    </row>
    <row r="223" spans="1:12" ht="18.5" thickBot="1" x14ac:dyDescent="0.45">
      <c r="A223" s="49"/>
      <c r="B223" s="49"/>
      <c r="C223" s="49"/>
      <c r="D223" s="49"/>
      <c r="E223" s="49"/>
      <c r="F223" s="49"/>
      <c r="G223" s="61">
        <v>10.553627385637194</v>
      </c>
      <c r="H223" s="58">
        <v>10.553627014160156</v>
      </c>
      <c r="I223" s="43"/>
      <c r="J223" s="43"/>
      <c r="K223" s="43"/>
      <c r="L223" s="43"/>
    </row>
    <row r="224" spans="1:12" ht="18" x14ac:dyDescent="0.4">
      <c r="A224" s="49"/>
      <c r="B224" s="49"/>
      <c r="C224" s="49"/>
      <c r="D224" s="49"/>
      <c r="E224" s="49"/>
      <c r="F224" s="41" t="s">
        <v>152</v>
      </c>
      <c r="G224" s="41" t="s">
        <v>144</v>
      </c>
      <c r="H224" s="42" t="s">
        <v>145</v>
      </c>
      <c r="I224" s="43"/>
      <c r="J224" s="43"/>
      <c r="K224" s="43"/>
      <c r="L224" s="43"/>
    </row>
    <row r="225" spans="1:12" ht="18.5" thickBot="1" x14ac:dyDescent="0.45">
      <c r="A225" s="49"/>
      <c r="B225" s="49"/>
      <c r="C225" s="49"/>
      <c r="D225" s="49"/>
      <c r="E225" s="49"/>
      <c r="F225" s="62">
        <v>53.992930297851565</v>
      </c>
      <c r="G225" s="62">
        <v>27.775150825240214</v>
      </c>
      <c r="H225" s="53">
        <v>8.9876192392310212</v>
      </c>
      <c r="I225" s="43"/>
      <c r="J225" s="43"/>
      <c r="K225" s="43"/>
      <c r="L225" s="43"/>
    </row>
    <row r="226" spans="1:12" ht="36" x14ac:dyDescent="0.4">
      <c r="A226" s="49"/>
      <c r="B226" s="49"/>
      <c r="C226" s="49"/>
      <c r="D226" s="49"/>
      <c r="E226" s="49"/>
      <c r="F226" s="49"/>
      <c r="G226" s="49"/>
      <c r="H226" s="42" t="s">
        <v>146</v>
      </c>
      <c r="I226" s="43"/>
      <c r="J226" s="43"/>
      <c r="K226" s="43"/>
      <c r="L226" s="43"/>
    </row>
    <row r="227" spans="1:12" ht="18.5" thickBot="1" x14ac:dyDescent="0.45">
      <c r="A227" s="49"/>
      <c r="B227" s="49"/>
      <c r="C227" s="49"/>
      <c r="D227" s="49"/>
      <c r="E227" s="49"/>
      <c r="F227" s="49"/>
      <c r="G227" s="49"/>
      <c r="H227" s="58">
        <v>28.330652832234925</v>
      </c>
      <c r="I227" s="43"/>
      <c r="J227" s="43"/>
      <c r="K227" s="43"/>
      <c r="L227" s="43"/>
    </row>
    <row r="228" spans="1:12" ht="18" x14ac:dyDescent="0.4">
      <c r="A228" s="49"/>
      <c r="B228" s="49"/>
      <c r="C228" s="49"/>
      <c r="D228" s="49"/>
      <c r="E228" s="49"/>
      <c r="F228" s="49"/>
      <c r="G228" s="41" t="s">
        <v>149</v>
      </c>
      <c r="H228" s="42" t="s">
        <v>148</v>
      </c>
      <c r="I228" s="43"/>
      <c r="J228" s="43"/>
      <c r="K228" s="43"/>
      <c r="L228" s="43"/>
    </row>
    <row r="229" spans="1:12" ht="18.5" thickBot="1" x14ac:dyDescent="0.45">
      <c r="A229" s="49"/>
      <c r="B229" s="49"/>
      <c r="C229" s="49"/>
      <c r="D229" s="49"/>
      <c r="E229" s="49"/>
      <c r="F229" s="49"/>
      <c r="G229" s="62">
        <v>27.747087828245807</v>
      </c>
      <c r="H229" s="58">
        <v>27.747129890929752</v>
      </c>
      <c r="I229" s="43"/>
      <c r="J229" s="43"/>
      <c r="K229" s="43"/>
      <c r="L229" s="43"/>
    </row>
    <row r="230" spans="1:12" ht="18" x14ac:dyDescent="0.4">
      <c r="A230" s="49"/>
      <c r="B230" s="49"/>
      <c r="C230" s="49"/>
      <c r="D230" s="49"/>
      <c r="E230" s="49"/>
      <c r="F230" s="49"/>
      <c r="G230" s="40" t="s">
        <v>150</v>
      </c>
      <c r="H230" s="42" t="s">
        <v>151</v>
      </c>
      <c r="I230" s="43"/>
      <c r="J230" s="43"/>
      <c r="K230" s="43"/>
      <c r="L230" s="43"/>
    </row>
    <row r="231" spans="1:12" ht="18.5" thickBot="1" x14ac:dyDescent="0.45">
      <c r="A231" s="49"/>
      <c r="B231" s="49"/>
      <c r="C231" s="49"/>
      <c r="D231" s="49"/>
      <c r="E231" s="49"/>
      <c r="F231" s="49"/>
      <c r="G231" s="73">
        <v>49.551341599644601</v>
      </c>
      <c r="H231" s="72">
        <v>49.551342010498047</v>
      </c>
      <c r="I231" s="43"/>
      <c r="J231" s="43"/>
      <c r="K231" s="43"/>
      <c r="L231" s="43"/>
    </row>
    <row r="232" spans="1:12" ht="36" x14ac:dyDescent="0.4">
      <c r="A232" s="49"/>
      <c r="B232" s="49"/>
      <c r="C232" s="49"/>
      <c r="D232" s="41" t="s">
        <v>199</v>
      </c>
      <c r="E232" s="40" t="s">
        <v>179</v>
      </c>
      <c r="F232" s="42" t="s">
        <v>180</v>
      </c>
      <c r="G232" s="43"/>
      <c r="H232" s="43"/>
      <c r="I232" s="43"/>
      <c r="J232" s="43"/>
      <c r="K232" s="43"/>
      <c r="L232" s="43"/>
    </row>
    <row r="233" spans="1:12" ht="18.5" thickBot="1" x14ac:dyDescent="0.45">
      <c r="A233" s="49"/>
      <c r="B233" s="49"/>
      <c r="C233" s="49"/>
      <c r="D233" s="55">
        <v>184.11254883547562</v>
      </c>
      <c r="E233" s="54">
        <v>149.02870717545741</v>
      </c>
      <c r="F233" s="63">
        <v>149.02870178222656</v>
      </c>
      <c r="G233" s="43"/>
      <c r="H233" s="43"/>
      <c r="I233" s="43"/>
      <c r="J233" s="43"/>
      <c r="K233" s="43"/>
      <c r="L233" s="43"/>
    </row>
    <row r="234" spans="1:12" ht="18" x14ac:dyDescent="0.4">
      <c r="A234" s="49"/>
      <c r="B234" s="49"/>
      <c r="C234" s="49"/>
      <c r="D234" s="49"/>
      <c r="E234" s="40" t="s">
        <v>150</v>
      </c>
      <c r="F234" s="42" t="s">
        <v>151</v>
      </c>
      <c r="G234" s="43"/>
      <c r="H234" s="43"/>
      <c r="I234" s="43"/>
      <c r="J234" s="43"/>
      <c r="K234" s="43"/>
      <c r="L234" s="43"/>
    </row>
    <row r="235" spans="1:12" ht="18.5" thickBot="1" x14ac:dyDescent="0.45">
      <c r="A235" s="49"/>
      <c r="B235" s="49"/>
      <c r="C235" s="49"/>
      <c r="D235" s="49"/>
      <c r="E235" s="61">
        <v>43.500789357497126</v>
      </c>
      <c r="F235" s="58">
        <v>43.500789642333984</v>
      </c>
      <c r="G235" s="43"/>
      <c r="H235" s="43"/>
      <c r="I235" s="43"/>
      <c r="J235" s="43"/>
      <c r="K235" s="43"/>
      <c r="L235" s="43"/>
    </row>
    <row r="236" spans="1:12" ht="18" x14ac:dyDescent="0.4">
      <c r="A236" s="49"/>
      <c r="B236" s="49"/>
      <c r="C236" s="41" t="s">
        <v>200</v>
      </c>
      <c r="D236" s="41" t="s">
        <v>157</v>
      </c>
      <c r="E236" s="41" t="s">
        <v>144</v>
      </c>
      <c r="F236" s="42" t="s">
        <v>145</v>
      </c>
      <c r="G236" s="43"/>
      <c r="H236" s="43"/>
      <c r="I236" s="43"/>
      <c r="J236" s="43"/>
      <c r="K236" s="43"/>
      <c r="L236" s="43"/>
    </row>
    <row r="237" spans="1:12" ht="18.5" thickBot="1" x14ac:dyDescent="0.45">
      <c r="A237" s="49"/>
      <c r="B237" s="49"/>
      <c r="C237" s="55">
        <v>211.09985587890623</v>
      </c>
      <c r="D237" s="62">
        <v>33.909469108962732</v>
      </c>
      <c r="E237" s="46">
        <v>6.9874413986332113</v>
      </c>
      <c r="F237" s="53">
        <v>2.2610305737170475</v>
      </c>
      <c r="G237" s="43"/>
      <c r="H237" s="43"/>
      <c r="I237" s="43"/>
      <c r="J237" s="43"/>
      <c r="K237" s="43"/>
      <c r="L237" s="43"/>
    </row>
    <row r="238" spans="1:12" ht="36" x14ac:dyDescent="0.4">
      <c r="A238" s="49"/>
      <c r="B238" s="49"/>
      <c r="C238" s="49"/>
      <c r="D238" s="49"/>
      <c r="E238" s="49"/>
      <c r="F238" s="42" t="s">
        <v>146</v>
      </c>
      <c r="G238" s="43"/>
      <c r="H238" s="43"/>
      <c r="I238" s="43"/>
      <c r="J238" s="43"/>
      <c r="K238" s="43"/>
      <c r="L238" s="43"/>
    </row>
    <row r="239" spans="1:12" ht="18.5" thickBot="1" x14ac:dyDescent="0.45">
      <c r="A239" s="49"/>
      <c r="B239" s="49"/>
      <c r="C239" s="49"/>
      <c r="D239" s="49"/>
      <c r="E239" s="49"/>
      <c r="F239" s="53">
        <v>7.1271902516118706</v>
      </c>
      <c r="G239" s="43"/>
      <c r="H239" s="43"/>
      <c r="I239" s="43"/>
      <c r="J239" s="43"/>
      <c r="K239" s="43"/>
      <c r="L239" s="43"/>
    </row>
    <row r="240" spans="1:12" ht="18" x14ac:dyDescent="0.4">
      <c r="A240" s="49"/>
      <c r="B240" s="49"/>
      <c r="C240" s="49"/>
      <c r="D240" s="49"/>
      <c r="E240" s="41" t="s">
        <v>147</v>
      </c>
      <c r="F240" s="42" t="s">
        <v>148</v>
      </c>
      <c r="G240" s="43"/>
      <c r="H240" s="43"/>
      <c r="I240" s="43"/>
      <c r="J240" s="43"/>
      <c r="K240" s="43"/>
      <c r="L240" s="43"/>
    </row>
    <row r="241" spans="1:12" ht="18.5" thickBot="1" x14ac:dyDescent="0.45">
      <c r="A241" s="49"/>
      <c r="B241" s="49"/>
      <c r="C241" s="49"/>
      <c r="D241" s="49"/>
      <c r="E241" s="62">
        <v>13.041613714641571</v>
      </c>
      <c r="F241" s="58">
        <v>13.041633513311114</v>
      </c>
      <c r="G241" s="43"/>
      <c r="H241" s="43"/>
      <c r="I241" s="43"/>
      <c r="J241" s="43"/>
      <c r="K241" s="43"/>
      <c r="L241" s="43"/>
    </row>
    <row r="242" spans="1:12" ht="18" x14ac:dyDescent="0.4">
      <c r="A242" s="49"/>
      <c r="B242" s="49"/>
      <c r="C242" s="49"/>
      <c r="D242" s="49"/>
      <c r="E242" s="41" t="s">
        <v>149</v>
      </c>
      <c r="F242" s="42" t="s">
        <v>148</v>
      </c>
      <c r="G242" s="43"/>
      <c r="H242" s="43"/>
      <c r="I242" s="43"/>
      <c r="J242" s="43"/>
      <c r="K242" s="43"/>
      <c r="L242" s="43"/>
    </row>
    <row r="243" spans="1:12" ht="18.5" thickBot="1" x14ac:dyDescent="0.45">
      <c r="A243" s="49"/>
      <c r="B243" s="49"/>
      <c r="C243" s="49"/>
      <c r="D243" s="49"/>
      <c r="E243" s="46">
        <v>5.789355968790769</v>
      </c>
      <c r="F243" s="53">
        <v>5.7893646040638478</v>
      </c>
      <c r="G243" s="43"/>
      <c r="H243" s="43"/>
      <c r="I243" s="43"/>
      <c r="J243" s="43"/>
      <c r="K243" s="43"/>
      <c r="L243" s="43"/>
    </row>
    <row r="244" spans="1:12" ht="18" x14ac:dyDescent="0.4">
      <c r="A244" s="49"/>
      <c r="B244" s="49"/>
      <c r="C244" s="49"/>
      <c r="D244" s="49"/>
      <c r="E244" s="40" t="s">
        <v>150</v>
      </c>
      <c r="F244" s="42" t="s">
        <v>151</v>
      </c>
      <c r="G244" s="43"/>
      <c r="H244" s="43"/>
      <c r="I244" s="43"/>
      <c r="J244" s="43"/>
      <c r="K244" s="43"/>
      <c r="L244" s="43"/>
    </row>
    <row r="245" spans="1:12" ht="18.5" thickBot="1" x14ac:dyDescent="0.45">
      <c r="A245" s="49"/>
      <c r="B245" s="49"/>
      <c r="C245" s="49"/>
      <c r="D245" s="49"/>
      <c r="E245" s="45">
        <v>9.0419780050199918</v>
      </c>
      <c r="F245" s="53">
        <v>9.0419778823852539</v>
      </c>
      <c r="G245" s="43"/>
      <c r="H245" s="43"/>
      <c r="I245" s="43"/>
      <c r="J245" s="43"/>
      <c r="K245" s="43"/>
      <c r="L245" s="43"/>
    </row>
    <row r="246" spans="1:12" ht="36" x14ac:dyDescent="0.4">
      <c r="A246" s="49"/>
      <c r="B246" s="49"/>
      <c r="C246" s="49"/>
      <c r="D246" s="41" t="s">
        <v>143</v>
      </c>
      <c r="E246" s="41" t="s">
        <v>144</v>
      </c>
      <c r="F246" s="42" t="s">
        <v>145</v>
      </c>
      <c r="G246" s="43"/>
      <c r="H246" s="43"/>
      <c r="I246" s="43"/>
      <c r="J246" s="43"/>
      <c r="K246" s="43"/>
      <c r="L246" s="43"/>
    </row>
    <row r="247" spans="1:12" ht="18.5" thickBot="1" x14ac:dyDescent="0.45">
      <c r="A247" s="49"/>
      <c r="B247" s="49"/>
      <c r="C247" s="49"/>
      <c r="D247" s="62">
        <v>87.626374141890992</v>
      </c>
      <c r="E247" s="62">
        <v>18.056435429017068</v>
      </c>
      <c r="F247" s="53">
        <v>5.8427895992353287</v>
      </c>
      <c r="G247" s="43"/>
      <c r="H247" s="43"/>
      <c r="I247" s="43"/>
      <c r="J247" s="43"/>
      <c r="K247" s="43"/>
      <c r="L247" s="43"/>
    </row>
    <row r="248" spans="1:12" ht="36" x14ac:dyDescent="0.4">
      <c r="A248" s="49"/>
      <c r="B248" s="49"/>
      <c r="C248" s="49"/>
      <c r="D248" s="49"/>
      <c r="E248" s="49"/>
      <c r="F248" s="42" t="s">
        <v>146</v>
      </c>
      <c r="G248" s="43"/>
      <c r="H248" s="43"/>
      <c r="I248" s="43"/>
      <c r="J248" s="43"/>
      <c r="K248" s="43"/>
      <c r="L248" s="43"/>
    </row>
    <row r="249" spans="1:12" ht="18.5" thickBot="1" x14ac:dyDescent="0.45">
      <c r="A249" s="49"/>
      <c r="B249" s="49"/>
      <c r="C249" s="49"/>
      <c r="D249" s="49"/>
      <c r="E249" s="49"/>
      <c r="F249" s="58">
        <v>18.417563016598361</v>
      </c>
      <c r="G249" s="43"/>
      <c r="H249" s="43"/>
      <c r="I249" s="43"/>
      <c r="J249" s="43"/>
      <c r="K249" s="43"/>
      <c r="L249" s="43"/>
    </row>
    <row r="250" spans="1:12" ht="18" x14ac:dyDescent="0.4">
      <c r="A250" s="49"/>
      <c r="B250" s="49"/>
      <c r="C250" s="49"/>
      <c r="D250" s="49"/>
      <c r="E250" s="41" t="s">
        <v>147</v>
      </c>
      <c r="F250" s="42" t="s">
        <v>148</v>
      </c>
      <c r="G250" s="43"/>
      <c r="H250" s="43"/>
      <c r="I250" s="43"/>
      <c r="J250" s="43"/>
      <c r="K250" s="43"/>
      <c r="L250" s="43"/>
    </row>
    <row r="251" spans="1:12" ht="18.5" thickBot="1" x14ac:dyDescent="0.45">
      <c r="A251" s="49"/>
      <c r="B251" s="49"/>
      <c r="C251" s="49"/>
      <c r="D251" s="49"/>
      <c r="E251" s="62">
        <v>33.701185096832631</v>
      </c>
      <c r="F251" s="58">
        <v>33.701234832405781</v>
      </c>
      <c r="G251" s="43"/>
      <c r="H251" s="43"/>
      <c r="I251" s="43"/>
      <c r="J251" s="43"/>
      <c r="K251" s="43"/>
      <c r="L251" s="43"/>
    </row>
    <row r="252" spans="1:12" ht="18" x14ac:dyDescent="0.4">
      <c r="A252" s="49"/>
      <c r="B252" s="49"/>
      <c r="C252" s="49"/>
      <c r="D252" s="49"/>
      <c r="E252" s="41" t="s">
        <v>149</v>
      </c>
      <c r="F252" s="42" t="s">
        <v>148</v>
      </c>
      <c r="G252" s="43"/>
      <c r="H252" s="43"/>
      <c r="I252" s="43"/>
      <c r="J252" s="43"/>
      <c r="K252" s="43"/>
      <c r="L252" s="43"/>
    </row>
    <row r="253" spans="1:12" ht="18.5" thickBot="1" x14ac:dyDescent="0.45">
      <c r="A253" s="49"/>
      <c r="B253" s="49"/>
      <c r="C253" s="49"/>
      <c r="D253" s="49"/>
      <c r="E253" s="62">
        <v>14.960430615777732</v>
      </c>
      <c r="F253" s="58">
        <v>14.960453012749603</v>
      </c>
      <c r="G253" s="43"/>
      <c r="H253" s="43"/>
      <c r="I253" s="43"/>
      <c r="J253" s="43"/>
      <c r="K253" s="43"/>
      <c r="L253" s="43"/>
    </row>
    <row r="254" spans="1:12" ht="18" x14ac:dyDescent="0.4">
      <c r="A254" s="49"/>
      <c r="B254" s="49"/>
      <c r="C254" s="49"/>
      <c r="D254" s="49"/>
      <c r="E254" s="40" t="s">
        <v>150</v>
      </c>
      <c r="F254" s="42" t="s">
        <v>151</v>
      </c>
      <c r="G254" s="43"/>
      <c r="H254" s="43"/>
      <c r="I254" s="43"/>
      <c r="J254" s="43"/>
      <c r="K254" s="43"/>
      <c r="L254" s="43"/>
    </row>
    <row r="255" spans="1:12" ht="18.5" thickBot="1" x14ac:dyDescent="0.45">
      <c r="A255" s="49"/>
      <c r="B255" s="49"/>
      <c r="C255" s="49"/>
      <c r="D255" s="49"/>
      <c r="E255" s="61">
        <v>23.365618784319523</v>
      </c>
      <c r="F255" s="72">
        <v>23.365619659423828</v>
      </c>
      <c r="G255" s="43"/>
      <c r="H255" s="43"/>
      <c r="I255" s="43"/>
      <c r="J255" s="43"/>
      <c r="K255" s="43"/>
      <c r="L255" s="43"/>
    </row>
    <row r="256" spans="1:12" ht="36" x14ac:dyDescent="0.4">
      <c r="A256" s="49"/>
      <c r="B256" s="49"/>
      <c r="C256" s="49"/>
      <c r="D256" s="40" t="s">
        <v>201</v>
      </c>
      <c r="E256" s="42" t="s">
        <v>180</v>
      </c>
      <c r="F256" s="43"/>
      <c r="G256" s="43"/>
      <c r="H256" s="43"/>
      <c r="I256" s="43"/>
      <c r="J256" s="43"/>
      <c r="K256" s="43"/>
      <c r="L256" s="43"/>
    </row>
    <row r="257" spans="1:12" ht="18.5" thickBot="1" x14ac:dyDescent="0.45">
      <c r="A257" s="49"/>
      <c r="B257" s="49"/>
      <c r="C257" s="49"/>
      <c r="D257" s="54">
        <v>117.22987891955687</v>
      </c>
      <c r="E257" s="63">
        <v>149.58532852172851</v>
      </c>
      <c r="F257" s="43"/>
      <c r="G257" s="43"/>
      <c r="H257" s="43"/>
      <c r="I257" s="43"/>
      <c r="J257" s="43"/>
      <c r="K257" s="43"/>
      <c r="L257" s="43"/>
    </row>
    <row r="258" spans="1:12" ht="18" x14ac:dyDescent="0.4">
      <c r="A258" s="49"/>
      <c r="B258" s="49"/>
      <c r="C258" s="49"/>
      <c r="D258" s="40" t="s">
        <v>150</v>
      </c>
      <c r="E258" s="42" t="s">
        <v>151</v>
      </c>
      <c r="F258" s="43"/>
      <c r="G258" s="43"/>
      <c r="H258" s="43"/>
      <c r="I258" s="43"/>
      <c r="J258" s="43"/>
      <c r="K258" s="43"/>
      <c r="L258" s="43"/>
    </row>
    <row r="259" spans="1:12" ht="18.5" thickBot="1" x14ac:dyDescent="0.45">
      <c r="A259" s="49"/>
      <c r="B259" s="49"/>
      <c r="C259" s="49"/>
      <c r="D259" s="61">
        <v>18.08505019144679</v>
      </c>
      <c r="E259" s="72">
        <v>18.085050582885742</v>
      </c>
      <c r="F259" s="43"/>
      <c r="G259" s="43"/>
      <c r="H259" s="43"/>
      <c r="I259" s="43"/>
      <c r="J259" s="43"/>
      <c r="K259" s="43"/>
      <c r="L259" s="43"/>
    </row>
    <row r="260" spans="1:12" ht="36" x14ac:dyDescent="0.4">
      <c r="A260" s="49"/>
      <c r="B260" s="41" t="s">
        <v>181</v>
      </c>
      <c r="C260" s="40" t="s">
        <v>179</v>
      </c>
      <c r="D260" s="42" t="s">
        <v>180</v>
      </c>
      <c r="E260" s="43"/>
      <c r="F260" s="43"/>
      <c r="G260" s="43"/>
      <c r="H260" s="43"/>
      <c r="I260" s="43"/>
      <c r="J260" s="43"/>
      <c r="K260" s="43"/>
      <c r="L260" s="43"/>
    </row>
    <row r="261" spans="1:12" ht="18.5" thickBot="1" x14ac:dyDescent="0.45">
      <c r="A261" s="49"/>
      <c r="B261" s="55">
        <v>341.40100000000001</v>
      </c>
      <c r="C261" s="54">
        <v>276.34482346687275</v>
      </c>
      <c r="D261" s="63">
        <v>276.34481811523438</v>
      </c>
      <c r="E261" s="43"/>
      <c r="F261" s="43"/>
      <c r="G261" s="43"/>
      <c r="H261" s="43"/>
      <c r="I261" s="43"/>
      <c r="J261" s="43"/>
      <c r="K261" s="43"/>
      <c r="L261" s="43"/>
    </row>
    <row r="262" spans="1:12" ht="36" x14ac:dyDescent="0.4">
      <c r="A262" s="49"/>
      <c r="B262" s="49"/>
      <c r="C262" s="40" t="s">
        <v>150</v>
      </c>
      <c r="D262" s="42" t="s">
        <v>151</v>
      </c>
      <c r="E262" s="43"/>
      <c r="F262" s="43"/>
      <c r="G262" s="43"/>
      <c r="H262" s="43"/>
      <c r="I262" s="43"/>
      <c r="J262" s="43"/>
      <c r="K262" s="43"/>
      <c r="L262" s="43"/>
    </row>
    <row r="263" spans="1:12" ht="18.5" thickBot="1" x14ac:dyDescent="0.45">
      <c r="A263" s="49"/>
      <c r="B263" s="49"/>
      <c r="C263" s="61">
        <v>80.663774003716625</v>
      </c>
      <c r="D263" s="58">
        <v>80.663772583007813</v>
      </c>
      <c r="E263" s="43"/>
      <c r="F263" s="43"/>
      <c r="G263" s="43"/>
      <c r="H263" s="43"/>
      <c r="I263" s="43"/>
      <c r="J263" s="43"/>
      <c r="K263" s="43"/>
      <c r="L263" s="43"/>
    </row>
    <row r="264" spans="1:12" ht="36" x14ac:dyDescent="0.4">
      <c r="A264" s="49"/>
      <c r="B264" s="40" t="s">
        <v>819</v>
      </c>
      <c r="C264" s="40" t="s">
        <v>820</v>
      </c>
      <c r="D264" s="41" t="s">
        <v>158</v>
      </c>
      <c r="E264" s="41" t="s">
        <v>159</v>
      </c>
      <c r="F264" s="42" t="s">
        <v>160</v>
      </c>
      <c r="G264" s="43"/>
      <c r="H264" s="43"/>
      <c r="I264" s="43"/>
      <c r="J264" s="43"/>
      <c r="K264" s="43"/>
      <c r="L264" s="43"/>
    </row>
    <row r="265" spans="1:12" ht="18.5" thickBot="1" x14ac:dyDescent="0.45">
      <c r="A265" s="49"/>
      <c r="B265" s="45">
        <v>9.2257999999999996</v>
      </c>
      <c r="C265" s="61">
        <v>10.855998342895507</v>
      </c>
      <c r="D265" s="46">
        <v>8.8672117664499268</v>
      </c>
      <c r="E265" s="62">
        <v>19.225555330012583</v>
      </c>
      <c r="F265" s="58">
        <v>67.042314258175949</v>
      </c>
      <c r="G265" s="43"/>
      <c r="H265" s="43"/>
      <c r="I265" s="43"/>
      <c r="J265" s="43"/>
      <c r="K265" s="43"/>
      <c r="L265" s="43"/>
    </row>
    <row r="266" spans="1:12" ht="18" x14ac:dyDescent="0.4">
      <c r="A266" s="49"/>
      <c r="B266" s="49"/>
      <c r="C266" s="49"/>
      <c r="D266" s="49"/>
      <c r="E266" s="40" t="s">
        <v>161</v>
      </c>
      <c r="F266" s="41" t="s">
        <v>162</v>
      </c>
      <c r="G266" s="41" t="s">
        <v>149</v>
      </c>
      <c r="H266" s="42" t="s">
        <v>148</v>
      </c>
      <c r="I266" s="43"/>
      <c r="J266" s="43"/>
      <c r="K266" s="43"/>
      <c r="L266" s="43"/>
    </row>
    <row r="267" spans="1:12" ht="18.5" thickBot="1" x14ac:dyDescent="0.45">
      <c r="A267" s="49"/>
      <c r="B267" s="49"/>
      <c r="C267" s="49"/>
      <c r="D267" s="49"/>
      <c r="E267" s="61">
        <v>16.479047425725071</v>
      </c>
      <c r="F267" s="62">
        <v>13.378020564918518</v>
      </c>
      <c r="G267" s="46">
        <v>8.3088267827158191</v>
      </c>
      <c r="H267" s="53">
        <v>8.3088391468346003</v>
      </c>
      <c r="I267" s="43"/>
      <c r="J267" s="43"/>
      <c r="K267" s="43"/>
      <c r="L267" s="43"/>
    </row>
    <row r="268" spans="1:12" ht="18" x14ac:dyDescent="0.4">
      <c r="A268" s="49"/>
      <c r="B268" s="49"/>
      <c r="C268" s="49"/>
      <c r="D268" s="49"/>
      <c r="E268" s="49"/>
      <c r="F268" s="49"/>
      <c r="G268" s="40" t="s">
        <v>163</v>
      </c>
      <c r="H268" s="42" t="s">
        <v>164</v>
      </c>
      <c r="I268" s="43"/>
      <c r="J268" s="43"/>
      <c r="K268" s="43"/>
      <c r="L268" s="43"/>
    </row>
    <row r="269" spans="1:12" ht="18.5" thickBot="1" x14ac:dyDescent="0.45">
      <c r="A269" s="49"/>
      <c r="B269" s="49"/>
      <c r="C269" s="49"/>
      <c r="D269" s="49"/>
      <c r="E269" s="49"/>
      <c r="F269" s="49"/>
      <c r="G269" s="45">
        <v>5.7689875811070905</v>
      </c>
      <c r="H269" s="53">
        <v>5.942057285308838</v>
      </c>
      <c r="I269" s="43"/>
      <c r="J269" s="43"/>
      <c r="K269" s="43"/>
      <c r="L269" s="43"/>
    </row>
    <row r="270" spans="1:12" ht="18" x14ac:dyDescent="0.4">
      <c r="A270" s="49"/>
      <c r="B270" s="49"/>
      <c r="C270" s="49"/>
      <c r="D270" s="49"/>
      <c r="E270" s="49"/>
      <c r="F270" s="49"/>
      <c r="G270" s="40" t="s">
        <v>150</v>
      </c>
      <c r="H270" s="42" t="s">
        <v>151</v>
      </c>
      <c r="I270" s="43"/>
      <c r="J270" s="43"/>
      <c r="K270" s="43"/>
      <c r="L270" s="43"/>
    </row>
    <row r="271" spans="1:12" ht="18.5" thickBot="1" x14ac:dyDescent="0.45">
      <c r="A271" s="49"/>
      <c r="B271" s="49"/>
      <c r="C271" s="49"/>
      <c r="D271" s="49"/>
      <c r="E271" s="49"/>
      <c r="F271" s="49"/>
      <c r="G271" s="51">
        <v>0.50372593768857876</v>
      </c>
      <c r="H271" s="52">
        <v>0.50372594594955444</v>
      </c>
      <c r="I271" s="43"/>
      <c r="J271" s="43"/>
      <c r="K271" s="43"/>
      <c r="L271" s="43"/>
    </row>
    <row r="272" spans="1:12" ht="18" x14ac:dyDescent="0.4">
      <c r="A272" s="49"/>
      <c r="B272" s="49"/>
      <c r="C272" s="49"/>
      <c r="D272" s="49"/>
      <c r="E272" s="49"/>
      <c r="F272" s="40" t="s">
        <v>150</v>
      </c>
      <c r="G272" s="42" t="s">
        <v>151</v>
      </c>
      <c r="H272" s="43"/>
      <c r="I272" s="43"/>
      <c r="J272" s="43"/>
      <c r="K272" s="43"/>
      <c r="L272" s="43"/>
    </row>
    <row r="273" spans="1:12" ht="18.5" thickBot="1" x14ac:dyDescent="0.45">
      <c r="A273" s="49"/>
      <c r="B273" s="49"/>
      <c r="C273" s="49"/>
      <c r="D273" s="49"/>
      <c r="E273" s="49"/>
      <c r="F273" s="45">
        <v>3.3460047345771788</v>
      </c>
      <c r="G273" s="59">
        <v>3.3460047245025635</v>
      </c>
      <c r="H273" s="43"/>
      <c r="I273" s="43"/>
      <c r="J273" s="43"/>
      <c r="K273" s="43"/>
      <c r="L273" s="43"/>
    </row>
    <row r="274" spans="1:12" ht="18" x14ac:dyDescent="0.4">
      <c r="A274" s="49"/>
      <c r="B274" s="49"/>
      <c r="C274" s="49"/>
      <c r="D274" s="49"/>
      <c r="E274" s="40" t="s">
        <v>150</v>
      </c>
      <c r="F274" s="42" t="s">
        <v>151</v>
      </c>
      <c r="G274" s="43"/>
      <c r="H274" s="43"/>
      <c r="I274" s="43"/>
      <c r="J274" s="43"/>
      <c r="K274" s="43"/>
      <c r="L274" s="43"/>
    </row>
    <row r="275" spans="1:12" ht="18.5" thickBot="1" x14ac:dyDescent="0.45">
      <c r="A275" s="49"/>
      <c r="B275" s="49"/>
      <c r="C275" s="49"/>
      <c r="D275" s="49"/>
      <c r="E275" s="45">
        <v>5.2026659789653653</v>
      </c>
      <c r="F275" s="53">
        <v>5.2026658058166504</v>
      </c>
      <c r="G275" s="43"/>
      <c r="H275" s="43"/>
      <c r="I275" s="43"/>
      <c r="J275" s="43"/>
      <c r="K275" s="43"/>
      <c r="L275" s="43"/>
    </row>
    <row r="276" spans="1:12" ht="36" x14ac:dyDescent="0.4">
      <c r="A276" s="49"/>
      <c r="B276" s="49"/>
      <c r="C276" s="49"/>
      <c r="D276" s="41" t="s">
        <v>181</v>
      </c>
      <c r="E276" s="40" t="s">
        <v>179</v>
      </c>
      <c r="F276" s="42" t="s">
        <v>180</v>
      </c>
      <c r="G276" s="43"/>
      <c r="H276" s="43"/>
      <c r="I276" s="43"/>
      <c r="J276" s="43"/>
      <c r="K276" s="43"/>
      <c r="L276" s="43"/>
    </row>
    <row r="277" spans="1:12" ht="18.5" thickBot="1" x14ac:dyDescent="0.45">
      <c r="A277" s="49"/>
      <c r="B277" s="49"/>
      <c r="C277" s="49"/>
      <c r="D277" s="46">
        <v>3.6192703303060534</v>
      </c>
      <c r="E277" s="45">
        <v>2.9295948638086098</v>
      </c>
      <c r="F277" s="53">
        <v>2.9295947551727295</v>
      </c>
      <c r="G277" s="43"/>
      <c r="H277" s="43"/>
      <c r="I277" s="43"/>
      <c r="J277" s="43"/>
      <c r="K277" s="43"/>
      <c r="L277" s="43"/>
    </row>
    <row r="278" spans="1:12" ht="18" x14ac:dyDescent="0.4">
      <c r="A278" s="49"/>
      <c r="B278" s="49"/>
      <c r="C278" s="49"/>
      <c r="D278" s="49"/>
      <c r="E278" s="40" t="s">
        <v>150</v>
      </c>
      <c r="F278" s="42" t="s">
        <v>151</v>
      </c>
      <c r="G278" s="43"/>
      <c r="H278" s="43"/>
      <c r="I278" s="43"/>
      <c r="J278" s="43"/>
      <c r="K278" s="43"/>
      <c r="L278" s="43"/>
    </row>
    <row r="279" spans="1:12" ht="18.5" thickBot="1" x14ac:dyDescent="0.45">
      <c r="A279" s="70"/>
      <c r="B279" s="70"/>
      <c r="C279" s="70"/>
      <c r="D279" s="70"/>
      <c r="E279" s="71">
        <v>0.85513517152976437</v>
      </c>
      <c r="F279" s="52">
        <v>0.85513514280319214</v>
      </c>
      <c r="G279" s="43"/>
      <c r="H279" s="43"/>
      <c r="I279" s="43"/>
      <c r="J279" s="43"/>
      <c r="K279" s="43"/>
      <c r="L279" s="43"/>
    </row>
  </sheetData>
  <mergeCells count="1">
    <mergeCell ref="A1:D1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69A60-21D3-40AA-8286-3D354EF645DD}">
  <sheetPr codeName="Sheet45"/>
  <dimension ref="A2:AI192"/>
  <sheetViews>
    <sheetView workbookViewId="0">
      <selection activeCell="B6" sqref="B6"/>
    </sheetView>
  </sheetViews>
  <sheetFormatPr defaultRowHeight="14.5" x14ac:dyDescent="0.35"/>
  <cols>
    <col min="1" max="1" width="25.6328125" customWidth="1"/>
    <col min="2" max="5" width="9.6328125" customWidth="1"/>
    <col min="6" max="6" width="8.6328125" customWidth="1"/>
    <col min="7" max="7" width="9.81640625" customWidth="1"/>
    <col min="8" max="8" width="25.6328125" customWidth="1"/>
    <col min="9" max="12" width="9.6328125" customWidth="1"/>
    <col min="13" max="14" width="9.54296875" bestFit="1" customWidth="1"/>
    <col min="15" max="15" width="25.6328125" customWidth="1"/>
    <col min="16" max="19" width="9.6328125" customWidth="1"/>
    <col min="20" max="20" width="8.6328125" customWidth="1"/>
    <col min="21" max="21" width="9.54296875" bestFit="1" customWidth="1"/>
    <col min="22" max="22" width="25.6328125" customWidth="1"/>
    <col min="23" max="26" width="9.6328125" customWidth="1"/>
    <col min="27" max="28" width="8.6328125" customWidth="1"/>
    <col min="29" max="29" width="25.6328125" customWidth="1"/>
    <col min="30" max="33" width="9.6328125" customWidth="1"/>
    <col min="34" max="34" width="8.6328125" customWidth="1"/>
    <col min="35" max="35" width="9.54296875" bestFit="1" customWidth="1"/>
  </cols>
  <sheetData>
    <row r="2" spans="1:35" ht="18" x14ac:dyDescent="0.4">
      <c r="A2" s="76" t="s">
        <v>203</v>
      </c>
      <c r="B2" s="266" t="s">
        <v>814</v>
      </c>
      <c r="C2" s="267"/>
      <c r="D2" s="267"/>
      <c r="E2" s="267"/>
      <c r="F2" s="26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 ht="18" x14ac:dyDescent="0.4">
      <c r="A3" s="76" t="s">
        <v>204</v>
      </c>
      <c r="B3" s="268" t="s">
        <v>821</v>
      </c>
      <c r="C3" s="269"/>
      <c r="D3" s="269"/>
      <c r="E3" s="269"/>
      <c r="F3" s="270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36" x14ac:dyDescent="0.4">
      <c r="A4" s="78" t="s">
        <v>1</v>
      </c>
      <c r="B4" s="77"/>
      <c r="C4" s="77"/>
      <c r="D4" s="77"/>
      <c r="E4" s="77"/>
      <c r="F4" s="77"/>
      <c r="G4" s="77"/>
      <c r="H4" s="78" t="s">
        <v>2</v>
      </c>
      <c r="I4" s="77"/>
      <c r="J4" s="77"/>
      <c r="K4" s="77"/>
      <c r="L4" s="77"/>
      <c r="M4" s="77"/>
      <c r="N4" s="77"/>
      <c r="O4" s="78" t="s">
        <v>3</v>
      </c>
      <c r="P4" s="77"/>
      <c r="Q4" s="77"/>
      <c r="R4" s="77"/>
      <c r="S4" s="77"/>
      <c r="T4" s="77"/>
      <c r="U4" s="77"/>
      <c r="V4" s="78" t="s">
        <v>206</v>
      </c>
      <c r="W4" s="77"/>
      <c r="X4" s="77"/>
      <c r="Y4" s="77"/>
      <c r="Z4" s="77"/>
      <c r="AA4" s="77"/>
      <c r="AB4" s="77"/>
      <c r="AC4" s="78" t="s">
        <v>5</v>
      </c>
      <c r="AD4" s="77"/>
      <c r="AE4" s="77"/>
      <c r="AF4" s="77"/>
      <c r="AG4" s="77"/>
      <c r="AH4" s="77"/>
      <c r="AI4" s="77"/>
    </row>
    <row r="5" spans="1:35" ht="90" x14ac:dyDescent="0.4">
      <c r="A5" s="76" t="s">
        <v>207</v>
      </c>
      <c r="B5" s="76" t="s">
        <v>208</v>
      </c>
      <c r="C5" s="76" t="s">
        <v>209</v>
      </c>
      <c r="D5" s="76" t="s">
        <v>210</v>
      </c>
      <c r="E5" s="76" t="s">
        <v>211</v>
      </c>
      <c r="F5" s="76" t="s">
        <v>212</v>
      </c>
      <c r="G5" s="76" t="s">
        <v>213</v>
      </c>
      <c r="H5" s="76" t="s">
        <v>207</v>
      </c>
      <c r="I5" s="76" t="s">
        <v>208</v>
      </c>
      <c r="J5" s="76" t="s">
        <v>209</v>
      </c>
      <c r="K5" s="76" t="s">
        <v>210</v>
      </c>
      <c r="L5" s="76" t="s">
        <v>211</v>
      </c>
      <c r="M5" s="76" t="s">
        <v>212</v>
      </c>
      <c r="N5" s="76" t="s">
        <v>213</v>
      </c>
      <c r="O5" s="76" t="s">
        <v>207</v>
      </c>
      <c r="P5" s="76" t="s">
        <v>208</v>
      </c>
      <c r="Q5" s="76" t="s">
        <v>209</v>
      </c>
      <c r="R5" s="76" t="s">
        <v>210</v>
      </c>
      <c r="S5" s="76" t="s">
        <v>211</v>
      </c>
      <c r="T5" s="76" t="s">
        <v>212</v>
      </c>
      <c r="U5" s="76" t="s">
        <v>213</v>
      </c>
      <c r="V5" s="76" t="s">
        <v>207</v>
      </c>
      <c r="W5" s="76" t="s">
        <v>208</v>
      </c>
      <c r="X5" s="76" t="s">
        <v>209</v>
      </c>
      <c r="Y5" s="76" t="s">
        <v>210</v>
      </c>
      <c r="Z5" s="76" t="s">
        <v>211</v>
      </c>
      <c r="AA5" s="76" t="s">
        <v>212</v>
      </c>
      <c r="AB5" s="76" t="s">
        <v>213</v>
      </c>
      <c r="AC5" s="76" t="s">
        <v>207</v>
      </c>
      <c r="AD5" s="76" t="s">
        <v>208</v>
      </c>
      <c r="AE5" s="76" t="s">
        <v>209</v>
      </c>
      <c r="AF5" s="76" t="s">
        <v>210</v>
      </c>
      <c r="AG5" s="76" t="s">
        <v>211</v>
      </c>
      <c r="AH5" s="76" t="s">
        <v>212</v>
      </c>
      <c r="AI5" s="76" t="s">
        <v>213</v>
      </c>
    </row>
    <row r="6" spans="1:35" ht="18" x14ac:dyDescent="0.4">
      <c r="A6" s="78" t="s">
        <v>214</v>
      </c>
      <c r="B6" s="79">
        <f>-1759.78880190753+2985.72599344909</f>
        <v>1225.93719154156</v>
      </c>
      <c r="C6" s="79">
        <v>2723.0176350538113</v>
      </c>
      <c r="D6" s="80">
        <f>-1759.78880190753+262.708358395282</f>
        <v>-1497.0804435122479</v>
      </c>
      <c r="E6" s="81"/>
      <c r="F6" s="81"/>
      <c r="G6" s="82">
        <v>8.7988100372131964E-2</v>
      </c>
      <c r="H6" s="78" t="s">
        <v>214</v>
      </c>
      <c r="I6" s="83">
        <v>28.394000598106089</v>
      </c>
      <c r="J6" s="83">
        <v>15.432421057599266</v>
      </c>
      <c r="K6" s="83">
        <v>12.961579540506825</v>
      </c>
      <c r="L6" s="81"/>
      <c r="M6" s="81"/>
      <c r="N6" s="85">
        <v>0.4564900777444999</v>
      </c>
      <c r="O6" s="78" t="s">
        <v>214</v>
      </c>
      <c r="P6" s="84">
        <v>2.9660009718760914</v>
      </c>
      <c r="Q6" s="85">
        <v>0.48611963206453551</v>
      </c>
      <c r="R6" s="84">
        <v>2.4798813398115556</v>
      </c>
      <c r="S6" s="81"/>
      <c r="T6" s="81"/>
      <c r="U6" s="85">
        <v>0.83610267269836747</v>
      </c>
      <c r="V6" s="78" t="s">
        <v>214</v>
      </c>
      <c r="W6" s="86">
        <v>9.8982233259993889E-6</v>
      </c>
      <c r="X6" s="86">
        <v>9.8982233259993889E-6</v>
      </c>
      <c r="Y6" s="87">
        <v>0</v>
      </c>
      <c r="Z6" s="81"/>
      <c r="AA6" s="81"/>
      <c r="AB6" s="87">
        <v>0</v>
      </c>
      <c r="AC6" s="78" t="s">
        <v>214</v>
      </c>
      <c r="AD6" s="80">
        <v>431.16778590430056</v>
      </c>
      <c r="AE6" s="88">
        <v>268.63808092892424</v>
      </c>
      <c r="AF6" s="88">
        <v>162.52970497537626</v>
      </c>
      <c r="AG6" s="77"/>
      <c r="AH6" s="77"/>
      <c r="AI6" s="89">
        <v>0.37695233801963668</v>
      </c>
    </row>
    <row r="7" spans="1:35" ht="18" x14ac:dyDescent="0.4">
      <c r="A7" s="76" t="s">
        <v>215</v>
      </c>
      <c r="B7" s="91">
        <v>2725.1993447134637</v>
      </c>
      <c r="C7" s="91">
        <v>2556.5638877248452</v>
      </c>
      <c r="D7" s="88">
        <f>-1759.78880190753+168.635456988619</f>
        <v>-1591.153344918911</v>
      </c>
      <c r="E7" s="89">
        <v>0.91274261291650849</v>
      </c>
      <c r="F7" s="93">
        <v>6.1880044597746466E-2</v>
      </c>
      <c r="G7" s="93">
        <v>5.6480553593537187E-2</v>
      </c>
      <c r="H7" s="76" t="s">
        <v>232</v>
      </c>
      <c r="I7" s="94">
        <v>10.167072013187783</v>
      </c>
      <c r="J7" s="93">
        <v>3.1842345594623789E-2</v>
      </c>
      <c r="K7" s="94">
        <v>10.135229667593158</v>
      </c>
      <c r="L7" s="89">
        <v>0.35807113471237784</v>
      </c>
      <c r="M7" s="89">
        <v>0.99686809087677153</v>
      </c>
      <c r="N7" s="89">
        <v>0.35694968845880737</v>
      </c>
      <c r="O7" s="76" t="s">
        <v>622</v>
      </c>
      <c r="P7" s="89">
        <v>0.90350431049066915</v>
      </c>
      <c r="Q7" s="95">
        <v>0</v>
      </c>
      <c r="R7" s="89">
        <v>0.90350431049066915</v>
      </c>
      <c r="S7" s="89">
        <v>0.30462036899440847</v>
      </c>
      <c r="T7" s="92">
        <v>1</v>
      </c>
      <c r="U7" s="89">
        <v>0.30462036899440847</v>
      </c>
      <c r="V7" s="76" t="s">
        <v>218</v>
      </c>
      <c r="W7" s="90">
        <v>7.2364583209631092E-6</v>
      </c>
      <c r="X7" s="90">
        <v>7.2364583209631092E-6</v>
      </c>
      <c r="Y7" s="95">
        <v>0</v>
      </c>
      <c r="Z7" s="89">
        <v>0.73108658823198147</v>
      </c>
      <c r="AA7" s="95">
        <v>0</v>
      </c>
      <c r="AB7" s="95">
        <v>0</v>
      </c>
      <c r="AC7" s="76" t="s">
        <v>219</v>
      </c>
      <c r="AD7" s="88">
        <v>260.09436030587761</v>
      </c>
      <c r="AE7" s="88">
        <v>254.80223884578621</v>
      </c>
      <c r="AF7" s="92">
        <v>5.2921214600914341</v>
      </c>
      <c r="AG7" s="89">
        <v>0.60323235828106747</v>
      </c>
      <c r="AH7" s="93">
        <v>2.034692891405936E-2</v>
      </c>
      <c r="AI7" s="93">
        <v>1.2273925912605265E-2</v>
      </c>
    </row>
    <row r="8" spans="1:35" ht="18" x14ac:dyDescent="0.4">
      <c r="A8" s="76" t="s">
        <v>223</v>
      </c>
      <c r="B8" s="88">
        <v>254.49395917956866</v>
      </c>
      <c r="C8" s="88">
        <v>165.58057670315776</v>
      </c>
      <c r="D8" s="94">
        <v>88.913382476410874</v>
      </c>
      <c r="E8" s="89">
        <v>0.99797948988979657</v>
      </c>
      <c r="F8" s="89">
        <v>0.34937325334969693</v>
      </c>
      <c r="G8" s="93">
        <v>2.9779485013525519E-2</v>
      </c>
      <c r="H8" s="76" t="s">
        <v>216</v>
      </c>
      <c r="I8" s="92">
        <v>8.0106016750499922</v>
      </c>
      <c r="J8" s="92">
        <v>8.0068492452504163</v>
      </c>
      <c r="K8" s="90">
        <v>3.7524297995750696E-3</v>
      </c>
      <c r="L8" s="89">
        <v>0.64019417149164415</v>
      </c>
      <c r="M8" s="90">
        <v>4.6843295320281314E-4</v>
      </c>
      <c r="N8" s="90">
        <v>1.3215572728505757E-4</v>
      </c>
      <c r="O8" s="76" t="s">
        <v>232</v>
      </c>
      <c r="P8" s="89">
        <v>0.64139081955535693</v>
      </c>
      <c r="Q8" s="90">
        <v>2.0087777593204158E-3</v>
      </c>
      <c r="R8" s="89">
        <v>0.63938204179603653</v>
      </c>
      <c r="S8" s="89">
        <v>0.52086804579461421</v>
      </c>
      <c r="T8" s="89">
        <v>0.99686809087677153</v>
      </c>
      <c r="U8" s="89">
        <v>0.21557040872835814</v>
      </c>
      <c r="V8" s="76" t="s">
        <v>224</v>
      </c>
      <c r="W8" s="90">
        <v>9.7516722378769321E-7</v>
      </c>
      <c r="X8" s="90">
        <v>9.7516722378769321E-7</v>
      </c>
      <c r="Y8" s="95">
        <v>0</v>
      </c>
      <c r="Z8" s="89">
        <v>0.82960600850271315</v>
      </c>
      <c r="AA8" s="95">
        <v>0</v>
      </c>
      <c r="AB8" s="95">
        <v>0</v>
      </c>
      <c r="AC8" s="76" t="s">
        <v>241</v>
      </c>
      <c r="AD8" s="94">
        <v>74.086185061554673</v>
      </c>
      <c r="AE8" s="95">
        <v>0</v>
      </c>
      <c r="AF8" s="94">
        <v>74.086185061554673</v>
      </c>
      <c r="AG8" s="89">
        <v>0.77505916789805118</v>
      </c>
      <c r="AH8" s="92">
        <v>1</v>
      </c>
      <c r="AI8" s="89">
        <v>0.17182680961698377</v>
      </c>
    </row>
    <row r="9" spans="1:35" ht="18" x14ac:dyDescent="0.4">
      <c r="A9" s="96" t="s">
        <v>231</v>
      </c>
      <c r="B9" s="97">
        <v>6.0107549158973068</v>
      </c>
      <c r="C9" s="98">
        <v>0.85123598564450642</v>
      </c>
      <c r="D9" s="97">
        <v>5.1595189302528004</v>
      </c>
      <c r="E9" s="98">
        <v>0.99999265349860911</v>
      </c>
      <c r="F9" s="98">
        <v>0.85838118546588071</v>
      </c>
      <c r="G9" s="99">
        <v>1.7280617650692568E-3</v>
      </c>
      <c r="H9" s="76" t="s">
        <v>219</v>
      </c>
      <c r="I9" s="92">
        <v>7.3432711477847583</v>
      </c>
      <c r="J9" s="92">
        <v>7.1938581317441184</v>
      </c>
      <c r="K9" s="89">
        <v>0.14941301604063953</v>
      </c>
      <c r="L9" s="89">
        <v>0.89881468966809863</v>
      </c>
      <c r="M9" s="93">
        <v>2.0346928914059356E-2</v>
      </c>
      <c r="N9" s="90">
        <v>5.2621332990535168E-3</v>
      </c>
      <c r="O9" s="76" t="s">
        <v>217</v>
      </c>
      <c r="P9" s="89">
        <v>0.50421055957950989</v>
      </c>
      <c r="Q9" s="90">
        <v>8.6484920026947255E-4</v>
      </c>
      <c r="R9" s="89">
        <v>0.50334571037924036</v>
      </c>
      <c r="S9" s="89">
        <v>0.69086480721191768</v>
      </c>
      <c r="T9" s="89">
        <v>0.99828474595813543</v>
      </c>
      <c r="U9" s="89">
        <v>0.16970517378517849</v>
      </c>
      <c r="V9" s="76" t="s">
        <v>234</v>
      </c>
      <c r="W9" s="90">
        <v>5.0228100370174293E-7</v>
      </c>
      <c r="X9" s="90">
        <v>5.0228100370174293E-7</v>
      </c>
      <c r="Y9" s="95">
        <v>0</v>
      </c>
      <c r="Z9" s="89">
        <v>0.88035057014363061</v>
      </c>
      <c r="AA9" s="95">
        <v>0</v>
      </c>
      <c r="AB9" s="95">
        <v>0</v>
      </c>
      <c r="AC9" s="76" t="s">
        <v>225</v>
      </c>
      <c r="AD9" s="94">
        <v>43.329878110103351</v>
      </c>
      <c r="AE9" s="95">
        <v>0</v>
      </c>
      <c r="AF9" s="94">
        <v>43.329878110103351</v>
      </c>
      <c r="AG9" s="89">
        <v>0.87555340593400821</v>
      </c>
      <c r="AH9" s="92">
        <v>1</v>
      </c>
      <c r="AI9" s="89">
        <v>0.10049423803595706</v>
      </c>
    </row>
    <row r="10" spans="1:35" ht="36" x14ac:dyDescent="0.4">
      <c r="A10" s="96" t="s">
        <v>239</v>
      </c>
      <c r="B10" s="100">
        <v>1.7860341962258965E-2</v>
      </c>
      <c r="C10" s="100">
        <v>1.7860341962258965E-2</v>
      </c>
      <c r="D10" s="101">
        <v>0</v>
      </c>
      <c r="E10" s="98">
        <v>0.99999863540786715</v>
      </c>
      <c r="F10" s="101">
        <v>0</v>
      </c>
      <c r="G10" s="101">
        <v>0</v>
      </c>
      <c r="H10" s="76" t="s">
        <v>252</v>
      </c>
      <c r="I10" s="89">
        <v>0.9231088152548641</v>
      </c>
      <c r="J10" s="93">
        <v>1.3431819877288132E-2</v>
      </c>
      <c r="K10" s="89">
        <v>0.90967699537757596</v>
      </c>
      <c r="L10" s="89">
        <v>0.93132538896407724</v>
      </c>
      <c r="M10" s="89">
        <v>0.98544936452201504</v>
      </c>
      <c r="N10" s="93">
        <v>3.203764796138845E-2</v>
      </c>
      <c r="O10" s="76" t="s">
        <v>219</v>
      </c>
      <c r="P10" s="89">
        <v>0.46461925590769571</v>
      </c>
      <c r="Q10" s="89">
        <v>0.45516568093563864</v>
      </c>
      <c r="R10" s="90">
        <v>9.4535749720570366E-3</v>
      </c>
      <c r="S10" s="89">
        <v>0.84751319010634707</v>
      </c>
      <c r="T10" s="93">
        <v>2.0346928914059356E-2</v>
      </c>
      <c r="U10" s="90">
        <v>3.1873135112553065E-3</v>
      </c>
      <c r="V10" s="76" t="s">
        <v>239</v>
      </c>
      <c r="W10" s="90">
        <v>4.9337961221709852E-7</v>
      </c>
      <c r="X10" s="90">
        <v>4.9337961221709852E-7</v>
      </c>
      <c r="Y10" s="95">
        <v>0</v>
      </c>
      <c r="Z10" s="89">
        <v>0.93019583994282284</v>
      </c>
      <c r="AA10" s="95">
        <v>0</v>
      </c>
      <c r="AB10" s="95">
        <v>0</v>
      </c>
      <c r="AC10" s="76" t="s">
        <v>252</v>
      </c>
      <c r="AD10" s="94">
        <v>22.214393851295107</v>
      </c>
      <c r="AE10" s="89">
        <v>0.32323354729458659</v>
      </c>
      <c r="AF10" s="94">
        <v>21.891160304000518</v>
      </c>
      <c r="AG10" s="89">
        <v>0.92707486597236466</v>
      </c>
      <c r="AH10" s="89">
        <v>0.98544936452201493</v>
      </c>
      <c r="AI10" s="93">
        <v>5.0771790054044877E-2</v>
      </c>
    </row>
    <row r="11" spans="1:35" ht="18" x14ac:dyDescent="0.4">
      <c r="A11" s="96" t="s">
        <v>245</v>
      </c>
      <c r="B11" s="99">
        <v>1.0938657298911422E-3</v>
      </c>
      <c r="C11" s="99">
        <v>1.0938657298911422E-3</v>
      </c>
      <c r="D11" s="101">
        <v>0</v>
      </c>
      <c r="E11" s="98">
        <v>0.99999900177294287</v>
      </c>
      <c r="F11" s="101">
        <v>0</v>
      </c>
      <c r="G11" s="101">
        <v>0</v>
      </c>
      <c r="H11" s="76" t="s">
        <v>240</v>
      </c>
      <c r="I11" s="89">
        <v>0.7976234222240437</v>
      </c>
      <c r="J11" s="93">
        <v>1.1699799645202133E-2</v>
      </c>
      <c r="K11" s="89">
        <v>0.78592362257884152</v>
      </c>
      <c r="L11" s="89">
        <v>0.95941665491542216</v>
      </c>
      <c r="M11" s="89">
        <v>0.98533167492426543</v>
      </c>
      <c r="N11" s="93">
        <v>2.7679214130581636E-2</v>
      </c>
      <c r="O11" s="76" t="s">
        <v>627</v>
      </c>
      <c r="P11" s="89">
        <v>0.29179055439102158</v>
      </c>
      <c r="Q11" s="95">
        <v>0</v>
      </c>
      <c r="R11" s="89">
        <v>0.29179055439102158</v>
      </c>
      <c r="S11" s="89">
        <v>0.9458916320413997</v>
      </c>
      <c r="T11" s="92">
        <v>1</v>
      </c>
      <c r="U11" s="93">
        <v>9.8378441935052588E-2</v>
      </c>
      <c r="V11" s="76" t="s">
        <v>247</v>
      </c>
      <c r="W11" s="90">
        <v>3.8826162296451236E-7</v>
      </c>
      <c r="X11" s="90">
        <v>3.8826162296451236E-7</v>
      </c>
      <c r="Y11" s="95">
        <v>0</v>
      </c>
      <c r="Z11" s="89">
        <v>0.96942122516369134</v>
      </c>
      <c r="AA11" s="95">
        <v>0</v>
      </c>
      <c r="AB11" s="95">
        <v>0</v>
      </c>
      <c r="AC11" s="76" t="s">
        <v>246</v>
      </c>
      <c r="AD11" s="94">
        <v>14.657407244469569</v>
      </c>
      <c r="AE11" s="92">
        <v>4.0489951567397728</v>
      </c>
      <c r="AF11" s="94">
        <v>10.608412087729794</v>
      </c>
      <c r="AG11" s="89">
        <v>0.96106953747531154</v>
      </c>
      <c r="AH11" s="89">
        <v>0.72375774997535713</v>
      </c>
      <c r="AI11" s="93">
        <v>2.4603906958124127E-2</v>
      </c>
    </row>
    <row r="12" spans="1:35" ht="18" x14ac:dyDescent="0.4">
      <c r="A12" s="96" t="s">
        <v>247</v>
      </c>
      <c r="B12" s="99">
        <v>7.4461133171276343E-4</v>
      </c>
      <c r="C12" s="99">
        <v>7.4461133171276343E-4</v>
      </c>
      <c r="D12" s="101">
        <v>0</v>
      </c>
      <c r="E12" s="98">
        <v>0.99999925116332011</v>
      </c>
      <c r="F12" s="101">
        <v>0</v>
      </c>
      <c r="G12" s="101">
        <v>0</v>
      </c>
      <c r="H12" s="76" t="s">
        <v>246</v>
      </c>
      <c r="I12" s="89">
        <v>0.63255970247863513</v>
      </c>
      <c r="J12" s="89">
        <v>0.17473971548761677</v>
      </c>
      <c r="K12" s="89">
        <v>0.45781998699101834</v>
      </c>
      <c r="L12" s="89">
        <v>0.98169459001276893</v>
      </c>
      <c r="M12" s="89">
        <v>0.72375774997535713</v>
      </c>
      <c r="N12" s="93">
        <v>1.6123828180152799E-2</v>
      </c>
      <c r="O12" s="76" t="s">
        <v>252</v>
      </c>
      <c r="P12" s="93">
        <v>5.8406413468054197E-2</v>
      </c>
      <c r="Q12" s="90">
        <v>8.498504319501307E-4</v>
      </c>
      <c r="R12" s="93">
        <v>5.7556563036104062E-2</v>
      </c>
      <c r="S12" s="89">
        <v>0.96558360585458103</v>
      </c>
      <c r="T12" s="89">
        <v>0.98544936452201493</v>
      </c>
      <c r="U12" s="93">
        <v>1.9405443080383646E-2</v>
      </c>
      <c r="V12" s="76" t="s">
        <v>245</v>
      </c>
      <c r="W12" s="90">
        <v>1.7844465414211127E-7</v>
      </c>
      <c r="X12" s="90">
        <v>1.7844465414211127E-7</v>
      </c>
      <c r="Y12" s="95">
        <v>0</v>
      </c>
      <c r="Z12" s="89">
        <v>0.98744917303524493</v>
      </c>
      <c r="AA12" s="95">
        <v>0</v>
      </c>
      <c r="AB12" s="95">
        <v>0</v>
      </c>
      <c r="AC12" s="76" t="s">
        <v>274</v>
      </c>
      <c r="AD12" s="92">
        <v>9.0597546824722652</v>
      </c>
      <c r="AE12" s="92">
        <v>8.3138491838201123</v>
      </c>
      <c r="AF12" s="89">
        <v>0.74590549865215217</v>
      </c>
      <c r="AG12" s="89">
        <v>0.98208167005722735</v>
      </c>
      <c r="AH12" s="93">
        <v>8.2331754533623444E-2</v>
      </c>
      <c r="AI12" s="90">
        <v>1.729965741962246E-3</v>
      </c>
    </row>
    <row r="13" spans="1:35" ht="18" x14ac:dyDescent="0.4">
      <c r="A13" s="96" t="s">
        <v>224</v>
      </c>
      <c r="B13" s="99">
        <v>6.3385869546200054E-4</v>
      </c>
      <c r="C13" s="99">
        <v>6.3385869546200054E-4</v>
      </c>
      <c r="D13" s="101">
        <v>0</v>
      </c>
      <c r="E13" s="98">
        <v>0.9999994634596584</v>
      </c>
      <c r="F13" s="101">
        <v>0</v>
      </c>
      <c r="G13" s="101">
        <v>0</v>
      </c>
      <c r="H13" s="76" t="s">
        <v>251</v>
      </c>
      <c r="I13" s="89">
        <v>0.37443735817530355</v>
      </c>
      <c r="J13" s="95">
        <v>0</v>
      </c>
      <c r="K13" s="89">
        <v>0.37443735817530355</v>
      </c>
      <c r="L13" s="89">
        <v>0.99488178978342323</v>
      </c>
      <c r="M13" s="92">
        <v>1</v>
      </c>
      <c r="N13" s="93">
        <v>1.318719977065433E-2</v>
      </c>
      <c r="O13" s="76" t="s">
        <v>246</v>
      </c>
      <c r="P13" s="93">
        <v>4.0542938687836261E-2</v>
      </c>
      <c r="Q13" s="93">
        <v>1.1199672605739026E-2</v>
      </c>
      <c r="R13" s="93">
        <v>2.9343266082097232E-2</v>
      </c>
      <c r="S13" s="89">
        <v>0.97925283222108195</v>
      </c>
      <c r="T13" s="89">
        <v>0.72375774997535713</v>
      </c>
      <c r="U13" s="90">
        <v>9.8932085189225912E-3</v>
      </c>
      <c r="V13" s="96" t="s">
        <v>259</v>
      </c>
      <c r="W13" s="99">
        <v>6.2821238261645586E-8</v>
      </c>
      <c r="X13" s="99">
        <v>6.2821238261645586E-8</v>
      </c>
      <c r="Y13" s="101">
        <v>0</v>
      </c>
      <c r="Z13" s="98">
        <v>0.99379589165257842</v>
      </c>
      <c r="AA13" s="101">
        <v>0</v>
      </c>
      <c r="AB13" s="101">
        <v>0</v>
      </c>
      <c r="AC13" s="76" t="s">
        <v>278</v>
      </c>
      <c r="AD13" s="92">
        <v>4.6243460753414096</v>
      </c>
      <c r="AE13" s="95">
        <v>0</v>
      </c>
      <c r="AF13" s="92">
        <v>4.6243460753414096</v>
      </c>
      <c r="AG13" s="89">
        <v>0.99280683605181252</v>
      </c>
      <c r="AH13" s="92">
        <v>1</v>
      </c>
      <c r="AI13" s="93">
        <v>1.072516599458523E-2</v>
      </c>
    </row>
    <row r="14" spans="1:35" ht="18" x14ac:dyDescent="0.4">
      <c r="A14" s="96" t="s">
        <v>259</v>
      </c>
      <c r="B14" s="99">
        <v>6.2821238261645583E-4</v>
      </c>
      <c r="C14" s="99">
        <v>6.2821238261645583E-4</v>
      </c>
      <c r="D14" s="101">
        <v>0</v>
      </c>
      <c r="E14" s="98">
        <v>0.99999967386489452</v>
      </c>
      <c r="F14" s="101">
        <v>0</v>
      </c>
      <c r="G14" s="101">
        <v>0</v>
      </c>
      <c r="H14" s="76" t="s">
        <v>263</v>
      </c>
      <c r="I14" s="89">
        <v>0.14532266689867357</v>
      </c>
      <c r="J14" s="95">
        <v>0</v>
      </c>
      <c r="K14" s="89">
        <v>0.14532266689867357</v>
      </c>
      <c r="L14" s="89">
        <v>0.99999986627273518</v>
      </c>
      <c r="M14" s="92">
        <v>1</v>
      </c>
      <c r="N14" s="90">
        <v>5.1180764893118567E-3</v>
      </c>
      <c r="O14" s="76" t="s">
        <v>258</v>
      </c>
      <c r="P14" s="93">
        <v>3.5437810940079466E-2</v>
      </c>
      <c r="Q14" s="95">
        <v>0</v>
      </c>
      <c r="R14" s="93">
        <v>3.5437810940079466E-2</v>
      </c>
      <c r="S14" s="89">
        <v>0.99120084278348708</v>
      </c>
      <c r="T14" s="92">
        <v>1</v>
      </c>
      <c r="U14" s="93">
        <v>1.1948010562405145E-2</v>
      </c>
      <c r="V14" s="96" t="s">
        <v>265</v>
      </c>
      <c r="W14" s="99">
        <v>6.140964996147581E-8</v>
      </c>
      <c r="X14" s="99">
        <v>6.140964996147581E-8</v>
      </c>
      <c r="Y14" s="101">
        <v>0</v>
      </c>
      <c r="Z14" s="97">
        <v>1</v>
      </c>
      <c r="AA14" s="101">
        <v>0</v>
      </c>
      <c r="AB14" s="101">
        <v>0</v>
      </c>
      <c r="AC14" s="96" t="s">
        <v>295</v>
      </c>
      <c r="AD14" s="97">
        <v>1.0169602737231895</v>
      </c>
      <c r="AE14" s="101">
        <v>0</v>
      </c>
      <c r="AF14" s="97">
        <v>1.0169602737231895</v>
      </c>
      <c r="AG14" s="98">
        <v>0.99516545445274507</v>
      </c>
      <c r="AH14" s="97">
        <v>1</v>
      </c>
      <c r="AI14" s="99">
        <v>2.3586184009324572E-3</v>
      </c>
    </row>
    <row r="15" spans="1:35" ht="36" x14ac:dyDescent="0.4">
      <c r="A15" s="96" t="s">
        <v>234</v>
      </c>
      <c r="B15" s="99">
        <v>6.1110855450378725E-4</v>
      </c>
      <c r="C15" s="99">
        <v>6.1110855450378725E-4</v>
      </c>
      <c r="D15" s="101">
        <v>0</v>
      </c>
      <c r="E15" s="98">
        <v>0.99999987854159822</v>
      </c>
      <c r="F15" s="101">
        <v>0</v>
      </c>
      <c r="G15" s="101">
        <v>0</v>
      </c>
      <c r="H15" s="96" t="s">
        <v>272</v>
      </c>
      <c r="I15" s="99">
        <v>3.7970520390569454E-6</v>
      </c>
      <c r="J15" s="101">
        <v>0</v>
      </c>
      <c r="K15" s="99">
        <v>3.7970520390569454E-6</v>
      </c>
      <c r="L15" s="97">
        <v>1</v>
      </c>
      <c r="M15" s="97">
        <v>1</v>
      </c>
      <c r="N15" s="99">
        <v>1.3372726488250525E-7</v>
      </c>
      <c r="O15" s="76" t="s">
        <v>277</v>
      </c>
      <c r="P15" s="90">
        <v>9.7718245153375141E-3</v>
      </c>
      <c r="Q15" s="95">
        <v>0</v>
      </c>
      <c r="R15" s="90">
        <v>9.7718245153375141E-3</v>
      </c>
      <c r="S15" s="89">
        <v>0.99449545549872054</v>
      </c>
      <c r="T15" s="92">
        <v>1</v>
      </c>
      <c r="U15" s="90">
        <v>3.2946127152333735E-3</v>
      </c>
      <c r="V15" s="96" t="s">
        <v>242</v>
      </c>
      <c r="W15" s="101">
        <v>0</v>
      </c>
      <c r="X15" s="101">
        <v>0</v>
      </c>
      <c r="Y15" s="101">
        <v>0</v>
      </c>
      <c r="Z15" s="97">
        <v>1</v>
      </c>
      <c r="AA15" s="101">
        <v>0</v>
      </c>
      <c r="AB15" s="101">
        <v>0</v>
      </c>
      <c r="AC15" s="96" t="s">
        <v>249</v>
      </c>
      <c r="AD15" s="98">
        <v>0.60213024508763602</v>
      </c>
      <c r="AE15" s="98">
        <v>0.60213024508763602</v>
      </c>
      <c r="AF15" s="101">
        <v>0</v>
      </c>
      <c r="AG15" s="98">
        <v>0.99656196473197367</v>
      </c>
      <c r="AH15" s="101">
        <v>0</v>
      </c>
      <c r="AI15" s="101">
        <v>0</v>
      </c>
    </row>
    <row r="16" spans="1:35" ht="36" x14ac:dyDescent="0.4">
      <c r="A16" s="96" t="s">
        <v>265</v>
      </c>
      <c r="B16" s="99">
        <v>2.9169583731701007E-4</v>
      </c>
      <c r="C16" s="99">
        <v>2.9169583731701007E-4</v>
      </c>
      <c r="D16" s="101">
        <v>0</v>
      </c>
      <c r="E16" s="98">
        <v>0.99999997623838555</v>
      </c>
      <c r="F16" s="101">
        <v>0</v>
      </c>
      <c r="G16" s="101">
        <v>0</v>
      </c>
      <c r="H16" s="96" t="s">
        <v>242</v>
      </c>
      <c r="I16" s="101">
        <v>0</v>
      </c>
      <c r="J16" s="101">
        <v>0</v>
      </c>
      <c r="K16" s="101">
        <v>0</v>
      </c>
      <c r="L16" s="97">
        <v>1</v>
      </c>
      <c r="M16" s="101">
        <v>0</v>
      </c>
      <c r="N16" s="101">
        <v>0</v>
      </c>
      <c r="O16" s="96" t="s">
        <v>264</v>
      </c>
      <c r="P16" s="99">
        <v>6.7508416568736445E-3</v>
      </c>
      <c r="Q16" s="99">
        <v>6.7508416568736445E-3</v>
      </c>
      <c r="R16" s="101">
        <v>0</v>
      </c>
      <c r="S16" s="98">
        <v>0.99677153083412529</v>
      </c>
      <c r="T16" s="101">
        <v>0</v>
      </c>
      <c r="U16" s="101">
        <v>0</v>
      </c>
      <c r="V16" s="96" t="s">
        <v>248</v>
      </c>
      <c r="W16" s="101">
        <v>0</v>
      </c>
      <c r="X16" s="101">
        <v>0</v>
      </c>
      <c r="Y16" s="101">
        <v>0</v>
      </c>
      <c r="Z16" s="97">
        <v>1</v>
      </c>
      <c r="AA16" s="101">
        <v>0</v>
      </c>
      <c r="AB16" s="101">
        <v>0</v>
      </c>
      <c r="AC16" s="96" t="s">
        <v>303</v>
      </c>
      <c r="AD16" s="98">
        <v>0.50252000454082901</v>
      </c>
      <c r="AE16" s="101">
        <v>0</v>
      </c>
      <c r="AF16" s="98">
        <v>0.50252000454082901</v>
      </c>
      <c r="AG16" s="98">
        <v>0.99772745070047408</v>
      </c>
      <c r="AH16" s="97">
        <v>1</v>
      </c>
      <c r="AI16" s="99">
        <v>1.1654859685003586E-3</v>
      </c>
    </row>
    <row r="17" spans="1:35" ht="36" x14ac:dyDescent="0.4">
      <c r="A17" s="96" t="s">
        <v>218</v>
      </c>
      <c r="B17" s="99">
        <v>7.094566981336381E-5</v>
      </c>
      <c r="C17" s="99">
        <v>7.094566981336381E-5</v>
      </c>
      <c r="D17" s="101">
        <v>0</v>
      </c>
      <c r="E17" s="97">
        <v>1</v>
      </c>
      <c r="F17" s="101">
        <v>0</v>
      </c>
      <c r="G17" s="101">
        <v>0</v>
      </c>
      <c r="H17" s="96" t="s">
        <v>248</v>
      </c>
      <c r="I17" s="101">
        <v>0</v>
      </c>
      <c r="J17" s="101">
        <v>0</v>
      </c>
      <c r="K17" s="101">
        <v>0</v>
      </c>
      <c r="L17" s="97">
        <v>1</v>
      </c>
      <c r="M17" s="101">
        <v>0</v>
      </c>
      <c r="N17" s="101">
        <v>0</v>
      </c>
      <c r="O17" s="96" t="s">
        <v>273</v>
      </c>
      <c r="P17" s="99">
        <v>5.5837474002810731E-3</v>
      </c>
      <c r="Q17" s="99">
        <v>5.5837474002810731E-3</v>
      </c>
      <c r="R17" s="101">
        <v>0</v>
      </c>
      <c r="S17" s="98">
        <v>0.99865411531512394</v>
      </c>
      <c r="T17" s="101">
        <v>0</v>
      </c>
      <c r="U17" s="101">
        <v>0</v>
      </c>
      <c r="V17" s="96" t="s">
        <v>255</v>
      </c>
      <c r="W17" s="101">
        <v>0</v>
      </c>
      <c r="X17" s="101">
        <v>0</v>
      </c>
      <c r="Y17" s="101">
        <v>0</v>
      </c>
      <c r="Z17" s="97">
        <v>1</v>
      </c>
      <c r="AA17" s="101">
        <v>0</v>
      </c>
      <c r="AB17" s="101">
        <v>0</v>
      </c>
      <c r="AC17" s="96" t="s">
        <v>269</v>
      </c>
      <c r="AD17" s="98">
        <v>0.432196211888973</v>
      </c>
      <c r="AE17" s="98">
        <v>0.27521558025173026</v>
      </c>
      <c r="AF17" s="98">
        <v>0.15698063163724274</v>
      </c>
      <c r="AG17" s="98">
        <v>0.99872983591110043</v>
      </c>
      <c r="AH17" s="98">
        <v>0.36321612110188861</v>
      </c>
      <c r="AI17" s="99">
        <v>3.6408246805359718E-4</v>
      </c>
    </row>
    <row r="18" spans="1:35" ht="36" x14ac:dyDescent="0.4">
      <c r="A18" s="96" t="s">
        <v>242</v>
      </c>
      <c r="B18" s="101">
        <v>0</v>
      </c>
      <c r="C18" s="101">
        <v>0</v>
      </c>
      <c r="D18" s="101">
        <v>0</v>
      </c>
      <c r="E18" s="97">
        <v>1</v>
      </c>
      <c r="F18" s="101">
        <v>0</v>
      </c>
      <c r="G18" s="101">
        <v>0</v>
      </c>
      <c r="H18" s="96" t="s">
        <v>255</v>
      </c>
      <c r="I18" s="101">
        <v>0</v>
      </c>
      <c r="J18" s="101">
        <v>0</v>
      </c>
      <c r="K18" s="101">
        <v>0</v>
      </c>
      <c r="L18" s="97">
        <v>1</v>
      </c>
      <c r="M18" s="101">
        <v>0</v>
      </c>
      <c r="N18" s="101">
        <v>0</v>
      </c>
      <c r="O18" s="96" t="s">
        <v>283</v>
      </c>
      <c r="P18" s="99">
        <v>3.6928664976809489E-3</v>
      </c>
      <c r="Q18" s="99">
        <v>3.6928664976809489E-3</v>
      </c>
      <c r="R18" s="101">
        <v>0</v>
      </c>
      <c r="S18" s="98">
        <v>0.99989918115721133</v>
      </c>
      <c r="T18" s="101">
        <v>0</v>
      </c>
      <c r="U18" s="101">
        <v>0</v>
      </c>
      <c r="V18" s="96" t="s">
        <v>237</v>
      </c>
      <c r="W18" s="101">
        <v>0</v>
      </c>
      <c r="X18" s="101">
        <v>0</v>
      </c>
      <c r="Y18" s="101">
        <v>0</v>
      </c>
      <c r="Z18" s="97">
        <v>1</v>
      </c>
      <c r="AA18" s="101">
        <v>0</v>
      </c>
      <c r="AB18" s="101">
        <v>0</v>
      </c>
      <c r="AC18" s="96" t="s">
        <v>305</v>
      </c>
      <c r="AD18" s="98">
        <v>0.16655379741270968</v>
      </c>
      <c r="AE18" s="98">
        <v>0.16655379741270968</v>
      </c>
      <c r="AF18" s="101">
        <v>0</v>
      </c>
      <c r="AG18" s="98">
        <v>0.99911612125721783</v>
      </c>
      <c r="AH18" s="101">
        <v>0</v>
      </c>
      <c r="AI18" s="101">
        <v>0</v>
      </c>
    </row>
    <row r="19" spans="1:35" ht="36" x14ac:dyDescent="0.4">
      <c r="A19" s="96" t="s">
        <v>248</v>
      </c>
      <c r="B19" s="101">
        <v>0</v>
      </c>
      <c r="C19" s="101">
        <v>0</v>
      </c>
      <c r="D19" s="101">
        <v>0</v>
      </c>
      <c r="E19" s="97">
        <v>1</v>
      </c>
      <c r="F19" s="101">
        <v>0</v>
      </c>
      <c r="G19" s="101">
        <v>0</v>
      </c>
      <c r="H19" s="96" t="s">
        <v>237</v>
      </c>
      <c r="I19" s="101">
        <v>0</v>
      </c>
      <c r="J19" s="101">
        <v>0</v>
      </c>
      <c r="K19" s="101">
        <v>0</v>
      </c>
      <c r="L19" s="97">
        <v>1</v>
      </c>
      <c r="M19" s="101">
        <v>0</v>
      </c>
      <c r="N19" s="101">
        <v>0</v>
      </c>
      <c r="O19" s="96" t="s">
        <v>288</v>
      </c>
      <c r="P19" s="99">
        <v>2.9449358597511381E-4</v>
      </c>
      <c r="Q19" s="101">
        <v>0</v>
      </c>
      <c r="R19" s="99">
        <v>2.9449358597511381E-4</v>
      </c>
      <c r="S19" s="98">
        <v>0.99999847093788474</v>
      </c>
      <c r="T19" s="97">
        <v>1</v>
      </c>
      <c r="U19" s="99">
        <v>9.9289780673550182E-5</v>
      </c>
      <c r="V19" s="96" t="s">
        <v>268</v>
      </c>
      <c r="W19" s="101">
        <v>0</v>
      </c>
      <c r="X19" s="101">
        <v>0</v>
      </c>
      <c r="Y19" s="101">
        <v>0</v>
      </c>
      <c r="Z19" s="97">
        <v>1</v>
      </c>
      <c r="AA19" s="101">
        <v>0</v>
      </c>
      <c r="AB19" s="101">
        <v>0</v>
      </c>
      <c r="AC19" s="96" t="s">
        <v>223</v>
      </c>
      <c r="AD19" s="98">
        <v>0.14637970493118185</v>
      </c>
      <c r="AE19" s="100">
        <v>9.5238551195006155E-2</v>
      </c>
      <c r="AF19" s="100">
        <v>5.1141153736175678E-2</v>
      </c>
      <c r="AG19" s="98">
        <v>0.99945561717902964</v>
      </c>
      <c r="AH19" s="98">
        <v>0.34937325334969693</v>
      </c>
      <c r="AI19" s="99">
        <v>1.1861079470238221E-4</v>
      </c>
    </row>
    <row r="20" spans="1:35" ht="54" x14ac:dyDescent="0.4">
      <c r="A20" s="96" t="s">
        <v>255</v>
      </c>
      <c r="B20" s="101">
        <v>0</v>
      </c>
      <c r="C20" s="101">
        <v>0</v>
      </c>
      <c r="D20" s="101">
        <v>0</v>
      </c>
      <c r="E20" s="97">
        <v>1</v>
      </c>
      <c r="F20" s="101">
        <v>0</v>
      </c>
      <c r="G20" s="101">
        <v>0</v>
      </c>
      <c r="H20" s="96" t="s">
        <v>268</v>
      </c>
      <c r="I20" s="101">
        <v>0</v>
      </c>
      <c r="J20" s="101">
        <v>0</v>
      </c>
      <c r="K20" s="101">
        <v>0</v>
      </c>
      <c r="L20" s="97">
        <v>1</v>
      </c>
      <c r="M20" s="101">
        <v>0</v>
      </c>
      <c r="N20" s="101">
        <v>0</v>
      </c>
      <c r="O20" s="96" t="s">
        <v>291</v>
      </c>
      <c r="P20" s="99">
        <v>4.5351997197343104E-6</v>
      </c>
      <c r="Q20" s="99">
        <v>3.3455767822265632E-6</v>
      </c>
      <c r="R20" s="99">
        <v>1.1896229375077474E-6</v>
      </c>
      <c r="S20" s="97">
        <v>1</v>
      </c>
      <c r="T20" s="98">
        <v>0.26230883114833148</v>
      </c>
      <c r="U20" s="99">
        <v>4.010864961906174E-7</v>
      </c>
      <c r="V20" s="96" t="s">
        <v>221</v>
      </c>
      <c r="W20" s="101">
        <v>0</v>
      </c>
      <c r="X20" s="101">
        <v>0</v>
      </c>
      <c r="Y20" s="101">
        <v>0</v>
      </c>
      <c r="Z20" s="97">
        <v>1</v>
      </c>
      <c r="AA20" s="101">
        <v>0</v>
      </c>
      <c r="AB20" s="101">
        <v>0</v>
      </c>
      <c r="AC20" s="96" t="s">
        <v>310</v>
      </c>
      <c r="AD20" s="100">
        <v>9.0265507662797867E-2</v>
      </c>
      <c r="AE20" s="101">
        <v>0</v>
      </c>
      <c r="AF20" s="100">
        <v>9.0265507662797867E-2</v>
      </c>
      <c r="AG20" s="98">
        <v>0.99966496841215469</v>
      </c>
      <c r="AH20" s="97">
        <v>1</v>
      </c>
      <c r="AI20" s="99">
        <v>2.0935123312489922E-4</v>
      </c>
    </row>
    <row r="21" spans="1:35" ht="54" x14ac:dyDescent="0.4">
      <c r="A21" s="96" t="s">
        <v>237</v>
      </c>
      <c r="B21" s="101">
        <v>0</v>
      </c>
      <c r="C21" s="101">
        <v>0</v>
      </c>
      <c r="D21" s="101">
        <v>0</v>
      </c>
      <c r="E21" s="97">
        <v>1</v>
      </c>
      <c r="F21" s="101">
        <v>0</v>
      </c>
      <c r="G21" s="101">
        <v>0</v>
      </c>
      <c r="H21" s="96" t="s">
        <v>221</v>
      </c>
      <c r="I21" s="101">
        <v>0</v>
      </c>
      <c r="J21" s="101">
        <v>0</v>
      </c>
      <c r="K21" s="101">
        <v>0</v>
      </c>
      <c r="L21" s="97">
        <v>1</v>
      </c>
      <c r="M21" s="101">
        <v>0</v>
      </c>
      <c r="N21" s="101">
        <v>0</v>
      </c>
      <c r="O21" s="96" t="s">
        <v>242</v>
      </c>
      <c r="P21" s="101">
        <v>0</v>
      </c>
      <c r="Q21" s="101">
        <v>0</v>
      </c>
      <c r="R21" s="101">
        <v>0</v>
      </c>
      <c r="S21" s="97">
        <v>1</v>
      </c>
      <c r="T21" s="101">
        <v>0</v>
      </c>
      <c r="U21" s="101">
        <v>0</v>
      </c>
      <c r="V21" s="96" t="s">
        <v>227</v>
      </c>
      <c r="W21" s="101">
        <v>0</v>
      </c>
      <c r="X21" s="101">
        <v>0</v>
      </c>
      <c r="Y21" s="101">
        <v>0</v>
      </c>
      <c r="Z21" s="97">
        <v>1</v>
      </c>
      <c r="AA21" s="101">
        <v>0</v>
      </c>
      <c r="AB21" s="101">
        <v>0</v>
      </c>
      <c r="AC21" s="96" t="s">
        <v>312</v>
      </c>
      <c r="AD21" s="100">
        <v>7.8883873839204241E-2</v>
      </c>
      <c r="AE21" s="101">
        <v>0</v>
      </c>
      <c r="AF21" s="100">
        <v>7.8883873839204241E-2</v>
      </c>
      <c r="AG21" s="98">
        <v>0.99984792241850229</v>
      </c>
      <c r="AH21" s="97">
        <v>1</v>
      </c>
      <c r="AI21" s="99">
        <v>1.8295400634757262E-4</v>
      </c>
    </row>
    <row r="22" spans="1:35" ht="36" x14ac:dyDescent="0.4">
      <c r="A22" s="96" t="s">
        <v>268</v>
      </c>
      <c r="B22" s="101">
        <v>0</v>
      </c>
      <c r="C22" s="101">
        <v>0</v>
      </c>
      <c r="D22" s="101">
        <v>0</v>
      </c>
      <c r="E22" s="97">
        <v>1</v>
      </c>
      <c r="F22" s="101">
        <v>0</v>
      </c>
      <c r="G22" s="101">
        <v>0</v>
      </c>
      <c r="H22" s="96" t="s">
        <v>227</v>
      </c>
      <c r="I22" s="101">
        <v>0</v>
      </c>
      <c r="J22" s="101">
        <v>0</v>
      </c>
      <c r="K22" s="101">
        <v>0</v>
      </c>
      <c r="L22" s="97">
        <v>1</v>
      </c>
      <c r="M22" s="101">
        <v>0</v>
      </c>
      <c r="N22" s="101">
        <v>0</v>
      </c>
      <c r="O22" s="96" t="s">
        <v>248</v>
      </c>
      <c r="P22" s="101">
        <v>0</v>
      </c>
      <c r="Q22" s="101">
        <v>0</v>
      </c>
      <c r="R22" s="101">
        <v>0</v>
      </c>
      <c r="S22" s="97">
        <v>1</v>
      </c>
      <c r="T22" s="101">
        <v>0</v>
      </c>
      <c r="U22" s="101">
        <v>0</v>
      </c>
      <c r="V22" s="96" t="s">
        <v>276</v>
      </c>
      <c r="W22" s="101">
        <v>0</v>
      </c>
      <c r="X22" s="101">
        <v>0</v>
      </c>
      <c r="Y22" s="101">
        <v>0</v>
      </c>
      <c r="Z22" s="97">
        <v>1</v>
      </c>
      <c r="AA22" s="101">
        <v>0</v>
      </c>
      <c r="AB22" s="101">
        <v>0</v>
      </c>
      <c r="AC22" s="96" t="s">
        <v>315</v>
      </c>
      <c r="AD22" s="100">
        <v>4.7470103654968135E-2</v>
      </c>
      <c r="AE22" s="101">
        <v>0</v>
      </c>
      <c r="AF22" s="100">
        <v>4.7470103654968135E-2</v>
      </c>
      <c r="AG22" s="98">
        <v>0.9999580190101468</v>
      </c>
      <c r="AH22" s="97">
        <v>1</v>
      </c>
      <c r="AI22" s="99">
        <v>1.1009659164449804E-4</v>
      </c>
    </row>
    <row r="23" spans="1:35" ht="54" x14ac:dyDescent="0.4">
      <c r="A23" s="96" t="s">
        <v>221</v>
      </c>
      <c r="B23" s="101">
        <v>0</v>
      </c>
      <c r="C23" s="101">
        <v>0</v>
      </c>
      <c r="D23" s="101">
        <v>0</v>
      </c>
      <c r="E23" s="97">
        <v>1</v>
      </c>
      <c r="F23" s="101">
        <v>0</v>
      </c>
      <c r="G23" s="101">
        <v>0</v>
      </c>
      <c r="H23" s="96" t="s">
        <v>276</v>
      </c>
      <c r="I23" s="101">
        <v>0</v>
      </c>
      <c r="J23" s="101">
        <v>0</v>
      </c>
      <c r="K23" s="101">
        <v>0</v>
      </c>
      <c r="L23" s="97">
        <v>1</v>
      </c>
      <c r="M23" s="101">
        <v>0</v>
      </c>
      <c r="N23" s="101">
        <v>0</v>
      </c>
      <c r="O23" s="96" t="s">
        <v>255</v>
      </c>
      <c r="P23" s="101">
        <v>0</v>
      </c>
      <c r="Q23" s="101">
        <v>0</v>
      </c>
      <c r="R23" s="101">
        <v>0</v>
      </c>
      <c r="S23" s="97">
        <v>1</v>
      </c>
      <c r="T23" s="101">
        <v>0</v>
      </c>
      <c r="U23" s="101">
        <v>0</v>
      </c>
      <c r="V23" s="96" t="s">
        <v>280</v>
      </c>
      <c r="W23" s="101">
        <v>0</v>
      </c>
      <c r="X23" s="101">
        <v>0</v>
      </c>
      <c r="Y23" s="101">
        <v>0</v>
      </c>
      <c r="Z23" s="97">
        <v>1</v>
      </c>
      <c r="AA23" s="101">
        <v>0</v>
      </c>
      <c r="AB23" s="101">
        <v>0</v>
      </c>
      <c r="AC23" s="96" t="s">
        <v>301</v>
      </c>
      <c r="AD23" s="100">
        <v>1.0623866894830594E-2</v>
      </c>
      <c r="AE23" s="100">
        <v>1.0623866894830594E-2</v>
      </c>
      <c r="AF23" s="101">
        <v>0</v>
      </c>
      <c r="AG23" s="98">
        <v>0.99998265876117209</v>
      </c>
      <c r="AH23" s="101">
        <v>0</v>
      </c>
      <c r="AI23" s="101">
        <v>0</v>
      </c>
    </row>
    <row r="24" spans="1:35" ht="36" x14ac:dyDescent="0.4">
      <c r="A24" s="96" t="s">
        <v>227</v>
      </c>
      <c r="B24" s="101">
        <v>0</v>
      </c>
      <c r="C24" s="101">
        <v>0</v>
      </c>
      <c r="D24" s="101">
        <v>0</v>
      </c>
      <c r="E24" s="97">
        <v>1</v>
      </c>
      <c r="F24" s="101">
        <v>0</v>
      </c>
      <c r="G24" s="101">
        <v>0</v>
      </c>
      <c r="H24" s="96" t="s">
        <v>280</v>
      </c>
      <c r="I24" s="101">
        <v>0</v>
      </c>
      <c r="J24" s="101">
        <v>0</v>
      </c>
      <c r="K24" s="101">
        <v>0</v>
      </c>
      <c r="L24" s="97">
        <v>1</v>
      </c>
      <c r="M24" s="101">
        <v>0</v>
      </c>
      <c r="N24" s="101">
        <v>0</v>
      </c>
      <c r="O24" s="96" t="s">
        <v>237</v>
      </c>
      <c r="P24" s="101">
        <v>0</v>
      </c>
      <c r="Q24" s="101">
        <v>0</v>
      </c>
      <c r="R24" s="101">
        <v>0</v>
      </c>
      <c r="S24" s="97">
        <v>1</v>
      </c>
      <c r="T24" s="101">
        <v>0</v>
      </c>
      <c r="U24" s="101">
        <v>0</v>
      </c>
      <c r="V24" s="96" t="s">
        <v>285</v>
      </c>
      <c r="W24" s="101">
        <v>0</v>
      </c>
      <c r="X24" s="101">
        <v>0</v>
      </c>
      <c r="Y24" s="101">
        <v>0</v>
      </c>
      <c r="Z24" s="97">
        <v>1</v>
      </c>
      <c r="AA24" s="101">
        <v>0</v>
      </c>
      <c r="AB24" s="101">
        <v>0</v>
      </c>
      <c r="AC24" s="96" t="s">
        <v>320</v>
      </c>
      <c r="AD24" s="99">
        <v>5.6130111024565643E-3</v>
      </c>
      <c r="AE24" s="101">
        <v>0</v>
      </c>
      <c r="AF24" s="99">
        <v>5.6130111024565643E-3</v>
      </c>
      <c r="AG24" s="98">
        <v>0.99999567692089086</v>
      </c>
      <c r="AH24" s="97">
        <v>1</v>
      </c>
      <c r="AI24" s="99">
        <v>1.3018159718691031E-5</v>
      </c>
    </row>
    <row r="25" spans="1:35" ht="36" x14ac:dyDescent="0.4">
      <c r="A25" s="96" t="s">
        <v>276</v>
      </c>
      <c r="B25" s="101">
        <v>0</v>
      </c>
      <c r="C25" s="101">
        <v>0</v>
      </c>
      <c r="D25" s="101">
        <v>0</v>
      </c>
      <c r="E25" s="97">
        <v>1</v>
      </c>
      <c r="F25" s="101">
        <v>0</v>
      </c>
      <c r="G25" s="101">
        <v>0</v>
      </c>
      <c r="H25" s="96" t="s">
        <v>285</v>
      </c>
      <c r="I25" s="101">
        <v>0</v>
      </c>
      <c r="J25" s="101">
        <v>0</v>
      </c>
      <c r="K25" s="101">
        <v>0</v>
      </c>
      <c r="L25" s="97">
        <v>1</v>
      </c>
      <c r="M25" s="101">
        <v>0</v>
      </c>
      <c r="N25" s="101">
        <v>0</v>
      </c>
      <c r="O25" s="96" t="s">
        <v>268</v>
      </c>
      <c r="P25" s="101">
        <v>0</v>
      </c>
      <c r="Q25" s="101">
        <v>0</v>
      </c>
      <c r="R25" s="101">
        <v>0</v>
      </c>
      <c r="S25" s="97">
        <v>1</v>
      </c>
      <c r="T25" s="101">
        <v>0</v>
      </c>
      <c r="U25" s="101">
        <v>0</v>
      </c>
      <c r="V25" s="96" t="s">
        <v>289</v>
      </c>
      <c r="W25" s="101">
        <v>0</v>
      </c>
      <c r="X25" s="101">
        <v>0</v>
      </c>
      <c r="Y25" s="101">
        <v>0</v>
      </c>
      <c r="Z25" s="97">
        <v>1</v>
      </c>
      <c r="AA25" s="101">
        <v>0</v>
      </c>
      <c r="AB25" s="101">
        <v>0</v>
      </c>
      <c r="AC25" s="96" t="s">
        <v>318</v>
      </c>
      <c r="AD25" s="99">
        <v>1.8618180060743933E-3</v>
      </c>
      <c r="AE25" s="101">
        <v>0</v>
      </c>
      <c r="AF25" s="99">
        <v>1.8618180060743933E-3</v>
      </c>
      <c r="AG25" s="98">
        <v>0.99999999500324055</v>
      </c>
      <c r="AH25" s="97">
        <v>1</v>
      </c>
      <c r="AI25" s="99">
        <v>4.3180823497041855E-6</v>
      </c>
    </row>
    <row r="26" spans="1:35" ht="54" x14ac:dyDescent="0.4">
      <c r="A26" s="96" t="s">
        <v>280</v>
      </c>
      <c r="B26" s="101">
        <v>0</v>
      </c>
      <c r="C26" s="101">
        <v>0</v>
      </c>
      <c r="D26" s="101">
        <v>0</v>
      </c>
      <c r="E26" s="97">
        <v>1</v>
      </c>
      <c r="F26" s="101">
        <v>0</v>
      </c>
      <c r="G26" s="101">
        <v>0</v>
      </c>
      <c r="H26" s="96" t="s">
        <v>289</v>
      </c>
      <c r="I26" s="101">
        <v>0</v>
      </c>
      <c r="J26" s="101">
        <v>0</v>
      </c>
      <c r="K26" s="101">
        <v>0</v>
      </c>
      <c r="L26" s="97">
        <v>1</v>
      </c>
      <c r="M26" s="101">
        <v>0</v>
      </c>
      <c r="N26" s="101">
        <v>0</v>
      </c>
      <c r="O26" s="96" t="s">
        <v>221</v>
      </c>
      <c r="P26" s="101">
        <v>0</v>
      </c>
      <c r="Q26" s="101">
        <v>0</v>
      </c>
      <c r="R26" s="101">
        <v>0</v>
      </c>
      <c r="S26" s="97">
        <v>1</v>
      </c>
      <c r="T26" s="101">
        <v>0</v>
      </c>
      <c r="U26" s="101">
        <v>0</v>
      </c>
      <c r="V26" s="96" t="s">
        <v>294</v>
      </c>
      <c r="W26" s="101">
        <v>0</v>
      </c>
      <c r="X26" s="101">
        <v>0</v>
      </c>
      <c r="Y26" s="101">
        <v>0</v>
      </c>
      <c r="Z26" s="97">
        <v>1</v>
      </c>
      <c r="AA26" s="101">
        <v>0</v>
      </c>
      <c r="AB26" s="101">
        <v>0</v>
      </c>
      <c r="AC26" s="96" t="s">
        <v>224</v>
      </c>
      <c r="AD26" s="99">
        <v>1.8684579072089028E-6</v>
      </c>
      <c r="AE26" s="99">
        <v>1.8684579072089028E-6</v>
      </c>
      <c r="AF26" s="101">
        <v>0</v>
      </c>
      <c r="AG26" s="98">
        <v>0.99999999933672279</v>
      </c>
      <c r="AH26" s="101">
        <v>0</v>
      </c>
      <c r="AI26" s="101">
        <v>0</v>
      </c>
    </row>
    <row r="27" spans="1:35" ht="36" x14ac:dyDescent="0.4">
      <c r="A27" s="96" t="s">
        <v>285</v>
      </c>
      <c r="B27" s="101">
        <v>0</v>
      </c>
      <c r="C27" s="101">
        <v>0</v>
      </c>
      <c r="D27" s="101">
        <v>0</v>
      </c>
      <c r="E27" s="97">
        <v>1</v>
      </c>
      <c r="F27" s="101">
        <v>0</v>
      </c>
      <c r="G27" s="101">
        <v>0</v>
      </c>
      <c r="H27" s="96" t="s">
        <v>294</v>
      </c>
      <c r="I27" s="101">
        <v>0</v>
      </c>
      <c r="J27" s="101">
        <v>0</v>
      </c>
      <c r="K27" s="101">
        <v>0</v>
      </c>
      <c r="L27" s="97">
        <v>1</v>
      </c>
      <c r="M27" s="101">
        <v>0</v>
      </c>
      <c r="N27" s="101">
        <v>0</v>
      </c>
      <c r="O27" s="96" t="s">
        <v>227</v>
      </c>
      <c r="P27" s="101">
        <v>0</v>
      </c>
      <c r="Q27" s="101">
        <v>0</v>
      </c>
      <c r="R27" s="101">
        <v>0</v>
      </c>
      <c r="S27" s="97">
        <v>1</v>
      </c>
      <c r="T27" s="101">
        <v>0</v>
      </c>
      <c r="U27" s="101">
        <v>0</v>
      </c>
      <c r="V27" s="96" t="s">
        <v>297</v>
      </c>
      <c r="W27" s="101">
        <v>0</v>
      </c>
      <c r="X27" s="101">
        <v>0</v>
      </c>
      <c r="Y27" s="101">
        <v>0</v>
      </c>
      <c r="Z27" s="97">
        <v>1</v>
      </c>
      <c r="AA27" s="101">
        <v>0</v>
      </c>
      <c r="AB27" s="101">
        <v>0</v>
      </c>
      <c r="AC27" s="96" t="s">
        <v>218</v>
      </c>
      <c r="AD27" s="99">
        <v>2.6555873771011444E-7</v>
      </c>
      <c r="AE27" s="99">
        <v>2.6555873771011444E-7</v>
      </c>
      <c r="AF27" s="101">
        <v>0</v>
      </c>
      <c r="AG27" s="98">
        <v>0.99999999995262856</v>
      </c>
      <c r="AH27" s="101">
        <v>0</v>
      </c>
      <c r="AI27" s="101">
        <v>0</v>
      </c>
    </row>
    <row r="28" spans="1:35" ht="36" x14ac:dyDescent="0.4">
      <c r="A28" s="96" t="s">
        <v>289</v>
      </c>
      <c r="B28" s="101">
        <v>0</v>
      </c>
      <c r="C28" s="101">
        <v>0</v>
      </c>
      <c r="D28" s="101">
        <v>0</v>
      </c>
      <c r="E28" s="97">
        <v>1</v>
      </c>
      <c r="F28" s="101">
        <v>0</v>
      </c>
      <c r="G28" s="101">
        <v>0</v>
      </c>
      <c r="H28" s="96" t="s">
        <v>297</v>
      </c>
      <c r="I28" s="101">
        <v>0</v>
      </c>
      <c r="J28" s="101">
        <v>0</v>
      </c>
      <c r="K28" s="101">
        <v>0</v>
      </c>
      <c r="L28" s="97">
        <v>1</v>
      </c>
      <c r="M28" s="101">
        <v>0</v>
      </c>
      <c r="N28" s="101">
        <v>0</v>
      </c>
      <c r="O28" s="96" t="s">
        <v>276</v>
      </c>
      <c r="P28" s="101">
        <v>0</v>
      </c>
      <c r="Q28" s="101">
        <v>0</v>
      </c>
      <c r="R28" s="101">
        <v>0</v>
      </c>
      <c r="S28" s="97">
        <v>1</v>
      </c>
      <c r="T28" s="101">
        <v>0</v>
      </c>
      <c r="U28" s="101">
        <v>0</v>
      </c>
      <c r="V28" s="101">
        <v>0</v>
      </c>
      <c r="W28" s="101">
        <v>0</v>
      </c>
      <c r="X28" s="101">
        <v>0</v>
      </c>
      <c r="Y28" s="101">
        <v>0</v>
      </c>
      <c r="Z28" s="97">
        <v>1</v>
      </c>
      <c r="AA28" s="101">
        <v>0</v>
      </c>
      <c r="AB28" s="101">
        <v>0</v>
      </c>
      <c r="AC28" s="96" t="s">
        <v>234</v>
      </c>
      <c r="AD28" s="99">
        <v>2.0425020900529635E-8</v>
      </c>
      <c r="AE28" s="99">
        <v>2.0425020900529635E-8</v>
      </c>
      <c r="AF28" s="101">
        <v>0</v>
      </c>
      <c r="AG28" s="97">
        <v>1</v>
      </c>
      <c r="AH28" s="101">
        <v>0</v>
      </c>
      <c r="AI28" s="101">
        <v>0</v>
      </c>
    </row>
    <row r="29" spans="1:35" ht="36" x14ac:dyDescent="0.4">
      <c r="A29" s="96" t="s">
        <v>294</v>
      </c>
      <c r="B29" s="101">
        <v>0</v>
      </c>
      <c r="C29" s="101">
        <v>0</v>
      </c>
      <c r="D29" s="101">
        <v>0</v>
      </c>
      <c r="E29" s="97">
        <v>1</v>
      </c>
      <c r="F29" s="101">
        <v>0</v>
      </c>
      <c r="G29" s="101">
        <v>0</v>
      </c>
      <c r="H29" s="101">
        <v>0</v>
      </c>
      <c r="I29" s="101">
        <v>0</v>
      </c>
      <c r="J29" s="101">
        <v>0</v>
      </c>
      <c r="K29" s="101">
        <v>0</v>
      </c>
      <c r="L29" s="97">
        <v>1</v>
      </c>
      <c r="M29" s="101">
        <v>0</v>
      </c>
      <c r="N29" s="101">
        <v>0</v>
      </c>
      <c r="O29" s="96" t="s">
        <v>280</v>
      </c>
      <c r="P29" s="101">
        <v>0</v>
      </c>
      <c r="Q29" s="101">
        <v>0</v>
      </c>
      <c r="R29" s="101">
        <v>0</v>
      </c>
      <c r="S29" s="97">
        <v>1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97">
        <v>1</v>
      </c>
      <c r="AA29" s="101">
        <v>0</v>
      </c>
      <c r="AB29" s="101">
        <v>0</v>
      </c>
      <c r="AC29" s="96" t="s">
        <v>242</v>
      </c>
      <c r="AD29" s="101">
        <v>0</v>
      </c>
      <c r="AE29" s="101">
        <v>0</v>
      </c>
      <c r="AF29" s="101">
        <v>0</v>
      </c>
      <c r="AG29" s="97">
        <v>1</v>
      </c>
      <c r="AH29" s="101">
        <v>0</v>
      </c>
      <c r="AI29" s="101">
        <v>0</v>
      </c>
    </row>
    <row r="30" spans="1:35" ht="36" x14ac:dyDescent="0.4">
      <c r="A30" s="96" t="s">
        <v>297</v>
      </c>
      <c r="B30" s="101">
        <v>0</v>
      </c>
      <c r="C30" s="101">
        <v>0</v>
      </c>
      <c r="D30" s="101">
        <v>0</v>
      </c>
      <c r="E30" s="97">
        <v>1</v>
      </c>
      <c r="F30" s="101">
        <v>0</v>
      </c>
      <c r="G30" s="101">
        <v>0</v>
      </c>
      <c r="H30" s="101">
        <v>0</v>
      </c>
      <c r="I30" s="101">
        <v>0</v>
      </c>
      <c r="J30" s="101">
        <v>0</v>
      </c>
      <c r="K30" s="101">
        <v>0</v>
      </c>
      <c r="L30" s="97">
        <v>1</v>
      </c>
      <c r="M30" s="101">
        <v>0</v>
      </c>
      <c r="N30" s="101">
        <v>0</v>
      </c>
      <c r="O30" s="96" t="s">
        <v>285</v>
      </c>
      <c r="P30" s="101">
        <v>0</v>
      </c>
      <c r="Q30" s="101">
        <v>0</v>
      </c>
      <c r="R30" s="101">
        <v>0</v>
      </c>
      <c r="S30" s="97">
        <v>1</v>
      </c>
      <c r="T30" s="101">
        <v>0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97">
        <v>1</v>
      </c>
      <c r="AA30" s="101">
        <v>0</v>
      </c>
      <c r="AB30" s="101">
        <v>0</v>
      </c>
      <c r="AC30" s="96" t="s">
        <v>248</v>
      </c>
      <c r="AD30" s="101">
        <v>0</v>
      </c>
      <c r="AE30" s="101">
        <v>0</v>
      </c>
      <c r="AF30" s="101">
        <v>0</v>
      </c>
      <c r="AG30" s="97">
        <v>1</v>
      </c>
      <c r="AH30" s="101">
        <v>0</v>
      </c>
      <c r="AI30" s="101">
        <v>0</v>
      </c>
    </row>
    <row r="31" spans="1:35" ht="36" x14ac:dyDescent="0.4">
      <c r="A31" s="101">
        <v>0</v>
      </c>
      <c r="B31" s="101">
        <v>0</v>
      </c>
      <c r="C31" s="101">
        <v>0</v>
      </c>
      <c r="D31" s="101">
        <v>0</v>
      </c>
      <c r="E31" s="97">
        <v>1</v>
      </c>
      <c r="F31" s="101">
        <v>0</v>
      </c>
      <c r="G31" s="101">
        <v>0</v>
      </c>
      <c r="H31" s="101">
        <v>0</v>
      </c>
      <c r="I31" s="101">
        <v>0</v>
      </c>
      <c r="J31" s="101">
        <v>0</v>
      </c>
      <c r="K31" s="101">
        <v>0</v>
      </c>
      <c r="L31" s="97">
        <v>1</v>
      </c>
      <c r="M31" s="101">
        <v>0</v>
      </c>
      <c r="N31" s="101">
        <v>0</v>
      </c>
      <c r="O31" s="96" t="s">
        <v>289</v>
      </c>
      <c r="P31" s="101">
        <v>0</v>
      </c>
      <c r="Q31" s="101">
        <v>0</v>
      </c>
      <c r="R31" s="101">
        <v>0</v>
      </c>
      <c r="S31" s="97">
        <v>1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97">
        <v>1</v>
      </c>
      <c r="AA31" s="101">
        <v>0</v>
      </c>
      <c r="AB31" s="101">
        <v>0</v>
      </c>
      <c r="AC31" s="96" t="s">
        <v>255</v>
      </c>
      <c r="AD31" s="101">
        <v>0</v>
      </c>
      <c r="AE31" s="101">
        <v>0</v>
      </c>
      <c r="AF31" s="101">
        <v>0</v>
      </c>
      <c r="AG31" s="97">
        <v>1</v>
      </c>
      <c r="AH31" s="101">
        <v>0</v>
      </c>
      <c r="AI31" s="101">
        <v>0</v>
      </c>
    </row>
    <row r="32" spans="1:35" ht="36" x14ac:dyDescent="0.4">
      <c r="A32" s="101">
        <v>0</v>
      </c>
      <c r="B32" s="101">
        <v>0</v>
      </c>
      <c r="C32" s="101">
        <v>0</v>
      </c>
      <c r="D32" s="101">
        <v>0</v>
      </c>
      <c r="E32" s="97">
        <v>1</v>
      </c>
      <c r="F32" s="101">
        <v>0</v>
      </c>
      <c r="G32" s="101">
        <v>0</v>
      </c>
      <c r="H32" s="101">
        <v>0</v>
      </c>
      <c r="I32" s="101">
        <v>0</v>
      </c>
      <c r="J32" s="101">
        <v>0</v>
      </c>
      <c r="K32" s="101">
        <v>0</v>
      </c>
      <c r="L32" s="97">
        <v>1</v>
      </c>
      <c r="M32" s="101">
        <v>0</v>
      </c>
      <c r="N32" s="101">
        <v>0</v>
      </c>
      <c r="O32" s="96" t="s">
        <v>294</v>
      </c>
      <c r="P32" s="101">
        <v>0</v>
      </c>
      <c r="Q32" s="101">
        <v>0</v>
      </c>
      <c r="R32" s="101">
        <v>0</v>
      </c>
      <c r="S32" s="97">
        <v>1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97">
        <v>1</v>
      </c>
      <c r="AA32" s="101">
        <v>0</v>
      </c>
      <c r="AB32" s="101">
        <v>0</v>
      </c>
      <c r="AC32" s="96" t="s">
        <v>237</v>
      </c>
      <c r="AD32" s="101">
        <v>0</v>
      </c>
      <c r="AE32" s="101">
        <v>0</v>
      </c>
      <c r="AF32" s="101">
        <v>0</v>
      </c>
      <c r="AG32" s="97">
        <v>1</v>
      </c>
      <c r="AH32" s="101">
        <v>0</v>
      </c>
      <c r="AI32" s="101">
        <v>0</v>
      </c>
    </row>
    <row r="33" spans="1:35" ht="36" x14ac:dyDescent="0.4">
      <c r="A33" s="101">
        <v>0</v>
      </c>
      <c r="B33" s="101">
        <v>0</v>
      </c>
      <c r="C33" s="101">
        <v>0</v>
      </c>
      <c r="D33" s="101">
        <v>0</v>
      </c>
      <c r="E33" s="97">
        <v>1</v>
      </c>
      <c r="F33" s="101">
        <v>0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97">
        <v>1</v>
      </c>
      <c r="M33" s="101">
        <v>0</v>
      </c>
      <c r="N33" s="101">
        <v>0</v>
      </c>
      <c r="O33" s="96" t="s">
        <v>297</v>
      </c>
      <c r="P33" s="101">
        <v>0</v>
      </c>
      <c r="Q33" s="101">
        <v>0</v>
      </c>
      <c r="R33" s="101">
        <v>0</v>
      </c>
      <c r="S33" s="97">
        <v>1</v>
      </c>
      <c r="T33" s="101">
        <v>0</v>
      </c>
      <c r="U33" s="101">
        <v>0</v>
      </c>
      <c r="V33" s="101">
        <v>0</v>
      </c>
      <c r="W33" s="101">
        <v>0</v>
      </c>
      <c r="X33" s="101">
        <v>0</v>
      </c>
      <c r="Y33" s="101">
        <v>0</v>
      </c>
      <c r="Z33" s="97">
        <v>1</v>
      </c>
      <c r="AA33" s="101">
        <v>0</v>
      </c>
      <c r="AB33" s="101">
        <v>0</v>
      </c>
      <c r="AC33" s="96" t="s">
        <v>268</v>
      </c>
      <c r="AD33" s="101">
        <v>0</v>
      </c>
      <c r="AE33" s="101">
        <v>0</v>
      </c>
      <c r="AF33" s="101">
        <v>0</v>
      </c>
      <c r="AG33" s="97">
        <v>1</v>
      </c>
      <c r="AH33" s="101">
        <v>0</v>
      </c>
      <c r="AI33" s="101">
        <v>0</v>
      </c>
    </row>
    <row r="34" spans="1:35" ht="54" x14ac:dyDescent="0.4">
      <c r="A34" s="101">
        <v>0</v>
      </c>
      <c r="B34" s="101">
        <v>0</v>
      </c>
      <c r="C34" s="101">
        <v>0</v>
      </c>
      <c r="D34" s="101">
        <v>0</v>
      </c>
      <c r="E34" s="97">
        <v>1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97">
        <v>1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97">
        <v>1</v>
      </c>
      <c r="T34" s="101">
        <v>0</v>
      </c>
      <c r="U34" s="101">
        <v>0</v>
      </c>
      <c r="V34" s="101">
        <v>0</v>
      </c>
      <c r="W34" s="101">
        <v>0</v>
      </c>
      <c r="X34" s="101">
        <v>0</v>
      </c>
      <c r="Y34" s="101">
        <v>0</v>
      </c>
      <c r="Z34" s="97">
        <v>1</v>
      </c>
      <c r="AA34" s="101">
        <v>0</v>
      </c>
      <c r="AB34" s="101">
        <v>0</v>
      </c>
      <c r="AC34" s="96" t="s">
        <v>221</v>
      </c>
      <c r="AD34" s="101">
        <v>0</v>
      </c>
      <c r="AE34" s="101">
        <v>0</v>
      </c>
      <c r="AF34" s="101">
        <v>0</v>
      </c>
      <c r="AG34" s="97">
        <v>1</v>
      </c>
      <c r="AH34" s="101">
        <v>0</v>
      </c>
      <c r="AI34" s="101">
        <v>0</v>
      </c>
    </row>
    <row r="35" spans="1:35" ht="36" x14ac:dyDescent="0.4">
      <c r="A35" s="101">
        <v>0</v>
      </c>
      <c r="B35" s="101">
        <v>0</v>
      </c>
      <c r="C35" s="101">
        <v>0</v>
      </c>
      <c r="D35" s="101">
        <v>0</v>
      </c>
      <c r="E35" s="97">
        <v>1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97">
        <v>1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97">
        <v>1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0</v>
      </c>
      <c r="Z35" s="97">
        <v>1</v>
      </c>
      <c r="AA35" s="101">
        <v>0</v>
      </c>
      <c r="AB35" s="101">
        <v>0</v>
      </c>
      <c r="AC35" s="96" t="s">
        <v>227</v>
      </c>
      <c r="AD35" s="101">
        <v>0</v>
      </c>
      <c r="AE35" s="101">
        <v>0</v>
      </c>
      <c r="AF35" s="101">
        <v>0</v>
      </c>
      <c r="AG35" s="97">
        <v>1</v>
      </c>
      <c r="AH35" s="101">
        <v>0</v>
      </c>
      <c r="AI35" s="101">
        <v>0</v>
      </c>
    </row>
    <row r="36" spans="1:35" ht="36" x14ac:dyDescent="0.4">
      <c r="A36" s="101">
        <v>0</v>
      </c>
      <c r="B36" s="101">
        <v>0</v>
      </c>
      <c r="C36" s="101">
        <v>0</v>
      </c>
      <c r="D36" s="101">
        <v>0</v>
      </c>
      <c r="E36" s="97">
        <v>1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97">
        <v>1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97">
        <v>1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0</v>
      </c>
      <c r="Z36" s="97">
        <v>1</v>
      </c>
      <c r="AA36" s="101">
        <v>0</v>
      </c>
      <c r="AB36" s="101">
        <v>0</v>
      </c>
      <c r="AC36" s="96" t="s">
        <v>276</v>
      </c>
      <c r="AD36" s="101">
        <v>0</v>
      </c>
      <c r="AE36" s="101">
        <v>0</v>
      </c>
      <c r="AF36" s="101">
        <v>0</v>
      </c>
      <c r="AG36" s="97">
        <v>1</v>
      </c>
      <c r="AH36" s="101">
        <v>0</v>
      </c>
      <c r="AI36" s="101">
        <v>0</v>
      </c>
    </row>
    <row r="37" spans="1:35" ht="36" x14ac:dyDescent="0.4">
      <c r="A37" s="101">
        <v>0</v>
      </c>
      <c r="B37" s="101">
        <v>0</v>
      </c>
      <c r="C37" s="101">
        <v>0</v>
      </c>
      <c r="D37" s="101">
        <v>0</v>
      </c>
      <c r="E37" s="97">
        <v>1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97">
        <v>1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97">
        <v>1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0</v>
      </c>
      <c r="Z37" s="97">
        <v>1</v>
      </c>
      <c r="AA37" s="101">
        <v>0</v>
      </c>
      <c r="AB37" s="101">
        <v>0</v>
      </c>
      <c r="AC37" s="96" t="s">
        <v>280</v>
      </c>
      <c r="AD37" s="101">
        <v>0</v>
      </c>
      <c r="AE37" s="101">
        <v>0</v>
      </c>
      <c r="AF37" s="101">
        <v>0</v>
      </c>
      <c r="AG37" s="97">
        <v>1</v>
      </c>
      <c r="AH37" s="101">
        <v>0</v>
      </c>
      <c r="AI37" s="101">
        <v>0</v>
      </c>
    </row>
    <row r="38" spans="1:35" ht="36" x14ac:dyDescent="0.4">
      <c r="A38" s="101">
        <v>0</v>
      </c>
      <c r="B38" s="101">
        <v>0</v>
      </c>
      <c r="C38" s="101">
        <v>0</v>
      </c>
      <c r="D38" s="101">
        <v>0</v>
      </c>
      <c r="E38" s="97">
        <v>1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97">
        <v>1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97">
        <v>1</v>
      </c>
      <c r="T38" s="101">
        <v>0</v>
      </c>
      <c r="U38" s="101">
        <v>0</v>
      </c>
      <c r="V38" s="101">
        <v>0</v>
      </c>
      <c r="W38" s="101">
        <v>0</v>
      </c>
      <c r="X38" s="101">
        <v>0</v>
      </c>
      <c r="Y38" s="101">
        <v>0</v>
      </c>
      <c r="Z38" s="97">
        <v>1</v>
      </c>
      <c r="AA38" s="101">
        <v>0</v>
      </c>
      <c r="AB38" s="101">
        <v>0</v>
      </c>
      <c r="AC38" s="96" t="s">
        <v>285</v>
      </c>
      <c r="AD38" s="101">
        <v>0</v>
      </c>
      <c r="AE38" s="101">
        <v>0</v>
      </c>
      <c r="AF38" s="101">
        <v>0</v>
      </c>
      <c r="AG38" s="97">
        <v>1</v>
      </c>
      <c r="AH38" s="101">
        <v>0</v>
      </c>
      <c r="AI38" s="101">
        <v>0</v>
      </c>
    </row>
    <row r="39" spans="1:35" ht="36" x14ac:dyDescent="0.4">
      <c r="A39" s="101">
        <v>0</v>
      </c>
      <c r="B39" s="101">
        <v>0</v>
      </c>
      <c r="C39" s="101">
        <v>0</v>
      </c>
      <c r="D39" s="101">
        <v>0</v>
      </c>
      <c r="E39" s="97">
        <v>1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97">
        <v>1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97">
        <v>1</v>
      </c>
      <c r="T39" s="101">
        <v>0</v>
      </c>
      <c r="U39" s="101">
        <v>0</v>
      </c>
      <c r="V39" s="101">
        <v>0</v>
      </c>
      <c r="W39" s="101">
        <v>0</v>
      </c>
      <c r="X39" s="101">
        <v>0</v>
      </c>
      <c r="Y39" s="101">
        <v>0</v>
      </c>
      <c r="Z39" s="97">
        <v>1</v>
      </c>
      <c r="AA39" s="101">
        <v>0</v>
      </c>
      <c r="AB39" s="101">
        <v>0</v>
      </c>
      <c r="AC39" s="96" t="s">
        <v>289</v>
      </c>
      <c r="AD39" s="101">
        <v>0</v>
      </c>
      <c r="AE39" s="101">
        <v>0</v>
      </c>
      <c r="AF39" s="101">
        <v>0</v>
      </c>
      <c r="AG39" s="97">
        <v>1</v>
      </c>
      <c r="AH39" s="101">
        <v>0</v>
      </c>
      <c r="AI39" s="101">
        <v>0</v>
      </c>
    </row>
    <row r="40" spans="1:35" ht="18" x14ac:dyDescent="0.4">
      <c r="A40" s="101">
        <v>0</v>
      </c>
      <c r="B40" s="101">
        <v>0</v>
      </c>
      <c r="C40" s="101">
        <v>0</v>
      </c>
      <c r="D40" s="101">
        <v>0</v>
      </c>
      <c r="E40" s="97">
        <v>1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97">
        <v>1</v>
      </c>
      <c r="M40" s="101">
        <v>0</v>
      </c>
      <c r="N40" s="101">
        <v>0</v>
      </c>
      <c r="O40" s="101">
        <v>0</v>
      </c>
      <c r="P40" s="101">
        <v>0</v>
      </c>
      <c r="Q40" s="101">
        <v>0</v>
      </c>
      <c r="R40" s="101">
        <v>0</v>
      </c>
      <c r="S40" s="97">
        <v>1</v>
      </c>
      <c r="T40" s="101">
        <v>0</v>
      </c>
      <c r="U40" s="101">
        <v>0</v>
      </c>
      <c r="V40" s="101">
        <v>0</v>
      </c>
      <c r="W40" s="101">
        <v>0</v>
      </c>
      <c r="X40" s="101">
        <v>0</v>
      </c>
      <c r="Y40" s="101">
        <v>0</v>
      </c>
      <c r="Z40" s="97">
        <v>1</v>
      </c>
      <c r="AA40" s="101">
        <v>0</v>
      </c>
      <c r="AB40" s="101">
        <v>0</v>
      </c>
      <c r="AC40" s="96" t="s">
        <v>294</v>
      </c>
      <c r="AD40" s="101">
        <v>0</v>
      </c>
      <c r="AE40" s="101">
        <v>0</v>
      </c>
      <c r="AF40" s="101">
        <v>0</v>
      </c>
      <c r="AG40" s="97">
        <v>1</v>
      </c>
      <c r="AH40" s="101">
        <v>0</v>
      </c>
      <c r="AI40" s="101">
        <v>0</v>
      </c>
    </row>
    <row r="41" spans="1:35" ht="36" x14ac:dyDescent="0.4">
      <c r="A41" s="101">
        <v>0</v>
      </c>
      <c r="B41" s="101">
        <v>0</v>
      </c>
      <c r="C41" s="101">
        <v>0</v>
      </c>
      <c r="D41" s="101">
        <v>0</v>
      </c>
      <c r="E41" s="97">
        <v>1</v>
      </c>
      <c r="F41" s="101">
        <v>0</v>
      </c>
      <c r="G41" s="101">
        <v>0</v>
      </c>
      <c r="H41" s="101">
        <v>0</v>
      </c>
      <c r="I41" s="101">
        <v>0</v>
      </c>
      <c r="J41" s="101">
        <v>0</v>
      </c>
      <c r="K41" s="101">
        <v>0</v>
      </c>
      <c r="L41" s="97">
        <v>1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97">
        <v>1</v>
      </c>
      <c r="T41" s="101">
        <v>0</v>
      </c>
      <c r="U41" s="101">
        <v>0</v>
      </c>
      <c r="V41" s="101">
        <v>0</v>
      </c>
      <c r="W41" s="101">
        <v>0</v>
      </c>
      <c r="X41" s="101">
        <v>0</v>
      </c>
      <c r="Y41" s="101">
        <v>0</v>
      </c>
      <c r="Z41" s="97">
        <v>1</v>
      </c>
      <c r="AA41" s="101">
        <v>0</v>
      </c>
      <c r="AB41" s="101">
        <v>0</v>
      </c>
      <c r="AC41" s="96" t="s">
        <v>297</v>
      </c>
      <c r="AD41" s="101">
        <v>0</v>
      </c>
      <c r="AE41" s="101">
        <v>0</v>
      </c>
      <c r="AF41" s="101">
        <v>0</v>
      </c>
      <c r="AG41" s="97">
        <v>1</v>
      </c>
      <c r="AH41" s="101">
        <v>0</v>
      </c>
      <c r="AI41" s="101">
        <v>0</v>
      </c>
    </row>
    <row r="42" spans="1:35" ht="18" x14ac:dyDescent="0.4">
      <c r="A42" s="101">
        <v>0</v>
      </c>
      <c r="B42" s="101">
        <v>0</v>
      </c>
      <c r="C42" s="101">
        <v>0</v>
      </c>
      <c r="D42" s="101">
        <v>0</v>
      </c>
      <c r="E42" s="97">
        <v>1</v>
      </c>
      <c r="F42" s="101">
        <v>0</v>
      </c>
      <c r="G42" s="101">
        <v>0</v>
      </c>
      <c r="H42" s="101">
        <v>0</v>
      </c>
      <c r="I42" s="101">
        <v>0</v>
      </c>
      <c r="J42" s="101">
        <v>0</v>
      </c>
      <c r="K42" s="101">
        <v>0</v>
      </c>
      <c r="L42" s="97">
        <v>1</v>
      </c>
      <c r="M42" s="101">
        <v>0</v>
      </c>
      <c r="N42" s="101">
        <v>0</v>
      </c>
      <c r="O42" s="101">
        <v>0</v>
      </c>
      <c r="P42" s="101">
        <v>0</v>
      </c>
      <c r="Q42" s="101">
        <v>0</v>
      </c>
      <c r="R42" s="101">
        <v>0</v>
      </c>
      <c r="S42" s="97">
        <v>1</v>
      </c>
      <c r="T42" s="101">
        <v>0</v>
      </c>
      <c r="U42" s="101">
        <v>0</v>
      </c>
      <c r="V42" s="101">
        <v>0</v>
      </c>
      <c r="W42" s="101">
        <v>0</v>
      </c>
      <c r="X42" s="101">
        <v>0</v>
      </c>
      <c r="Y42" s="101">
        <v>0</v>
      </c>
      <c r="Z42" s="97">
        <v>1</v>
      </c>
      <c r="AA42" s="101">
        <v>0</v>
      </c>
      <c r="AB42" s="101">
        <v>0</v>
      </c>
      <c r="AC42" s="101">
        <v>0</v>
      </c>
      <c r="AD42" s="101">
        <v>0</v>
      </c>
      <c r="AE42" s="101">
        <v>0</v>
      </c>
      <c r="AF42" s="101">
        <v>0</v>
      </c>
      <c r="AG42" s="97">
        <v>1</v>
      </c>
      <c r="AH42" s="101">
        <v>0</v>
      </c>
      <c r="AI42" s="101">
        <v>0</v>
      </c>
    </row>
    <row r="43" spans="1:35" ht="18" x14ac:dyDescent="0.4">
      <c r="A43" s="101">
        <v>0</v>
      </c>
      <c r="B43" s="101">
        <v>0</v>
      </c>
      <c r="C43" s="101">
        <v>0</v>
      </c>
      <c r="D43" s="101">
        <v>0</v>
      </c>
      <c r="E43" s="97">
        <v>1</v>
      </c>
      <c r="F43" s="101">
        <v>0</v>
      </c>
      <c r="G43" s="101">
        <v>0</v>
      </c>
      <c r="H43" s="101">
        <v>0</v>
      </c>
      <c r="I43" s="101">
        <v>0</v>
      </c>
      <c r="J43" s="101">
        <v>0</v>
      </c>
      <c r="K43" s="101">
        <v>0</v>
      </c>
      <c r="L43" s="97">
        <v>1</v>
      </c>
      <c r="M43" s="101">
        <v>0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97">
        <v>1</v>
      </c>
      <c r="T43" s="101">
        <v>0</v>
      </c>
      <c r="U43" s="101">
        <v>0</v>
      </c>
      <c r="V43" s="101">
        <v>0</v>
      </c>
      <c r="W43" s="101">
        <v>0</v>
      </c>
      <c r="X43" s="101">
        <v>0</v>
      </c>
      <c r="Y43" s="101">
        <v>0</v>
      </c>
      <c r="Z43" s="97">
        <v>1</v>
      </c>
      <c r="AA43" s="101">
        <v>0</v>
      </c>
      <c r="AB43" s="101">
        <v>0</v>
      </c>
      <c r="AC43" s="101">
        <v>0</v>
      </c>
      <c r="AD43" s="101">
        <v>0</v>
      </c>
      <c r="AE43" s="101">
        <v>0</v>
      </c>
      <c r="AF43" s="101">
        <v>0</v>
      </c>
      <c r="AG43" s="97">
        <v>1</v>
      </c>
      <c r="AH43" s="101">
        <v>0</v>
      </c>
      <c r="AI43" s="101">
        <v>0</v>
      </c>
    </row>
    <row r="44" spans="1:35" ht="18" x14ac:dyDescent="0.4">
      <c r="A44" s="101">
        <v>0</v>
      </c>
      <c r="B44" s="101">
        <v>0</v>
      </c>
      <c r="C44" s="101">
        <v>0</v>
      </c>
      <c r="D44" s="101">
        <v>0</v>
      </c>
      <c r="E44" s="97">
        <v>1</v>
      </c>
      <c r="F44" s="101">
        <v>0</v>
      </c>
      <c r="G44" s="101">
        <v>0</v>
      </c>
      <c r="H44" s="101">
        <v>0</v>
      </c>
      <c r="I44" s="101">
        <v>0</v>
      </c>
      <c r="J44" s="101">
        <v>0</v>
      </c>
      <c r="K44" s="101">
        <v>0</v>
      </c>
      <c r="L44" s="97">
        <v>1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97">
        <v>1</v>
      </c>
      <c r="T44" s="101">
        <v>0</v>
      </c>
      <c r="U44" s="101">
        <v>0</v>
      </c>
      <c r="V44" s="101">
        <v>0</v>
      </c>
      <c r="W44" s="101">
        <v>0</v>
      </c>
      <c r="X44" s="101">
        <v>0</v>
      </c>
      <c r="Y44" s="101">
        <v>0</v>
      </c>
      <c r="Z44" s="97">
        <v>1</v>
      </c>
      <c r="AA44" s="101">
        <v>0</v>
      </c>
      <c r="AB44" s="101">
        <v>0</v>
      </c>
      <c r="AC44" s="101">
        <v>0</v>
      </c>
      <c r="AD44" s="101">
        <v>0</v>
      </c>
      <c r="AE44" s="101">
        <v>0</v>
      </c>
      <c r="AF44" s="101">
        <v>0</v>
      </c>
      <c r="AG44" s="97">
        <v>1</v>
      </c>
      <c r="AH44" s="101">
        <v>0</v>
      </c>
      <c r="AI44" s="101">
        <v>0</v>
      </c>
    </row>
    <row r="45" spans="1:35" ht="18" x14ac:dyDescent="0.4">
      <c r="A45" s="101">
        <v>0</v>
      </c>
      <c r="B45" s="101">
        <v>0</v>
      </c>
      <c r="C45" s="101">
        <v>0</v>
      </c>
      <c r="D45" s="101">
        <v>0</v>
      </c>
      <c r="E45" s="97">
        <v>1</v>
      </c>
      <c r="F45" s="101">
        <v>0</v>
      </c>
      <c r="G45" s="101">
        <v>0</v>
      </c>
      <c r="H45" s="101">
        <v>0</v>
      </c>
      <c r="I45" s="101">
        <v>0</v>
      </c>
      <c r="J45" s="101">
        <v>0</v>
      </c>
      <c r="K45" s="101">
        <v>0</v>
      </c>
      <c r="L45" s="97">
        <v>1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97">
        <v>1</v>
      </c>
      <c r="T45" s="101">
        <v>0</v>
      </c>
      <c r="U45" s="101">
        <v>0</v>
      </c>
      <c r="V45" s="96" t="s">
        <v>318</v>
      </c>
      <c r="W45" s="101">
        <v>0</v>
      </c>
      <c r="X45" s="101">
        <v>0</v>
      </c>
      <c r="Y45" s="101">
        <v>0</v>
      </c>
      <c r="Z45" s="97">
        <v>1</v>
      </c>
      <c r="AA45" s="101">
        <v>0</v>
      </c>
      <c r="AB45" s="101">
        <v>0</v>
      </c>
      <c r="AC45" s="101">
        <v>0</v>
      </c>
      <c r="AD45" s="101">
        <v>0</v>
      </c>
      <c r="AE45" s="101">
        <v>0</v>
      </c>
      <c r="AF45" s="101">
        <v>0</v>
      </c>
      <c r="AG45" s="97">
        <v>1</v>
      </c>
      <c r="AH45" s="101">
        <v>0</v>
      </c>
      <c r="AI45" s="101">
        <v>0</v>
      </c>
    </row>
    <row r="46" spans="1:35" ht="18" x14ac:dyDescent="0.4">
      <c r="A46" s="101">
        <v>0</v>
      </c>
      <c r="B46" s="101">
        <v>0</v>
      </c>
      <c r="C46" s="101">
        <v>0</v>
      </c>
      <c r="D46" s="101">
        <v>0</v>
      </c>
      <c r="E46" s="97">
        <v>1</v>
      </c>
      <c r="F46" s="101">
        <v>0</v>
      </c>
      <c r="G46" s="101">
        <v>0</v>
      </c>
      <c r="H46" s="96" t="s">
        <v>318</v>
      </c>
      <c r="I46" s="101">
        <v>0</v>
      </c>
      <c r="J46" s="101">
        <v>0</v>
      </c>
      <c r="K46" s="101">
        <v>0</v>
      </c>
      <c r="L46" s="97">
        <v>1</v>
      </c>
      <c r="M46" s="101">
        <v>0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97">
        <v>1</v>
      </c>
      <c r="T46" s="101">
        <v>0</v>
      </c>
      <c r="U46" s="101">
        <v>0</v>
      </c>
      <c r="V46" s="96" t="s">
        <v>278</v>
      </c>
      <c r="W46" s="101">
        <v>0</v>
      </c>
      <c r="X46" s="101">
        <v>0</v>
      </c>
      <c r="Y46" s="101">
        <v>0</v>
      </c>
      <c r="Z46" s="97">
        <v>1</v>
      </c>
      <c r="AA46" s="101">
        <v>0</v>
      </c>
      <c r="AB46" s="101">
        <v>0</v>
      </c>
      <c r="AC46" s="101">
        <v>0</v>
      </c>
      <c r="AD46" s="101">
        <v>0</v>
      </c>
      <c r="AE46" s="101">
        <v>0</v>
      </c>
      <c r="AF46" s="101">
        <v>0</v>
      </c>
      <c r="AG46" s="97">
        <v>1</v>
      </c>
      <c r="AH46" s="101">
        <v>0</v>
      </c>
      <c r="AI46" s="101">
        <v>0</v>
      </c>
    </row>
    <row r="47" spans="1:35" ht="18" x14ac:dyDescent="0.4">
      <c r="A47" s="101">
        <v>0</v>
      </c>
      <c r="B47" s="101">
        <v>0</v>
      </c>
      <c r="C47" s="101">
        <v>0</v>
      </c>
      <c r="D47" s="101">
        <v>0</v>
      </c>
      <c r="E47" s="97">
        <v>1</v>
      </c>
      <c r="F47" s="101">
        <v>0</v>
      </c>
      <c r="G47" s="101">
        <v>0</v>
      </c>
      <c r="H47" s="96" t="s">
        <v>278</v>
      </c>
      <c r="I47" s="101">
        <v>0</v>
      </c>
      <c r="J47" s="101">
        <v>0</v>
      </c>
      <c r="K47" s="101">
        <v>0</v>
      </c>
      <c r="L47" s="97">
        <v>1</v>
      </c>
      <c r="M47" s="101">
        <v>0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97">
        <v>1</v>
      </c>
      <c r="T47" s="101">
        <v>0</v>
      </c>
      <c r="U47" s="101">
        <v>0</v>
      </c>
      <c r="V47" s="96" t="s">
        <v>321</v>
      </c>
      <c r="W47" s="101">
        <v>0</v>
      </c>
      <c r="X47" s="101">
        <v>0</v>
      </c>
      <c r="Y47" s="101">
        <v>0</v>
      </c>
      <c r="Z47" s="97">
        <v>1</v>
      </c>
      <c r="AA47" s="101">
        <v>0</v>
      </c>
      <c r="AB47" s="101">
        <v>0</v>
      </c>
      <c r="AC47" s="101">
        <v>0</v>
      </c>
      <c r="AD47" s="101">
        <v>0</v>
      </c>
      <c r="AE47" s="101">
        <v>0</v>
      </c>
      <c r="AF47" s="101">
        <v>0</v>
      </c>
      <c r="AG47" s="97">
        <v>1</v>
      </c>
      <c r="AH47" s="101">
        <v>0</v>
      </c>
      <c r="AI47" s="101">
        <v>0</v>
      </c>
    </row>
    <row r="48" spans="1:35" ht="18" x14ac:dyDescent="0.4">
      <c r="A48" s="96" t="s">
        <v>318</v>
      </c>
      <c r="B48" s="101">
        <v>0</v>
      </c>
      <c r="C48" s="101">
        <v>0</v>
      </c>
      <c r="D48" s="101">
        <v>0</v>
      </c>
      <c r="E48" s="97">
        <v>1</v>
      </c>
      <c r="F48" s="101">
        <v>0</v>
      </c>
      <c r="G48" s="101">
        <v>0</v>
      </c>
      <c r="H48" s="96" t="s">
        <v>321</v>
      </c>
      <c r="I48" s="101">
        <v>0</v>
      </c>
      <c r="J48" s="101">
        <v>0</v>
      </c>
      <c r="K48" s="101">
        <v>0</v>
      </c>
      <c r="L48" s="97">
        <v>1</v>
      </c>
      <c r="M48" s="101">
        <v>0</v>
      </c>
      <c r="N48" s="101">
        <v>0</v>
      </c>
      <c r="O48" s="101">
        <v>0</v>
      </c>
      <c r="P48" s="101">
        <v>0</v>
      </c>
      <c r="Q48" s="101">
        <v>0</v>
      </c>
      <c r="R48" s="101">
        <v>0</v>
      </c>
      <c r="S48" s="97">
        <v>1</v>
      </c>
      <c r="T48" s="101">
        <v>0</v>
      </c>
      <c r="U48" s="101">
        <v>0</v>
      </c>
      <c r="V48" s="96" t="s">
        <v>232</v>
      </c>
      <c r="W48" s="101">
        <v>0</v>
      </c>
      <c r="X48" s="101">
        <v>0</v>
      </c>
      <c r="Y48" s="101">
        <v>0</v>
      </c>
      <c r="Z48" s="97">
        <v>1</v>
      </c>
      <c r="AA48" s="101">
        <v>0</v>
      </c>
      <c r="AB48" s="101">
        <v>0</v>
      </c>
      <c r="AC48" s="101">
        <v>0</v>
      </c>
      <c r="AD48" s="101">
        <v>0</v>
      </c>
      <c r="AE48" s="101">
        <v>0</v>
      </c>
      <c r="AF48" s="101">
        <v>0</v>
      </c>
      <c r="AG48" s="97">
        <v>1</v>
      </c>
      <c r="AH48" s="101">
        <v>0</v>
      </c>
      <c r="AI48" s="101">
        <v>0</v>
      </c>
    </row>
    <row r="49" spans="1:35" ht="18" x14ac:dyDescent="0.4">
      <c r="A49" s="96" t="s">
        <v>278</v>
      </c>
      <c r="B49" s="101">
        <v>0</v>
      </c>
      <c r="C49" s="101">
        <v>0</v>
      </c>
      <c r="D49" s="101">
        <v>0</v>
      </c>
      <c r="E49" s="97">
        <v>1</v>
      </c>
      <c r="F49" s="101">
        <v>0</v>
      </c>
      <c r="G49" s="101">
        <v>0</v>
      </c>
      <c r="H49" s="96" t="s">
        <v>335</v>
      </c>
      <c r="I49" s="101">
        <v>0</v>
      </c>
      <c r="J49" s="101">
        <v>0</v>
      </c>
      <c r="K49" s="101">
        <v>0</v>
      </c>
      <c r="L49" s="97">
        <v>1</v>
      </c>
      <c r="M49" s="101">
        <v>0</v>
      </c>
      <c r="N49" s="101">
        <v>0</v>
      </c>
      <c r="O49" s="101">
        <v>0</v>
      </c>
      <c r="P49" s="101">
        <v>0</v>
      </c>
      <c r="Q49" s="101">
        <v>0</v>
      </c>
      <c r="R49" s="101">
        <v>0</v>
      </c>
      <c r="S49" s="97">
        <v>1</v>
      </c>
      <c r="T49" s="101">
        <v>0</v>
      </c>
      <c r="U49" s="101">
        <v>0</v>
      </c>
      <c r="V49" s="96" t="s">
        <v>335</v>
      </c>
      <c r="W49" s="101">
        <v>0</v>
      </c>
      <c r="X49" s="101">
        <v>0</v>
      </c>
      <c r="Y49" s="101">
        <v>0</v>
      </c>
      <c r="Z49" s="97">
        <v>1</v>
      </c>
      <c r="AA49" s="101">
        <v>0</v>
      </c>
      <c r="AB49" s="101">
        <v>0</v>
      </c>
      <c r="AC49" s="101">
        <v>0</v>
      </c>
      <c r="AD49" s="101">
        <v>0</v>
      </c>
      <c r="AE49" s="101">
        <v>0</v>
      </c>
      <c r="AF49" s="101">
        <v>0</v>
      </c>
      <c r="AG49" s="97">
        <v>1</v>
      </c>
      <c r="AH49" s="101">
        <v>0</v>
      </c>
      <c r="AI49" s="101">
        <v>0</v>
      </c>
    </row>
    <row r="50" spans="1:35" ht="18" x14ac:dyDescent="0.4">
      <c r="A50" s="96" t="s">
        <v>321</v>
      </c>
      <c r="B50" s="101">
        <v>0</v>
      </c>
      <c r="C50" s="101">
        <v>0</v>
      </c>
      <c r="D50" s="101">
        <v>0</v>
      </c>
      <c r="E50" s="97">
        <v>1</v>
      </c>
      <c r="F50" s="101">
        <v>0</v>
      </c>
      <c r="G50" s="101">
        <v>0</v>
      </c>
      <c r="H50" s="96" t="s">
        <v>287</v>
      </c>
      <c r="I50" s="101">
        <v>0</v>
      </c>
      <c r="J50" s="101">
        <v>0</v>
      </c>
      <c r="K50" s="101">
        <v>0</v>
      </c>
      <c r="L50" s="97">
        <v>1</v>
      </c>
      <c r="M50" s="101">
        <v>0</v>
      </c>
      <c r="N50" s="101">
        <v>0</v>
      </c>
      <c r="O50" s="101">
        <v>0</v>
      </c>
      <c r="P50" s="101">
        <v>0</v>
      </c>
      <c r="Q50" s="101">
        <v>0</v>
      </c>
      <c r="R50" s="101">
        <v>0</v>
      </c>
      <c r="S50" s="97">
        <v>1</v>
      </c>
      <c r="T50" s="101">
        <v>0</v>
      </c>
      <c r="U50" s="101">
        <v>0</v>
      </c>
      <c r="V50" s="96" t="s">
        <v>287</v>
      </c>
      <c r="W50" s="101">
        <v>0</v>
      </c>
      <c r="X50" s="101">
        <v>0</v>
      </c>
      <c r="Y50" s="101">
        <v>0</v>
      </c>
      <c r="Z50" s="97">
        <v>1</v>
      </c>
      <c r="AA50" s="101">
        <v>0</v>
      </c>
      <c r="AB50" s="101">
        <v>0</v>
      </c>
      <c r="AC50" s="101">
        <v>0</v>
      </c>
      <c r="AD50" s="101">
        <v>0</v>
      </c>
      <c r="AE50" s="101">
        <v>0</v>
      </c>
      <c r="AF50" s="101">
        <v>0</v>
      </c>
      <c r="AG50" s="97">
        <v>1</v>
      </c>
      <c r="AH50" s="101">
        <v>0</v>
      </c>
      <c r="AI50" s="101">
        <v>0</v>
      </c>
    </row>
    <row r="51" spans="1:35" ht="18" x14ac:dyDescent="0.4">
      <c r="A51" s="96" t="s">
        <v>232</v>
      </c>
      <c r="B51" s="101">
        <v>0</v>
      </c>
      <c r="C51" s="101">
        <v>0</v>
      </c>
      <c r="D51" s="101">
        <v>0</v>
      </c>
      <c r="E51" s="97">
        <v>1</v>
      </c>
      <c r="F51" s="101">
        <v>0</v>
      </c>
      <c r="G51" s="101">
        <v>0</v>
      </c>
      <c r="H51" s="96" t="s">
        <v>249</v>
      </c>
      <c r="I51" s="101">
        <v>0</v>
      </c>
      <c r="J51" s="101">
        <v>0</v>
      </c>
      <c r="K51" s="101">
        <v>0</v>
      </c>
      <c r="L51" s="97">
        <v>1</v>
      </c>
      <c r="M51" s="101">
        <v>0</v>
      </c>
      <c r="N51" s="101">
        <v>0</v>
      </c>
      <c r="O51" s="96" t="s">
        <v>318</v>
      </c>
      <c r="P51" s="101">
        <v>0</v>
      </c>
      <c r="Q51" s="101">
        <v>0</v>
      </c>
      <c r="R51" s="101">
        <v>0</v>
      </c>
      <c r="S51" s="97">
        <v>1</v>
      </c>
      <c r="T51" s="101">
        <v>0</v>
      </c>
      <c r="U51" s="101">
        <v>0</v>
      </c>
      <c r="V51" s="96" t="s">
        <v>249</v>
      </c>
      <c r="W51" s="101">
        <v>0</v>
      </c>
      <c r="X51" s="101">
        <v>0</v>
      </c>
      <c r="Y51" s="101">
        <v>0</v>
      </c>
      <c r="Z51" s="97">
        <v>1</v>
      </c>
      <c r="AA51" s="101">
        <v>0</v>
      </c>
      <c r="AB51" s="101">
        <v>0</v>
      </c>
      <c r="AC51" s="101">
        <v>0</v>
      </c>
      <c r="AD51" s="101">
        <v>0</v>
      </c>
      <c r="AE51" s="101">
        <v>0</v>
      </c>
      <c r="AF51" s="101">
        <v>0</v>
      </c>
      <c r="AG51" s="97">
        <v>1</v>
      </c>
      <c r="AH51" s="101">
        <v>0</v>
      </c>
      <c r="AI51" s="101">
        <v>0</v>
      </c>
    </row>
    <row r="52" spans="1:35" ht="18" x14ac:dyDescent="0.4">
      <c r="A52" s="96" t="s">
        <v>335</v>
      </c>
      <c r="B52" s="101">
        <v>0</v>
      </c>
      <c r="C52" s="101">
        <v>0</v>
      </c>
      <c r="D52" s="101">
        <v>0</v>
      </c>
      <c r="E52" s="97">
        <v>1</v>
      </c>
      <c r="F52" s="101">
        <v>0</v>
      </c>
      <c r="G52" s="101">
        <v>0</v>
      </c>
      <c r="H52" s="96" t="s">
        <v>302</v>
      </c>
      <c r="I52" s="101">
        <v>0</v>
      </c>
      <c r="J52" s="101">
        <v>0</v>
      </c>
      <c r="K52" s="101">
        <v>0</v>
      </c>
      <c r="L52" s="97">
        <v>1</v>
      </c>
      <c r="M52" s="101">
        <v>0</v>
      </c>
      <c r="N52" s="101">
        <v>0</v>
      </c>
      <c r="O52" s="96" t="s">
        <v>278</v>
      </c>
      <c r="P52" s="101">
        <v>0</v>
      </c>
      <c r="Q52" s="101">
        <v>0</v>
      </c>
      <c r="R52" s="101">
        <v>0</v>
      </c>
      <c r="S52" s="97">
        <v>1</v>
      </c>
      <c r="T52" s="101">
        <v>0</v>
      </c>
      <c r="U52" s="101">
        <v>0</v>
      </c>
      <c r="V52" s="96" t="s">
        <v>302</v>
      </c>
      <c r="W52" s="101">
        <v>0</v>
      </c>
      <c r="X52" s="101">
        <v>0</v>
      </c>
      <c r="Y52" s="101">
        <v>0</v>
      </c>
      <c r="Z52" s="97">
        <v>1</v>
      </c>
      <c r="AA52" s="101">
        <v>0</v>
      </c>
      <c r="AB52" s="101">
        <v>0</v>
      </c>
      <c r="AC52" s="101">
        <v>0</v>
      </c>
      <c r="AD52" s="101">
        <v>0</v>
      </c>
      <c r="AE52" s="101">
        <v>0</v>
      </c>
      <c r="AF52" s="101">
        <v>0</v>
      </c>
      <c r="AG52" s="97">
        <v>1</v>
      </c>
      <c r="AH52" s="101">
        <v>0</v>
      </c>
      <c r="AI52" s="101">
        <v>0</v>
      </c>
    </row>
    <row r="53" spans="1:35" ht="18" x14ac:dyDescent="0.4">
      <c r="A53" s="96" t="s">
        <v>287</v>
      </c>
      <c r="B53" s="101">
        <v>0</v>
      </c>
      <c r="C53" s="101">
        <v>0</v>
      </c>
      <c r="D53" s="101">
        <v>0</v>
      </c>
      <c r="E53" s="97">
        <v>1</v>
      </c>
      <c r="F53" s="101">
        <v>0</v>
      </c>
      <c r="G53" s="101">
        <v>0</v>
      </c>
      <c r="H53" s="96" t="s">
        <v>282</v>
      </c>
      <c r="I53" s="101">
        <v>0</v>
      </c>
      <c r="J53" s="101">
        <v>0</v>
      </c>
      <c r="K53" s="101">
        <v>0</v>
      </c>
      <c r="L53" s="97">
        <v>1</v>
      </c>
      <c r="M53" s="101">
        <v>0</v>
      </c>
      <c r="N53" s="101">
        <v>0</v>
      </c>
      <c r="O53" s="96" t="s">
        <v>321</v>
      </c>
      <c r="P53" s="101">
        <v>0</v>
      </c>
      <c r="Q53" s="101">
        <v>0</v>
      </c>
      <c r="R53" s="101">
        <v>0</v>
      </c>
      <c r="S53" s="97">
        <v>1</v>
      </c>
      <c r="T53" s="101">
        <v>0</v>
      </c>
      <c r="U53" s="101">
        <v>0</v>
      </c>
      <c r="V53" s="96" t="s">
        <v>282</v>
      </c>
      <c r="W53" s="101">
        <v>0</v>
      </c>
      <c r="X53" s="101">
        <v>0</v>
      </c>
      <c r="Y53" s="101">
        <v>0</v>
      </c>
      <c r="Z53" s="97">
        <v>1</v>
      </c>
      <c r="AA53" s="101">
        <v>0</v>
      </c>
      <c r="AB53" s="101">
        <v>0</v>
      </c>
      <c r="AC53" s="101">
        <v>0</v>
      </c>
      <c r="AD53" s="101">
        <v>0</v>
      </c>
      <c r="AE53" s="101">
        <v>0</v>
      </c>
      <c r="AF53" s="101">
        <v>0</v>
      </c>
      <c r="AG53" s="97">
        <v>1</v>
      </c>
      <c r="AH53" s="101">
        <v>0</v>
      </c>
      <c r="AI53" s="101">
        <v>0</v>
      </c>
    </row>
    <row r="54" spans="1:35" ht="18" x14ac:dyDescent="0.4">
      <c r="A54" s="96" t="s">
        <v>249</v>
      </c>
      <c r="B54" s="101">
        <v>0</v>
      </c>
      <c r="C54" s="101">
        <v>0</v>
      </c>
      <c r="D54" s="101">
        <v>0</v>
      </c>
      <c r="E54" s="97">
        <v>1</v>
      </c>
      <c r="F54" s="101">
        <v>0</v>
      </c>
      <c r="G54" s="101">
        <v>0</v>
      </c>
      <c r="H54" s="96" t="s">
        <v>215</v>
      </c>
      <c r="I54" s="101">
        <v>0</v>
      </c>
      <c r="J54" s="101">
        <v>0</v>
      </c>
      <c r="K54" s="101">
        <v>0</v>
      </c>
      <c r="L54" s="97">
        <v>1</v>
      </c>
      <c r="M54" s="101">
        <v>0</v>
      </c>
      <c r="N54" s="101">
        <v>0</v>
      </c>
      <c r="O54" s="96" t="s">
        <v>335</v>
      </c>
      <c r="P54" s="101">
        <v>0</v>
      </c>
      <c r="Q54" s="101">
        <v>0</v>
      </c>
      <c r="R54" s="101">
        <v>0</v>
      </c>
      <c r="S54" s="97">
        <v>1</v>
      </c>
      <c r="T54" s="101">
        <v>0</v>
      </c>
      <c r="U54" s="101">
        <v>0</v>
      </c>
      <c r="V54" s="96" t="s">
        <v>215</v>
      </c>
      <c r="W54" s="101">
        <v>0</v>
      </c>
      <c r="X54" s="101">
        <v>0</v>
      </c>
      <c r="Y54" s="101">
        <v>0</v>
      </c>
      <c r="Z54" s="97">
        <v>1</v>
      </c>
      <c r="AA54" s="101">
        <v>0</v>
      </c>
      <c r="AB54" s="101">
        <v>0</v>
      </c>
      <c r="AC54" s="101">
        <v>0</v>
      </c>
      <c r="AD54" s="101">
        <v>0</v>
      </c>
      <c r="AE54" s="101">
        <v>0</v>
      </c>
      <c r="AF54" s="101">
        <v>0</v>
      </c>
      <c r="AG54" s="97">
        <v>1</v>
      </c>
      <c r="AH54" s="101">
        <v>0</v>
      </c>
      <c r="AI54" s="101">
        <v>0</v>
      </c>
    </row>
    <row r="55" spans="1:35" ht="18" x14ac:dyDescent="0.4">
      <c r="A55" s="96" t="s">
        <v>302</v>
      </c>
      <c r="B55" s="101">
        <v>0</v>
      </c>
      <c r="C55" s="101">
        <v>0</v>
      </c>
      <c r="D55" s="101">
        <v>0</v>
      </c>
      <c r="E55" s="97">
        <v>1</v>
      </c>
      <c r="F55" s="101">
        <v>0</v>
      </c>
      <c r="G55" s="101">
        <v>0</v>
      </c>
      <c r="H55" s="96" t="s">
        <v>269</v>
      </c>
      <c r="I55" s="101">
        <v>0</v>
      </c>
      <c r="J55" s="101">
        <v>0</v>
      </c>
      <c r="K55" s="101">
        <v>0</v>
      </c>
      <c r="L55" s="97">
        <v>1</v>
      </c>
      <c r="M55" s="101">
        <v>0</v>
      </c>
      <c r="N55" s="101">
        <v>0</v>
      </c>
      <c r="O55" s="96" t="s">
        <v>287</v>
      </c>
      <c r="P55" s="101">
        <v>0</v>
      </c>
      <c r="Q55" s="101">
        <v>0</v>
      </c>
      <c r="R55" s="101">
        <v>0</v>
      </c>
      <c r="S55" s="97">
        <v>1</v>
      </c>
      <c r="T55" s="101">
        <v>0</v>
      </c>
      <c r="U55" s="101">
        <v>0</v>
      </c>
      <c r="V55" s="96" t="s">
        <v>269</v>
      </c>
      <c r="W55" s="101">
        <v>0</v>
      </c>
      <c r="X55" s="101">
        <v>0</v>
      </c>
      <c r="Y55" s="101">
        <v>0</v>
      </c>
      <c r="Z55" s="97">
        <v>1</v>
      </c>
      <c r="AA55" s="101">
        <v>0</v>
      </c>
      <c r="AB55" s="101">
        <v>0</v>
      </c>
      <c r="AC55" s="101">
        <v>0</v>
      </c>
      <c r="AD55" s="101">
        <v>0</v>
      </c>
      <c r="AE55" s="101">
        <v>0</v>
      </c>
      <c r="AF55" s="101">
        <v>0</v>
      </c>
      <c r="AG55" s="97">
        <v>1</v>
      </c>
      <c r="AH55" s="101">
        <v>0</v>
      </c>
      <c r="AI55" s="101">
        <v>0</v>
      </c>
    </row>
    <row r="56" spans="1:35" ht="18" x14ac:dyDescent="0.4">
      <c r="A56" s="96" t="s">
        <v>282</v>
      </c>
      <c r="B56" s="101">
        <v>0</v>
      </c>
      <c r="C56" s="101">
        <v>0</v>
      </c>
      <c r="D56" s="101">
        <v>0</v>
      </c>
      <c r="E56" s="97">
        <v>1</v>
      </c>
      <c r="F56" s="101">
        <v>0</v>
      </c>
      <c r="G56" s="101">
        <v>0</v>
      </c>
      <c r="H56" s="96" t="s">
        <v>247</v>
      </c>
      <c r="I56" s="101">
        <v>0</v>
      </c>
      <c r="J56" s="101">
        <v>0</v>
      </c>
      <c r="K56" s="101">
        <v>0</v>
      </c>
      <c r="L56" s="97">
        <v>1</v>
      </c>
      <c r="M56" s="101">
        <v>0</v>
      </c>
      <c r="N56" s="101">
        <v>0</v>
      </c>
      <c r="O56" s="96" t="s">
        <v>249</v>
      </c>
      <c r="P56" s="101">
        <v>0</v>
      </c>
      <c r="Q56" s="101">
        <v>0</v>
      </c>
      <c r="R56" s="101">
        <v>0</v>
      </c>
      <c r="S56" s="97">
        <v>1</v>
      </c>
      <c r="T56" s="101">
        <v>0</v>
      </c>
      <c r="U56" s="101">
        <v>0</v>
      </c>
      <c r="V56" s="96" t="s">
        <v>340</v>
      </c>
      <c r="W56" s="101">
        <v>0</v>
      </c>
      <c r="X56" s="101">
        <v>0</v>
      </c>
      <c r="Y56" s="101">
        <v>0</v>
      </c>
      <c r="Z56" s="97">
        <v>1</v>
      </c>
      <c r="AA56" s="101">
        <v>0</v>
      </c>
      <c r="AB56" s="101">
        <v>0</v>
      </c>
      <c r="AC56" s="101">
        <v>0</v>
      </c>
      <c r="AD56" s="101">
        <v>0</v>
      </c>
      <c r="AE56" s="101">
        <v>0</v>
      </c>
      <c r="AF56" s="101">
        <v>0</v>
      </c>
      <c r="AG56" s="97">
        <v>1</v>
      </c>
      <c r="AH56" s="101">
        <v>0</v>
      </c>
      <c r="AI56" s="101">
        <v>0</v>
      </c>
    </row>
    <row r="57" spans="1:35" ht="18" x14ac:dyDescent="0.4">
      <c r="A57" s="96" t="s">
        <v>269</v>
      </c>
      <c r="B57" s="101">
        <v>0</v>
      </c>
      <c r="C57" s="101">
        <v>0</v>
      </c>
      <c r="D57" s="101">
        <v>0</v>
      </c>
      <c r="E57" s="97">
        <v>1</v>
      </c>
      <c r="F57" s="101">
        <v>0</v>
      </c>
      <c r="G57" s="101">
        <v>0</v>
      </c>
      <c r="H57" s="96" t="s">
        <v>340</v>
      </c>
      <c r="I57" s="101">
        <v>0</v>
      </c>
      <c r="J57" s="101">
        <v>0</v>
      </c>
      <c r="K57" s="101">
        <v>0</v>
      </c>
      <c r="L57" s="97">
        <v>1</v>
      </c>
      <c r="M57" s="101">
        <v>0</v>
      </c>
      <c r="N57" s="101">
        <v>0</v>
      </c>
      <c r="O57" s="96" t="s">
        <v>302</v>
      </c>
      <c r="P57" s="101">
        <v>0</v>
      </c>
      <c r="Q57" s="101">
        <v>0</v>
      </c>
      <c r="R57" s="101">
        <v>0</v>
      </c>
      <c r="S57" s="97">
        <v>1</v>
      </c>
      <c r="T57" s="101">
        <v>0</v>
      </c>
      <c r="U57" s="101">
        <v>0</v>
      </c>
      <c r="V57" s="96" t="s">
        <v>225</v>
      </c>
      <c r="W57" s="101">
        <v>0</v>
      </c>
      <c r="X57" s="101">
        <v>0</v>
      </c>
      <c r="Y57" s="101">
        <v>0</v>
      </c>
      <c r="Z57" s="97">
        <v>1</v>
      </c>
      <c r="AA57" s="101">
        <v>0</v>
      </c>
      <c r="AB57" s="101">
        <v>0</v>
      </c>
      <c r="AC57" s="101">
        <v>0</v>
      </c>
      <c r="AD57" s="101">
        <v>0</v>
      </c>
      <c r="AE57" s="101">
        <v>0</v>
      </c>
      <c r="AF57" s="101">
        <v>0</v>
      </c>
      <c r="AG57" s="97">
        <v>1</v>
      </c>
      <c r="AH57" s="101">
        <v>0</v>
      </c>
      <c r="AI57" s="101">
        <v>0</v>
      </c>
    </row>
    <row r="58" spans="1:35" ht="18" x14ac:dyDescent="0.4">
      <c r="A58" s="96" t="s">
        <v>340</v>
      </c>
      <c r="B58" s="101">
        <v>0</v>
      </c>
      <c r="C58" s="101">
        <v>0</v>
      </c>
      <c r="D58" s="101">
        <v>0</v>
      </c>
      <c r="E58" s="97">
        <v>1</v>
      </c>
      <c r="F58" s="101">
        <v>0</v>
      </c>
      <c r="G58" s="101">
        <v>0</v>
      </c>
      <c r="H58" s="96" t="s">
        <v>265</v>
      </c>
      <c r="I58" s="101">
        <v>0</v>
      </c>
      <c r="J58" s="101">
        <v>0</v>
      </c>
      <c r="K58" s="101">
        <v>0</v>
      </c>
      <c r="L58" s="97">
        <v>1</v>
      </c>
      <c r="M58" s="101">
        <v>0</v>
      </c>
      <c r="N58" s="101">
        <v>0</v>
      </c>
      <c r="O58" s="96" t="s">
        <v>282</v>
      </c>
      <c r="P58" s="101">
        <v>0</v>
      </c>
      <c r="Q58" s="101">
        <v>0</v>
      </c>
      <c r="R58" s="101">
        <v>0</v>
      </c>
      <c r="S58" s="97">
        <v>1</v>
      </c>
      <c r="T58" s="101">
        <v>0</v>
      </c>
      <c r="U58" s="101">
        <v>0</v>
      </c>
      <c r="V58" s="96" t="s">
        <v>281</v>
      </c>
      <c r="W58" s="101">
        <v>0</v>
      </c>
      <c r="X58" s="101">
        <v>0</v>
      </c>
      <c r="Y58" s="101">
        <v>0</v>
      </c>
      <c r="Z58" s="97">
        <v>1</v>
      </c>
      <c r="AA58" s="101">
        <v>0</v>
      </c>
      <c r="AB58" s="101">
        <v>0</v>
      </c>
      <c r="AC58" s="101">
        <v>0</v>
      </c>
      <c r="AD58" s="101">
        <v>0</v>
      </c>
      <c r="AE58" s="101">
        <v>0</v>
      </c>
      <c r="AF58" s="101">
        <v>0</v>
      </c>
      <c r="AG58" s="97">
        <v>1</v>
      </c>
      <c r="AH58" s="101">
        <v>0</v>
      </c>
      <c r="AI58" s="101">
        <v>0</v>
      </c>
    </row>
    <row r="59" spans="1:35" ht="18" x14ac:dyDescent="0.4">
      <c r="A59" s="96" t="s">
        <v>225</v>
      </c>
      <c r="B59" s="101">
        <v>0</v>
      </c>
      <c r="C59" s="101">
        <v>0</v>
      </c>
      <c r="D59" s="101">
        <v>0</v>
      </c>
      <c r="E59" s="97">
        <v>1</v>
      </c>
      <c r="F59" s="101">
        <v>0</v>
      </c>
      <c r="G59" s="101">
        <v>0</v>
      </c>
      <c r="H59" s="96" t="s">
        <v>245</v>
      </c>
      <c r="I59" s="101">
        <v>0</v>
      </c>
      <c r="J59" s="101">
        <v>0</v>
      </c>
      <c r="K59" s="101">
        <v>0</v>
      </c>
      <c r="L59" s="97">
        <v>1</v>
      </c>
      <c r="M59" s="101">
        <v>0</v>
      </c>
      <c r="N59" s="101">
        <v>0</v>
      </c>
      <c r="O59" s="96" t="s">
        <v>215</v>
      </c>
      <c r="P59" s="101">
        <v>0</v>
      </c>
      <c r="Q59" s="101">
        <v>0</v>
      </c>
      <c r="R59" s="101">
        <v>0</v>
      </c>
      <c r="S59" s="97">
        <v>1</v>
      </c>
      <c r="T59" s="101">
        <v>0</v>
      </c>
      <c r="U59" s="101">
        <v>0</v>
      </c>
      <c r="V59" s="96" t="s">
        <v>307</v>
      </c>
      <c r="W59" s="101">
        <v>0</v>
      </c>
      <c r="X59" s="101">
        <v>0</v>
      </c>
      <c r="Y59" s="101">
        <v>0</v>
      </c>
      <c r="Z59" s="97">
        <v>1</v>
      </c>
      <c r="AA59" s="101">
        <v>0</v>
      </c>
      <c r="AB59" s="101">
        <v>0</v>
      </c>
      <c r="AC59" s="96" t="s">
        <v>321</v>
      </c>
      <c r="AD59" s="101">
        <v>0</v>
      </c>
      <c r="AE59" s="101">
        <v>0</v>
      </c>
      <c r="AF59" s="101">
        <v>0</v>
      </c>
      <c r="AG59" s="97">
        <v>1</v>
      </c>
      <c r="AH59" s="101">
        <v>0</v>
      </c>
      <c r="AI59" s="101">
        <v>0</v>
      </c>
    </row>
    <row r="60" spans="1:35" ht="18" x14ac:dyDescent="0.4">
      <c r="A60" s="96" t="s">
        <v>281</v>
      </c>
      <c r="B60" s="101">
        <v>0</v>
      </c>
      <c r="C60" s="101">
        <v>0</v>
      </c>
      <c r="D60" s="101">
        <v>0</v>
      </c>
      <c r="E60" s="97">
        <v>1</v>
      </c>
      <c r="F60" s="101">
        <v>0</v>
      </c>
      <c r="G60" s="101">
        <v>0</v>
      </c>
      <c r="H60" s="96" t="s">
        <v>259</v>
      </c>
      <c r="I60" s="101">
        <v>0</v>
      </c>
      <c r="J60" s="101">
        <v>0</v>
      </c>
      <c r="K60" s="101">
        <v>0</v>
      </c>
      <c r="L60" s="97">
        <v>1</v>
      </c>
      <c r="M60" s="101">
        <v>0</v>
      </c>
      <c r="N60" s="101">
        <v>0</v>
      </c>
      <c r="O60" s="96" t="s">
        <v>269</v>
      </c>
      <c r="P60" s="101">
        <v>0</v>
      </c>
      <c r="Q60" s="101">
        <v>0</v>
      </c>
      <c r="R60" s="101">
        <v>0</v>
      </c>
      <c r="S60" s="97">
        <v>1</v>
      </c>
      <c r="T60" s="101">
        <v>0</v>
      </c>
      <c r="U60" s="101">
        <v>0</v>
      </c>
      <c r="V60" s="96" t="s">
        <v>312</v>
      </c>
      <c r="W60" s="101">
        <v>0</v>
      </c>
      <c r="X60" s="101">
        <v>0</v>
      </c>
      <c r="Y60" s="101">
        <v>0</v>
      </c>
      <c r="Z60" s="97">
        <v>1</v>
      </c>
      <c r="AA60" s="101">
        <v>0</v>
      </c>
      <c r="AB60" s="101">
        <v>0</v>
      </c>
      <c r="AC60" s="96" t="s">
        <v>232</v>
      </c>
      <c r="AD60" s="101">
        <v>0</v>
      </c>
      <c r="AE60" s="101">
        <v>0</v>
      </c>
      <c r="AF60" s="101">
        <v>0</v>
      </c>
      <c r="AG60" s="97">
        <v>1</v>
      </c>
      <c r="AH60" s="101">
        <v>0</v>
      </c>
      <c r="AI60" s="101">
        <v>0</v>
      </c>
    </row>
    <row r="61" spans="1:35" ht="18" x14ac:dyDescent="0.4">
      <c r="A61" s="96" t="s">
        <v>307</v>
      </c>
      <c r="B61" s="101">
        <v>0</v>
      </c>
      <c r="C61" s="101">
        <v>0</v>
      </c>
      <c r="D61" s="101">
        <v>0</v>
      </c>
      <c r="E61" s="97">
        <v>1</v>
      </c>
      <c r="F61" s="101">
        <v>0</v>
      </c>
      <c r="G61" s="101">
        <v>0</v>
      </c>
      <c r="H61" s="96" t="s">
        <v>225</v>
      </c>
      <c r="I61" s="101">
        <v>0</v>
      </c>
      <c r="J61" s="101">
        <v>0</v>
      </c>
      <c r="K61" s="101">
        <v>0</v>
      </c>
      <c r="L61" s="97">
        <v>1</v>
      </c>
      <c r="M61" s="101">
        <v>0</v>
      </c>
      <c r="N61" s="101">
        <v>0</v>
      </c>
      <c r="O61" s="96" t="s">
        <v>247</v>
      </c>
      <c r="P61" s="101">
        <v>0</v>
      </c>
      <c r="Q61" s="101">
        <v>0</v>
      </c>
      <c r="R61" s="101">
        <v>0</v>
      </c>
      <c r="S61" s="97">
        <v>1</v>
      </c>
      <c r="T61" s="101">
        <v>0</v>
      </c>
      <c r="U61" s="101">
        <v>0</v>
      </c>
      <c r="V61" s="96" t="s">
        <v>241</v>
      </c>
      <c r="W61" s="101">
        <v>0</v>
      </c>
      <c r="X61" s="101">
        <v>0</v>
      </c>
      <c r="Y61" s="101">
        <v>0</v>
      </c>
      <c r="Z61" s="97">
        <v>1</v>
      </c>
      <c r="AA61" s="101">
        <v>0</v>
      </c>
      <c r="AB61" s="101">
        <v>0</v>
      </c>
      <c r="AC61" s="96" t="s">
        <v>335</v>
      </c>
      <c r="AD61" s="101">
        <v>0</v>
      </c>
      <c r="AE61" s="101">
        <v>0</v>
      </c>
      <c r="AF61" s="101">
        <v>0</v>
      </c>
      <c r="AG61" s="97">
        <v>1</v>
      </c>
      <c r="AH61" s="101">
        <v>0</v>
      </c>
      <c r="AI61" s="101">
        <v>0</v>
      </c>
    </row>
    <row r="62" spans="1:35" ht="36" x14ac:dyDescent="0.4">
      <c r="A62" s="96" t="s">
        <v>312</v>
      </c>
      <c r="B62" s="101">
        <v>0</v>
      </c>
      <c r="C62" s="101">
        <v>0</v>
      </c>
      <c r="D62" s="101">
        <v>0</v>
      </c>
      <c r="E62" s="97">
        <v>1</v>
      </c>
      <c r="F62" s="101">
        <v>0</v>
      </c>
      <c r="G62" s="101">
        <v>0</v>
      </c>
      <c r="H62" s="96" t="s">
        <v>239</v>
      </c>
      <c r="I62" s="101">
        <v>0</v>
      </c>
      <c r="J62" s="101">
        <v>0</v>
      </c>
      <c r="K62" s="101">
        <v>0</v>
      </c>
      <c r="L62" s="97">
        <v>1</v>
      </c>
      <c r="M62" s="101">
        <v>0</v>
      </c>
      <c r="N62" s="101">
        <v>0</v>
      </c>
      <c r="O62" s="96" t="s">
        <v>340</v>
      </c>
      <c r="P62" s="101">
        <v>0</v>
      </c>
      <c r="Q62" s="101">
        <v>0</v>
      </c>
      <c r="R62" s="101">
        <v>0</v>
      </c>
      <c r="S62" s="97">
        <v>1</v>
      </c>
      <c r="T62" s="101">
        <v>0</v>
      </c>
      <c r="U62" s="101">
        <v>0</v>
      </c>
      <c r="V62" s="96" t="s">
        <v>303</v>
      </c>
      <c r="W62" s="101">
        <v>0</v>
      </c>
      <c r="X62" s="101">
        <v>0</v>
      </c>
      <c r="Y62" s="101">
        <v>0</v>
      </c>
      <c r="Z62" s="97">
        <v>1</v>
      </c>
      <c r="AA62" s="101">
        <v>0</v>
      </c>
      <c r="AB62" s="101">
        <v>0</v>
      </c>
      <c r="AC62" s="96" t="s">
        <v>287</v>
      </c>
      <c r="AD62" s="101">
        <v>0</v>
      </c>
      <c r="AE62" s="101">
        <v>0</v>
      </c>
      <c r="AF62" s="101">
        <v>0</v>
      </c>
      <c r="AG62" s="97">
        <v>1</v>
      </c>
      <c r="AH62" s="101">
        <v>0</v>
      </c>
      <c r="AI62" s="101">
        <v>0</v>
      </c>
    </row>
    <row r="63" spans="1:35" ht="18" x14ac:dyDescent="0.4">
      <c r="A63" s="96" t="s">
        <v>241</v>
      </c>
      <c r="B63" s="101">
        <v>0</v>
      </c>
      <c r="C63" s="101">
        <v>0</v>
      </c>
      <c r="D63" s="101">
        <v>0</v>
      </c>
      <c r="E63" s="97">
        <v>1</v>
      </c>
      <c r="F63" s="101">
        <v>0</v>
      </c>
      <c r="G63" s="101">
        <v>0</v>
      </c>
      <c r="H63" s="96" t="s">
        <v>281</v>
      </c>
      <c r="I63" s="101">
        <v>0</v>
      </c>
      <c r="J63" s="101">
        <v>0</v>
      </c>
      <c r="K63" s="101">
        <v>0</v>
      </c>
      <c r="L63" s="97">
        <v>1</v>
      </c>
      <c r="M63" s="101">
        <v>0</v>
      </c>
      <c r="N63" s="101">
        <v>0</v>
      </c>
      <c r="O63" s="96" t="s">
        <v>265</v>
      </c>
      <c r="P63" s="101">
        <v>0</v>
      </c>
      <c r="Q63" s="101">
        <v>0</v>
      </c>
      <c r="R63" s="101">
        <v>0</v>
      </c>
      <c r="S63" s="97">
        <v>1</v>
      </c>
      <c r="T63" s="101">
        <v>0</v>
      </c>
      <c r="U63" s="101">
        <v>0</v>
      </c>
      <c r="V63" s="96" t="s">
        <v>301</v>
      </c>
      <c r="W63" s="101">
        <v>0</v>
      </c>
      <c r="X63" s="101">
        <v>0</v>
      </c>
      <c r="Y63" s="101">
        <v>0</v>
      </c>
      <c r="Z63" s="97">
        <v>1</v>
      </c>
      <c r="AA63" s="101">
        <v>0</v>
      </c>
      <c r="AB63" s="101">
        <v>0</v>
      </c>
      <c r="AC63" s="96" t="s">
        <v>302</v>
      </c>
      <c r="AD63" s="101">
        <v>0</v>
      </c>
      <c r="AE63" s="101">
        <v>0</v>
      </c>
      <c r="AF63" s="101">
        <v>0</v>
      </c>
      <c r="AG63" s="97">
        <v>1</v>
      </c>
      <c r="AH63" s="101">
        <v>0</v>
      </c>
      <c r="AI63" s="101">
        <v>0</v>
      </c>
    </row>
    <row r="64" spans="1:35" ht="18" x14ac:dyDescent="0.4">
      <c r="A64" s="96" t="s">
        <v>303</v>
      </c>
      <c r="B64" s="101">
        <v>0</v>
      </c>
      <c r="C64" s="101">
        <v>0</v>
      </c>
      <c r="D64" s="101">
        <v>0</v>
      </c>
      <c r="E64" s="97">
        <v>1</v>
      </c>
      <c r="F64" s="101">
        <v>0</v>
      </c>
      <c r="G64" s="101">
        <v>0</v>
      </c>
      <c r="H64" s="96" t="s">
        <v>307</v>
      </c>
      <c r="I64" s="101">
        <v>0</v>
      </c>
      <c r="J64" s="101">
        <v>0</v>
      </c>
      <c r="K64" s="101">
        <v>0</v>
      </c>
      <c r="L64" s="97">
        <v>1</v>
      </c>
      <c r="M64" s="101">
        <v>0</v>
      </c>
      <c r="N64" s="101">
        <v>0</v>
      </c>
      <c r="O64" s="96" t="s">
        <v>245</v>
      </c>
      <c r="P64" s="101">
        <v>0</v>
      </c>
      <c r="Q64" s="101">
        <v>0</v>
      </c>
      <c r="R64" s="101">
        <v>0</v>
      </c>
      <c r="S64" s="97">
        <v>1</v>
      </c>
      <c r="T64" s="101">
        <v>0</v>
      </c>
      <c r="U64" s="101">
        <v>0</v>
      </c>
      <c r="V64" s="96" t="s">
        <v>343</v>
      </c>
      <c r="W64" s="101">
        <v>0</v>
      </c>
      <c r="X64" s="101">
        <v>0</v>
      </c>
      <c r="Y64" s="101">
        <v>0</v>
      </c>
      <c r="Z64" s="97">
        <v>1</v>
      </c>
      <c r="AA64" s="101">
        <v>0</v>
      </c>
      <c r="AB64" s="101">
        <v>0</v>
      </c>
      <c r="AC64" s="96" t="s">
        <v>282</v>
      </c>
      <c r="AD64" s="101">
        <v>0</v>
      </c>
      <c r="AE64" s="101">
        <v>0</v>
      </c>
      <c r="AF64" s="101">
        <v>0</v>
      </c>
      <c r="AG64" s="97">
        <v>1</v>
      </c>
      <c r="AH64" s="101">
        <v>0</v>
      </c>
      <c r="AI64" s="101">
        <v>0</v>
      </c>
    </row>
    <row r="65" spans="1:35" ht="18" x14ac:dyDescent="0.4">
      <c r="A65" s="96" t="s">
        <v>301</v>
      </c>
      <c r="B65" s="101">
        <v>0</v>
      </c>
      <c r="C65" s="101">
        <v>0</v>
      </c>
      <c r="D65" s="101">
        <v>0</v>
      </c>
      <c r="E65" s="97">
        <v>1</v>
      </c>
      <c r="F65" s="101">
        <v>0</v>
      </c>
      <c r="G65" s="101">
        <v>0</v>
      </c>
      <c r="H65" s="96" t="s">
        <v>312</v>
      </c>
      <c r="I65" s="101">
        <v>0</v>
      </c>
      <c r="J65" s="101">
        <v>0</v>
      </c>
      <c r="K65" s="101">
        <v>0</v>
      </c>
      <c r="L65" s="97">
        <v>1</v>
      </c>
      <c r="M65" s="101">
        <v>0</v>
      </c>
      <c r="N65" s="101">
        <v>0</v>
      </c>
      <c r="O65" s="96" t="s">
        <v>259</v>
      </c>
      <c r="P65" s="101">
        <v>0</v>
      </c>
      <c r="Q65" s="101">
        <v>0</v>
      </c>
      <c r="R65" s="101">
        <v>0</v>
      </c>
      <c r="S65" s="97">
        <v>1</v>
      </c>
      <c r="T65" s="101">
        <v>0</v>
      </c>
      <c r="U65" s="101">
        <v>0</v>
      </c>
      <c r="V65" s="96" t="s">
        <v>320</v>
      </c>
      <c r="W65" s="101">
        <v>0</v>
      </c>
      <c r="X65" s="101">
        <v>0</v>
      </c>
      <c r="Y65" s="101">
        <v>0</v>
      </c>
      <c r="Z65" s="97">
        <v>1</v>
      </c>
      <c r="AA65" s="101">
        <v>0</v>
      </c>
      <c r="AB65" s="101">
        <v>0</v>
      </c>
      <c r="AC65" s="96" t="s">
        <v>215</v>
      </c>
      <c r="AD65" s="101">
        <v>0</v>
      </c>
      <c r="AE65" s="101">
        <v>0</v>
      </c>
      <c r="AF65" s="101">
        <v>0</v>
      </c>
      <c r="AG65" s="97">
        <v>1</v>
      </c>
      <c r="AH65" s="101">
        <v>0</v>
      </c>
      <c r="AI65" s="101">
        <v>0</v>
      </c>
    </row>
    <row r="66" spans="1:35" ht="18" x14ac:dyDescent="0.4">
      <c r="A66" s="96" t="s">
        <v>343</v>
      </c>
      <c r="B66" s="101">
        <v>0</v>
      </c>
      <c r="C66" s="101">
        <v>0</v>
      </c>
      <c r="D66" s="101">
        <v>0</v>
      </c>
      <c r="E66" s="97">
        <v>1</v>
      </c>
      <c r="F66" s="101">
        <v>0</v>
      </c>
      <c r="G66" s="101">
        <v>0</v>
      </c>
      <c r="H66" s="96" t="s">
        <v>241</v>
      </c>
      <c r="I66" s="101">
        <v>0</v>
      </c>
      <c r="J66" s="101">
        <v>0</v>
      </c>
      <c r="K66" s="101">
        <v>0</v>
      </c>
      <c r="L66" s="97">
        <v>1</v>
      </c>
      <c r="M66" s="101">
        <v>0</v>
      </c>
      <c r="N66" s="101">
        <v>0</v>
      </c>
      <c r="O66" s="96" t="s">
        <v>225</v>
      </c>
      <c r="P66" s="101">
        <v>0</v>
      </c>
      <c r="Q66" s="101">
        <v>0</v>
      </c>
      <c r="R66" s="101">
        <v>0</v>
      </c>
      <c r="S66" s="97">
        <v>1</v>
      </c>
      <c r="T66" s="101">
        <v>0</v>
      </c>
      <c r="U66" s="101">
        <v>0</v>
      </c>
      <c r="V66" s="96" t="s">
        <v>344</v>
      </c>
      <c r="W66" s="101">
        <v>0</v>
      </c>
      <c r="X66" s="101">
        <v>0</v>
      </c>
      <c r="Y66" s="101">
        <v>0</v>
      </c>
      <c r="Z66" s="97">
        <v>1</v>
      </c>
      <c r="AA66" s="101">
        <v>0</v>
      </c>
      <c r="AB66" s="101">
        <v>0</v>
      </c>
      <c r="AC66" s="96" t="s">
        <v>247</v>
      </c>
      <c r="AD66" s="101">
        <v>0</v>
      </c>
      <c r="AE66" s="101">
        <v>0</v>
      </c>
      <c r="AF66" s="101">
        <v>0</v>
      </c>
      <c r="AG66" s="97">
        <v>1</v>
      </c>
      <c r="AH66" s="101">
        <v>0</v>
      </c>
      <c r="AI66" s="101">
        <v>0</v>
      </c>
    </row>
    <row r="67" spans="1:35" ht="36" x14ac:dyDescent="0.4">
      <c r="A67" s="96" t="s">
        <v>320</v>
      </c>
      <c r="B67" s="101">
        <v>0</v>
      </c>
      <c r="C67" s="101">
        <v>0</v>
      </c>
      <c r="D67" s="101">
        <v>0</v>
      </c>
      <c r="E67" s="97">
        <v>1</v>
      </c>
      <c r="F67" s="101">
        <v>0</v>
      </c>
      <c r="G67" s="101">
        <v>0</v>
      </c>
      <c r="H67" s="96" t="s">
        <v>303</v>
      </c>
      <c r="I67" s="101">
        <v>0</v>
      </c>
      <c r="J67" s="101">
        <v>0</v>
      </c>
      <c r="K67" s="101">
        <v>0</v>
      </c>
      <c r="L67" s="97">
        <v>1</v>
      </c>
      <c r="M67" s="101">
        <v>0</v>
      </c>
      <c r="N67" s="101">
        <v>0</v>
      </c>
      <c r="O67" s="96" t="s">
        <v>239</v>
      </c>
      <c r="P67" s="101">
        <v>0</v>
      </c>
      <c r="Q67" s="101">
        <v>0</v>
      </c>
      <c r="R67" s="101">
        <v>0</v>
      </c>
      <c r="S67" s="97">
        <v>1</v>
      </c>
      <c r="T67" s="101">
        <v>0</v>
      </c>
      <c r="U67" s="101">
        <v>0</v>
      </c>
      <c r="V67" s="96" t="s">
        <v>251</v>
      </c>
      <c r="W67" s="101">
        <v>0</v>
      </c>
      <c r="X67" s="101">
        <v>0</v>
      </c>
      <c r="Y67" s="101">
        <v>0</v>
      </c>
      <c r="Z67" s="97">
        <v>1</v>
      </c>
      <c r="AA67" s="101">
        <v>0</v>
      </c>
      <c r="AB67" s="101">
        <v>0</v>
      </c>
      <c r="AC67" s="96" t="s">
        <v>340</v>
      </c>
      <c r="AD67" s="101">
        <v>0</v>
      </c>
      <c r="AE67" s="101">
        <v>0</v>
      </c>
      <c r="AF67" s="101">
        <v>0</v>
      </c>
      <c r="AG67" s="97">
        <v>1</v>
      </c>
      <c r="AH67" s="101">
        <v>0</v>
      </c>
      <c r="AI67" s="101">
        <v>0</v>
      </c>
    </row>
    <row r="68" spans="1:35" ht="18" x14ac:dyDescent="0.4">
      <c r="A68" s="96" t="s">
        <v>344</v>
      </c>
      <c r="B68" s="101">
        <v>0</v>
      </c>
      <c r="C68" s="101">
        <v>0</v>
      </c>
      <c r="D68" s="101">
        <v>0</v>
      </c>
      <c r="E68" s="97">
        <v>1</v>
      </c>
      <c r="F68" s="101">
        <v>0</v>
      </c>
      <c r="G68" s="101">
        <v>0</v>
      </c>
      <c r="H68" s="96" t="s">
        <v>301</v>
      </c>
      <c r="I68" s="101">
        <v>0</v>
      </c>
      <c r="J68" s="101">
        <v>0</v>
      </c>
      <c r="K68" s="101">
        <v>0</v>
      </c>
      <c r="L68" s="97">
        <v>1</v>
      </c>
      <c r="M68" s="101">
        <v>0</v>
      </c>
      <c r="N68" s="101">
        <v>0</v>
      </c>
      <c r="O68" s="96" t="s">
        <v>281</v>
      </c>
      <c r="P68" s="101">
        <v>0</v>
      </c>
      <c r="Q68" s="101">
        <v>0</v>
      </c>
      <c r="R68" s="101">
        <v>0</v>
      </c>
      <c r="S68" s="97">
        <v>1</v>
      </c>
      <c r="T68" s="101">
        <v>0</v>
      </c>
      <c r="U68" s="101">
        <v>0</v>
      </c>
      <c r="V68" s="96" t="s">
        <v>272</v>
      </c>
      <c r="W68" s="101">
        <v>0</v>
      </c>
      <c r="X68" s="101">
        <v>0</v>
      </c>
      <c r="Y68" s="101">
        <v>0</v>
      </c>
      <c r="Z68" s="97">
        <v>1</v>
      </c>
      <c r="AA68" s="101">
        <v>0</v>
      </c>
      <c r="AB68" s="101">
        <v>0</v>
      </c>
      <c r="AC68" s="96" t="s">
        <v>265</v>
      </c>
      <c r="AD68" s="101">
        <v>0</v>
      </c>
      <c r="AE68" s="101">
        <v>0</v>
      </c>
      <c r="AF68" s="101">
        <v>0</v>
      </c>
      <c r="AG68" s="97">
        <v>1</v>
      </c>
      <c r="AH68" s="101">
        <v>0</v>
      </c>
      <c r="AI68" s="101">
        <v>0</v>
      </c>
    </row>
    <row r="69" spans="1:35" ht="18" x14ac:dyDescent="0.4">
      <c r="A69" s="96" t="s">
        <v>251</v>
      </c>
      <c r="B69" s="101">
        <v>0</v>
      </c>
      <c r="C69" s="101">
        <v>0</v>
      </c>
      <c r="D69" s="101">
        <v>0</v>
      </c>
      <c r="E69" s="97">
        <v>1</v>
      </c>
      <c r="F69" s="101">
        <v>0</v>
      </c>
      <c r="G69" s="101">
        <v>0</v>
      </c>
      <c r="H69" s="96" t="s">
        <v>343</v>
      </c>
      <c r="I69" s="101">
        <v>0</v>
      </c>
      <c r="J69" s="101">
        <v>0</v>
      </c>
      <c r="K69" s="101">
        <v>0</v>
      </c>
      <c r="L69" s="97">
        <v>1</v>
      </c>
      <c r="M69" s="101">
        <v>0</v>
      </c>
      <c r="N69" s="101">
        <v>0</v>
      </c>
      <c r="O69" s="96" t="s">
        <v>307</v>
      </c>
      <c r="P69" s="101">
        <v>0</v>
      </c>
      <c r="Q69" s="101">
        <v>0</v>
      </c>
      <c r="R69" s="101">
        <v>0</v>
      </c>
      <c r="S69" s="97">
        <v>1</v>
      </c>
      <c r="T69" s="101">
        <v>0</v>
      </c>
      <c r="U69" s="101">
        <v>0</v>
      </c>
      <c r="V69" s="96" t="s">
        <v>345</v>
      </c>
      <c r="W69" s="101">
        <v>0</v>
      </c>
      <c r="X69" s="101">
        <v>0</v>
      </c>
      <c r="Y69" s="101">
        <v>0</v>
      </c>
      <c r="Z69" s="97">
        <v>1</v>
      </c>
      <c r="AA69" s="101">
        <v>0</v>
      </c>
      <c r="AB69" s="101">
        <v>0</v>
      </c>
      <c r="AC69" s="96" t="s">
        <v>245</v>
      </c>
      <c r="AD69" s="101">
        <v>0</v>
      </c>
      <c r="AE69" s="101">
        <v>0</v>
      </c>
      <c r="AF69" s="101">
        <v>0</v>
      </c>
      <c r="AG69" s="97">
        <v>1</v>
      </c>
      <c r="AH69" s="101">
        <v>0</v>
      </c>
      <c r="AI69" s="101">
        <v>0</v>
      </c>
    </row>
    <row r="70" spans="1:35" ht="18" x14ac:dyDescent="0.4">
      <c r="A70" s="96" t="s">
        <v>272</v>
      </c>
      <c r="B70" s="101">
        <v>0</v>
      </c>
      <c r="C70" s="101">
        <v>0</v>
      </c>
      <c r="D70" s="101">
        <v>0</v>
      </c>
      <c r="E70" s="97">
        <v>1</v>
      </c>
      <c r="F70" s="101">
        <v>0</v>
      </c>
      <c r="G70" s="101">
        <v>0</v>
      </c>
      <c r="H70" s="96" t="s">
        <v>320</v>
      </c>
      <c r="I70" s="101">
        <v>0</v>
      </c>
      <c r="J70" s="101">
        <v>0</v>
      </c>
      <c r="K70" s="101">
        <v>0</v>
      </c>
      <c r="L70" s="97">
        <v>1</v>
      </c>
      <c r="M70" s="101">
        <v>0</v>
      </c>
      <c r="N70" s="101">
        <v>0</v>
      </c>
      <c r="O70" s="96" t="s">
        <v>312</v>
      </c>
      <c r="P70" s="101">
        <v>0</v>
      </c>
      <c r="Q70" s="101">
        <v>0</v>
      </c>
      <c r="R70" s="101">
        <v>0</v>
      </c>
      <c r="S70" s="97">
        <v>1</v>
      </c>
      <c r="T70" s="101">
        <v>0</v>
      </c>
      <c r="U70" s="101">
        <v>0</v>
      </c>
      <c r="V70" s="96" t="s">
        <v>305</v>
      </c>
      <c r="W70" s="101">
        <v>0</v>
      </c>
      <c r="X70" s="101">
        <v>0</v>
      </c>
      <c r="Y70" s="101">
        <v>0</v>
      </c>
      <c r="Z70" s="97">
        <v>1</v>
      </c>
      <c r="AA70" s="101">
        <v>0</v>
      </c>
      <c r="AB70" s="101">
        <v>0</v>
      </c>
      <c r="AC70" s="96" t="s">
        <v>259</v>
      </c>
      <c r="AD70" s="101">
        <v>0</v>
      </c>
      <c r="AE70" s="101">
        <v>0</v>
      </c>
      <c r="AF70" s="101">
        <v>0</v>
      </c>
      <c r="AG70" s="97">
        <v>1</v>
      </c>
      <c r="AH70" s="101">
        <v>0</v>
      </c>
      <c r="AI70" s="101">
        <v>0</v>
      </c>
    </row>
    <row r="71" spans="1:35" ht="36" x14ac:dyDescent="0.4">
      <c r="A71" s="96" t="s">
        <v>345</v>
      </c>
      <c r="B71" s="101">
        <v>0</v>
      </c>
      <c r="C71" s="101">
        <v>0</v>
      </c>
      <c r="D71" s="101">
        <v>0</v>
      </c>
      <c r="E71" s="97">
        <v>1</v>
      </c>
      <c r="F71" s="101">
        <v>0</v>
      </c>
      <c r="G71" s="101">
        <v>0</v>
      </c>
      <c r="H71" s="96" t="s">
        <v>344</v>
      </c>
      <c r="I71" s="101">
        <v>0</v>
      </c>
      <c r="J71" s="101">
        <v>0</v>
      </c>
      <c r="K71" s="101">
        <v>0</v>
      </c>
      <c r="L71" s="97">
        <v>1</v>
      </c>
      <c r="M71" s="101">
        <v>0</v>
      </c>
      <c r="N71" s="101">
        <v>0</v>
      </c>
      <c r="O71" s="96" t="s">
        <v>241</v>
      </c>
      <c r="P71" s="101">
        <v>0</v>
      </c>
      <c r="Q71" s="101">
        <v>0</v>
      </c>
      <c r="R71" s="101">
        <v>0</v>
      </c>
      <c r="S71" s="97">
        <v>1</v>
      </c>
      <c r="T71" s="101">
        <v>0</v>
      </c>
      <c r="U71" s="101">
        <v>0</v>
      </c>
      <c r="V71" s="96" t="s">
        <v>346</v>
      </c>
      <c r="W71" s="101">
        <v>0</v>
      </c>
      <c r="X71" s="101">
        <v>0</v>
      </c>
      <c r="Y71" s="101">
        <v>0</v>
      </c>
      <c r="Z71" s="97">
        <v>1</v>
      </c>
      <c r="AA71" s="101">
        <v>0</v>
      </c>
      <c r="AB71" s="101">
        <v>0</v>
      </c>
      <c r="AC71" s="96" t="s">
        <v>239</v>
      </c>
      <c r="AD71" s="101">
        <v>0</v>
      </c>
      <c r="AE71" s="101">
        <v>0</v>
      </c>
      <c r="AF71" s="101">
        <v>0</v>
      </c>
      <c r="AG71" s="97">
        <v>1</v>
      </c>
      <c r="AH71" s="101">
        <v>0</v>
      </c>
      <c r="AI71" s="101">
        <v>0</v>
      </c>
    </row>
    <row r="72" spans="1:35" ht="18" x14ac:dyDescent="0.4">
      <c r="A72" s="96" t="s">
        <v>305</v>
      </c>
      <c r="B72" s="101">
        <v>0</v>
      </c>
      <c r="C72" s="101">
        <v>0</v>
      </c>
      <c r="D72" s="101">
        <v>0</v>
      </c>
      <c r="E72" s="97">
        <v>1</v>
      </c>
      <c r="F72" s="101">
        <v>0</v>
      </c>
      <c r="G72" s="101">
        <v>0</v>
      </c>
      <c r="H72" s="96" t="s">
        <v>345</v>
      </c>
      <c r="I72" s="101">
        <v>0</v>
      </c>
      <c r="J72" s="101">
        <v>0</v>
      </c>
      <c r="K72" s="101">
        <v>0</v>
      </c>
      <c r="L72" s="97">
        <v>1</v>
      </c>
      <c r="M72" s="101">
        <v>0</v>
      </c>
      <c r="N72" s="101">
        <v>0</v>
      </c>
      <c r="O72" s="96" t="s">
        <v>303</v>
      </c>
      <c r="P72" s="101">
        <v>0</v>
      </c>
      <c r="Q72" s="101">
        <v>0</v>
      </c>
      <c r="R72" s="101">
        <v>0</v>
      </c>
      <c r="S72" s="97">
        <v>1</v>
      </c>
      <c r="T72" s="101">
        <v>0</v>
      </c>
      <c r="U72" s="101">
        <v>0</v>
      </c>
      <c r="V72" s="96" t="s">
        <v>290</v>
      </c>
      <c r="W72" s="101">
        <v>0</v>
      </c>
      <c r="X72" s="101">
        <v>0</v>
      </c>
      <c r="Y72" s="101">
        <v>0</v>
      </c>
      <c r="Z72" s="97">
        <v>1</v>
      </c>
      <c r="AA72" s="101">
        <v>0</v>
      </c>
      <c r="AB72" s="101">
        <v>0</v>
      </c>
      <c r="AC72" s="96" t="s">
        <v>281</v>
      </c>
      <c r="AD72" s="101">
        <v>0</v>
      </c>
      <c r="AE72" s="101">
        <v>0</v>
      </c>
      <c r="AF72" s="101">
        <v>0</v>
      </c>
      <c r="AG72" s="97">
        <v>1</v>
      </c>
      <c r="AH72" s="101">
        <v>0</v>
      </c>
      <c r="AI72" s="101">
        <v>0</v>
      </c>
    </row>
    <row r="73" spans="1:35" ht="18" x14ac:dyDescent="0.4">
      <c r="A73" s="96" t="s">
        <v>346</v>
      </c>
      <c r="B73" s="101">
        <v>0</v>
      </c>
      <c r="C73" s="101">
        <v>0</v>
      </c>
      <c r="D73" s="101">
        <v>0</v>
      </c>
      <c r="E73" s="97">
        <v>1</v>
      </c>
      <c r="F73" s="101">
        <v>0</v>
      </c>
      <c r="G73" s="101">
        <v>0</v>
      </c>
      <c r="H73" s="96" t="s">
        <v>305</v>
      </c>
      <c r="I73" s="101">
        <v>0</v>
      </c>
      <c r="J73" s="101">
        <v>0</v>
      </c>
      <c r="K73" s="101">
        <v>0</v>
      </c>
      <c r="L73" s="97">
        <v>1</v>
      </c>
      <c r="M73" s="101">
        <v>0</v>
      </c>
      <c r="N73" s="101">
        <v>0</v>
      </c>
      <c r="O73" s="96" t="s">
        <v>301</v>
      </c>
      <c r="P73" s="101">
        <v>0</v>
      </c>
      <c r="Q73" s="101">
        <v>0</v>
      </c>
      <c r="R73" s="101">
        <v>0</v>
      </c>
      <c r="S73" s="97">
        <v>1</v>
      </c>
      <c r="T73" s="101">
        <v>0</v>
      </c>
      <c r="U73" s="101">
        <v>0</v>
      </c>
      <c r="V73" s="96" t="s">
        <v>262</v>
      </c>
      <c r="W73" s="101">
        <v>0</v>
      </c>
      <c r="X73" s="101">
        <v>0</v>
      </c>
      <c r="Y73" s="101">
        <v>0</v>
      </c>
      <c r="Z73" s="97">
        <v>1</v>
      </c>
      <c r="AA73" s="101">
        <v>0</v>
      </c>
      <c r="AB73" s="101">
        <v>0</v>
      </c>
      <c r="AC73" s="96" t="s">
        <v>307</v>
      </c>
      <c r="AD73" s="101">
        <v>0</v>
      </c>
      <c r="AE73" s="101">
        <v>0</v>
      </c>
      <c r="AF73" s="101">
        <v>0</v>
      </c>
      <c r="AG73" s="97">
        <v>1</v>
      </c>
      <c r="AH73" s="101">
        <v>0</v>
      </c>
      <c r="AI73" s="101">
        <v>0</v>
      </c>
    </row>
    <row r="74" spans="1:35" ht="18" x14ac:dyDescent="0.4">
      <c r="A74" s="96" t="s">
        <v>290</v>
      </c>
      <c r="B74" s="101">
        <v>0</v>
      </c>
      <c r="C74" s="101">
        <v>0</v>
      </c>
      <c r="D74" s="101">
        <v>0</v>
      </c>
      <c r="E74" s="97">
        <v>1</v>
      </c>
      <c r="F74" s="101">
        <v>0</v>
      </c>
      <c r="G74" s="101">
        <v>0</v>
      </c>
      <c r="H74" s="96" t="s">
        <v>346</v>
      </c>
      <c r="I74" s="101">
        <v>0</v>
      </c>
      <c r="J74" s="101">
        <v>0</v>
      </c>
      <c r="K74" s="101">
        <v>0</v>
      </c>
      <c r="L74" s="97">
        <v>1</v>
      </c>
      <c r="M74" s="101">
        <v>0</v>
      </c>
      <c r="N74" s="101">
        <v>0</v>
      </c>
      <c r="O74" s="96" t="s">
        <v>343</v>
      </c>
      <c r="P74" s="101">
        <v>0</v>
      </c>
      <c r="Q74" s="101">
        <v>0</v>
      </c>
      <c r="R74" s="101">
        <v>0</v>
      </c>
      <c r="S74" s="97">
        <v>1</v>
      </c>
      <c r="T74" s="101">
        <v>0</v>
      </c>
      <c r="U74" s="101">
        <v>0</v>
      </c>
      <c r="V74" s="96" t="s">
        <v>347</v>
      </c>
      <c r="W74" s="101">
        <v>0</v>
      </c>
      <c r="X74" s="101">
        <v>0</v>
      </c>
      <c r="Y74" s="101">
        <v>0</v>
      </c>
      <c r="Z74" s="97">
        <v>1</v>
      </c>
      <c r="AA74" s="101">
        <v>0</v>
      </c>
      <c r="AB74" s="101">
        <v>0</v>
      </c>
      <c r="AC74" s="96" t="s">
        <v>343</v>
      </c>
      <c r="AD74" s="101">
        <v>0</v>
      </c>
      <c r="AE74" s="101">
        <v>0</v>
      </c>
      <c r="AF74" s="101">
        <v>0</v>
      </c>
      <c r="AG74" s="97">
        <v>1</v>
      </c>
      <c r="AH74" s="101">
        <v>0</v>
      </c>
      <c r="AI74" s="101">
        <v>0</v>
      </c>
    </row>
    <row r="75" spans="1:35" ht="18" x14ac:dyDescent="0.4">
      <c r="A75" s="96" t="s">
        <v>262</v>
      </c>
      <c r="B75" s="101">
        <v>0</v>
      </c>
      <c r="C75" s="101">
        <v>0</v>
      </c>
      <c r="D75" s="101">
        <v>0</v>
      </c>
      <c r="E75" s="97">
        <v>1</v>
      </c>
      <c r="F75" s="101">
        <v>0</v>
      </c>
      <c r="G75" s="101">
        <v>0</v>
      </c>
      <c r="H75" s="96" t="s">
        <v>290</v>
      </c>
      <c r="I75" s="101">
        <v>0</v>
      </c>
      <c r="J75" s="101">
        <v>0</v>
      </c>
      <c r="K75" s="101">
        <v>0</v>
      </c>
      <c r="L75" s="97">
        <v>1</v>
      </c>
      <c r="M75" s="101">
        <v>0</v>
      </c>
      <c r="N75" s="101">
        <v>0</v>
      </c>
      <c r="O75" s="96" t="s">
        <v>320</v>
      </c>
      <c r="P75" s="101">
        <v>0</v>
      </c>
      <c r="Q75" s="101">
        <v>0</v>
      </c>
      <c r="R75" s="101">
        <v>0</v>
      </c>
      <c r="S75" s="97">
        <v>1</v>
      </c>
      <c r="T75" s="101">
        <v>0</v>
      </c>
      <c r="U75" s="101">
        <v>0</v>
      </c>
      <c r="V75" s="96" t="s">
        <v>223</v>
      </c>
      <c r="W75" s="101">
        <v>0</v>
      </c>
      <c r="X75" s="101">
        <v>0</v>
      </c>
      <c r="Y75" s="101">
        <v>0</v>
      </c>
      <c r="Z75" s="97">
        <v>1</v>
      </c>
      <c r="AA75" s="101">
        <v>0</v>
      </c>
      <c r="AB75" s="101">
        <v>0</v>
      </c>
      <c r="AC75" s="96" t="s">
        <v>344</v>
      </c>
      <c r="AD75" s="101">
        <v>0</v>
      </c>
      <c r="AE75" s="101">
        <v>0</v>
      </c>
      <c r="AF75" s="101">
        <v>0</v>
      </c>
      <c r="AG75" s="97">
        <v>1</v>
      </c>
      <c r="AH75" s="101">
        <v>0</v>
      </c>
      <c r="AI75" s="101">
        <v>0</v>
      </c>
    </row>
    <row r="76" spans="1:35" ht="18" x14ac:dyDescent="0.4">
      <c r="A76" s="96" t="s">
        <v>347</v>
      </c>
      <c r="B76" s="101">
        <v>0</v>
      </c>
      <c r="C76" s="101">
        <v>0</v>
      </c>
      <c r="D76" s="101">
        <v>0</v>
      </c>
      <c r="E76" s="97">
        <v>1</v>
      </c>
      <c r="F76" s="101">
        <v>0</v>
      </c>
      <c r="G76" s="101">
        <v>0</v>
      </c>
      <c r="H76" s="96" t="s">
        <v>262</v>
      </c>
      <c r="I76" s="101">
        <v>0</v>
      </c>
      <c r="J76" s="101">
        <v>0</v>
      </c>
      <c r="K76" s="101">
        <v>0</v>
      </c>
      <c r="L76" s="97">
        <v>1</v>
      </c>
      <c r="M76" s="101">
        <v>0</v>
      </c>
      <c r="N76" s="101">
        <v>0</v>
      </c>
      <c r="O76" s="96" t="s">
        <v>344</v>
      </c>
      <c r="P76" s="101">
        <v>0</v>
      </c>
      <c r="Q76" s="101">
        <v>0</v>
      </c>
      <c r="R76" s="101">
        <v>0</v>
      </c>
      <c r="S76" s="97">
        <v>1</v>
      </c>
      <c r="T76" s="101">
        <v>0</v>
      </c>
      <c r="U76" s="101">
        <v>0</v>
      </c>
      <c r="V76" s="96" t="s">
        <v>295</v>
      </c>
      <c r="W76" s="101">
        <v>0</v>
      </c>
      <c r="X76" s="101">
        <v>0</v>
      </c>
      <c r="Y76" s="101">
        <v>0</v>
      </c>
      <c r="Z76" s="97">
        <v>1</v>
      </c>
      <c r="AA76" s="101">
        <v>0</v>
      </c>
      <c r="AB76" s="101">
        <v>0</v>
      </c>
      <c r="AC76" s="96" t="s">
        <v>251</v>
      </c>
      <c r="AD76" s="101">
        <v>0</v>
      </c>
      <c r="AE76" s="101">
        <v>0</v>
      </c>
      <c r="AF76" s="101">
        <v>0</v>
      </c>
      <c r="AG76" s="97">
        <v>1</v>
      </c>
      <c r="AH76" s="101">
        <v>0</v>
      </c>
      <c r="AI76" s="101">
        <v>0</v>
      </c>
    </row>
    <row r="77" spans="1:35" ht="18" x14ac:dyDescent="0.4">
      <c r="A77" s="96" t="s">
        <v>295</v>
      </c>
      <c r="B77" s="101">
        <v>0</v>
      </c>
      <c r="C77" s="101">
        <v>0</v>
      </c>
      <c r="D77" s="101">
        <v>0</v>
      </c>
      <c r="E77" s="97">
        <v>1</v>
      </c>
      <c r="F77" s="101">
        <v>0</v>
      </c>
      <c r="G77" s="101">
        <v>0</v>
      </c>
      <c r="H77" s="96" t="s">
        <v>347</v>
      </c>
      <c r="I77" s="101">
        <v>0</v>
      </c>
      <c r="J77" s="101">
        <v>0</v>
      </c>
      <c r="K77" s="101">
        <v>0</v>
      </c>
      <c r="L77" s="97">
        <v>1</v>
      </c>
      <c r="M77" s="101">
        <v>0</v>
      </c>
      <c r="N77" s="101">
        <v>0</v>
      </c>
      <c r="O77" s="96" t="s">
        <v>251</v>
      </c>
      <c r="P77" s="101">
        <v>0</v>
      </c>
      <c r="Q77" s="101">
        <v>0</v>
      </c>
      <c r="R77" s="101">
        <v>0</v>
      </c>
      <c r="S77" s="97">
        <v>1</v>
      </c>
      <c r="T77" s="101">
        <v>0</v>
      </c>
      <c r="U77" s="101">
        <v>0</v>
      </c>
      <c r="V77" s="96" t="s">
        <v>310</v>
      </c>
      <c r="W77" s="101">
        <v>0</v>
      </c>
      <c r="X77" s="101">
        <v>0</v>
      </c>
      <c r="Y77" s="101">
        <v>0</v>
      </c>
      <c r="Z77" s="97">
        <v>1</v>
      </c>
      <c r="AA77" s="101">
        <v>0</v>
      </c>
      <c r="AB77" s="101">
        <v>0</v>
      </c>
      <c r="AC77" s="96" t="s">
        <v>272</v>
      </c>
      <c r="AD77" s="101">
        <v>0</v>
      </c>
      <c r="AE77" s="101">
        <v>0</v>
      </c>
      <c r="AF77" s="101">
        <v>0</v>
      </c>
      <c r="AG77" s="97">
        <v>1</v>
      </c>
      <c r="AH77" s="101">
        <v>0</v>
      </c>
      <c r="AI77" s="101">
        <v>0</v>
      </c>
    </row>
    <row r="78" spans="1:35" ht="18" x14ac:dyDescent="0.4">
      <c r="A78" s="96" t="s">
        <v>310</v>
      </c>
      <c r="B78" s="101">
        <v>0</v>
      </c>
      <c r="C78" s="101">
        <v>0</v>
      </c>
      <c r="D78" s="101">
        <v>0</v>
      </c>
      <c r="E78" s="97">
        <v>1</v>
      </c>
      <c r="F78" s="101">
        <v>0</v>
      </c>
      <c r="G78" s="101">
        <v>0</v>
      </c>
      <c r="H78" s="96" t="s">
        <v>223</v>
      </c>
      <c r="I78" s="101">
        <v>0</v>
      </c>
      <c r="J78" s="101">
        <v>0</v>
      </c>
      <c r="K78" s="101">
        <v>0</v>
      </c>
      <c r="L78" s="97">
        <v>1</v>
      </c>
      <c r="M78" s="101">
        <v>0</v>
      </c>
      <c r="N78" s="101">
        <v>0</v>
      </c>
      <c r="O78" s="96" t="s">
        <v>272</v>
      </c>
      <c r="P78" s="101">
        <v>0</v>
      </c>
      <c r="Q78" s="101">
        <v>0</v>
      </c>
      <c r="R78" s="101">
        <v>0</v>
      </c>
      <c r="S78" s="97">
        <v>1</v>
      </c>
      <c r="T78" s="101">
        <v>0</v>
      </c>
      <c r="U78" s="101">
        <v>0</v>
      </c>
      <c r="V78" s="96" t="s">
        <v>270</v>
      </c>
      <c r="W78" s="101">
        <v>0</v>
      </c>
      <c r="X78" s="101">
        <v>0</v>
      </c>
      <c r="Y78" s="101">
        <v>0</v>
      </c>
      <c r="Z78" s="97">
        <v>1</v>
      </c>
      <c r="AA78" s="101">
        <v>0</v>
      </c>
      <c r="AB78" s="101">
        <v>0</v>
      </c>
      <c r="AC78" s="96" t="s">
        <v>345</v>
      </c>
      <c r="AD78" s="101">
        <v>0</v>
      </c>
      <c r="AE78" s="101">
        <v>0</v>
      </c>
      <c r="AF78" s="101">
        <v>0</v>
      </c>
      <c r="AG78" s="97">
        <v>1</v>
      </c>
      <c r="AH78" s="101">
        <v>0</v>
      </c>
      <c r="AI78" s="101">
        <v>0</v>
      </c>
    </row>
    <row r="79" spans="1:35" ht="18" x14ac:dyDescent="0.4">
      <c r="A79" s="96" t="s">
        <v>270</v>
      </c>
      <c r="B79" s="101">
        <v>0</v>
      </c>
      <c r="C79" s="101">
        <v>0</v>
      </c>
      <c r="D79" s="101">
        <v>0</v>
      </c>
      <c r="E79" s="97">
        <v>1</v>
      </c>
      <c r="F79" s="101">
        <v>0</v>
      </c>
      <c r="G79" s="101">
        <v>0</v>
      </c>
      <c r="H79" s="96" t="s">
        <v>295</v>
      </c>
      <c r="I79" s="101">
        <v>0</v>
      </c>
      <c r="J79" s="101">
        <v>0</v>
      </c>
      <c r="K79" s="101">
        <v>0</v>
      </c>
      <c r="L79" s="97">
        <v>1</v>
      </c>
      <c r="M79" s="101">
        <v>0</v>
      </c>
      <c r="N79" s="101">
        <v>0</v>
      </c>
      <c r="O79" s="96" t="s">
        <v>345</v>
      </c>
      <c r="P79" s="101">
        <v>0</v>
      </c>
      <c r="Q79" s="101">
        <v>0</v>
      </c>
      <c r="R79" s="101">
        <v>0</v>
      </c>
      <c r="S79" s="97">
        <v>1</v>
      </c>
      <c r="T79" s="101">
        <v>0</v>
      </c>
      <c r="U79" s="101">
        <v>0</v>
      </c>
      <c r="V79" s="96" t="s">
        <v>246</v>
      </c>
      <c r="W79" s="101">
        <v>0</v>
      </c>
      <c r="X79" s="101">
        <v>0</v>
      </c>
      <c r="Y79" s="101">
        <v>0</v>
      </c>
      <c r="Z79" s="97">
        <v>1</v>
      </c>
      <c r="AA79" s="101">
        <v>0</v>
      </c>
      <c r="AB79" s="101">
        <v>0</v>
      </c>
      <c r="AC79" s="96" t="s">
        <v>346</v>
      </c>
      <c r="AD79" s="101">
        <v>0</v>
      </c>
      <c r="AE79" s="101">
        <v>0</v>
      </c>
      <c r="AF79" s="101">
        <v>0</v>
      </c>
      <c r="AG79" s="97">
        <v>1</v>
      </c>
      <c r="AH79" s="101">
        <v>0</v>
      </c>
      <c r="AI79" s="101">
        <v>0</v>
      </c>
    </row>
    <row r="80" spans="1:35" ht="18" x14ac:dyDescent="0.4">
      <c r="A80" s="96" t="s">
        <v>246</v>
      </c>
      <c r="B80" s="101">
        <v>0</v>
      </c>
      <c r="C80" s="101">
        <v>0</v>
      </c>
      <c r="D80" s="101">
        <v>0</v>
      </c>
      <c r="E80" s="97">
        <v>1</v>
      </c>
      <c r="F80" s="101">
        <v>0</v>
      </c>
      <c r="G80" s="101">
        <v>0</v>
      </c>
      <c r="H80" s="96" t="s">
        <v>310</v>
      </c>
      <c r="I80" s="101">
        <v>0</v>
      </c>
      <c r="J80" s="101">
        <v>0</v>
      </c>
      <c r="K80" s="101">
        <v>0</v>
      </c>
      <c r="L80" s="97">
        <v>1</v>
      </c>
      <c r="M80" s="101">
        <v>0</v>
      </c>
      <c r="N80" s="101">
        <v>0</v>
      </c>
      <c r="O80" s="96" t="s">
        <v>305</v>
      </c>
      <c r="P80" s="101">
        <v>0</v>
      </c>
      <c r="Q80" s="101">
        <v>0</v>
      </c>
      <c r="R80" s="101">
        <v>0</v>
      </c>
      <c r="S80" s="97">
        <v>1</v>
      </c>
      <c r="T80" s="101">
        <v>0</v>
      </c>
      <c r="U80" s="101">
        <v>0</v>
      </c>
      <c r="V80" s="96" t="s">
        <v>252</v>
      </c>
      <c r="W80" s="101">
        <v>0</v>
      </c>
      <c r="X80" s="101">
        <v>0</v>
      </c>
      <c r="Y80" s="101">
        <v>0</v>
      </c>
      <c r="Z80" s="97">
        <v>1</v>
      </c>
      <c r="AA80" s="101">
        <v>0</v>
      </c>
      <c r="AB80" s="101">
        <v>0</v>
      </c>
      <c r="AC80" s="96" t="s">
        <v>290</v>
      </c>
      <c r="AD80" s="101">
        <v>0</v>
      </c>
      <c r="AE80" s="101">
        <v>0</v>
      </c>
      <c r="AF80" s="101">
        <v>0</v>
      </c>
      <c r="AG80" s="97">
        <v>1</v>
      </c>
      <c r="AH80" s="101">
        <v>0</v>
      </c>
      <c r="AI80" s="101">
        <v>0</v>
      </c>
    </row>
    <row r="81" spans="1:35" ht="18" x14ac:dyDescent="0.4">
      <c r="A81" s="96" t="s">
        <v>252</v>
      </c>
      <c r="B81" s="101">
        <v>0</v>
      </c>
      <c r="C81" s="101">
        <v>0</v>
      </c>
      <c r="D81" s="101">
        <v>0</v>
      </c>
      <c r="E81" s="97">
        <v>1</v>
      </c>
      <c r="F81" s="101">
        <v>0</v>
      </c>
      <c r="G81" s="101">
        <v>0</v>
      </c>
      <c r="H81" s="96" t="s">
        <v>218</v>
      </c>
      <c r="I81" s="101">
        <v>0</v>
      </c>
      <c r="J81" s="101">
        <v>0</v>
      </c>
      <c r="K81" s="101">
        <v>0</v>
      </c>
      <c r="L81" s="97">
        <v>1</v>
      </c>
      <c r="M81" s="101">
        <v>0</v>
      </c>
      <c r="N81" s="101">
        <v>0</v>
      </c>
      <c r="O81" s="96" t="s">
        <v>346</v>
      </c>
      <c r="P81" s="101">
        <v>0</v>
      </c>
      <c r="Q81" s="101">
        <v>0</v>
      </c>
      <c r="R81" s="101">
        <v>0</v>
      </c>
      <c r="S81" s="97">
        <v>1</v>
      </c>
      <c r="T81" s="101">
        <v>0</v>
      </c>
      <c r="U81" s="101">
        <v>0</v>
      </c>
      <c r="V81" s="96" t="s">
        <v>283</v>
      </c>
      <c r="W81" s="101">
        <v>0</v>
      </c>
      <c r="X81" s="101">
        <v>0</v>
      </c>
      <c r="Y81" s="101">
        <v>0</v>
      </c>
      <c r="Z81" s="97">
        <v>1</v>
      </c>
      <c r="AA81" s="101">
        <v>0</v>
      </c>
      <c r="AB81" s="101">
        <v>0</v>
      </c>
      <c r="AC81" s="96" t="s">
        <v>262</v>
      </c>
      <c r="AD81" s="101">
        <v>0</v>
      </c>
      <c r="AE81" s="101">
        <v>0</v>
      </c>
      <c r="AF81" s="101">
        <v>0</v>
      </c>
      <c r="AG81" s="97">
        <v>1</v>
      </c>
      <c r="AH81" s="101">
        <v>0</v>
      </c>
      <c r="AI81" s="101">
        <v>0</v>
      </c>
    </row>
    <row r="82" spans="1:35" ht="18" x14ac:dyDescent="0.4">
      <c r="A82" s="96" t="s">
        <v>283</v>
      </c>
      <c r="B82" s="101">
        <v>0</v>
      </c>
      <c r="C82" s="101">
        <v>0</v>
      </c>
      <c r="D82" s="101">
        <v>0</v>
      </c>
      <c r="E82" s="97">
        <v>1</v>
      </c>
      <c r="F82" s="101">
        <v>0</v>
      </c>
      <c r="G82" s="101">
        <v>0</v>
      </c>
      <c r="H82" s="96" t="s">
        <v>224</v>
      </c>
      <c r="I82" s="101">
        <v>0</v>
      </c>
      <c r="J82" s="101">
        <v>0</v>
      </c>
      <c r="K82" s="101">
        <v>0</v>
      </c>
      <c r="L82" s="97">
        <v>1</v>
      </c>
      <c r="M82" s="101">
        <v>0</v>
      </c>
      <c r="N82" s="101">
        <v>0</v>
      </c>
      <c r="O82" s="96" t="s">
        <v>290</v>
      </c>
      <c r="P82" s="101">
        <v>0</v>
      </c>
      <c r="Q82" s="101">
        <v>0</v>
      </c>
      <c r="R82" s="101">
        <v>0</v>
      </c>
      <c r="S82" s="97">
        <v>1</v>
      </c>
      <c r="T82" s="101">
        <v>0</v>
      </c>
      <c r="U82" s="101">
        <v>0</v>
      </c>
      <c r="V82" s="96" t="s">
        <v>231</v>
      </c>
      <c r="W82" s="101">
        <v>0</v>
      </c>
      <c r="X82" s="101">
        <v>0</v>
      </c>
      <c r="Y82" s="101">
        <v>0</v>
      </c>
      <c r="Z82" s="97">
        <v>1</v>
      </c>
      <c r="AA82" s="101">
        <v>0</v>
      </c>
      <c r="AB82" s="101">
        <v>0</v>
      </c>
      <c r="AC82" s="96" t="s">
        <v>347</v>
      </c>
      <c r="AD82" s="101">
        <v>0</v>
      </c>
      <c r="AE82" s="101">
        <v>0</v>
      </c>
      <c r="AF82" s="101">
        <v>0</v>
      </c>
      <c r="AG82" s="97">
        <v>1</v>
      </c>
      <c r="AH82" s="101">
        <v>0</v>
      </c>
      <c r="AI82" s="101">
        <v>0</v>
      </c>
    </row>
    <row r="83" spans="1:35" ht="18" x14ac:dyDescent="0.4">
      <c r="A83" s="96" t="s">
        <v>274</v>
      </c>
      <c r="B83" s="101">
        <v>0</v>
      </c>
      <c r="C83" s="101">
        <v>0</v>
      </c>
      <c r="D83" s="101">
        <v>0</v>
      </c>
      <c r="E83" s="97">
        <v>1</v>
      </c>
      <c r="F83" s="101">
        <v>0</v>
      </c>
      <c r="G83" s="101">
        <v>0</v>
      </c>
      <c r="H83" s="96" t="s">
        <v>234</v>
      </c>
      <c r="I83" s="101">
        <v>0</v>
      </c>
      <c r="J83" s="101">
        <v>0</v>
      </c>
      <c r="K83" s="101">
        <v>0</v>
      </c>
      <c r="L83" s="97">
        <v>1</v>
      </c>
      <c r="M83" s="101">
        <v>0</v>
      </c>
      <c r="N83" s="101">
        <v>0</v>
      </c>
      <c r="O83" s="96" t="s">
        <v>262</v>
      </c>
      <c r="P83" s="101">
        <v>0</v>
      </c>
      <c r="Q83" s="101">
        <v>0</v>
      </c>
      <c r="R83" s="101">
        <v>0</v>
      </c>
      <c r="S83" s="97">
        <v>1</v>
      </c>
      <c r="T83" s="101">
        <v>0</v>
      </c>
      <c r="U83" s="101">
        <v>0</v>
      </c>
      <c r="V83" s="96" t="s">
        <v>274</v>
      </c>
      <c r="W83" s="101">
        <v>0</v>
      </c>
      <c r="X83" s="101">
        <v>0</v>
      </c>
      <c r="Y83" s="101">
        <v>0</v>
      </c>
      <c r="Z83" s="97">
        <v>1</v>
      </c>
      <c r="AA83" s="101">
        <v>0</v>
      </c>
      <c r="AB83" s="101">
        <v>0</v>
      </c>
      <c r="AC83" s="96" t="s">
        <v>270</v>
      </c>
      <c r="AD83" s="101">
        <v>0</v>
      </c>
      <c r="AE83" s="101">
        <v>0</v>
      </c>
      <c r="AF83" s="101">
        <v>0</v>
      </c>
      <c r="AG83" s="97">
        <v>1</v>
      </c>
      <c r="AH83" s="101">
        <v>0</v>
      </c>
      <c r="AI83" s="101">
        <v>0</v>
      </c>
    </row>
    <row r="84" spans="1:35" ht="18" x14ac:dyDescent="0.4">
      <c r="A84" s="96" t="s">
        <v>219</v>
      </c>
      <c r="B84" s="101">
        <v>0</v>
      </c>
      <c r="C84" s="101">
        <v>0</v>
      </c>
      <c r="D84" s="101">
        <v>0</v>
      </c>
      <c r="E84" s="97">
        <v>1</v>
      </c>
      <c r="F84" s="101">
        <v>0</v>
      </c>
      <c r="G84" s="101">
        <v>0</v>
      </c>
      <c r="H84" s="96" t="s">
        <v>270</v>
      </c>
      <c r="I84" s="101">
        <v>0</v>
      </c>
      <c r="J84" s="101">
        <v>0</v>
      </c>
      <c r="K84" s="101">
        <v>0</v>
      </c>
      <c r="L84" s="97">
        <v>1</v>
      </c>
      <c r="M84" s="101">
        <v>0</v>
      </c>
      <c r="N84" s="101">
        <v>0</v>
      </c>
      <c r="O84" s="96" t="s">
        <v>347</v>
      </c>
      <c r="P84" s="101">
        <v>0</v>
      </c>
      <c r="Q84" s="101">
        <v>0</v>
      </c>
      <c r="R84" s="101">
        <v>0</v>
      </c>
      <c r="S84" s="97">
        <v>1</v>
      </c>
      <c r="T84" s="101">
        <v>0</v>
      </c>
      <c r="U84" s="101">
        <v>0</v>
      </c>
      <c r="V84" s="96" t="s">
        <v>219</v>
      </c>
      <c r="W84" s="101">
        <v>0</v>
      </c>
      <c r="X84" s="101">
        <v>0</v>
      </c>
      <c r="Y84" s="101">
        <v>0</v>
      </c>
      <c r="Z84" s="97">
        <v>1</v>
      </c>
      <c r="AA84" s="101">
        <v>0</v>
      </c>
      <c r="AB84" s="101">
        <v>0</v>
      </c>
      <c r="AC84" s="96" t="s">
        <v>283</v>
      </c>
      <c r="AD84" s="101">
        <v>0</v>
      </c>
      <c r="AE84" s="101">
        <v>0</v>
      </c>
      <c r="AF84" s="101">
        <v>0</v>
      </c>
      <c r="AG84" s="97">
        <v>1</v>
      </c>
      <c r="AH84" s="101">
        <v>0</v>
      </c>
      <c r="AI84" s="101">
        <v>0</v>
      </c>
    </row>
    <row r="85" spans="1:35" ht="36" x14ac:dyDescent="0.4">
      <c r="A85" s="96" t="s">
        <v>348</v>
      </c>
      <c r="B85" s="101">
        <v>0</v>
      </c>
      <c r="C85" s="101">
        <v>0</v>
      </c>
      <c r="D85" s="101">
        <v>0</v>
      </c>
      <c r="E85" s="97">
        <v>1</v>
      </c>
      <c r="F85" s="101">
        <v>0</v>
      </c>
      <c r="G85" s="101">
        <v>0</v>
      </c>
      <c r="H85" s="96" t="s">
        <v>283</v>
      </c>
      <c r="I85" s="101">
        <v>0</v>
      </c>
      <c r="J85" s="101">
        <v>0</v>
      </c>
      <c r="K85" s="101">
        <v>0</v>
      </c>
      <c r="L85" s="97">
        <v>1</v>
      </c>
      <c r="M85" s="101">
        <v>0</v>
      </c>
      <c r="N85" s="101">
        <v>0</v>
      </c>
      <c r="O85" s="96" t="s">
        <v>223</v>
      </c>
      <c r="P85" s="101">
        <v>0</v>
      </c>
      <c r="Q85" s="101">
        <v>0</v>
      </c>
      <c r="R85" s="101">
        <v>0</v>
      </c>
      <c r="S85" s="97">
        <v>1</v>
      </c>
      <c r="T85" s="101">
        <v>0</v>
      </c>
      <c r="U85" s="101">
        <v>0</v>
      </c>
      <c r="V85" s="96" t="s">
        <v>348</v>
      </c>
      <c r="W85" s="101">
        <v>0</v>
      </c>
      <c r="X85" s="101">
        <v>0</v>
      </c>
      <c r="Y85" s="101">
        <v>0</v>
      </c>
      <c r="Z85" s="97">
        <v>1</v>
      </c>
      <c r="AA85" s="101">
        <v>0</v>
      </c>
      <c r="AB85" s="101">
        <v>0</v>
      </c>
      <c r="AC85" s="96" t="s">
        <v>231</v>
      </c>
      <c r="AD85" s="101">
        <v>0</v>
      </c>
      <c r="AE85" s="101">
        <v>0</v>
      </c>
      <c r="AF85" s="101">
        <v>0</v>
      </c>
      <c r="AG85" s="97">
        <v>1</v>
      </c>
      <c r="AH85" s="101">
        <v>0</v>
      </c>
      <c r="AI85" s="101">
        <v>0</v>
      </c>
    </row>
    <row r="86" spans="1:35" ht="36" x14ac:dyDescent="0.4">
      <c r="A86" s="96" t="s">
        <v>349</v>
      </c>
      <c r="B86" s="101">
        <v>0</v>
      </c>
      <c r="C86" s="101">
        <v>0</v>
      </c>
      <c r="D86" s="101">
        <v>0</v>
      </c>
      <c r="E86" s="97">
        <v>1</v>
      </c>
      <c r="F86" s="101">
        <v>0</v>
      </c>
      <c r="G86" s="101">
        <v>0</v>
      </c>
      <c r="H86" s="96" t="s">
        <v>231</v>
      </c>
      <c r="I86" s="101">
        <v>0</v>
      </c>
      <c r="J86" s="101">
        <v>0</v>
      </c>
      <c r="K86" s="101">
        <v>0</v>
      </c>
      <c r="L86" s="97">
        <v>1</v>
      </c>
      <c r="M86" s="101">
        <v>0</v>
      </c>
      <c r="N86" s="101">
        <v>0</v>
      </c>
      <c r="O86" s="96" t="s">
        <v>295</v>
      </c>
      <c r="P86" s="101">
        <v>0</v>
      </c>
      <c r="Q86" s="101">
        <v>0</v>
      </c>
      <c r="R86" s="101">
        <v>0</v>
      </c>
      <c r="S86" s="97">
        <v>1</v>
      </c>
      <c r="T86" s="101">
        <v>0</v>
      </c>
      <c r="U86" s="101">
        <v>0</v>
      </c>
      <c r="V86" s="96" t="s">
        <v>349</v>
      </c>
      <c r="W86" s="101">
        <v>0</v>
      </c>
      <c r="X86" s="101">
        <v>0</v>
      </c>
      <c r="Y86" s="101">
        <v>0</v>
      </c>
      <c r="Z86" s="97">
        <v>1</v>
      </c>
      <c r="AA86" s="101">
        <v>0</v>
      </c>
      <c r="AB86" s="101">
        <v>0</v>
      </c>
      <c r="AC86" s="96" t="s">
        <v>348</v>
      </c>
      <c r="AD86" s="101">
        <v>0</v>
      </c>
      <c r="AE86" s="101">
        <v>0</v>
      </c>
      <c r="AF86" s="101">
        <v>0</v>
      </c>
      <c r="AG86" s="97">
        <v>1</v>
      </c>
      <c r="AH86" s="101">
        <v>0</v>
      </c>
      <c r="AI86" s="101">
        <v>0</v>
      </c>
    </row>
    <row r="87" spans="1:35" ht="18" x14ac:dyDescent="0.4">
      <c r="A87" s="96" t="s">
        <v>228</v>
      </c>
      <c r="B87" s="101">
        <v>0</v>
      </c>
      <c r="C87" s="101">
        <v>0</v>
      </c>
      <c r="D87" s="101">
        <v>0</v>
      </c>
      <c r="E87" s="97">
        <v>1</v>
      </c>
      <c r="F87" s="101">
        <v>0</v>
      </c>
      <c r="G87" s="101">
        <v>0</v>
      </c>
      <c r="H87" s="96" t="s">
        <v>274</v>
      </c>
      <c r="I87" s="101">
        <v>0</v>
      </c>
      <c r="J87" s="101">
        <v>0</v>
      </c>
      <c r="K87" s="101">
        <v>0</v>
      </c>
      <c r="L87" s="97">
        <v>1</v>
      </c>
      <c r="M87" s="101">
        <v>0</v>
      </c>
      <c r="N87" s="101">
        <v>0</v>
      </c>
      <c r="O87" s="96" t="s">
        <v>310</v>
      </c>
      <c r="P87" s="101">
        <v>0</v>
      </c>
      <c r="Q87" s="101">
        <v>0</v>
      </c>
      <c r="R87" s="101">
        <v>0</v>
      </c>
      <c r="S87" s="97">
        <v>1</v>
      </c>
      <c r="T87" s="101">
        <v>0</v>
      </c>
      <c r="U87" s="101">
        <v>0</v>
      </c>
      <c r="V87" s="96" t="s">
        <v>228</v>
      </c>
      <c r="W87" s="101">
        <v>0</v>
      </c>
      <c r="X87" s="101">
        <v>0</v>
      </c>
      <c r="Y87" s="101">
        <v>0</v>
      </c>
      <c r="Z87" s="97">
        <v>1</v>
      </c>
      <c r="AA87" s="101">
        <v>0</v>
      </c>
      <c r="AB87" s="101">
        <v>0</v>
      </c>
      <c r="AC87" s="96" t="s">
        <v>349</v>
      </c>
      <c r="AD87" s="101">
        <v>0</v>
      </c>
      <c r="AE87" s="101">
        <v>0</v>
      </c>
      <c r="AF87" s="101">
        <v>0</v>
      </c>
      <c r="AG87" s="97">
        <v>1</v>
      </c>
      <c r="AH87" s="101">
        <v>0</v>
      </c>
      <c r="AI87" s="101">
        <v>0</v>
      </c>
    </row>
    <row r="88" spans="1:35" ht="36" x14ac:dyDescent="0.4">
      <c r="A88" s="96" t="s">
        <v>350</v>
      </c>
      <c r="B88" s="101">
        <v>0</v>
      </c>
      <c r="C88" s="101">
        <v>0</v>
      </c>
      <c r="D88" s="101">
        <v>0</v>
      </c>
      <c r="E88" s="97">
        <v>1</v>
      </c>
      <c r="F88" s="101">
        <v>0</v>
      </c>
      <c r="G88" s="101">
        <v>0</v>
      </c>
      <c r="H88" s="96" t="s">
        <v>348</v>
      </c>
      <c r="I88" s="101">
        <v>0</v>
      </c>
      <c r="J88" s="101">
        <v>0</v>
      </c>
      <c r="K88" s="101">
        <v>0</v>
      </c>
      <c r="L88" s="97">
        <v>1</v>
      </c>
      <c r="M88" s="101">
        <v>0</v>
      </c>
      <c r="N88" s="101">
        <v>0</v>
      </c>
      <c r="O88" s="96" t="s">
        <v>218</v>
      </c>
      <c r="P88" s="101">
        <v>0</v>
      </c>
      <c r="Q88" s="101">
        <v>0</v>
      </c>
      <c r="R88" s="101">
        <v>0</v>
      </c>
      <c r="S88" s="97">
        <v>1</v>
      </c>
      <c r="T88" s="101">
        <v>0</v>
      </c>
      <c r="U88" s="101">
        <v>0</v>
      </c>
      <c r="V88" s="96" t="s">
        <v>350</v>
      </c>
      <c r="W88" s="101">
        <v>0</v>
      </c>
      <c r="X88" s="101">
        <v>0</v>
      </c>
      <c r="Y88" s="101">
        <v>0</v>
      </c>
      <c r="Z88" s="97">
        <v>1</v>
      </c>
      <c r="AA88" s="101">
        <v>0</v>
      </c>
      <c r="AB88" s="101">
        <v>0</v>
      </c>
      <c r="AC88" s="96" t="s">
        <v>228</v>
      </c>
      <c r="AD88" s="101">
        <v>0</v>
      </c>
      <c r="AE88" s="101">
        <v>0</v>
      </c>
      <c r="AF88" s="101">
        <v>0</v>
      </c>
      <c r="AG88" s="97">
        <v>1</v>
      </c>
      <c r="AH88" s="101">
        <v>0</v>
      </c>
      <c r="AI88" s="101">
        <v>0</v>
      </c>
    </row>
    <row r="89" spans="1:35" ht="18" x14ac:dyDescent="0.4">
      <c r="A89" s="96" t="s">
        <v>256</v>
      </c>
      <c r="B89" s="101">
        <v>0</v>
      </c>
      <c r="C89" s="101">
        <v>0</v>
      </c>
      <c r="D89" s="101">
        <v>0</v>
      </c>
      <c r="E89" s="97">
        <v>1</v>
      </c>
      <c r="F89" s="101">
        <v>0</v>
      </c>
      <c r="G89" s="101">
        <v>0</v>
      </c>
      <c r="H89" s="96" t="s">
        <v>349</v>
      </c>
      <c r="I89" s="101">
        <v>0</v>
      </c>
      <c r="J89" s="101">
        <v>0</v>
      </c>
      <c r="K89" s="101">
        <v>0</v>
      </c>
      <c r="L89" s="97">
        <v>1</v>
      </c>
      <c r="M89" s="101">
        <v>0</v>
      </c>
      <c r="N89" s="101">
        <v>0</v>
      </c>
      <c r="O89" s="96" t="s">
        <v>224</v>
      </c>
      <c r="P89" s="101">
        <v>0</v>
      </c>
      <c r="Q89" s="101">
        <v>0</v>
      </c>
      <c r="R89" s="101">
        <v>0</v>
      </c>
      <c r="S89" s="97">
        <v>1</v>
      </c>
      <c r="T89" s="101">
        <v>0</v>
      </c>
      <c r="U89" s="101">
        <v>0</v>
      </c>
      <c r="V89" s="96" t="s">
        <v>256</v>
      </c>
      <c r="W89" s="101">
        <v>0</v>
      </c>
      <c r="X89" s="101">
        <v>0</v>
      </c>
      <c r="Y89" s="101">
        <v>0</v>
      </c>
      <c r="Z89" s="97">
        <v>1</v>
      </c>
      <c r="AA89" s="101">
        <v>0</v>
      </c>
      <c r="AB89" s="101">
        <v>0</v>
      </c>
      <c r="AC89" s="96" t="s">
        <v>350</v>
      </c>
      <c r="AD89" s="101">
        <v>0</v>
      </c>
      <c r="AE89" s="101">
        <v>0</v>
      </c>
      <c r="AF89" s="101">
        <v>0</v>
      </c>
      <c r="AG89" s="97">
        <v>1</v>
      </c>
      <c r="AH89" s="101">
        <v>0</v>
      </c>
      <c r="AI89" s="101">
        <v>0</v>
      </c>
    </row>
    <row r="90" spans="1:35" ht="18" x14ac:dyDescent="0.4">
      <c r="A90" s="96" t="s">
        <v>315</v>
      </c>
      <c r="B90" s="101">
        <v>0</v>
      </c>
      <c r="C90" s="101">
        <v>0</v>
      </c>
      <c r="D90" s="101">
        <v>0</v>
      </c>
      <c r="E90" s="97">
        <v>1</v>
      </c>
      <c r="F90" s="101">
        <v>0</v>
      </c>
      <c r="G90" s="101">
        <v>0</v>
      </c>
      <c r="H90" s="96" t="s">
        <v>228</v>
      </c>
      <c r="I90" s="101">
        <v>0</v>
      </c>
      <c r="J90" s="101">
        <v>0</v>
      </c>
      <c r="K90" s="101">
        <v>0</v>
      </c>
      <c r="L90" s="97">
        <v>1</v>
      </c>
      <c r="M90" s="101">
        <v>0</v>
      </c>
      <c r="N90" s="101">
        <v>0</v>
      </c>
      <c r="O90" s="96" t="s">
        <v>234</v>
      </c>
      <c r="P90" s="101">
        <v>0</v>
      </c>
      <c r="Q90" s="101">
        <v>0</v>
      </c>
      <c r="R90" s="101">
        <v>0</v>
      </c>
      <c r="S90" s="97">
        <v>1</v>
      </c>
      <c r="T90" s="101">
        <v>0</v>
      </c>
      <c r="U90" s="101">
        <v>0</v>
      </c>
      <c r="V90" s="96" t="s">
        <v>315</v>
      </c>
      <c r="W90" s="101">
        <v>0</v>
      </c>
      <c r="X90" s="101">
        <v>0</v>
      </c>
      <c r="Y90" s="101">
        <v>0</v>
      </c>
      <c r="Z90" s="97">
        <v>1</v>
      </c>
      <c r="AA90" s="101">
        <v>0</v>
      </c>
      <c r="AB90" s="101">
        <v>0</v>
      </c>
      <c r="AC90" s="96" t="s">
        <v>256</v>
      </c>
      <c r="AD90" s="101">
        <v>0</v>
      </c>
      <c r="AE90" s="101">
        <v>0</v>
      </c>
      <c r="AF90" s="101">
        <v>0</v>
      </c>
      <c r="AG90" s="97">
        <v>1</v>
      </c>
      <c r="AH90" s="101">
        <v>0</v>
      </c>
      <c r="AI90" s="101">
        <v>0</v>
      </c>
    </row>
    <row r="91" spans="1:35" ht="18" x14ac:dyDescent="0.4">
      <c r="A91" s="96" t="s">
        <v>351</v>
      </c>
      <c r="B91" s="101">
        <v>0</v>
      </c>
      <c r="C91" s="101">
        <v>0</v>
      </c>
      <c r="D91" s="101">
        <v>0</v>
      </c>
      <c r="E91" s="97">
        <v>1</v>
      </c>
      <c r="F91" s="101">
        <v>0</v>
      </c>
      <c r="G91" s="101">
        <v>0</v>
      </c>
      <c r="H91" s="96" t="s">
        <v>350</v>
      </c>
      <c r="I91" s="101">
        <v>0</v>
      </c>
      <c r="J91" s="101">
        <v>0</v>
      </c>
      <c r="K91" s="101">
        <v>0</v>
      </c>
      <c r="L91" s="97">
        <v>1</v>
      </c>
      <c r="M91" s="101">
        <v>0</v>
      </c>
      <c r="N91" s="101">
        <v>0</v>
      </c>
      <c r="O91" s="96" t="s">
        <v>270</v>
      </c>
      <c r="P91" s="101">
        <v>0</v>
      </c>
      <c r="Q91" s="101">
        <v>0</v>
      </c>
      <c r="R91" s="101">
        <v>0</v>
      </c>
      <c r="S91" s="97">
        <v>1</v>
      </c>
      <c r="T91" s="101">
        <v>0</v>
      </c>
      <c r="U91" s="101">
        <v>0</v>
      </c>
      <c r="V91" s="96" t="s">
        <v>351</v>
      </c>
      <c r="W91" s="101">
        <v>0</v>
      </c>
      <c r="X91" s="101">
        <v>0</v>
      </c>
      <c r="Y91" s="101">
        <v>0</v>
      </c>
      <c r="Z91" s="97">
        <v>1</v>
      </c>
      <c r="AA91" s="101">
        <v>0</v>
      </c>
      <c r="AB91" s="101">
        <v>0</v>
      </c>
      <c r="AC91" s="96" t="s">
        <v>351</v>
      </c>
      <c r="AD91" s="101">
        <v>0</v>
      </c>
      <c r="AE91" s="101">
        <v>0</v>
      </c>
      <c r="AF91" s="101">
        <v>0</v>
      </c>
      <c r="AG91" s="97">
        <v>1</v>
      </c>
      <c r="AH91" s="101">
        <v>0</v>
      </c>
      <c r="AI91" s="101">
        <v>0</v>
      </c>
    </row>
    <row r="92" spans="1:35" ht="18" x14ac:dyDescent="0.4">
      <c r="A92" s="96" t="s">
        <v>240</v>
      </c>
      <c r="B92" s="101">
        <v>0</v>
      </c>
      <c r="C92" s="101">
        <v>0</v>
      </c>
      <c r="D92" s="101">
        <v>0</v>
      </c>
      <c r="E92" s="97">
        <v>1</v>
      </c>
      <c r="F92" s="101">
        <v>0</v>
      </c>
      <c r="G92" s="101">
        <v>0</v>
      </c>
      <c r="H92" s="96" t="s">
        <v>256</v>
      </c>
      <c r="I92" s="101">
        <v>0</v>
      </c>
      <c r="J92" s="101">
        <v>0</v>
      </c>
      <c r="K92" s="101">
        <v>0</v>
      </c>
      <c r="L92" s="97">
        <v>1</v>
      </c>
      <c r="M92" s="101">
        <v>0</v>
      </c>
      <c r="N92" s="101">
        <v>0</v>
      </c>
      <c r="O92" s="96" t="s">
        <v>231</v>
      </c>
      <c r="P92" s="101">
        <v>0</v>
      </c>
      <c r="Q92" s="101">
        <v>0</v>
      </c>
      <c r="R92" s="101">
        <v>0</v>
      </c>
      <c r="S92" s="97">
        <v>1</v>
      </c>
      <c r="T92" s="101">
        <v>0</v>
      </c>
      <c r="U92" s="101">
        <v>0</v>
      </c>
      <c r="V92" s="96" t="s">
        <v>240</v>
      </c>
      <c r="W92" s="101">
        <v>0</v>
      </c>
      <c r="X92" s="101">
        <v>0</v>
      </c>
      <c r="Y92" s="101">
        <v>0</v>
      </c>
      <c r="Z92" s="97">
        <v>1</v>
      </c>
      <c r="AA92" s="101">
        <v>0</v>
      </c>
      <c r="AB92" s="101">
        <v>0</v>
      </c>
      <c r="AC92" s="96" t="s">
        <v>240</v>
      </c>
      <c r="AD92" s="101">
        <v>0</v>
      </c>
      <c r="AE92" s="101">
        <v>0</v>
      </c>
      <c r="AF92" s="101">
        <v>0</v>
      </c>
      <c r="AG92" s="97">
        <v>1</v>
      </c>
      <c r="AH92" s="101">
        <v>0</v>
      </c>
      <c r="AI92" s="101">
        <v>0</v>
      </c>
    </row>
    <row r="93" spans="1:35" ht="18" x14ac:dyDescent="0.4">
      <c r="A93" s="96" t="s">
        <v>354</v>
      </c>
      <c r="B93" s="101">
        <v>0</v>
      </c>
      <c r="C93" s="101">
        <v>0</v>
      </c>
      <c r="D93" s="101">
        <v>0</v>
      </c>
      <c r="E93" s="97">
        <v>1</v>
      </c>
      <c r="F93" s="101">
        <v>0</v>
      </c>
      <c r="G93" s="101">
        <v>0</v>
      </c>
      <c r="H93" s="96" t="s">
        <v>315</v>
      </c>
      <c r="I93" s="101">
        <v>0</v>
      </c>
      <c r="J93" s="101">
        <v>0</v>
      </c>
      <c r="K93" s="101">
        <v>0</v>
      </c>
      <c r="L93" s="97">
        <v>1</v>
      </c>
      <c r="M93" s="101">
        <v>0</v>
      </c>
      <c r="N93" s="101">
        <v>0</v>
      </c>
      <c r="O93" s="96" t="s">
        <v>274</v>
      </c>
      <c r="P93" s="101">
        <v>0</v>
      </c>
      <c r="Q93" s="101">
        <v>0</v>
      </c>
      <c r="R93" s="101">
        <v>0</v>
      </c>
      <c r="S93" s="97">
        <v>1</v>
      </c>
      <c r="T93" s="101">
        <v>0</v>
      </c>
      <c r="U93" s="101">
        <v>0</v>
      </c>
      <c r="V93" s="96" t="s">
        <v>354</v>
      </c>
      <c r="W93" s="101">
        <v>0</v>
      </c>
      <c r="X93" s="101">
        <v>0</v>
      </c>
      <c r="Y93" s="101">
        <v>0</v>
      </c>
      <c r="Z93" s="97">
        <v>1</v>
      </c>
      <c r="AA93" s="101">
        <v>0</v>
      </c>
      <c r="AB93" s="101">
        <v>0</v>
      </c>
      <c r="AC93" s="96" t="s">
        <v>354</v>
      </c>
      <c r="AD93" s="101">
        <v>0</v>
      </c>
      <c r="AE93" s="101">
        <v>0</v>
      </c>
      <c r="AF93" s="101">
        <v>0</v>
      </c>
      <c r="AG93" s="97">
        <v>1</v>
      </c>
      <c r="AH93" s="101">
        <v>0</v>
      </c>
      <c r="AI93" s="101">
        <v>0</v>
      </c>
    </row>
    <row r="94" spans="1:35" ht="36" x14ac:dyDescent="0.4">
      <c r="A94" s="96" t="s">
        <v>216</v>
      </c>
      <c r="B94" s="101">
        <v>0</v>
      </c>
      <c r="C94" s="101">
        <v>0</v>
      </c>
      <c r="D94" s="101">
        <v>0</v>
      </c>
      <c r="E94" s="97">
        <v>1</v>
      </c>
      <c r="F94" s="101">
        <v>0</v>
      </c>
      <c r="G94" s="101">
        <v>0</v>
      </c>
      <c r="H94" s="96" t="s">
        <v>351</v>
      </c>
      <c r="I94" s="101">
        <v>0</v>
      </c>
      <c r="J94" s="101">
        <v>0</v>
      </c>
      <c r="K94" s="101">
        <v>0</v>
      </c>
      <c r="L94" s="97">
        <v>1</v>
      </c>
      <c r="M94" s="101">
        <v>0</v>
      </c>
      <c r="N94" s="101">
        <v>0</v>
      </c>
      <c r="O94" s="96" t="s">
        <v>348</v>
      </c>
      <c r="P94" s="101">
        <v>0</v>
      </c>
      <c r="Q94" s="101">
        <v>0</v>
      </c>
      <c r="R94" s="101">
        <v>0</v>
      </c>
      <c r="S94" s="97">
        <v>1</v>
      </c>
      <c r="T94" s="101">
        <v>0</v>
      </c>
      <c r="U94" s="101">
        <v>0</v>
      </c>
      <c r="V94" s="96" t="s">
        <v>216</v>
      </c>
      <c r="W94" s="101">
        <v>0</v>
      </c>
      <c r="X94" s="101">
        <v>0</v>
      </c>
      <c r="Y94" s="101">
        <v>0</v>
      </c>
      <c r="Z94" s="97">
        <v>1</v>
      </c>
      <c r="AA94" s="101">
        <v>0</v>
      </c>
      <c r="AB94" s="101">
        <v>0</v>
      </c>
      <c r="AC94" s="96" t="s">
        <v>216</v>
      </c>
      <c r="AD94" s="101">
        <v>0</v>
      </c>
      <c r="AE94" s="101">
        <v>0</v>
      </c>
      <c r="AF94" s="101">
        <v>0</v>
      </c>
      <c r="AG94" s="97">
        <v>1</v>
      </c>
      <c r="AH94" s="101">
        <v>0</v>
      </c>
      <c r="AI94" s="101">
        <v>0</v>
      </c>
    </row>
    <row r="95" spans="1:35" ht="18" x14ac:dyDescent="0.4">
      <c r="A95" s="96" t="s">
        <v>355</v>
      </c>
      <c r="B95" s="101">
        <v>0</v>
      </c>
      <c r="C95" s="101">
        <v>0</v>
      </c>
      <c r="D95" s="101">
        <v>0</v>
      </c>
      <c r="E95" s="97">
        <v>1</v>
      </c>
      <c r="F95" s="101">
        <v>0</v>
      </c>
      <c r="G95" s="101">
        <v>0</v>
      </c>
      <c r="H95" s="96" t="s">
        <v>354</v>
      </c>
      <c r="I95" s="101">
        <v>0</v>
      </c>
      <c r="J95" s="101">
        <v>0</v>
      </c>
      <c r="K95" s="101">
        <v>0</v>
      </c>
      <c r="L95" s="97">
        <v>1</v>
      </c>
      <c r="M95" s="101">
        <v>0</v>
      </c>
      <c r="N95" s="101">
        <v>0</v>
      </c>
      <c r="O95" s="96" t="s">
        <v>349</v>
      </c>
      <c r="P95" s="101">
        <v>0</v>
      </c>
      <c r="Q95" s="101">
        <v>0</v>
      </c>
      <c r="R95" s="101">
        <v>0</v>
      </c>
      <c r="S95" s="97">
        <v>1</v>
      </c>
      <c r="T95" s="101">
        <v>0</v>
      </c>
      <c r="U95" s="101">
        <v>0</v>
      </c>
      <c r="V95" s="96" t="s">
        <v>355</v>
      </c>
      <c r="W95" s="101">
        <v>0</v>
      </c>
      <c r="X95" s="101">
        <v>0</v>
      </c>
      <c r="Y95" s="101">
        <v>0</v>
      </c>
      <c r="Z95" s="97">
        <v>1</v>
      </c>
      <c r="AA95" s="101">
        <v>0</v>
      </c>
      <c r="AB95" s="101">
        <v>0</v>
      </c>
      <c r="AC95" s="96" t="s">
        <v>355</v>
      </c>
      <c r="AD95" s="101">
        <v>0</v>
      </c>
      <c r="AE95" s="101">
        <v>0</v>
      </c>
      <c r="AF95" s="101">
        <v>0</v>
      </c>
      <c r="AG95" s="97">
        <v>1</v>
      </c>
      <c r="AH95" s="101">
        <v>0</v>
      </c>
      <c r="AI95" s="101">
        <v>0</v>
      </c>
    </row>
    <row r="96" spans="1:35" ht="18" x14ac:dyDescent="0.4">
      <c r="A96" s="96" t="s">
        <v>263</v>
      </c>
      <c r="B96" s="101">
        <v>0</v>
      </c>
      <c r="C96" s="101">
        <v>0</v>
      </c>
      <c r="D96" s="101">
        <v>0</v>
      </c>
      <c r="E96" s="97">
        <v>1</v>
      </c>
      <c r="F96" s="101">
        <v>0</v>
      </c>
      <c r="G96" s="101">
        <v>0</v>
      </c>
      <c r="H96" s="96" t="s">
        <v>355</v>
      </c>
      <c r="I96" s="101">
        <v>0</v>
      </c>
      <c r="J96" s="101">
        <v>0</v>
      </c>
      <c r="K96" s="101">
        <v>0</v>
      </c>
      <c r="L96" s="97">
        <v>1</v>
      </c>
      <c r="M96" s="101">
        <v>0</v>
      </c>
      <c r="N96" s="101">
        <v>0</v>
      </c>
      <c r="O96" s="96" t="s">
        <v>228</v>
      </c>
      <c r="P96" s="101">
        <v>0</v>
      </c>
      <c r="Q96" s="101">
        <v>0</v>
      </c>
      <c r="R96" s="101">
        <v>0</v>
      </c>
      <c r="S96" s="97">
        <v>1</v>
      </c>
      <c r="T96" s="101">
        <v>0</v>
      </c>
      <c r="U96" s="101">
        <v>0</v>
      </c>
      <c r="V96" s="96" t="s">
        <v>263</v>
      </c>
      <c r="W96" s="101">
        <v>0</v>
      </c>
      <c r="X96" s="101">
        <v>0</v>
      </c>
      <c r="Y96" s="101">
        <v>0</v>
      </c>
      <c r="Z96" s="97">
        <v>1</v>
      </c>
      <c r="AA96" s="101">
        <v>0</v>
      </c>
      <c r="AB96" s="101">
        <v>0</v>
      </c>
      <c r="AC96" s="96" t="s">
        <v>263</v>
      </c>
      <c r="AD96" s="101">
        <v>0</v>
      </c>
      <c r="AE96" s="101">
        <v>0</v>
      </c>
      <c r="AF96" s="101">
        <v>0</v>
      </c>
      <c r="AG96" s="97">
        <v>1</v>
      </c>
      <c r="AH96" s="101">
        <v>0</v>
      </c>
      <c r="AI96" s="101">
        <v>0</v>
      </c>
    </row>
    <row r="97" spans="1:35" ht="18" x14ac:dyDescent="0.4">
      <c r="A97" s="96" t="s">
        <v>337</v>
      </c>
      <c r="B97" s="101">
        <v>0</v>
      </c>
      <c r="C97" s="101">
        <v>0</v>
      </c>
      <c r="D97" s="101">
        <v>0</v>
      </c>
      <c r="E97" s="97">
        <v>1</v>
      </c>
      <c r="F97" s="101">
        <v>0</v>
      </c>
      <c r="G97" s="101">
        <v>0</v>
      </c>
      <c r="H97" s="96" t="s">
        <v>337</v>
      </c>
      <c r="I97" s="101">
        <v>0</v>
      </c>
      <c r="J97" s="101">
        <v>0</v>
      </c>
      <c r="K97" s="101">
        <v>0</v>
      </c>
      <c r="L97" s="97">
        <v>1</v>
      </c>
      <c r="M97" s="101">
        <v>0</v>
      </c>
      <c r="N97" s="101">
        <v>0</v>
      </c>
      <c r="O97" s="96" t="s">
        <v>350</v>
      </c>
      <c r="P97" s="101">
        <v>0</v>
      </c>
      <c r="Q97" s="101">
        <v>0</v>
      </c>
      <c r="R97" s="101">
        <v>0</v>
      </c>
      <c r="S97" s="97">
        <v>1</v>
      </c>
      <c r="T97" s="101">
        <v>0</v>
      </c>
      <c r="U97" s="101">
        <v>0</v>
      </c>
      <c r="V97" s="96" t="s">
        <v>337</v>
      </c>
      <c r="W97" s="101">
        <v>0</v>
      </c>
      <c r="X97" s="101">
        <v>0</v>
      </c>
      <c r="Y97" s="101">
        <v>0</v>
      </c>
      <c r="Z97" s="97">
        <v>1</v>
      </c>
      <c r="AA97" s="101">
        <v>0</v>
      </c>
      <c r="AB97" s="101">
        <v>0</v>
      </c>
      <c r="AC97" s="96" t="s">
        <v>337</v>
      </c>
      <c r="AD97" s="101">
        <v>0</v>
      </c>
      <c r="AE97" s="101">
        <v>0</v>
      </c>
      <c r="AF97" s="101">
        <v>0</v>
      </c>
      <c r="AG97" s="97">
        <v>1</v>
      </c>
      <c r="AH97" s="101">
        <v>0</v>
      </c>
      <c r="AI97" s="101">
        <v>0</v>
      </c>
    </row>
    <row r="98" spans="1:35" ht="18" x14ac:dyDescent="0.4">
      <c r="A98" s="96" t="s">
        <v>356</v>
      </c>
      <c r="B98" s="101">
        <v>0</v>
      </c>
      <c r="C98" s="101">
        <v>0</v>
      </c>
      <c r="D98" s="101">
        <v>0</v>
      </c>
      <c r="E98" s="97">
        <v>1</v>
      </c>
      <c r="F98" s="101">
        <v>0</v>
      </c>
      <c r="G98" s="101">
        <v>0</v>
      </c>
      <c r="H98" s="96" t="s">
        <v>356</v>
      </c>
      <c r="I98" s="101">
        <v>0</v>
      </c>
      <c r="J98" s="101">
        <v>0</v>
      </c>
      <c r="K98" s="101">
        <v>0</v>
      </c>
      <c r="L98" s="97">
        <v>1</v>
      </c>
      <c r="M98" s="101">
        <v>0</v>
      </c>
      <c r="N98" s="101">
        <v>0</v>
      </c>
      <c r="O98" s="96" t="s">
        <v>256</v>
      </c>
      <c r="P98" s="101">
        <v>0</v>
      </c>
      <c r="Q98" s="101">
        <v>0</v>
      </c>
      <c r="R98" s="101">
        <v>0</v>
      </c>
      <c r="S98" s="97">
        <v>1</v>
      </c>
      <c r="T98" s="101">
        <v>0</v>
      </c>
      <c r="U98" s="101">
        <v>0</v>
      </c>
      <c r="V98" s="96" t="s">
        <v>356</v>
      </c>
      <c r="W98" s="101">
        <v>0</v>
      </c>
      <c r="X98" s="101">
        <v>0</v>
      </c>
      <c r="Y98" s="101">
        <v>0</v>
      </c>
      <c r="Z98" s="97">
        <v>1</v>
      </c>
      <c r="AA98" s="101">
        <v>0</v>
      </c>
      <c r="AB98" s="101">
        <v>0</v>
      </c>
      <c r="AC98" s="96" t="s">
        <v>356</v>
      </c>
      <c r="AD98" s="101">
        <v>0</v>
      </c>
      <c r="AE98" s="101">
        <v>0</v>
      </c>
      <c r="AF98" s="101">
        <v>0</v>
      </c>
      <c r="AG98" s="97">
        <v>1</v>
      </c>
      <c r="AH98" s="101">
        <v>0</v>
      </c>
      <c r="AI98" s="101">
        <v>0</v>
      </c>
    </row>
    <row r="99" spans="1:35" ht="18" x14ac:dyDescent="0.4">
      <c r="A99" s="96" t="s">
        <v>314</v>
      </c>
      <c r="B99" s="101">
        <v>0</v>
      </c>
      <c r="C99" s="101">
        <v>0</v>
      </c>
      <c r="D99" s="101">
        <v>0</v>
      </c>
      <c r="E99" s="97">
        <v>1</v>
      </c>
      <c r="F99" s="101">
        <v>0</v>
      </c>
      <c r="G99" s="101">
        <v>0</v>
      </c>
      <c r="H99" s="96" t="s">
        <v>314</v>
      </c>
      <c r="I99" s="101">
        <v>0</v>
      </c>
      <c r="J99" s="101">
        <v>0</v>
      </c>
      <c r="K99" s="101">
        <v>0</v>
      </c>
      <c r="L99" s="97">
        <v>1</v>
      </c>
      <c r="M99" s="101">
        <v>0</v>
      </c>
      <c r="N99" s="101">
        <v>0</v>
      </c>
      <c r="O99" s="96" t="s">
        <v>315</v>
      </c>
      <c r="P99" s="101">
        <v>0</v>
      </c>
      <c r="Q99" s="101">
        <v>0</v>
      </c>
      <c r="R99" s="101">
        <v>0</v>
      </c>
      <c r="S99" s="97">
        <v>1</v>
      </c>
      <c r="T99" s="101">
        <v>0</v>
      </c>
      <c r="U99" s="101">
        <v>0</v>
      </c>
      <c r="V99" s="96" t="s">
        <v>314</v>
      </c>
      <c r="W99" s="101">
        <v>0</v>
      </c>
      <c r="X99" s="101">
        <v>0</v>
      </c>
      <c r="Y99" s="101">
        <v>0</v>
      </c>
      <c r="Z99" s="97">
        <v>1</v>
      </c>
      <c r="AA99" s="101">
        <v>0</v>
      </c>
      <c r="AB99" s="101">
        <v>0</v>
      </c>
      <c r="AC99" s="96" t="s">
        <v>314</v>
      </c>
      <c r="AD99" s="101">
        <v>0</v>
      </c>
      <c r="AE99" s="101">
        <v>0</v>
      </c>
      <c r="AF99" s="101">
        <v>0</v>
      </c>
      <c r="AG99" s="97">
        <v>1</v>
      </c>
      <c r="AH99" s="101">
        <v>0</v>
      </c>
      <c r="AI99" s="101">
        <v>0</v>
      </c>
    </row>
    <row r="100" spans="1:35" ht="18" x14ac:dyDescent="0.4">
      <c r="A100" s="96" t="s">
        <v>322</v>
      </c>
      <c r="B100" s="101">
        <v>0</v>
      </c>
      <c r="C100" s="101">
        <v>0</v>
      </c>
      <c r="D100" s="101">
        <v>0</v>
      </c>
      <c r="E100" s="97">
        <v>1</v>
      </c>
      <c r="F100" s="101">
        <v>0</v>
      </c>
      <c r="G100" s="101">
        <v>0</v>
      </c>
      <c r="H100" s="96" t="s">
        <v>322</v>
      </c>
      <c r="I100" s="101">
        <v>0</v>
      </c>
      <c r="J100" s="101">
        <v>0</v>
      </c>
      <c r="K100" s="101">
        <v>0</v>
      </c>
      <c r="L100" s="97">
        <v>1</v>
      </c>
      <c r="M100" s="101">
        <v>0</v>
      </c>
      <c r="N100" s="101">
        <v>0</v>
      </c>
      <c r="O100" s="96" t="s">
        <v>351</v>
      </c>
      <c r="P100" s="101">
        <v>0</v>
      </c>
      <c r="Q100" s="101">
        <v>0</v>
      </c>
      <c r="R100" s="101">
        <v>0</v>
      </c>
      <c r="S100" s="97">
        <v>1</v>
      </c>
      <c r="T100" s="101">
        <v>0</v>
      </c>
      <c r="U100" s="101">
        <v>0</v>
      </c>
      <c r="V100" s="96" t="s">
        <v>322</v>
      </c>
      <c r="W100" s="101">
        <v>0</v>
      </c>
      <c r="X100" s="101">
        <v>0</v>
      </c>
      <c r="Y100" s="101">
        <v>0</v>
      </c>
      <c r="Z100" s="97">
        <v>1</v>
      </c>
      <c r="AA100" s="101">
        <v>0</v>
      </c>
      <c r="AB100" s="101">
        <v>0</v>
      </c>
      <c r="AC100" s="96" t="s">
        <v>322</v>
      </c>
      <c r="AD100" s="101">
        <v>0</v>
      </c>
      <c r="AE100" s="101">
        <v>0</v>
      </c>
      <c r="AF100" s="101">
        <v>0</v>
      </c>
      <c r="AG100" s="97">
        <v>1</v>
      </c>
      <c r="AH100" s="101">
        <v>0</v>
      </c>
      <c r="AI100" s="101">
        <v>0</v>
      </c>
    </row>
    <row r="101" spans="1:35" ht="18" x14ac:dyDescent="0.4">
      <c r="A101" s="96" t="s">
        <v>275</v>
      </c>
      <c r="B101" s="101">
        <v>0</v>
      </c>
      <c r="C101" s="101">
        <v>0</v>
      </c>
      <c r="D101" s="101">
        <v>0</v>
      </c>
      <c r="E101" s="97">
        <v>1</v>
      </c>
      <c r="F101" s="101">
        <v>0</v>
      </c>
      <c r="G101" s="101">
        <v>0</v>
      </c>
      <c r="H101" s="96" t="s">
        <v>275</v>
      </c>
      <c r="I101" s="101">
        <v>0</v>
      </c>
      <c r="J101" s="101">
        <v>0</v>
      </c>
      <c r="K101" s="101">
        <v>0</v>
      </c>
      <c r="L101" s="97">
        <v>1</v>
      </c>
      <c r="M101" s="101">
        <v>0</v>
      </c>
      <c r="N101" s="101">
        <v>0</v>
      </c>
      <c r="O101" s="96" t="s">
        <v>240</v>
      </c>
      <c r="P101" s="101">
        <v>0</v>
      </c>
      <c r="Q101" s="101">
        <v>0</v>
      </c>
      <c r="R101" s="101">
        <v>0</v>
      </c>
      <c r="S101" s="97">
        <v>1</v>
      </c>
      <c r="T101" s="101">
        <v>0</v>
      </c>
      <c r="U101" s="101">
        <v>0</v>
      </c>
      <c r="V101" s="96" t="s">
        <v>275</v>
      </c>
      <c r="W101" s="101">
        <v>0</v>
      </c>
      <c r="X101" s="101">
        <v>0</v>
      </c>
      <c r="Y101" s="101">
        <v>0</v>
      </c>
      <c r="Z101" s="97">
        <v>1</v>
      </c>
      <c r="AA101" s="101">
        <v>0</v>
      </c>
      <c r="AB101" s="101">
        <v>0</v>
      </c>
      <c r="AC101" s="96" t="s">
        <v>275</v>
      </c>
      <c r="AD101" s="101">
        <v>0</v>
      </c>
      <c r="AE101" s="101">
        <v>0</v>
      </c>
      <c r="AF101" s="101">
        <v>0</v>
      </c>
      <c r="AG101" s="97">
        <v>1</v>
      </c>
      <c r="AH101" s="101">
        <v>0</v>
      </c>
      <c r="AI101" s="101">
        <v>0</v>
      </c>
    </row>
    <row r="102" spans="1:35" ht="36" x14ac:dyDescent="0.4">
      <c r="A102" s="96" t="s">
        <v>254</v>
      </c>
      <c r="B102" s="101">
        <v>0</v>
      </c>
      <c r="C102" s="101">
        <v>0</v>
      </c>
      <c r="D102" s="101">
        <v>0</v>
      </c>
      <c r="E102" s="97">
        <v>1</v>
      </c>
      <c r="F102" s="101">
        <v>0</v>
      </c>
      <c r="G102" s="101">
        <v>0</v>
      </c>
      <c r="H102" s="96" t="s">
        <v>254</v>
      </c>
      <c r="I102" s="101">
        <v>0</v>
      </c>
      <c r="J102" s="101">
        <v>0</v>
      </c>
      <c r="K102" s="101">
        <v>0</v>
      </c>
      <c r="L102" s="97">
        <v>1</v>
      </c>
      <c r="M102" s="101">
        <v>0</v>
      </c>
      <c r="N102" s="101">
        <v>0</v>
      </c>
      <c r="O102" s="96" t="s">
        <v>354</v>
      </c>
      <c r="P102" s="101">
        <v>0</v>
      </c>
      <c r="Q102" s="101">
        <v>0</v>
      </c>
      <c r="R102" s="101">
        <v>0</v>
      </c>
      <c r="S102" s="97">
        <v>1</v>
      </c>
      <c r="T102" s="101">
        <v>0</v>
      </c>
      <c r="U102" s="101">
        <v>0</v>
      </c>
      <c r="V102" s="96" t="s">
        <v>254</v>
      </c>
      <c r="W102" s="101">
        <v>0</v>
      </c>
      <c r="X102" s="101">
        <v>0</v>
      </c>
      <c r="Y102" s="101">
        <v>0</v>
      </c>
      <c r="Z102" s="97">
        <v>1</v>
      </c>
      <c r="AA102" s="101">
        <v>0</v>
      </c>
      <c r="AB102" s="101">
        <v>0</v>
      </c>
      <c r="AC102" s="96" t="s">
        <v>254</v>
      </c>
      <c r="AD102" s="101">
        <v>0</v>
      </c>
      <c r="AE102" s="101">
        <v>0</v>
      </c>
      <c r="AF102" s="101">
        <v>0</v>
      </c>
      <c r="AG102" s="97">
        <v>1</v>
      </c>
      <c r="AH102" s="101">
        <v>0</v>
      </c>
      <c r="AI102" s="101">
        <v>0</v>
      </c>
    </row>
    <row r="103" spans="1:35" ht="18" x14ac:dyDescent="0.4">
      <c r="A103" s="96" t="s">
        <v>279</v>
      </c>
      <c r="B103" s="101">
        <v>0</v>
      </c>
      <c r="C103" s="101">
        <v>0</v>
      </c>
      <c r="D103" s="101">
        <v>0</v>
      </c>
      <c r="E103" s="97">
        <v>1</v>
      </c>
      <c r="F103" s="101">
        <v>0</v>
      </c>
      <c r="G103" s="101">
        <v>0</v>
      </c>
      <c r="H103" s="96" t="s">
        <v>279</v>
      </c>
      <c r="I103" s="101">
        <v>0</v>
      </c>
      <c r="J103" s="101">
        <v>0</v>
      </c>
      <c r="K103" s="101">
        <v>0</v>
      </c>
      <c r="L103" s="97">
        <v>1</v>
      </c>
      <c r="M103" s="101">
        <v>0</v>
      </c>
      <c r="N103" s="101">
        <v>0</v>
      </c>
      <c r="O103" s="96" t="s">
        <v>216</v>
      </c>
      <c r="P103" s="101">
        <v>0</v>
      </c>
      <c r="Q103" s="101">
        <v>0</v>
      </c>
      <c r="R103" s="101">
        <v>0</v>
      </c>
      <c r="S103" s="97">
        <v>1</v>
      </c>
      <c r="T103" s="101">
        <v>0</v>
      </c>
      <c r="U103" s="101">
        <v>0</v>
      </c>
      <c r="V103" s="96" t="s">
        <v>279</v>
      </c>
      <c r="W103" s="101">
        <v>0</v>
      </c>
      <c r="X103" s="101">
        <v>0</v>
      </c>
      <c r="Y103" s="101">
        <v>0</v>
      </c>
      <c r="Z103" s="97">
        <v>1</v>
      </c>
      <c r="AA103" s="101">
        <v>0</v>
      </c>
      <c r="AB103" s="101">
        <v>0</v>
      </c>
      <c r="AC103" s="96" t="s">
        <v>279</v>
      </c>
      <c r="AD103" s="101">
        <v>0</v>
      </c>
      <c r="AE103" s="101">
        <v>0</v>
      </c>
      <c r="AF103" s="101">
        <v>0</v>
      </c>
      <c r="AG103" s="97">
        <v>1</v>
      </c>
      <c r="AH103" s="101">
        <v>0</v>
      </c>
      <c r="AI103" s="101">
        <v>0</v>
      </c>
    </row>
    <row r="104" spans="1:35" ht="18" x14ac:dyDescent="0.4">
      <c r="A104" s="96" t="s">
        <v>217</v>
      </c>
      <c r="B104" s="101">
        <v>0</v>
      </c>
      <c r="C104" s="101">
        <v>0</v>
      </c>
      <c r="D104" s="101">
        <v>0</v>
      </c>
      <c r="E104" s="97">
        <v>1</v>
      </c>
      <c r="F104" s="101">
        <v>0</v>
      </c>
      <c r="G104" s="101">
        <v>0</v>
      </c>
      <c r="H104" s="96" t="s">
        <v>217</v>
      </c>
      <c r="I104" s="101">
        <v>0</v>
      </c>
      <c r="J104" s="101">
        <v>0</v>
      </c>
      <c r="K104" s="101">
        <v>0</v>
      </c>
      <c r="L104" s="97">
        <v>1</v>
      </c>
      <c r="M104" s="101">
        <v>0</v>
      </c>
      <c r="N104" s="101">
        <v>0</v>
      </c>
      <c r="O104" s="96" t="s">
        <v>355</v>
      </c>
      <c r="P104" s="101">
        <v>0</v>
      </c>
      <c r="Q104" s="101">
        <v>0</v>
      </c>
      <c r="R104" s="101">
        <v>0</v>
      </c>
      <c r="S104" s="97">
        <v>1</v>
      </c>
      <c r="T104" s="101">
        <v>0</v>
      </c>
      <c r="U104" s="101">
        <v>0</v>
      </c>
      <c r="V104" s="96" t="s">
        <v>217</v>
      </c>
      <c r="W104" s="101">
        <v>0</v>
      </c>
      <c r="X104" s="101">
        <v>0</v>
      </c>
      <c r="Y104" s="101">
        <v>0</v>
      </c>
      <c r="Z104" s="97">
        <v>1</v>
      </c>
      <c r="AA104" s="101">
        <v>0</v>
      </c>
      <c r="AB104" s="101">
        <v>0</v>
      </c>
      <c r="AC104" s="96" t="s">
        <v>217</v>
      </c>
      <c r="AD104" s="101">
        <v>0</v>
      </c>
      <c r="AE104" s="101">
        <v>0</v>
      </c>
      <c r="AF104" s="101">
        <v>0</v>
      </c>
      <c r="AG104" s="97">
        <v>1</v>
      </c>
      <c r="AH104" s="101">
        <v>0</v>
      </c>
      <c r="AI104" s="101">
        <v>0</v>
      </c>
    </row>
    <row r="105" spans="1:35" ht="18" x14ac:dyDescent="0.4">
      <c r="A105" s="96" t="s">
        <v>250</v>
      </c>
      <c r="B105" s="101">
        <v>0</v>
      </c>
      <c r="C105" s="101">
        <v>0</v>
      </c>
      <c r="D105" s="101">
        <v>0</v>
      </c>
      <c r="E105" s="97">
        <v>1</v>
      </c>
      <c r="F105" s="101">
        <v>0</v>
      </c>
      <c r="G105" s="101">
        <v>0</v>
      </c>
      <c r="H105" s="96" t="s">
        <v>250</v>
      </c>
      <c r="I105" s="101">
        <v>0</v>
      </c>
      <c r="J105" s="101">
        <v>0</v>
      </c>
      <c r="K105" s="101">
        <v>0</v>
      </c>
      <c r="L105" s="97">
        <v>1</v>
      </c>
      <c r="M105" s="101">
        <v>0</v>
      </c>
      <c r="N105" s="101">
        <v>0</v>
      </c>
      <c r="O105" s="96" t="s">
        <v>263</v>
      </c>
      <c r="P105" s="101">
        <v>0</v>
      </c>
      <c r="Q105" s="101">
        <v>0</v>
      </c>
      <c r="R105" s="101">
        <v>0</v>
      </c>
      <c r="S105" s="97">
        <v>1</v>
      </c>
      <c r="T105" s="101">
        <v>0</v>
      </c>
      <c r="U105" s="101">
        <v>0</v>
      </c>
      <c r="V105" s="96" t="s">
        <v>250</v>
      </c>
      <c r="W105" s="101">
        <v>0</v>
      </c>
      <c r="X105" s="101">
        <v>0</v>
      </c>
      <c r="Y105" s="101">
        <v>0</v>
      </c>
      <c r="Z105" s="97">
        <v>1</v>
      </c>
      <c r="AA105" s="101">
        <v>0</v>
      </c>
      <c r="AB105" s="101">
        <v>0</v>
      </c>
      <c r="AC105" s="96" t="s">
        <v>250</v>
      </c>
      <c r="AD105" s="101">
        <v>0</v>
      </c>
      <c r="AE105" s="101">
        <v>0</v>
      </c>
      <c r="AF105" s="101">
        <v>0</v>
      </c>
      <c r="AG105" s="97">
        <v>1</v>
      </c>
      <c r="AH105" s="101">
        <v>0</v>
      </c>
      <c r="AI105" s="101">
        <v>0</v>
      </c>
    </row>
    <row r="106" spans="1:35" ht="18" x14ac:dyDescent="0.4">
      <c r="A106" s="96" t="s">
        <v>313</v>
      </c>
      <c r="B106" s="101">
        <v>0</v>
      </c>
      <c r="C106" s="101">
        <v>0</v>
      </c>
      <c r="D106" s="101">
        <v>0</v>
      </c>
      <c r="E106" s="97">
        <v>1</v>
      </c>
      <c r="F106" s="101">
        <v>0</v>
      </c>
      <c r="G106" s="101">
        <v>0</v>
      </c>
      <c r="H106" s="96" t="s">
        <v>313</v>
      </c>
      <c r="I106" s="101">
        <v>0</v>
      </c>
      <c r="J106" s="101">
        <v>0</v>
      </c>
      <c r="K106" s="101">
        <v>0</v>
      </c>
      <c r="L106" s="97">
        <v>1</v>
      </c>
      <c r="M106" s="101">
        <v>0</v>
      </c>
      <c r="N106" s="101">
        <v>0</v>
      </c>
      <c r="O106" s="96" t="s">
        <v>337</v>
      </c>
      <c r="P106" s="101">
        <v>0</v>
      </c>
      <c r="Q106" s="101">
        <v>0</v>
      </c>
      <c r="R106" s="101">
        <v>0</v>
      </c>
      <c r="S106" s="97">
        <v>1</v>
      </c>
      <c r="T106" s="101">
        <v>0</v>
      </c>
      <c r="U106" s="101">
        <v>0</v>
      </c>
      <c r="V106" s="96" t="s">
        <v>313</v>
      </c>
      <c r="W106" s="101">
        <v>0</v>
      </c>
      <c r="X106" s="101">
        <v>0</v>
      </c>
      <c r="Y106" s="101">
        <v>0</v>
      </c>
      <c r="Z106" s="97">
        <v>1</v>
      </c>
      <c r="AA106" s="101">
        <v>0</v>
      </c>
      <c r="AB106" s="101">
        <v>0</v>
      </c>
      <c r="AC106" s="96" t="s">
        <v>313</v>
      </c>
      <c r="AD106" s="101">
        <v>0</v>
      </c>
      <c r="AE106" s="101">
        <v>0</v>
      </c>
      <c r="AF106" s="101">
        <v>0</v>
      </c>
      <c r="AG106" s="97">
        <v>1</v>
      </c>
      <c r="AH106" s="101">
        <v>0</v>
      </c>
      <c r="AI106" s="101">
        <v>0</v>
      </c>
    </row>
    <row r="107" spans="1:35" ht="18" x14ac:dyDescent="0.4">
      <c r="A107" s="96" t="s">
        <v>230</v>
      </c>
      <c r="B107" s="101">
        <v>0</v>
      </c>
      <c r="C107" s="101">
        <v>0</v>
      </c>
      <c r="D107" s="101">
        <v>0</v>
      </c>
      <c r="E107" s="97">
        <v>1</v>
      </c>
      <c r="F107" s="101">
        <v>0</v>
      </c>
      <c r="G107" s="101">
        <v>0</v>
      </c>
      <c r="H107" s="96" t="s">
        <v>230</v>
      </c>
      <c r="I107" s="101">
        <v>0</v>
      </c>
      <c r="J107" s="101">
        <v>0</v>
      </c>
      <c r="K107" s="101">
        <v>0</v>
      </c>
      <c r="L107" s="97">
        <v>1</v>
      </c>
      <c r="M107" s="101">
        <v>0</v>
      </c>
      <c r="N107" s="101">
        <v>0</v>
      </c>
      <c r="O107" s="96" t="s">
        <v>356</v>
      </c>
      <c r="P107" s="101">
        <v>0</v>
      </c>
      <c r="Q107" s="101">
        <v>0</v>
      </c>
      <c r="R107" s="101">
        <v>0</v>
      </c>
      <c r="S107" s="97">
        <v>1</v>
      </c>
      <c r="T107" s="101">
        <v>0</v>
      </c>
      <c r="U107" s="101">
        <v>0</v>
      </c>
      <c r="V107" s="96" t="s">
        <v>230</v>
      </c>
      <c r="W107" s="101">
        <v>0</v>
      </c>
      <c r="X107" s="101">
        <v>0</v>
      </c>
      <c r="Y107" s="101">
        <v>0</v>
      </c>
      <c r="Z107" s="97">
        <v>1</v>
      </c>
      <c r="AA107" s="101">
        <v>0</v>
      </c>
      <c r="AB107" s="101">
        <v>0</v>
      </c>
      <c r="AC107" s="96" t="s">
        <v>230</v>
      </c>
      <c r="AD107" s="101">
        <v>0</v>
      </c>
      <c r="AE107" s="101">
        <v>0</v>
      </c>
      <c r="AF107" s="101">
        <v>0</v>
      </c>
      <c r="AG107" s="97">
        <v>1</v>
      </c>
      <c r="AH107" s="101">
        <v>0</v>
      </c>
      <c r="AI107" s="101">
        <v>0</v>
      </c>
    </row>
    <row r="108" spans="1:35" ht="18" x14ac:dyDescent="0.4">
      <c r="A108" s="96" t="s">
        <v>291</v>
      </c>
      <c r="B108" s="101">
        <v>0</v>
      </c>
      <c r="C108" s="101">
        <v>0</v>
      </c>
      <c r="D108" s="101">
        <v>0</v>
      </c>
      <c r="E108" s="97">
        <v>1</v>
      </c>
      <c r="F108" s="101">
        <v>0</v>
      </c>
      <c r="G108" s="101">
        <v>0</v>
      </c>
      <c r="H108" s="96" t="s">
        <v>291</v>
      </c>
      <c r="I108" s="101">
        <v>0</v>
      </c>
      <c r="J108" s="101">
        <v>0</v>
      </c>
      <c r="K108" s="101">
        <v>0</v>
      </c>
      <c r="L108" s="97">
        <v>1</v>
      </c>
      <c r="M108" s="101">
        <v>0</v>
      </c>
      <c r="N108" s="101">
        <v>0</v>
      </c>
      <c r="O108" s="96" t="s">
        <v>314</v>
      </c>
      <c r="P108" s="101">
        <v>0</v>
      </c>
      <c r="Q108" s="101">
        <v>0</v>
      </c>
      <c r="R108" s="101">
        <v>0</v>
      </c>
      <c r="S108" s="97">
        <v>1</v>
      </c>
      <c r="T108" s="101">
        <v>0</v>
      </c>
      <c r="U108" s="101">
        <v>0</v>
      </c>
      <c r="V108" s="96" t="s">
        <v>291</v>
      </c>
      <c r="W108" s="101">
        <v>0</v>
      </c>
      <c r="X108" s="101">
        <v>0</v>
      </c>
      <c r="Y108" s="101">
        <v>0</v>
      </c>
      <c r="Z108" s="97">
        <v>1</v>
      </c>
      <c r="AA108" s="101">
        <v>0</v>
      </c>
      <c r="AB108" s="101">
        <v>0</v>
      </c>
      <c r="AC108" s="96" t="s">
        <v>291</v>
      </c>
      <c r="AD108" s="101">
        <v>0</v>
      </c>
      <c r="AE108" s="101">
        <v>0</v>
      </c>
      <c r="AF108" s="101">
        <v>0</v>
      </c>
      <c r="AG108" s="97">
        <v>1</v>
      </c>
      <c r="AH108" s="101">
        <v>0</v>
      </c>
      <c r="AI108" s="101">
        <v>0</v>
      </c>
    </row>
    <row r="109" spans="1:35" ht="18" x14ac:dyDescent="0.4">
      <c r="A109" s="96" t="s">
        <v>277</v>
      </c>
      <c r="B109" s="101">
        <v>0</v>
      </c>
      <c r="C109" s="101">
        <v>0</v>
      </c>
      <c r="D109" s="101">
        <v>0</v>
      </c>
      <c r="E109" s="97">
        <v>1</v>
      </c>
      <c r="F109" s="101">
        <v>0</v>
      </c>
      <c r="G109" s="101">
        <v>0</v>
      </c>
      <c r="H109" s="96" t="s">
        <v>277</v>
      </c>
      <c r="I109" s="101">
        <v>0</v>
      </c>
      <c r="J109" s="101">
        <v>0</v>
      </c>
      <c r="K109" s="101">
        <v>0</v>
      </c>
      <c r="L109" s="97">
        <v>1</v>
      </c>
      <c r="M109" s="101">
        <v>0</v>
      </c>
      <c r="N109" s="101">
        <v>0</v>
      </c>
      <c r="O109" s="96" t="s">
        <v>322</v>
      </c>
      <c r="P109" s="101">
        <v>0</v>
      </c>
      <c r="Q109" s="101">
        <v>0</v>
      </c>
      <c r="R109" s="101">
        <v>0</v>
      </c>
      <c r="S109" s="97">
        <v>1</v>
      </c>
      <c r="T109" s="101">
        <v>0</v>
      </c>
      <c r="U109" s="101">
        <v>0</v>
      </c>
      <c r="V109" s="96" t="s">
        <v>277</v>
      </c>
      <c r="W109" s="101">
        <v>0</v>
      </c>
      <c r="X109" s="101">
        <v>0</v>
      </c>
      <c r="Y109" s="101">
        <v>0</v>
      </c>
      <c r="Z109" s="97">
        <v>1</v>
      </c>
      <c r="AA109" s="101">
        <v>0</v>
      </c>
      <c r="AB109" s="101">
        <v>0</v>
      </c>
      <c r="AC109" s="96" t="s">
        <v>277</v>
      </c>
      <c r="AD109" s="101">
        <v>0</v>
      </c>
      <c r="AE109" s="101">
        <v>0</v>
      </c>
      <c r="AF109" s="101">
        <v>0</v>
      </c>
      <c r="AG109" s="97">
        <v>1</v>
      </c>
      <c r="AH109" s="101">
        <v>0</v>
      </c>
      <c r="AI109" s="101">
        <v>0</v>
      </c>
    </row>
    <row r="110" spans="1:35" ht="18" x14ac:dyDescent="0.4">
      <c r="A110" s="96" t="s">
        <v>358</v>
      </c>
      <c r="B110" s="101">
        <v>0</v>
      </c>
      <c r="C110" s="101">
        <v>0</v>
      </c>
      <c r="D110" s="101">
        <v>0</v>
      </c>
      <c r="E110" s="97">
        <v>1</v>
      </c>
      <c r="F110" s="101">
        <v>0</v>
      </c>
      <c r="G110" s="101">
        <v>0</v>
      </c>
      <c r="H110" s="96" t="s">
        <v>358</v>
      </c>
      <c r="I110" s="101">
        <v>0</v>
      </c>
      <c r="J110" s="101">
        <v>0</v>
      </c>
      <c r="K110" s="101">
        <v>0</v>
      </c>
      <c r="L110" s="97">
        <v>1</v>
      </c>
      <c r="M110" s="101">
        <v>0</v>
      </c>
      <c r="N110" s="101">
        <v>0</v>
      </c>
      <c r="O110" s="96" t="s">
        <v>275</v>
      </c>
      <c r="P110" s="101">
        <v>0</v>
      </c>
      <c r="Q110" s="101">
        <v>0</v>
      </c>
      <c r="R110" s="101">
        <v>0</v>
      </c>
      <c r="S110" s="97">
        <v>1</v>
      </c>
      <c r="T110" s="101">
        <v>0</v>
      </c>
      <c r="U110" s="101">
        <v>0</v>
      </c>
      <c r="V110" s="96" t="s">
        <v>358</v>
      </c>
      <c r="W110" s="101">
        <v>0</v>
      </c>
      <c r="X110" s="101">
        <v>0</v>
      </c>
      <c r="Y110" s="101">
        <v>0</v>
      </c>
      <c r="Z110" s="97">
        <v>1</v>
      </c>
      <c r="AA110" s="101">
        <v>0</v>
      </c>
      <c r="AB110" s="101">
        <v>0</v>
      </c>
      <c r="AC110" s="96" t="s">
        <v>358</v>
      </c>
      <c r="AD110" s="101">
        <v>0</v>
      </c>
      <c r="AE110" s="101">
        <v>0</v>
      </c>
      <c r="AF110" s="101">
        <v>0</v>
      </c>
      <c r="AG110" s="97">
        <v>1</v>
      </c>
      <c r="AH110" s="101">
        <v>0</v>
      </c>
      <c r="AI110" s="101">
        <v>0</v>
      </c>
    </row>
    <row r="111" spans="1:35" ht="36" x14ac:dyDescent="0.4">
      <c r="A111" s="96" t="s">
        <v>359</v>
      </c>
      <c r="B111" s="101">
        <v>0</v>
      </c>
      <c r="C111" s="101">
        <v>0</v>
      </c>
      <c r="D111" s="101">
        <v>0</v>
      </c>
      <c r="E111" s="97">
        <v>1</v>
      </c>
      <c r="F111" s="101">
        <v>0</v>
      </c>
      <c r="G111" s="101">
        <v>0</v>
      </c>
      <c r="H111" s="96" t="s">
        <v>359</v>
      </c>
      <c r="I111" s="101">
        <v>0</v>
      </c>
      <c r="J111" s="101">
        <v>0</v>
      </c>
      <c r="K111" s="101">
        <v>0</v>
      </c>
      <c r="L111" s="97">
        <v>1</v>
      </c>
      <c r="M111" s="101">
        <v>0</v>
      </c>
      <c r="N111" s="101">
        <v>0</v>
      </c>
      <c r="O111" s="96" t="s">
        <v>254</v>
      </c>
      <c r="P111" s="101">
        <v>0</v>
      </c>
      <c r="Q111" s="101">
        <v>0</v>
      </c>
      <c r="R111" s="101">
        <v>0</v>
      </c>
      <c r="S111" s="97">
        <v>1</v>
      </c>
      <c r="T111" s="101">
        <v>0</v>
      </c>
      <c r="U111" s="101">
        <v>0</v>
      </c>
      <c r="V111" s="96" t="s">
        <v>359</v>
      </c>
      <c r="W111" s="101">
        <v>0</v>
      </c>
      <c r="X111" s="101">
        <v>0</v>
      </c>
      <c r="Y111" s="101">
        <v>0</v>
      </c>
      <c r="Z111" s="97">
        <v>1</v>
      </c>
      <c r="AA111" s="101">
        <v>0</v>
      </c>
      <c r="AB111" s="101">
        <v>0</v>
      </c>
      <c r="AC111" s="96" t="s">
        <v>359</v>
      </c>
      <c r="AD111" s="101">
        <v>0</v>
      </c>
      <c r="AE111" s="101">
        <v>0</v>
      </c>
      <c r="AF111" s="101">
        <v>0</v>
      </c>
      <c r="AG111" s="97">
        <v>1</v>
      </c>
      <c r="AH111" s="101">
        <v>0</v>
      </c>
      <c r="AI111" s="101">
        <v>0</v>
      </c>
    </row>
    <row r="112" spans="1:35" ht="18" x14ac:dyDescent="0.4">
      <c r="A112" s="96" t="s">
        <v>220</v>
      </c>
      <c r="B112" s="101">
        <v>0</v>
      </c>
      <c r="C112" s="101">
        <v>0</v>
      </c>
      <c r="D112" s="101">
        <v>0</v>
      </c>
      <c r="E112" s="97">
        <v>1</v>
      </c>
      <c r="F112" s="101">
        <v>0</v>
      </c>
      <c r="G112" s="101">
        <v>0</v>
      </c>
      <c r="H112" s="96" t="s">
        <v>220</v>
      </c>
      <c r="I112" s="101">
        <v>0</v>
      </c>
      <c r="J112" s="101">
        <v>0</v>
      </c>
      <c r="K112" s="101">
        <v>0</v>
      </c>
      <c r="L112" s="97">
        <v>1</v>
      </c>
      <c r="M112" s="101">
        <v>0</v>
      </c>
      <c r="N112" s="101">
        <v>0</v>
      </c>
      <c r="O112" s="96" t="s">
        <v>279</v>
      </c>
      <c r="P112" s="101">
        <v>0</v>
      </c>
      <c r="Q112" s="101">
        <v>0</v>
      </c>
      <c r="R112" s="101">
        <v>0</v>
      </c>
      <c r="S112" s="97">
        <v>1</v>
      </c>
      <c r="T112" s="101">
        <v>0</v>
      </c>
      <c r="U112" s="101">
        <v>0</v>
      </c>
      <c r="V112" s="96" t="s">
        <v>220</v>
      </c>
      <c r="W112" s="101">
        <v>0</v>
      </c>
      <c r="X112" s="101">
        <v>0</v>
      </c>
      <c r="Y112" s="101">
        <v>0</v>
      </c>
      <c r="Z112" s="97">
        <v>1</v>
      </c>
      <c r="AA112" s="101">
        <v>0</v>
      </c>
      <c r="AB112" s="101">
        <v>0</v>
      </c>
      <c r="AC112" s="96" t="s">
        <v>220</v>
      </c>
      <c r="AD112" s="101">
        <v>0</v>
      </c>
      <c r="AE112" s="101">
        <v>0</v>
      </c>
      <c r="AF112" s="101">
        <v>0</v>
      </c>
      <c r="AG112" s="97">
        <v>1</v>
      </c>
      <c r="AH112" s="101">
        <v>0</v>
      </c>
      <c r="AI112" s="101">
        <v>0</v>
      </c>
    </row>
    <row r="113" spans="1:35" ht="18" x14ac:dyDescent="0.4">
      <c r="A113" s="96" t="s">
        <v>229</v>
      </c>
      <c r="B113" s="101">
        <v>0</v>
      </c>
      <c r="C113" s="101">
        <v>0</v>
      </c>
      <c r="D113" s="101">
        <v>0</v>
      </c>
      <c r="E113" s="97">
        <v>1</v>
      </c>
      <c r="F113" s="101">
        <v>0</v>
      </c>
      <c r="G113" s="101">
        <v>0</v>
      </c>
      <c r="H113" s="96" t="s">
        <v>229</v>
      </c>
      <c r="I113" s="101">
        <v>0</v>
      </c>
      <c r="J113" s="101">
        <v>0</v>
      </c>
      <c r="K113" s="101">
        <v>0</v>
      </c>
      <c r="L113" s="97">
        <v>1</v>
      </c>
      <c r="M113" s="101">
        <v>0</v>
      </c>
      <c r="N113" s="101">
        <v>0</v>
      </c>
      <c r="O113" s="96" t="s">
        <v>250</v>
      </c>
      <c r="P113" s="101">
        <v>0</v>
      </c>
      <c r="Q113" s="101">
        <v>0</v>
      </c>
      <c r="R113" s="101">
        <v>0</v>
      </c>
      <c r="S113" s="97">
        <v>1</v>
      </c>
      <c r="T113" s="101">
        <v>0</v>
      </c>
      <c r="U113" s="101">
        <v>0</v>
      </c>
      <c r="V113" s="96" t="s">
        <v>229</v>
      </c>
      <c r="W113" s="101">
        <v>0</v>
      </c>
      <c r="X113" s="101">
        <v>0</v>
      </c>
      <c r="Y113" s="101">
        <v>0</v>
      </c>
      <c r="Z113" s="97">
        <v>1</v>
      </c>
      <c r="AA113" s="101">
        <v>0</v>
      </c>
      <c r="AB113" s="101">
        <v>0</v>
      </c>
      <c r="AC113" s="96" t="s">
        <v>229</v>
      </c>
      <c r="AD113" s="101">
        <v>0</v>
      </c>
      <c r="AE113" s="101">
        <v>0</v>
      </c>
      <c r="AF113" s="101">
        <v>0</v>
      </c>
      <c r="AG113" s="97">
        <v>1</v>
      </c>
      <c r="AH113" s="101">
        <v>0</v>
      </c>
      <c r="AI113" s="101">
        <v>0</v>
      </c>
    </row>
    <row r="114" spans="1:35" ht="18" x14ac:dyDescent="0.4">
      <c r="A114" s="96" t="s">
        <v>238</v>
      </c>
      <c r="B114" s="101">
        <v>0</v>
      </c>
      <c r="C114" s="101">
        <v>0</v>
      </c>
      <c r="D114" s="101">
        <v>0</v>
      </c>
      <c r="E114" s="97">
        <v>1</v>
      </c>
      <c r="F114" s="101">
        <v>0</v>
      </c>
      <c r="G114" s="101">
        <v>0</v>
      </c>
      <c r="H114" s="96" t="s">
        <v>238</v>
      </c>
      <c r="I114" s="101">
        <v>0</v>
      </c>
      <c r="J114" s="101">
        <v>0</v>
      </c>
      <c r="K114" s="101">
        <v>0</v>
      </c>
      <c r="L114" s="97">
        <v>1</v>
      </c>
      <c r="M114" s="101">
        <v>0</v>
      </c>
      <c r="N114" s="101">
        <v>0</v>
      </c>
      <c r="O114" s="96" t="s">
        <v>313</v>
      </c>
      <c r="P114" s="101">
        <v>0</v>
      </c>
      <c r="Q114" s="101">
        <v>0</v>
      </c>
      <c r="R114" s="101">
        <v>0</v>
      </c>
      <c r="S114" s="97">
        <v>1</v>
      </c>
      <c r="T114" s="101">
        <v>0</v>
      </c>
      <c r="U114" s="101">
        <v>0</v>
      </c>
      <c r="V114" s="96" t="s">
        <v>238</v>
      </c>
      <c r="W114" s="101">
        <v>0</v>
      </c>
      <c r="X114" s="101">
        <v>0</v>
      </c>
      <c r="Y114" s="101">
        <v>0</v>
      </c>
      <c r="Z114" s="97">
        <v>1</v>
      </c>
      <c r="AA114" s="101">
        <v>0</v>
      </c>
      <c r="AB114" s="101">
        <v>0</v>
      </c>
      <c r="AC114" s="96" t="s">
        <v>238</v>
      </c>
      <c r="AD114" s="101">
        <v>0</v>
      </c>
      <c r="AE114" s="101">
        <v>0</v>
      </c>
      <c r="AF114" s="101">
        <v>0</v>
      </c>
      <c r="AG114" s="97">
        <v>1</v>
      </c>
      <c r="AH114" s="101">
        <v>0</v>
      </c>
      <c r="AI114" s="101">
        <v>0</v>
      </c>
    </row>
    <row r="115" spans="1:35" ht="18" x14ac:dyDescent="0.4">
      <c r="A115" s="96" t="s">
        <v>243</v>
      </c>
      <c r="B115" s="101">
        <v>0</v>
      </c>
      <c r="C115" s="101">
        <v>0</v>
      </c>
      <c r="D115" s="101">
        <v>0</v>
      </c>
      <c r="E115" s="97">
        <v>1</v>
      </c>
      <c r="F115" s="101">
        <v>0</v>
      </c>
      <c r="G115" s="101">
        <v>0</v>
      </c>
      <c r="H115" s="96" t="s">
        <v>243</v>
      </c>
      <c r="I115" s="101">
        <v>0</v>
      </c>
      <c r="J115" s="101">
        <v>0</v>
      </c>
      <c r="K115" s="101">
        <v>0</v>
      </c>
      <c r="L115" s="97">
        <v>1</v>
      </c>
      <c r="M115" s="101">
        <v>0</v>
      </c>
      <c r="N115" s="101">
        <v>0</v>
      </c>
      <c r="O115" s="96" t="s">
        <v>230</v>
      </c>
      <c r="P115" s="101">
        <v>0</v>
      </c>
      <c r="Q115" s="101">
        <v>0</v>
      </c>
      <c r="R115" s="101">
        <v>0</v>
      </c>
      <c r="S115" s="97">
        <v>1</v>
      </c>
      <c r="T115" s="101">
        <v>0</v>
      </c>
      <c r="U115" s="101">
        <v>0</v>
      </c>
      <c r="V115" s="96" t="s">
        <v>243</v>
      </c>
      <c r="W115" s="101">
        <v>0</v>
      </c>
      <c r="X115" s="101">
        <v>0</v>
      </c>
      <c r="Y115" s="101">
        <v>0</v>
      </c>
      <c r="Z115" s="97">
        <v>1</v>
      </c>
      <c r="AA115" s="101">
        <v>0</v>
      </c>
      <c r="AB115" s="101">
        <v>0</v>
      </c>
      <c r="AC115" s="96" t="s">
        <v>243</v>
      </c>
      <c r="AD115" s="101">
        <v>0</v>
      </c>
      <c r="AE115" s="101">
        <v>0</v>
      </c>
      <c r="AF115" s="101">
        <v>0</v>
      </c>
      <c r="AG115" s="97">
        <v>1</v>
      </c>
      <c r="AH115" s="101">
        <v>0</v>
      </c>
      <c r="AI115" s="101">
        <v>0</v>
      </c>
    </row>
    <row r="116" spans="1:35" ht="18" x14ac:dyDescent="0.4">
      <c r="A116" s="96" t="s">
        <v>288</v>
      </c>
      <c r="B116" s="101">
        <v>0</v>
      </c>
      <c r="C116" s="101">
        <v>0</v>
      </c>
      <c r="D116" s="101">
        <v>0</v>
      </c>
      <c r="E116" s="97">
        <v>1</v>
      </c>
      <c r="F116" s="101">
        <v>0</v>
      </c>
      <c r="G116" s="101">
        <v>0</v>
      </c>
      <c r="H116" s="96" t="s">
        <v>288</v>
      </c>
      <c r="I116" s="101">
        <v>0</v>
      </c>
      <c r="J116" s="101">
        <v>0</v>
      </c>
      <c r="K116" s="101">
        <v>0</v>
      </c>
      <c r="L116" s="97">
        <v>1</v>
      </c>
      <c r="M116" s="101">
        <v>0</v>
      </c>
      <c r="N116" s="101">
        <v>0</v>
      </c>
      <c r="O116" s="96" t="s">
        <v>358</v>
      </c>
      <c r="P116" s="101">
        <v>0</v>
      </c>
      <c r="Q116" s="101">
        <v>0</v>
      </c>
      <c r="R116" s="101">
        <v>0</v>
      </c>
      <c r="S116" s="97">
        <v>1</v>
      </c>
      <c r="T116" s="101">
        <v>0</v>
      </c>
      <c r="U116" s="101">
        <v>0</v>
      </c>
      <c r="V116" s="96" t="s">
        <v>288</v>
      </c>
      <c r="W116" s="101">
        <v>0</v>
      </c>
      <c r="X116" s="101">
        <v>0</v>
      </c>
      <c r="Y116" s="101">
        <v>0</v>
      </c>
      <c r="Z116" s="97">
        <v>1</v>
      </c>
      <c r="AA116" s="101">
        <v>0</v>
      </c>
      <c r="AB116" s="101">
        <v>0</v>
      </c>
      <c r="AC116" s="96" t="s">
        <v>288</v>
      </c>
      <c r="AD116" s="101">
        <v>0</v>
      </c>
      <c r="AE116" s="101">
        <v>0</v>
      </c>
      <c r="AF116" s="101">
        <v>0</v>
      </c>
      <c r="AG116" s="97">
        <v>1</v>
      </c>
      <c r="AH116" s="101">
        <v>0</v>
      </c>
      <c r="AI116" s="101">
        <v>0</v>
      </c>
    </row>
    <row r="117" spans="1:35" ht="36" x14ac:dyDescent="0.4">
      <c r="A117" s="96" t="s">
        <v>364</v>
      </c>
      <c r="B117" s="101">
        <v>0</v>
      </c>
      <c r="C117" s="101">
        <v>0</v>
      </c>
      <c r="D117" s="101">
        <v>0</v>
      </c>
      <c r="E117" s="97">
        <v>1</v>
      </c>
      <c r="F117" s="101">
        <v>0</v>
      </c>
      <c r="G117" s="101">
        <v>0</v>
      </c>
      <c r="H117" s="96" t="s">
        <v>364</v>
      </c>
      <c r="I117" s="101">
        <v>0</v>
      </c>
      <c r="J117" s="101">
        <v>0</v>
      </c>
      <c r="K117" s="101">
        <v>0</v>
      </c>
      <c r="L117" s="97">
        <v>1</v>
      </c>
      <c r="M117" s="101">
        <v>0</v>
      </c>
      <c r="N117" s="101">
        <v>0</v>
      </c>
      <c r="O117" s="96" t="s">
        <v>359</v>
      </c>
      <c r="P117" s="101">
        <v>0</v>
      </c>
      <c r="Q117" s="101">
        <v>0</v>
      </c>
      <c r="R117" s="101">
        <v>0</v>
      </c>
      <c r="S117" s="97">
        <v>1</v>
      </c>
      <c r="T117" s="101">
        <v>0</v>
      </c>
      <c r="U117" s="101">
        <v>0</v>
      </c>
      <c r="V117" s="96" t="s">
        <v>364</v>
      </c>
      <c r="W117" s="101">
        <v>0</v>
      </c>
      <c r="X117" s="101">
        <v>0</v>
      </c>
      <c r="Y117" s="101">
        <v>0</v>
      </c>
      <c r="Z117" s="97">
        <v>1</v>
      </c>
      <c r="AA117" s="101">
        <v>0</v>
      </c>
      <c r="AB117" s="101">
        <v>0</v>
      </c>
      <c r="AC117" s="96" t="s">
        <v>364</v>
      </c>
      <c r="AD117" s="101">
        <v>0</v>
      </c>
      <c r="AE117" s="101">
        <v>0</v>
      </c>
      <c r="AF117" s="101">
        <v>0</v>
      </c>
      <c r="AG117" s="97">
        <v>1</v>
      </c>
      <c r="AH117" s="101">
        <v>0</v>
      </c>
      <c r="AI117" s="101">
        <v>0</v>
      </c>
    </row>
    <row r="118" spans="1:35" ht="18" x14ac:dyDescent="0.4">
      <c r="A118" s="96" t="s">
        <v>365</v>
      </c>
      <c r="B118" s="101">
        <v>0</v>
      </c>
      <c r="C118" s="101">
        <v>0</v>
      </c>
      <c r="D118" s="101">
        <v>0</v>
      </c>
      <c r="E118" s="97">
        <v>1</v>
      </c>
      <c r="F118" s="101">
        <v>0</v>
      </c>
      <c r="G118" s="101">
        <v>0</v>
      </c>
      <c r="H118" s="96" t="s">
        <v>365</v>
      </c>
      <c r="I118" s="101">
        <v>0</v>
      </c>
      <c r="J118" s="101">
        <v>0</v>
      </c>
      <c r="K118" s="101">
        <v>0</v>
      </c>
      <c r="L118" s="97">
        <v>1</v>
      </c>
      <c r="M118" s="101">
        <v>0</v>
      </c>
      <c r="N118" s="101">
        <v>0</v>
      </c>
      <c r="O118" s="96" t="s">
        <v>220</v>
      </c>
      <c r="P118" s="101">
        <v>0</v>
      </c>
      <c r="Q118" s="101">
        <v>0</v>
      </c>
      <c r="R118" s="101">
        <v>0</v>
      </c>
      <c r="S118" s="97">
        <v>1</v>
      </c>
      <c r="T118" s="101">
        <v>0</v>
      </c>
      <c r="U118" s="101">
        <v>0</v>
      </c>
      <c r="V118" s="96" t="s">
        <v>365</v>
      </c>
      <c r="W118" s="101">
        <v>0</v>
      </c>
      <c r="X118" s="101">
        <v>0</v>
      </c>
      <c r="Y118" s="101">
        <v>0</v>
      </c>
      <c r="Z118" s="97">
        <v>1</v>
      </c>
      <c r="AA118" s="101">
        <v>0</v>
      </c>
      <c r="AB118" s="101">
        <v>0</v>
      </c>
      <c r="AC118" s="96" t="s">
        <v>365</v>
      </c>
      <c r="AD118" s="101">
        <v>0</v>
      </c>
      <c r="AE118" s="101">
        <v>0</v>
      </c>
      <c r="AF118" s="101">
        <v>0</v>
      </c>
      <c r="AG118" s="97">
        <v>1</v>
      </c>
      <c r="AH118" s="101">
        <v>0</v>
      </c>
      <c r="AI118" s="101">
        <v>0</v>
      </c>
    </row>
    <row r="119" spans="1:35" ht="36" x14ac:dyDescent="0.4">
      <c r="A119" s="96" t="s">
        <v>822</v>
      </c>
      <c r="B119" s="101">
        <v>0</v>
      </c>
      <c r="C119" s="101">
        <v>0</v>
      </c>
      <c r="D119" s="101">
        <v>0</v>
      </c>
      <c r="E119" s="97">
        <v>1</v>
      </c>
      <c r="F119" s="101">
        <v>0</v>
      </c>
      <c r="G119" s="101">
        <v>0</v>
      </c>
      <c r="H119" s="96" t="s">
        <v>822</v>
      </c>
      <c r="I119" s="101">
        <v>0</v>
      </c>
      <c r="J119" s="101">
        <v>0</v>
      </c>
      <c r="K119" s="101">
        <v>0</v>
      </c>
      <c r="L119" s="97">
        <v>1</v>
      </c>
      <c r="M119" s="101">
        <v>0</v>
      </c>
      <c r="N119" s="101">
        <v>0</v>
      </c>
      <c r="O119" s="96" t="s">
        <v>229</v>
      </c>
      <c r="P119" s="101">
        <v>0</v>
      </c>
      <c r="Q119" s="101">
        <v>0</v>
      </c>
      <c r="R119" s="101">
        <v>0</v>
      </c>
      <c r="S119" s="97">
        <v>1</v>
      </c>
      <c r="T119" s="101">
        <v>0</v>
      </c>
      <c r="U119" s="101">
        <v>0</v>
      </c>
      <c r="V119" s="96" t="s">
        <v>822</v>
      </c>
      <c r="W119" s="101">
        <v>0</v>
      </c>
      <c r="X119" s="101">
        <v>0</v>
      </c>
      <c r="Y119" s="101">
        <v>0</v>
      </c>
      <c r="Z119" s="97">
        <v>1</v>
      </c>
      <c r="AA119" s="101">
        <v>0</v>
      </c>
      <c r="AB119" s="101">
        <v>0</v>
      </c>
      <c r="AC119" s="96" t="s">
        <v>822</v>
      </c>
      <c r="AD119" s="101">
        <v>0</v>
      </c>
      <c r="AE119" s="101">
        <v>0</v>
      </c>
      <c r="AF119" s="101">
        <v>0</v>
      </c>
      <c r="AG119" s="97">
        <v>1</v>
      </c>
      <c r="AH119" s="101">
        <v>0</v>
      </c>
      <c r="AI119" s="101">
        <v>0</v>
      </c>
    </row>
    <row r="120" spans="1:35" ht="36" x14ac:dyDescent="0.4">
      <c r="A120" s="96" t="s">
        <v>293</v>
      </c>
      <c r="B120" s="101">
        <v>0</v>
      </c>
      <c r="C120" s="101">
        <v>0</v>
      </c>
      <c r="D120" s="101">
        <v>0</v>
      </c>
      <c r="E120" s="97">
        <v>1</v>
      </c>
      <c r="F120" s="101">
        <v>0</v>
      </c>
      <c r="G120" s="101">
        <v>0</v>
      </c>
      <c r="H120" s="96" t="s">
        <v>293</v>
      </c>
      <c r="I120" s="101">
        <v>0</v>
      </c>
      <c r="J120" s="101">
        <v>0</v>
      </c>
      <c r="K120" s="101">
        <v>0</v>
      </c>
      <c r="L120" s="97">
        <v>1</v>
      </c>
      <c r="M120" s="101">
        <v>0</v>
      </c>
      <c r="N120" s="101">
        <v>0</v>
      </c>
      <c r="O120" s="96" t="s">
        <v>238</v>
      </c>
      <c r="P120" s="101">
        <v>0</v>
      </c>
      <c r="Q120" s="101">
        <v>0</v>
      </c>
      <c r="R120" s="101">
        <v>0</v>
      </c>
      <c r="S120" s="97">
        <v>1</v>
      </c>
      <c r="T120" s="101">
        <v>0</v>
      </c>
      <c r="U120" s="101">
        <v>0</v>
      </c>
      <c r="V120" s="96" t="s">
        <v>293</v>
      </c>
      <c r="W120" s="101">
        <v>0</v>
      </c>
      <c r="X120" s="101">
        <v>0</v>
      </c>
      <c r="Y120" s="101">
        <v>0</v>
      </c>
      <c r="Z120" s="97">
        <v>1</v>
      </c>
      <c r="AA120" s="101">
        <v>0</v>
      </c>
      <c r="AB120" s="101">
        <v>0</v>
      </c>
      <c r="AC120" s="96" t="s">
        <v>293</v>
      </c>
      <c r="AD120" s="101">
        <v>0</v>
      </c>
      <c r="AE120" s="101">
        <v>0</v>
      </c>
      <c r="AF120" s="101">
        <v>0</v>
      </c>
      <c r="AG120" s="97">
        <v>1</v>
      </c>
      <c r="AH120" s="101">
        <v>0</v>
      </c>
      <c r="AI120" s="101">
        <v>0</v>
      </c>
    </row>
    <row r="121" spans="1:35" ht="18" x14ac:dyDescent="0.4">
      <c r="A121" s="96" t="s">
        <v>286</v>
      </c>
      <c r="B121" s="101">
        <v>0</v>
      </c>
      <c r="C121" s="101">
        <v>0</v>
      </c>
      <c r="D121" s="101">
        <v>0</v>
      </c>
      <c r="E121" s="97">
        <v>1</v>
      </c>
      <c r="F121" s="101">
        <v>0</v>
      </c>
      <c r="G121" s="101">
        <v>0</v>
      </c>
      <c r="H121" s="96" t="s">
        <v>286</v>
      </c>
      <c r="I121" s="101">
        <v>0</v>
      </c>
      <c r="J121" s="101">
        <v>0</v>
      </c>
      <c r="K121" s="101">
        <v>0</v>
      </c>
      <c r="L121" s="97">
        <v>1</v>
      </c>
      <c r="M121" s="101">
        <v>0</v>
      </c>
      <c r="N121" s="101">
        <v>0</v>
      </c>
      <c r="O121" s="96" t="s">
        <v>243</v>
      </c>
      <c r="P121" s="101">
        <v>0</v>
      </c>
      <c r="Q121" s="101">
        <v>0</v>
      </c>
      <c r="R121" s="101">
        <v>0</v>
      </c>
      <c r="S121" s="97">
        <v>1</v>
      </c>
      <c r="T121" s="101">
        <v>0</v>
      </c>
      <c r="U121" s="101">
        <v>0</v>
      </c>
      <c r="V121" s="96" t="s">
        <v>286</v>
      </c>
      <c r="W121" s="101">
        <v>0</v>
      </c>
      <c r="X121" s="101">
        <v>0</v>
      </c>
      <c r="Y121" s="101">
        <v>0</v>
      </c>
      <c r="Z121" s="97">
        <v>1</v>
      </c>
      <c r="AA121" s="101">
        <v>0</v>
      </c>
      <c r="AB121" s="101">
        <v>0</v>
      </c>
      <c r="AC121" s="96" t="s">
        <v>286</v>
      </c>
      <c r="AD121" s="101">
        <v>0</v>
      </c>
      <c r="AE121" s="101">
        <v>0</v>
      </c>
      <c r="AF121" s="101">
        <v>0</v>
      </c>
      <c r="AG121" s="97">
        <v>1</v>
      </c>
      <c r="AH121" s="101">
        <v>0</v>
      </c>
      <c r="AI121" s="101">
        <v>0</v>
      </c>
    </row>
    <row r="122" spans="1:35" ht="36" x14ac:dyDescent="0.4">
      <c r="A122" s="96" t="s">
        <v>366</v>
      </c>
      <c r="B122" s="101">
        <v>0</v>
      </c>
      <c r="C122" s="101">
        <v>0</v>
      </c>
      <c r="D122" s="101">
        <v>0</v>
      </c>
      <c r="E122" s="97">
        <v>1</v>
      </c>
      <c r="F122" s="101">
        <v>0</v>
      </c>
      <c r="G122" s="101">
        <v>0</v>
      </c>
      <c r="H122" s="96" t="s">
        <v>366</v>
      </c>
      <c r="I122" s="101">
        <v>0</v>
      </c>
      <c r="J122" s="101">
        <v>0</v>
      </c>
      <c r="K122" s="101">
        <v>0</v>
      </c>
      <c r="L122" s="97">
        <v>1</v>
      </c>
      <c r="M122" s="101">
        <v>0</v>
      </c>
      <c r="N122" s="101">
        <v>0</v>
      </c>
      <c r="O122" s="96" t="s">
        <v>364</v>
      </c>
      <c r="P122" s="101">
        <v>0</v>
      </c>
      <c r="Q122" s="101">
        <v>0</v>
      </c>
      <c r="R122" s="101">
        <v>0</v>
      </c>
      <c r="S122" s="97">
        <v>1</v>
      </c>
      <c r="T122" s="101">
        <v>0</v>
      </c>
      <c r="U122" s="101">
        <v>0</v>
      </c>
      <c r="V122" s="96" t="s">
        <v>366</v>
      </c>
      <c r="W122" s="101">
        <v>0</v>
      </c>
      <c r="X122" s="101">
        <v>0</v>
      </c>
      <c r="Y122" s="101">
        <v>0</v>
      </c>
      <c r="Z122" s="97">
        <v>1</v>
      </c>
      <c r="AA122" s="101">
        <v>0</v>
      </c>
      <c r="AB122" s="101">
        <v>0</v>
      </c>
      <c r="AC122" s="96" t="s">
        <v>366</v>
      </c>
      <c r="AD122" s="101">
        <v>0</v>
      </c>
      <c r="AE122" s="101">
        <v>0</v>
      </c>
      <c r="AF122" s="101">
        <v>0</v>
      </c>
      <c r="AG122" s="97">
        <v>1</v>
      </c>
      <c r="AH122" s="101">
        <v>0</v>
      </c>
      <c r="AI122" s="101">
        <v>0</v>
      </c>
    </row>
    <row r="123" spans="1:35" ht="18" x14ac:dyDescent="0.4">
      <c r="A123" s="96" t="s">
        <v>338</v>
      </c>
      <c r="B123" s="101">
        <v>0</v>
      </c>
      <c r="C123" s="101">
        <v>0</v>
      </c>
      <c r="D123" s="101">
        <v>0</v>
      </c>
      <c r="E123" s="97">
        <v>1</v>
      </c>
      <c r="F123" s="101">
        <v>0</v>
      </c>
      <c r="G123" s="101">
        <v>0</v>
      </c>
      <c r="H123" s="96" t="s">
        <v>338</v>
      </c>
      <c r="I123" s="101">
        <v>0</v>
      </c>
      <c r="J123" s="101">
        <v>0</v>
      </c>
      <c r="K123" s="101">
        <v>0</v>
      </c>
      <c r="L123" s="97">
        <v>1</v>
      </c>
      <c r="M123" s="101">
        <v>0</v>
      </c>
      <c r="N123" s="101">
        <v>0</v>
      </c>
      <c r="O123" s="96" t="s">
        <v>365</v>
      </c>
      <c r="P123" s="101">
        <v>0</v>
      </c>
      <c r="Q123" s="101">
        <v>0</v>
      </c>
      <c r="R123" s="101">
        <v>0</v>
      </c>
      <c r="S123" s="97">
        <v>1</v>
      </c>
      <c r="T123" s="101">
        <v>0</v>
      </c>
      <c r="U123" s="101">
        <v>0</v>
      </c>
      <c r="V123" s="96" t="s">
        <v>338</v>
      </c>
      <c r="W123" s="101">
        <v>0</v>
      </c>
      <c r="X123" s="101">
        <v>0</v>
      </c>
      <c r="Y123" s="101">
        <v>0</v>
      </c>
      <c r="Z123" s="97">
        <v>1</v>
      </c>
      <c r="AA123" s="101">
        <v>0</v>
      </c>
      <c r="AB123" s="101">
        <v>0</v>
      </c>
      <c r="AC123" s="96" t="s">
        <v>338</v>
      </c>
      <c r="AD123" s="101">
        <v>0</v>
      </c>
      <c r="AE123" s="101">
        <v>0</v>
      </c>
      <c r="AF123" s="101">
        <v>0</v>
      </c>
      <c r="AG123" s="97">
        <v>1</v>
      </c>
      <c r="AH123" s="101">
        <v>0</v>
      </c>
      <c r="AI123" s="101">
        <v>0</v>
      </c>
    </row>
    <row r="124" spans="1:35" ht="36" x14ac:dyDescent="0.4">
      <c r="A124" s="96" t="s">
        <v>369</v>
      </c>
      <c r="B124" s="101">
        <v>0</v>
      </c>
      <c r="C124" s="101">
        <v>0</v>
      </c>
      <c r="D124" s="101">
        <v>0</v>
      </c>
      <c r="E124" s="97">
        <v>1</v>
      </c>
      <c r="F124" s="101">
        <v>0</v>
      </c>
      <c r="G124" s="101">
        <v>0</v>
      </c>
      <c r="H124" s="96" t="s">
        <v>369</v>
      </c>
      <c r="I124" s="101">
        <v>0</v>
      </c>
      <c r="J124" s="101">
        <v>0</v>
      </c>
      <c r="K124" s="101">
        <v>0</v>
      </c>
      <c r="L124" s="97">
        <v>1</v>
      </c>
      <c r="M124" s="101">
        <v>0</v>
      </c>
      <c r="N124" s="101">
        <v>0</v>
      </c>
      <c r="O124" s="96" t="s">
        <v>822</v>
      </c>
      <c r="P124" s="101">
        <v>0</v>
      </c>
      <c r="Q124" s="101">
        <v>0</v>
      </c>
      <c r="R124" s="101">
        <v>0</v>
      </c>
      <c r="S124" s="97">
        <v>1</v>
      </c>
      <c r="T124" s="101">
        <v>0</v>
      </c>
      <c r="U124" s="101">
        <v>0</v>
      </c>
      <c r="V124" s="96" t="s">
        <v>369</v>
      </c>
      <c r="W124" s="101">
        <v>0</v>
      </c>
      <c r="X124" s="101">
        <v>0</v>
      </c>
      <c r="Y124" s="101">
        <v>0</v>
      </c>
      <c r="Z124" s="97">
        <v>1</v>
      </c>
      <c r="AA124" s="101">
        <v>0</v>
      </c>
      <c r="AB124" s="101">
        <v>0</v>
      </c>
      <c r="AC124" s="96" t="s">
        <v>369</v>
      </c>
      <c r="AD124" s="101">
        <v>0</v>
      </c>
      <c r="AE124" s="101">
        <v>0</v>
      </c>
      <c r="AF124" s="101">
        <v>0</v>
      </c>
      <c r="AG124" s="97">
        <v>1</v>
      </c>
      <c r="AH124" s="101">
        <v>0</v>
      </c>
      <c r="AI124" s="101">
        <v>0</v>
      </c>
    </row>
    <row r="125" spans="1:35" ht="36" x14ac:dyDescent="0.4">
      <c r="A125" s="96" t="s">
        <v>299</v>
      </c>
      <c r="B125" s="101">
        <v>0</v>
      </c>
      <c r="C125" s="101">
        <v>0</v>
      </c>
      <c r="D125" s="101">
        <v>0</v>
      </c>
      <c r="E125" s="97">
        <v>1</v>
      </c>
      <c r="F125" s="101">
        <v>0</v>
      </c>
      <c r="G125" s="101">
        <v>0</v>
      </c>
      <c r="H125" s="96" t="s">
        <v>299</v>
      </c>
      <c r="I125" s="101">
        <v>0</v>
      </c>
      <c r="J125" s="101">
        <v>0</v>
      </c>
      <c r="K125" s="101">
        <v>0</v>
      </c>
      <c r="L125" s="97">
        <v>1</v>
      </c>
      <c r="M125" s="101">
        <v>0</v>
      </c>
      <c r="N125" s="101">
        <v>0</v>
      </c>
      <c r="O125" s="96" t="s">
        <v>293</v>
      </c>
      <c r="P125" s="101">
        <v>0</v>
      </c>
      <c r="Q125" s="101">
        <v>0</v>
      </c>
      <c r="R125" s="101">
        <v>0</v>
      </c>
      <c r="S125" s="97">
        <v>1</v>
      </c>
      <c r="T125" s="101">
        <v>0</v>
      </c>
      <c r="U125" s="101">
        <v>0</v>
      </c>
      <c r="V125" s="96" t="s">
        <v>299</v>
      </c>
      <c r="W125" s="101">
        <v>0</v>
      </c>
      <c r="X125" s="101">
        <v>0</v>
      </c>
      <c r="Y125" s="101">
        <v>0</v>
      </c>
      <c r="Z125" s="97">
        <v>1</v>
      </c>
      <c r="AA125" s="101">
        <v>0</v>
      </c>
      <c r="AB125" s="101">
        <v>0</v>
      </c>
      <c r="AC125" s="96" t="s">
        <v>299</v>
      </c>
      <c r="AD125" s="101">
        <v>0</v>
      </c>
      <c r="AE125" s="101">
        <v>0</v>
      </c>
      <c r="AF125" s="101">
        <v>0</v>
      </c>
      <c r="AG125" s="97">
        <v>1</v>
      </c>
      <c r="AH125" s="101">
        <v>0</v>
      </c>
      <c r="AI125" s="101">
        <v>0</v>
      </c>
    </row>
    <row r="126" spans="1:35" ht="18" x14ac:dyDescent="0.4">
      <c r="A126" s="96" t="s">
        <v>304</v>
      </c>
      <c r="B126" s="101">
        <v>0</v>
      </c>
      <c r="C126" s="101">
        <v>0</v>
      </c>
      <c r="D126" s="101">
        <v>0</v>
      </c>
      <c r="E126" s="97">
        <v>1</v>
      </c>
      <c r="F126" s="101">
        <v>0</v>
      </c>
      <c r="G126" s="101">
        <v>0</v>
      </c>
      <c r="H126" s="96" t="s">
        <v>304</v>
      </c>
      <c r="I126" s="101">
        <v>0</v>
      </c>
      <c r="J126" s="101">
        <v>0</v>
      </c>
      <c r="K126" s="101">
        <v>0</v>
      </c>
      <c r="L126" s="97">
        <v>1</v>
      </c>
      <c r="M126" s="101">
        <v>0</v>
      </c>
      <c r="N126" s="101">
        <v>0</v>
      </c>
      <c r="O126" s="96" t="s">
        <v>286</v>
      </c>
      <c r="P126" s="101">
        <v>0</v>
      </c>
      <c r="Q126" s="101">
        <v>0</v>
      </c>
      <c r="R126" s="101">
        <v>0</v>
      </c>
      <c r="S126" s="97">
        <v>1</v>
      </c>
      <c r="T126" s="101">
        <v>0</v>
      </c>
      <c r="U126" s="101">
        <v>0</v>
      </c>
      <c r="V126" s="96" t="s">
        <v>304</v>
      </c>
      <c r="W126" s="101">
        <v>0</v>
      </c>
      <c r="X126" s="101">
        <v>0</v>
      </c>
      <c r="Y126" s="101">
        <v>0</v>
      </c>
      <c r="Z126" s="97">
        <v>1</v>
      </c>
      <c r="AA126" s="101">
        <v>0</v>
      </c>
      <c r="AB126" s="101">
        <v>0</v>
      </c>
      <c r="AC126" s="96" t="s">
        <v>304</v>
      </c>
      <c r="AD126" s="101">
        <v>0</v>
      </c>
      <c r="AE126" s="101">
        <v>0</v>
      </c>
      <c r="AF126" s="101">
        <v>0</v>
      </c>
      <c r="AG126" s="97">
        <v>1</v>
      </c>
      <c r="AH126" s="101">
        <v>0</v>
      </c>
      <c r="AI126" s="101">
        <v>0</v>
      </c>
    </row>
    <row r="127" spans="1:35" ht="18" x14ac:dyDescent="0.4">
      <c r="A127" s="96" t="s">
        <v>317</v>
      </c>
      <c r="B127" s="101">
        <v>0</v>
      </c>
      <c r="C127" s="101">
        <v>0</v>
      </c>
      <c r="D127" s="101">
        <v>0</v>
      </c>
      <c r="E127" s="97">
        <v>1</v>
      </c>
      <c r="F127" s="101">
        <v>0</v>
      </c>
      <c r="G127" s="101">
        <v>0</v>
      </c>
      <c r="H127" s="96" t="s">
        <v>317</v>
      </c>
      <c r="I127" s="101">
        <v>0</v>
      </c>
      <c r="J127" s="101">
        <v>0</v>
      </c>
      <c r="K127" s="101">
        <v>0</v>
      </c>
      <c r="L127" s="97">
        <v>1</v>
      </c>
      <c r="M127" s="101">
        <v>0</v>
      </c>
      <c r="N127" s="101">
        <v>0</v>
      </c>
      <c r="O127" s="96" t="s">
        <v>366</v>
      </c>
      <c r="P127" s="101">
        <v>0</v>
      </c>
      <c r="Q127" s="101">
        <v>0</v>
      </c>
      <c r="R127" s="101">
        <v>0</v>
      </c>
      <c r="S127" s="97">
        <v>1</v>
      </c>
      <c r="T127" s="101">
        <v>0</v>
      </c>
      <c r="U127" s="101">
        <v>0</v>
      </c>
      <c r="V127" s="96" t="s">
        <v>317</v>
      </c>
      <c r="W127" s="101">
        <v>0</v>
      </c>
      <c r="X127" s="101">
        <v>0</v>
      </c>
      <c r="Y127" s="101">
        <v>0</v>
      </c>
      <c r="Z127" s="97">
        <v>1</v>
      </c>
      <c r="AA127" s="101">
        <v>0</v>
      </c>
      <c r="AB127" s="101">
        <v>0</v>
      </c>
      <c r="AC127" s="96" t="s">
        <v>317</v>
      </c>
      <c r="AD127" s="101">
        <v>0</v>
      </c>
      <c r="AE127" s="101">
        <v>0</v>
      </c>
      <c r="AF127" s="101">
        <v>0</v>
      </c>
      <c r="AG127" s="97">
        <v>1</v>
      </c>
      <c r="AH127" s="101">
        <v>0</v>
      </c>
      <c r="AI127" s="101">
        <v>0</v>
      </c>
    </row>
    <row r="128" spans="1:35" ht="18" x14ac:dyDescent="0.4">
      <c r="A128" s="96" t="s">
        <v>373</v>
      </c>
      <c r="B128" s="101">
        <v>0</v>
      </c>
      <c r="C128" s="101">
        <v>0</v>
      </c>
      <c r="D128" s="101">
        <v>0</v>
      </c>
      <c r="E128" s="97">
        <v>1</v>
      </c>
      <c r="F128" s="101">
        <v>0</v>
      </c>
      <c r="G128" s="101">
        <v>0</v>
      </c>
      <c r="H128" s="96" t="s">
        <v>373</v>
      </c>
      <c r="I128" s="101">
        <v>0</v>
      </c>
      <c r="J128" s="101">
        <v>0</v>
      </c>
      <c r="K128" s="101">
        <v>0</v>
      </c>
      <c r="L128" s="97">
        <v>1</v>
      </c>
      <c r="M128" s="101">
        <v>0</v>
      </c>
      <c r="N128" s="101">
        <v>0</v>
      </c>
      <c r="O128" s="96" t="s">
        <v>338</v>
      </c>
      <c r="P128" s="101">
        <v>0</v>
      </c>
      <c r="Q128" s="101">
        <v>0</v>
      </c>
      <c r="R128" s="101">
        <v>0</v>
      </c>
      <c r="S128" s="97">
        <v>1</v>
      </c>
      <c r="T128" s="101">
        <v>0</v>
      </c>
      <c r="U128" s="101">
        <v>0</v>
      </c>
      <c r="V128" s="96" t="s">
        <v>373</v>
      </c>
      <c r="W128" s="101">
        <v>0</v>
      </c>
      <c r="X128" s="101">
        <v>0</v>
      </c>
      <c r="Y128" s="101">
        <v>0</v>
      </c>
      <c r="Z128" s="97">
        <v>1</v>
      </c>
      <c r="AA128" s="101">
        <v>0</v>
      </c>
      <c r="AB128" s="101">
        <v>0</v>
      </c>
      <c r="AC128" s="96" t="s">
        <v>373</v>
      </c>
      <c r="AD128" s="101">
        <v>0</v>
      </c>
      <c r="AE128" s="101">
        <v>0</v>
      </c>
      <c r="AF128" s="101">
        <v>0</v>
      </c>
      <c r="AG128" s="97">
        <v>1</v>
      </c>
      <c r="AH128" s="101">
        <v>0</v>
      </c>
      <c r="AI128" s="101">
        <v>0</v>
      </c>
    </row>
    <row r="129" spans="1:35" ht="18" x14ac:dyDescent="0.4">
      <c r="A129" s="96" t="s">
        <v>298</v>
      </c>
      <c r="B129" s="101">
        <v>0</v>
      </c>
      <c r="C129" s="101">
        <v>0</v>
      </c>
      <c r="D129" s="101">
        <v>0</v>
      </c>
      <c r="E129" s="97">
        <v>1</v>
      </c>
      <c r="F129" s="101">
        <v>0</v>
      </c>
      <c r="G129" s="101">
        <v>0</v>
      </c>
      <c r="H129" s="96" t="s">
        <v>298</v>
      </c>
      <c r="I129" s="101">
        <v>0</v>
      </c>
      <c r="J129" s="101">
        <v>0</v>
      </c>
      <c r="K129" s="101">
        <v>0</v>
      </c>
      <c r="L129" s="97">
        <v>1</v>
      </c>
      <c r="M129" s="101">
        <v>0</v>
      </c>
      <c r="N129" s="101">
        <v>0</v>
      </c>
      <c r="O129" s="96" t="s">
        <v>369</v>
      </c>
      <c r="P129" s="101">
        <v>0</v>
      </c>
      <c r="Q129" s="101">
        <v>0</v>
      </c>
      <c r="R129" s="101">
        <v>0</v>
      </c>
      <c r="S129" s="97">
        <v>1</v>
      </c>
      <c r="T129" s="101">
        <v>0</v>
      </c>
      <c r="U129" s="101">
        <v>0</v>
      </c>
      <c r="V129" s="96" t="s">
        <v>298</v>
      </c>
      <c r="W129" s="101">
        <v>0</v>
      </c>
      <c r="X129" s="101">
        <v>0</v>
      </c>
      <c r="Y129" s="101">
        <v>0</v>
      </c>
      <c r="Z129" s="97">
        <v>1</v>
      </c>
      <c r="AA129" s="101">
        <v>0</v>
      </c>
      <c r="AB129" s="101">
        <v>0</v>
      </c>
      <c r="AC129" s="96" t="s">
        <v>298</v>
      </c>
      <c r="AD129" s="101">
        <v>0</v>
      </c>
      <c r="AE129" s="101">
        <v>0</v>
      </c>
      <c r="AF129" s="101">
        <v>0</v>
      </c>
      <c r="AG129" s="97">
        <v>1</v>
      </c>
      <c r="AH129" s="101">
        <v>0</v>
      </c>
      <c r="AI129" s="101">
        <v>0</v>
      </c>
    </row>
    <row r="130" spans="1:35" ht="18" x14ac:dyDescent="0.4">
      <c r="A130" s="96" t="s">
        <v>622</v>
      </c>
      <c r="B130" s="101">
        <v>0</v>
      </c>
      <c r="C130" s="101">
        <v>0</v>
      </c>
      <c r="D130" s="101">
        <v>0</v>
      </c>
      <c r="E130" s="97">
        <v>1</v>
      </c>
      <c r="F130" s="101">
        <v>0</v>
      </c>
      <c r="G130" s="101">
        <v>0</v>
      </c>
      <c r="H130" s="96" t="s">
        <v>622</v>
      </c>
      <c r="I130" s="101">
        <v>0</v>
      </c>
      <c r="J130" s="101">
        <v>0</v>
      </c>
      <c r="K130" s="101">
        <v>0</v>
      </c>
      <c r="L130" s="97">
        <v>1</v>
      </c>
      <c r="M130" s="101">
        <v>0</v>
      </c>
      <c r="N130" s="101">
        <v>0</v>
      </c>
      <c r="O130" s="96" t="s">
        <v>299</v>
      </c>
      <c r="P130" s="101">
        <v>0</v>
      </c>
      <c r="Q130" s="101">
        <v>0</v>
      </c>
      <c r="R130" s="101">
        <v>0</v>
      </c>
      <c r="S130" s="97">
        <v>1</v>
      </c>
      <c r="T130" s="101">
        <v>0</v>
      </c>
      <c r="U130" s="101">
        <v>0</v>
      </c>
      <c r="V130" s="96" t="s">
        <v>622</v>
      </c>
      <c r="W130" s="101">
        <v>0</v>
      </c>
      <c r="X130" s="101">
        <v>0</v>
      </c>
      <c r="Y130" s="101">
        <v>0</v>
      </c>
      <c r="Z130" s="97">
        <v>1</v>
      </c>
      <c r="AA130" s="101">
        <v>0</v>
      </c>
      <c r="AB130" s="101">
        <v>0</v>
      </c>
      <c r="AC130" s="96" t="s">
        <v>622</v>
      </c>
      <c r="AD130" s="101">
        <v>0</v>
      </c>
      <c r="AE130" s="101">
        <v>0</v>
      </c>
      <c r="AF130" s="101">
        <v>0</v>
      </c>
      <c r="AG130" s="97">
        <v>1</v>
      </c>
      <c r="AH130" s="101">
        <v>0</v>
      </c>
      <c r="AI130" s="101">
        <v>0</v>
      </c>
    </row>
    <row r="131" spans="1:35" ht="18" x14ac:dyDescent="0.4">
      <c r="A131" s="96" t="s">
        <v>375</v>
      </c>
      <c r="B131" s="101">
        <v>0</v>
      </c>
      <c r="C131" s="101">
        <v>0</v>
      </c>
      <c r="D131" s="101">
        <v>0</v>
      </c>
      <c r="E131" s="97">
        <v>1</v>
      </c>
      <c r="F131" s="101">
        <v>0</v>
      </c>
      <c r="G131" s="101">
        <v>0</v>
      </c>
      <c r="H131" s="96" t="s">
        <v>375</v>
      </c>
      <c r="I131" s="101">
        <v>0</v>
      </c>
      <c r="J131" s="101">
        <v>0</v>
      </c>
      <c r="K131" s="101">
        <v>0</v>
      </c>
      <c r="L131" s="97">
        <v>1</v>
      </c>
      <c r="M131" s="101">
        <v>0</v>
      </c>
      <c r="N131" s="101">
        <v>0</v>
      </c>
      <c r="O131" s="96" t="s">
        <v>304</v>
      </c>
      <c r="P131" s="101">
        <v>0</v>
      </c>
      <c r="Q131" s="101">
        <v>0</v>
      </c>
      <c r="R131" s="101">
        <v>0</v>
      </c>
      <c r="S131" s="97">
        <v>1</v>
      </c>
      <c r="T131" s="101">
        <v>0</v>
      </c>
      <c r="U131" s="101">
        <v>0</v>
      </c>
      <c r="V131" s="96" t="s">
        <v>375</v>
      </c>
      <c r="W131" s="101">
        <v>0</v>
      </c>
      <c r="X131" s="101">
        <v>0</v>
      </c>
      <c r="Y131" s="101">
        <v>0</v>
      </c>
      <c r="Z131" s="97">
        <v>1</v>
      </c>
      <c r="AA131" s="101">
        <v>0</v>
      </c>
      <c r="AB131" s="101">
        <v>0</v>
      </c>
      <c r="AC131" s="96" t="s">
        <v>375</v>
      </c>
      <c r="AD131" s="101">
        <v>0</v>
      </c>
      <c r="AE131" s="101">
        <v>0</v>
      </c>
      <c r="AF131" s="101">
        <v>0</v>
      </c>
      <c r="AG131" s="97">
        <v>1</v>
      </c>
      <c r="AH131" s="101">
        <v>0</v>
      </c>
      <c r="AI131" s="101">
        <v>0</v>
      </c>
    </row>
    <row r="132" spans="1:35" ht="18" x14ac:dyDescent="0.4">
      <c r="A132" s="96" t="s">
        <v>273</v>
      </c>
      <c r="B132" s="101">
        <v>0</v>
      </c>
      <c r="C132" s="101">
        <v>0</v>
      </c>
      <c r="D132" s="101">
        <v>0</v>
      </c>
      <c r="E132" s="97">
        <v>1</v>
      </c>
      <c r="F132" s="101">
        <v>0</v>
      </c>
      <c r="G132" s="101">
        <v>0</v>
      </c>
      <c r="H132" s="96" t="s">
        <v>273</v>
      </c>
      <c r="I132" s="101">
        <v>0</v>
      </c>
      <c r="J132" s="101">
        <v>0</v>
      </c>
      <c r="K132" s="101">
        <v>0</v>
      </c>
      <c r="L132" s="97">
        <v>1</v>
      </c>
      <c r="M132" s="101">
        <v>0</v>
      </c>
      <c r="N132" s="101">
        <v>0</v>
      </c>
      <c r="O132" s="96" t="s">
        <v>317</v>
      </c>
      <c r="P132" s="101">
        <v>0</v>
      </c>
      <c r="Q132" s="101">
        <v>0</v>
      </c>
      <c r="R132" s="101">
        <v>0</v>
      </c>
      <c r="S132" s="97">
        <v>1</v>
      </c>
      <c r="T132" s="101">
        <v>0</v>
      </c>
      <c r="U132" s="101">
        <v>0</v>
      </c>
      <c r="V132" s="96" t="s">
        <v>273</v>
      </c>
      <c r="W132" s="101">
        <v>0</v>
      </c>
      <c r="X132" s="101">
        <v>0</v>
      </c>
      <c r="Y132" s="101">
        <v>0</v>
      </c>
      <c r="Z132" s="97">
        <v>1</v>
      </c>
      <c r="AA132" s="101">
        <v>0</v>
      </c>
      <c r="AB132" s="101">
        <v>0</v>
      </c>
      <c r="AC132" s="96" t="s">
        <v>273</v>
      </c>
      <c r="AD132" s="101">
        <v>0</v>
      </c>
      <c r="AE132" s="101">
        <v>0</v>
      </c>
      <c r="AF132" s="101">
        <v>0</v>
      </c>
      <c r="AG132" s="97">
        <v>1</v>
      </c>
      <c r="AH132" s="101">
        <v>0</v>
      </c>
      <c r="AI132" s="101">
        <v>0</v>
      </c>
    </row>
    <row r="133" spans="1:35" ht="18" x14ac:dyDescent="0.4">
      <c r="A133" s="96" t="s">
        <v>258</v>
      </c>
      <c r="B133" s="101">
        <v>0</v>
      </c>
      <c r="C133" s="101">
        <v>0</v>
      </c>
      <c r="D133" s="101">
        <v>0</v>
      </c>
      <c r="E133" s="97">
        <v>1</v>
      </c>
      <c r="F133" s="101">
        <v>0</v>
      </c>
      <c r="G133" s="101">
        <v>0</v>
      </c>
      <c r="H133" s="96" t="s">
        <v>258</v>
      </c>
      <c r="I133" s="101">
        <v>0</v>
      </c>
      <c r="J133" s="101">
        <v>0</v>
      </c>
      <c r="K133" s="101">
        <v>0</v>
      </c>
      <c r="L133" s="97">
        <v>1</v>
      </c>
      <c r="M133" s="101">
        <v>0</v>
      </c>
      <c r="N133" s="101">
        <v>0</v>
      </c>
      <c r="O133" s="96" t="s">
        <v>373</v>
      </c>
      <c r="P133" s="101">
        <v>0</v>
      </c>
      <c r="Q133" s="101">
        <v>0</v>
      </c>
      <c r="R133" s="101">
        <v>0</v>
      </c>
      <c r="S133" s="97">
        <v>1</v>
      </c>
      <c r="T133" s="101">
        <v>0</v>
      </c>
      <c r="U133" s="101">
        <v>0</v>
      </c>
      <c r="V133" s="96" t="s">
        <v>258</v>
      </c>
      <c r="W133" s="101">
        <v>0</v>
      </c>
      <c r="X133" s="101">
        <v>0</v>
      </c>
      <c r="Y133" s="101">
        <v>0</v>
      </c>
      <c r="Z133" s="97">
        <v>1</v>
      </c>
      <c r="AA133" s="101">
        <v>0</v>
      </c>
      <c r="AB133" s="101">
        <v>0</v>
      </c>
      <c r="AC133" s="96" t="s">
        <v>258</v>
      </c>
      <c r="AD133" s="101">
        <v>0</v>
      </c>
      <c r="AE133" s="101">
        <v>0</v>
      </c>
      <c r="AF133" s="101">
        <v>0</v>
      </c>
      <c r="AG133" s="97">
        <v>1</v>
      </c>
      <c r="AH133" s="101">
        <v>0</v>
      </c>
      <c r="AI133" s="101">
        <v>0</v>
      </c>
    </row>
    <row r="134" spans="1:35" ht="18" x14ac:dyDescent="0.4">
      <c r="A134" s="96" t="s">
        <v>627</v>
      </c>
      <c r="B134" s="101">
        <v>0</v>
      </c>
      <c r="C134" s="101">
        <v>0</v>
      </c>
      <c r="D134" s="101">
        <v>0</v>
      </c>
      <c r="E134" s="97">
        <v>1</v>
      </c>
      <c r="F134" s="101">
        <v>0</v>
      </c>
      <c r="G134" s="101">
        <v>0</v>
      </c>
      <c r="H134" s="96" t="s">
        <v>627</v>
      </c>
      <c r="I134" s="101">
        <v>0</v>
      </c>
      <c r="J134" s="101">
        <v>0</v>
      </c>
      <c r="K134" s="101">
        <v>0</v>
      </c>
      <c r="L134" s="97">
        <v>1</v>
      </c>
      <c r="M134" s="101">
        <v>0</v>
      </c>
      <c r="N134" s="101">
        <v>0</v>
      </c>
      <c r="O134" s="96" t="s">
        <v>298</v>
      </c>
      <c r="P134" s="101">
        <v>0</v>
      </c>
      <c r="Q134" s="101">
        <v>0</v>
      </c>
      <c r="R134" s="101">
        <v>0</v>
      </c>
      <c r="S134" s="97">
        <v>1</v>
      </c>
      <c r="T134" s="101">
        <v>0</v>
      </c>
      <c r="U134" s="101">
        <v>0</v>
      </c>
      <c r="V134" s="96" t="s">
        <v>627</v>
      </c>
      <c r="W134" s="101">
        <v>0</v>
      </c>
      <c r="X134" s="101">
        <v>0</v>
      </c>
      <c r="Y134" s="101">
        <v>0</v>
      </c>
      <c r="Z134" s="97">
        <v>1</v>
      </c>
      <c r="AA134" s="101">
        <v>0</v>
      </c>
      <c r="AB134" s="101">
        <v>0</v>
      </c>
      <c r="AC134" s="96" t="s">
        <v>627</v>
      </c>
      <c r="AD134" s="101">
        <v>0</v>
      </c>
      <c r="AE134" s="101">
        <v>0</v>
      </c>
      <c r="AF134" s="101">
        <v>0</v>
      </c>
      <c r="AG134" s="97">
        <v>1</v>
      </c>
      <c r="AH134" s="101">
        <v>0</v>
      </c>
      <c r="AI134" s="101">
        <v>0</v>
      </c>
    </row>
    <row r="135" spans="1:35" ht="36" x14ac:dyDescent="0.4">
      <c r="A135" s="96" t="s">
        <v>264</v>
      </c>
      <c r="B135" s="101">
        <v>0</v>
      </c>
      <c r="C135" s="101">
        <v>0</v>
      </c>
      <c r="D135" s="101">
        <v>0</v>
      </c>
      <c r="E135" s="97">
        <v>1</v>
      </c>
      <c r="F135" s="101">
        <v>0</v>
      </c>
      <c r="G135" s="101">
        <v>0</v>
      </c>
      <c r="H135" s="96" t="s">
        <v>264</v>
      </c>
      <c r="I135" s="101">
        <v>0</v>
      </c>
      <c r="J135" s="101">
        <v>0</v>
      </c>
      <c r="K135" s="101">
        <v>0</v>
      </c>
      <c r="L135" s="97">
        <v>1</v>
      </c>
      <c r="M135" s="101">
        <v>0</v>
      </c>
      <c r="N135" s="101">
        <v>0</v>
      </c>
      <c r="O135" s="96" t="s">
        <v>375</v>
      </c>
      <c r="P135" s="101">
        <v>0</v>
      </c>
      <c r="Q135" s="101">
        <v>0</v>
      </c>
      <c r="R135" s="101">
        <v>0</v>
      </c>
      <c r="S135" s="97">
        <v>1</v>
      </c>
      <c r="T135" s="101">
        <v>0</v>
      </c>
      <c r="U135" s="101">
        <v>0</v>
      </c>
      <c r="V135" s="96" t="s">
        <v>264</v>
      </c>
      <c r="W135" s="101">
        <v>0</v>
      </c>
      <c r="X135" s="101">
        <v>0</v>
      </c>
      <c r="Y135" s="101">
        <v>0</v>
      </c>
      <c r="Z135" s="97">
        <v>1</v>
      </c>
      <c r="AA135" s="101">
        <v>0</v>
      </c>
      <c r="AB135" s="101">
        <v>0</v>
      </c>
      <c r="AC135" s="96" t="s">
        <v>264</v>
      </c>
      <c r="AD135" s="101">
        <v>0</v>
      </c>
      <c r="AE135" s="101">
        <v>0</v>
      </c>
      <c r="AF135" s="101">
        <v>0</v>
      </c>
      <c r="AG135" s="97">
        <v>1</v>
      </c>
      <c r="AH135" s="101">
        <v>0</v>
      </c>
      <c r="AI135" s="101">
        <v>0</v>
      </c>
    </row>
    <row r="136" spans="1:35" ht="18" x14ac:dyDescent="0.4">
      <c r="A136" s="96" t="s">
        <v>376</v>
      </c>
      <c r="B136" s="101">
        <v>0</v>
      </c>
      <c r="C136" s="101">
        <v>0</v>
      </c>
      <c r="D136" s="101">
        <v>0</v>
      </c>
      <c r="E136" s="97">
        <v>1</v>
      </c>
      <c r="F136" s="101">
        <v>0</v>
      </c>
      <c r="G136" s="101">
        <v>0</v>
      </c>
      <c r="H136" s="96" t="s">
        <v>376</v>
      </c>
      <c r="I136" s="101">
        <v>0</v>
      </c>
      <c r="J136" s="101">
        <v>0</v>
      </c>
      <c r="K136" s="101">
        <v>0</v>
      </c>
      <c r="L136" s="97">
        <v>1</v>
      </c>
      <c r="M136" s="101">
        <v>0</v>
      </c>
      <c r="N136" s="101">
        <v>0</v>
      </c>
      <c r="O136" s="96" t="s">
        <v>376</v>
      </c>
      <c r="P136" s="101">
        <v>0</v>
      </c>
      <c r="Q136" s="101">
        <v>0</v>
      </c>
      <c r="R136" s="101">
        <v>0</v>
      </c>
      <c r="S136" s="97">
        <v>1</v>
      </c>
      <c r="T136" s="101">
        <v>0</v>
      </c>
      <c r="U136" s="101">
        <v>0</v>
      </c>
      <c r="V136" s="96" t="s">
        <v>376</v>
      </c>
      <c r="W136" s="101">
        <v>0</v>
      </c>
      <c r="X136" s="101">
        <v>0</v>
      </c>
      <c r="Y136" s="101">
        <v>0</v>
      </c>
      <c r="Z136" s="97">
        <v>1</v>
      </c>
      <c r="AA136" s="101">
        <v>0</v>
      </c>
      <c r="AB136" s="101">
        <v>0</v>
      </c>
      <c r="AC136" s="96" t="s">
        <v>376</v>
      </c>
      <c r="AD136" s="101">
        <v>0</v>
      </c>
      <c r="AE136" s="101">
        <v>0</v>
      </c>
      <c r="AF136" s="101">
        <v>0</v>
      </c>
      <c r="AG136" s="97">
        <v>1</v>
      </c>
      <c r="AH136" s="101">
        <v>0</v>
      </c>
      <c r="AI136" s="101">
        <v>0</v>
      </c>
    </row>
    <row r="137" spans="1:35" ht="18" x14ac:dyDescent="0.4">
      <c r="A137" s="96" t="s">
        <v>823</v>
      </c>
      <c r="B137" s="101">
        <v>0</v>
      </c>
      <c r="C137" s="101">
        <v>0</v>
      </c>
      <c r="D137" s="101">
        <v>0</v>
      </c>
      <c r="E137" s="97">
        <v>1</v>
      </c>
      <c r="F137" s="101">
        <v>0</v>
      </c>
      <c r="G137" s="101">
        <v>0</v>
      </c>
      <c r="H137" s="96" t="s">
        <v>823</v>
      </c>
      <c r="I137" s="101">
        <v>0</v>
      </c>
      <c r="J137" s="101">
        <v>0</v>
      </c>
      <c r="K137" s="101">
        <v>0</v>
      </c>
      <c r="L137" s="97">
        <v>1</v>
      </c>
      <c r="M137" s="101">
        <v>0</v>
      </c>
      <c r="N137" s="101">
        <v>0</v>
      </c>
      <c r="O137" s="96" t="s">
        <v>823</v>
      </c>
      <c r="P137" s="101">
        <v>0</v>
      </c>
      <c r="Q137" s="101">
        <v>0</v>
      </c>
      <c r="R137" s="101">
        <v>0</v>
      </c>
      <c r="S137" s="97">
        <v>1</v>
      </c>
      <c r="T137" s="101">
        <v>0</v>
      </c>
      <c r="U137" s="101">
        <v>0</v>
      </c>
      <c r="V137" s="96" t="s">
        <v>823</v>
      </c>
      <c r="W137" s="101">
        <v>0</v>
      </c>
      <c r="X137" s="101">
        <v>0</v>
      </c>
      <c r="Y137" s="101">
        <v>0</v>
      </c>
      <c r="Z137" s="97">
        <v>1</v>
      </c>
      <c r="AA137" s="101">
        <v>0</v>
      </c>
      <c r="AB137" s="101">
        <v>0</v>
      </c>
      <c r="AC137" s="96" t="s">
        <v>823</v>
      </c>
      <c r="AD137" s="101">
        <v>0</v>
      </c>
      <c r="AE137" s="101">
        <v>0</v>
      </c>
      <c r="AF137" s="101">
        <v>0</v>
      </c>
      <c r="AG137" s="97">
        <v>1</v>
      </c>
      <c r="AH137" s="101">
        <v>0</v>
      </c>
      <c r="AI137" s="101">
        <v>0</v>
      </c>
    </row>
    <row r="138" spans="1:35" ht="18" x14ac:dyDescent="0.4">
      <c r="A138" s="96" t="s">
        <v>824</v>
      </c>
      <c r="B138" s="101">
        <v>0</v>
      </c>
      <c r="C138" s="101">
        <v>0</v>
      </c>
      <c r="D138" s="101">
        <v>0</v>
      </c>
      <c r="E138" s="97">
        <v>1</v>
      </c>
      <c r="F138" s="101">
        <v>0</v>
      </c>
      <c r="G138" s="101">
        <v>0</v>
      </c>
      <c r="H138" s="96" t="s">
        <v>824</v>
      </c>
      <c r="I138" s="101">
        <v>0</v>
      </c>
      <c r="J138" s="101">
        <v>0</v>
      </c>
      <c r="K138" s="101">
        <v>0</v>
      </c>
      <c r="L138" s="97">
        <v>1</v>
      </c>
      <c r="M138" s="101">
        <v>0</v>
      </c>
      <c r="N138" s="101">
        <v>0</v>
      </c>
      <c r="O138" s="96" t="s">
        <v>824</v>
      </c>
      <c r="P138" s="101">
        <v>0</v>
      </c>
      <c r="Q138" s="101">
        <v>0</v>
      </c>
      <c r="R138" s="101">
        <v>0</v>
      </c>
      <c r="S138" s="97">
        <v>1</v>
      </c>
      <c r="T138" s="101">
        <v>0</v>
      </c>
      <c r="U138" s="101">
        <v>0</v>
      </c>
      <c r="V138" s="96" t="s">
        <v>824</v>
      </c>
      <c r="W138" s="101">
        <v>0</v>
      </c>
      <c r="X138" s="101">
        <v>0</v>
      </c>
      <c r="Y138" s="101">
        <v>0</v>
      </c>
      <c r="Z138" s="97">
        <v>1</v>
      </c>
      <c r="AA138" s="101">
        <v>0</v>
      </c>
      <c r="AB138" s="101">
        <v>0</v>
      </c>
      <c r="AC138" s="96" t="s">
        <v>824</v>
      </c>
      <c r="AD138" s="101">
        <v>0</v>
      </c>
      <c r="AE138" s="101">
        <v>0</v>
      </c>
      <c r="AF138" s="101">
        <v>0</v>
      </c>
      <c r="AG138" s="97">
        <v>1</v>
      </c>
      <c r="AH138" s="101">
        <v>0</v>
      </c>
      <c r="AI138" s="101">
        <v>0</v>
      </c>
    </row>
    <row r="139" spans="1:35" ht="18" x14ac:dyDescent="0.4">
      <c r="A139" s="96" t="s">
        <v>378</v>
      </c>
      <c r="B139" s="101">
        <v>0</v>
      </c>
      <c r="C139" s="101">
        <v>0</v>
      </c>
      <c r="D139" s="101">
        <v>0</v>
      </c>
      <c r="E139" s="97">
        <v>1</v>
      </c>
      <c r="F139" s="101">
        <v>0</v>
      </c>
      <c r="G139" s="101">
        <v>0</v>
      </c>
      <c r="H139" s="96" t="s">
        <v>378</v>
      </c>
      <c r="I139" s="101">
        <v>0</v>
      </c>
      <c r="J139" s="101">
        <v>0</v>
      </c>
      <c r="K139" s="101">
        <v>0</v>
      </c>
      <c r="L139" s="97">
        <v>1</v>
      </c>
      <c r="M139" s="101">
        <v>0</v>
      </c>
      <c r="N139" s="101">
        <v>0</v>
      </c>
      <c r="O139" s="96" t="s">
        <v>378</v>
      </c>
      <c r="P139" s="101">
        <v>0</v>
      </c>
      <c r="Q139" s="101">
        <v>0</v>
      </c>
      <c r="R139" s="101">
        <v>0</v>
      </c>
      <c r="S139" s="97">
        <v>1</v>
      </c>
      <c r="T139" s="101">
        <v>0</v>
      </c>
      <c r="U139" s="101">
        <v>0</v>
      </c>
      <c r="V139" s="96" t="s">
        <v>378</v>
      </c>
      <c r="W139" s="101">
        <v>0</v>
      </c>
      <c r="X139" s="101">
        <v>0</v>
      </c>
      <c r="Y139" s="101">
        <v>0</v>
      </c>
      <c r="Z139" s="97">
        <v>1</v>
      </c>
      <c r="AA139" s="101">
        <v>0</v>
      </c>
      <c r="AB139" s="101">
        <v>0</v>
      </c>
      <c r="AC139" s="96" t="s">
        <v>378</v>
      </c>
      <c r="AD139" s="101">
        <v>0</v>
      </c>
      <c r="AE139" s="101">
        <v>0</v>
      </c>
      <c r="AF139" s="101">
        <v>0</v>
      </c>
      <c r="AG139" s="97">
        <v>1</v>
      </c>
      <c r="AH139" s="101">
        <v>0</v>
      </c>
      <c r="AI139" s="101">
        <v>0</v>
      </c>
    </row>
    <row r="140" spans="1:35" ht="18" x14ac:dyDescent="0.4">
      <c r="A140" s="96" t="s">
        <v>260</v>
      </c>
      <c r="B140" s="101">
        <v>0</v>
      </c>
      <c r="C140" s="101">
        <v>0</v>
      </c>
      <c r="D140" s="101">
        <v>0</v>
      </c>
      <c r="E140" s="97">
        <v>1</v>
      </c>
      <c r="F140" s="101">
        <v>0</v>
      </c>
      <c r="G140" s="101">
        <v>0</v>
      </c>
      <c r="H140" s="96" t="s">
        <v>260</v>
      </c>
      <c r="I140" s="101">
        <v>0</v>
      </c>
      <c r="J140" s="101">
        <v>0</v>
      </c>
      <c r="K140" s="101">
        <v>0</v>
      </c>
      <c r="L140" s="97">
        <v>1</v>
      </c>
      <c r="M140" s="101">
        <v>0</v>
      </c>
      <c r="N140" s="101">
        <v>0</v>
      </c>
      <c r="O140" s="96" t="s">
        <v>260</v>
      </c>
      <c r="P140" s="101">
        <v>0</v>
      </c>
      <c r="Q140" s="101">
        <v>0</v>
      </c>
      <c r="R140" s="101">
        <v>0</v>
      </c>
      <c r="S140" s="97">
        <v>1</v>
      </c>
      <c r="T140" s="101">
        <v>0</v>
      </c>
      <c r="U140" s="101">
        <v>0</v>
      </c>
      <c r="V140" s="96" t="s">
        <v>260</v>
      </c>
      <c r="W140" s="101">
        <v>0</v>
      </c>
      <c r="X140" s="101">
        <v>0</v>
      </c>
      <c r="Y140" s="101">
        <v>0</v>
      </c>
      <c r="Z140" s="97">
        <v>1</v>
      </c>
      <c r="AA140" s="101">
        <v>0</v>
      </c>
      <c r="AB140" s="101">
        <v>0</v>
      </c>
      <c r="AC140" s="96" t="s">
        <v>260</v>
      </c>
      <c r="AD140" s="101">
        <v>0</v>
      </c>
      <c r="AE140" s="101">
        <v>0</v>
      </c>
      <c r="AF140" s="101">
        <v>0</v>
      </c>
      <c r="AG140" s="97">
        <v>1</v>
      </c>
      <c r="AH140" s="101">
        <v>0</v>
      </c>
      <c r="AI140" s="101">
        <v>0</v>
      </c>
    </row>
    <row r="141" spans="1:35" ht="18" x14ac:dyDescent="0.4">
      <c r="A141" s="96" t="s">
        <v>324</v>
      </c>
      <c r="B141" s="101">
        <v>0</v>
      </c>
      <c r="C141" s="101">
        <v>0</v>
      </c>
      <c r="D141" s="101">
        <v>0</v>
      </c>
      <c r="E141" s="97">
        <v>1</v>
      </c>
      <c r="F141" s="101">
        <v>0</v>
      </c>
      <c r="G141" s="101">
        <v>0</v>
      </c>
      <c r="H141" s="96" t="s">
        <v>324</v>
      </c>
      <c r="I141" s="101">
        <v>0</v>
      </c>
      <c r="J141" s="101">
        <v>0</v>
      </c>
      <c r="K141" s="101">
        <v>0</v>
      </c>
      <c r="L141" s="97">
        <v>1</v>
      </c>
      <c r="M141" s="101">
        <v>0</v>
      </c>
      <c r="N141" s="101">
        <v>0</v>
      </c>
      <c r="O141" s="96" t="s">
        <v>324</v>
      </c>
      <c r="P141" s="101">
        <v>0</v>
      </c>
      <c r="Q141" s="101">
        <v>0</v>
      </c>
      <c r="R141" s="101">
        <v>0</v>
      </c>
      <c r="S141" s="97">
        <v>1</v>
      </c>
      <c r="T141" s="101">
        <v>0</v>
      </c>
      <c r="U141" s="101">
        <v>0</v>
      </c>
      <c r="V141" s="96" t="s">
        <v>324</v>
      </c>
      <c r="W141" s="101">
        <v>0</v>
      </c>
      <c r="X141" s="101">
        <v>0</v>
      </c>
      <c r="Y141" s="101">
        <v>0</v>
      </c>
      <c r="Z141" s="97">
        <v>1</v>
      </c>
      <c r="AA141" s="101">
        <v>0</v>
      </c>
      <c r="AB141" s="101">
        <v>0</v>
      </c>
      <c r="AC141" s="96" t="s">
        <v>324</v>
      </c>
      <c r="AD141" s="101">
        <v>0</v>
      </c>
      <c r="AE141" s="101">
        <v>0</v>
      </c>
      <c r="AF141" s="101">
        <v>0</v>
      </c>
      <c r="AG141" s="97">
        <v>1</v>
      </c>
      <c r="AH141" s="101">
        <v>0</v>
      </c>
      <c r="AI141" s="101">
        <v>0</v>
      </c>
    </row>
    <row r="142" spans="1:35" ht="18" x14ac:dyDescent="0.4">
      <c r="A142" s="96" t="s">
        <v>380</v>
      </c>
      <c r="B142" s="101">
        <v>0</v>
      </c>
      <c r="C142" s="101">
        <v>0</v>
      </c>
      <c r="D142" s="101">
        <v>0</v>
      </c>
      <c r="E142" s="97">
        <v>1</v>
      </c>
      <c r="F142" s="101">
        <v>0</v>
      </c>
      <c r="G142" s="101">
        <v>0</v>
      </c>
      <c r="H142" s="96" t="s">
        <v>380</v>
      </c>
      <c r="I142" s="101">
        <v>0</v>
      </c>
      <c r="J142" s="101">
        <v>0</v>
      </c>
      <c r="K142" s="101">
        <v>0</v>
      </c>
      <c r="L142" s="97">
        <v>1</v>
      </c>
      <c r="M142" s="101">
        <v>0</v>
      </c>
      <c r="N142" s="101">
        <v>0</v>
      </c>
      <c r="O142" s="96" t="s">
        <v>380</v>
      </c>
      <c r="P142" s="101">
        <v>0</v>
      </c>
      <c r="Q142" s="101">
        <v>0</v>
      </c>
      <c r="R142" s="101">
        <v>0</v>
      </c>
      <c r="S142" s="97">
        <v>1</v>
      </c>
      <c r="T142" s="101">
        <v>0</v>
      </c>
      <c r="U142" s="101">
        <v>0</v>
      </c>
      <c r="V142" s="96" t="s">
        <v>380</v>
      </c>
      <c r="W142" s="101">
        <v>0</v>
      </c>
      <c r="X142" s="101">
        <v>0</v>
      </c>
      <c r="Y142" s="101">
        <v>0</v>
      </c>
      <c r="Z142" s="97">
        <v>1</v>
      </c>
      <c r="AA142" s="101">
        <v>0</v>
      </c>
      <c r="AB142" s="101">
        <v>0</v>
      </c>
      <c r="AC142" s="96" t="s">
        <v>380</v>
      </c>
      <c r="AD142" s="101">
        <v>0</v>
      </c>
      <c r="AE142" s="101">
        <v>0</v>
      </c>
      <c r="AF142" s="101">
        <v>0</v>
      </c>
      <c r="AG142" s="97">
        <v>1</v>
      </c>
      <c r="AH142" s="101">
        <v>0</v>
      </c>
      <c r="AI142" s="101">
        <v>0</v>
      </c>
    </row>
    <row r="143" spans="1:35" ht="18" x14ac:dyDescent="0.4">
      <c r="A143" s="96" t="s">
        <v>381</v>
      </c>
      <c r="B143" s="101">
        <v>0</v>
      </c>
      <c r="C143" s="101">
        <v>0</v>
      </c>
      <c r="D143" s="101">
        <v>0</v>
      </c>
      <c r="E143" s="97">
        <v>1</v>
      </c>
      <c r="F143" s="101">
        <v>0</v>
      </c>
      <c r="G143" s="101">
        <v>0</v>
      </c>
      <c r="H143" s="96" t="s">
        <v>381</v>
      </c>
      <c r="I143" s="101">
        <v>0</v>
      </c>
      <c r="J143" s="101">
        <v>0</v>
      </c>
      <c r="K143" s="101">
        <v>0</v>
      </c>
      <c r="L143" s="97">
        <v>1</v>
      </c>
      <c r="M143" s="101">
        <v>0</v>
      </c>
      <c r="N143" s="101">
        <v>0</v>
      </c>
      <c r="O143" s="96" t="s">
        <v>381</v>
      </c>
      <c r="P143" s="101">
        <v>0</v>
      </c>
      <c r="Q143" s="101">
        <v>0</v>
      </c>
      <c r="R143" s="101">
        <v>0</v>
      </c>
      <c r="S143" s="97">
        <v>1</v>
      </c>
      <c r="T143" s="101">
        <v>0</v>
      </c>
      <c r="U143" s="101">
        <v>0</v>
      </c>
      <c r="V143" s="96" t="s">
        <v>381</v>
      </c>
      <c r="W143" s="101">
        <v>0</v>
      </c>
      <c r="X143" s="101">
        <v>0</v>
      </c>
      <c r="Y143" s="101">
        <v>0</v>
      </c>
      <c r="Z143" s="97">
        <v>1</v>
      </c>
      <c r="AA143" s="101">
        <v>0</v>
      </c>
      <c r="AB143" s="101">
        <v>0</v>
      </c>
      <c r="AC143" s="96" t="s">
        <v>381</v>
      </c>
      <c r="AD143" s="101">
        <v>0</v>
      </c>
      <c r="AE143" s="101">
        <v>0</v>
      </c>
      <c r="AF143" s="101">
        <v>0</v>
      </c>
      <c r="AG143" s="97">
        <v>1</v>
      </c>
      <c r="AH143" s="101">
        <v>0</v>
      </c>
      <c r="AI143" s="101">
        <v>0</v>
      </c>
    </row>
    <row r="144" spans="1:35" ht="18" x14ac:dyDescent="0.4">
      <c r="A144" s="96" t="s">
        <v>382</v>
      </c>
      <c r="B144" s="101">
        <v>0</v>
      </c>
      <c r="C144" s="101">
        <v>0</v>
      </c>
      <c r="D144" s="101">
        <v>0</v>
      </c>
      <c r="E144" s="97">
        <v>1</v>
      </c>
      <c r="F144" s="101">
        <v>0</v>
      </c>
      <c r="G144" s="101">
        <v>0</v>
      </c>
      <c r="H144" s="96" t="s">
        <v>382</v>
      </c>
      <c r="I144" s="101">
        <v>0</v>
      </c>
      <c r="J144" s="101">
        <v>0</v>
      </c>
      <c r="K144" s="101">
        <v>0</v>
      </c>
      <c r="L144" s="97">
        <v>1</v>
      </c>
      <c r="M144" s="101">
        <v>0</v>
      </c>
      <c r="N144" s="101">
        <v>0</v>
      </c>
      <c r="O144" s="96" t="s">
        <v>382</v>
      </c>
      <c r="P144" s="101">
        <v>0</v>
      </c>
      <c r="Q144" s="101">
        <v>0</v>
      </c>
      <c r="R144" s="101">
        <v>0</v>
      </c>
      <c r="S144" s="97">
        <v>1</v>
      </c>
      <c r="T144" s="101">
        <v>0</v>
      </c>
      <c r="U144" s="101">
        <v>0</v>
      </c>
      <c r="V144" s="96" t="s">
        <v>382</v>
      </c>
      <c r="W144" s="101">
        <v>0</v>
      </c>
      <c r="X144" s="101">
        <v>0</v>
      </c>
      <c r="Y144" s="101">
        <v>0</v>
      </c>
      <c r="Z144" s="97">
        <v>1</v>
      </c>
      <c r="AA144" s="101">
        <v>0</v>
      </c>
      <c r="AB144" s="101">
        <v>0</v>
      </c>
      <c r="AC144" s="96" t="s">
        <v>382</v>
      </c>
      <c r="AD144" s="101">
        <v>0</v>
      </c>
      <c r="AE144" s="101">
        <v>0</v>
      </c>
      <c r="AF144" s="101">
        <v>0</v>
      </c>
      <c r="AG144" s="97">
        <v>1</v>
      </c>
      <c r="AH144" s="101">
        <v>0</v>
      </c>
      <c r="AI144" s="101">
        <v>0</v>
      </c>
    </row>
    <row r="145" spans="1:35" ht="36" x14ac:dyDescent="0.4">
      <c r="A145" s="96" t="s">
        <v>825</v>
      </c>
      <c r="B145" s="101">
        <v>0</v>
      </c>
      <c r="C145" s="101">
        <v>0</v>
      </c>
      <c r="D145" s="101">
        <v>0</v>
      </c>
      <c r="E145" s="97">
        <v>1</v>
      </c>
      <c r="F145" s="101">
        <v>0</v>
      </c>
      <c r="G145" s="101">
        <v>0</v>
      </c>
      <c r="H145" s="96" t="s">
        <v>825</v>
      </c>
      <c r="I145" s="101">
        <v>0</v>
      </c>
      <c r="J145" s="101">
        <v>0</v>
      </c>
      <c r="K145" s="101">
        <v>0</v>
      </c>
      <c r="L145" s="97">
        <v>1</v>
      </c>
      <c r="M145" s="101">
        <v>0</v>
      </c>
      <c r="N145" s="101">
        <v>0</v>
      </c>
      <c r="O145" s="96" t="s">
        <v>825</v>
      </c>
      <c r="P145" s="101">
        <v>0</v>
      </c>
      <c r="Q145" s="101">
        <v>0</v>
      </c>
      <c r="R145" s="101">
        <v>0</v>
      </c>
      <c r="S145" s="97">
        <v>1</v>
      </c>
      <c r="T145" s="101">
        <v>0</v>
      </c>
      <c r="U145" s="101">
        <v>0</v>
      </c>
      <c r="V145" s="96" t="s">
        <v>825</v>
      </c>
      <c r="W145" s="101">
        <v>0</v>
      </c>
      <c r="X145" s="101">
        <v>0</v>
      </c>
      <c r="Y145" s="101">
        <v>0</v>
      </c>
      <c r="Z145" s="97">
        <v>1</v>
      </c>
      <c r="AA145" s="101">
        <v>0</v>
      </c>
      <c r="AB145" s="101">
        <v>0</v>
      </c>
      <c r="AC145" s="96" t="s">
        <v>825</v>
      </c>
      <c r="AD145" s="101">
        <v>0</v>
      </c>
      <c r="AE145" s="101">
        <v>0</v>
      </c>
      <c r="AF145" s="101">
        <v>0</v>
      </c>
      <c r="AG145" s="97">
        <v>1</v>
      </c>
      <c r="AH145" s="101">
        <v>0</v>
      </c>
      <c r="AI145" s="101">
        <v>0</v>
      </c>
    </row>
    <row r="146" spans="1:35" ht="36" x14ac:dyDescent="0.4">
      <c r="A146" s="96" t="s">
        <v>826</v>
      </c>
      <c r="B146" s="101">
        <v>0</v>
      </c>
      <c r="C146" s="101">
        <v>0</v>
      </c>
      <c r="D146" s="101">
        <v>0</v>
      </c>
      <c r="E146" s="97">
        <v>1</v>
      </c>
      <c r="F146" s="101">
        <v>0</v>
      </c>
      <c r="G146" s="101">
        <v>0</v>
      </c>
      <c r="H146" s="96" t="s">
        <v>826</v>
      </c>
      <c r="I146" s="101">
        <v>0</v>
      </c>
      <c r="J146" s="101">
        <v>0</v>
      </c>
      <c r="K146" s="101">
        <v>0</v>
      </c>
      <c r="L146" s="97">
        <v>1</v>
      </c>
      <c r="M146" s="101">
        <v>0</v>
      </c>
      <c r="N146" s="101">
        <v>0</v>
      </c>
      <c r="O146" s="96" t="s">
        <v>826</v>
      </c>
      <c r="P146" s="101">
        <v>0</v>
      </c>
      <c r="Q146" s="101">
        <v>0</v>
      </c>
      <c r="R146" s="101">
        <v>0</v>
      </c>
      <c r="S146" s="97">
        <v>1</v>
      </c>
      <c r="T146" s="101">
        <v>0</v>
      </c>
      <c r="U146" s="101">
        <v>0</v>
      </c>
      <c r="V146" s="96" t="s">
        <v>826</v>
      </c>
      <c r="W146" s="101">
        <v>0</v>
      </c>
      <c r="X146" s="101">
        <v>0</v>
      </c>
      <c r="Y146" s="101">
        <v>0</v>
      </c>
      <c r="Z146" s="97">
        <v>1</v>
      </c>
      <c r="AA146" s="101">
        <v>0</v>
      </c>
      <c r="AB146" s="101">
        <v>0</v>
      </c>
      <c r="AC146" s="96" t="s">
        <v>826</v>
      </c>
      <c r="AD146" s="101">
        <v>0</v>
      </c>
      <c r="AE146" s="101">
        <v>0</v>
      </c>
      <c r="AF146" s="101">
        <v>0</v>
      </c>
      <c r="AG146" s="97">
        <v>1</v>
      </c>
      <c r="AH146" s="101">
        <v>0</v>
      </c>
      <c r="AI146" s="101">
        <v>0</v>
      </c>
    </row>
    <row r="147" spans="1:35" ht="18" x14ac:dyDescent="0.4">
      <c r="A147" s="96" t="s">
        <v>827</v>
      </c>
      <c r="B147" s="101">
        <v>0</v>
      </c>
      <c r="C147" s="101">
        <v>0</v>
      </c>
      <c r="D147" s="101">
        <v>0</v>
      </c>
      <c r="E147" s="97">
        <v>1</v>
      </c>
      <c r="F147" s="101">
        <v>0</v>
      </c>
      <c r="G147" s="101">
        <v>0</v>
      </c>
      <c r="H147" s="96" t="s">
        <v>827</v>
      </c>
      <c r="I147" s="101">
        <v>0</v>
      </c>
      <c r="J147" s="101">
        <v>0</v>
      </c>
      <c r="K147" s="101">
        <v>0</v>
      </c>
      <c r="L147" s="97">
        <v>1</v>
      </c>
      <c r="M147" s="101">
        <v>0</v>
      </c>
      <c r="N147" s="101">
        <v>0</v>
      </c>
      <c r="O147" s="96" t="s">
        <v>827</v>
      </c>
      <c r="P147" s="101">
        <v>0</v>
      </c>
      <c r="Q147" s="101">
        <v>0</v>
      </c>
      <c r="R147" s="101">
        <v>0</v>
      </c>
      <c r="S147" s="97">
        <v>1</v>
      </c>
      <c r="T147" s="101">
        <v>0</v>
      </c>
      <c r="U147" s="101">
        <v>0</v>
      </c>
      <c r="V147" s="96" t="s">
        <v>827</v>
      </c>
      <c r="W147" s="101">
        <v>0</v>
      </c>
      <c r="X147" s="101">
        <v>0</v>
      </c>
      <c r="Y147" s="101">
        <v>0</v>
      </c>
      <c r="Z147" s="97">
        <v>1</v>
      </c>
      <c r="AA147" s="101">
        <v>0</v>
      </c>
      <c r="AB147" s="101">
        <v>0</v>
      </c>
      <c r="AC147" s="96" t="s">
        <v>827</v>
      </c>
      <c r="AD147" s="101">
        <v>0</v>
      </c>
      <c r="AE147" s="101">
        <v>0</v>
      </c>
      <c r="AF147" s="101">
        <v>0</v>
      </c>
      <c r="AG147" s="97">
        <v>1</v>
      </c>
      <c r="AH147" s="101">
        <v>0</v>
      </c>
      <c r="AI147" s="101">
        <v>0</v>
      </c>
    </row>
    <row r="148" spans="1:35" ht="18" x14ac:dyDescent="0.4">
      <c r="A148" s="96" t="s">
        <v>387</v>
      </c>
      <c r="B148" s="101">
        <v>0</v>
      </c>
      <c r="C148" s="101">
        <v>0</v>
      </c>
      <c r="D148" s="101">
        <v>0</v>
      </c>
      <c r="E148" s="97">
        <v>1</v>
      </c>
      <c r="F148" s="101">
        <v>0</v>
      </c>
      <c r="G148" s="101">
        <v>0</v>
      </c>
      <c r="H148" s="96" t="s">
        <v>387</v>
      </c>
      <c r="I148" s="101">
        <v>0</v>
      </c>
      <c r="J148" s="101">
        <v>0</v>
      </c>
      <c r="K148" s="101">
        <v>0</v>
      </c>
      <c r="L148" s="97">
        <v>1</v>
      </c>
      <c r="M148" s="101">
        <v>0</v>
      </c>
      <c r="N148" s="101">
        <v>0</v>
      </c>
      <c r="O148" s="96" t="s">
        <v>387</v>
      </c>
      <c r="P148" s="101">
        <v>0</v>
      </c>
      <c r="Q148" s="101">
        <v>0</v>
      </c>
      <c r="R148" s="101">
        <v>0</v>
      </c>
      <c r="S148" s="97">
        <v>1</v>
      </c>
      <c r="T148" s="101">
        <v>0</v>
      </c>
      <c r="U148" s="101">
        <v>0</v>
      </c>
      <c r="V148" s="96" t="s">
        <v>387</v>
      </c>
      <c r="W148" s="101">
        <v>0</v>
      </c>
      <c r="X148" s="101">
        <v>0</v>
      </c>
      <c r="Y148" s="101">
        <v>0</v>
      </c>
      <c r="Z148" s="97">
        <v>1</v>
      </c>
      <c r="AA148" s="101">
        <v>0</v>
      </c>
      <c r="AB148" s="101">
        <v>0</v>
      </c>
      <c r="AC148" s="96" t="s">
        <v>387</v>
      </c>
      <c r="AD148" s="101">
        <v>0</v>
      </c>
      <c r="AE148" s="101">
        <v>0</v>
      </c>
      <c r="AF148" s="101">
        <v>0</v>
      </c>
      <c r="AG148" s="97">
        <v>1</v>
      </c>
      <c r="AH148" s="101">
        <v>0</v>
      </c>
      <c r="AI148" s="101">
        <v>0</v>
      </c>
    </row>
    <row r="149" spans="1:35" ht="18" x14ac:dyDescent="0.4">
      <c r="A149" s="96" t="s">
        <v>333</v>
      </c>
      <c r="B149" s="101">
        <v>0</v>
      </c>
      <c r="C149" s="101">
        <v>0</v>
      </c>
      <c r="D149" s="101">
        <v>0</v>
      </c>
      <c r="E149" s="97">
        <v>1</v>
      </c>
      <c r="F149" s="101">
        <v>0</v>
      </c>
      <c r="G149" s="101">
        <v>0</v>
      </c>
      <c r="H149" s="96" t="s">
        <v>333</v>
      </c>
      <c r="I149" s="101">
        <v>0</v>
      </c>
      <c r="J149" s="101">
        <v>0</v>
      </c>
      <c r="K149" s="101">
        <v>0</v>
      </c>
      <c r="L149" s="97">
        <v>1</v>
      </c>
      <c r="M149" s="101">
        <v>0</v>
      </c>
      <c r="N149" s="101">
        <v>0</v>
      </c>
      <c r="O149" s="96" t="s">
        <v>333</v>
      </c>
      <c r="P149" s="101">
        <v>0</v>
      </c>
      <c r="Q149" s="101">
        <v>0</v>
      </c>
      <c r="R149" s="101">
        <v>0</v>
      </c>
      <c r="S149" s="97">
        <v>1</v>
      </c>
      <c r="T149" s="101">
        <v>0</v>
      </c>
      <c r="U149" s="101">
        <v>0</v>
      </c>
      <c r="V149" s="96" t="s">
        <v>333</v>
      </c>
      <c r="W149" s="101">
        <v>0</v>
      </c>
      <c r="X149" s="101">
        <v>0</v>
      </c>
      <c r="Y149" s="101">
        <v>0</v>
      </c>
      <c r="Z149" s="97">
        <v>1</v>
      </c>
      <c r="AA149" s="101">
        <v>0</v>
      </c>
      <c r="AB149" s="101">
        <v>0</v>
      </c>
      <c r="AC149" s="96" t="s">
        <v>333</v>
      </c>
      <c r="AD149" s="101">
        <v>0</v>
      </c>
      <c r="AE149" s="101">
        <v>0</v>
      </c>
      <c r="AF149" s="101">
        <v>0</v>
      </c>
      <c r="AG149" s="97">
        <v>1</v>
      </c>
      <c r="AH149" s="101">
        <v>0</v>
      </c>
      <c r="AI149" s="101">
        <v>0</v>
      </c>
    </row>
    <row r="150" spans="1:35" ht="18" x14ac:dyDescent="0.4">
      <c r="A150" s="96" t="s">
        <v>271</v>
      </c>
      <c r="B150" s="101">
        <v>0</v>
      </c>
      <c r="C150" s="101">
        <v>0</v>
      </c>
      <c r="D150" s="101">
        <v>0</v>
      </c>
      <c r="E150" s="97">
        <v>1</v>
      </c>
      <c r="F150" s="101">
        <v>0</v>
      </c>
      <c r="G150" s="101">
        <v>0</v>
      </c>
      <c r="H150" s="96" t="s">
        <v>271</v>
      </c>
      <c r="I150" s="101">
        <v>0</v>
      </c>
      <c r="J150" s="101">
        <v>0</v>
      </c>
      <c r="K150" s="101">
        <v>0</v>
      </c>
      <c r="L150" s="97">
        <v>1</v>
      </c>
      <c r="M150" s="101">
        <v>0</v>
      </c>
      <c r="N150" s="101">
        <v>0</v>
      </c>
      <c r="O150" s="96" t="s">
        <v>271</v>
      </c>
      <c r="P150" s="101">
        <v>0</v>
      </c>
      <c r="Q150" s="101">
        <v>0</v>
      </c>
      <c r="R150" s="101">
        <v>0</v>
      </c>
      <c r="S150" s="97">
        <v>1</v>
      </c>
      <c r="T150" s="101">
        <v>0</v>
      </c>
      <c r="U150" s="101">
        <v>0</v>
      </c>
      <c r="V150" s="96" t="s">
        <v>271</v>
      </c>
      <c r="W150" s="101">
        <v>0</v>
      </c>
      <c r="X150" s="101">
        <v>0</v>
      </c>
      <c r="Y150" s="101">
        <v>0</v>
      </c>
      <c r="Z150" s="97">
        <v>1</v>
      </c>
      <c r="AA150" s="101">
        <v>0</v>
      </c>
      <c r="AB150" s="101">
        <v>0</v>
      </c>
      <c r="AC150" s="96" t="s">
        <v>271</v>
      </c>
      <c r="AD150" s="101">
        <v>0</v>
      </c>
      <c r="AE150" s="101">
        <v>0</v>
      </c>
      <c r="AF150" s="101">
        <v>0</v>
      </c>
      <c r="AG150" s="97">
        <v>1</v>
      </c>
      <c r="AH150" s="101">
        <v>0</v>
      </c>
      <c r="AI150" s="101">
        <v>0</v>
      </c>
    </row>
    <row r="151" spans="1:35" ht="18" x14ac:dyDescent="0.4">
      <c r="A151" s="96" t="s">
        <v>222</v>
      </c>
      <c r="B151" s="101">
        <v>0</v>
      </c>
      <c r="C151" s="101">
        <v>0</v>
      </c>
      <c r="D151" s="101">
        <v>0</v>
      </c>
      <c r="E151" s="97">
        <v>1</v>
      </c>
      <c r="F151" s="101">
        <v>0</v>
      </c>
      <c r="G151" s="101">
        <v>0</v>
      </c>
      <c r="H151" s="96" t="s">
        <v>222</v>
      </c>
      <c r="I151" s="101">
        <v>0</v>
      </c>
      <c r="J151" s="101">
        <v>0</v>
      </c>
      <c r="K151" s="101">
        <v>0</v>
      </c>
      <c r="L151" s="97">
        <v>1</v>
      </c>
      <c r="M151" s="101">
        <v>0</v>
      </c>
      <c r="N151" s="101">
        <v>0</v>
      </c>
      <c r="O151" s="96" t="s">
        <v>222</v>
      </c>
      <c r="P151" s="101">
        <v>0</v>
      </c>
      <c r="Q151" s="101">
        <v>0</v>
      </c>
      <c r="R151" s="101">
        <v>0</v>
      </c>
      <c r="S151" s="97">
        <v>1</v>
      </c>
      <c r="T151" s="101">
        <v>0</v>
      </c>
      <c r="U151" s="101">
        <v>0</v>
      </c>
      <c r="V151" s="96" t="s">
        <v>222</v>
      </c>
      <c r="W151" s="101">
        <v>0</v>
      </c>
      <c r="X151" s="101">
        <v>0</v>
      </c>
      <c r="Y151" s="101">
        <v>0</v>
      </c>
      <c r="Z151" s="97">
        <v>1</v>
      </c>
      <c r="AA151" s="101">
        <v>0</v>
      </c>
      <c r="AB151" s="101">
        <v>0</v>
      </c>
      <c r="AC151" s="96" t="s">
        <v>222</v>
      </c>
      <c r="AD151" s="101">
        <v>0</v>
      </c>
      <c r="AE151" s="101">
        <v>0</v>
      </c>
      <c r="AF151" s="101">
        <v>0</v>
      </c>
      <c r="AG151" s="97">
        <v>1</v>
      </c>
      <c r="AH151" s="101">
        <v>0</v>
      </c>
      <c r="AI151" s="101">
        <v>0</v>
      </c>
    </row>
    <row r="152" spans="1:35" ht="18" x14ac:dyDescent="0.4">
      <c r="A152" s="96" t="s">
        <v>389</v>
      </c>
      <c r="B152" s="101">
        <v>0</v>
      </c>
      <c r="C152" s="101">
        <v>0</v>
      </c>
      <c r="D152" s="101">
        <v>0</v>
      </c>
      <c r="E152" s="97">
        <v>1</v>
      </c>
      <c r="F152" s="101">
        <v>0</v>
      </c>
      <c r="G152" s="101">
        <v>0</v>
      </c>
      <c r="H152" s="96" t="s">
        <v>389</v>
      </c>
      <c r="I152" s="101">
        <v>0</v>
      </c>
      <c r="J152" s="101">
        <v>0</v>
      </c>
      <c r="K152" s="101">
        <v>0</v>
      </c>
      <c r="L152" s="97">
        <v>1</v>
      </c>
      <c r="M152" s="101">
        <v>0</v>
      </c>
      <c r="N152" s="101">
        <v>0</v>
      </c>
      <c r="O152" s="96" t="s">
        <v>389</v>
      </c>
      <c r="P152" s="101">
        <v>0</v>
      </c>
      <c r="Q152" s="101">
        <v>0</v>
      </c>
      <c r="R152" s="101">
        <v>0</v>
      </c>
      <c r="S152" s="97">
        <v>1</v>
      </c>
      <c r="T152" s="101">
        <v>0</v>
      </c>
      <c r="U152" s="101">
        <v>0</v>
      </c>
      <c r="V152" s="96" t="s">
        <v>389</v>
      </c>
      <c r="W152" s="101">
        <v>0</v>
      </c>
      <c r="X152" s="101">
        <v>0</v>
      </c>
      <c r="Y152" s="101">
        <v>0</v>
      </c>
      <c r="Z152" s="97">
        <v>1</v>
      </c>
      <c r="AA152" s="101">
        <v>0</v>
      </c>
      <c r="AB152" s="101">
        <v>0</v>
      </c>
      <c r="AC152" s="96" t="s">
        <v>389</v>
      </c>
      <c r="AD152" s="101">
        <v>0</v>
      </c>
      <c r="AE152" s="101">
        <v>0</v>
      </c>
      <c r="AF152" s="101">
        <v>0</v>
      </c>
      <c r="AG152" s="97">
        <v>1</v>
      </c>
      <c r="AH152" s="101">
        <v>0</v>
      </c>
      <c r="AI152" s="101">
        <v>0</v>
      </c>
    </row>
    <row r="153" spans="1:35" ht="18" x14ac:dyDescent="0.4">
      <c r="A153" s="96" t="s">
        <v>390</v>
      </c>
      <c r="B153" s="101">
        <v>0</v>
      </c>
      <c r="C153" s="101">
        <v>0</v>
      </c>
      <c r="D153" s="101">
        <v>0</v>
      </c>
      <c r="E153" s="97">
        <v>1</v>
      </c>
      <c r="F153" s="101">
        <v>0</v>
      </c>
      <c r="G153" s="101">
        <v>0</v>
      </c>
      <c r="H153" s="96" t="s">
        <v>390</v>
      </c>
      <c r="I153" s="101">
        <v>0</v>
      </c>
      <c r="J153" s="101">
        <v>0</v>
      </c>
      <c r="K153" s="101">
        <v>0</v>
      </c>
      <c r="L153" s="97">
        <v>1</v>
      </c>
      <c r="M153" s="101">
        <v>0</v>
      </c>
      <c r="N153" s="101">
        <v>0</v>
      </c>
      <c r="O153" s="96" t="s">
        <v>390</v>
      </c>
      <c r="P153" s="101">
        <v>0</v>
      </c>
      <c r="Q153" s="101">
        <v>0</v>
      </c>
      <c r="R153" s="101">
        <v>0</v>
      </c>
      <c r="S153" s="97">
        <v>1</v>
      </c>
      <c r="T153" s="101">
        <v>0</v>
      </c>
      <c r="U153" s="101">
        <v>0</v>
      </c>
      <c r="V153" s="96" t="s">
        <v>390</v>
      </c>
      <c r="W153" s="101">
        <v>0</v>
      </c>
      <c r="X153" s="101">
        <v>0</v>
      </c>
      <c r="Y153" s="101">
        <v>0</v>
      </c>
      <c r="Z153" s="97">
        <v>1</v>
      </c>
      <c r="AA153" s="101">
        <v>0</v>
      </c>
      <c r="AB153" s="101">
        <v>0</v>
      </c>
      <c r="AC153" s="96" t="s">
        <v>390</v>
      </c>
      <c r="AD153" s="101">
        <v>0</v>
      </c>
      <c r="AE153" s="101">
        <v>0</v>
      </c>
      <c r="AF153" s="101">
        <v>0</v>
      </c>
      <c r="AG153" s="97">
        <v>1</v>
      </c>
      <c r="AH153" s="101">
        <v>0</v>
      </c>
      <c r="AI153" s="101">
        <v>0</v>
      </c>
    </row>
    <row r="154" spans="1:35" ht="18" x14ac:dyDescent="0.4">
      <c r="A154" s="96" t="s">
        <v>391</v>
      </c>
      <c r="B154" s="101">
        <v>0</v>
      </c>
      <c r="C154" s="101">
        <v>0</v>
      </c>
      <c r="D154" s="101">
        <v>0</v>
      </c>
      <c r="E154" s="97">
        <v>1</v>
      </c>
      <c r="F154" s="101">
        <v>0</v>
      </c>
      <c r="G154" s="101">
        <v>0</v>
      </c>
      <c r="H154" s="96" t="s">
        <v>391</v>
      </c>
      <c r="I154" s="101">
        <v>0</v>
      </c>
      <c r="J154" s="101">
        <v>0</v>
      </c>
      <c r="K154" s="101">
        <v>0</v>
      </c>
      <c r="L154" s="97">
        <v>1</v>
      </c>
      <c r="M154" s="101">
        <v>0</v>
      </c>
      <c r="N154" s="101">
        <v>0</v>
      </c>
      <c r="O154" s="96" t="s">
        <v>391</v>
      </c>
      <c r="P154" s="101">
        <v>0</v>
      </c>
      <c r="Q154" s="101">
        <v>0</v>
      </c>
      <c r="R154" s="101">
        <v>0</v>
      </c>
      <c r="S154" s="97">
        <v>1</v>
      </c>
      <c r="T154" s="101">
        <v>0</v>
      </c>
      <c r="U154" s="101">
        <v>0</v>
      </c>
      <c r="V154" s="96" t="s">
        <v>391</v>
      </c>
      <c r="W154" s="101">
        <v>0</v>
      </c>
      <c r="X154" s="101">
        <v>0</v>
      </c>
      <c r="Y154" s="101">
        <v>0</v>
      </c>
      <c r="Z154" s="97">
        <v>1</v>
      </c>
      <c r="AA154" s="101">
        <v>0</v>
      </c>
      <c r="AB154" s="101">
        <v>0</v>
      </c>
      <c r="AC154" s="96" t="s">
        <v>391</v>
      </c>
      <c r="AD154" s="101">
        <v>0</v>
      </c>
      <c r="AE154" s="101">
        <v>0</v>
      </c>
      <c r="AF154" s="101">
        <v>0</v>
      </c>
      <c r="AG154" s="97">
        <v>1</v>
      </c>
      <c r="AH154" s="101">
        <v>0</v>
      </c>
      <c r="AI154" s="101">
        <v>0</v>
      </c>
    </row>
    <row r="155" spans="1:35" ht="18" x14ac:dyDescent="0.4">
      <c r="A155" s="96" t="s">
        <v>392</v>
      </c>
      <c r="B155" s="101">
        <v>0</v>
      </c>
      <c r="C155" s="101">
        <v>0</v>
      </c>
      <c r="D155" s="101">
        <v>0</v>
      </c>
      <c r="E155" s="97">
        <v>1</v>
      </c>
      <c r="F155" s="101">
        <v>0</v>
      </c>
      <c r="G155" s="101">
        <v>0</v>
      </c>
      <c r="H155" s="96" t="s">
        <v>392</v>
      </c>
      <c r="I155" s="101">
        <v>0</v>
      </c>
      <c r="J155" s="101">
        <v>0</v>
      </c>
      <c r="K155" s="101">
        <v>0</v>
      </c>
      <c r="L155" s="97">
        <v>1</v>
      </c>
      <c r="M155" s="101">
        <v>0</v>
      </c>
      <c r="N155" s="101">
        <v>0</v>
      </c>
      <c r="O155" s="96" t="s">
        <v>392</v>
      </c>
      <c r="P155" s="101">
        <v>0</v>
      </c>
      <c r="Q155" s="101">
        <v>0</v>
      </c>
      <c r="R155" s="101">
        <v>0</v>
      </c>
      <c r="S155" s="97">
        <v>1</v>
      </c>
      <c r="T155" s="101">
        <v>0</v>
      </c>
      <c r="U155" s="101">
        <v>0</v>
      </c>
      <c r="V155" s="96" t="s">
        <v>392</v>
      </c>
      <c r="W155" s="101">
        <v>0</v>
      </c>
      <c r="X155" s="101">
        <v>0</v>
      </c>
      <c r="Y155" s="101">
        <v>0</v>
      </c>
      <c r="Z155" s="97">
        <v>1</v>
      </c>
      <c r="AA155" s="101">
        <v>0</v>
      </c>
      <c r="AB155" s="101">
        <v>0</v>
      </c>
      <c r="AC155" s="96" t="s">
        <v>392</v>
      </c>
      <c r="AD155" s="101">
        <v>0</v>
      </c>
      <c r="AE155" s="101">
        <v>0</v>
      </c>
      <c r="AF155" s="101">
        <v>0</v>
      </c>
      <c r="AG155" s="97">
        <v>1</v>
      </c>
      <c r="AH155" s="101">
        <v>0</v>
      </c>
      <c r="AI155" s="101">
        <v>0</v>
      </c>
    </row>
    <row r="156" spans="1:35" ht="18" x14ac:dyDescent="0.4">
      <c r="A156" s="96" t="s">
        <v>393</v>
      </c>
      <c r="B156" s="101">
        <v>0</v>
      </c>
      <c r="C156" s="101">
        <v>0</v>
      </c>
      <c r="D156" s="101">
        <v>0</v>
      </c>
      <c r="E156" s="97">
        <v>1</v>
      </c>
      <c r="F156" s="101">
        <v>0</v>
      </c>
      <c r="G156" s="101">
        <v>0</v>
      </c>
      <c r="H156" s="96" t="s">
        <v>393</v>
      </c>
      <c r="I156" s="101">
        <v>0</v>
      </c>
      <c r="J156" s="101">
        <v>0</v>
      </c>
      <c r="K156" s="101">
        <v>0</v>
      </c>
      <c r="L156" s="97">
        <v>1</v>
      </c>
      <c r="M156" s="101">
        <v>0</v>
      </c>
      <c r="N156" s="101">
        <v>0</v>
      </c>
      <c r="O156" s="96" t="s">
        <v>393</v>
      </c>
      <c r="P156" s="101">
        <v>0</v>
      </c>
      <c r="Q156" s="101">
        <v>0</v>
      </c>
      <c r="R156" s="101">
        <v>0</v>
      </c>
      <c r="S156" s="97">
        <v>1</v>
      </c>
      <c r="T156" s="101">
        <v>0</v>
      </c>
      <c r="U156" s="101">
        <v>0</v>
      </c>
      <c r="V156" s="96" t="s">
        <v>393</v>
      </c>
      <c r="W156" s="101">
        <v>0</v>
      </c>
      <c r="X156" s="101">
        <v>0</v>
      </c>
      <c r="Y156" s="101">
        <v>0</v>
      </c>
      <c r="Z156" s="97">
        <v>1</v>
      </c>
      <c r="AA156" s="101">
        <v>0</v>
      </c>
      <c r="AB156" s="101">
        <v>0</v>
      </c>
      <c r="AC156" s="96" t="s">
        <v>393</v>
      </c>
      <c r="AD156" s="101">
        <v>0</v>
      </c>
      <c r="AE156" s="101">
        <v>0</v>
      </c>
      <c r="AF156" s="101">
        <v>0</v>
      </c>
      <c r="AG156" s="97">
        <v>1</v>
      </c>
      <c r="AH156" s="101">
        <v>0</v>
      </c>
      <c r="AI156" s="101">
        <v>0</v>
      </c>
    </row>
    <row r="157" spans="1:35" ht="18" x14ac:dyDescent="0.4">
      <c r="A157" s="96" t="s">
        <v>394</v>
      </c>
      <c r="B157" s="101">
        <v>0</v>
      </c>
      <c r="C157" s="101">
        <v>0</v>
      </c>
      <c r="D157" s="101">
        <v>0</v>
      </c>
      <c r="E157" s="97">
        <v>1</v>
      </c>
      <c r="F157" s="101">
        <v>0</v>
      </c>
      <c r="G157" s="101">
        <v>0</v>
      </c>
      <c r="H157" s="96" t="s">
        <v>394</v>
      </c>
      <c r="I157" s="101">
        <v>0</v>
      </c>
      <c r="J157" s="101">
        <v>0</v>
      </c>
      <c r="K157" s="101">
        <v>0</v>
      </c>
      <c r="L157" s="97">
        <v>1</v>
      </c>
      <c r="M157" s="101">
        <v>0</v>
      </c>
      <c r="N157" s="101">
        <v>0</v>
      </c>
      <c r="O157" s="96" t="s">
        <v>394</v>
      </c>
      <c r="P157" s="101">
        <v>0</v>
      </c>
      <c r="Q157" s="101">
        <v>0</v>
      </c>
      <c r="R157" s="101">
        <v>0</v>
      </c>
      <c r="S157" s="97">
        <v>1</v>
      </c>
      <c r="T157" s="101">
        <v>0</v>
      </c>
      <c r="U157" s="101">
        <v>0</v>
      </c>
      <c r="V157" s="96" t="s">
        <v>394</v>
      </c>
      <c r="W157" s="101">
        <v>0</v>
      </c>
      <c r="X157" s="101">
        <v>0</v>
      </c>
      <c r="Y157" s="101">
        <v>0</v>
      </c>
      <c r="Z157" s="97">
        <v>1</v>
      </c>
      <c r="AA157" s="101">
        <v>0</v>
      </c>
      <c r="AB157" s="101">
        <v>0</v>
      </c>
      <c r="AC157" s="96" t="s">
        <v>394</v>
      </c>
      <c r="AD157" s="101">
        <v>0</v>
      </c>
      <c r="AE157" s="101">
        <v>0</v>
      </c>
      <c r="AF157" s="101">
        <v>0</v>
      </c>
      <c r="AG157" s="97">
        <v>1</v>
      </c>
      <c r="AH157" s="101">
        <v>0</v>
      </c>
      <c r="AI157" s="101">
        <v>0</v>
      </c>
    </row>
    <row r="158" spans="1:35" ht="18" x14ac:dyDescent="0.4">
      <c r="A158" s="96" t="s">
        <v>395</v>
      </c>
      <c r="B158" s="101">
        <v>0</v>
      </c>
      <c r="C158" s="101">
        <v>0</v>
      </c>
      <c r="D158" s="101">
        <v>0</v>
      </c>
      <c r="E158" s="97">
        <v>1</v>
      </c>
      <c r="F158" s="101">
        <v>0</v>
      </c>
      <c r="G158" s="101">
        <v>0</v>
      </c>
      <c r="H158" s="96" t="s">
        <v>395</v>
      </c>
      <c r="I158" s="101">
        <v>0</v>
      </c>
      <c r="J158" s="101">
        <v>0</v>
      </c>
      <c r="K158" s="101">
        <v>0</v>
      </c>
      <c r="L158" s="97">
        <v>1</v>
      </c>
      <c r="M158" s="101">
        <v>0</v>
      </c>
      <c r="N158" s="101">
        <v>0</v>
      </c>
      <c r="O158" s="96" t="s">
        <v>395</v>
      </c>
      <c r="P158" s="101">
        <v>0</v>
      </c>
      <c r="Q158" s="101">
        <v>0</v>
      </c>
      <c r="R158" s="101">
        <v>0</v>
      </c>
      <c r="S158" s="97">
        <v>1</v>
      </c>
      <c r="T158" s="101">
        <v>0</v>
      </c>
      <c r="U158" s="101">
        <v>0</v>
      </c>
      <c r="V158" s="96" t="s">
        <v>395</v>
      </c>
      <c r="W158" s="101">
        <v>0</v>
      </c>
      <c r="X158" s="101">
        <v>0</v>
      </c>
      <c r="Y158" s="101">
        <v>0</v>
      </c>
      <c r="Z158" s="97">
        <v>1</v>
      </c>
      <c r="AA158" s="101">
        <v>0</v>
      </c>
      <c r="AB158" s="101">
        <v>0</v>
      </c>
      <c r="AC158" s="96" t="s">
        <v>395</v>
      </c>
      <c r="AD158" s="101">
        <v>0</v>
      </c>
      <c r="AE158" s="101">
        <v>0</v>
      </c>
      <c r="AF158" s="101">
        <v>0</v>
      </c>
      <c r="AG158" s="97">
        <v>1</v>
      </c>
      <c r="AH158" s="101">
        <v>0</v>
      </c>
      <c r="AI158" s="101">
        <v>0</v>
      </c>
    </row>
    <row r="159" spans="1:35" ht="18" x14ac:dyDescent="0.4">
      <c r="A159" s="96" t="s">
        <v>244</v>
      </c>
      <c r="B159" s="101">
        <v>0</v>
      </c>
      <c r="C159" s="101">
        <v>0</v>
      </c>
      <c r="D159" s="101">
        <v>0</v>
      </c>
      <c r="E159" s="97">
        <v>1</v>
      </c>
      <c r="F159" s="101">
        <v>0</v>
      </c>
      <c r="G159" s="101">
        <v>0</v>
      </c>
      <c r="H159" s="96" t="s">
        <v>244</v>
      </c>
      <c r="I159" s="101">
        <v>0</v>
      </c>
      <c r="J159" s="101">
        <v>0</v>
      </c>
      <c r="K159" s="101">
        <v>0</v>
      </c>
      <c r="L159" s="97">
        <v>1</v>
      </c>
      <c r="M159" s="101">
        <v>0</v>
      </c>
      <c r="N159" s="101">
        <v>0</v>
      </c>
      <c r="O159" s="96" t="s">
        <v>244</v>
      </c>
      <c r="P159" s="101">
        <v>0</v>
      </c>
      <c r="Q159" s="101">
        <v>0</v>
      </c>
      <c r="R159" s="101">
        <v>0</v>
      </c>
      <c r="S159" s="97">
        <v>1</v>
      </c>
      <c r="T159" s="101">
        <v>0</v>
      </c>
      <c r="U159" s="101">
        <v>0</v>
      </c>
      <c r="V159" s="96" t="s">
        <v>244</v>
      </c>
      <c r="W159" s="101">
        <v>0</v>
      </c>
      <c r="X159" s="101">
        <v>0</v>
      </c>
      <c r="Y159" s="101">
        <v>0</v>
      </c>
      <c r="Z159" s="97">
        <v>1</v>
      </c>
      <c r="AA159" s="101">
        <v>0</v>
      </c>
      <c r="AB159" s="101">
        <v>0</v>
      </c>
      <c r="AC159" s="96" t="s">
        <v>244</v>
      </c>
      <c r="AD159" s="101">
        <v>0</v>
      </c>
      <c r="AE159" s="101">
        <v>0</v>
      </c>
      <c r="AF159" s="101">
        <v>0</v>
      </c>
      <c r="AG159" s="97">
        <v>1</v>
      </c>
      <c r="AH159" s="101">
        <v>0</v>
      </c>
      <c r="AI159" s="101">
        <v>0</v>
      </c>
    </row>
    <row r="160" spans="1:35" ht="36" x14ac:dyDescent="0.4">
      <c r="A160" s="96" t="s">
        <v>396</v>
      </c>
      <c r="B160" s="101">
        <v>0</v>
      </c>
      <c r="C160" s="101">
        <v>0</v>
      </c>
      <c r="D160" s="101">
        <v>0</v>
      </c>
      <c r="E160" s="97">
        <v>1</v>
      </c>
      <c r="F160" s="101">
        <v>0</v>
      </c>
      <c r="G160" s="101">
        <v>0</v>
      </c>
      <c r="H160" s="96" t="s">
        <v>396</v>
      </c>
      <c r="I160" s="101">
        <v>0</v>
      </c>
      <c r="J160" s="101">
        <v>0</v>
      </c>
      <c r="K160" s="101">
        <v>0</v>
      </c>
      <c r="L160" s="97">
        <v>1</v>
      </c>
      <c r="M160" s="101">
        <v>0</v>
      </c>
      <c r="N160" s="101">
        <v>0</v>
      </c>
      <c r="O160" s="96" t="s">
        <v>396</v>
      </c>
      <c r="P160" s="101">
        <v>0</v>
      </c>
      <c r="Q160" s="101">
        <v>0</v>
      </c>
      <c r="R160" s="101">
        <v>0</v>
      </c>
      <c r="S160" s="97">
        <v>1</v>
      </c>
      <c r="T160" s="101">
        <v>0</v>
      </c>
      <c r="U160" s="101">
        <v>0</v>
      </c>
      <c r="V160" s="96" t="s">
        <v>396</v>
      </c>
      <c r="W160" s="101">
        <v>0</v>
      </c>
      <c r="X160" s="101">
        <v>0</v>
      </c>
      <c r="Y160" s="101">
        <v>0</v>
      </c>
      <c r="Z160" s="97">
        <v>1</v>
      </c>
      <c r="AA160" s="101">
        <v>0</v>
      </c>
      <c r="AB160" s="101">
        <v>0</v>
      </c>
      <c r="AC160" s="96" t="s">
        <v>396</v>
      </c>
      <c r="AD160" s="101">
        <v>0</v>
      </c>
      <c r="AE160" s="101">
        <v>0</v>
      </c>
      <c r="AF160" s="101">
        <v>0</v>
      </c>
      <c r="AG160" s="97">
        <v>1</v>
      </c>
      <c r="AH160" s="101">
        <v>0</v>
      </c>
      <c r="AI160" s="101">
        <v>0</v>
      </c>
    </row>
    <row r="161" spans="1:35" ht="18" x14ac:dyDescent="0.4">
      <c r="A161" s="96" t="s">
        <v>257</v>
      </c>
      <c r="B161" s="101">
        <v>0</v>
      </c>
      <c r="C161" s="101">
        <v>0</v>
      </c>
      <c r="D161" s="101">
        <v>0</v>
      </c>
      <c r="E161" s="97">
        <v>1</v>
      </c>
      <c r="F161" s="101">
        <v>0</v>
      </c>
      <c r="G161" s="101">
        <v>0</v>
      </c>
      <c r="H161" s="96" t="s">
        <v>257</v>
      </c>
      <c r="I161" s="101">
        <v>0</v>
      </c>
      <c r="J161" s="101">
        <v>0</v>
      </c>
      <c r="K161" s="101">
        <v>0</v>
      </c>
      <c r="L161" s="97">
        <v>1</v>
      </c>
      <c r="M161" s="101">
        <v>0</v>
      </c>
      <c r="N161" s="101">
        <v>0</v>
      </c>
      <c r="O161" s="96" t="s">
        <v>257</v>
      </c>
      <c r="P161" s="101">
        <v>0</v>
      </c>
      <c r="Q161" s="101">
        <v>0</v>
      </c>
      <c r="R161" s="101">
        <v>0</v>
      </c>
      <c r="S161" s="97">
        <v>1</v>
      </c>
      <c r="T161" s="101">
        <v>0</v>
      </c>
      <c r="U161" s="101">
        <v>0</v>
      </c>
      <c r="V161" s="96" t="s">
        <v>257</v>
      </c>
      <c r="W161" s="101">
        <v>0</v>
      </c>
      <c r="X161" s="101">
        <v>0</v>
      </c>
      <c r="Y161" s="101">
        <v>0</v>
      </c>
      <c r="Z161" s="97">
        <v>1</v>
      </c>
      <c r="AA161" s="101">
        <v>0</v>
      </c>
      <c r="AB161" s="101">
        <v>0</v>
      </c>
      <c r="AC161" s="96" t="s">
        <v>257</v>
      </c>
      <c r="AD161" s="101">
        <v>0</v>
      </c>
      <c r="AE161" s="101">
        <v>0</v>
      </c>
      <c r="AF161" s="101">
        <v>0</v>
      </c>
      <c r="AG161" s="97">
        <v>1</v>
      </c>
      <c r="AH161" s="101">
        <v>0</v>
      </c>
      <c r="AI161" s="101">
        <v>0</v>
      </c>
    </row>
    <row r="162" spans="1:35" ht="18" x14ac:dyDescent="0.4">
      <c r="A162" s="96" t="s">
        <v>398</v>
      </c>
      <c r="B162" s="101">
        <v>0</v>
      </c>
      <c r="C162" s="101">
        <v>0</v>
      </c>
      <c r="D162" s="101">
        <v>0</v>
      </c>
      <c r="E162" s="97">
        <v>1</v>
      </c>
      <c r="F162" s="101">
        <v>0</v>
      </c>
      <c r="G162" s="101">
        <v>0</v>
      </c>
      <c r="H162" s="96" t="s">
        <v>398</v>
      </c>
      <c r="I162" s="101">
        <v>0</v>
      </c>
      <c r="J162" s="101">
        <v>0</v>
      </c>
      <c r="K162" s="101">
        <v>0</v>
      </c>
      <c r="L162" s="97">
        <v>1</v>
      </c>
      <c r="M162" s="101">
        <v>0</v>
      </c>
      <c r="N162" s="101">
        <v>0</v>
      </c>
      <c r="O162" s="96" t="s">
        <v>398</v>
      </c>
      <c r="P162" s="101">
        <v>0</v>
      </c>
      <c r="Q162" s="101">
        <v>0</v>
      </c>
      <c r="R162" s="101">
        <v>0</v>
      </c>
      <c r="S162" s="97">
        <v>1</v>
      </c>
      <c r="T162" s="101">
        <v>0</v>
      </c>
      <c r="U162" s="101">
        <v>0</v>
      </c>
      <c r="V162" s="96" t="s">
        <v>398</v>
      </c>
      <c r="W162" s="101">
        <v>0</v>
      </c>
      <c r="X162" s="101">
        <v>0</v>
      </c>
      <c r="Y162" s="101">
        <v>0</v>
      </c>
      <c r="Z162" s="97">
        <v>1</v>
      </c>
      <c r="AA162" s="101">
        <v>0</v>
      </c>
      <c r="AB162" s="101">
        <v>0</v>
      </c>
      <c r="AC162" s="96" t="s">
        <v>398</v>
      </c>
      <c r="AD162" s="101">
        <v>0</v>
      </c>
      <c r="AE162" s="101">
        <v>0</v>
      </c>
      <c r="AF162" s="101">
        <v>0</v>
      </c>
      <c r="AG162" s="97">
        <v>1</v>
      </c>
      <c r="AH162" s="101">
        <v>0</v>
      </c>
      <c r="AI162" s="101">
        <v>0</v>
      </c>
    </row>
    <row r="163" spans="1:35" ht="36" x14ac:dyDescent="0.4">
      <c r="A163" s="96" t="s">
        <v>399</v>
      </c>
      <c r="B163" s="101">
        <v>0</v>
      </c>
      <c r="C163" s="101">
        <v>0</v>
      </c>
      <c r="D163" s="101">
        <v>0</v>
      </c>
      <c r="E163" s="97">
        <v>1</v>
      </c>
      <c r="F163" s="101">
        <v>0</v>
      </c>
      <c r="G163" s="101">
        <v>0</v>
      </c>
      <c r="H163" s="96" t="s">
        <v>399</v>
      </c>
      <c r="I163" s="101">
        <v>0</v>
      </c>
      <c r="J163" s="101">
        <v>0</v>
      </c>
      <c r="K163" s="101">
        <v>0</v>
      </c>
      <c r="L163" s="97">
        <v>1</v>
      </c>
      <c r="M163" s="101">
        <v>0</v>
      </c>
      <c r="N163" s="101">
        <v>0</v>
      </c>
      <c r="O163" s="96" t="s">
        <v>399</v>
      </c>
      <c r="P163" s="101">
        <v>0</v>
      </c>
      <c r="Q163" s="101">
        <v>0</v>
      </c>
      <c r="R163" s="101">
        <v>0</v>
      </c>
      <c r="S163" s="97">
        <v>1</v>
      </c>
      <c r="T163" s="101">
        <v>0</v>
      </c>
      <c r="U163" s="101">
        <v>0</v>
      </c>
      <c r="V163" s="96" t="s">
        <v>399</v>
      </c>
      <c r="W163" s="101">
        <v>0</v>
      </c>
      <c r="X163" s="101">
        <v>0</v>
      </c>
      <c r="Y163" s="101">
        <v>0</v>
      </c>
      <c r="Z163" s="97">
        <v>1</v>
      </c>
      <c r="AA163" s="101">
        <v>0</v>
      </c>
      <c r="AB163" s="101">
        <v>0</v>
      </c>
      <c r="AC163" s="96" t="s">
        <v>399</v>
      </c>
      <c r="AD163" s="101">
        <v>0</v>
      </c>
      <c r="AE163" s="101">
        <v>0</v>
      </c>
      <c r="AF163" s="101">
        <v>0</v>
      </c>
      <c r="AG163" s="97">
        <v>1</v>
      </c>
      <c r="AH163" s="101">
        <v>0</v>
      </c>
      <c r="AI163" s="101">
        <v>0</v>
      </c>
    </row>
    <row r="164" spans="1:35" ht="36" x14ac:dyDescent="0.4">
      <c r="A164" s="96" t="s">
        <v>400</v>
      </c>
      <c r="B164" s="101">
        <v>0</v>
      </c>
      <c r="C164" s="101">
        <v>0</v>
      </c>
      <c r="D164" s="101">
        <v>0</v>
      </c>
      <c r="E164" s="97">
        <v>1</v>
      </c>
      <c r="F164" s="101">
        <v>0</v>
      </c>
      <c r="G164" s="101">
        <v>0</v>
      </c>
      <c r="H164" s="96" t="s">
        <v>400</v>
      </c>
      <c r="I164" s="101">
        <v>0</v>
      </c>
      <c r="J164" s="101">
        <v>0</v>
      </c>
      <c r="K164" s="101">
        <v>0</v>
      </c>
      <c r="L164" s="97">
        <v>1</v>
      </c>
      <c r="M164" s="101">
        <v>0</v>
      </c>
      <c r="N164" s="101">
        <v>0</v>
      </c>
      <c r="O164" s="96" t="s">
        <v>400</v>
      </c>
      <c r="P164" s="101">
        <v>0</v>
      </c>
      <c r="Q164" s="101">
        <v>0</v>
      </c>
      <c r="R164" s="101">
        <v>0</v>
      </c>
      <c r="S164" s="97">
        <v>1</v>
      </c>
      <c r="T164" s="101">
        <v>0</v>
      </c>
      <c r="U164" s="101">
        <v>0</v>
      </c>
      <c r="V164" s="96" t="s">
        <v>400</v>
      </c>
      <c r="W164" s="101">
        <v>0</v>
      </c>
      <c r="X164" s="101">
        <v>0</v>
      </c>
      <c r="Y164" s="101">
        <v>0</v>
      </c>
      <c r="Z164" s="97">
        <v>1</v>
      </c>
      <c r="AA164" s="101">
        <v>0</v>
      </c>
      <c r="AB164" s="101">
        <v>0</v>
      </c>
      <c r="AC164" s="96" t="s">
        <v>400</v>
      </c>
      <c r="AD164" s="101">
        <v>0</v>
      </c>
      <c r="AE164" s="101">
        <v>0</v>
      </c>
      <c r="AF164" s="101">
        <v>0</v>
      </c>
      <c r="AG164" s="97">
        <v>1</v>
      </c>
      <c r="AH164" s="101">
        <v>0</v>
      </c>
      <c r="AI164" s="101">
        <v>0</v>
      </c>
    </row>
    <row r="165" spans="1:35" ht="18" x14ac:dyDescent="0.4">
      <c r="A165" s="96" t="s">
        <v>401</v>
      </c>
      <c r="B165" s="101">
        <v>0</v>
      </c>
      <c r="C165" s="101">
        <v>0</v>
      </c>
      <c r="D165" s="101">
        <v>0</v>
      </c>
      <c r="E165" s="97">
        <v>1</v>
      </c>
      <c r="F165" s="101">
        <v>0</v>
      </c>
      <c r="G165" s="101">
        <v>0</v>
      </c>
      <c r="H165" s="96" t="s">
        <v>401</v>
      </c>
      <c r="I165" s="101">
        <v>0</v>
      </c>
      <c r="J165" s="101">
        <v>0</v>
      </c>
      <c r="K165" s="101">
        <v>0</v>
      </c>
      <c r="L165" s="97">
        <v>1</v>
      </c>
      <c r="M165" s="101">
        <v>0</v>
      </c>
      <c r="N165" s="101">
        <v>0</v>
      </c>
      <c r="O165" s="96" t="s">
        <v>401</v>
      </c>
      <c r="P165" s="101">
        <v>0</v>
      </c>
      <c r="Q165" s="101">
        <v>0</v>
      </c>
      <c r="R165" s="101">
        <v>0</v>
      </c>
      <c r="S165" s="97">
        <v>1</v>
      </c>
      <c r="T165" s="101">
        <v>0</v>
      </c>
      <c r="U165" s="101">
        <v>0</v>
      </c>
      <c r="V165" s="96" t="s">
        <v>401</v>
      </c>
      <c r="W165" s="101">
        <v>0</v>
      </c>
      <c r="X165" s="101">
        <v>0</v>
      </c>
      <c r="Y165" s="101">
        <v>0</v>
      </c>
      <c r="Z165" s="97">
        <v>1</v>
      </c>
      <c r="AA165" s="101">
        <v>0</v>
      </c>
      <c r="AB165" s="101">
        <v>0</v>
      </c>
      <c r="AC165" s="96" t="s">
        <v>401</v>
      </c>
      <c r="AD165" s="101">
        <v>0</v>
      </c>
      <c r="AE165" s="101">
        <v>0</v>
      </c>
      <c r="AF165" s="101">
        <v>0</v>
      </c>
      <c r="AG165" s="97">
        <v>1</v>
      </c>
      <c r="AH165" s="101">
        <v>0</v>
      </c>
      <c r="AI165" s="101">
        <v>0</v>
      </c>
    </row>
    <row r="166" spans="1:35" ht="18" x14ac:dyDescent="0.4">
      <c r="A166" s="96" t="s">
        <v>402</v>
      </c>
      <c r="B166" s="101">
        <v>0</v>
      </c>
      <c r="C166" s="101">
        <v>0</v>
      </c>
      <c r="D166" s="101">
        <v>0</v>
      </c>
      <c r="E166" s="97">
        <v>1</v>
      </c>
      <c r="F166" s="101">
        <v>0</v>
      </c>
      <c r="G166" s="101">
        <v>0</v>
      </c>
      <c r="H166" s="96" t="s">
        <v>402</v>
      </c>
      <c r="I166" s="101">
        <v>0</v>
      </c>
      <c r="J166" s="101">
        <v>0</v>
      </c>
      <c r="K166" s="101">
        <v>0</v>
      </c>
      <c r="L166" s="97">
        <v>1</v>
      </c>
      <c r="M166" s="101">
        <v>0</v>
      </c>
      <c r="N166" s="101">
        <v>0</v>
      </c>
      <c r="O166" s="96" t="s">
        <v>402</v>
      </c>
      <c r="P166" s="101">
        <v>0</v>
      </c>
      <c r="Q166" s="101">
        <v>0</v>
      </c>
      <c r="R166" s="101">
        <v>0</v>
      </c>
      <c r="S166" s="97">
        <v>1</v>
      </c>
      <c r="T166" s="101">
        <v>0</v>
      </c>
      <c r="U166" s="101">
        <v>0</v>
      </c>
      <c r="V166" s="96" t="s">
        <v>402</v>
      </c>
      <c r="W166" s="101">
        <v>0</v>
      </c>
      <c r="X166" s="101">
        <v>0</v>
      </c>
      <c r="Y166" s="101">
        <v>0</v>
      </c>
      <c r="Z166" s="97">
        <v>1</v>
      </c>
      <c r="AA166" s="101">
        <v>0</v>
      </c>
      <c r="AB166" s="101">
        <v>0</v>
      </c>
      <c r="AC166" s="96" t="s">
        <v>402</v>
      </c>
      <c r="AD166" s="101">
        <v>0</v>
      </c>
      <c r="AE166" s="101">
        <v>0</v>
      </c>
      <c r="AF166" s="101">
        <v>0</v>
      </c>
      <c r="AG166" s="97">
        <v>1</v>
      </c>
      <c r="AH166" s="101">
        <v>0</v>
      </c>
      <c r="AI166" s="101">
        <v>0</v>
      </c>
    </row>
    <row r="167" spans="1:35" ht="18" x14ac:dyDescent="0.4">
      <c r="A167" s="96" t="s">
        <v>403</v>
      </c>
      <c r="B167" s="101">
        <v>0</v>
      </c>
      <c r="C167" s="101">
        <v>0</v>
      </c>
      <c r="D167" s="101">
        <v>0</v>
      </c>
      <c r="E167" s="97">
        <v>1</v>
      </c>
      <c r="F167" s="101">
        <v>0</v>
      </c>
      <c r="G167" s="101">
        <v>0</v>
      </c>
      <c r="H167" s="96" t="s">
        <v>403</v>
      </c>
      <c r="I167" s="101">
        <v>0</v>
      </c>
      <c r="J167" s="101">
        <v>0</v>
      </c>
      <c r="K167" s="101">
        <v>0</v>
      </c>
      <c r="L167" s="97">
        <v>1</v>
      </c>
      <c r="M167" s="101">
        <v>0</v>
      </c>
      <c r="N167" s="101">
        <v>0</v>
      </c>
      <c r="O167" s="96" t="s">
        <v>403</v>
      </c>
      <c r="P167" s="101">
        <v>0</v>
      </c>
      <c r="Q167" s="101">
        <v>0</v>
      </c>
      <c r="R167" s="101">
        <v>0</v>
      </c>
      <c r="S167" s="97">
        <v>1</v>
      </c>
      <c r="T167" s="101">
        <v>0</v>
      </c>
      <c r="U167" s="101">
        <v>0</v>
      </c>
      <c r="V167" s="96" t="s">
        <v>403</v>
      </c>
      <c r="W167" s="101">
        <v>0</v>
      </c>
      <c r="X167" s="101">
        <v>0</v>
      </c>
      <c r="Y167" s="101">
        <v>0</v>
      </c>
      <c r="Z167" s="97">
        <v>1</v>
      </c>
      <c r="AA167" s="101">
        <v>0</v>
      </c>
      <c r="AB167" s="101">
        <v>0</v>
      </c>
      <c r="AC167" s="96" t="s">
        <v>403</v>
      </c>
      <c r="AD167" s="101">
        <v>0</v>
      </c>
      <c r="AE167" s="101">
        <v>0</v>
      </c>
      <c r="AF167" s="101">
        <v>0</v>
      </c>
      <c r="AG167" s="97">
        <v>1</v>
      </c>
      <c r="AH167" s="101">
        <v>0</v>
      </c>
      <c r="AI167" s="101">
        <v>0</v>
      </c>
    </row>
    <row r="168" spans="1:35" ht="18" x14ac:dyDescent="0.4">
      <c r="A168" s="96" t="s">
        <v>404</v>
      </c>
      <c r="B168" s="101">
        <v>0</v>
      </c>
      <c r="C168" s="101">
        <v>0</v>
      </c>
      <c r="D168" s="101">
        <v>0</v>
      </c>
      <c r="E168" s="97">
        <v>1</v>
      </c>
      <c r="F168" s="101">
        <v>0</v>
      </c>
      <c r="G168" s="101">
        <v>0</v>
      </c>
      <c r="H168" s="96" t="s">
        <v>404</v>
      </c>
      <c r="I168" s="101">
        <v>0</v>
      </c>
      <c r="J168" s="101">
        <v>0</v>
      </c>
      <c r="K168" s="101">
        <v>0</v>
      </c>
      <c r="L168" s="97">
        <v>1</v>
      </c>
      <c r="M168" s="101">
        <v>0</v>
      </c>
      <c r="N168" s="101">
        <v>0</v>
      </c>
      <c r="O168" s="96" t="s">
        <v>404</v>
      </c>
      <c r="P168" s="101">
        <v>0</v>
      </c>
      <c r="Q168" s="101">
        <v>0</v>
      </c>
      <c r="R168" s="101">
        <v>0</v>
      </c>
      <c r="S168" s="97">
        <v>1</v>
      </c>
      <c r="T168" s="101">
        <v>0</v>
      </c>
      <c r="U168" s="101">
        <v>0</v>
      </c>
      <c r="V168" s="96" t="s">
        <v>404</v>
      </c>
      <c r="W168" s="101">
        <v>0</v>
      </c>
      <c r="X168" s="101">
        <v>0</v>
      </c>
      <c r="Y168" s="101">
        <v>0</v>
      </c>
      <c r="Z168" s="97">
        <v>1</v>
      </c>
      <c r="AA168" s="101">
        <v>0</v>
      </c>
      <c r="AB168" s="101">
        <v>0</v>
      </c>
      <c r="AC168" s="96" t="s">
        <v>404</v>
      </c>
      <c r="AD168" s="101">
        <v>0</v>
      </c>
      <c r="AE168" s="101">
        <v>0</v>
      </c>
      <c r="AF168" s="101">
        <v>0</v>
      </c>
      <c r="AG168" s="97">
        <v>1</v>
      </c>
      <c r="AH168" s="101">
        <v>0</v>
      </c>
      <c r="AI168" s="101">
        <v>0</v>
      </c>
    </row>
    <row r="169" spans="1:35" ht="18" x14ac:dyDescent="0.4">
      <c r="A169" s="96" t="s">
        <v>405</v>
      </c>
      <c r="B169" s="101">
        <v>0</v>
      </c>
      <c r="C169" s="101">
        <v>0</v>
      </c>
      <c r="D169" s="101">
        <v>0</v>
      </c>
      <c r="E169" s="97">
        <v>1</v>
      </c>
      <c r="F169" s="101">
        <v>0</v>
      </c>
      <c r="G169" s="101">
        <v>0</v>
      </c>
      <c r="H169" s="96" t="s">
        <v>405</v>
      </c>
      <c r="I169" s="101">
        <v>0</v>
      </c>
      <c r="J169" s="101">
        <v>0</v>
      </c>
      <c r="K169" s="101">
        <v>0</v>
      </c>
      <c r="L169" s="97">
        <v>1</v>
      </c>
      <c r="M169" s="101">
        <v>0</v>
      </c>
      <c r="N169" s="101">
        <v>0</v>
      </c>
      <c r="O169" s="96" t="s">
        <v>405</v>
      </c>
      <c r="P169" s="101">
        <v>0</v>
      </c>
      <c r="Q169" s="101">
        <v>0</v>
      </c>
      <c r="R169" s="101">
        <v>0</v>
      </c>
      <c r="S169" s="97">
        <v>1</v>
      </c>
      <c r="T169" s="101">
        <v>0</v>
      </c>
      <c r="U169" s="101">
        <v>0</v>
      </c>
      <c r="V169" s="96" t="s">
        <v>405</v>
      </c>
      <c r="W169" s="101">
        <v>0</v>
      </c>
      <c r="X169" s="101">
        <v>0</v>
      </c>
      <c r="Y169" s="101">
        <v>0</v>
      </c>
      <c r="Z169" s="97">
        <v>1</v>
      </c>
      <c r="AA169" s="101">
        <v>0</v>
      </c>
      <c r="AB169" s="101">
        <v>0</v>
      </c>
      <c r="AC169" s="96" t="s">
        <v>405</v>
      </c>
      <c r="AD169" s="101">
        <v>0</v>
      </c>
      <c r="AE169" s="101">
        <v>0</v>
      </c>
      <c r="AF169" s="101">
        <v>0</v>
      </c>
      <c r="AG169" s="97">
        <v>1</v>
      </c>
      <c r="AH169" s="101">
        <v>0</v>
      </c>
      <c r="AI169" s="101">
        <v>0</v>
      </c>
    </row>
    <row r="170" spans="1:35" ht="36" x14ac:dyDescent="0.4">
      <c r="A170" s="96" t="s">
        <v>306</v>
      </c>
      <c r="B170" s="101">
        <v>0</v>
      </c>
      <c r="C170" s="101">
        <v>0</v>
      </c>
      <c r="D170" s="101">
        <v>0</v>
      </c>
      <c r="E170" s="97">
        <v>1</v>
      </c>
      <c r="F170" s="101">
        <v>0</v>
      </c>
      <c r="G170" s="101">
        <v>0</v>
      </c>
      <c r="H170" s="96" t="s">
        <v>306</v>
      </c>
      <c r="I170" s="101">
        <v>0</v>
      </c>
      <c r="J170" s="101">
        <v>0</v>
      </c>
      <c r="K170" s="101">
        <v>0</v>
      </c>
      <c r="L170" s="97">
        <v>1</v>
      </c>
      <c r="M170" s="101">
        <v>0</v>
      </c>
      <c r="N170" s="101">
        <v>0</v>
      </c>
      <c r="O170" s="96" t="s">
        <v>306</v>
      </c>
      <c r="P170" s="101">
        <v>0</v>
      </c>
      <c r="Q170" s="101">
        <v>0</v>
      </c>
      <c r="R170" s="101">
        <v>0</v>
      </c>
      <c r="S170" s="97">
        <v>1</v>
      </c>
      <c r="T170" s="101">
        <v>0</v>
      </c>
      <c r="U170" s="101">
        <v>0</v>
      </c>
      <c r="V170" s="96" t="s">
        <v>306</v>
      </c>
      <c r="W170" s="101">
        <v>0</v>
      </c>
      <c r="X170" s="101">
        <v>0</v>
      </c>
      <c r="Y170" s="101">
        <v>0</v>
      </c>
      <c r="Z170" s="97">
        <v>1</v>
      </c>
      <c r="AA170" s="101">
        <v>0</v>
      </c>
      <c r="AB170" s="101">
        <v>0</v>
      </c>
      <c r="AC170" s="96" t="s">
        <v>306</v>
      </c>
      <c r="AD170" s="101">
        <v>0</v>
      </c>
      <c r="AE170" s="101">
        <v>0</v>
      </c>
      <c r="AF170" s="101">
        <v>0</v>
      </c>
      <c r="AG170" s="97">
        <v>1</v>
      </c>
      <c r="AH170" s="101">
        <v>0</v>
      </c>
      <c r="AI170" s="101">
        <v>0</v>
      </c>
    </row>
    <row r="171" spans="1:35" ht="18" x14ac:dyDescent="0.4">
      <c r="A171" s="96" t="s">
        <v>406</v>
      </c>
      <c r="B171" s="101">
        <v>0</v>
      </c>
      <c r="C171" s="101">
        <v>0</v>
      </c>
      <c r="D171" s="101">
        <v>0</v>
      </c>
      <c r="E171" s="97">
        <v>1</v>
      </c>
      <c r="F171" s="101">
        <v>0</v>
      </c>
      <c r="G171" s="101">
        <v>0</v>
      </c>
      <c r="H171" s="96" t="s">
        <v>406</v>
      </c>
      <c r="I171" s="101">
        <v>0</v>
      </c>
      <c r="J171" s="101">
        <v>0</v>
      </c>
      <c r="K171" s="101">
        <v>0</v>
      </c>
      <c r="L171" s="97">
        <v>1</v>
      </c>
      <c r="M171" s="101">
        <v>0</v>
      </c>
      <c r="N171" s="101">
        <v>0</v>
      </c>
      <c r="O171" s="96" t="s">
        <v>406</v>
      </c>
      <c r="P171" s="101">
        <v>0</v>
      </c>
      <c r="Q171" s="101">
        <v>0</v>
      </c>
      <c r="R171" s="101">
        <v>0</v>
      </c>
      <c r="S171" s="97">
        <v>1</v>
      </c>
      <c r="T171" s="101">
        <v>0</v>
      </c>
      <c r="U171" s="101">
        <v>0</v>
      </c>
      <c r="V171" s="96" t="s">
        <v>406</v>
      </c>
      <c r="W171" s="101">
        <v>0</v>
      </c>
      <c r="X171" s="101">
        <v>0</v>
      </c>
      <c r="Y171" s="101">
        <v>0</v>
      </c>
      <c r="Z171" s="97">
        <v>1</v>
      </c>
      <c r="AA171" s="101">
        <v>0</v>
      </c>
      <c r="AB171" s="101">
        <v>0</v>
      </c>
      <c r="AC171" s="96" t="s">
        <v>406</v>
      </c>
      <c r="AD171" s="101">
        <v>0</v>
      </c>
      <c r="AE171" s="101">
        <v>0</v>
      </c>
      <c r="AF171" s="101">
        <v>0</v>
      </c>
      <c r="AG171" s="97">
        <v>1</v>
      </c>
      <c r="AH171" s="101">
        <v>0</v>
      </c>
      <c r="AI171" s="101">
        <v>0</v>
      </c>
    </row>
    <row r="172" spans="1:35" ht="18" x14ac:dyDescent="0.4">
      <c r="A172" s="96" t="s">
        <v>407</v>
      </c>
      <c r="B172" s="101">
        <v>0</v>
      </c>
      <c r="C172" s="101">
        <v>0</v>
      </c>
      <c r="D172" s="101">
        <v>0</v>
      </c>
      <c r="E172" s="97">
        <v>1</v>
      </c>
      <c r="F172" s="101">
        <v>0</v>
      </c>
      <c r="G172" s="101">
        <v>0</v>
      </c>
      <c r="H172" s="96" t="s">
        <v>407</v>
      </c>
      <c r="I172" s="101">
        <v>0</v>
      </c>
      <c r="J172" s="101">
        <v>0</v>
      </c>
      <c r="K172" s="101">
        <v>0</v>
      </c>
      <c r="L172" s="97">
        <v>1</v>
      </c>
      <c r="M172" s="101">
        <v>0</v>
      </c>
      <c r="N172" s="101">
        <v>0</v>
      </c>
      <c r="O172" s="96" t="s">
        <v>407</v>
      </c>
      <c r="P172" s="101">
        <v>0</v>
      </c>
      <c r="Q172" s="101">
        <v>0</v>
      </c>
      <c r="R172" s="101">
        <v>0</v>
      </c>
      <c r="S172" s="97">
        <v>1</v>
      </c>
      <c r="T172" s="101">
        <v>0</v>
      </c>
      <c r="U172" s="101">
        <v>0</v>
      </c>
      <c r="V172" s="96" t="s">
        <v>407</v>
      </c>
      <c r="W172" s="101">
        <v>0</v>
      </c>
      <c r="X172" s="101">
        <v>0</v>
      </c>
      <c r="Y172" s="101">
        <v>0</v>
      </c>
      <c r="Z172" s="97">
        <v>1</v>
      </c>
      <c r="AA172" s="101">
        <v>0</v>
      </c>
      <c r="AB172" s="101">
        <v>0</v>
      </c>
      <c r="AC172" s="96" t="s">
        <v>407</v>
      </c>
      <c r="AD172" s="101">
        <v>0</v>
      </c>
      <c r="AE172" s="101">
        <v>0</v>
      </c>
      <c r="AF172" s="101">
        <v>0</v>
      </c>
      <c r="AG172" s="97">
        <v>1</v>
      </c>
      <c r="AH172" s="101">
        <v>0</v>
      </c>
      <c r="AI172" s="101">
        <v>0</v>
      </c>
    </row>
    <row r="173" spans="1:35" ht="18" x14ac:dyDescent="0.4">
      <c r="A173" s="96" t="s">
        <v>311</v>
      </c>
      <c r="B173" s="101">
        <v>0</v>
      </c>
      <c r="C173" s="101">
        <v>0</v>
      </c>
      <c r="D173" s="101">
        <v>0</v>
      </c>
      <c r="E173" s="97">
        <v>1</v>
      </c>
      <c r="F173" s="101">
        <v>0</v>
      </c>
      <c r="G173" s="101">
        <v>0</v>
      </c>
      <c r="H173" s="96" t="s">
        <v>311</v>
      </c>
      <c r="I173" s="101">
        <v>0</v>
      </c>
      <c r="J173" s="101">
        <v>0</v>
      </c>
      <c r="K173" s="101">
        <v>0</v>
      </c>
      <c r="L173" s="97">
        <v>1</v>
      </c>
      <c r="M173" s="101">
        <v>0</v>
      </c>
      <c r="N173" s="101">
        <v>0</v>
      </c>
      <c r="O173" s="96" t="s">
        <v>311</v>
      </c>
      <c r="P173" s="101">
        <v>0</v>
      </c>
      <c r="Q173" s="101">
        <v>0</v>
      </c>
      <c r="R173" s="101">
        <v>0</v>
      </c>
      <c r="S173" s="97">
        <v>1</v>
      </c>
      <c r="T173" s="101">
        <v>0</v>
      </c>
      <c r="U173" s="101">
        <v>0</v>
      </c>
      <c r="V173" s="96" t="s">
        <v>311</v>
      </c>
      <c r="W173" s="101">
        <v>0</v>
      </c>
      <c r="X173" s="101">
        <v>0</v>
      </c>
      <c r="Y173" s="101">
        <v>0</v>
      </c>
      <c r="Z173" s="97">
        <v>1</v>
      </c>
      <c r="AA173" s="101">
        <v>0</v>
      </c>
      <c r="AB173" s="101">
        <v>0</v>
      </c>
      <c r="AC173" s="96" t="s">
        <v>311</v>
      </c>
      <c r="AD173" s="101">
        <v>0</v>
      </c>
      <c r="AE173" s="101">
        <v>0</v>
      </c>
      <c r="AF173" s="101">
        <v>0</v>
      </c>
      <c r="AG173" s="97">
        <v>1</v>
      </c>
      <c r="AH173" s="101">
        <v>0</v>
      </c>
      <c r="AI173" s="101">
        <v>0</v>
      </c>
    </row>
    <row r="174" spans="1:35" ht="18" x14ac:dyDescent="0.4">
      <c r="A174" s="96" t="s">
        <v>267</v>
      </c>
      <c r="B174" s="101">
        <v>0</v>
      </c>
      <c r="C174" s="101">
        <v>0</v>
      </c>
      <c r="D174" s="101">
        <v>0</v>
      </c>
      <c r="E174" s="97">
        <v>1</v>
      </c>
      <c r="F174" s="101">
        <v>0</v>
      </c>
      <c r="G174" s="101">
        <v>0</v>
      </c>
      <c r="H174" s="96" t="s">
        <v>267</v>
      </c>
      <c r="I174" s="101">
        <v>0</v>
      </c>
      <c r="J174" s="101">
        <v>0</v>
      </c>
      <c r="K174" s="101">
        <v>0</v>
      </c>
      <c r="L174" s="97">
        <v>1</v>
      </c>
      <c r="M174" s="101">
        <v>0</v>
      </c>
      <c r="N174" s="101">
        <v>0</v>
      </c>
      <c r="O174" s="96" t="s">
        <v>267</v>
      </c>
      <c r="P174" s="101">
        <v>0</v>
      </c>
      <c r="Q174" s="101">
        <v>0</v>
      </c>
      <c r="R174" s="101">
        <v>0</v>
      </c>
      <c r="S174" s="97">
        <v>1</v>
      </c>
      <c r="T174" s="101">
        <v>0</v>
      </c>
      <c r="U174" s="101">
        <v>0</v>
      </c>
      <c r="V174" s="96" t="s">
        <v>267</v>
      </c>
      <c r="W174" s="101">
        <v>0</v>
      </c>
      <c r="X174" s="101">
        <v>0</v>
      </c>
      <c r="Y174" s="101">
        <v>0</v>
      </c>
      <c r="Z174" s="97">
        <v>1</v>
      </c>
      <c r="AA174" s="101">
        <v>0</v>
      </c>
      <c r="AB174" s="101">
        <v>0</v>
      </c>
      <c r="AC174" s="96" t="s">
        <v>267</v>
      </c>
      <c r="AD174" s="101">
        <v>0</v>
      </c>
      <c r="AE174" s="101">
        <v>0</v>
      </c>
      <c r="AF174" s="101">
        <v>0</v>
      </c>
      <c r="AG174" s="97">
        <v>1</v>
      </c>
      <c r="AH174" s="101">
        <v>0</v>
      </c>
      <c r="AI174" s="101">
        <v>0</v>
      </c>
    </row>
    <row r="175" spans="1:35" ht="18" x14ac:dyDescent="0.4">
      <c r="A175" s="96" t="s">
        <v>226</v>
      </c>
      <c r="B175" s="101">
        <v>0</v>
      </c>
      <c r="C175" s="101">
        <v>0</v>
      </c>
      <c r="D175" s="101">
        <v>0</v>
      </c>
      <c r="E175" s="97">
        <v>1</v>
      </c>
      <c r="F175" s="101">
        <v>0</v>
      </c>
      <c r="G175" s="101">
        <v>0</v>
      </c>
      <c r="H175" s="96" t="s">
        <v>226</v>
      </c>
      <c r="I175" s="101">
        <v>0</v>
      </c>
      <c r="J175" s="101">
        <v>0</v>
      </c>
      <c r="K175" s="101">
        <v>0</v>
      </c>
      <c r="L175" s="97">
        <v>1</v>
      </c>
      <c r="M175" s="101">
        <v>0</v>
      </c>
      <c r="N175" s="101">
        <v>0</v>
      </c>
      <c r="O175" s="96" t="s">
        <v>226</v>
      </c>
      <c r="P175" s="101">
        <v>0</v>
      </c>
      <c r="Q175" s="101">
        <v>0</v>
      </c>
      <c r="R175" s="101">
        <v>0</v>
      </c>
      <c r="S175" s="97">
        <v>1</v>
      </c>
      <c r="T175" s="101">
        <v>0</v>
      </c>
      <c r="U175" s="101">
        <v>0</v>
      </c>
      <c r="V175" s="96" t="s">
        <v>226</v>
      </c>
      <c r="W175" s="101">
        <v>0</v>
      </c>
      <c r="X175" s="101">
        <v>0</v>
      </c>
      <c r="Y175" s="101">
        <v>0</v>
      </c>
      <c r="Z175" s="97">
        <v>1</v>
      </c>
      <c r="AA175" s="101">
        <v>0</v>
      </c>
      <c r="AB175" s="101">
        <v>0</v>
      </c>
      <c r="AC175" s="96" t="s">
        <v>226</v>
      </c>
      <c r="AD175" s="101">
        <v>0</v>
      </c>
      <c r="AE175" s="101">
        <v>0</v>
      </c>
      <c r="AF175" s="101">
        <v>0</v>
      </c>
      <c r="AG175" s="97">
        <v>1</v>
      </c>
      <c r="AH175" s="101">
        <v>0</v>
      </c>
      <c r="AI175" s="101">
        <v>0</v>
      </c>
    </row>
    <row r="176" spans="1:35" ht="36" x14ac:dyDescent="0.4">
      <c r="A176" s="96" t="s">
        <v>410</v>
      </c>
      <c r="B176" s="101">
        <v>0</v>
      </c>
      <c r="C176" s="101">
        <v>0</v>
      </c>
      <c r="D176" s="101">
        <v>0</v>
      </c>
      <c r="E176" s="97">
        <v>1</v>
      </c>
      <c r="F176" s="101">
        <v>0</v>
      </c>
      <c r="G176" s="101">
        <v>0</v>
      </c>
      <c r="H176" s="96" t="s">
        <v>410</v>
      </c>
      <c r="I176" s="101">
        <v>0</v>
      </c>
      <c r="J176" s="101">
        <v>0</v>
      </c>
      <c r="K176" s="101">
        <v>0</v>
      </c>
      <c r="L176" s="97">
        <v>1</v>
      </c>
      <c r="M176" s="101">
        <v>0</v>
      </c>
      <c r="N176" s="101">
        <v>0</v>
      </c>
      <c r="O176" s="96" t="s">
        <v>410</v>
      </c>
      <c r="P176" s="101">
        <v>0</v>
      </c>
      <c r="Q176" s="101">
        <v>0</v>
      </c>
      <c r="R176" s="101">
        <v>0</v>
      </c>
      <c r="S176" s="97">
        <v>1</v>
      </c>
      <c r="T176" s="101">
        <v>0</v>
      </c>
      <c r="U176" s="101">
        <v>0</v>
      </c>
      <c r="V176" s="96" t="s">
        <v>410</v>
      </c>
      <c r="W176" s="101">
        <v>0</v>
      </c>
      <c r="X176" s="101">
        <v>0</v>
      </c>
      <c r="Y176" s="101">
        <v>0</v>
      </c>
      <c r="Z176" s="97">
        <v>1</v>
      </c>
      <c r="AA176" s="101">
        <v>0</v>
      </c>
      <c r="AB176" s="101">
        <v>0</v>
      </c>
      <c r="AC176" s="96" t="s">
        <v>410</v>
      </c>
      <c r="AD176" s="101">
        <v>0</v>
      </c>
      <c r="AE176" s="101">
        <v>0</v>
      </c>
      <c r="AF176" s="101">
        <v>0</v>
      </c>
      <c r="AG176" s="97">
        <v>1</v>
      </c>
      <c r="AH176" s="101">
        <v>0</v>
      </c>
      <c r="AI176" s="101">
        <v>0</v>
      </c>
    </row>
    <row r="177" spans="1:35" ht="18" x14ac:dyDescent="0.4">
      <c r="A177" s="101">
        <v>0</v>
      </c>
      <c r="B177" s="101">
        <v>0</v>
      </c>
      <c r="C177" s="101">
        <v>0</v>
      </c>
      <c r="D177" s="101">
        <v>0</v>
      </c>
      <c r="E177" s="97">
        <v>1</v>
      </c>
      <c r="F177" s="101">
        <v>0</v>
      </c>
      <c r="G177" s="101">
        <v>0</v>
      </c>
      <c r="H177" s="101">
        <v>0</v>
      </c>
      <c r="I177" s="101">
        <v>0</v>
      </c>
      <c r="J177" s="101">
        <v>0</v>
      </c>
      <c r="K177" s="101">
        <v>0</v>
      </c>
      <c r="L177" s="97">
        <v>1</v>
      </c>
      <c r="M177" s="101">
        <v>0</v>
      </c>
      <c r="N177" s="101">
        <v>0</v>
      </c>
      <c r="O177" s="101">
        <v>0</v>
      </c>
      <c r="P177" s="101">
        <v>0</v>
      </c>
      <c r="Q177" s="101">
        <v>0</v>
      </c>
      <c r="R177" s="101">
        <v>0</v>
      </c>
      <c r="S177" s="97">
        <v>1</v>
      </c>
      <c r="T177" s="101">
        <v>0</v>
      </c>
      <c r="U177" s="101">
        <v>0</v>
      </c>
      <c r="V177" s="101">
        <v>0</v>
      </c>
      <c r="W177" s="101">
        <v>0</v>
      </c>
      <c r="X177" s="101">
        <v>0</v>
      </c>
      <c r="Y177" s="101">
        <v>0</v>
      </c>
      <c r="Z177" s="97">
        <v>1</v>
      </c>
      <c r="AA177" s="101">
        <v>0</v>
      </c>
      <c r="AB177" s="101">
        <v>0</v>
      </c>
      <c r="AC177" s="101">
        <v>0</v>
      </c>
      <c r="AD177" s="101">
        <v>0</v>
      </c>
      <c r="AE177" s="101">
        <v>0</v>
      </c>
      <c r="AF177" s="101">
        <v>0</v>
      </c>
      <c r="AG177" s="97">
        <v>1</v>
      </c>
      <c r="AH177" s="101">
        <v>0</v>
      </c>
      <c r="AI177" s="101">
        <v>0</v>
      </c>
    </row>
    <row r="178" spans="1:35" ht="18" x14ac:dyDescent="0.4">
      <c r="A178" s="101">
        <v>0</v>
      </c>
      <c r="B178" s="101">
        <v>0</v>
      </c>
      <c r="C178" s="101">
        <v>0</v>
      </c>
      <c r="D178" s="101">
        <v>0</v>
      </c>
      <c r="E178" s="97">
        <v>1</v>
      </c>
      <c r="F178" s="101">
        <v>0</v>
      </c>
      <c r="G178" s="101">
        <v>0</v>
      </c>
      <c r="H178" s="101">
        <v>0</v>
      </c>
      <c r="I178" s="101">
        <v>0</v>
      </c>
      <c r="J178" s="101">
        <v>0</v>
      </c>
      <c r="K178" s="101">
        <v>0</v>
      </c>
      <c r="L178" s="97">
        <v>1</v>
      </c>
      <c r="M178" s="101">
        <v>0</v>
      </c>
      <c r="N178" s="101">
        <v>0</v>
      </c>
      <c r="O178" s="101">
        <v>0</v>
      </c>
      <c r="P178" s="101">
        <v>0</v>
      </c>
      <c r="Q178" s="101">
        <v>0</v>
      </c>
      <c r="R178" s="101">
        <v>0</v>
      </c>
      <c r="S178" s="97">
        <v>1</v>
      </c>
      <c r="T178" s="101">
        <v>0</v>
      </c>
      <c r="U178" s="101">
        <v>0</v>
      </c>
      <c r="V178" s="101">
        <v>0</v>
      </c>
      <c r="W178" s="101">
        <v>0</v>
      </c>
      <c r="X178" s="101">
        <v>0</v>
      </c>
      <c r="Y178" s="101">
        <v>0</v>
      </c>
      <c r="Z178" s="97">
        <v>1</v>
      </c>
      <c r="AA178" s="101">
        <v>0</v>
      </c>
      <c r="AB178" s="101">
        <v>0</v>
      </c>
      <c r="AC178" s="101">
        <v>0</v>
      </c>
      <c r="AD178" s="101">
        <v>0</v>
      </c>
      <c r="AE178" s="101">
        <v>0</v>
      </c>
      <c r="AF178" s="101">
        <v>0</v>
      </c>
      <c r="AG178" s="97">
        <v>1</v>
      </c>
      <c r="AH178" s="101">
        <v>0</v>
      </c>
      <c r="AI178" s="101">
        <v>0</v>
      </c>
    </row>
    <row r="179" spans="1:35" ht="18" x14ac:dyDescent="0.4">
      <c r="A179" s="101">
        <v>0</v>
      </c>
      <c r="B179" s="101">
        <v>0</v>
      </c>
      <c r="C179" s="101">
        <v>0</v>
      </c>
      <c r="D179" s="101">
        <v>0</v>
      </c>
      <c r="E179" s="97">
        <v>1</v>
      </c>
      <c r="F179" s="101">
        <v>0</v>
      </c>
      <c r="G179" s="101">
        <v>0</v>
      </c>
      <c r="H179" s="101">
        <v>0</v>
      </c>
      <c r="I179" s="101">
        <v>0</v>
      </c>
      <c r="J179" s="101">
        <v>0</v>
      </c>
      <c r="K179" s="101">
        <v>0</v>
      </c>
      <c r="L179" s="97">
        <v>1</v>
      </c>
      <c r="M179" s="101">
        <v>0</v>
      </c>
      <c r="N179" s="101">
        <v>0</v>
      </c>
      <c r="O179" s="101">
        <v>0</v>
      </c>
      <c r="P179" s="101">
        <v>0</v>
      </c>
      <c r="Q179" s="101">
        <v>0</v>
      </c>
      <c r="R179" s="101">
        <v>0</v>
      </c>
      <c r="S179" s="97">
        <v>1</v>
      </c>
      <c r="T179" s="101">
        <v>0</v>
      </c>
      <c r="U179" s="101">
        <v>0</v>
      </c>
      <c r="V179" s="101">
        <v>0</v>
      </c>
      <c r="W179" s="101">
        <v>0</v>
      </c>
      <c r="X179" s="101">
        <v>0</v>
      </c>
      <c r="Y179" s="101">
        <v>0</v>
      </c>
      <c r="Z179" s="97">
        <v>1</v>
      </c>
      <c r="AA179" s="101">
        <v>0</v>
      </c>
      <c r="AB179" s="101">
        <v>0</v>
      </c>
      <c r="AC179" s="101">
        <v>0</v>
      </c>
      <c r="AD179" s="101">
        <v>0</v>
      </c>
      <c r="AE179" s="101">
        <v>0</v>
      </c>
      <c r="AF179" s="101">
        <v>0</v>
      </c>
      <c r="AG179" s="97">
        <v>1</v>
      </c>
      <c r="AH179" s="101">
        <v>0</v>
      </c>
      <c r="AI179" s="101">
        <v>0</v>
      </c>
    </row>
    <row r="180" spans="1:35" ht="18" x14ac:dyDescent="0.4">
      <c r="A180" s="101">
        <v>0</v>
      </c>
      <c r="B180" s="101">
        <v>0</v>
      </c>
      <c r="C180" s="101">
        <v>0</v>
      </c>
      <c r="D180" s="101">
        <v>0</v>
      </c>
      <c r="E180" s="97">
        <v>1</v>
      </c>
      <c r="F180" s="101">
        <v>0</v>
      </c>
      <c r="G180" s="101">
        <v>0</v>
      </c>
      <c r="H180" s="101">
        <v>0</v>
      </c>
      <c r="I180" s="101">
        <v>0</v>
      </c>
      <c r="J180" s="101">
        <v>0</v>
      </c>
      <c r="K180" s="101">
        <v>0</v>
      </c>
      <c r="L180" s="97">
        <v>1</v>
      </c>
      <c r="M180" s="101">
        <v>0</v>
      </c>
      <c r="N180" s="101">
        <v>0</v>
      </c>
      <c r="O180" s="101">
        <v>0</v>
      </c>
      <c r="P180" s="101">
        <v>0</v>
      </c>
      <c r="Q180" s="101">
        <v>0</v>
      </c>
      <c r="R180" s="101">
        <v>0</v>
      </c>
      <c r="S180" s="97">
        <v>1</v>
      </c>
      <c r="T180" s="101">
        <v>0</v>
      </c>
      <c r="U180" s="101">
        <v>0</v>
      </c>
      <c r="V180" s="101">
        <v>0</v>
      </c>
      <c r="W180" s="101">
        <v>0</v>
      </c>
      <c r="X180" s="101">
        <v>0</v>
      </c>
      <c r="Y180" s="101">
        <v>0</v>
      </c>
      <c r="Z180" s="97">
        <v>1</v>
      </c>
      <c r="AA180" s="101">
        <v>0</v>
      </c>
      <c r="AB180" s="101">
        <v>0</v>
      </c>
      <c r="AC180" s="101">
        <v>0</v>
      </c>
      <c r="AD180" s="101">
        <v>0</v>
      </c>
      <c r="AE180" s="101">
        <v>0</v>
      </c>
      <c r="AF180" s="101">
        <v>0</v>
      </c>
      <c r="AG180" s="97">
        <v>1</v>
      </c>
      <c r="AH180" s="101">
        <v>0</v>
      </c>
      <c r="AI180" s="101">
        <v>0</v>
      </c>
    </row>
    <row r="181" spans="1:35" ht="18" x14ac:dyDescent="0.4">
      <c r="A181" s="101">
        <v>0</v>
      </c>
      <c r="B181" s="101">
        <v>0</v>
      </c>
      <c r="C181" s="101">
        <v>0</v>
      </c>
      <c r="D181" s="101">
        <v>0</v>
      </c>
      <c r="E181" s="97">
        <v>1</v>
      </c>
      <c r="F181" s="101">
        <v>0</v>
      </c>
      <c r="G181" s="101">
        <v>0</v>
      </c>
      <c r="H181" s="101">
        <v>0</v>
      </c>
      <c r="I181" s="101">
        <v>0</v>
      </c>
      <c r="J181" s="101">
        <v>0</v>
      </c>
      <c r="K181" s="101">
        <v>0</v>
      </c>
      <c r="L181" s="97">
        <v>1</v>
      </c>
      <c r="M181" s="101">
        <v>0</v>
      </c>
      <c r="N181" s="101">
        <v>0</v>
      </c>
      <c r="O181" s="101">
        <v>0</v>
      </c>
      <c r="P181" s="101">
        <v>0</v>
      </c>
      <c r="Q181" s="101">
        <v>0</v>
      </c>
      <c r="R181" s="101">
        <v>0</v>
      </c>
      <c r="S181" s="97">
        <v>1</v>
      </c>
      <c r="T181" s="101">
        <v>0</v>
      </c>
      <c r="U181" s="101">
        <v>0</v>
      </c>
      <c r="V181" s="101">
        <v>0</v>
      </c>
      <c r="W181" s="101">
        <v>0</v>
      </c>
      <c r="X181" s="101">
        <v>0</v>
      </c>
      <c r="Y181" s="101">
        <v>0</v>
      </c>
      <c r="Z181" s="97">
        <v>1</v>
      </c>
      <c r="AA181" s="101">
        <v>0</v>
      </c>
      <c r="AB181" s="101">
        <v>0</v>
      </c>
      <c r="AC181" s="101">
        <v>0</v>
      </c>
      <c r="AD181" s="101">
        <v>0</v>
      </c>
      <c r="AE181" s="101">
        <v>0</v>
      </c>
      <c r="AF181" s="101">
        <v>0</v>
      </c>
      <c r="AG181" s="97">
        <v>1</v>
      </c>
      <c r="AH181" s="101">
        <v>0</v>
      </c>
      <c r="AI181" s="101">
        <v>0</v>
      </c>
    </row>
    <row r="182" spans="1:35" ht="18" x14ac:dyDescent="0.4">
      <c r="A182" s="101">
        <v>0</v>
      </c>
      <c r="B182" s="101">
        <v>0</v>
      </c>
      <c r="C182" s="101">
        <v>0</v>
      </c>
      <c r="D182" s="101">
        <v>0</v>
      </c>
      <c r="E182" s="97">
        <v>1</v>
      </c>
      <c r="F182" s="101">
        <v>0</v>
      </c>
      <c r="G182" s="101">
        <v>0</v>
      </c>
      <c r="H182" s="101">
        <v>0</v>
      </c>
      <c r="I182" s="101">
        <v>0</v>
      </c>
      <c r="J182" s="101">
        <v>0</v>
      </c>
      <c r="K182" s="101">
        <v>0</v>
      </c>
      <c r="L182" s="97">
        <v>1</v>
      </c>
      <c r="M182" s="101">
        <v>0</v>
      </c>
      <c r="N182" s="101">
        <v>0</v>
      </c>
      <c r="O182" s="101">
        <v>0</v>
      </c>
      <c r="P182" s="101">
        <v>0</v>
      </c>
      <c r="Q182" s="101">
        <v>0</v>
      </c>
      <c r="R182" s="101">
        <v>0</v>
      </c>
      <c r="S182" s="97">
        <v>1</v>
      </c>
      <c r="T182" s="101">
        <v>0</v>
      </c>
      <c r="U182" s="101">
        <v>0</v>
      </c>
      <c r="V182" s="101">
        <v>0</v>
      </c>
      <c r="W182" s="101">
        <v>0</v>
      </c>
      <c r="X182" s="101">
        <v>0</v>
      </c>
      <c r="Y182" s="101">
        <v>0</v>
      </c>
      <c r="Z182" s="97">
        <v>1</v>
      </c>
      <c r="AA182" s="101">
        <v>0</v>
      </c>
      <c r="AB182" s="101">
        <v>0</v>
      </c>
      <c r="AC182" s="101">
        <v>0</v>
      </c>
      <c r="AD182" s="101">
        <v>0</v>
      </c>
      <c r="AE182" s="101">
        <v>0</v>
      </c>
      <c r="AF182" s="101">
        <v>0</v>
      </c>
      <c r="AG182" s="97">
        <v>1</v>
      </c>
      <c r="AH182" s="101">
        <v>0</v>
      </c>
      <c r="AI182" s="101">
        <v>0</v>
      </c>
    </row>
    <row r="183" spans="1:35" ht="18" x14ac:dyDescent="0.4">
      <c r="A183" s="96" t="s">
        <v>411</v>
      </c>
      <c r="B183" s="101">
        <v>0</v>
      </c>
      <c r="C183" s="101">
        <v>0</v>
      </c>
      <c r="D183" s="101">
        <v>0</v>
      </c>
      <c r="E183" s="97">
        <v>1</v>
      </c>
      <c r="F183" s="101">
        <v>0</v>
      </c>
      <c r="G183" s="101">
        <v>0</v>
      </c>
      <c r="H183" s="96" t="s">
        <v>411</v>
      </c>
      <c r="I183" s="101">
        <v>0</v>
      </c>
      <c r="J183" s="101">
        <v>0</v>
      </c>
      <c r="K183" s="101">
        <v>0</v>
      </c>
      <c r="L183" s="97">
        <v>1</v>
      </c>
      <c r="M183" s="101">
        <v>0</v>
      </c>
      <c r="N183" s="101">
        <v>0</v>
      </c>
      <c r="O183" s="96" t="s">
        <v>411</v>
      </c>
      <c r="P183" s="101">
        <v>0</v>
      </c>
      <c r="Q183" s="101">
        <v>0</v>
      </c>
      <c r="R183" s="101">
        <v>0</v>
      </c>
      <c r="S183" s="97">
        <v>1</v>
      </c>
      <c r="T183" s="101">
        <v>0</v>
      </c>
      <c r="U183" s="101">
        <v>0</v>
      </c>
      <c r="V183" s="96" t="s">
        <v>411</v>
      </c>
      <c r="W183" s="101">
        <v>0</v>
      </c>
      <c r="X183" s="101">
        <v>0</v>
      </c>
      <c r="Y183" s="101">
        <v>0</v>
      </c>
      <c r="Z183" s="97">
        <v>1</v>
      </c>
      <c r="AA183" s="101">
        <v>0</v>
      </c>
      <c r="AB183" s="101">
        <v>0</v>
      </c>
      <c r="AC183" s="96" t="s">
        <v>411</v>
      </c>
      <c r="AD183" s="101">
        <v>0</v>
      </c>
      <c r="AE183" s="101">
        <v>0</v>
      </c>
      <c r="AF183" s="101">
        <v>0</v>
      </c>
      <c r="AG183" s="97">
        <v>1</v>
      </c>
      <c r="AH183" s="101">
        <v>0</v>
      </c>
      <c r="AI183" s="101">
        <v>0</v>
      </c>
    </row>
    <row r="184" spans="1:35" ht="18" x14ac:dyDescent="0.4">
      <c r="A184" s="96" t="s">
        <v>412</v>
      </c>
      <c r="B184" s="101">
        <v>0</v>
      </c>
      <c r="C184" s="101">
        <v>0</v>
      </c>
      <c r="D184" s="101">
        <v>0</v>
      </c>
      <c r="E184" s="97">
        <v>1</v>
      </c>
      <c r="F184" s="101">
        <v>0</v>
      </c>
      <c r="G184" s="101">
        <v>0</v>
      </c>
      <c r="H184" s="96" t="s">
        <v>412</v>
      </c>
      <c r="I184" s="101">
        <v>0</v>
      </c>
      <c r="J184" s="101">
        <v>0</v>
      </c>
      <c r="K184" s="101">
        <v>0</v>
      </c>
      <c r="L184" s="97">
        <v>1</v>
      </c>
      <c r="M184" s="101">
        <v>0</v>
      </c>
      <c r="N184" s="101">
        <v>0</v>
      </c>
      <c r="O184" s="96" t="s">
        <v>412</v>
      </c>
      <c r="P184" s="101">
        <v>0</v>
      </c>
      <c r="Q184" s="101">
        <v>0</v>
      </c>
      <c r="R184" s="101">
        <v>0</v>
      </c>
      <c r="S184" s="97">
        <v>1</v>
      </c>
      <c r="T184" s="101">
        <v>0</v>
      </c>
      <c r="U184" s="101">
        <v>0</v>
      </c>
      <c r="V184" s="96" t="s">
        <v>412</v>
      </c>
      <c r="W184" s="101">
        <v>0</v>
      </c>
      <c r="X184" s="101">
        <v>0</v>
      </c>
      <c r="Y184" s="101">
        <v>0</v>
      </c>
      <c r="Z184" s="97">
        <v>1</v>
      </c>
      <c r="AA184" s="101">
        <v>0</v>
      </c>
      <c r="AB184" s="101">
        <v>0</v>
      </c>
      <c r="AC184" s="96" t="s">
        <v>412</v>
      </c>
      <c r="AD184" s="101">
        <v>0</v>
      </c>
      <c r="AE184" s="101">
        <v>0</v>
      </c>
      <c r="AF184" s="101">
        <v>0</v>
      </c>
      <c r="AG184" s="97">
        <v>1</v>
      </c>
      <c r="AH184" s="101">
        <v>0</v>
      </c>
      <c r="AI184" s="101">
        <v>0</v>
      </c>
    </row>
    <row r="185" spans="1:35" ht="18" x14ac:dyDescent="0.4">
      <c r="A185" s="101">
        <v>0</v>
      </c>
      <c r="B185" s="101">
        <v>0</v>
      </c>
      <c r="C185" s="101">
        <v>0</v>
      </c>
      <c r="D185" s="101">
        <v>0</v>
      </c>
      <c r="E185" s="97">
        <v>1</v>
      </c>
      <c r="F185" s="101">
        <v>0</v>
      </c>
      <c r="G185" s="101">
        <v>0</v>
      </c>
      <c r="H185" s="101">
        <v>0</v>
      </c>
      <c r="I185" s="101">
        <v>0</v>
      </c>
      <c r="J185" s="101">
        <v>0</v>
      </c>
      <c r="K185" s="101">
        <v>0</v>
      </c>
      <c r="L185" s="97">
        <v>1</v>
      </c>
      <c r="M185" s="101">
        <v>0</v>
      </c>
      <c r="N185" s="101">
        <v>0</v>
      </c>
      <c r="O185" s="101">
        <v>0</v>
      </c>
      <c r="P185" s="101">
        <v>0</v>
      </c>
      <c r="Q185" s="101">
        <v>0</v>
      </c>
      <c r="R185" s="101">
        <v>0</v>
      </c>
      <c r="S185" s="97">
        <v>1</v>
      </c>
      <c r="T185" s="101">
        <v>0</v>
      </c>
      <c r="U185" s="101">
        <v>0</v>
      </c>
      <c r="V185" s="101">
        <v>0</v>
      </c>
      <c r="W185" s="101">
        <v>0</v>
      </c>
      <c r="X185" s="101">
        <v>0</v>
      </c>
      <c r="Y185" s="101">
        <v>0</v>
      </c>
      <c r="Z185" s="97">
        <v>1</v>
      </c>
      <c r="AA185" s="101">
        <v>0</v>
      </c>
      <c r="AB185" s="101">
        <v>0</v>
      </c>
      <c r="AC185" s="101">
        <v>0</v>
      </c>
      <c r="AD185" s="101">
        <v>0</v>
      </c>
      <c r="AE185" s="101">
        <v>0</v>
      </c>
      <c r="AF185" s="101">
        <v>0</v>
      </c>
      <c r="AG185" s="97">
        <v>1</v>
      </c>
      <c r="AH185" s="101">
        <v>0</v>
      </c>
      <c r="AI185" s="101">
        <v>0</v>
      </c>
    </row>
    <row r="186" spans="1:35" ht="18" x14ac:dyDescent="0.4">
      <c r="A186" s="101">
        <v>0</v>
      </c>
      <c r="B186" s="101">
        <v>0</v>
      </c>
      <c r="C186" s="101">
        <v>0</v>
      </c>
      <c r="D186" s="101">
        <v>0</v>
      </c>
      <c r="E186" s="97">
        <v>1</v>
      </c>
      <c r="F186" s="101">
        <v>0</v>
      </c>
      <c r="G186" s="101">
        <v>0</v>
      </c>
      <c r="H186" s="101">
        <v>0</v>
      </c>
      <c r="I186" s="101">
        <v>0</v>
      </c>
      <c r="J186" s="101">
        <v>0</v>
      </c>
      <c r="K186" s="101">
        <v>0</v>
      </c>
      <c r="L186" s="97">
        <v>1</v>
      </c>
      <c r="M186" s="101">
        <v>0</v>
      </c>
      <c r="N186" s="101">
        <v>0</v>
      </c>
      <c r="O186" s="101">
        <v>0</v>
      </c>
      <c r="P186" s="101">
        <v>0</v>
      </c>
      <c r="Q186" s="101">
        <v>0</v>
      </c>
      <c r="R186" s="101">
        <v>0</v>
      </c>
      <c r="S186" s="97">
        <v>1</v>
      </c>
      <c r="T186" s="101">
        <v>0</v>
      </c>
      <c r="U186" s="101">
        <v>0</v>
      </c>
      <c r="V186" s="101">
        <v>0</v>
      </c>
      <c r="W186" s="101">
        <v>0</v>
      </c>
      <c r="X186" s="101">
        <v>0</v>
      </c>
      <c r="Y186" s="101">
        <v>0</v>
      </c>
      <c r="Z186" s="97">
        <v>1</v>
      </c>
      <c r="AA186" s="101">
        <v>0</v>
      </c>
      <c r="AB186" s="101">
        <v>0</v>
      </c>
      <c r="AC186" s="101">
        <v>0</v>
      </c>
      <c r="AD186" s="101">
        <v>0</v>
      </c>
      <c r="AE186" s="101">
        <v>0</v>
      </c>
      <c r="AF186" s="101">
        <v>0</v>
      </c>
      <c r="AG186" s="97">
        <v>1</v>
      </c>
      <c r="AH186" s="101">
        <v>0</v>
      </c>
      <c r="AI186" s="101">
        <v>0</v>
      </c>
    </row>
    <row r="187" spans="1:35" ht="18" x14ac:dyDescent="0.4">
      <c r="A187" s="96" t="s">
        <v>413</v>
      </c>
      <c r="B187" s="101">
        <v>0</v>
      </c>
      <c r="C187" s="101">
        <v>0</v>
      </c>
      <c r="D187" s="101">
        <v>0</v>
      </c>
      <c r="E187" s="97">
        <v>1</v>
      </c>
      <c r="F187" s="101">
        <v>0</v>
      </c>
      <c r="G187" s="101">
        <v>0</v>
      </c>
      <c r="H187" s="96" t="s">
        <v>413</v>
      </c>
      <c r="I187" s="101">
        <v>0</v>
      </c>
      <c r="J187" s="101">
        <v>0</v>
      </c>
      <c r="K187" s="101">
        <v>0</v>
      </c>
      <c r="L187" s="97">
        <v>1</v>
      </c>
      <c r="M187" s="101">
        <v>0</v>
      </c>
      <c r="N187" s="101">
        <v>0</v>
      </c>
      <c r="O187" s="96" t="s">
        <v>413</v>
      </c>
      <c r="P187" s="101">
        <v>0</v>
      </c>
      <c r="Q187" s="101">
        <v>0</v>
      </c>
      <c r="R187" s="101">
        <v>0</v>
      </c>
      <c r="S187" s="97">
        <v>1</v>
      </c>
      <c r="T187" s="101">
        <v>0</v>
      </c>
      <c r="U187" s="101">
        <v>0</v>
      </c>
      <c r="V187" s="96" t="s">
        <v>413</v>
      </c>
      <c r="W187" s="101">
        <v>0</v>
      </c>
      <c r="X187" s="101">
        <v>0</v>
      </c>
      <c r="Y187" s="101">
        <v>0</v>
      </c>
      <c r="Z187" s="97">
        <v>1</v>
      </c>
      <c r="AA187" s="101">
        <v>0</v>
      </c>
      <c r="AB187" s="101">
        <v>0</v>
      </c>
      <c r="AC187" s="96" t="s">
        <v>413</v>
      </c>
      <c r="AD187" s="101">
        <v>0</v>
      </c>
      <c r="AE187" s="101">
        <v>0</v>
      </c>
      <c r="AF187" s="101">
        <v>0</v>
      </c>
      <c r="AG187" s="97">
        <v>1</v>
      </c>
      <c r="AH187" s="101">
        <v>0</v>
      </c>
      <c r="AI187" s="101">
        <v>0</v>
      </c>
    </row>
    <row r="188" spans="1:35" ht="36" x14ac:dyDescent="0.4">
      <c r="A188" s="96" t="s">
        <v>414</v>
      </c>
      <c r="B188" s="101">
        <v>0</v>
      </c>
      <c r="C188" s="101">
        <v>0</v>
      </c>
      <c r="D188" s="101">
        <v>0</v>
      </c>
      <c r="E188" s="97">
        <v>1</v>
      </c>
      <c r="F188" s="101">
        <v>0</v>
      </c>
      <c r="G188" s="101">
        <v>0</v>
      </c>
      <c r="H188" s="96" t="s">
        <v>414</v>
      </c>
      <c r="I188" s="101">
        <v>0</v>
      </c>
      <c r="J188" s="101">
        <v>0</v>
      </c>
      <c r="K188" s="101">
        <v>0</v>
      </c>
      <c r="L188" s="97">
        <v>1</v>
      </c>
      <c r="M188" s="101">
        <v>0</v>
      </c>
      <c r="N188" s="101">
        <v>0</v>
      </c>
      <c r="O188" s="96" t="s">
        <v>414</v>
      </c>
      <c r="P188" s="101">
        <v>0</v>
      </c>
      <c r="Q188" s="101">
        <v>0</v>
      </c>
      <c r="R188" s="101">
        <v>0</v>
      </c>
      <c r="S188" s="97">
        <v>1</v>
      </c>
      <c r="T188" s="101">
        <v>0</v>
      </c>
      <c r="U188" s="101">
        <v>0</v>
      </c>
      <c r="V188" s="96" t="s">
        <v>414</v>
      </c>
      <c r="W188" s="101">
        <v>0</v>
      </c>
      <c r="X188" s="101">
        <v>0</v>
      </c>
      <c r="Y188" s="101">
        <v>0</v>
      </c>
      <c r="Z188" s="97">
        <v>1</v>
      </c>
      <c r="AA188" s="101">
        <v>0</v>
      </c>
      <c r="AB188" s="101">
        <v>0</v>
      </c>
      <c r="AC188" s="96" t="s">
        <v>414</v>
      </c>
      <c r="AD188" s="101">
        <v>0</v>
      </c>
      <c r="AE188" s="101">
        <v>0</v>
      </c>
      <c r="AF188" s="101">
        <v>0</v>
      </c>
      <c r="AG188" s="97">
        <v>1</v>
      </c>
      <c r="AH188" s="101">
        <v>0</v>
      </c>
      <c r="AI188" s="101">
        <v>0</v>
      </c>
    </row>
    <row r="189" spans="1:35" ht="18" x14ac:dyDescent="0.4">
      <c r="A189" s="101">
        <v>0</v>
      </c>
      <c r="B189" s="101">
        <v>0</v>
      </c>
      <c r="C189" s="101">
        <v>0</v>
      </c>
      <c r="D189" s="101">
        <v>0</v>
      </c>
      <c r="E189" s="97">
        <v>1</v>
      </c>
      <c r="F189" s="101">
        <v>0</v>
      </c>
      <c r="G189" s="101">
        <v>0</v>
      </c>
      <c r="H189" s="101">
        <v>0</v>
      </c>
      <c r="I189" s="101">
        <v>0</v>
      </c>
      <c r="J189" s="101">
        <v>0</v>
      </c>
      <c r="K189" s="101">
        <v>0</v>
      </c>
      <c r="L189" s="97">
        <v>1</v>
      </c>
      <c r="M189" s="101">
        <v>0</v>
      </c>
      <c r="N189" s="101">
        <v>0</v>
      </c>
      <c r="O189" s="101">
        <v>0</v>
      </c>
      <c r="P189" s="101">
        <v>0</v>
      </c>
      <c r="Q189" s="101">
        <v>0</v>
      </c>
      <c r="R189" s="101">
        <v>0</v>
      </c>
      <c r="S189" s="97">
        <v>1</v>
      </c>
      <c r="T189" s="101">
        <v>0</v>
      </c>
      <c r="U189" s="101">
        <v>0</v>
      </c>
      <c r="V189" s="101">
        <v>0</v>
      </c>
      <c r="W189" s="101">
        <v>0</v>
      </c>
      <c r="X189" s="101">
        <v>0</v>
      </c>
      <c r="Y189" s="101">
        <v>0</v>
      </c>
      <c r="Z189" s="97">
        <v>1</v>
      </c>
      <c r="AA189" s="101">
        <v>0</v>
      </c>
      <c r="AB189" s="101">
        <v>0</v>
      </c>
      <c r="AC189" s="101">
        <v>0</v>
      </c>
      <c r="AD189" s="101">
        <v>0</v>
      </c>
      <c r="AE189" s="101">
        <v>0</v>
      </c>
      <c r="AF189" s="101">
        <v>0</v>
      </c>
      <c r="AG189" s="97">
        <v>1</v>
      </c>
      <c r="AH189" s="101">
        <v>0</v>
      </c>
      <c r="AI189" s="101">
        <v>0</v>
      </c>
    </row>
    <row r="190" spans="1:35" ht="18" x14ac:dyDescent="0.4">
      <c r="A190" s="101">
        <v>0</v>
      </c>
      <c r="B190" s="101">
        <v>0</v>
      </c>
      <c r="C190" s="101">
        <v>0</v>
      </c>
      <c r="D190" s="101">
        <v>0</v>
      </c>
      <c r="E190" s="97">
        <v>1</v>
      </c>
      <c r="F190" s="101">
        <v>0</v>
      </c>
      <c r="G190" s="101">
        <v>0</v>
      </c>
      <c r="H190" s="101">
        <v>0</v>
      </c>
      <c r="I190" s="101">
        <v>0</v>
      </c>
      <c r="J190" s="101">
        <v>0</v>
      </c>
      <c r="K190" s="101">
        <v>0</v>
      </c>
      <c r="L190" s="97">
        <v>1</v>
      </c>
      <c r="M190" s="101">
        <v>0</v>
      </c>
      <c r="N190" s="101">
        <v>0</v>
      </c>
      <c r="O190" s="101">
        <v>0</v>
      </c>
      <c r="P190" s="101">
        <v>0</v>
      </c>
      <c r="Q190" s="101">
        <v>0</v>
      </c>
      <c r="R190" s="101">
        <v>0</v>
      </c>
      <c r="S190" s="97">
        <v>1</v>
      </c>
      <c r="T190" s="101">
        <v>0</v>
      </c>
      <c r="U190" s="101">
        <v>0</v>
      </c>
      <c r="V190" s="101">
        <v>0</v>
      </c>
      <c r="W190" s="101">
        <v>0</v>
      </c>
      <c r="X190" s="101">
        <v>0</v>
      </c>
      <c r="Y190" s="101">
        <v>0</v>
      </c>
      <c r="Z190" s="97">
        <v>1</v>
      </c>
      <c r="AA190" s="101">
        <v>0</v>
      </c>
      <c r="AB190" s="101">
        <v>0</v>
      </c>
      <c r="AC190" s="101">
        <v>0</v>
      </c>
      <c r="AD190" s="101">
        <v>0</v>
      </c>
      <c r="AE190" s="101">
        <v>0</v>
      </c>
      <c r="AF190" s="101">
        <v>0</v>
      </c>
      <c r="AG190" s="97">
        <v>1</v>
      </c>
      <c r="AH190" s="101">
        <v>0</v>
      </c>
      <c r="AI190" s="101">
        <v>0</v>
      </c>
    </row>
    <row r="191" spans="1:35" ht="18" x14ac:dyDescent="0.4">
      <c r="A191" s="96" t="s">
        <v>415</v>
      </c>
      <c r="B191" s="101">
        <v>0</v>
      </c>
      <c r="C191" s="101">
        <v>0</v>
      </c>
      <c r="D191" s="101">
        <v>0</v>
      </c>
      <c r="E191" s="97">
        <v>1</v>
      </c>
      <c r="F191" s="101">
        <v>0</v>
      </c>
      <c r="G191" s="101">
        <v>0</v>
      </c>
      <c r="H191" s="96" t="s">
        <v>415</v>
      </c>
      <c r="I191" s="101">
        <v>0</v>
      </c>
      <c r="J191" s="101">
        <v>0</v>
      </c>
      <c r="K191" s="101">
        <v>0</v>
      </c>
      <c r="L191" s="97">
        <v>1</v>
      </c>
      <c r="M191" s="101">
        <v>0</v>
      </c>
      <c r="N191" s="101">
        <v>0</v>
      </c>
      <c r="O191" s="96" t="s">
        <v>415</v>
      </c>
      <c r="P191" s="101">
        <v>0</v>
      </c>
      <c r="Q191" s="101">
        <v>0</v>
      </c>
      <c r="R191" s="101">
        <v>0</v>
      </c>
      <c r="S191" s="97">
        <v>1</v>
      </c>
      <c r="T191" s="101">
        <v>0</v>
      </c>
      <c r="U191" s="101">
        <v>0</v>
      </c>
      <c r="V191" s="96" t="s">
        <v>415</v>
      </c>
      <c r="W191" s="101">
        <v>0</v>
      </c>
      <c r="X191" s="101">
        <v>0</v>
      </c>
      <c r="Y191" s="101">
        <v>0</v>
      </c>
      <c r="Z191" s="97">
        <v>1</v>
      </c>
      <c r="AA191" s="101">
        <v>0</v>
      </c>
      <c r="AB191" s="101">
        <v>0</v>
      </c>
      <c r="AC191" s="96" t="s">
        <v>415</v>
      </c>
      <c r="AD191" s="101">
        <v>0</v>
      </c>
      <c r="AE191" s="101">
        <v>0</v>
      </c>
      <c r="AF191" s="101">
        <v>0</v>
      </c>
      <c r="AG191" s="97">
        <v>1</v>
      </c>
      <c r="AH191" s="101">
        <v>0</v>
      </c>
      <c r="AI191" s="101">
        <v>0</v>
      </c>
    </row>
    <row r="192" spans="1:35" ht="36" x14ac:dyDescent="0.4">
      <c r="A192" s="96" t="s">
        <v>416</v>
      </c>
      <c r="B192" s="101">
        <v>0</v>
      </c>
      <c r="C192" s="101">
        <v>0</v>
      </c>
      <c r="D192" s="101">
        <v>0</v>
      </c>
      <c r="E192" s="97">
        <v>1</v>
      </c>
      <c r="F192" s="101">
        <v>0</v>
      </c>
      <c r="G192" s="101">
        <v>0</v>
      </c>
      <c r="H192" s="96" t="s">
        <v>416</v>
      </c>
      <c r="I192" s="101">
        <v>0</v>
      </c>
      <c r="J192" s="101">
        <v>0</v>
      </c>
      <c r="K192" s="101">
        <v>0</v>
      </c>
      <c r="L192" s="97">
        <v>1</v>
      </c>
      <c r="M192" s="101">
        <v>0</v>
      </c>
      <c r="N192" s="101">
        <v>0</v>
      </c>
      <c r="O192" s="96" t="s">
        <v>416</v>
      </c>
      <c r="P192" s="101">
        <v>0</v>
      </c>
      <c r="Q192" s="101">
        <v>0</v>
      </c>
      <c r="R192" s="101">
        <v>0</v>
      </c>
      <c r="S192" s="97">
        <v>1</v>
      </c>
      <c r="T192" s="101">
        <v>0</v>
      </c>
      <c r="U192" s="101">
        <v>0</v>
      </c>
      <c r="V192" s="96" t="s">
        <v>416</v>
      </c>
      <c r="W192" s="101">
        <v>0</v>
      </c>
      <c r="X192" s="101">
        <v>0</v>
      </c>
      <c r="Y192" s="101">
        <v>0</v>
      </c>
      <c r="Z192" s="97">
        <v>1</v>
      </c>
      <c r="AA192" s="101">
        <v>0</v>
      </c>
      <c r="AB192" s="101">
        <v>0</v>
      </c>
      <c r="AC192" s="96" t="s">
        <v>416</v>
      </c>
      <c r="AD192" s="101">
        <v>0</v>
      </c>
      <c r="AE192" s="101">
        <v>0</v>
      </c>
      <c r="AF192" s="101">
        <v>0</v>
      </c>
      <c r="AG192" s="97">
        <v>1</v>
      </c>
      <c r="AH192" s="101">
        <v>0</v>
      </c>
      <c r="AI192" s="101">
        <v>0</v>
      </c>
    </row>
  </sheetData>
  <mergeCells count="2">
    <mergeCell ref="B2:F2"/>
    <mergeCell ref="B3:F3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7D666-E407-4390-B5B6-80D0E3AE298C}">
  <sheetPr codeName="Sheet46"/>
  <dimension ref="A1:L73"/>
  <sheetViews>
    <sheetView workbookViewId="0">
      <selection activeCell="B46" sqref="B46"/>
    </sheetView>
  </sheetViews>
  <sheetFormatPr defaultRowHeight="12.5" x14ac:dyDescent="0.25"/>
  <cols>
    <col min="1" max="1" width="30.54296875" style="121" bestFit="1" customWidth="1"/>
    <col min="2" max="2" width="15" style="121" bestFit="1" customWidth="1"/>
    <col min="3" max="5" width="22.7265625" style="121" bestFit="1" customWidth="1"/>
    <col min="6" max="6" width="23.08984375" style="121" bestFit="1" customWidth="1"/>
    <col min="7" max="7" width="14.90625" style="121" bestFit="1" customWidth="1"/>
    <col min="8" max="8" width="22.7265625" style="121" bestFit="1" customWidth="1"/>
    <col min="9" max="9" width="15.6328125" style="121" bestFit="1" customWidth="1"/>
    <col min="10" max="11" width="12.36328125" style="121" bestFit="1" customWidth="1"/>
    <col min="12" max="16384" width="8.7265625" style="121"/>
  </cols>
  <sheetData>
    <row r="1" spans="1:12" x14ac:dyDescent="0.25">
      <c r="A1" s="120" t="s">
        <v>828</v>
      </c>
      <c r="B1" s="120"/>
      <c r="C1" s="120"/>
      <c r="D1" s="120"/>
    </row>
    <row r="2" spans="1:12" ht="13.5" thickBot="1" x14ac:dyDescent="0.35">
      <c r="A2" s="122" t="s">
        <v>126</v>
      </c>
      <c r="B2" s="123" t="s">
        <v>127</v>
      </c>
      <c r="C2" s="122" t="s">
        <v>128</v>
      </c>
      <c r="D2" s="124" t="s">
        <v>129</v>
      </c>
    </row>
    <row r="3" spans="1:12" ht="13.5" thickBot="1" x14ac:dyDescent="0.35">
      <c r="A3" s="125" t="s">
        <v>130</v>
      </c>
      <c r="B3" s="125" t="s">
        <v>131</v>
      </c>
      <c r="C3" s="125" t="s">
        <v>132</v>
      </c>
      <c r="D3" s="125" t="s">
        <v>133</v>
      </c>
      <c r="E3" s="125" t="s">
        <v>134</v>
      </c>
      <c r="F3" s="126" t="s">
        <v>135</v>
      </c>
      <c r="G3" s="126" t="s">
        <v>136</v>
      </c>
      <c r="H3" s="126" t="s">
        <v>137</v>
      </c>
      <c r="I3" s="126" t="s">
        <v>138</v>
      </c>
      <c r="J3" s="126" t="s">
        <v>139</v>
      </c>
      <c r="K3" s="127" t="s">
        <v>140</v>
      </c>
      <c r="L3" s="128"/>
    </row>
    <row r="4" spans="1:12" ht="13" x14ac:dyDescent="0.3">
      <c r="A4" s="129" t="s">
        <v>829</v>
      </c>
      <c r="B4" s="130" t="s">
        <v>830</v>
      </c>
      <c r="C4" s="131" t="s">
        <v>431</v>
      </c>
      <c r="D4" s="129" t="s">
        <v>173</v>
      </c>
      <c r="E4" s="132" t="s">
        <v>145</v>
      </c>
      <c r="F4" s="133"/>
      <c r="G4" s="133"/>
      <c r="H4" s="133"/>
      <c r="I4" s="133"/>
      <c r="J4" s="133"/>
      <c r="K4" s="133"/>
    </row>
    <row r="5" spans="1:12" ht="13.5" thickBot="1" x14ac:dyDescent="0.35">
      <c r="A5" s="134">
        <v>1000</v>
      </c>
      <c r="B5" s="135">
        <v>740.44500000000005</v>
      </c>
      <c r="C5" s="135">
        <v>489.18280183198073</v>
      </c>
      <c r="D5" s="136">
        <v>498.76022424399088</v>
      </c>
      <c r="E5" s="137">
        <v>1398.5236663818359</v>
      </c>
      <c r="F5" s="133"/>
      <c r="G5" s="133"/>
      <c r="H5" s="133"/>
      <c r="I5" s="133"/>
      <c r="J5" s="133"/>
      <c r="K5" s="133"/>
    </row>
    <row r="6" spans="1:12" ht="13" x14ac:dyDescent="0.3">
      <c r="A6" s="138"/>
      <c r="B6" s="138"/>
      <c r="C6" s="138"/>
      <c r="D6" s="138"/>
      <c r="E6" s="132" t="s">
        <v>164</v>
      </c>
      <c r="F6" s="133"/>
      <c r="G6" s="133"/>
      <c r="H6" s="133"/>
      <c r="I6" s="133"/>
      <c r="J6" s="133"/>
      <c r="K6" s="133"/>
    </row>
    <row r="7" spans="1:12" ht="13.5" thickBot="1" x14ac:dyDescent="0.35">
      <c r="A7" s="138"/>
      <c r="B7" s="138"/>
      <c r="C7" s="138"/>
      <c r="D7" s="138"/>
      <c r="E7" s="139">
        <v>505.24410629272461</v>
      </c>
      <c r="F7" s="133"/>
      <c r="G7" s="133"/>
      <c r="H7" s="133"/>
      <c r="I7" s="133"/>
      <c r="J7" s="133"/>
      <c r="K7" s="133"/>
    </row>
    <row r="8" spans="1:12" ht="13" x14ac:dyDescent="0.3">
      <c r="A8" s="138"/>
      <c r="B8" s="138"/>
      <c r="C8" s="131" t="s">
        <v>149</v>
      </c>
      <c r="D8" s="132" t="s">
        <v>148</v>
      </c>
      <c r="E8" s="133"/>
      <c r="F8" s="133"/>
      <c r="G8" s="133"/>
      <c r="H8" s="133"/>
      <c r="I8" s="133"/>
      <c r="J8" s="133"/>
      <c r="K8" s="133"/>
    </row>
    <row r="9" spans="1:12" ht="13.5" thickBot="1" x14ac:dyDescent="0.35">
      <c r="A9" s="138"/>
      <c r="B9" s="138"/>
      <c r="C9" s="140">
        <v>64.991868615114228</v>
      </c>
      <c r="D9" s="141">
        <v>64.991966407533582</v>
      </c>
      <c r="E9" s="133"/>
      <c r="F9" s="133"/>
      <c r="G9" s="133"/>
      <c r="H9" s="133"/>
      <c r="I9" s="133"/>
      <c r="J9" s="133"/>
      <c r="K9" s="133"/>
    </row>
    <row r="10" spans="1:12" ht="13" x14ac:dyDescent="0.3">
      <c r="A10" s="138"/>
      <c r="B10" s="138"/>
      <c r="C10" s="129" t="s">
        <v>603</v>
      </c>
      <c r="D10" s="142" t="s">
        <v>604</v>
      </c>
      <c r="E10" s="129" t="s">
        <v>605</v>
      </c>
      <c r="F10" s="129" t="s">
        <v>606</v>
      </c>
      <c r="G10" s="143" t="s">
        <v>607</v>
      </c>
      <c r="H10" s="129" t="s">
        <v>608</v>
      </c>
      <c r="I10" s="132" t="s">
        <v>609</v>
      </c>
      <c r="J10" s="133"/>
      <c r="K10" s="133"/>
    </row>
    <row r="11" spans="1:12" ht="13.5" thickBot="1" x14ac:dyDescent="0.35">
      <c r="A11" s="138"/>
      <c r="B11" s="138"/>
      <c r="C11" s="136">
        <v>153.58715090045658</v>
      </c>
      <c r="D11" s="144">
        <v>36.375889723144532</v>
      </c>
      <c r="E11" s="144">
        <v>36.375888824462891</v>
      </c>
      <c r="F11" s="144">
        <v>68.531083268623348</v>
      </c>
      <c r="G11" s="136">
        <v>153.95302012496947</v>
      </c>
      <c r="H11" s="136">
        <v>157.09519928970337</v>
      </c>
      <c r="I11" s="145">
        <v>157.09519958496094</v>
      </c>
      <c r="J11" s="133"/>
      <c r="K11" s="133"/>
    </row>
    <row r="12" spans="1:12" ht="13" x14ac:dyDescent="0.3">
      <c r="A12" s="138"/>
      <c r="B12" s="138"/>
      <c r="C12" s="138"/>
      <c r="D12" s="138"/>
      <c r="E12" s="138"/>
      <c r="F12" s="138"/>
      <c r="G12" s="129" t="s">
        <v>167</v>
      </c>
      <c r="H12" s="129" t="s">
        <v>168</v>
      </c>
      <c r="I12" s="132" t="s">
        <v>169</v>
      </c>
      <c r="J12" s="133"/>
      <c r="K12" s="133"/>
    </row>
    <row r="13" spans="1:12" ht="13.5" thickBot="1" x14ac:dyDescent="0.35">
      <c r="A13" s="138"/>
      <c r="B13" s="138"/>
      <c r="C13" s="138"/>
      <c r="D13" s="138"/>
      <c r="E13" s="138"/>
      <c r="F13" s="138"/>
      <c r="G13" s="146">
        <v>9.8317431700439446</v>
      </c>
      <c r="H13" s="147">
        <v>19.663486480712891</v>
      </c>
      <c r="I13" s="148">
        <v>21.143163838386535</v>
      </c>
      <c r="J13" s="133"/>
      <c r="K13" s="133"/>
    </row>
    <row r="14" spans="1:12" ht="13" x14ac:dyDescent="0.3">
      <c r="A14" s="138"/>
      <c r="B14" s="138"/>
      <c r="C14" s="138"/>
      <c r="D14" s="138"/>
      <c r="E14" s="138"/>
      <c r="F14" s="138"/>
      <c r="G14" s="132" t="s">
        <v>610</v>
      </c>
      <c r="H14" s="133"/>
      <c r="I14" s="133"/>
      <c r="J14" s="133"/>
      <c r="K14" s="133"/>
    </row>
    <row r="15" spans="1:12" ht="13.5" thickBot="1" x14ac:dyDescent="0.35">
      <c r="A15" s="138"/>
      <c r="B15" s="138"/>
      <c r="C15" s="138"/>
      <c r="D15" s="138"/>
      <c r="E15" s="138"/>
      <c r="F15" s="138"/>
      <c r="G15" s="149">
        <v>7.9516614622497563</v>
      </c>
      <c r="H15" s="133"/>
      <c r="I15" s="133"/>
      <c r="J15" s="133"/>
      <c r="K15" s="133"/>
    </row>
    <row r="16" spans="1:12" ht="13" x14ac:dyDescent="0.3">
      <c r="A16" s="138"/>
      <c r="B16" s="138"/>
      <c r="C16" s="138"/>
      <c r="D16" s="138"/>
      <c r="E16" s="138"/>
      <c r="F16" s="138"/>
      <c r="G16" s="131" t="s">
        <v>181</v>
      </c>
      <c r="H16" s="129" t="s">
        <v>179</v>
      </c>
      <c r="I16" s="132" t="s">
        <v>180</v>
      </c>
      <c r="J16" s="133"/>
      <c r="K16" s="133"/>
    </row>
    <row r="17" spans="1:11" ht="13.5" thickBot="1" x14ac:dyDescent="0.35">
      <c r="A17" s="138"/>
      <c r="B17" s="138"/>
      <c r="C17" s="138"/>
      <c r="D17" s="138"/>
      <c r="E17" s="138"/>
      <c r="F17" s="138"/>
      <c r="G17" s="150">
        <v>5.7291984680175778</v>
      </c>
      <c r="H17" s="146">
        <v>4.6374624894153023</v>
      </c>
      <c r="I17" s="149">
        <v>4.6374626159667969</v>
      </c>
      <c r="J17" s="133"/>
      <c r="K17" s="133"/>
    </row>
    <row r="18" spans="1:11" ht="13" x14ac:dyDescent="0.3">
      <c r="A18" s="138"/>
      <c r="B18" s="138"/>
      <c r="C18" s="138"/>
      <c r="D18" s="138"/>
      <c r="E18" s="138"/>
      <c r="F18" s="138"/>
      <c r="G18" s="138"/>
      <c r="H18" s="129" t="s">
        <v>150</v>
      </c>
      <c r="I18" s="132" t="s">
        <v>151</v>
      </c>
      <c r="J18" s="133"/>
      <c r="K18" s="133"/>
    </row>
    <row r="19" spans="1:11" ht="13.5" thickBot="1" x14ac:dyDescent="0.35">
      <c r="A19" s="138"/>
      <c r="B19" s="138"/>
      <c r="C19" s="138"/>
      <c r="D19" s="138"/>
      <c r="E19" s="138"/>
      <c r="F19" s="138"/>
      <c r="G19" s="138"/>
      <c r="H19" s="146">
        <v>1.3536538209906142</v>
      </c>
      <c r="I19" s="149">
        <v>1.3536537885665894</v>
      </c>
      <c r="J19" s="133"/>
      <c r="K19" s="133"/>
    </row>
    <row r="20" spans="1:11" ht="13" x14ac:dyDescent="0.3">
      <c r="A20" s="138"/>
      <c r="B20" s="138"/>
      <c r="C20" s="138"/>
      <c r="D20" s="138"/>
      <c r="E20" s="138"/>
      <c r="F20" s="129" t="s">
        <v>611</v>
      </c>
      <c r="G20" s="131" t="s">
        <v>612</v>
      </c>
      <c r="H20" s="142" t="s">
        <v>613</v>
      </c>
      <c r="I20" s="132" t="s">
        <v>614</v>
      </c>
      <c r="J20" s="133"/>
      <c r="K20" s="133"/>
    </row>
    <row r="21" spans="1:11" ht="13.5" thickBot="1" x14ac:dyDescent="0.35">
      <c r="A21" s="138"/>
      <c r="B21" s="138"/>
      <c r="C21" s="138"/>
      <c r="D21" s="138"/>
      <c r="E21" s="138"/>
      <c r="F21" s="144">
        <v>15.641632194519042</v>
      </c>
      <c r="G21" s="150">
        <v>3.3314330085754396</v>
      </c>
      <c r="H21" s="146">
        <v>3.8784217232933504</v>
      </c>
      <c r="I21" s="149">
        <v>3.8784217834472656</v>
      </c>
      <c r="J21" s="133"/>
      <c r="K21" s="133"/>
    </row>
    <row r="22" spans="1:11" ht="13" x14ac:dyDescent="0.3">
      <c r="A22" s="138"/>
      <c r="B22" s="138"/>
      <c r="C22" s="138"/>
      <c r="D22" s="138"/>
      <c r="E22" s="138"/>
      <c r="F22" s="138"/>
      <c r="G22" s="138"/>
      <c r="H22" s="129" t="s">
        <v>161</v>
      </c>
      <c r="I22" s="131" t="s">
        <v>162</v>
      </c>
      <c r="J22" s="131" t="s">
        <v>149</v>
      </c>
      <c r="K22" s="132" t="s">
        <v>148</v>
      </c>
    </row>
    <row r="23" spans="1:11" ht="13.5" thickBot="1" x14ac:dyDescent="0.35">
      <c r="A23" s="138"/>
      <c r="B23" s="138"/>
      <c r="C23" s="138"/>
      <c r="D23" s="138"/>
      <c r="E23" s="138"/>
      <c r="F23" s="138"/>
      <c r="G23" s="138"/>
      <c r="H23" s="151">
        <v>1.7341520422811323E-2</v>
      </c>
      <c r="I23" s="152">
        <v>1.4078193283751608E-2</v>
      </c>
      <c r="J23" s="153">
        <v>8.7436905763892646E-3</v>
      </c>
      <c r="K23" s="154">
        <v>8.7437036918143387E-3</v>
      </c>
    </row>
    <row r="24" spans="1:11" ht="13" x14ac:dyDescent="0.3">
      <c r="A24" s="138"/>
      <c r="B24" s="138"/>
      <c r="C24" s="138"/>
      <c r="D24" s="138"/>
      <c r="E24" s="138"/>
      <c r="F24" s="138"/>
      <c r="G24" s="138"/>
      <c r="H24" s="138"/>
      <c r="I24" s="138"/>
      <c r="J24" s="129" t="s">
        <v>163</v>
      </c>
      <c r="K24" s="132" t="s">
        <v>164</v>
      </c>
    </row>
    <row r="25" spans="1:11" ht="13.5" thickBot="1" x14ac:dyDescent="0.35">
      <c r="A25" s="138"/>
      <c r="B25" s="138"/>
      <c r="C25" s="138"/>
      <c r="D25" s="138"/>
      <c r="E25" s="138"/>
      <c r="F25" s="138"/>
      <c r="G25" s="138"/>
      <c r="H25" s="138"/>
      <c r="I25" s="138"/>
      <c r="J25" s="155">
        <v>6.0709223657380469E-3</v>
      </c>
      <c r="K25" s="154">
        <v>6.2530502723529939E-3</v>
      </c>
    </row>
    <row r="26" spans="1:11" ht="13" x14ac:dyDescent="0.3">
      <c r="A26" s="138"/>
      <c r="B26" s="138"/>
      <c r="C26" s="138"/>
      <c r="D26" s="138"/>
      <c r="E26" s="138"/>
      <c r="F26" s="138"/>
      <c r="G26" s="138"/>
      <c r="H26" s="138"/>
      <c r="I26" s="138"/>
      <c r="J26" s="129" t="s">
        <v>150</v>
      </c>
      <c r="K26" s="132" t="s">
        <v>151</v>
      </c>
    </row>
    <row r="27" spans="1:11" ht="13.5" thickBot="1" x14ac:dyDescent="0.35">
      <c r="A27" s="138"/>
      <c r="B27" s="138"/>
      <c r="C27" s="138"/>
      <c r="D27" s="138"/>
      <c r="E27" s="138"/>
      <c r="F27" s="138"/>
      <c r="G27" s="138"/>
      <c r="H27" s="138"/>
      <c r="I27" s="138"/>
      <c r="J27" s="155">
        <v>5.3008972862602429E-4</v>
      </c>
      <c r="K27" s="156">
        <v>5.3008971735835075E-4</v>
      </c>
    </row>
    <row r="28" spans="1:11" ht="13" x14ac:dyDescent="0.3">
      <c r="A28" s="138"/>
      <c r="B28" s="138"/>
      <c r="C28" s="138"/>
      <c r="D28" s="138"/>
      <c r="E28" s="138"/>
      <c r="F28" s="138"/>
      <c r="G28" s="138"/>
      <c r="H28" s="138"/>
      <c r="I28" s="129" t="s">
        <v>150</v>
      </c>
      <c r="J28" s="132" t="s">
        <v>151</v>
      </c>
      <c r="K28" s="133"/>
    </row>
    <row r="29" spans="1:11" ht="13.5" thickBot="1" x14ac:dyDescent="0.35">
      <c r="A29" s="138"/>
      <c r="B29" s="138"/>
      <c r="C29" s="138"/>
      <c r="D29" s="138"/>
      <c r="E29" s="138"/>
      <c r="F29" s="138"/>
      <c r="G29" s="138"/>
      <c r="H29" s="138"/>
      <c r="I29" s="157">
        <v>3.5211263993158936E-3</v>
      </c>
      <c r="J29" s="156">
        <v>3.5211264621466398E-3</v>
      </c>
      <c r="K29" s="133"/>
    </row>
    <row r="30" spans="1:11" ht="13" x14ac:dyDescent="0.3">
      <c r="A30" s="138"/>
      <c r="B30" s="138"/>
      <c r="C30" s="138"/>
      <c r="D30" s="138"/>
      <c r="E30" s="138"/>
      <c r="F30" s="138"/>
      <c r="G30" s="131" t="s">
        <v>149</v>
      </c>
      <c r="H30" s="132" t="s">
        <v>148</v>
      </c>
      <c r="I30" s="133"/>
      <c r="J30" s="133"/>
      <c r="K30" s="133"/>
    </row>
    <row r="31" spans="1:11" ht="13.5" thickBot="1" x14ac:dyDescent="0.35">
      <c r="A31" s="138"/>
      <c r="B31" s="138"/>
      <c r="C31" s="138"/>
      <c r="D31" s="138"/>
      <c r="E31" s="138"/>
      <c r="F31" s="138"/>
      <c r="G31" s="150">
        <v>9.399525965881347</v>
      </c>
      <c r="H31" s="149">
        <v>9.3995400098642907</v>
      </c>
      <c r="I31" s="133"/>
      <c r="J31" s="133"/>
      <c r="K31" s="133"/>
    </row>
    <row r="32" spans="1:11" ht="13" x14ac:dyDescent="0.3">
      <c r="A32" s="138"/>
      <c r="B32" s="138"/>
      <c r="C32" s="138"/>
      <c r="D32" s="138"/>
      <c r="E32" s="138"/>
      <c r="F32" s="138"/>
      <c r="G32" s="129" t="s">
        <v>615</v>
      </c>
      <c r="H32" s="132" t="s">
        <v>164</v>
      </c>
      <c r="I32" s="133"/>
      <c r="J32" s="133"/>
      <c r="K32" s="133"/>
    </row>
    <row r="33" spans="1:11" ht="13.5" thickBot="1" x14ac:dyDescent="0.35">
      <c r="A33" s="138"/>
      <c r="B33" s="138"/>
      <c r="C33" s="138"/>
      <c r="D33" s="138"/>
      <c r="E33" s="138"/>
      <c r="F33" s="138"/>
      <c r="G33" s="147">
        <v>14.972733325805665</v>
      </c>
      <c r="H33" s="148">
        <v>15.421915502548218</v>
      </c>
      <c r="I33" s="133"/>
      <c r="J33" s="133"/>
      <c r="K33" s="133"/>
    </row>
    <row r="34" spans="1:11" ht="13" x14ac:dyDescent="0.3">
      <c r="A34" s="138"/>
      <c r="B34" s="138"/>
      <c r="C34" s="138"/>
      <c r="D34" s="131" t="s">
        <v>431</v>
      </c>
      <c r="E34" s="129" t="s">
        <v>173</v>
      </c>
      <c r="F34" s="132" t="s">
        <v>145</v>
      </c>
      <c r="G34" s="133"/>
      <c r="H34" s="133"/>
      <c r="I34" s="133"/>
      <c r="J34" s="133"/>
      <c r="K34" s="133"/>
    </row>
    <row r="35" spans="1:11" ht="13.5" thickBot="1" x14ac:dyDescent="0.35">
      <c r="A35" s="138"/>
      <c r="B35" s="138"/>
      <c r="C35" s="138"/>
      <c r="D35" s="135">
        <v>119.42215562231446</v>
      </c>
      <c r="E35" s="136">
        <v>121.76025386172901</v>
      </c>
      <c r="F35" s="145">
        <v>341.41575195312498</v>
      </c>
      <c r="G35" s="133"/>
      <c r="H35" s="133"/>
      <c r="I35" s="133"/>
      <c r="J35" s="133"/>
      <c r="K35" s="133"/>
    </row>
    <row r="36" spans="1:11" ht="13" x14ac:dyDescent="0.3">
      <c r="A36" s="138"/>
      <c r="B36" s="138"/>
      <c r="C36" s="138"/>
      <c r="D36" s="138"/>
      <c r="E36" s="138"/>
      <c r="F36" s="132" t="s">
        <v>164</v>
      </c>
      <c r="G36" s="133"/>
      <c r="H36" s="133"/>
      <c r="I36" s="133"/>
      <c r="J36" s="133"/>
      <c r="K36" s="133"/>
    </row>
    <row r="37" spans="1:11" ht="13.5" thickBot="1" x14ac:dyDescent="0.35">
      <c r="A37" s="138"/>
      <c r="B37" s="138"/>
      <c r="C37" s="138"/>
      <c r="D37" s="138"/>
      <c r="E37" s="138"/>
      <c r="F37" s="145">
        <v>123.34313720703125</v>
      </c>
      <c r="G37" s="133"/>
      <c r="H37" s="133"/>
      <c r="I37" s="133"/>
      <c r="J37" s="133"/>
      <c r="K37" s="133"/>
    </row>
    <row r="38" spans="1:11" ht="13" x14ac:dyDescent="0.3">
      <c r="A38" s="138"/>
      <c r="B38" s="138"/>
      <c r="C38" s="138"/>
      <c r="D38" s="142" t="s">
        <v>175</v>
      </c>
      <c r="E38" s="129" t="s">
        <v>176</v>
      </c>
      <c r="F38" s="158" t="s">
        <v>177</v>
      </c>
      <c r="G38" s="131" t="s">
        <v>144</v>
      </c>
      <c r="H38" s="132" t="s">
        <v>145</v>
      </c>
      <c r="I38" s="133"/>
      <c r="J38" s="133"/>
      <c r="K38" s="133"/>
    </row>
    <row r="39" spans="1:11" ht="13.5" thickBot="1" x14ac:dyDescent="0.35">
      <c r="A39" s="138"/>
      <c r="B39" s="138"/>
      <c r="C39" s="138"/>
      <c r="D39" s="146">
        <v>4.2650693071533201</v>
      </c>
      <c r="E39" s="146">
        <v>4.2650694847106934</v>
      </c>
      <c r="F39" s="150">
        <v>8.9299892336130142</v>
      </c>
      <c r="G39" s="150">
        <v>9.0362799871078909</v>
      </c>
      <c r="H39" s="149">
        <v>2.9240036584383868</v>
      </c>
      <c r="I39" s="133"/>
      <c r="J39" s="133"/>
      <c r="K39" s="133"/>
    </row>
    <row r="40" spans="1:11" ht="13" x14ac:dyDescent="0.3">
      <c r="A40" s="138"/>
      <c r="B40" s="138"/>
      <c r="C40" s="138"/>
      <c r="D40" s="138"/>
      <c r="E40" s="138"/>
      <c r="F40" s="138"/>
      <c r="G40" s="138"/>
      <c r="H40" s="132" t="s">
        <v>146</v>
      </c>
      <c r="I40" s="133"/>
      <c r="J40" s="133"/>
      <c r="K40" s="133"/>
    </row>
    <row r="41" spans="1:11" ht="13.5" thickBot="1" x14ac:dyDescent="0.35">
      <c r="A41" s="138"/>
      <c r="B41" s="138"/>
      <c r="C41" s="138"/>
      <c r="D41" s="138"/>
      <c r="E41" s="138"/>
      <c r="F41" s="138"/>
      <c r="G41" s="138"/>
      <c r="H41" s="159">
        <v>9.2170051180862504</v>
      </c>
      <c r="I41" s="133"/>
      <c r="J41" s="133"/>
      <c r="K41" s="133"/>
    </row>
    <row r="42" spans="1:11" ht="13" x14ac:dyDescent="0.3">
      <c r="A42" s="138"/>
      <c r="B42" s="138"/>
      <c r="C42" s="138"/>
      <c r="D42" s="138"/>
      <c r="E42" s="138"/>
      <c r="F42" s="131" t="s">
        <v>149</v>
      </c>
      <c r="G42" s="132" t="s">
        <v>148</v>
      </c>
      <c r="H42" s="133"/>
      <c r="I42" s="133"/>
      <c r="J42" s="133"/>
      <c r="K42" s="133"/>
    </row>
    <row r="43" spans="1:11" ht="13.5" thickBot="1" x14ac:dyDescent="0.35">
      <c r="A43" s="138"/>
      <c r="B43" s="138"/>
      <c r="C43" s="138"/>
      <c r="D43" s="138"/>
      <c r="E43" s="138"/>
      <c r="F43" s="150">
        <v>1.5826265384831428</v>
      </c>
      <c r="G43" s="149">
        <v>1.5826290002863026</v>
      </c>
      <c r="H43" s="133"/>
      <c r="I43" s="133"/>
      <c r="J43" s="133"/>
      <c r="K43" s="133"/>
    </row>
    <row r="44" spans="1:11" ht="13" x14ac:dyDescent="0.3">
      <c r="A44" s="138"/>
      <c r="B44" s="138"/>
      <c r="C44" s="138"/>
      <c r="D44" s="138"/>
      <c r="E44" s="138"/>
      <c r="F44" s="129" t="s">
        <v>150</v>
      </c>
      <c r="G44" s="132" t="s">
        <v>151</v>
      </c>
      <c r="H44" s="133"/>
      <c r="I44" s="133"/>
      <c r="J44" s="133"/>
      <c r="K44" s="133"/>
    </row>
    <row r="45" spans="1:11" ht="13.5" thickBot="1" x14ac:dyDescent="0.35">
      <c r="A45" s="138"/>
      <c r="B45" s="138"/>
      <c r="C45" s="138"/>
      <c r="D45" s="138"/>
      <c r="E45" s="160"/>
      <c r="F45" s="147">
        <v>19.455583612151145</v>
      </c>
      <c r="G45" s="148">
        <v>19.455583572387695</v>
      </c>
      <c r="H45" s="133"/>
      <c r="I45" s="133"/>
      <c r="J45" s="133"/>
      <c r="K45" s="133"/>
    </row>
    <row r="46" spans="1:11" ht="13" x14ac:dyDescent="0.3">
      <c r="A46" s="138"/>
      <c r="B46" s="138"/>
      <c r="C46" s="129" t="s">
        <v>150</v>
      </c>
      <c r="D46" s="132" t="s">
        <v>151</v>
      </c>
      <c r="E46" s="133"/>
      <c r="F46" s="133"/>
      <c r="G46" s="133"/>
      <c r="H46" s="133"/>
      <c r="I46" s="133"/>
      <c r="J46" s="133"/>
      <c r="K46" s="133"/>
    </row>
    <row r="47" spans="1:11" ht="13.5" thickBot="1" x14ac:dyDescent="0.35">
      <c r="A47" s="138"/>
      <c r="B47" s="138"/>
      <c r="C47" s="144">
        <v>36.379803393774061</v>
      </c>
      <c r="D47" s="141">
        <v>36.379802703857422</v>
      </c>
      <c r="E47" s="133"/>
      <c r="F47" s="133"/>
      <c r="G47" s="133"/>
      <c r="H47" s="133"/>
      <c r="I47" s="133"/>
      <c r="J47" s="133"/>
      <c r="K47" s="133"/>
    </row>
    <row r="48" spans="1:11" ht="13" x14ac:dyDescent="0.3">
      <c r="A48" s="138"/>
      <c r="B48" s="129" t="s">
        <v>831</v>
      </c>
      <c r="C48" s="131" t="s">
        <v>474</v>
      </c>
      <c r="D48" s="131" t="s">
        <v>199</v>
      </c>
      <c r="E48" s="129" t="s">
        <v>179</v>
      </c>
      <c r="F48" s="132" t="s">
        <v>180</v>
      </c>
      <c r="G48" s="133"/>
      <c r="H48" s="133"/>
      <c r="I48" s="133"/>
      <c r="J48" s="133"/>
      <c r="K48" s="133"/>
    </row>
    <row r="49" spans="1:11" ht="13.5" thickBot="1" x14ac:dyDescent="0.35">
      <c r="A49" s="138"/>
      <c r="B49" s="136">
        <v>481.44400000000002</v>
      </c>
      <c r="C49" s="135">
        <v>148.76619607543947</v>
      </c>
      <c r="D49" s="135">
        <v>107.26153236056945</v>
      </c>
      <c r="E49" s="144">
        <v>86.822153560435979</v>
      </c>
      <c r="F49" s="141">
        <v>86.822151184082031</v>
      </c>
      <c r="G49" s="133"/>
      <c r="H49" s="133"/>
      <c r="I49" s="133"/>
      <c r="J49" s="133"/>
      <c r="K49" s="133"/>
    </row>
    <row r="50" spans="1:11" ht="13" x14ac:dyDescent="0.3">
      <c r="A50" s="138"/>
      <c r="B50" s="138"/>
      <c r="C50" s="138"/>
      <c r="D50" s="138"/>
      <c r="E50" s="129" t="s">
        <v>150</v>
      </c>
      <c r="F50" s="132" t="s">
        <v>151</v>
      </c>
      <c r="G50" s="133"/>
      <c r="H50" s="133"/>
      <c r="I50" s="133"/>
      <c r="J50" s="133"/>
      <c r="K50" s="133"/>
    </row>
    <row r="51" spans="1:11" ht="13.5" thickBot="1" x14ac:dyDescent="0.35">
      <c r="A51" s="138"/>
      <c r="B51" s="138"/>
      <c r="C51" s="138"/>
      <c r="D51" s="138"/>
      <c r="E51" s="144">
        <v>25.342984483856387</v>
      </c>
      <c r="F51" s="141">
        <v>25.342985153198242</v>
      </c>
      <c r="G51" s="133"/>
      <c r="H51" s="133"/>
      <c r="I51" s="133"/>
      <c r="J51" s="133"/>
      <c r="K51" s="133"/>
    </row>
    <row r="52" spans="1:11" ht="13" x14ac:dyDescent="0.3">
      <c r="A52" s="138"/>
      <c r="B52" s="138"/>
      <c r="C52" s="138"/>
      <c r="D52" s="131" t="s">
        <v>431</v>
      </c>
      <c r="E52" s="129" t="s">
        <v>173</v>
      </c>
      <c r="F52" s="132" t="s">
        <v>145</v>
      </c>
      <c r="G52" s="133"/>
      <c r="H52" s="133"/>
      <c r="I52" s="133"/>
      <c r="J52" s="133"/>
      <c r="K52" s="133"/>
    </row>
    <row r="53" spans="1:11" ht="13.5" thickBot="1" x14ac:dyDescent="0.35">
      <c r="A53" s="138"/>
      <c r="B53" s="138"/>
      <c r="C53" s="138"/>
      <c r="D53" s="140">
        <v>42.300349644228</v>
      </c>
      <c r="E53" s="144">
        <v>43.128524006432578</v>
      </c>
      <c r="F53" s="145">
        <v>120.93238348388672</v>
      </c>
      <c r="G53" s="133"/>
      <c r="H53" s="133"/>
      <c r="I53" s="133"/>
      <c r="J53" s="133"/>
      <c r="K53" s="133"/>
    </row>
    <row r="54" spans="1:11" ht="13" x14ac:dyDescent="0.3">
      <c r="A54" s="138"/>
      <c r="B54" s="138"/>
      <c r="C54" s="138"/>
      <c r="D54" s="138"/>
      <c r="E54" s="138"/>
      <c r="F54" s="132" t="s">
        <v>164</v>
      </c>
      <c r="G54" s="133"/>
      <c r="H54" s="133"/>
      <c r="I54" s="133"/>
      <c r="J54" s="133"/>
      <c r="K54" s="133"/>
    </row>
    <row r="55" spans="1:11" ht="13.5" thickBot="1" x14ac:dyDescent="0.35">
      <c r="A55" s="138"/>
      <c r="B55" s="138"/>
      <c r="C55" s="138"/>
      <c r="D55" s="138"/>
      <c r="E55" s="138"/>
      <c r="F55" s="148">
        <v>43.689195602416994</v>
      </c>
      <c r="G55" s="133"/>
      <c r="H55" s="133"/>
      <c r="I55" s="133"/>
      <c r="J55" s="133"/>
      <c r="K55" s="133"/>
    </row>
    <row r="56" spans="1:11" ht="13" x14ac:dyDescent="0.3">
      <c r="A56" s="138"/>
      <c r="B56" s="138"/>
      <c r="C56" s="131" t="s">
        <v>162</v>
      </c>
      <c r="D56" s="131" t="s">
        <v>149</v>
      </c>
      <c r="E56" s="132" t="s">
        <v>148</v>
      </c>
      <c r="F56" s="133"/>
      <c r="G56" s="133"/>
      <c r="H56" s="133"/>
      <c r="I56" s="133"/>
      <c r="J56" s="133"/>
      <c r="K56" s="133"/>
    </row>
    <row r="57" spans="1:11" ht="13.5" thickBot="1" x14ac:dyDescent="0.35">
      <c r="A57" s="138"/>
      <c r="B57" s="138"/>
      <c r="C57" s="135">
        <v>327.38192016601562</v>
      </c>
      <c r="D57" s="135">
        <v>203.33051296392023</v>
      </c>
      <c r="E57" s="145">
        <v>203.33081616813809</v>
      </c>
      <c r="F57" s="133"/>
      <c r="G57" s="133"/>
      <c r="H57" s="133"/>
      <c r="I57" s="133"/>
      <c r="J57" s="133"/>
      <c r="K57" s="133"/>
    </row>
    <row r="58" spans="1:11" ht="13" x14ac:dyDescent="0.3">
      <c r="A58" s="138"/>
      <c r="B58" s="138"/>
      <c r="C58" s="138"/>
      <c r="D58" s="129" t="s">
        <v>163</v>
      </c>
      <c r="E58" s="132" t="s">
        <v>164</v>
      </c>
      <c r="F58" s="133"/>
      <c r="G58" s="133"/>
      <c r="H58" s="133"/>
      <c r="I58" s="133"/>
      <c r="J58" s="133"/>
      <c r="K58" s="133"/>
    </row>
    <row r="59" spans="1:11" ht="13.5" thickBot="1" x14ac:dyDescent="0.35">
      <c r="A59" s="138"/>
      <c r="B59" s="138"/>
      <c r="C59" s="138"/>
      <c r="D59" s="136">
        <v>141.17651442549152</v>
      </c>
      <c r="E59" s="145">
        <v>145.41180908203125</v>
      </c>
      <c r="F59" s="133"/>
      <c r="G59" s="133"/>
      <c r="H59" s="133"/>
      <c r="I59" s="133"/>
      <c r="J59" s="133"/>
      <c r="K59" s="133"/>
    </row>
    <row r="60" spans="1:11" ht="13" x14ac:dyDescent="0.3">
      <c r="A60" s="138"/>
      <c r="B60" s="138"/>
      <c r="C60" s="138"/>
      <c r="D60" s="129" t="s">
        <v>150</v>
      </c>
      <c r="E60" s="132" t="s">
        <v>151</v>
      </c>
      <c r="F60" s="133"/>
      <c r="G60" s="133"/>
      <c r="H60" s="133"/>
      <c r="I60" s="133"/>
      <c r="J60" s="133"/>
      <c r="K60" s="133"/>
    </row>
    <row r="61" spans="1:11" ht="13.5" thickBot="1" x14ac:dyDescent="0.35">
      <c r="A61" s="138"/>
      <c r="B61" s="138"/>
      <c r="C61" s="138"/>
      <c r="D61" s="144">
        <v>12.326993447078763</v>
      </c>
      <c r="E61" s="141">
        <v>12.326992988586426</v>
      </c>
      <c r="F61" s="133"/>
      <c r="G61" s="133"/>
      <c r="H61" s="133"/>
      <c r="I61" s="133"/>
      <c r="J61" s="133"/>
      <c r="K61" s="133"/>
    </row>
    <row r="62" spans="1:11" ht="13" x14ac:dyDescent="0.3">
      <c r="A62" s="138"/>
      <c r="B62" s="131" t="s">
        <v>474</v>
      </c>
      <c r="C62" s="131" t="s">
        <v>199</v>
      </c>
      <c r="D62" s="129" t="s">
        <v>179</v>
      </c>
      <c r="E62" s="132" t="s">
        <v>180</v>
      </c>
      <c r="F62" s="133"/>
      <c r="G62" s="133"/>
      <c r="H62" s="133"/>
      <c r="I62" s="133"/>
      <c r="J62" s="133"/>
      <c r="K62" s="133"/>
    </row>
    <row r="63" spans="1:11" ht="13.5" thickBot="1" x14ac:dyDescent="0.35">
      <c r="A63" s="138"/>
      <c r="B63" s="140">
        <v>23.2836</v>
      </c>
      <c r="C63" s="140">
        <v>16.787649171427244</v>
      </c>
      <c r="D63" s="144">
        <v>13.588653603237823</v>
      </c>
      <c r="E63" s="141">
        <v>13.588653564453125</v>
      </c>
      <c r="F63" s="133"/>
      <c r="G63" s="133"/>
      <c r="H63" s="133"/>
      <c r="I63" s="133"/>
      <c r="J63" s="133"/>
      <c r="K63" s="133"/>
    </row>
    <row r="64" spans="1:11" ht="13" x14ac:dyDescent="0.3">
      <c r="A64" s="138"/>
      <c r="B64" s="138"/>
      <c r="C64" s="138"/>
      <c r="D64" s="129" t="s">
        <v>150</v>
      </c>
      <c r="E64" s="132" t="s">
        <v>151</v>
      </c>
      <c r="F64" s="133"/>
      <c r="G64" s="133"/>
      <c r="H64" s="133"/>
      <c r="I64" s="133"/>
      <c r="J64" s="133"/>
      <c r="K64" s="133"/>
    </row>
    <row r="65" spans="1:11" ht="13.5" thickBot="1" x14ac:dyDescent="0.35">
      <c r="A65" s="138"/>
      <c r="B65" s="138"/>
      <c r="C65" s="138"/>
      <c r="D65" s="146">
        <v>3.9664650472374907</v>
      </c>
      <c r="E65" s="149">
        <v>3.9664649963378906</v>
      </c>
      <c r="F65" s="133"/>
      <c r="G65" s="133"/>
      <c r="H65" s="133"/>
      <c r="I65" s="133"/>
      <c r="J65" s="133"/>
      <c r="K65" s="133"/>
    </row>
    <row r="66" spans="1:11" ht="13" x14ac:dyDescent="0.3">
      <c r="A66" s="138"/>
      <c r="B66" s="138"/>
      <c r="C66" s="131" t="s">
        <v>431</v>
      </c>
      <c r="D66" s="129" t="s">
        <v>173</v>
      </c>
      <c r="E66" s="132" t="s">
        <v>145</v>
      </c>
      <c r="F66" s="133"/>
      <c r="G66" s="133"/>
      <c r="H66" s="133"/>
      <c r="I66" s="133"/>
      <c r="J66" s="133"/>
      <c r="K66" s="133"/>
    </row>
    <row r="67" spans="1:11" ht="13.5" thickBot="1" x14ac:dyDescent="0.35">
      <c r="A67" s="138"/>
      <c r="B67" s="138"/>
      <c r="C67" s="150">
        <v>6.620485592811244</v>
      </c>
      <c r="D67" s="146">
        <v>6.7501044018059844</v>
      </c>
      <c r="E67" s="141">
        <v>18.927292814254759</v>
      </c>
      <c r="F67" s="133"/>
      <c r="G67" s="133"/>
      <c r="H67" s="133"/>
      <c r="I67" s="133"/>
      <c r="J67" s="133"/>
      <c r="K67" s="133"/>
    </row>
    <row r="68" spans="1:11" ht="13" x14ac:dyDescent="0.3">
      <c r="A68" s="138"/>
      <c r="B68" s="138"/>
      <c r="C68" s="138"/>
      <c r="D68" s="138"/>
      <c r="E68" s="132" t="s">
        <v>164</v>
      </c>
      <c r="F68" s="133"/>
      <c r="G68" s="133"/>
      <c r="H68" s="133"/>
      <c r="I68" s="133"/>
      <c r="J68" s="133"/>
      <c r="K68" s="133"/>
    </row>
    <row r="69" spans="1:11" ht="13.5" thickBot="1" x14ac:dyDescent="0.35">
      <c r="A69" s="138"/>
      <c r="B69" s="138"/>
      <c r="C69" s="138"/>
      <c r="D69" s="138"/>
      <c r="E69" s="159">
        <v>6.8378557848930361</v>
      </c>
      <c r="F69" s="133"/>
      <c r="G69" s="133"/>
      <c r="H69" s="133"/>
      <c r="I69" s="133"/>
      <c r="J69" s="133"/>
      <c r="K69" s="133"/>
    </row>
    <row r="70" spans="1:11" ht="13" x14ac:dyDescent="0.3">
      <c r="A70" s="138"/>
      <c r="B70" s="131" t="s">
        <v>181</v>
      </c>
      <c r="C70" s="129" t="s">
        <v>179</v>
      </c>
      <c r="D70" s="132" t="s">
        <v>180</v>
      </c>
      <c r="E70" s="133"/>
      <c r="F70" s="133"/>
      <c r="G70" s="133"/>
      <c r="H70" s="133"/>
      <c r="I70" s="133"/>
      <c r="J70" s="133"/>
      <c r="K70" s="133"/>
    </row>
    <row r="71" spans="1:11" ht="13.5" thickBot="1" x14ac:dyDescent="0.35">
      <c r="A71" s="138"/>
      <c r="B71" s="135">
        <v>420.31</v>
      </c>
      <c r="C71" s="136">
        <v>340.2171983809302</v>
      </c>
      <c r="D71" s="145">
        <v>340.21719360351563</v>
      </c>
      <c r="E71" s="133"/>
      <c r="F71" s="133"/>
      <c r="G71" s="133"/>
      <c r="H71" s="133"/>
      <c r="I71" s="133"/>
      <c r="J71" s="133"/>
      <c r="K71" s="133"/>
    </row>
    <row r="72" spans="1:11" ht="13" x14ac:dyDescent="0.3">
      <c r="A72" s="138"/>
      <c r="B72" s="138"/>
      <c r="C72" s="129" t="s">
        <v>150</v>
      </c>
      <c r="D72" s="132" t="s">
        <v>151</v>
      </c>
      <c r="E72" s="133"/>
      <c r="F72" s="133"/>
      <c r="G72" s="133"/>
      <c r="H72" s="133"/>
      <c r="I72" s="133"/>
      <c r="J72" s="133"/>
      <c r="K72" s="133"/>
    </row>
    <row r="73" spans="1:11" ht="13.5" thickBot="1" x14ac:dyDescent="0.35">
      <c r="A73" s="160"/>
      <c r="B73" s="160"/>
      <c r="C73" s="147">
        <v>99.307824398841234</v>
      </c>
      <c r="D73" s="148">
        <v>99.307823181152344</v>
      </c>
      <c r="E73" s="133"/>
      <c r="F73" s="133"/>
      <c r="G73" s="133"/>
      <c r="H73" s="133"/>
      <c r="I73" s="133"/>
      <c r="J73" s="133"/>
      <c r="K73" s="133"/>
    </row>
  </sheetData>
  <pageMargins left="0.7" right="0.7" top="0.75" bottom="0.75" header="0.3" footer="0.3"/>
  <legacy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63F1-6587-4072-AE3B-2299AA06D413}">
  <dimension ref="A2:BR179"/>
  <sheetViews>
    <sheetView workbookViewId="0">
      <selection sqref="A1:XFD1048576"/>
    </sheetView>
  </sheetViews>
  <sheetFormatPr defaultRowHeight="12.5" x14ac:dyDescent="0.25"/>
  <cols>
    <col min="1" max="1" width="25.6328125" style="121" customWidth="1"/>
    <col min="2" max="5" width="9.6328125" style="121" customWidth="1"/>
    <col min="6" max="7" width="8.7265625" style="121"/>
    <col min="8" max="8" width="25.6328125" style="121" customWidth="1"/>
    <col min="9" max="12" width="9.6328125" style="121" customWidth="1"/>
    <col min="13" max="14" width="8.7265625" style="121"/>
    <col min="15" max="15" width="25.6328125" style="121" customWidth="1"/>
    <col min="16" max="19" width="9.6328125" style="121" customWidth="1"/>
    <col min="20" max="21" width="8.7265625" style="121"/>
    <col min="22" max="22" width="25.6328125" style="121" customWidth="1"/>
    <col min="23" max="26" width="9.6328125" style="121" customWidth="1"/>
    <col min="27" max="28" width="8.7265625" style="121"/>
    <col min="29" max="29" width="25.6328125" style="121" customWidth="1"/>
    <col min="30" max="33" width="9.6328125" style="121" customWidth="1"/>
    <col min="34" max="35" width="8.7265625" style="121"/>
    <col min="36" max="36" width="25.6328125" style="121" customWidth="1"/>
    <col min="37" max="40" width="9.6328125" style="121" customWidth="1"/>
    <col min="41" max="42" width="8.7265625" style="121"/>
    <col min="43" max="43" width="25.6328125" style="121" customWidth="1"/>
    <col min="44" max="47" width="9.6328125" style="121" customWidth="1"/>
    <col min="48" max="49" width="8.7265625" style="121"/>
    <col min="50" max="50" width="25.6328125" style="121" customWidth="1"/>
    <col min="51" max="54" width="9.6328125" style="121" customWidth="1"/>
    <col min="55" max="56" width="8.7265625" style="121"/>
    <col min="57" max="57" width="25.6328125" style="121" customWidth="1"/>
    <col min="58" max="61" width="9.6328125" style="121" customWidth="1"/>
    <col min="62" max="63" width="8.7265625" style="121"/>
    <col min="64" max="64" width="25.6328125" style="121" customWidth="1"/>
    <col min="65" max="68" width="9.6328125" style="121" customWidth="1"/>
    <col min="69" max="16384" width="8.7265625" style="121"/>
  </cols>
  <sheetData>
    <row r="2" spans="1:70" x14ac:dyDescent="0.25">
      <c r="A2" s="161" t="s">
        <v>203</v>
      </c>
      <c r="B2" s="276" t="s">
        <v>829</v>
      </c>
      <c r="C2" s="277"/>
      <c r="D2" s="277"/>
      <c r="E2" s="277"/>
      <c r="F2" s="277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62"/>
      <c r="AS2" s="162"/>
      <c r="AT2" s="162"/>
      <c r="AU2" s="162"/>
      <c r="AV2" s="162"/>
      <c r="AW2" s="162"/>
      <c r="AX2" s="162"/>
      <c r="AY2" s="162"/>
      <c r="AZ2" s="162"/>
      <c r="BA2" s="162"/>
      <c r="BB2" s="162"/>
      <c r="BC2" s="162"/>
      <c r="BD2" s="162"/>
      <c r="BE2" s="162"/>
      <c r="BF2" s="162"/>
      <c r="BG2" s="162"/>
      <c r="BH2" s="162"/>
      <c r="BI2" s="162"/>
      <c r="BJ2" s="162"/>
      <c r="BK2" s="162"/>
      <c r="BL2" s="162"/>
      <c r="BM2" s="162"/>
      <c r="BN2" s="162"/>
      <c r="BO2" s="162"/>
      <c r="BP2" s="162"/>
      <c r="BQ2" s="162"/>
      <c r="BR2" s="162"/>
    </row>
    <row r="3" spans="1:70" x14ac:dyDescent="0.25">
      <c r="A3" s="161" t="s">
        <v>204</v>
      </c>
      <c r="B3" s="278" t="s">
        <v>832</v>
      </c>
      <c r="C3" s="279"/>
      <c r="D3" s="279"/>
      <c r="E3" s="279"/>
      <c r="F3" s="280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2"/>
      <c r="AT3" s="162"/>
      <c r="AU3" s="162"/>
      <c r="AV3" s="162"/>
      <c r="AW3" s="162"/>
      <c r="AX3" s="162"/>
      <c r="AY3" s="162"/>
      <c r="AZ3" s="162"/>
      <c r="BA3" s="162"/>
      <c r="BB3" s="162"/>
      <c r="BC3" s="162"/>
      <c r="BD3" s="162"/>
      <c r="BE3" s="162"/>
      <c r="BF3" s="162"/>
      <c r="BG3" s="162"/>
      <c r="BH3" s="162"/>
      <c r="BI3" s="162"/>
      <c r="BJ3" s="162"/>
      <c r="BK3" s="162"/>
      <c r="BL3" s="162"/>
      <c r="BM3" s="162"/>
      <c r="BN3" s="162"/>
      <c r="BO3" s="162"/>
      <c r="BP3" s="162"/>
      <c r="BQ3" s="162"/>
      <c r="BR3" s="162"/>
    </row>
    <row r="4" spans="1:70" ht="26" x14ac:dyDescent="0.3">
      <c r="A4" s="163" t="s">
        <v>1</v>
      </c>
      <c r="B4" s="162"/>
      <c r="C4" s="162"/>
      <c r="D4" s="162"/>
      <c r="E4" s="162"/>
      <c r="F4" s="162"/>
      <c r="G4" s="162"/>
      <c r="H4" s="163" t="s">
        <v>2</v>
      </c>
      <c r="I4" s="162"/>
      <c r="J4" s="162"/>
      <c r="K4" s="162"/>
      <c r="L4" s="162"/>
      <c r="M4" s="162"/>
      <c r="N4" s="162"/>
      <c r="O4" s="163" t="s">
        <v>3</v>
      </c>
      <c r="P4" s="162"/>
      <c r="Q4" s="162"/>
      <c r="R4" s="162"/>
      <c r="S4" s="162"/>
      <c r="T4" s="162"/>
      <c r="U4" s="162"/>
      <c r="V4" s="163" t="s">
        <v>206</v>
      </c>
      <c r="W4" s="162"/>
      <c r="X4" s="162"/>
      <c r="Y4" s="162"/>
      <c r="Z4" s="162"/>
      <c r="AA4" s="162"/>
      <c r="AB4" s="162"/>
      <c r="AC4" s="163" t="s">
        <v>5</v>
      </c>
      <c r="AD4" s="162"/>
      <c r="AE4" s="162"/>
      <c r="AF4" s="162"/>
      <c r="AG4" s="162"/>
      <c r="AH4" s="162"/>
      <c r="AI4" s="162"/>
      <c r="AJ4" s="163" t="s">
        <v>874</v>
      </c>
      <c r="AK4" s="162"/>
      <c r="AL4" s="162"/>
      <c r="AM4" s="162"/>
      <c r="AN4" s="162"/>
      <c r="AO4" s="162"/>
      <c r="AP4" s="162"/>
      <c r="AQ4" s="163" t="s">
        <v>875</v>
      </c>
      <c r="AR4" s="162"/>
      <c r="AS4" s="162"/>
      <c r="AT4" s="162"/>
      <c r="AU4" s="162"/>
      <c r="AV4" s="162"/>
      <c r="AW4" s="162"/>
      <c r="AX4" s="163" t="s">
        <v>876</v>
      </c>
      <c r="AY4" s="162"/>
      <c r="AZ4" s="162"/>
      <c r="BA4" s="162"/>
      <c r="BB4" s="162"/>
      <c r="BC4" s="162"/>
      <c r="BD4" s="162"/>
      <c r="BE4" s="163" t="s">
        <v>877</v>
      </c>
      <c r="BF4" s="162"/>
      <c r="BG4" s="162"/>
      <c r="BH4" s="162"/>
      <c r="BI4" s="162"/>
      <c r="BJ4" s="162"/>
      <c r="BK4" s="162"/>
      <c r="BL4" s="163" t="s">
        <v>878</v>
      </c>
      <c r="BM4" s="162"/>
      <c r="BN4" s="162"/>
      <c r="BO4" s="162"/>
      <c r="BP4" s="162"/>
      <c r="BQ4" s="162"/>
      <c r="BR4" s="162"/>
    </row>
    <row r="5" spans="1:70" ht="37.5" x14ac:dyDescent="0.25">
      <c r="A5" s="161" t="s">
        <v>207</v>
      </c>
      <c r="B5" s="161" t="s">
        <v>208</v>
      </c>
      <c r="C5" s="161" t="s">
        <v>209</v>
      </c>
      <c r="D5" s="161" t="s">
        <v>210</v>
      </c>
      <c r="E5" s="161" t="s">
        <v>211</v>
      </c>
      <c r="F5" s="161" t="s">
        <v>212</v>
      </c>
      <c r="G5" s="161" t="s">
        <v>213</v>
      </c>
      <c r="H5" s="161" t="s">
        <v>207</v>
      </c>
      <c r="I5" s="161" t="s">
        <v>208</v>
      </c>
      <c r="J5" s="161" t="s">
        <v>209</v>
      </c>
      <c r="K5" s="161" t="s">
        <v>210</v>
      </c>
      <c r="L5" s="161" t="s">
        <v>211</v>
      </c>
      <c r="M5" s="161" t="s">
        <v>212</v>
      </c>
      <c r="N5" s="161" t="s">
        <v>213</v>
      </c>
      <c r="O5" s="161" t="s">
        <v>207</v>
      </c>
      <c r="P5" s="161" t="s">
        <v>208</v>
      </c>
      <c r="Q5" s="161" t="s">
        <v>209</v>
      </c>
      <c r="R5" s="161" t="s">
        <v>210</v>
      </c>
      <c r="S5" s="161" t="s">
        <v>211</v>
      </c>
      <c r="T5" s="161" t="s">
        <v>212</v>
      </c>
      <c r="U5" s="161" t="s">
        <v>213</v>
      </c>
      <c r="V5" s="161" t="s">
        <v>207</v>
      </c>
      <c r="W5" s="161" t="s">
        <v>208</v>
      </c>
      <c r="X5" s="161" t="s">
        <v>209</v>
      </c>
      <c r="Y5" s="161" t="s">
        <v>210</v>
      </c>
      <c r="Z5" s="161" t="s">
        <v>211</v>
      </c>
      <c r="AA5" s="161" t="s">
        <v>212</v>
      </c>
      <c r="AB5" s="161" t="s">
        <v>213</v>
      </c>
      <c r="AC5" s="161" t="s">
        <v>207</v>
      </c>
      <c r="AD5" s="161" t="s">
        <v>208</v>
      </c>
      <c r="AE5" s="161" t="s">
        <v>209</v>
      </c>
      <c r="AF5" s="161" t="s">
        <v>210</v>
      </c>
      <c r="AG5" s="161" t="s">
        <v>211</v>
      </c>
      <c r="AH5" s="161" t="s">
        <v>212</v>
      </c>
      <c r="AI5" s="161" t="s">
        <v>213</v>
      </c>
      <c r="AJ5" s="161" t="s">
        <v>207</v>
      </c>
      <c r="AK5" s="161" t="s">
        <v>208</v>
      </c>
      <c r="AL5" s="161" t="s">
        <v>209</v>
      </c>
      <c r="AM5" s="161" t="s">
        <v>210</v>
      </c>
      <c r="AN5" s="161" t="s">
        <v>211</v>
      </c>
      <c r="AO5" s="161" t="s">
        <v>212</v>
      </c>
      <c r="AP5" s="161" t="s">
        <v>213</v>
      </c>
      <c r="AQ5" s="161" t="s">
        <v>207</v>
      </c>
      <c r="AR5" s="161" t="s">
        <v>208</v>
      </c>
      <c r="AS5" s="161" t="s">
        <v>209</v>
      </c>
      <c r="AT5" s="161" t="s">
        <v>210</v>
      </c>
      <c r="AU5" s="161" t="s">
        <v>211</v>
      </c>
      <c r="AV5" s="161" t="s">
        <v>212</v>
      </c>
      <c r="AW5" s="161" t="s">
        <v>213</v>
      </c>
      <c r="AX5" s="161" t="s">
        <v>207</v>
      </c>
      <c r="AY5" s="161" t="s">
        <v>208</v>
      </c>
      <c r="AZ5" s="161" t="s">
        <v>209</v>
      </c>
      <c r="BA5" s="161" t="s">
        <v>210</v>
      </c>
      <c r="BB5" s="161" t="s">
        <v>211</v>
      </c>
      <c r="BC5" s="161" t="s">
        <v>212</v>
      </c>
      <c r="BD5" s="161" t="s">
        <v>213</v>
      </c>
      <c r="BE5" s="161" t="s">
        <v>207</v>
      </c>
      <c r="BF5" s="161" t="s">
        <v>208</v>
      </c>
      <c r="BG5" s="161" t="s">
        <v>209</v>
      </c>
      <c r="BH5" s="161" t="s">
        <v>210</v>
      </c>
      <c r="BI5" s="161" t="s">
        <v>211</v>
      </c>
      <c r="BJ5" s="161" t="s">
        <v>212</v>
      </c>
      <c r="BK5" s="161" t="s">
        <v>213</v>
      </c>
      <c r="BL5" s="161" t="s">
        <v>207</v>
      </c>
      <c r="BM5" s="161" t="s">
        <v>208</v>
      </c>
      <c r="BN5" s="161" t="s">
        <v>209</v>
      </c>
      <c r="BO5" s="161" t="s">
        <v>210</v>
      </c>
      <c r="BP5" s="161" t="s">
        <v>211</v>
      </c>
      <c r="BQ5" s="161" t="s">
        <v>212</v>
      </c>
      <c r="BR5" s="161" t="s">
        <v>213</v>
      </c>
    </row>
    <row r="6" spans="1:70" ht="13" x14ac:dyDescent="0.3">
      <c r="A6" s="163" t="s">
        <v>214</v>
      </c>
      <c r="B6" s="164">
        <v>2454.0115981854415</v>
      </c>
      <c r="C6" s="164">
        <v>2246.3582840164058</v>
      </c>
      <c r="D6" s="165">
        <v>207.65331416903589</v>
      </c>
      <c r="E6" s="166"/>
      <c r="F6" s="166"/>
      <c r="G6" s="167">
        <v>8.4617902508113671E-2</v>
      </c>
      <c r="H6" s="163" t="s">
        <v>214</v>
      </c>
      <c r="I6" s="168">
        <v>23.557501232537255</v>
      </c>
      <c r="J6" s="168">
        <v>12.780621250494358</v>
      </c>
      <c r="K6" s="168">
        <v>10.776879982042901</v>
      </c>
      <c r="L6" s="166"/>
      <c r="M6" s="166"/>
      <c r="N6" s="169">
        <v>0.45747126894587792</v>
      </c>
      <c r="O6" s="163" t="s">
        <v>214</v>
      </c>
      <c r="P6" s="169">
        <v>0.3452700488230217</v>
      </c>
      <c r="Q6" s="169">
        <v>0.31821912314931045</v>
      </c>
      <c r="R6" s="167">
        <v>2.7050925673711354E-2</v>
      </c>
      <c r="S6" s="166"/>
      <c r="T6" s="166"/>
      <c r="U6" s="167">
        <v>7.834715396230936E-2</v>
      </c>
      <c r="V6" s="163" t="s">
        <v>214</v>
      </c>
      <c r="W6" s="170">
        <v>1.5107119774825079E-5</v>
      </c>
      <c r="X6" s="170">
        <v>1.5107119774825079E-5</v>
      </c>
      <c r="Y6" s="171">
        <v>0</v>
      </c>
      <c r="Z6" s="166"/>
      <c r="AA6" s="166"/>
      <c r="AB6" s="171">
        <v>0</v>
      </c>
      <c r="AC6" s="163" t="s">
        <v>214</v>
      </c>
      <c r="AD6" s="165">
        <v>404.22754581851422</v>
      </c>
      <c r="AE6" s="172">
        <v>164.26908689879551</v>
      </c>
      <c r="AF6" s="172">
        <v>239.95845891971874</v>
      </c>
      <c r="AG6" s="162"/>
      <c r="AH6" s="162"/>
      <c r="AI6" s="173">
        <v>0.59362223431317729</v>
      </c>
      <c r="AJ6" s="161" t="s">
        <v>214</v>
      </c>
      <c r="AK6" s="174">
        <v>430175.45383461181</v>
      </c>
      <c r="AL6" s="174">
        <v>45257.320312235461</v>
      </c>
      <c r="AM6" s="174">
        <v>384918.1335223763</v>
      </c>
      <c r="AN6" s="162"/>
      <c r="AO6" s="162"/>
      <c r="AP6" s="173">
        <v>0.89479334557839418</v>
      </c>
      <c r="AQ6" s="161" t="s">
        <v>214</v>
      </c>
      <c r="AR6" s="175">
        <v>9769.0586758934314</v>
      </c>
      <c r="AS6" s="175">
        <v>4500.1044532602164</v>
      </c>
      <c r="AT6" s="175">
        <v>5268.9542226332151</v>
      </c>
      <c r="AU6" s="162"/>
      <c r="AV6" s="162"/>
      <c r="AW6" s="173">
        <v>0.53935127195367594</v>
      </c>
      <c r="AX6" s="161" t="s">
        <v>214</v>
      </c>
      <c r="AY6" s="176">
        <v>1.1653499038814314</v>
      </c>
      <c r="AZ6" s="173">
        <v>0.68346137615984826</v>
      </c>
      <c r="BA6" s="173">
        <v>0.48188852772158297</v>
      </c>
      <c r="BB6" s="162"/>
      <c r="BC6" s="162"/>
      <c r="BD6" s="173">
        <v>0.41351402365637707</v>
      </c>
      <c r="BE6" s="161" t="s">
        <v>214</v>
      </c>
      <c r="BF6" s="174">
        <v>6.978303219104572E-5</v>
      </c>
      <c r="BG6" s="174">
        <v>2.9687385854441133E-5</v>
      </c>
      <c r="BH6" s="174">
        <v>4.0095646336604593E-5</v>
      </c>
      <c r="BI6" s="162"/>
      <c r="BJ6" s="162"/>
      <c r="BK6" s="173">
        <v>0.57457586862712329</v>
      </c>
      <c r="BL6" s="161" t="s">
        <v>214</v>
      </c>
      <c r="BM6" s="174">
        <v>2.3540421918305451E-3</v>
      </c>
      <c r="BN6" s="174">
        <v>1.9938372856182687E-3</v>
      </c>
      <c r="BO6" s="174">
        <v>3.602049062122767E-4</v>
      </c>
      <c r="BP6" s="162"/>
      <c r="BQ6" s="162"/>
      <c r="BR6" s="173">
        <v>0.15301548437081114</v>
      </c>
    </row>
    <row r="7" spans="1:70" x14ac:dyDescent="0.25">
      <c r="A7" s="161" t="s">
        <v>215</v>
      </c>
      <c r="B7" s="175">
        <v>2230.905995843912</v>
      </c>
      <c r="C7" s="175">
        <v>2095.2707122994434</v>
      </c>
      <c r="D7" s="172">
        <v>135.63528354446868</v>
      </c>
      <c r="E7" s="173">
        <v>0.90908535130538937</v>
      </c>
      <c r="F7" s="185">
        <v>6.079829620663163E-2</v>
      </c>
      <c r="G7" s="185">
        <v>5.5270840465774837E-2</v>
      </c>
      <c r="H7" s="161" t="s">
        <v>216</v>
      </c>
      <c r="I7" s="176">
        <v>8.1826223731642944</v>
      </c>
      <c r="J7" s="176">
        <v>8.1441366840477887</v>
      </c>
      <c r="K7" s="185">
        <v>3.848568911650601E-2</v>
      </c>
      <c r="L7" s="173">
        <v>0.34734678743697073</v>
      </c>
      <c r="M7" s="174">
        <v>4.7033441556246771E-3</v>
      </c>
      <c r="N7" s="174">
        <v>1.6336914826666834E-3</v>
      </c>
      <c r="O7" s="161" t="s">
        <v>219</v>
      </c>
      <c r="P7" s="173">
        <v>0.29208789773063931</v>
      </c>
      <c r="Q7" s="173">
        <v>0.27152045354577936</v>
      </c>
      <c r="R7" s="185">
        <v>2.0567444184859961E-2</v>
      </c>
      <c r="S7" s="173">
        <v>0.84596940489430505</v>
      </c>
      <c r="T7" s="185">
        <v>7.0415256313793126E-2</v>
      </c>
      <c r="U7" s="185">
        <v>5.9569152479259528E-2</v>
      </c>
      <c r="V7" s="161" t="s">
        <v>218</v>
      </c>
      <c r="W7" s="174">
        <v>1.1043891859200724E-5</v>
      </c>
      <c r="X7" s="174">
        <v>1.1043891859200724E-5</v>
      </c>
      <c r="Y7" s="184">
        <v>0</v>
      </c>
      <c r="Z7" s="173">
        <v>0.73103887596129147</v>
      </c>
      <c r="AA7" s="184">
        <v>0</v>
      </c>
      <c r="AB7" s="184">
        <v>0</v>
      </c>
      <c r="AC7" s="161" t="s">
        <v>219</v>
      </c>
      <c r="AD7" s="172">
        <v>163.51112001357092</v>
      </c>
      <c r="AE7" s="172">
        <v>151.99744258765992</v>
      </c>
      <c r="AF7" s="180">
        <v>11.513677425910984</v>
      </c>
      <c r="AG7" s="173">
        <v>0.4045026661468103</v>
      </c>
      <c r="AH7" s="185">
        <v>7.0415256313793126E-2</v>
      </c>
      <c r="AI7" s="185">
        <v>2.8483158916340335E-2</v>
      </c>
      <c r="AJ7" s="161" t="s">
        <v>879</v>
      </c>
      <c r="AK7" s="174">
        <v>271466.6709555632</v>
      </c>
      <c r="AL7" s="184">
        <v>0</v>
      </c>
      <c r="AM7" s="174">
        <v>271466.6709555632</v>
      </c>
      <c r="AN7" s="173">
        <v>0.63106034650673748</v>
      </c>
      <c r="AO7" s="176">
        <v>1</v>
      </c>
      <c r="AP7" s="173">
        <v>0.63106034650673748</v>
      </c>
      <c r="AQ7" s="161" t="s">
        <v>227</v>
      </c>
      <c r="AR7" s="175">
        <v>5746.9260671680731</v>
      </c>
      <c r="AS7" s="172">
        <v>545.92929933257801</v>
      </c>
      <c r="AT7" s="175">
        <v>5200.9967678354951</v>
      </c>
      <c r="AU7" s="173">
        <v>0.58827838564932022</v>
      </c>
      <c r="AV7" s="173">
        <v>0.90500498998039192</v>
      </c>
      <c r="AW7" s="173">
        <v>0.53239487451024414</v>
      </c>
      <c r="AX7" s="161" t="s">
        <v>216</v>
      </c>
      <c r="AY7" s="173">
        <v>0.50004914502670683</v>
      </c>
      <c r="AZ7" s="173">
        <v>0.49769724180292035</v>
      </c>
      <c r="BA7" s="174">
        <v>2.3519032237864779E-3</v>
      </c>
      <c r="BB7" s="173">
        <v>0.4290978558123984</v>
      </c>
      <c r="BC7" s="174">
        <v>4.7033441556246763E-3</v>
      </c>
      <c r="BD7" s="174">
        <v>2.0181948923263244E-3</v>
      </c>
      <c r="BE7" s="161" t="s">
        <v>229</v>
      </c>
      <c r="BF7" s="174">
        <v>3.5500002843516454E-5</v>
      </c>
      <c r="BG7" s="174">
        <v>1.078430809794458E-6</v>
      </c>
      <c r="BH7" s="174">
        <v>3.4421572033721994E-5</v>
      </c>
      <c r="BI7" s="173">
        <v>0.5087196948726409</v>
      </c>
      <c r="BJ7" s="173">
        <v>0.96962166976300901</v>
      </c>
      <c r="BK7" s="173">
        <v>0.49326563998373851</v>
      </c>
      <c r="BL7" s="161" t="s">
        <v>222</v>
      </c>
      <c r="BM7" s="174">
        <v>1.7777936467134683E-3</v>
      </c>
      <c r="BN7" s="174">
        <v>1.7777936467134683E-3</v>
      </c>
      <c r="BO7" s="184">
        <v>0</v>
      </c>
      <c r="BP7" s="173">
        <v>0.75520891379224786</v>
      </c>
      <c r="BQ7" s="184">
        <v>0</v>
      </c>
      <c r="BR7" s="184">
        <v>0</v>
      </c>
    </row>
    <row r="8" spans="1:70" ht="25" x14ac:dyDescent="0.25">
      <c r="A8" s="161" t="s">
        <v>223</v>
      </c>
      <c r="B8" s="172">
        <v>191.42278173289728</v>
      </c>
      <c r="C8" s="172">
        <v>150.8809885572509</v>
      </c>
      <c r="D8" s="180">
        <v>40.541793175646397</v>
      </c>
      <c r="E8" s="173">
        <v>0.98708937617407388</v>
      </c>
      <c r="F8" s="173">
        <v>0.21179189231622697</v>
      </c>
      <c r="G8" s="185">
        <v>1.6520620035220708E-2</v>
      </c>
      <c r="H8" s="161" t="s">
        <v>240</v>
      </c>
      <c r="I8" s="176">
        <v>6.3598438873218459</v>
      </c>
      <c r="J8" s="185">
        <v>1.7855602329888153E-2</v>
      </c>
      <c r="K8" s="176">
        <v>6.3419882849919578</v>
      </c>
      <c r="L8" s="173">
        <v>0.61731786053778537</v>
      </c>
      <c r="M8" s="173">
        <v>0.99719244644267402</v>
      </c>
      <c r="N8" s="173">
        <v>0.26921311485415533</v>
      </c>
      <c r="O8" s="161" t="s">
        <v>246</v>
      </c>
      <c r="P8" s="185">
        <v>1.7092335453370348E-2</v>
      </c>
      <c r="Q8" s="185">
        <v>1.7092335453370348E-2</v>
      </c>
      <c r="R8" s="184">
        <v>0</v>
      </c>
      <c r="S8" s="173">
        <v>0.89547365674480806</v>
      </c>
      <c r="T8" s="184">
        <v>0</v>
      </c>
      <c r="U8" s="184">
        <v>0</v>
      </c>
      <c r="V8" s="161" t="s">
        <v>224</v>
      </c>
      <c r="W8" s="174">
        <v>1.4882475496265873E-6</v>
      </c>
      <c r="X8" s="174">
        <v>1.4882475496265873E-6</v>
      </c>
      <c r="Y8" s="184">
        <v>0</v>
      </c>
      <c r="Z8" s="173">
        <v>0.82955186664444225</v>
      </c>
      <c r="AA8" s="184">
        <v>0</v>
      </c>
      <c r="AB8" s="184">
        <v>0</v>
      </c>
      <c r="AC8" s="161" t="s">
        <v>266</v>
      </c>
      <c r="AD8" s="180">
        <v>87.992565484050303</v>
      </c>
      <c r="AE8" s="184">
        <v>0</v>
      </c>
      <c r="AF8" s="180">
        <v>87.992565484050303</v>
      </c>
      <c r="AG8" s="173">
        <v>0.62218344123074354</v>
      </c>
      <c r="AH8" s="176">
        <v>1</v>
      </c>
      <c r="AI8" s="173">
        <v>0.21768077508393321</v>
      </c>
      <c r="AJ8" s="174" t="s">
        <v>632</v>
      </c>
      <c r="AK8" s="174">
        <v>107805.41369130231</v>
      </c>
      <c r="AL8" s="184">
        <v>0</v>
      </c>
      <c r="AM8" s="174">
        <v>107805.41369130231</v>
      </c>
      <c r="AN8" s="173">
        <v>0.88166835477480088</v>
      </c>
      <c r="AO8" s="176">
        <v>1</v>
      </c>
      <c r="AP8" s="173">
        <v>0.2506080082680634</v>
      </c>
      <c r="AQ8" s="161" t="s">
        <v>221</v>
      </c>
      <c r="AR8" s="175">
        <v>3923.022517671197</v>
      </c>
      <c r="AS8" s="175">
        <v>3856.6600823595045</v>
      </c>
      <c r="AT8" s="180">
        <v>66.362435311692721</v>
      </c>
      <c r="AU8" s="173">
        <v>0.98985469385103297</v>
      </c>
      <c r="AV8" s="185">
        <v>1.6916149477288013E-2</v>
      </c>
      <c r="AW8" s="174">
        <v>6.7931248560776534E-3</v>
      </c>
      <c r="AX8" s="161" t="s">
        <v>240</v>
      </c>
      <c r="AY8" s="173">
        <v>0.3886571264474461</v>
      </c>
      <c r="AZ8" s="174">
        <v>1.0911756979376092E-3</v>
      </c>
      <c r="BA8" s="173">
        <v>0.38756595074950845</v>
      </c>
      <c r="BB8" s="173">
        <v>0.76260895419833863</v>
      </c>
      <c r="BC8" s="173">
        <v>0.99719244644267391</v>
      </c>
      <c r="BD8" s="173">
        <v>0.33257474811525911</v>
      </c>
      <c r="BE8" s="161" t="s">
        <v>222</v>
      </c>
      <c r="BF8" s="174">
        <v>2.4000214230631729E-5</v>
      </c>
      <c r="BG8" s="174">
        <v>2.4000214230631729E-5</v>
      </c>
      <c r="BH8" s="184">
        <v>0</v>
      </c>
      <c r="BI8" s="173">
        <v>0.85264591127616574</v>
      </c>
      <c r="BJ8" s="184">
        <v>0</v>
      </c>
      <c r="BK8" s="184">
        <v>0</v>
      </c>
      <c r="BL8" s="161" t="s">
        <v>230</v>
      </c>
      <c r="BM8" s="174">
        <v>3.802525199040311E-4</v>
      </c>
      <c r="BN8" s="174">
        <v>4.9508777344769758E-5</v>
      </c>
      <c r="BO8" s="174">
        <v>3.3074374255926135E-4</v>
      </c>
      <c r="BP8" s="173">
        <v>0.91674064895980667</v>
      </c>
      <c r="BQ8" s="173">
        <v>0.86980026494692297</v>
      </c>
      <c r="BR8" s="173">
        <v>0.14050034604607878</v>
      </c>
    </row>
    <row r="9" spans="1:70" x14ac:dyDescent="0.25">
      <c r="A9" s="161" t="s">
        <v>340</v>
      </c>
      <c r="B9" s="180">
        <v>27.016189866146913</v>
      </c>
      <c r="C9" s="184">
        <v>0</v>
      </c>
      <c r="D9" s="180">
        <v>27.016189866146913</v>
      </c>
      <c r="E9" s="173">
        <v>0.99809836646822048</v>
      </c>
      <c r="F9" s="176">
        <v>1</v>
      </c>
      <c r="G9" s="185">
        <v>1.1008990294146682E-2</v>
      </c>
      <c r="H9" s="161" t="s">
        <v>219</v>
      </c>
      <c r="I9" s="176">
        <v>4.6164264712451457</v>
      </c>
      <c r="J9" s="176">
        <v>4.2913596180186397</v>
      </c>
      <c r="K9" s="173">
        <v>0.32506685322650641</v>
      </c>
      <c r="L9" s="173">
        <v>0.81328204305766183</v>
      </c>
      <c r="M9" s="185">
        <v>7.0415256313793112E-2</v>
      </c>
      <c r="N9" s="185">
        <v>1.3798868140460038E-2</v>
      </c>
      <c r="O9" s="161" t="s">
        <v>264</v>
      </c>
      <c r="P9" s="185">
        <v>1.030276993389458E-2</v>
      </c>
      <c r="Q9" s="185">
        <v>1.030276993389458E-2</v>
      </c>
      <c r="R9" s="184">
        <v>0</v>
      </c>
      <c r="S9" s="173">
        <v>0.92531340093639169</v>
      </c>
      <c r="T9" s="184">
        <v>0</v>
      </c>
      <c r="U9" s="184">
        <v>0</v>
      </c>
      <c r="V9" s="161" t="s">
        <v>234</v>
      </c>
      <c r="W9" s="174">
        <v>7.6655414040643201E-7</v>
      </c>
      <c r="X9" s="174">
        <v>7.6655414040643201E-7</v>
      </c>
      <c r="Y9" s="184">
        <v>0</v>
      </c>
      <c r="Z9" s="173">
        <v>0.88029311658699183</v>
      </c>
      <c r="AA9" s="184">
        <v>0</v>
      </c>
      <c r="AB9" s="184">
        <v>0</v>
      </c>
      <c r="AC9" s="161" t="s">
        <v>284</v>
      </c>
      <c r="AD9" s="180">
        <v>51.103041981709673</v>
      </c>
      <c r="AE9" s="184">
        <v>0</v>
      </c>
      <c r="AF9" s="180">
        <v>51.103041981709673</v>
      </c>
      <c r="AG9" s="173">
        <v>0.74860491475559177</v>
      </c>
      <c r="AH9" s="176">
        <v>1</v>
      </c>
      <c r="AI9" s="173">
        <v>0.12642147352484823</v>
      </c>
      <c r="AJ9" s="161" t="s">
        <v>226</v>
      </c>
      <c r="AK9" s="174">
        <v>39119.199000441105</v>
      </c>
      <c r="AL9" s="174">
        <v>39119.199000441105</v>
      </c>
      <c r="AM9" s="184">
        <v>0</v>
      </c>
      <c r="AN9" s="173">
        <v>0.97260613063283752</v>
      </c>
      <c r="AO9" s="184">
        <v>0</v>
      </c>
      <c r="AP9" s="184">
        <v>0</v>
      </c>
      <c r="AQ9" s="161" t="s">
        <v>237</v>
      </c>
      <c r="AR9" s="180">
        <v>99.110091054160748</v>
      </c>
      <c r="AS9" s="180">
        <v>97.515071568133493</v>
      </c>
      <c r="AT9" s="176">
        <v>1.5950194860272475</v>
      </c>
      <c r="AU9" s="176">
        <v>1</v>
      </c>
      <c r="AV9" s="185">
        <v>1.6093411569520367E-2</v>
      </c>
      <c r="AW9" s="174">
        <v>1.6327258735411113E-4</v>
      </c>
      <c r="AX9" s="161" t="s">
        <v>228</v>
      </c>
      <c r="AY9" s="173">
        <v>0.12111085409611046</v>
      </c>
      <c r="AZ9" s="173">
        <v>0.12111085409611046</v>
      </c>
      <c r="BA9" s="184">
        <v>0</v>
      </c>
      <c r="BB9" s="173">
        <v>0.8665355548637067</v>
      </c>
      <c r="BC9" s="184">
        <v>0</v>
      </c>
      <c r="BD9" s="184">
        <v>0</v>
      </c>
      <c r="BE9" s="161" t="s">
        <v>238</v>
      </c>
      <c r="BF9" s="174">
        <v>6.3462793017415967E-6</v>
      </c>
      <c r="BG9" s="174">
        <v>3.6463990682700582E-6</v>
      </c>
      <c r="BH9" s="174">
        <v>2.6998802334715381E-6</v>
      </c>
      <c r="BI9" s="173">
        <v>0.94358892568068919</v>
      </c>
      <c r="BJ9" s="173">
        <v>0.42542726298393696</v>
      </c>
      <c r="BK9" s="185">
        <v>3.8689637705625175E-2</v>
      </c>
      <c r="BL9" s="161" t="s">
        <v>226</v>
      </c>
      <c r="BM9" s="174">
        <v>6.7361864690955632E-5</v>
      </c>
      <c r="BN9" s="174">
        <v>6.7361864690955632E-5</v>
      </c>
      <c r="BO9" s="184">
        <v>0</v>
      </c>
      <c r="BP9" s="173">
        <v>0.9453560514044731</v>
      </c>
      <c r="BQ9" s="184">
        <v>0</v>
      </c>
      <c r="BR9" s="184">
        <v>0</v>
      </c>
    </row>
    <row r="10" spans="1:70" x14ac:dyDescent="0.25">
      <c r="A10" s="177" t="s">
        <v>350</v>
      </c>
      <c r="B10" s="181">
        <v>4.4600475827739148</v>
      </c>
      <c r="C10" s="178">
        <v>0</v>
      </c>
      <c r="D10" s="181">
        <v>4.4600475827739148</v>
      </c>
      <c r="E10" s="182">
        <v>0.99991581818119191</v>
      </c>
      <c r="F10" s="181">
        <v>1</v>
      </c>
      <c r="G10" s="179">
        <v>1.8174517129714413E-3</v>
      </c>
      <c r="H10" s="161" t="s">
        <v>251</v>
      </c>
      <c r="I10" s="176">
        <v>1.6838847028955546</v>
      </c>
      <c r="J10" s="184">
        <v>0</v>
      </c>
      <c r="K10" s="176">
        <v>1.6838847028955546</v>
      </c>
      <c r="L10" s="173">
        <v>0.88476181021436684</v>
      </c>
      <c r="M10" s="176">
        <v>1</v>
      </c>
      <c r="N10" s="185">
        <v>7.1479767156705024E-2</v>
      </c>
      <c r="O10" s="161" t="s">
        <v>273</v>
      </c>
      <c r="P10" s="174">
        <v>8.5216137124921789E-3</v>
      </c>
      <c r="Q10" s="174">
        <v>8.5216137124921789E-3</v>
      </c>
      <c r="R10" s="184">
        <v>0</v>
      </c>
      <c r="S10" s="173">
        <v>0.94999441147159791</v>
      </c>
      <c r="T10" s="184">
        <v>0</v>
      </c>
      <c r="U10" s="184">
        <v>0</v>
      </c>
      <c r="V10" s="161" t="s">
        <v>239</v>
      </c>
      <c r="W10" s="174">
        <v>7.539552403443938E-7</v>
      </c>
      <c r="X10" s="174">
        <v>7.539552403443938E-7</v>
      </c>
      <c r="Y10" s="184">
        <v>0</v>
      </c>
      <c r="Z10" s="173">
        <v>0.93020039551125155</v>
      </c>
      <c r="AA10" s="184">
        <v>0</v>
      </c>
      <c r="AB10" s="184">
        <v>0</v>
      </c>
      <c r="AC10" s="161" t="s">
        <v>225</v>
      </c>
      <c r="AD10" s="180">
        <v>36.301965820326885</v>
      </c>
      <c r="AE10" s="184">
        <v>0</v>
      </c>
      <c r="AF10" s="180">
        <v>36.301965820326885</v>
      </c>
      <c r="AG10" s="173">
        <v>0.83841068429269638</v>
      </c>
      <c r="AH10" s="176">
        <v>1</v>
      </c>
      <c r="AI10" s="185">
        <v>8.9805769537104618E-2</v>
      </c>
      <c r="AJ10" s="161" t="s">
        <v>230</v>
      </c>
      <c r="AK10" s="175">
        <v>5912.2161290165959</v>
      </c>
      <c r="AL10" s="172">
        <v>769.76897357448956</v>
      </c>
      <c r="AM10" s="175">
        <v>5142.4471554421061</v>
      </c>
      <c r="AN10" s="173">
        <v>0.98634986258294</v>
      </c>
      <c r="AO10" s="173">
        <v>0.86980026494692286</v>
      </c>
      <c r="AP10" s="185">
        <v>1.1954301691558641E-2</v>
      </c>
      <c r="AQ10" s="177" t="s">
        <v>242</v>
      </c>
      <c r="AR10" s="178">
        <v>0</v>
      </c>
      <c r="AS10" s="178">
        <v>0</v>
      </c>
      <c r="AT10" s="178">
        <v>0</v>
      </c>
      <c r="AU10" s="181">
        <v>1</v>
      </c>
      <c r="AV10" s="178">
        <v>0</v>
      </c>
      <c r="AW10" s="178">
        <v>0</v>
      </c>
      <c r="AX10" s="161" t="s">
        <v>349</v>
      </c>
      <c r="AY10" s="185">
        <v>8.2856188499094111E-2</v>
      </c>
      <c r="AZ10" s="184">
        <v>0</v>
      </c>
      <c r="BA10" s="185">
        <v>8.2856188499094111E-2</v>
      </c>
      <c r="BB10" s="173">
        <v>0.93763539210840463</v>
      </c>
      <c r="BC10" s="176">
        <v>1</v>
      </c>
      <c r="BD10" s="185">
        <v>7.10998372446979E-2</v>
      </c>
      <c r="BE10" s="161" t="s">
        <v>479</v>
      </c>
      <c r="BF10" s="174">
        <v>1.4932127119147338E-6</v>
      </c>
      <c r="BG10" s="184">
        <v>0</v>
      </c>
      <c r="BH10" s="174">
        <v>1.4932127119147338E-6</v>
      </c>
      <c r="BI10" s="173">
        <v>0.96498685960575503</v>
      </c>
      <c r="BJ10" s="176">
        <v>1</v>
      </c>
      <c r="BK10" s="185">
        <v>2.1397933925065768E-2</v>
      </c>
      <c r="BL10" s="161" t="s">
        <v>244</v>
      </c>
      <c r="BM10" s="174">
        <v>6.2297497716130615E-5</v>
      </c>
      <c r="BN10" s="174">
        <v>6.2297497716130615E-5</v>
      </c>
      <c r="BO10" s="184">
        <v>0</v>
      </c>
      <c r="BP10" s="173">
        <v>0.9718201045689947</v>
      </c>
      <c r="BQ10" s="184">
        <v>0</v>
      </c>
      <c r="BR10" s="184">
        <v>0</v>
      </c>
    </row>
    <row r="11" spans="1:70" ht="25" x14ac:dyDescent="0.25">
      <c r="A11" s="177" t="s">
        <v>231</v>
      </c>
      <c r="B11" s="182">
        <v>0.1730720061421647</v>
      </c>
      <c r="C11" s="182">
        <v>0.1730720061421647</v>
      </c>
      <c r="D11" s="178">
        <v>0</v>
      </c>
      <c r="E11" s="182">
        <v>0.99998634433773914</v>
      </c>
      <c r="F11" s="178">
        <v>0</v>
      </c>
      <c r="G11" s="178">
        <v>0</v>
      </c>
      <c r="H11" s="161" t="s">
        <v>263</v>
      </c>
      <c r="I11" s="176">
        <v>1.3095951038286944</v>
      </c>
      <c r="J11" s="184">
        <v>0</v>
      </c>
      <c r="K11" s="176">
        <v>1.3095951038286944</v>
      </c>
      <c r="L11" s="173">
        <v>0.940353236949385</v>
      </c>
      <c r="M11" s="176">
        <v>1</v>
      </c>
      <c r="N11" s="185">
        <v>5.5591426735018143E-2</v>
      </c>
      <c r="O11" s="161" t="s">
        <v>283</v>
      </c>
      <c r="P11" s="174">
        <v>5.6358534025835157E-3</v>
      </c>
      <c r="Q11" s="174">
        <v>5.6358534025835157E-3</v>
      </c>
      <c r="R11" s="184">
        <v>0</v>
      </c>
      <c r="S11" s="173">
        <v>0.96631744158033561</v>
      </c>
      <c r="T11" s="184">
        <v>0</v>
      </c>
      <c r="U11" s="184">
        <v>0</v>
      </c>
      <c r="V11" s="161" t="s">
        <v>247</v>
      </c>
      <c r="W11" s="174">
        <v>5.925439195408999E-7</v>
      </c>
      <c r="X11" s="174">
        <v>5.925439195408999E-7</v>
      </c>
      <c r="Y11" s="184">
        <v>0</v>
      </c>
      <c r="Z11" s="173">
        <v>0.96942322079978405</v>
      </c>
      <c r="AA11" s="184">
        <v>0</v>
      </c>
      <c r="AB11" s="184">
        <v>0</v>
      </c>
      <c r="AC11" s="161" t="s">
        <v>235</v>
      </c>
      <c r="AD11" s="180">
        <v>25.135372595850033</v>
      </c>
      <c r="AE11" s="184">
        <v>0</v>
      </c>
      <c r="AF11" s="180">
        <v>25.135372595850033</v>
      </c>
      <c r="AG11" s="173">
        <v>0.90059193061264664</v>
      </c>
      <c r="AH11" s="176">
        <v>1</v>
      </c>
      <c r="AI11" s="185">
        <v>6.2181246319950312E-2</v>
      </c>
      <c r="AJ11" s="177" t="s">
        <v>222</v>
      </c>
      <c r="AK11" s="186">
        <v>2627.1909318055655</v>
      </c>
      <c r="AL11" s="186">
        <v>2627.1909318055655</v>
      </c>
      <c r="AM11" s="178">
        <v>0</v>
      </c>
      <c r="AN11" s="182">
        <v>0.99245711697969052</v>
      </c>
      <c r="AO11" s="178">
        <v>0</v>
      </c>
      <c r="AP11" s="178">
        <v>0</v>
      </c>
      <c r="AQ11" s="177" t="s">
        <v>248</v>
      </c>
      <c r="AR11" s="178">
        <v>0</v>
      </c>
      <c r="AS11" s="178">
        <v>0</v>
      </c>
      <c r="AT11" s="178">
        <v>0</v>
      </c>
      <c r="AU11" s="181">
        <v>1</v>
      </c>
      <c r="AV11" s="178">
        <v>0</v>
      </c>
      <c r="AW11" s="178">
        <v>0</v>
      </c>
      <c r="AX11" s="161" t="s">
        <v>219</v>
      </c>
      <c r="AY11" s="185">
        <v>4.7629796925545143E-2</v>
      </c>
      <c r="AZ11" s="185">
        <v>4.4275932566858966E-2</v>
      </c>
      <c r="BA11" s="174">
        <v>3.3538643586861769E-3</v>
      </c>
      <c r="BB11" s="173">
        <v>0.97850706229682161</v>
      </c>
      <c r="BC11" s="185">
        <v>7.0415256313793126E-2</v>
      </c>
      <c r="BD11" s="174">
        <v>2.8779891322901897E-3</v>
      </c>
      <c r="BE11" s="161" t="s">
        <v>480</v>
      </c>
      <c r="BF11" s="174">
        <v>1.1157652570110248E-6</v>
      </c>
      <c r="BG11" s="184">
        <v>0</v>
      </c>
      <c r="BH11" s="174">
        <v>1.1157652570110248E-6</v>
      </c>
      <c r="BI11" s="173">
        <v>0.98097592201789541</v>
      </c>
      <c r="BJ11" s="176">
        <v>1</v>
      </c>
      <c r="BK11" s="185">
        <v>1.5989062412140289E-2</v>
      </c>
      <c r="BL11" s="161" t="s">
        <v>250</v>
      </c>
      <c r="BM11" s="174">
        <v>3.0649570824970568E-5</v>
      </c>
      <c r="BN11" s="174">
        <v>9.1404676222449209E-6</v>
      </c>
      <c r="BO11" s="174">
        <v>2.1509103202725649E-5</v>
      </c>
      <c r="BP11" s="173">
        <v>0.9848400797127439</v>
      </c>
      <c r="BQ11" s="173">
        <v>0.70177502078436704</v>
      </c>
      <c r="BR11" s="174">
        <v>9.1370933271165324E-3</v>
      </c>
    </row>
    <row r="12" spans="1:70" x14ac:dyDescent="0.25">
      <c r="A12" s="177" t="s">
        <v>239</v>
      </c>
      <c r="B12" s="183">
        <v>2.7293179700467053E-2</v>
      </c>
      <c r="C12" s="183">
        <v>2.7293179700467053E-2</v>
      </c>
      <c r="D12" s="178">
        <v>0</v>
      </c>
      <c r="E12" s="182">
        <v>0.99999746620029284</v>
      </c>
      <c r="F12" s="178">
        <v>0</v>
      </c>
      <c r="G12" s="178">
        <v>0</v>
      </c>
      <c r="H12" s="161" t="s">
        <v>272</v>
      </c>
      <c r="I12" s="176">
        <v>1.076091878478626</v>
      </c>
      <c r="J12" s="184">
        <v>0</v>
      </c>
      <c r="K12" s="176">
        <v>1.076091878478626</v>
      </c>
      <c r="L12" s="173">
        <v>0.98603260964076123</v>
      </c>
      <c r="M12" s="176">
        <v>1</v>
      </c>
      <c r="N12" s="185">
        <v>4.5679372691376306E-2</v>
      </c>
      <c r="O12" s="161" t="s">
        <v>288</v>
      </c>
      <c r="P12" s="174">
        <v>3.3191182283616853E-3</v>
      </c>
      <c r="Q12" s="184">
        <v>0</v>
      </c>
      <c r="R12" s="174">
        <v>3.3191182283616853E-3</v>
      </c>
      <c r="S12" s="173">
        <v>0.97593054946408075</v>
      </c>
      <c r="T12" s="176">
        <v>1</v>
      </c>
      <c r="U12" s="174">
        <v>9.6131078837452151E-3</v>
      </c>
      <c r="V12" s="161" t="s">
        <v>245</v>
      </c>
      <c r="W12" s="174">
        <v>2.7233259362373636E-7</v>
      </c>
      <c r="X12" s="174">
        <v>2.7233259362373636E-7</v>
      </c>
      <c r="Y12" s="184">
        <v>0</v>
      </c>
      <c r="Z12" s="173">
        <v>0.98744999212899276</v>
      </c>
      <c r="AA12" s="184">
        <v>0</v>
      </c>
      <c r="AB12" s="184">
        <v>0</v>
      </c>
      <c r="AC12" s="161" t="s">
        <v>300</v>
      </c>
      <c r="AD12" s="180">
        <v>15.697847029675467</v>
      </c>
      <c r="AE12" s="184">
        <v>0</v>
      </c>
      <c r="AF12" s="180">
        <v>15.697847029675467</v>
      </c>
      <c r="AG12" s="173">
        <v>0.93942611495277895</v>
      </c>
      <c r="AH12" s="176">
        <v>1</v>
      </c>
      <c r="AI12" s="185">
        <v>3.8834184340132326E-2</v>
      </c>
      <c r="AJ12" s="177" t="s">
        <v>267</v>
      </c>
      <c r="AK12" s="186">
        <v>1882.3940593269963</v>
      </c>
      <c r="AL12" s="186">
        <v>1882.3940593269963</v>
      </c>
      <c r="AM12" s="178">
        <v>0</v>
      </c>
      <c r="AN12" s="182">
        <v>0.99683299208494636</v>
      </c>
      <c r="AO12" s="178">
        <v>0</v>
      </c>
      <c r="AP12" s="178">
        <v>0</v>
      </c>
      <c r="AQ12" s="177" t="s">
        <v>255</v>
      </c>
      <c r="AR12" s="178">
        <v>0</v>
      </c>
      <c r="AS12" s="178">
        <v>0</v>
      </c>
      <c r="AT12" s="178">
        <v>0</v>
      </c>
      <c r="AU12" s="181">
        <v>1</v>
      </c>
      <c r="AV12" s="178">
        <v>0</v>
      </c>
      <c r="AW12" s="178">
        <v>0</v>
      </c>
      <c r="AX12" s="161" t="s">
        <v>256</v>
      </c>
      <c r="AY12" s="185">
        <v>1.6936590594383891E-2</v>
      </c>
      <c r="AZ12" s="185">
        <v>1.6936590594383891E-2</v>
      </c>
      <c r="BA12" s="184">
        <v>0</v>
      </c>
      <c r="BB12" s="173">
        <v>0.99304054321785074</v>
      </c>
      <c r="BC12" s="184">
        <v>0</v>
      </c>
      <c r="BD12" s="184">
        <v>0</v>
      </c>
      <c r="BE12" s="161" t="s">
        <v>250</v>
      </c>
      <c r="BF12" s="174">
        <v>4.1376920613710214E-7</v>
      </c>
      <c r="BG12" s="174">
        <v>1.2339631290030626E-7</v>
      </c>
      <c r="BH12" s="174">
        <v>2.9037289323679588E-7</v>
      </c>
      <c r="BI12" s="173">
        <v>0.98690528898785335</v>
      </c>
      <c r="BJ12" s="173">
        <v>0.70177502078436693</v>
      </c>
      <c r="BK12" s="174">
        <v>4.1610816285804122E-3</v>
      </c>
      <c r="BL12" s="161" t="s">
        <v>257</v>
      </c>
      <c r="BM12" s="174">
        <v>2.2835336672305331E-5</v>
      </c>
      <c r="BN12" s="174">
        <v>2.2835336672305331E-5</v>
      </c>
      <c r="BO12" s="184">
        <v>0</v>
      </c>
      <c r="BP12" s="173">
        <v>0.99454055863854762</v>
      </c>
      <c r="BQ12" s="184">
        <v>0</v>
      </c>
      <c r="BR12" s="184">
        <v>0</v>
      </c>
    </row>
    <row r="13" spans="1:70" x14ac:dyDescent="0.25">
      <c r="A13" s="177" t="s">
        <v>245</v>
      </c>
      <c r="B13" s="179">
        <v>1.6693987989135038E-3</v>
      </c>
      <c r="C13" s="179">
        <v>1.6693987989135038E-3</v>
      </c>
      <c r="D13" s="178">
        <v>0</v>
      </c>
      <c r="E13" s="182">
        <v>0.99999814647368701</v>
      </c>
      <c r="F13" s="178">
        <v>0</v>
      </c>
      <c r="G13" s="178">
        <v>0</v>
      </c>
      <c r="H13" s="161" t="s">
        <v>246</v>
      </c>
      <c r="I13" s="173">
        <v>0.26667831634742306</v>
      </c>
      <c r="J13" s="173">
        <v>0.26667831634742306</v>
      </c>
      <c r="K13" s="184">
        <v>0</v>
      </c>
      <c r="L13" s="173">
        <v>0.99735292386742846</v>
      </c>
      <c r="M13" s="184">
        <v>0</v>
      </c>
      <c r="N13" s="184">
        <v>0</v>
      </c>
      <c r="O13" s="177" t="s">
        <v>217</v>
      </c>
      <c r="P13" s="179">
        <v>2.8033282949683986E-3</v>
      </c>
      <c r="Q13" s="179">
        <v>1.3198861402439603E-3</v>
      </c>
      <c r="R13" s="179">
        <v>1.4834421547244381E-3</v>
      </c>
      <c r="S13" s="182">
        <v>0.98404978339278248</v>
      </c>
      <c r="T13" s="182">
        <v>0.52917175536915151</v>
      </c>
      <c r="U13" s="179">
        <v>4.2964692703038945E-3</v>
      </c>
      <c r="V13" s="177" t="s">
        <v>259</v>
      </c>
      <c r="W13" s="179">
        <v>9.5874380954129428E-8</v>
      </c>
      <c r="X13" s="179">
        <v>9.5874380954129428E-8</v>
      </c>
      <c r="Y13" s="178">
        <v>0</v>
      </c>
      <c r="Z13" s="182">
        <v>0.99379629654592705</v>
      </c>
      <c r="AA13" s="178">
        <v>0</v>
      </c>
      <c r="AB13" s="178">
        <v>0</v>
      </c>
      <c r="AC13" s="161" t="s">
        <v>274</v>
      </c>
      <c r="AD13" s="176">
        <v>9.2497745583288911</v>
      </c>
      <c r="AE13" s="176">
        <v>4.3945871539808588</v>
      </c>
      <c r="AF13" s="176">
        <v>4.8551874043480314</v>
      </c>
      <c r="AG13" s="173">
        <v>0.96230870831884752</v>
      </c>
      <c r="AH13" s="173">
        <v>0.52489791764451321</v>
      </c>
      <c r="AI13" s="185">
        <v>1.2011025608155515E-2</v>
      </c>
      <c r="AJ13" s="177" t="s">
        <v>260</v>
      </c>
      <c r="AK13" s="187">
        <v>591.14599171965074</v>
      </c>
      <c r="AL13" s="187">
        <v>574.2432819002189</v>
      </c>
      <c r="AM13" s="188">
        <v>16.902709819431827</v>
      </c>
      <c r="AN13" s="182">
        <v>0.99820718948847131</v>
      </c>
      <c r="AO13" s="183">
        <v>2.8593122606247641E-2</v>
      </c>
      <c r="AP13" s="179">
        <v>3.9292594844173419E-5</v>
      </c>
      <c r="AQ13" s="177" t="s">
        <v>625</v>
      </c>
      <c r="AR13" s="178">
        <v>0</v>
      </c>
      <c r="AS13" s="178">
        <v>0</v>
      </c>
      <c r="AT13" s="178">
        <v>0</v>
      </c>
      <c r="AU13" s="181">
        <v>1</v>
      </c>
      <c r="AV13" s="178">
        <v>0</v>
      </c>
      <c r="AW13" s="178">
        <v>0</v>
      </c>
      <c r="AX13" s="161" t="s">
        <v>269</v>
      </c>
      <c r="AY13" s="174">
        <v>6.4143232067142356E-3</v>
      </c>
      <c r="AZ13" s="174">
        <v>7.1637853978996429E-4</v>
      </c>
      <c r="BA13" s="174">
        <v>5.6979446669242709E-3</v>
      </c>
      <c r="BB13" s="173">
        <v>0.99854474687835648</v>
      </c>
      <c r="BC13" s="173">
        <v>0.8883158025089708</v>
      </c>
      <c r="BD13" s="174">
        <v>4.8894710918550074E-3</v>
      </c>
      <c r="BE13" s="161" t="s">
        <v>249</v>
      </c>
      <c r="BF13" s="174">
        <v>3.7886978738425827E-7</v>
      </c>
      <c r="BG13" s="174">
        <v>3.7871189735655284E-7</v>
      </c>
      <c r="BH13" s="174">
        <v>1.5789002770543145E-10</v>
      </c>
      <c r="BI13" s="173">
        <v>0.99233454271169597</v>
      </c>
      <c r="BJ13" s="174">
        <v>4.1673955792441116E-4</v>
      </c>
      <c r="BK13" s="174">
        <v>2.2625847967336001E-6</v>
      </c>
      <c r="BL13" s="177" t="s">
        <v>271</v>
      </c>
      <c r="BM13" s="179">
        <v>8.4082141842744997E-6</v>
      </c>
      <c r="BN13" s="179">
        <v>1.1175039686903438E-6</v>
      </c>
      <c r="BO13" s="179">
        <v>7.2907102155841561E-6</v>
      </c>
      <c r="BP13" s="182">
        <v>0.99811237829983257</v>
      </c>
      <c r="BQ13" s="182">
        <v>0.86709377946385324</v>
      </c>
      <c r="BR13" s="179">
        <v>3.0971026096668088E-3</v>
      </c>
    </row>
    <row r="14" spans="1:70" ht="25" x14ac:dyDescent="0.25">
      <c r="A14" s="177" t="s">
        <v>247</v>
      </c>
      <c r="B14" s="179">
        <v>1.1363855991195341E-3</v>
      </c>
      <c r="C14" s="179">
        <v>1.1363855991195341E-3</v>
      </c>
      <c r="D14" s="178">
        <v>0</v>
      </c>
      <c r="E14" s="182">
        <v>0.9999986095463147</v>
      </c>
      <c r="F14" s="178">
        <v>0</v>
      </c>
      <c r="G14" s="178">
        <v>0</v>
      </c>
      <c r="H14" s="177" t="s">
        <v>232</v>
      </c>
      <c r="I14" s="183">
        <v>4.1859581191389099E-2</v>
      </c>
      <c r="J14" s="183">
        <v>4.0092111686333406E-2</v>
      </c>
      <c r="K14" s="179">
        <v>1.7674695050556937E-3</v>
      </c>
      <c r="L14" s="182">
        <v>0.999129834787572</v>
      </c>
      <c r="M14" s="183">
        <v>4.2223774217293855E-2</v>
      </c>
      <c r="N14" s="179">
        <v>7.5027885496382448E-5</v>
      </c>
      <c r="O14" s="177" t="s">
        <v>232</v>
      </c>
      <c r="P14" s="179">
        <v>2.6407161326057168E-3</v>
      </c>
      <c r="Q14" s="179">
        <v>2.5292151308506077E-3</v>
      </c>
      <c r="R14" s="179">
        <v>1.115010017551092E-4</v>
      </c>
      <c r="S14" s="182">
        <v>0.99169804637304249</v>
      </c>
      <c r="T14" s="183">
        <v>4.2223774217293855E-2</v>
      </c>
      <c r="U14" s="179">
        <v>3.2293852923298978E-4</v>
      </c>
      <c r="V14" s="177" t="s">
        <v>265</v>
      </c>
      <c r="W14" s="179">
        <v>9.3720091128175825E-8</v>
      </c>
      <c r="X14" s="179">
        <v>9.3720091128175825E-8</v>
      </c>
      <c r="Y14" s="178">
        <v>0</v>
      </c>
      <c r="Z14" s="181">
        <v>1</v>
      </c>
      <c r="AA14" s="178">
        <v>0</v>
      </c>
      <c r="AB14" s="178">
        <v>0</v>
      </c>
      <c r="AC14" s="161" t="s">
        <v>246</v>
      </c>
      <c r="AD14" s="176">
        <v>6.1793577280647076</v>
      </c>
      <c r="AE14" s="176">
        <v>6.1793577280647076</v>
      </c>
      <c r="AF14" s="184">
        <v>0</v>
      </c>
      <c r="AG14" s="173">
        <v>0.97759553820460465</v>
      </c>
      <c r="AH14" s="184">
        <v>0</v>
      </c>
      <c r="AI14" s="184">
        <v>0</v>
      </c>
      <c r="AJ14" s="177" t="s">
        <v>271</v>
      </c>
      <c r="AK14" s="187">
        <v>253.18395136142371</v>
      </c>
      <c r="AL14" s="188">
        <v>33.64972207585442</v>
      </c>
      <c r="AM14" s="187">
        <v>219.53422928556927</v>
      </c>
      <c r="AN14" s="182">
        <v>0.99879574922405012</v>
      </c>
      <c r="AO14" s="182">
        <v>0.86709377946385324</v>
      </c>
      <c r="AP14" s="179">
        <v>5.1033648556333695E-4</v>
      </c>
      <c r="AQ14" s="177" t="s">
        <v>268</v>
      </c>
      <c r="AR14" s="178">
        <v>0</v>
      </c>
      <c r="AS14" s="178">
        <v>0</v>
      </c>
      <c r="AT14" s="178">
        <v>0</v>
      </c>
      <c r="AU14" s="181">
        <v>1</v>
      </c>
      <c r="AV14" s="178">
        <v>0</v>
      </c>
      <c r="AW14" s="178">
        <v>0</v>
      </c>
      <c r="AX14" s="177" t="s">
        <v>232</v>
      </c>
      <c r="AY14" s="179">
        <v>1.4843823117513871E-3</v>
      </c>
      <c r="AZ14" s="179">
        <v>1.4217060881678519E-3</v>
      </c>
      <c r="BA14" s="179">
        <v>6.2676223583535266E-5</v>
      </c>
      <c r="BB14" s="182">
        <v>0.99981851221425033</v>
      </c>
      <c r="BC14" s="183">
        <v>4.2223774217293855E-2</v>
      </c>
      <c r="BD14" s="179">
        <v>5.3783179948597015E-5</v>
      </c>
      <c r="BE14" s="177" t="s">
        <v>257</v>
      </c>
      <c r="BF14" s="179">
        <v>1.9290840732785471E-7</v>
      </c>
      <c r="BG14" s="179">
        <v>1.9290840732785471E-7</v>
      </c>
      <c r="BH14" s="178">
        <v>0</v>
      </c>
      <c r="BI14" s="182">
        <v>0.99509894547940203</v>
      </c>
      <c r="BJ14" s="178">
        <v>0</v>
      </c>
      <c r="BK14" s="178">
        <v>0</v>
      </c>
      <c r="BL14" s="177" t="s">
        <v>262</v>
      </c>
      <c r="BM14" s="179">
        <v>1.9809886479435415E-6</v>
      </c>
      <c r="BN14" s="179">
        <v>1.9809886479435415E-6</v>
      </c>
      <c r="BO14" s="178">
        <v>0</v>
      </c>
      <c r="BP14" s="182">
        <v>0.998953904698475</v>
      </c>
      <c r="BQ14" s="178">
        <v>0</v>
      </c>
      <c r="BR14" s="178">
        <v>0</v>
      </c>
    </row>
    <row r="15" spans="1:70" ht="25" x14ac:dyDescent="0.25">
      <c r="A15" s="177" t="s">
        <v>224</v>
      </c>
      <c r="B15" s="179">
        <v>9.6736090725728168E-4</v>
      </c>
      <c r="C15" s="179">
        <v>9.6736090725728168E-4</v>
      </c>
      <c r="D15" s="178">
        <v>0</v>
      </c>
      <c r="E15" s="182">
        <v>0.99999900374205042</v>
      </c>
      <c r="F15" s="178">
        <v>0</v>
      </c>
      <c r="G15" s="178">
        <v>0</v>
      </c>
      <c r="H15" s="177" t="s">
        <v>252</v>
      </c>
      <c r="I15" s="183">
        <v>2.0498918064284551E-2</v>
      </c>
      <c r="J15" s="183">
        <v>2.0498918064284551E-2</v>
      </c>
      <c r="K15" s="178">
        <v>0</v>
      </c>
      <c r="L15" s="181">
        <v>1</v>
      </c>
      <c r="M15" s="178">
        <v>0</v>
      </c>
      <c r="N15" s="178">
        <v>0</v>
      </c>
      <c r="O15" s="177" t="s">
        <v>277</v>
      </c>
      <c r="P15" s="179">
        <v>1.5693609163806212E-3</v>
      </c>
      <c r="Q15" s="178">
        <v>0</v>
      </c>
      <c r="R15" s="179">
        <v>1.5693609163806212E-3</v>
      </c>
      <c r="S15" s="182">
        <v>0.99624336074864595</v>
      </c>
      <c r="T15" s="181">
        <v>1</v>
      </c>
      <c r="U15" s="179">
        <v>4.5453143756035534E-3</v>
      </c>
      <c r="V15" s="177" t="s">
        <v>242</v>
      </c>
      <c r="W15" s="178">
        <v>0</v>
      </c>
      <c r="X15" s="178">
        <v>0</v>
      </c>
      <c r="Y15" s="178">
        <v>0</v>
      </c>
      <c r="Z15" s="181">
        <v>1</v>
      </c>
      <c r="AA15" s="178">
        <v>0</v>
      </c>
      <c r="AB15" s="178">
        <v>0</v>
      </c>
      <c r="AC15" s="161" t="s">
        <v>309</v>
      </c>
      <c r="AD15" s="176">
        <v>2.1931021753780695</v>
      </c>
      <c r="AE15" s="184">
        <v>0</v>
      </c>
      <c r="AF15" s="176">
        <v>2.1931021753780695</v>
      </c>
      <c r="AG15" s="173">
        <v>0.98302095316720262</v>
      </c>
      <c r="AH15" s="176">
        <v>1</v>
      </c>
      <c r="AI15" s="174">
        <v>5.4254149625980836E-3</v>
      </c>
      <c r="AJ15" s="179" t="s">
        <v>633</v>
      </c>
      <c r="AK15" s="187">
        <v>198.26088727457596</v>
      </c>
      <c r="AL15" s="178">
        <v>0</v>
      </c>
      <c r="AM15" s="187">
        <v>198.26088727457596</v>
      </c>
      <c r="AN15" s="182">
        <v>0.99925663299951262</v>
      </c>
      <c r="AO15" s="181">
        <v>1</v>
      </c>
      <c r="AP15" s="179">
        <v>4.6088377546246674E-4</v>
      </c>
      <c r="AQ15" s="177" t="s">
        <v>280</v>
      </c>
      <c r="AR15" s="178">
        <v>0</v>
      </c>
      <c r="AS15" s="178">
        <v>0</v>
      </c>
      <c r="AT15" s="178">
        <v>0</v>
      </c>
      <c r="AU15" s="181">
        <v>1</v>
      </c>
      <c r="AV15" s="178">
        <v>0</v>
      </c>
      <c r="AW15" s="178">
        <v>0</v>
      </c>
      <c r="AX15" s="177" t="s">
        <v>252</v>
      </c>
      <c r="AY15" s="179">
        <v>2.1149677367912625E-4</v>
      </c>
      <c r="AZ15" s="179">
        <v>2.1149677367912625E-4</v>
      </c>
      <c r="BA15" s="178">
        <v>0</v>
      </c>
      <c r="BB15" s="181">
        <v>1</v>
      </c>
      <c r="BC15" s="178">
        <v>0</v>
      </c>
      <c r="BD15" s="178">
        <v>0</v>
      </c>
      <c r="BE15" s="177" t="s">
        <v>244</v>
      </c>
      <c r="BF15" s="179">
        <v>1.7758797417619696E-7</v>
      </c>
      <c r="BG15" s="179">
        <v>1.7758797417619696E-7</v>
      </c>
      <c r="BH15" s="178">
        <v>0</v>
      </c>
      <c r="BI15" s="182">
        <v>0.9976438044315038</v>
      </c>
      <c r="BJ15" s="178">
        <v>0</v>
      </c>
      <c r="BK15" s="178">
        <v>0</v>
      </c>
      <c r="BL15" s="177" t="s">
        <v>260</v>
      </c>
      <c r="BM15" s="179">
        <v>1.0810860023366399E-6</v>
      </c>
      <c r="BN15" s="179">
        <v>1.0501743777239303E-6</v>
      </c>
      <c r="BO15" s="179">
        <v>3.0911624612709678E-8</v>
      </c>
      <c r="BP15" s="182">
        <v>0.99941315135347908</v>
      </c>
      <c r="BQ15" s="183">
        <v>2.8593122606247651E-2</v>
      </c>
      <c r="BR15" s="179">
        <v>1.3131295913040645E-5</v>
      </c>
    </row>
    <row r="16" spans="1:70" ht="25" x14ac:dyDescent="0.25">
      <c r="A16" s="177" t="s">
        <v>259</v>
      </c>
      <c r="B16" s="179">
        <v>9.5874380954129432E-4</v>
      </c>
      <c r="C16" s="179">
        <v>9.5874380954129432E-4</v>
      </c>
      <c r="D16" s="178">
        <v>0</v>
      </c>
      <c r="E16" s="182">
        <v>0.99999939442635288</v>
      </c>
      <c r="F16" s="178">
        <v>0</v>
      </c>
      <c r="G16" s="178">
        <v>0</v>
      </c>
      <c r="H16" s="177" t="s">
        <v>242</v>
      </c>
      <c r="I16" s="178">
        <v>0</v>
      </c>
      <c r="J16" s="178">
        <v>0</v>
      </c>
      <c r="K16" s="178">
        <v>0</v>
      </c>
      <c r="L16" s="181">
        <v>1</v>
      </c>
      <c r="M16" s="178">
        <v>0</v>
      </c>
      <c r="N16" s="178">
        <v>0</v>
      </c>
      <c r="O16" s="177" t="s">
        <v>252</v>
      </c>
      <c r="P16" s="179">
        <v>1.2969958300959468E-3</v>
      </c>
      <c r="Q16" s="179">
        <v>1.2969958300959468E-3</v>
      </c>
      <c r="R16" s="178">
        <v>0</v>
      </c>
      <c r="S16" s="182">
        <v>0.99999982857583591</v>
      </c>
      <c r="T16" s="178">
        <v>0</v>
      </c>
      <c r="U16" s="178">
        <v>0</v>
      </c>
      <c r="V16" s="177" t="s">
        <v>248</v>
      </c>
      <c r="W16" s="178">
        <v>0</v>
      </c>
      <c r="X16" s="178">
        <v>0</v>
      </c>
      <c r="Y16" s="178">
        <v>0</v>
      </c>
      <c r="Z16" s="181">
        <v>1</v>
      </c>
      <c r="AA16" s="178">
        <v>0</v>
      </c>
      <c r="AB16" s="178">
        <v>0</v>
      </c>
      <c r="AC16" s="174" t="s">
        <v>308</v>
      </c>
      <c r="AD16" s="176">
        <v>1.6417274913823117</v>
      </c>
      <c r="AE16" s="184">
        <v>0</v>
      </c>
      <c r="AF16" s="176">
        <v>1.6417274913823117</v>
      </c>
      <c r="AG16" s="173">
        <v>0.98708234756836355</v>
      </c>
      <c r="AH16" s="176">
        <v>1</v>
      </c>
      <c r="AI16" s="174">
        <v>4.0613944011608678E-3</v>
      </c>
      <c r="AJ16" s="177" t="s">
        <v>244</v>
      </c>
      <c r="AK16" s="187">
        <v>194.7878771749258</v>
      </c>
      <c r="AL16" s="187">
        <v>194.7878771749258</v>
      </c>
      <c r="AM16" s="178">
        <v>0</v>
      </c>
      <c r="AN16" s="182">
        <v>0.99970944330153833</v>
      </c>
      <c r="AO16" s="178">
        <v>0</v>
      </c>
      <c r="AP16" s="178">
        <v>0</v>
      </c>
      <c r="AQ16" s="177" t="s">
        <v>285</v>
      </c>
      <c r="AR16" s="178">
        <v>0</v>
      </c>
      <c r="AS16" s="178">
        <v>0</v>
      </c>
      <c r="AT16" s="178">
        <v>0</v>
      </c>
      <c r="AU16" s="181">
        <v>1</v>
      </c>
      <c r="AV16" s="178">
        <v>0</v>
      </c>
      <c r="AW16" s="178">
        <v>0</v>
      </c>
      <c r="AX16" s="177" t="s">
        <v>242</v>
      </c>
      <c r="AY16" s="178">
        <v>0</v>
      </c>
      <c r="AZ16" s="178">
        <v>0</v>
      </c>
      <c r="BA16" s="178">
        <v>0</v>
      </c>
      <c r="BB16" s="181">
        <v>1</v>
      </c>
      <c r="BC16" s="178">
        <v>0</v>
      </c>
      <c r="BD16" s="178">
        <v>0</v>
      </c>
      <c r="BE16" s="179" t="s">
        <v>308</v>
      </c>
      <c r="BF16" s="179">
        <v>7.436323657738894E-8</v>
      </c>
      <c r="BG16" s="178">
        <v>0</v>
      </c>
      <c r="BH16" s="179">
        <v>7.436323657738894E-8</v>
      </c>
      <c r="BI16" s="182">
        <v>0.99870943936083445</v>
      </c>
      <c r="BJ16" s="181">
        <v>1</v>
      </c>
      <c r="BK16" s="179">
        <v>1.0656349293307282E-3</v>
      </c>
      <c r="BL16" s="177" t="s">
        <v>479</v>
      </c>
      <c r="BM16" s="179">
        <v>5.1715135964516525E-7</v>
      </c>
      <c r="BN16" s="178">
        <v>0</v>
      </c>
      <c r="BO16" s="179">
        <v>5.1715135964516525E-7</v>
      </c>
      <c r="BP16" s="182">
        <v>0.99963283788307478</v>
      </c>
      <c r="BQ16" s="181">
        <v>1</v>
      </c>
      <c r="BR16" s="179">
        <v>2.196865295957245E-4</v>
      </c>
    </row>
    <row r="17" spans="1:70" ht="25" x14ac:dyDescent="0.25">
      <c r="A17" s="177" t="s">
        <v>234</v>
      </c>
      <c r="B17" s="179">
        <v>9.3264087082782564E-4</v>
      </c>
      <c r="C17" s="179">
        <v>9.3264087082782564E-4</v>
      </c>
      <c r="D17" s="178">
        <v>0</v>
      </c>
      <c r="E17" s="182">
        <v>0.99999977447381128</v>
      </c>
      <c r="F17" s="178">
        <v>0</v>
      </c>
      <c r="G17" s="178">
        <v>0</v>
      </c>
      <c r="H17" s="177" t="s">
        <v>248</v>
      </c>
      <c r="I17" s="178">
        <v>0</v>
      </c>
      <c r="J17" s="178">
        <v>0</v>
      </c>
      <c r="K17" s="178">
        <v>0</v>
      </c>
      <c r="L17" s="181">
        <v>1</v>
      </c>
      <c r="M17" s="178">
        <v>0</v>
      </c>
      <c r="N17" s="178">
        <v>0</v>
      </c>
      <c r="O17" s="177" t="s">
        <v>291</v>
      </c>
      <c r="P17" s="179">
        <v>5.9187629533168215E-8</v>
      </c>
      <c r="Q17" s="178">
        <v>0</v>
      </c>
      <c r="R17" s="179">
        <v>5.9187629533168215E-8</v>
      </c>
      <c r="S17" s="181">
        <v>1</v>
      </c>
      <c r="T17" s="181">
        <v>1</v>
      </c>
      <c r="U17" s="179">
        <v>1.7142416417216244E-7</v>
      </c>
      <c r="V17" s="177" t="s">
        <v>255</v>
      </c>
      <c r="W17" s="178">
        <v>0</v>
      </c>
      <c r="X17" s="178">
        <v>0</v>
      </c>
      <c r="Y17" s="178">
        <v>0</v>
      </c>
      <c r="Z17" s="181">
        <v>1</v>
      </c>
      <c r="AA17" s="178">
        <v>0</v>
      </c>
      <c r="AB17" s="178">
        <v>0</v>
      </c>
      <c r="AC17" s="177" t="s">
        <v>479</v>
      </c>
      <c r="AD17" s="181">
        <v>1.5360283936748294</v>
      </c>
      <c r="AE17" s="178">
        <v>0</v>
      </c>
      <c r="AF17" s="181">
        <v>1.5360283936748294</v>
      </c>
      <c r="AG17" s="182">
        <v>0.99088225781585682</v>
      </c>
      <c r="AH17" s="181">
        <v>1</v>
      </c>
      <c r="AI17" s="179">
        <v>3.7999102474932747E-3</v>
      </c>
      <c r="AJ17" s="177" t="s">
        <v>250</v>
      </c>
      <c r="AK17" s="188">
        <v>45.293375124808954</v>
      </c>
      <c r="AL17" s="188">
        <v>13.507615855202021</v>
      </c>
      <c r="AM17" s="188">
        <v>31.785759269606931</v>
      </c>
      <c r="AN17" s="182">
        <v>0.99981473377016239</v>
      </c>
      <c r="AO17" s="182">
        <v>0.70177502078436693</v>
      </c>
      <c r="AP17" s="179">
        <v>7.3890220807037258E-5</v>
      </c>
      <c r="AQ17" s="177" t="s">
        <v>294</v>
      </c>
      <c r="AR17" s="178">
        <v>0</v>
      </c>
      <c r="AS17" s="178">
        <v>0</v>
      </c>
      <c r="AT17" s="178">
        <v>0</v>
      </c>
      <c r="AU17" s="181">
        <v>1</v>
      </c>
      <c r="AV17" s="178">
        <v>0</v>
      </c>
      <c r="AW17" s="178">
        <v>0</v>
      </c>
      <c r="AX17" s="177" t="s">
        <v>248</v>
      </c>
      <c r="AY17" s="178">
        <v>0</v>
      </c>
      <c r="AZ17" s="178">
        <v>0</v>
      </c>
      <c r="BA17" s="178">
        <v>0</v>
      </c>
      <c r="BB17" s="181">
        <v>1</v>
      </c>
      <c r="BC17" s="178">
        <v>0</v>
      </c>
      <c r="BD17" s="178">
        <v>0</v>
      </c>
      <c r="BE17" s="177" t="s">
        <v>281</v>
      </c>
      <c r="BF17" s="179">
        <v>2.8156251835060978E-8</v>
      </c>
      <c r="BG17" s="179">
        <v>2.8156251835060978E-8</v>
      </c>
      <c r="BH17" s="178">
        <v>0</v>
      </c>
      <c r="BI17" s="182">
        <v>0.99911292214097469</v>
      </c>
      <c r="BJ17" s="178">
        <v>0</v>
      </c>
      <c r="BK17" s="178">
        <v>0</v>
      </c>
      <c r="BL17" s="177" t="s">
        <v>282</v>
      </c>
      <c r="BM17" s="179">
        <v>4.0008153008126218E-7</v>
      </c>
      <c r="BN17" s="179">
        <v>4.0008153008126218E-7</v>
      </c>
      <c r="BO17" s="178">
        <v>0</v>
      </c>
      <c r="BP17" s="182">
        <v>0.99980279300599895</v>
      </c>
      <c r="BQ17" s="178">
        <v>0</v>
      </c>
      <c r="BR17" s="178">
        <v>0</v>
      </c>
    </row>
    <row r="18" spans="1:70" ht="25" x14ac:dyDescent="0.25">
      <c r="A18" s="177" t="s">
        <v>265</v>
      </c>
      <c r="B18" s="179">
        <v>4.451704328588352E-4</v>
      </c>
      <c r="C18" s="179">
        <v>4.451704328588352E-4</v>
      </c>
      <c r="D18" s="178">
        <v>0</v>
      </c>
      <c r="E18" s="182">
        <v>0.99999995587899837</v>
      </c>
      <c r="F18" s="178">
        <v>0</v>
      </c>
      <c r="G18" s="178">
        <v>0</v>
      </c>
      <c r="H18" s="177" t="s">
        <v>255</v>
      </c>
      <c r="I18" s="178">
        <v>0</v>
      </c>
      <c r="J18" s="178">
        <v>0</v>
      </c>
      <c r="K18" s="178">
        <v>0</v>
      </c>
      <c r="L18" s="181">
        <v>1</v>
      </c>
      <c r="M18" s="178">
        <v>0</v>
      </c>
      <c r="N18" s="178">
        <v>0</v>
      </c>
      <c r="O18" s="177" t="s">
        <v>242</v>
      </c>
      <c r="P18" s="178">
        <v>0</v>
      </c>
      <c r="Q18" s="178">
        <v>0</v>
      </c>
      <c r="R18" s="178">
        <v>0</v>
      </c>
      <c r="S18" s="181">
        <v>1</v>
      </c>
      <c r="T18" s="178">
        <v>0</v>
      </c>
      <c r="U18" s="178">
        <v>0</v>
      </c>
      <c r="V18" s="177" t="s">
        <v>625</v>
      </c>
      <c r="W18" s="178">
        <v>0</v>
      </c>
      <c r="X18" s="178">
        <v>0</v>
      </c>
      <c r="Y18" s="178">
        <v>0</v>
      </c>
      <c r="Z18" s="181">
        <v>1</v>
      </c>
      <c r="AA18" s="178">
        <v>0</v>
      </c>
      <c r="AB18" s="178">
        <v>0</v>
      </c>
      <c r="AC18" s="177" t="s">
        <v>269</v>
      </c>
      <c r="AD18" s="181">
        <v>1.003442228554974</v>
      </c>
      <c r="AE18" s="182">
        <v>0.11206864002477217</v>
      </c>
      <c r="AF18" s="182">
        <v>0.89137358853020188</v>
      </c>
      <c r="AG18" s="182">
        <v>0.99336462755768906</v>
      </c>
      <c r="AH18" s="182">
        <v>0.8883158025089708</v>
      </c>
      <c r="AI18" s="179">
        <v>2.2051282693396688E-3</v>
      </c>
      <c r="AJ18" s="177" t="s">
        <v>257</v>
      </c>
      <c r="AK18" s="188">
        <v>35.480437321465601</v>
      </c>
      <c r="AL18" s="188">
        <v>35.480437321465601</v>
      </c>
      <c r="AM18" s="178">
        <v>0</v>
      </c>
      <c r="AN18" s="182">
        <v>0.99989721276101418</v>
      </c>
      <c r="AO18" s="178">
        <v>0</v>
      </c>
      <c r="AP18" s="178">
        <v>0</v>
      </c>
      <c r="AQ18" s="177" t="s">
        <v>297</v>
      </c>
      <c r="AR18" s="178">
        <v>0</v>
      </c>
      <c r="AS18" s="178">
        <v>0</v>
      </c>
      <c r="AT18" s="178">
        <v>0</v>
      </c>
      <c r="AU18" s="181">
        <v>1</v>
      </c>
      <c r="AV18" s="178">
        <v>0</v>
      </c>
      <c r="AW18" s="178">
        <v>0</v>
      </c>
      <c r="AX18" s="177" t="s">
        <v>255</v>
      </c>
      <c r="AY18" s="178">
        <v>0</v>
      </c>
      <c r="AZ18" s="178">
        <v>0</v>
      </c>
      <c r="BA18" s="178">
        <v>0</v>
      </c>
      <c r="BB18" s="181">
        <v>1</v>
      </c>
      <c r="BC18" s="178">
        <v>0</v>
      </c>
      <c r="BD18" s="178">
        <v>0</v>
      </c>
      <c r="BE18" s="177" t="s">
        <v>262</v>
      </c>
      <c r="BF18" s="179">
        <v>1.6739714624416001E-8</v>
      </c>
      <c r="BG18" s="179">
        <v>1.6739714624416001E-8</v>
      </c>
      <c r="BH18" s="178">
        <v>0</v>
      </c>
      <c r="BI18" s="182">
        <v>0.99935280444615437</v>
      </c>
      <c r="BJ18" s="178">
        <v>0</v>
      </c>
      <c r="BK18" s="178">
        <v>0</v>
      </c>
      <c r="BL18" s="179" t="s">
        <v>308</v>
      </c>
      <c r="BM18" s="179">
        <v>1.1128056352770516E-7</v>
      </c>
      <c r="BN18" s="178">
        <v>0</v>
      </c>
      <c r="BO18" s="179">
        <v>1.1128056352770516E-7</v>
      </c>
      <c r="BP18" s="182">
        <v>0.99985006512538321</v>
      </c>
      <c r="BQ18" s="181">
        <v>1</v>
      </c>
      <c r="BR18" s="179">
        <v>4.7272119384220301E-5</v>
      </c>
    </row>
    <row r="19" spans="1:70" ht="25" x14ac:dyDescent="0.25">
      <c r="A19" s="177" t="s">
        <v>218</v>
      </c>
      <c r="B19" s="179">
        <v>1.0827344960000711E-4</v>
      </c>
      <c r="C19" s="179">
        <v>1.0827344960000711E-4</v>
      </c>
      <c r="D19" s="178">
        <v>0</v>
      </c>
      <c r="E19" s="181">
        <v>1</v>
      </c>
      <c r="F19" s="178">
        <v>0</v>
      </c>
      <c r="G19" s="178">
        <v>0</v>
      </c>
      <c r="H19" s="177" t="s">
        <v>625</v>
      </c>
      <c r="I19" s="178">
        <v>0</v>
      </c>
      <c r="J19" s="178">
        <v>0</v>
      </c>
      <c r="K19" s="178">
        <v>0</v>
      </c>
      <c r="L19" s="181">
        <v>1</v>
      </c>
      <c r="M19" s="178">
        <v>0</v>
      </c>
      <c r="N19" s="178">
        <v>0</v>
      </c>
      <c r="O19" s="177" t="s">
        <v>248</v>
      </c>
      <c r="P19" s="178">
        <v>0</v>
      </c>
      <c r="Q19" s="178">
        <v>0</v>
      </c>
      <c r="R19" s="178">
        <v>0</v>
      </c>
      <c r="S19" s="181">
        <v>1</v>
      </c>
      <c r="T19" s="178">
        <v>0</v>
      </c>
      <c r="U19" s="178">
        <v>0</v>
      </c>
      <c r="V19" s="177" t="s">
        <v>237</v>
      </c>
      <c r="W19" s="178">
        <v>0</v>
      </c>
      <c r="X19" s="178">
        <v>0</v>
      </c>
      <c r="Y19" s="178">
        <v>0</v>
      </c>
      <c r="Z19" s="181">
        <v>1</v>
      </c>
      <c r="AA19" s="178">
        <v>0</v>
      </c>
      <c r="AB19" s="178">
        <v>0</v>
      </c>
      <c r="AC19" s="177" t="s">
        <v>249</v>
      </c>
      <c r="AD19" s="182">
        <v>0.91932177765312162</v>
      </c>
      <c r="AE19" s="182">
        <v>0.91893865990191226</v>
      </c>
      <c r="AF19" s="179">
        <v>3.8311775120944576E-4</v>
      </c>
      <c r="AG19" s="182">
        <v>0.99563889557124463</v>
      </c>
      <c r="AH19" s="179">
        <v>4.1673955792441122E-4</v>
      </c>
      <c r="AI19" s="179">
        <v>9.477774465707834E-7</v>
      </c>
      <c r="AJ19" s="179" t="s">
        <v>636</v>
      </c>
      <c r="AK19" s="188">
        <v>24.576513494588511</v>
      </c>
      <c r="AL19" s="178">
        <v>0</v>
      </c>
      <c r="AM19" s="188">
        <v>24.576513494588511</v>
      </c>
      <c r="AN19" s="182">
        <v>0.99995434413212214</v>
      </c>
      <c r="AO19" s="181">
        <v>1</v>
      </c>
      <c r="AP19" s="179">
        <v>5.7131371108025528E-5</v>
      </c>
      <c r="AQ19" s="178">
        <v>0</v>
      </c>
      <c r="AR19" s="178">
        <v>0</v>
      </c>
      <c r="AS19" s="178">
        <v>0</v>
      </c>
      <c r="AT19" s="178">
        <v>0</v>
      </c>
      <c r="AU19" s="181">
        <v>1</v>
      </c>
      <c r="AV19" s="178">
        <v>0</v>
      </c>
      <c r="AW19" s="178">
        <v>0</v>
      </c>
      <c r="AX19" s="177" t="s">
        <v>625</v>
      </c>
      <c r="AY19" s="178">
        <v>0</v>
      </c>
      <c r="AZ19" s="178">
        <v>0</v>
      </c>
      <c r="BA19" s="178">
        <v>0</v>
      </c>
      <c r="BB19" s="181">
        <v>1</v>
      </c>
      <c r="BC19" s="178">
        <v>0</v>
      </c>
      <c r="BD19" s="178">
        <v>0</v>
      </c>
      <c r="BE19" s="177" t="s">
        <v>270</v>
      </c>
      <c r="BF19" s="179">
        <v>1.1786308514002577E-8</v>
      </c>
      <c r="BG19" s="179">
        <v>1.1786308514002577E-8</v>
      </c>
      <c r="BH19" s="178">
        <v>0</v>
      </c>
      <c r="BI19" s="182">
        <v>0.99952170379236982</v>
      </c>
      <c r="BJ19" s="178">
        <v>0</v>
      </c>
      <c r="BK19" s="178">
        <v>0</v>
      </c>
      <c r="BL19" s="177" t="s">
        <v>287</v>
      </c>
      <c r="BM19" s="179">
        <v>1.0125901818620947E-7</v>
      </c>
      <c r="BN19" s="179">
        <v>1.0125901818620947E-7</v>
      </c>
      <c r="BO19" s="178">
        <v>0</v>
      </c>
      <c r="BP19" s="182">
        <v>0.99989308008005895</v>
      </c>
      <c r="BQ19" s="178">
        <v>0</v>
      </c>
      <c r="BR19" s="178">
        <v>0</v>
      </c>
    </row>
    <row r="20" spans="1:70" ht="25" x14ac:dyDescent="0.25">
      <c r="A20" s="177" t="s">
        <v>242</v>
      </c>
      <c r="B20" s="178">
        <v>0</v>
      </c>
      <c r="C20" s="178">
        <v>0</v>
      </c>
      <c r="D20" s="178">
        <v>0</v>
      </c>
      <c r="E20" s="181">
        <v>1</v>
      </c>
      <c r="F20" s="178">
        <v>0</v>
      </c>
      <c r="G20" s="178">
        <v>0</v>
      </c>
      <c r="H20" s="177" t="s">
        <v>237</v>
      </c>
      <c r="I20" s="178">
        <v>0</v>
      </c>
      <c r="J20" s="178">
        <v>0</v>
      </c>
      <c r="K20" s="178">
        <v>0</v>
      </c>
      <c r="L20" s="181">
        <v>1</v>
      </c>
      <c r="M20" s="178">
        <v>0</v>
      </c>
      <c r="N20" s="178">
        <v>0</v>
      </c>
      <c r="O20" s="177" t="s">
        <v>255</v>
      </c>
      <c r="P20" s="178">
        <v>0</v>
      </c>
      <c r="Q20" s="178">
        <v>0</v>
      </c>
      <c r="R20" s="178">
        <v>0</v>
      </c>
      <c r="S20" s="181">
        <v>1</v>
      </c>
      <c r="T20" s="178">
        <v>0</v>
      </c>
      <c r="U20" s="178">
        <v>0</v>
      </c>
      <c r="V20" s="177" t="s">
        <v>268</v>
      </c>
      <c r="W20" s="178">
        <v>0</v>
      </c>
      <c r="X20" s="178">
        <v>0</v>
      </c>
      <c r="Y20" s="178">
        <v>0</v>
      </c>
      <c r="Z20" s="181">
        <v>1</v>
      </c>
      <c r="AA20" s="178">
        <v>0</v>
      </c>
      <c r="AB20" s="178">
        <v>0</v>
      </c>
      <c r="AC20" s="177" t="s">
        <v>480</v>
      </c>
      <c r="AD20" s="182">
        <v>0.57762017400713794</v>
      </c>
      <c r="AE20" s="178">
        <v>0</v>
      </c>
      <c r="AF20" s="182">
        <v>0.57762017400713794</v>
      </c>
      <c r="AG20" s="182">
        <v>0.99706784364759993</v>
      </c>
      <c r="AH20" s="181">
        <v>1</v>
      </c>
      <c r="AI20" s="179">
        <v>1.4289480763551717E-3</v>
      </c>
      <c r="AJ20" s="177" t="s">
        <v>229</v>
      </c>
      <c r="AK20" s="181">
        <v>8.6387299613095418</v>
      </c>
      <c r="AL20" s="182">
        <v>0.26243019159284869</v>
      </c>
      <c r="AM20" s="181">
        <v>8.3762997697166934</v>
      </c>
      <c r="AN20" s="182">
        <v>0.99997442600774822</v>
      </c>
      <c r="AO20" s="182">
        <v>0.96962166976300912</v>
      </c>
      <c r="AP20" s="179">
        <v>1.9471821776556092E-5</v>
      </c>
      <c r="AQ20" s="178">
        <v>0</v>
      </c>
      <c r="AR20" s="178">
        <v>0</v>
      </c>
      <c r="AS20" s="178">
        <v>0</v>
      </c>
      <c r="AT20" s="178">
        <v>0</v>
      </c>
      <c r="AU20" s="181">
        <v>1</v>
      </c>
      <c r="AV20" s="178">
        <v>0</v>
      </c>
      <c r="AW20" s="178">
        <v>0</v>
      </c>
      <c r="AX20" s="177" t="s">
        <v>237</v>
      </c>
      <c r="AY20" s="178">
        <v>0</v>
      </c>
      <c r="AZ20" s="178">
        <v>0</v>
      </c>
      <c r="BA20" s="178">
        <v>0</v>
      </c>
      <c r="BB20" s="181">
        <v>1</v>
      </c>
      <c r="BC20" s="178">
        <v>0</v>
      </c>
      <c r="BD20" s="178">
        <v>0</v>
      </c>
      <c r="BE20" s="177" t="s">
        <v>298</v>
      </c>
      <c r="BF20" s="179">
        <v>1.0591858157243698E-8</v>
      </c>
      <c r="BG20" s="179">
        <v>1.0312951917126792E-8</v>
      </c>
      <c r="BH20" s="179">
        <v>2.7890624011690644E-10</v>
      </c>
      <c r="BI20" s="182">
        <v>0.99967348650837806</v>
      </c>
      <c r="BJ20" s="183">
        <v>2.6332135115136941E-2</v>
      </c>
      <c r="BK20" s="179">
        <v>3.9967629860700519E-6</v>
      </c>
      <c r="BL20" s="177" t="s">
        <v>249</v>
      </c>
      <c r="BM20" s="179">
        <v>9.5936474278637105E-8</v>
      </c>
      <c r="BN20" s="179">
        <v>9.5896493754757392E-8</v>
      </c>
      <c r="BO20" s="179">
        <v>3.9980523879705869E-11</v>
      </c>
      <c r="BP20" s="182">
        <v>0.99993383401157787</v>
      </c>
      <c r="BQ20" s="179">
        <v>4.1673955792441116E-4</v>
      </c>
      <c r="BR20" s="179">
        <v>1.6983775404898881E-8</v>
      </c>
    </row>
    <row r="21" spans="1:70" ht="25" x14ac:dyDescent="0.25">
      <c r="A21" s="177" t="s">
        <v>248</v>
      </c>
      <c r="B21" s="178">
        <v>0</v>
      </c>
      <c r="C21" s="178">
        <v>0</v>
      </c>
      <c r="D21" s="178">
        <v>0</v>
      </c>
      <c r="E21" s="181">
        <v>1</v>
      </c>
      <c r="F21" s="178">
        <v>0</v>
      </c>
      <c r="G21" s="178">
        <v>0</v>
      </c>
      <c r="H21" s="177" t="s">
        <v>268</v>
      </c>
      <c r="I21" s="178">
        <v>0</v>
      </c>
      <c r="J21" s="178">
        <v>0</v>
      </c>
      <c r="K21" s="178">
        <v>0</v>
      </c>
      <c r="L21" s="181">
        <v>1</v>
      </c>
      <c r="M21" s="178">
        <v>0</v>
      </c>
      <c r="N21" s="178">
        <v>0</v>
      </c>
      <c r="O21" s="177" t="s">
        <v>625</v>
      </c>
      <c r="P21" s="178">
        <v>0</v>
      </c>
      <c r="Q21" s="178">
        <v>0</v>
      </c>
      <c r="R21" s="178">
        <v>0</v>
      </c>
      <c r="S21" s="181">
        <v>1</v>
      </c>
      <c r="T21" s="178">
        <v>0</v>
      </c>
      <c r="U21" s="178">
        <v>0</v>
      </c>
      <c r="V21" s="177" t="s">
        <v>221</v>
      </c>
      <c r="W21" s="178">
        <v>0</v>
      </c>
      <c r="X21" s="178">
        <v>0</v>
      </c>
      <c r="Y21" s="178">
        <v>0</v>
      </c>
      <c r="Z21" s="181">
        <v>1</v>
      </c>
      <c r="AA21" s="178">
        <v>0</v>
      </c>
      <c r="AB21" s="178">
        <v>0</v>
      </c>
      <c r="AC21" s="177" t="s">
        <v>252</v>
      </c>
      <c r="AD21" s="182">
        <v>0.49330158252222955</v>
      </c>
      <c r="AE21" s="182">
        <v>0.49330158252222955</v>
      </c>
      <c r="AF21" s="178">
        <v>0</v>
      </c>
      <c r="AG21" s="182">
        <v>0.99828819982477079</v>
      </c>
      <c r="AH21" s="178">
        <v>0</v>
      </c>
      <c r="AI21" s="178">
        <v>0</v>
      </c>
      <c r="AJ21" s="177" t="s">
        <v>298</v>
      </c>
      <c r="AK21" s="181">
        <v>4.1177731805817332</v>
      </c>
      <c r="AL21" s="181">
        <v>4.0093434208171681</v>
      </c>
      <c r="AM21" s="182">
        <v>0.10842975976456538</v>
      </c>
      <c r="AN21" s="182">
        <v>0.99998399831863649</v>
      </c>
      <c r="AO21" s="183">
        <v>2.6332135115136941E-2</v>
      </c>
      <c r="AP21" s="179">
        <v>2.5205938367244223E-7</v>
      </c>
      <c r="AQ21" s="178">
        <v>0</v>
      </c>
      <c r="AR21" s="178">
        <v>0</v>
      </c>
      <c r="AS21" s="178">
        <v>0</v>
      </c>
      <c r="AT21" s="178">
        <v>0</v>
      </c>
      <c r="AU21" s="181">
        <v>1</v>
      </c>
      <c r="AV21" s="178">
        <v>0</v>
      </c>
      <c r="AW21" s="178">
        <v>0</v>
      </c>
      <c r="AX21" s="177" t="s">
        <v>268</v>
      </c>
      <c r="AY21" s="178">
        <v>0</v>
      </c>
      <c r="AZ21" s="178">
        <v>0</v>
      </c>
      <c r="BA21" s="178">
        <v>0</v>
      </c>
      <c r="BB21" s="181">
        <v>1</v>
      </c>
      <c r="BC21" s="178">
        <v>0</v>
      </c>
      <c r="BD21" s="178">
        <v>0</v>
      </c>
      <c r="BE21" s="177" t="s">
        <v>243</v>
      </c>
      <c r="BF21" s="179">
        <v>9.0041336824160182E-9</v>
      </c>
      <c r="BG21" s="179">
        <v>9.0041336824160182E-9</v>
      </c>
      <c r="BH21" s="178">
        <v>0</v>
      </c>
      <c r="BI21" s="182">
        <v>0.99980251692450794</v>
      </c>
      <c r="BJ21" s="178">
        <v>0</v>
      </c>
      <c r="BK21" s="178">
        <v>0</v>
      </c>
      <c r="BL21" s="177" t="s">
        <v>290</v>
      </c>
      <c r="BM21" s="179">
        <v>8.1925749361729885E-8</v>
      </c>
      <c r="BN21" s="179">
        <v>8.1925749361729885E-8</v>
      </c>
      <c r="BO21" s="178">
        <v>0</v>
      </c>
      <c r="BP21" s="182">
        <v>0.9999686361700294</v>
      </c>
      <c r="BQ21" s="178">
        <v>0</v>
      </c>
      <c r="BR21" s="178">
        <v>0</v>
      </c>
    </row>
    <row r="22" spans="1:70" ht="25" x14ac:dyDescent="0.25">
      <c r="A22" s="177" t="s">
        <v>255</v>
      </c>
      <c r="B22" s="178">
        <v>0</v>
      </c>
      <c r="C22" s="178">
        <v>0</v>
      </c>
      <c r="D22" s="178">
        <v>0</v>
      </c>
      <c r="E22" s="181">
        <v>1</v>
      </c>
      <c r="F22" s="178">
        <v>0</v>
      </c>
      <c r="G22" s="178">
        <v>0</v>
      </c>
      <c r="H22" s="177" t="s">
        <v>221</v>
      </c>
      <c r="I22" s="178">
        <v>0</v>
      </c>
      <c r="J22" s="178">
        <v>0</v>
      </c>
      <c r="K22" s="178">
        <v>0</v>
      </c>
      <c r="L22" s="181">
        <v>1</v>
      </c>
      <c r="M22" s="178">
        <v>0</v>
      </c>
      <c r="N22" s="178">
        <v>0</v>
      </c>
      <c r="O22" s="177" t="s">
        <v>237</v>
      </c>
      <c r="P22" s="178">
        <v>0</v>
      </c>
      <c r="Q22" s="178">
        <v>0</v>
      </c>
      <c r="R22" s="178">
        <v>0</v>
      </c>
      <c r="S22" s="181">
        <v>1</v>
      </c>
      <c r="T22" s="178">
        <v>0</v>
      </c>
      <c r="U22" s="178">
        <v>0</v>
      </c>
      <c r="V22" s="177" t="s">
        <v>227</v>
      </c>
      <c r="W22" s="178">
        <v>0</v>
      </c>
      <c r="X22" s="178">
        <v>0</v>
      </c>
      <c r="Y22" s="178">
        <v>0</v>
      </c>
      <c r="Z22" s="181">
        <v>1</v>
      </c>
      <c r="AA22" s="178">
        <v>0</v>
      </c>
      <c r="AB22" s="178">
        <v>0</v>
      </c>
      <c r="AC22" s="177" t="s">
        <v>634</v>
      </c>
      <c r="AD22" s="182">
        <v>0.15415427624227612</v>
      </c>
      <c r="AE22" s="178">
        <v>0</v>
      </c>
      <c r="AF22" s="182">
        <v>0.15415427624227612</v>
      </c>
      <c r="AG22" s="182">
        <v>0.9986695550239324</v>
      </c>
      <c r="AH22" s="181">
        <v>1</v>
      </c>
      <c r="AI22" s="179">
        <v>3.8135519916172823E-4</v>
      </c>
      <c r="AJ22" s="179" t="s">
        <v>637</v>
      </c>
      <c r="AK22" s="181">
        <v>2.4464803298035833</v>
      </c>
      <c r="AL22" s="178">
        <v>0</v>
      </c>
      <c r="AM22" s="181">
        <v>2.4464803298035833</v>
      </c>
      <c r="AN22" s="182">
        <v>0.99998968548722778</v>
      </c>
      <c r="AO22" s="181">
        <v>1</v>
      </c>
      <c r="AP22" s="179">
        <v>5.6871685913166349E-6</v>
      </c>
      <c r="AQ22" s="178">
        <v>0</v>
      </c>
      <c r="AR22" s="178">
        <v>0</v>
      </c>
      <c r="AS22" s="178">
        <v>0</v>
      </c>
      <c r="AT22" s="178">
        <v>0</v>
      </c>
      <c r="AU22" s="181">
        <v>1</v>
      </c>
      <c r="AV22" s="178">
        <v>0</v>
      </c>
      <c r="AW22" s="178">
        <v>0</v>
      </c>
      <c r="AX22" s="177" t="s">
        <v>221</v>
      </c>
      <c r="AY22" s="178">
        <v>0</v>
      </c>
      <c r="AZ22" s="178">
        <v>0</v>
      </c>
      <c r="BA22" s="178">
        <v>0</v>
      </c>
      <c r="BB22" s="181">
        <v>1</v>
      </c>
      <c r="BC22" s="178">
        <v>0</v>
      </c>
      <c r="BD22" s="178">
        <v>0</v>
      </c>
      <c r="BE22" s="177" t="s">
        <v>301</v>
      </c>
      <c r="BF22" s="179">
        <v>7.743018810114832E-9</v>
      </c>
      <c r="BG22" s="179">
        <v>7.743018810114832E-9</v>
      </c>
      <c r="BH22" s="178">
        <v>0</v>
      </c>
      <c r="BI22" s="182">
        <v>0.99991347539918285</v>
      </c>
      <c r="BJ22" s="178">
        <v>0</v>
      </c>
      <c r="BK22" s="178">
        <v>0</v>
      </c>
      <c r="BL22" s="177" t="s">
        <v>299</v>
      </c>
      <c r="BM22" s="179">
        <v>5.6500247011165323E-8</v>
      </c>
      <c r="BN22" s="179">
        <v>5.6500247011165323E-8</v>
      </c>
      <c r="BO22" s="178">
        <v>0</v>
      </c>
      <c r="BP22" s="182">
        <v>0.99999263754400969</v>
      </c>
      <c r="BQ22" s="178">
        <v>0</v>
      </c>
      <c r="BR22" s="178">
        <v>0</v>
      </c>
    </row>
    <row r="23" spans="1:70" ht="25" x14ac:dyDescent="0.25">
      <c r="A23" s="177" t="s">
        <v>625</v>
      </c>
      <c r="B23" s="178">
        <v>0</v>
      </c>
      <c r="C23" s="178">
        <v>0</v>
      </c>
      <c r="D23" s="178">
        <v>0</v>
      </c>
      <c r="E23" s="181">
        <v>1</v>
      </c>
      <c r="F23" s="178">
        <v>0</v>
      </c>
      <c r="G23" s="178">
        <v>0</v>
      </c>
      <c r="H23" s="177" t="s">
        <v>227</v>
      </c>
      <c r="I23" s="178">
        <v>0</v>
      </c>
      <c r="J23" s="178">
        <v>0</v>
      </c>
      <c r="K23" s="178">
        <v>0</v>
      </c>
      <c r="L23" s="181">
        <v>1</v>
      </c>
      <c r="M23" s="178">
        <v>0</v>
      </c>
      <c r="N23" s="178">
        <v>0</v>
      </c>
      <c r="O23" s="177" t="s">
        <v>268</v>
      </c>
      <c r="P23" s="178">
        <v>0</v>
      </c>
      <c r="Q23" s="178">
        <v>0</v>
      </c>
      <c r="R23" s="178">
        <v>0</v>
      </c>
      <c r="S23" s="181">
        <v>1</v>
      </c>
      <c r="T23" s="178">
        <v>0</v>
      </c>
      <c r="U23" s="178">
        <v>0</v>
      </c>
      <c r="V23" s="177" t="s">
        <v>280</v>
      </c>
      <c r="W23" s="178">
        <v>0</v>
      </c>
      <c r="X23" s="178">
        <v>0</v>
      </c>
      <c r="Y23" s="178">
        <v>0</v>
      </c>
      <c r="Z23" s="181">
        <v>1</v>
      </c>
      <c r="AA23" s="178">
        <v>0</v>
      </c>
      <c r="AB23" s="178">
        <v>0</v>
      </c>
      <c r="AC23" s="177" t="s">
        <v>223</v>
      </c>
      <c r="AD23" s="182">
        <v>0.11010245743159892</v>
      </c>
      <c r="AE23" s="183">
        <v>8.6783649623493761E-2</v>
      </c>
      <c r="AF23" s="183">
        <v>2.331880780810516E-2</v>
      </c>
      <c r="AG23" s="182">
        <v>0.99894193244741714</v>
      </c>
      <c r="AH23" s="182">
        <v>0.21179189231622694</v>
      </c>
      <c r="AI23" s="179">
        <v>5.7687329944047383E-5</v>
      </c>
      <c r="AJ23" s="177" t="s">
        <v>238</v>
      </c>
      <c r="AK23" s="181">
        <v>1.5443320776185934</v>
      </c>
      <c r="AL23" s="182">
        <v>0.8873311086990181</v>
      </c>
      <c r="AM23" s="182">
        <v>0.65700096891957493</v>
      </c>
      <c r="AN23" s="182">
        <v>0.99999327549233807</v>
      </c>
      <c r="AO23" s="182">
        <v>0.42542726298393685</v>
      </c>
      <c r="AP23" s="179">
        <v>1.5272860481996958E-6</v>
      </c>
      <c r="AQ23" s="178">
        <v>0</v>
      </c>
      <c r="AR23" s="178">
        <v>0</v>
      </c>
      <c r="AS23" s="178">
        <v>0</v>
      </c>
      <c r="AT23" s="178">
        <v>0</v>
      </c>
      <c r="AU23" s="181">
        <v>1</v>
      </c>
      <c r="AV23" s="178">
        <v>0</v>
      </c>
      <c r="AW23" s="178">
        <v>0</v>
      </c>
      <c r="AX23" s="177" t="s">
        <v>227</v>
      </c>
      <c r="AY23" s="178">
        <v>0</v>
      </c>
      <c r="AZ23" s="178">
        <v>0</v>
      </c>
      <c r="BA23" s="178">
        <v>0</v>
      </c>
      <c r="BB23" s="181">
        <v>1</v>
      </c>
      <c r="BC23" s="178">
        <v>0</v>
      </c>
      <c r="BD23" s="178">
        <v>0</v>
      </c>
      <c r="BE23" s="177" t="s">
        <v>287</v>
      </c>
      <c r="BF23" s="179">
        <v>2.0084961081451187E-9</v>
      </c>
      <c r="BG23" s="179">
        <v>2.0084961081451187E-9</v>
      </c>
      <c r="BH23" s="178">
        <v>0</v>
      </c>
      <c r="BI23" s="182">
        <v>0.9999422574117306</v>
      </c>
      <c r="BJ23" s="178">
        <v>0</v>
      </c>
      <c r="BK23" s="178">
        <v>0</v>
      </c>
      <c r="BL23" s="177" t="s">
        <v>302</v>
      </c>
      <c r="BM23" s="179">
        <v>1.1112322207150762E-8</v>
      </c>
      <c r="BN23" s="179">
        <v>1.1112322207150762E-8</v>
      </c>
      <c r="BO23" s="178">
        <v>0</v>
      </c>
      <c r="BP23" s="182">
        <v>0.99999735807206369</v>
      </c>
      <c r="BQ23" s="178">
        <v>0</v>
      </c>
      <c r="BR23" s="178">
        <v>0</v>
      </c>
    </row>
    <row r="24" spans="1:70" ht="25" x14ac:dyDescent="0.25">
      <c r="A24" s="177" t="s">
        <v>237</v>
      </c>
      <c r="B24" s="178">
        <v>0</v>
      </c>
      <c r="C24" s="178">
        <v>0</v>
      </c>
      <c r="D24" s="178">
        <v>0</v>
      </c>
      <c r="E24" s="181">
        <v>1</v>
      </c>
      <c r="F24" s="178">
        <v>0</v>
      </c>
      <c r="G24" s="178">
        <v>0</v>
      </c>
      <c r="H24" s="177" t="s">
        <v>280</v>
      </c>
      <c r="I24" s="178">
        <v>0</v>
      </c>
      <c r="J24" s="178">
        <v>0</v>
      </c>
      <c r="K24" s="178">
        <v>0</v>
      </c>
      <c r="L24" s="181">
        <v>1</v>
      </c>
      <c r="M24" s="178">
        <v>0</v>
      </c>
      <c r="N24" s="178">
        <v>0</v>
      </c>
      <c r="O24" s="177" t="s">
        <v>221</v>
      </c>
      <c r="P24" s="178">
        <v>0</v>
      </c>
      <c r="Q24" s="178">
        <v>0</v>
      </c>
      <c r="R24" s="178">
        <v>0</v>
      </c>
      <c r="S24" s="181">
        <v>1</v>
      </c>
      <c r="T24" s="178">
        <v>0</v>
      </c>
      <c r="U24" s="178">
        <v>0</v>
      </c>
      <c r="V24" s="177" t="s">
        <v>285</v>
      </c>
      <c r="W24" s="178">
        <v>0</v>
      </c>
      <c r="X24" s="178">
        <v>0</v>
      </c>
      <c r="Y24" s="178">
        <v>0</v>
      </c>
      <c r="Z24" s="181">
        <v>1</v>
      </c>
      <c r="AA24" s="178">
        <v>0</v>
      </c>
      <c r="AB24" s="178">
        <v>0</v>
      </c>
      <c r="AC24" s="177" t="s">
        <v>323</v>
      </c>
      <c r="AD24" s="182">
        <v>0.10499814771184592</v>
      </c>
      <c r="AE24" s="178">
        <v>0</v>
      </c>
      <c r="AF24" s="182">
        <v>0.10499814771184592</v>
      </c>
      <c r="AG24" s="182">
        <v>0.99920168255301478</v>
      </c>
      <c r="AH24" s="181">
        <v>1</v>
      </c>
      <c r="AI24" s="179">
        <v>2.5975010559766966E-4</v>
      </c>
      <c r="AJ24" s="177" t="s">
        <v>270</v>
      </c>
      <c r="AK24" s="181">
        <v>1.3912325412847466</v>
      </c>
      <c r="AL24" s="181">
        <v>1.3912325412847466</v>
      </c>
      <c r="AM24" s="178">
        <v>0</v>
      </c>
      <c r="AN24" s="182">
        <v>0.99999650959723396</v>
      </c>
      <c r="AO24" s="178">
        <v>0</v>
      </c>
      <c r="AP24" s="178">
        <v>0</v>
      </c>
      <c r="AQ24" s="178">
        <v>0</v>
      </c>
      <c r="AR24" s="178">
        <v>0</v>
      </c>
      <c r="AS24" s="178">
        <v>0</v>
      </c>
      <c r="AT24" s="178">
        <v>0</v>
      </c>
      <c r="AU24" s="181">
        <v>1</v>
      </c>
      <c r="AV24" s="178">
        <v>0</v>
      </c>
      <c r="AW24" s="178">
        <v>0</v>
      </c>
      <c r="AX24" s="177" t="s">
        <v>280</v>
      </c>
      <c r="AY24" s="178">
        <v>0</v>
      </c>
      <c r="AZ24" s="178">
        <v>0</v>
      </c>
      <c r="BA24" s="178">
        <v>0</v>
      </c>
      <c r="BB24" s="181">
        <v>1</v>
      </c>
      <c r="BC24" s="178">
        <v>0</v>
      </c>
      <c r="BD24" s="178">
        <v>0</v>
      </c>
      <c r="BE24" s="177" t="s">
        <v>282</v>
      </c>
      <c r="BF24" s="179">
        <v>1.9073224290413488E-9</v>
      </c>
      <c r="BG24" s="179">
        <v>1.9073224290413488E-9</v>
      </c>
      <c r="BH24" s="178">
        <v>0</v>
      </c>
      <c r="BI24" s="182">
        <v>0.99996958959219273</v>
      </c>
      <c r="BJ24" s="178">
        <v>0</v>
      </c>
      <c r="BK24" s="178">
        <v>0</v>
      </c>
      <c r="BL24" s="177" t="s">
        <v>218</v>
      </c>
      <c r="BM24" s="179">
        <v>2.0689789801296308E-9</v>
      </c>
      <c r="BN24" s="179">
        <v>2.0689789801296308E-9</v>
      </c>
      <c r="BO24" s="178">
        <v>0</v>
      </c>
      <c r="BP24" s="182">
        <v>0.99999823697686308</v>
      </c>
      <c r="BQ24" s="178">
        <v>0</v>
      </c>
      <c r="BR24" s="178">
        <v>0</v>
      </c>
    </row>
    <row r="25" spans="1:70" ht="25" x14ac:dyDescent="0.25">
      <c r="A25" s="177" t="s">
        <v>268</v>
      </c>
      <c r="B25" s="178">
        <v>0</v>
      </c>
      <c r="C25" s="178">
        <v>0</v>
      </c>
      <c r="D25" s="178">
        <v>0</v>
      </c>
      <c r="E25" s="181">
        <v>1</v>
      </c>
      <c r="F25" s="178">
        <v>0</v>
      </c>
      <c r="G25" s="178">
        <v>0</v>
      </c>
      <c r="H25" s="177" t="s">
        <v>285</v>
      </c>
      <c r="I25" s="178">
        <v>0</v>
      </c>
      <c r="J25" s="178">
        <v>0</v>
      </c>
      <c r="K25" s="178">
        <v>0</v>
      </c>
      <c r="L25" s="181">
        <v>1</v>
      </c>
      <c r="M25" s="178">
        <v>0</v>
      </c>
      <c r="N25" s="178">
        <v>0</v>
      </c>
      <c r="O25" s="177" t="s">
        <v>227</v>
      </c>
      <c r="P25" s="178">
        <v>0</v>
      </c>
      <c r="Q25" s="178">
        <v>0</v>
      </c>
      <c r="R25" s="178">
        <v>0</v>
      </c>
      <c r="S25" s="181">
        <v>1</v>
      </c>
      <c r="T25" s="178">
        <v>0</v>
      </c>
      <c r="U25" s="178">
        <v>0</v>
      </c>
      <c r="V25" s="177" t="s">
        <v>294</v>
      </c>
      <c r="W25" s="178">
        <v>0</v>
      </c>
      <c r="X25" s="178">
        <v>0</v>
      </c>
      <c r="Y25" s="178">
        <v>0</v>
      </c>
      <c r="Z25" s="181">
        <v>1</v>
      </c>
      <c r="AA25" s="178">
        <v>0</v>
      </c>
      <c r="AB25" s="178">
        <v>0</v>
      </c>
      <c r="AC25" s="177" t="s">
        <v>326</v>
      </c>
      <c r="AD25" s="183">
        <v>8.7679508751806995E-2</v>
      </c>
      <c r="AE25" s="178">
        <v>0</v>
      </c>
      <c r="AF25" s="183">
        <v>8.7679508751806995E-2</v>
      </c>
      <c r="AG25" s="182">
        <v>0.99941858887139612</v>
      </c>
      <c r="AH25" s="181">
        <v>1</v>
      </c>
      <c r="AI25" s="179">
        <v>2.1690631838131193E-4</v>
      </c>
      <c r="AJ25" s="177" t="s">
        <v>236</v>
      </c>
      <c r="AK25" s="182">
        <v>0.50681627586607514</v>
      </c>
      <c r="AL25" s="178">
        <v>0</v>
      </c>
      <c r="AM25" s="182">
        <v>0.50681627586607514</v>
      </c>
      <c r="AN25" s="182">
        <v>0.9999976877590081</v>
      </c>
      <c r="AO25" s="181">
        <v>1</v>
      </c>
      <c r="AP25" s="179">
        <v>1.178161774104687E-6</v>
      </c>
      <c r="AQ25" s="178">
        <v>0</v>
      </c>
      <c r="AR25" s="178">
        <v>0</v>
      </c>
      <c r="AS25" s="178">
        <v>0</v>
      </c>
      <c r="AT25" s="178">
        <v>0</v>
      </c>
      <c r="AU25" s="181">
        <v>1</v>
      </c>
      <c r="AV25" s="178">
        <v>0</v>
      </c>
      <c r="AW25" s="178">
        <v>0</v>
      </c>
      <c r="AX25" s="177" t="s">
        <v>285</v>
      </c>
      <c r="AY25" s="178">
        <v>0</v>
      </c>
      <c r="AZ25" s="178">
        <v>0</v>
      </c>
      <c r="BA25" s="178">
        <v>0</v>
      </c>
      <c r="BB25" s="181">
        <v>1</v>
      </c>
      <c r="BC25" s="178">
        <v>0</v>
      </c>
      <c r="BD25" s="178">
        <v>0</v>
      </c>
      <c r="BE25" s="177" t="s">
        <v>307</v>
      </c>
      <c r="BF25" s="179">
        <v>1.1101537364270625E-9</v>
      </c>
      <c r="BG25" s="179">
        <v>1.1101537364270625E-9</v>
      </c>
      <c r="BH25" s="178">
        <v>0</v>
      </c>
      <c r="BI25" s="182">
        <v>0.99998549824077909</v>
      </c>
      <c r="BJ25" s="178">
        <v>0</v>
      </c>
      <c r="BK25" s="178">
        <v>0</v>
      </c>
      <c r="BL25" s="177" t="s">
        <v>316</v>
      </c>
      <c r="BM25" s="179">
        <v>1.9225368655898528E-9</v>
      </c>
      <c r="BN25" s="178">
        <v>0</v>
      </c>
      <c r="BO25" s="179">
        <v>1.9225368655898528E-9</v>
      </c>
      <c r="BP25" s="182">
        <v>0.99999905367287301</v>
      </c>
      <c r="BQ25" s="181">
        <v>1</v>
      </c>
      <c r="BR25" s="179">
        <v>8.1669601006380178E-7</v>
      </c>
    </row>
    <row r="26" spans="1:70" ht="25" x14ac:dyDescent="0.25">
      <c r="A26" s="177" t="s">
        <v>221</v>
      </c>
      <c r="B26" s="178">
        <v>0</v>
      </c>
      <c r="C26" s="178">
        <v>0</v>
      </c>
      <c r="D26" s="178">
        <v>0</v>
      </c>
      <c r="E26" s="181">
        <v>1</v>
      </c>
      <c r="F26" s="178">
        <v>0</v>
      </c>
      <c r="G26" s="178">
        <v>0</v>
      </c>
      <c r="H26" s="177" t="s">
        <v>294</v>
      </c>
      <c r="I26" s="178">
        <v>0</v>
      </c>
      <c r="J26" s="178">
        <v>0</v>
      </c>
      <c r="K26" s="178">
        <v>0</v>
      </c>
      <c r="L26" s="181">
        <v>1</v>
      </c>
      <c r="M26" s="178">
        <v>0</v>
      </c>
      <c r="N26" s="178">
        <v>0</v>
      </c>
      <c r="O26" s="177" t="s">
        <v>280</v>
      </c>
      <c r="P26" s="178">
        <v>0</v>
      </c>
      <c r="Q26" s="178">
        <v>0</v>
      </c>
      <c r="R26" s="178">
        <v>0</v>
      </c>
      <c r="S26" s="181">
        <v>1</v>
      </c>
      <c r="T26" s="178">
        <v>0</v>
      </c>
      <c r="U26" s="178">
        <v>0</v>
      </c>
      <c r="V26" s="177" t="s">
        <v>297</v>
      </c>
      <c r="W26" s="178">
        <v>0</v>
      </c>
      <c r="X26" s="178">
        <v>0</v>
      </c>
      <c r="Y26" s="178">
        <v>0</v>
      </c>
      <c r="Z26" s="181">
        <v>1</v>
      </c>
      <c r="AA26" s="178">
        <v>0</v>
      </c>
      <c r="AB26" s="178">
        <v>0</v>
      </c>
      <c r="AC26" s="177" t="s">
        <v>305</v>
      </c>
      <c r="AD26" s="183">
        <v>8.1141172434931019E-2</v>
      </c>
      <c r="AE26" s="183">
        <v>8.1141172434931019E-2</v>
      </c>
      <c r="AF26" s="178">
        <v>0</v>
      </c>
      <c r="AG26" s="182">
        <v>0.99961932029921263</v>
      </c>
      <c r="AH26" s="178">
        <v>0</v>
      </c>
      <c r="AI26" s="178">
        <v>0</v>
      </c>
      <c r="AJ26" s="177" t="s">
        <v>480</v>
      </c>
      <c r="AK26" s="182">
        <v>0.40804135276392173</v>
      </c>
      <c r="AL26" s="178">
        <v>0</v>
      </c>
      <c r="AM26" s="182">
        <v>0.40804135276392173</v>
      </c>
      <c r="AN26" s="182">
        <v>0.99999863630534913</v>
      </c>
      <c r="AO26" s="181">
        <v>1</v>
      </c>
      <c r="AP26" s="179">
        <v>9.4854634109551056E-7</v>
      </c>
      <c r="AQ26" s="178">
        <v>0</v>
      </c>
      <c r="AR26" s="178">
        <v>0</v>
      </c>
      <c r="AS26" s="178">
        <v>0</v>
      </c>
      <c r="AT26" s="178">
        <v>0</v>
      </c>
      <c r="AU26" s="181">
        <v>1</v>
      </c>
      <c r="AV26" s="178">
        <v>0</v>
      </c>
      <c r="AW26" s="178">
        <v>0</v>
      </c>
      <c r="AX26" s="177" t="s">
        <v>294</v>
      </c>
      <c r="AY26" s="178">
        <v>0</v>
      </c>
      <c r="AZ26" s="178">
        <v>0</v>
      </c>
      <c r="BA26" s="178">
        <v>0</v>
      </c>
      <c r="BB26" s="181">
        <v>1</v>
      </c>
      <c r="BC26" s="178">
        <v>0</v>
      </c>
      <c r="BD26" s="178">
        <v>0</v>
      </c>
      <c r="BE26" s="177" t="s">
        <v>305</v>
      </c>
      <c r="BF26" s="179">
        <v>5.2131916990896943E-10</v>
      </c>
      <c r="BG26" s="179">
        <v>5.2131916990896943E-10</v>
      </c>
      <c r="BH26" s="178">
        <v>0</v>
      </c>
      <c r="BI26" s="182">
        <v>0.99999296881282995</v>
      </c>
      <c r="BJ26" s="178">
        <v>0</v>
      </c>
      <c r="BK26" s="178">
        <v>0</v>
      </c>
      <c r="BL26" s="177" t="s">
        <v>270</v>
      </c>
      <c r="BM26" s="179">
        <v>6.6325244017327973E-10</v>
      </c>
      <c r="BN26" s="179">
        <v>6.6325244017327973E-10</v>
      </c>
      <c r="BO26" s="178">
        <v>0</v>
      </c>
      <c r="BP26" s="182">
        <v>0.99999933542332031</v>
      </c>
      <c r="BQ26" s="178">
        <v>0</v>
      </c>
      <c r="BR26" s="178">
        <v>0</v>
      </c>
    </row>
    <row r="27" spans="1:70" ht="25" x14ac:dyDescent="0.25">
      <c r="A27" s="177" t="s">
        <v>227</v>
      </c>
      <c r="B27" s="178">
        <v>0</v>
      </c>
      <c r="C27" s="178">
        <v>0</v>
      </c>
      <c r="D27" s="178">
        <v>0</v>
      </c>
      <c r="E27" s="181">
        <v>1</v>
      </c>
      <c r="F27" s="178">
        <v>0</v>
      </c>
      <c r="G27" s="178">
        <v>0</v>
      </c>
      <c r="H27" s="177" t="s">
        <v>297</v>
      </c>
      <c r="I27" s="178">
        <v>0</v>
      </c>
      <c r="J27" s="178">
        <v>0</v>
      </c>
      <c r="K27" s="178">
        <v>0</v>
      </c>
      <c r="L27" s="181">
        <v>1</v>
      </c>
      <c r="M27" s="178">
        <v>0</v>
      </c>
      <c r="N27" s="178">
        <v>0</v>
      </c>
      <c r="O27" s="177" t="s">
        <v>285</v>
      </c>
      <c r="P27" s="178">
        <v>0</v>
      </c>
      <c r="Q27" s="178">
        <v>0</v>
      </c>
      <c r="R27" s="178">
        <v>0</v>
      </c>
      <c r="S27" s="181">
        <v>1</v>
      </c>
      <c r="T27" s="178">
        <v>0</v>
      </c>
      <c r="U27" s="178">
        <v>0</v>
      </c>
      <c r="V27" s="178">
        <v>0</v>
      </c>
      <c r="W27" s="178">
        <v>0</v>
      </c>
      <c r="X27" s="178">
        <v>0</v>
      </c>
      <c r="Y27" s="178">
        <v>0</v>
      </c>
      <c r="Z27" s="181">
        <v>1</v>
      </c>
      <c r="AA27" s="178">
        <v>0</v>
      </c>
      <c r="AB27" s="178">
        <v>0</v>
      </c>
      <c r="AC27" s="177" t="s">
        <v>312</v>
      </c>
      <c r="AD27" s="183">
        <v>6.3445772979220563E-2</v>
      </c>
      <c r="AE27" s="178">
        <v>0</v>
      </c>
      <c r="AF27" s="183">
        <v>6.3445772979220563E-2</v>
      </c>
      <c r="AG27" s="182">
        <v>0.99977627588928941</v>
      </c>
      <c r="AH27" s="181">
        <v>1</v>
      </c>
      <c r="AI27" s="179">
        <v>1.5695559007674795E-4</v>
      </c>
      <c r="AJ27" s="177" t="s">
        <v>299</v>
      </c>
      <c r="AK27" s="182">
        <v>0.17666140019479787</v>
      </c>
      <c r="AL27" s="182">
        <v>0.17666140019479787</v>
      </c>
      <c r="AM27" s="178">
        <v>0</v>
      </c>
      <c r="AN27" s="182">
        <v>0.99999904697824693</v>
      </c>
      <c r="AO27" s="178">
        <v>0</v>
      </c>
      <c r="AP27" s="178">
        <v>0</v>
      </c>
      <c r="AQ27" s="178">
        <v>0</v>
      </c>
      <c r="AR27" s="178">
        <v>0</v>
      </c>
      <c r="AS27" s="178">
        <v>0</v>
      </c>
      <c r="AT27" s="178">
        <v>0</v>
      </c>
      <c r="AU27" s="181">
        <v>1</v>
      </c>
      <c r="AV27" s="178">
        <v>0</v>
      </c>
      <c r="AW27" s="178">
        <v>0</v>
      </c>
      <c r="AX27" s="177" t="s">
        <v>297</v>
      </c>
      <c r="AY27" s="178">
        <v>0</v>
      </c>
      <c r="AZ27" s="178">
        <v>0</v>
      </c>
      <c r="BA27" s="178">
        <v>0</v>
      </c>
      <c r="BB27" s="181">
        <v>1</v>
      </c>
      <c r="BC27" s="178">
        <v>0</v>
      </c>
      <c r="BD27" s="178">
        <v>0</v>
      </c>
      <c r="BE27" s="177" t="s">
        <v>290</v>
      </c>
      <c r="BF27" s="179">
        <v>2.3354112757966055E-10</v>
      </c>
      <c r="BG27" s="179">
        <v>2.3354112757966055E-10</v>
      </c>
      <c r="BH27" s="178">
        <v>0</v>
      </c>
      <c r="BI27" s="182">
        <v>0.99999631548780599</v>
      </c>
      <c r="BJ27" s="178">
        <v>0</v>
      </c>
      <c r="BK27" s="178">
        <v>0</v>
      </c>
      <c r="BL27" s="177" t="s">
        <v>298</v>
      </c>
      <c r="BM27" s="179">
        <v>5.960369831160533E-10</v>
      </c>
      <c r="BN27" s="179">
        <v>5.8034205674302272E-10</v>
      </c>
      <c r="BO27" s="179">
        <v>1.569492637303051E-11</v>
      </c>
      <c r="BP27" s="182">
        <v>0.99999958862055915</v>
      </c>
      <c r="BQ27" s="183">
        <v>2.6332135115136938E-2</v>
      </c>
      <c r="BR27" s="179">
        <v>6.6672239042690457E-9</v>
      </c>
    </row>
    <row r="28" spans="1:70" ht="25" x14ac:dyDescent="0.25">
      <c r="A28" s="177" t="s">
        <v>280</v>
      </c>
      <c r="B28" s="178">
        <v>0</v>
      </c>
      <c r="C28" s="178">
        <v>0</v>
      </c>
      <c r="D28" s="178">
        <v>0</v>
      </c>
      <c r="E28" s="181">
        <v>1</v>
      </c>
      <c r="F28" s="178">
        <v>0</v>
      </c>
      <c r="G28" s="178">
        <v>0</v>
      </c>
      <c r="H28" s="178">
        <v>0</v>
      </c>
      <c r="I28" s="178">
        <v>0</v>
      </c>
      <c r="J28" s="178">
        <v>0</v>
      </c>
      <c r="K28" s="178">
        <v>0</v>
      </c>
      <c r="L28" s="181">
        <v>1</v>
      </c>
      <c r="M28" s="178">
        <v>0</v>
      </c>
      <c r="N28" s="178">
        <v>0</v>
      </c>
      <c r="O28" s="177" t="s">
        <v>294</v>
      </c>
      <c r="P28" s="178">
        <v>0</v>
      </c>
      <c r="Q28" s="178">
        <v>0</v>
      </c>
      <c r="R28" s="178">
        <v>0</v>
      </c>
      <c r="S28" s="181">
        <v>1</v>
      </c>
      <c r="T28" s="178">
        <v>0</v>
      </c>
      <c r="U28" s="178">
        <v>0</v>
      </c>
      <c r="V28" s="178">
        <v>0</v>
      </c>
      <c r="W28" s="178">
        <v>0</v>
      </c>
      <c r="X28" s="178">
        <v>0</v>
      </c>
      <c r="Y28" s="178">
        <v>0</v>
      </c>
      <c r="Z28" s="181">
        <v>1</v>
      </c>
      <c r="AA28" s="178">
        <v>0</v>
      </c>
      <c r="AB28" s="178">
        <v>0</v>
      </c>
      <c r="AC28" s="177" t="s">
        <v>328</v>
      </c>
      <c r="AD28" s="183">
        <v>1.791310805844936E-2</v>
      </c>
      <c r="AE28" s="178">
        <v>0</v>
      </c>
      <c r="AF28" s="183">
        <v>1.791310805844936E-2</v>
      </c>
      <c r="AG28" s="182">
        <v>0.99982059030636394</v>
      </c>
      <c r="AH28" s="181">
        <v>1</v>
      </c>
      <c r="AI28" s="179">
        <v>4.4314417074614201E-5</v>
      </c>
      <c r="AJ28" s="177" t="s">
        <v>287</v>
      </c>
      <c r="AK28" s="182">
        <v>0.10245290955636688</v>
      </c>
      <c r="AL28" s="182">
        <v>0.10245290955636688</v>
      </c>
      <c r="AM28" s="178">
        <v>0</v>
      </c>
      <c r="AN28" s="182">
        <v>0.99999928514364822</v>
      </c>
      <c r="AO28" s="178">
        <v>0</v>
      </c>
      <c r="AP28" s="178">
        <v>0</v>
      </c>
      <c r="AQ28" s="178">
        <v>0</v>
      </c>
      <c r="AR28" s="178">
        <v>0</v>
      </c>
      <c r="AS28" s="178">
        <v>0</v>
      </c>
      <c r="AT28" s="178">
        <v>0</v>
      </c>
      <c r="AU28" s="181">
        <v>1</v>
      </c>
      <c r="AV28" s="178">
        <v>0</v>
      </c>
      <c r="AW28" s="178">
        <v>0</v>
      </c>
      <c r="AX28" s="178">
        <v>0</v>
      </c>
      <c r="AY28" s="178">
        <v>0</v>
      </c>
      <c r="AZ28" s="178">
        <v>0</v>
      </c>
      <c r="BA28" s="178">
        <v>0</v>
      </c>
      <c r="BB28" s="181">
        <v>1</v>
      </c>
      <c r="BC28" s="178">
        <v>0</v>
      </c>
      <c r="BD28" s="178">
        <v>0</v>
      </c>
      <c r="BE28" s="177" t="s">
        <v>299</v>
      </c>
      <c r="BF28" s="179">
        <v>1.6106207753139953E-10</v>
      </c>
      <c r="BG28" s="179">
        <v>1.6106207753139953E-10</v>
      </c>
      <c r="BH28" s="178">
        <v>0</v>
      </c>
      <c r="BI28" s="182">
        <v>0.99999862352849267</v>
      </c>
      <c r="BJ28" s="178">
        <v>0</v>
      </c>
      <c r="BK28" s="178">
        <v>0</v>
      </c>
      <c r="BL28" s="177" t="s">
        <v>314</v>
      </c>
      <c r="BM28" s="179">
        <v>5.4745619706543163E-10</v>
      </c>
      <c r="BN28" s="179">
        <v>5.4745619706543163E-10</v>
      </c>
      <c r="BO28" s="178">
        <v>0</v>
      </c>
      <c r="BP28" s="182">
        <v>0.99999982118062081</v>
      </c>
      <c r="BQ28" s="178">
        <v>0</v>
      </c>
      <c r="BR28" s="178">
        <v>0</v>
      </c>
    </row>
    <row r="29" spans="1:70" ht="25" x14ac:dyDescent="0.25">
      <c r="A29" s="177" t="s">
        <v>285</v>
      </c>
      <c r="B29" s="178">
        <v>0</v>
      </c>
      <c r="C29" s="178">
        <v>0</v>
      </c>
      <c r="D29" s="178">
        <v>0</v>
      </c>
      <c r="E29" s="181">
        <v>1</v>
      </c>
      <c r="F29" s="178">
        <v>0</v>
      </c>
      <c r="G29" s="178">
        <v>0</v>
      </c>
      <c r="H29" s="178">
        <v>0</v>
      </c>
      <c r="I29" s="178">
        <v>0</v>
      </c>
      <c r="J29" s="178">
        <v>0</v>
      </c>
      <c r="K29" s="178">
        <v>0</v>
      </c>
      <c r="L29" s="181">
        <v>1</v>
      </c>
      <c r="M29" s="178">
        <v>0</v>
      </c>
      <c r="N29" s="178">
        <v>0</v>
      </c>
      <c r="O29" s="177" t="s">
        <v>297</v>
      </c>
      <c r="P29" s="178">
        <v>0</v>
      </c>
      <c r="Q29" s="178">
        <v>0</v>
      </c>
      <c r="R29" s="178">
        <v>0</v>
      </c>
      <c r="S29" s="181">
        <v>1</v>
      </c>
      <c r="T29" s="178">
        <v>0</v>
      </c>
      <c r="U29" s="178">
        <v>0</v>
      </c>
      <c r="V29" s="178">
        <v>0</v>
      </c>
      <c r="W29" s="178">
        <v>0</v>
      </c>
      <c r="X29" s="178">
        <v>0</v>
      </c>
      <c r="Y29" s="178">
        <v>0</v>
      </c>
      <c r="Z29" s="181">
        <v>1</v>
      </c>
      <c r="AA29" s="178">
        <v>0</v>
      </c>
      <c r="AB29" s="178">
        <v>0</v>
      </c>
      <c r="AC29" s="177" t="s">
        <v>316</v>
      </c>
      <c r="AD29" s="183">
        <v>1.7698940734466755E-2</v>
      </c>
      <c r="AE29" s="178">
        <v>0</v>
      </c>
      <c r="AF29" s="183">
        <v>1.7698940734466755E-2</v>
      </c>
      <c r="AG29" s="182">
        <v>0.99986437490471103</v>
      </c>
      <c r="AH29" s="181">
        <v>1</v>
      </c>
      <c r="AI29" s="179">
        <v>4.3784598347023675E-5</v>
      </c>
      <c r="AJ29" s="177" t="s">
        <v>243</v>
      </c>
      <c r="AK29" s="183">
        <v>8.8545173375769726E-2</v>
      </c>
      <c r="AL29" s="183">
        <v>8.8545173375769726E-2</v>
      </c>
      <c r="AM29" s="178">
        <v>0</v>
      </c>
      <c r="AN29" s="182">
        <v>0.99999949097866869</v>
      </c>
      <c r="AO29" s="178">
        <v>0</v>
      </c>
      <c r="AP29" s="178">
        <v>0</v>
      </c>
      <c r="AQ29" s="178">
        <v>0</v>
      </c>
      <c r="AR29" s="178">
        <v>0</v>
      </c>
      <c r="AS29" s="178">
        <v>0</v>
      </c>
      <c r="AT29" s="178">
        <v>0</v>
      </c>
      <c r="AU29" s="181">
        <v>1</v>
      </c>
      <c r="AV29" s="178">
        <v>0</v>
      </c>
      <c r="AW29" s="178">
        <v>0</v>
      </c>
      <c r="AX29" s="178">
        <v>0</v>
      </c>
      <c r="AY29" s="178">
        <v>0</v>
      </c>
      <c r="AZ29" s="178">
        <v>0</v>
      </c>
      <c r="BA29" s="178">
        <v>0</v>
      </c>
      <c r="BB29" s="181">
        <v>1</v>
      </c>
      <c r="BC29" s="178">
        <v>0</v>
      </c>
      <c r="BD29" s="178">
        <v>0</v>
      </c>
      <c r="BE29" s="177" t="s">
        <v>247</v>
      </c>
      <c r="BF29" s="179">
        <v>3.7882144334977794E-11</v>
      </c>
      <c r="BG29" s="179">
        <v>3.7882144334977794E-11</v>
      </c>
      <c r="BH29" s="178">
        <v>0</v>
      </c>
      <c r="BI29" s="182">
        <v>0.99999916638458741</v>
      </c>
      <c r="BJ29" s="178">
        <v>0</v>
      </c>
      <c r="BK29" s="178">
        <v>0</v>
      </c>
      <c r="BL29" s="177" t="s">
        <v>247</v>
      </c>
      <c r="BM29" s="179">
        <v>1.2567421556913392E-10</v>
      </c>
      <c r="BN29" s="179">
        <v>1.2567421556913392E-10</v>
      </c>
      <c r="BO29" s="178">
        <v>0</v>
      </c>
      <c r="BP29" s="182">
        <v>0.99999987456718109</v>
      </c>
      <c r="BQ29" s="178">
        <v>0</v>
      </c>
      <c r="BR29" s="178">
        <v>0</v>
      </c>
    </row>
    <row r="30" spans="1:70" x14ac:dyDescent="0.25">
      <c r="A30" s="177" t="s">
        <v>294</v>
      </c>
      <c r="B30" s="178">
        <v>0</v>
      </c>
      <c r="C30" s="178">
        <v>0</v>
      </c>
      <c r="D30" s="178">
        <v>0</v>
      </c>
      <c r="E30" s="181">
        <v>1</v>
      </c>
      <c r="F30" s="178">
        <v>0</v>
      </c>
      <c r="G30" s="178">
        <v>0</v>
      </c>
      <c r="H30" s="178">
        <v>0</v>
      </c>
      <c r="I30" s="178">
        <v>0</v>
      </c>
      <c r="J30" s="178">
        <v>0</v>
      </c>
      <c r="K30" s="178">
        <v>0</v>
      </c>
      <c r="L30" s="181">
        <v>1</v>
      </c>
      <c r="M30" s="178">
        <v>0</v>
      </c>
      <c r="N30" s="178">
        <v>0</v>
      </c>
      <c r="O30" s="178">
        <v>0</v>
      </c>
      <c r="P30" s="178">
        <v>0</v>
      </c>
      <c r="Q30" s="178">
        <v>0</v>
      </c>
      <c r="R30" s="178">
        <v>0</v>
      </c>
      <c r="S30" s="181">
        <v>1</v>
      </c>
      <c r="T30" s="178">
        <v>0</v>
      </c>
      <c r="U30" s="178">
        <v>0</v>
      </c>
      <c r="V30" s="178">
        <v>0</v>
      </c>
      <c r="W30" s="178">
        <v>0</v>
      </c>
      <c r="X30" s="178">
        <v>0</v>
      </c>
      <c r="Y30" s="178">
        <v>0</v>
      </c>
      <c r="Z30" s="181">
        <v>1</v>
      </c>
      <c r="AA30" s="178">
        <v>0</v>
      </c>
      <c r="AB30" s="178">
        <v>0</v>
      </c>
      <c r="AC30" s="177" t="s">
        <v>330</v>
      </c>
      <c r="AD30" s="183">
        <v>1.6638884416308591E-2</v>
      </c>
      <c r="AE30" s="178">
        <v>0</v>
      </c>
      <c r="AF30" s="183">
        <v>1.6638884416308591E-2</v>
      </c>
      <c r="AG30" s="182">
        <v>0.99990553707831453</v>
      </c>
      <c r="AH30" s="181">
        <v>1</v>
      </c>
      <c r="AI30" s="179">
        <v>4.1162173603525134E-5</v>
      </c>
      <c r="AJ30" s="177" t="s">
        <v>249</v>
      </c>
      <c r="AK30" s="183">
        <v>8.1633139788033299E-2</v>
      </c>
      <c r="AL30" s="183">
        <v>8.1599120029446054E-2</v>
      </c>
      <c r="AM30" s="179">
        <v>3.4019758587246656E-5</v>
      </c>
      <c r="AN30" s="182">
        <v>0.99999968074574874</v>
      </c>
      <c r="AO30" s="179">
        <v>4.1673955792441116E-4</v>
      </c>
      <c r="AP30" s="179">
        <v>7.9083449053153379E-11</v>
      </c>
      <c r="AQ30" s="178">
        <v>0</v>
      </c>
      <c r="AR30" s="178">
        <v>0</v>
      </c>
      <c r="AS30" s="178">
        <v>0</v>
      </c>
      <c r="AT30" s="178">
        <v>0</v>
      </c>
      <c r="AU30" s="181">
        <v>1</v>
      </c>
      <c r="AV30" s="178">
        <v>0</v>
      </c>
      <c r="AW30" s="178">
        <v>0</v>
      </c>
      <c r="AX30" s="178">
        <v>0</v>
      </c>
      <c r="AY30" s="178">
        <v>0</v>
      </c>
      <c r="AZ30" s="178">
        <v>0</v>
      </c>
      <c r="BA30" s="178">
        <v>0</v>
      </c>
      <c r="BB30" s="181">
        <v>1</v>
      </c>
      <c r="BC30" s="178">
        <v>0</v>
      </c>
      <c r="BD30" s="178">
        <v>0</v>
      </c>
      <c r="BE30" s="177" t="s">
        <v>325</v>
      </c>
      <c r="BF30" s="179">
        <v>2.9045592862311103E-11</v>
      </c>
      <c r="BG30" s="178">
        <v>0</v>
      </c>
      <c r="BH30" s="179">
        <v>2.9045592862311103E-11</v>
      </c>
      <c r="BI30" s="182">
        <v>0.99999958261174104</v>
      </c>
      <c r="BJ30" s="181">
        <v>1</v>
      </c>
      <c r="BK30" s="179">
        <v>4.1622715365524225E-7</v>
      </c>
      <c r="BL30" s="177" t="s">
        <v>307</v>
      </c>
      <c r="BM30" s="179">
        <v>1.036618565267078E-10</v>
      </c>
      <c r="BN30" s="179">
        <v>1.036618565267078E-10</v>
      </c>
      <c r="BO30" s="178">
        <v>0</v>
      </c>
      <c r="BP30" s="182">
        <v>0.99999991860286441</v>
      </c>
      <c r="BQ30" s="178">
        <v>0</v>
      </c>
      <c r="BR30" s="178">
        <v>0</v>
      </c>
    </row>
    <row r="31" spans="1:70" ht="25" x14ac:dyDescent="0.25">
      <c r="A31" s="177" t="s">
        <v>297</v>
      </c>
      <c r="B31" s="178">
        <v>0</v>
      </c>
      <c r="C31" s="178">
        <v>0</v>
      </c>
      <c r="D31" s="178">
        <v>0</v>
      </c>
      <c r="E31" s="181">
        <v>1</v>
      </c>
      <c r="F31" s="178">
        <v>0</v>
      </c>
      <c r="G31" s="178">
        <v>0</v>
      </c>
      <c r="H31" s="178">
        <v>0</v>
      </c>
      <c r="I31" s="178">
        <v>0</v>
      </c>
      <c r="J31" s="178">
        <v>0</v>
      </c>
      <c r="K31" s="178">
        <v>0</v>
      </c>
      <c r="L31" s="181">
        <v>1</v>
      </c>
      <c r="M31" s="178">
        <v>0</v>
      </c>
      <c r="N31" s="178">
        <v>0</v>
      </c>
      <c r="O31" s="178">
        <v>0</v>
      </c>
      <c r="P31" s="178">
        <v>0</v>
      </c>
      <c r="Q31" s="178">
        <v>0</v>
      </c>
      <c r="R31" s="178">
        <v>0</v>
      </c>
      <c r="S31" s="181">
        <v>1</v>
      </c>
      <c r="T31" s="178">
        <v>0</v>
      </c>
      <c r="U31" s="178">
        <v>0</v>
      </c>
      <c r="V31" s="178">
        <v>0</v>
      </c>
      <c r="W31" s="178">
        <v>0</v>
      </c>
      <c r="X31" s="178">
        <v>0</v>
      </c>
      <c r="Y31" s="178">
        <v>0</v>
      </c>
      <c r="Z31" s="181">
        <v>1</v>
      </c>
      <c r="AA31" s="178">
        <v>0</v>
      </c>
      <c r="AB31" s="178">
        <v>0</v>
      </c>
      <c r="AC31" s="177" t="s">
        <v>332</v>
      </c>
      <c r="AD31" s="183">
        <v>1.124073821199016E-2</v>
      </c>
      <c r="AE31" s="178">
        <v>0</v>
      </c>
      <c r="AF31" s="183">
        <v>1.124073821199016E-2</v>
      </c>
      <c r="AG31" s="182">
        <v>0.99993334502541831</v>
      </c>
      <c r="AH31" s="181">
        <v>1</v>
      </c>
      <c r="AI31" s="179">
        <v>2.7807947103725849E-5</v>
      </c>
      <c r="AJ31" s="177" t="s">
        <v>282</v>
      </c>
      <c r="AK31" s="183">
        <v>3.464561655257592E-2</v>
      </c>
      <c r="AL31" s="183">
        <v>3.464561655257592E-2</v>
      </c>
      <c r="AM31" s="178">
        <v>0</v>
      </c>
      <c r="AN31" s="182">
        <v>0.99999976128408774</v>
      </c>
      <c r="AO31" s="178">
        <v>0</v>
      </c>
      <c r="AP31" s="178">
        <v>0</v>
      </c>
      <c r="AQ31" s="178">
        <v>0</v>
      </c>
      <c r="AR31" s="178">
        <v>0</v>
      </c>
      <c r="AS31" s="178">
        <v>0</v>
      </c>
      <c r="AT31" s="178">
        <v>0</v>
      </c>
      <c r="AU31" s="181">
        <v>1</v>
      </c>
      <c r="AV31" s="178">
        <v>0</v>
      </c>
      <c r="AW31" s="178">
        <v>0</v>
      </c>
      <c r="AX31" s="178">
        <v>0</v>
      </c>
      <c r="AY31" s="178">
        <v>0</v>
      </c>
      <c r="AZ31" s="178">
        <v>0</v>
      </c>
      <c r="BA31" s="178">
        <v>0</v>
      </c>
      <c r="BB31" s="181">
        <v>1</v>
      </c>
      <c r="BC31" s="178">
        <v>0</v>
      </c>
      <c r="BD31" s="178">
        <v>0</v>
      </c>
      <c r="BE31" s="177" t="s">
        <v>302</v>
      </c>
      <c r="BF31" s="179">
        <v>1.499780787198709E-11</v>
      </c>
      <c r="BG31" s="179">
        <v>1.499780787198709E-11</v>
      </c>
      <c r="BH31" s="178">
        <v>0</v>
      </c>
      <c r="BI31" s="182">
        <v>0.99999979753229407</v>
      </c>
      <c r="BJ31" s="178">
        <v>0</v>
      </c>
      <c r="BK31" s="178">
        <v>0</v>
      </c>
      <c r="BL31" s="177" t="s">
        <v>301</v>
      </c>
      <c r="BM31" s="179">
        <v>9.8822195028708087E-11</v>
      </c>
      <c r="BN31" s="179">
        <v>9.8822195028708087E-11</v>
      </c>
      <c r="BO31" s="178">
        <v>0</v>
      </c>
      <c r="BP31" s="182">
        <v>0.99999996058265372</v>
      </c>
      <c r="BQ31" s="178">
        <v>0</v>
      </c>
      <c r="BR31" s="178">
        <v>0</v>
      </c>
    </row>
    <row r="32" spans="1:70" x14ac:dyDescent="0.25">
      <c r="A32" s="178">
        <v>0</v>
      </c>
      <c r="B32" s="178">
        <v>0</v>
      </c>
      <c r="C32" s="178">
        <v>0</v>
      </c>
      <c r="D32" s="178">
        <v>0</v>
      </c>
      <c r="E32" s="181">
        <v>1</v>
      </c>
      <c r="F32" s="178">
        <v>0</v>
      </c>
      <c r="G32" s="178">
        <v>0</v>
      </c>
      <c r="H32" s="178">
        <v>0</v>
      </c>
      <c r="I32" s="178">
        <v>0</v>
      </c>
      <c r="J32" s="178">
        <v>0</v>
      </c>
      <c r="K32" s="178">
        <v>0</v>
      </c>
      <c r="L32" s="181">
        <v>1</v>
      </c>
      <c r="M32" s="178">
        <v>0</v>
      </c>
      <c r="N32" s="178">
        <v>0</v>
      </c>
      <c r="O32" s="178">
        <v>0</v>
      </c>
      <c r="P32" s="178">
        <v>0</v>
      </c>
      <c r="Q32" s="178">
        <v>0</v>
      </c>
      <c r="R32" s="178">
        <v>0</v>
      </c>
      <c r="S32" s="181">
        <v>1</v>
      </c>
      <c r="T32" s="178">
        <v>0</v>
      </c>
      <c r="U32" s="178">
        <v>0</v>
      </c>
      <c r="V32" s="178">
        <v>0</v>
      </c>
      <c r="W32" s="178">
        <v>0</v>
      </c>
      <c r="X32" s="178">
        <v>0</v>
      </c>
      <c r="Y32" s="178">
        <v>0</v>
      </c>
      <c r="Z32" s="181">
        <v>1</v>
      </c>
      <c r="AA32" s="178">
        <v>0</v>
      </c>
      <c r="AB32" s="178">
        <v>0</v>
      </c>
      <c r="AC32" s="177" t="s">
        <v>331</v>
      </c>
      <c r="AD32" s="183">
        <v>1.0865210796311515E-2</v>
      </c>
      <c r="AE32" s="178">
        <v>0</v>
      </c>
      <c r="AF32" s="183">
        <v>1.0865210796311515E-2</v>
      </c>
      <c r="AG32" s="182">
        <v>0.99996022397245865</v>
      </c>
      <c r="AH32" s="181">
        <v>1</v>
      </c>
      <c r="AI32" s="179">
        <v>2.6878947040362414E-5</v>
      </c>
      <c r="AJ32" s="177" t="s">
        <v>262</v>
      </c>
      <c r="AK32" s="183">
        <v>2.890261937904031E-2</v>
      </c>
      <c r="AL32" s="183">
        <v>2.890261937904031E-2</v>
      </c>
      <c r="AM32" s="178">
        <v>0</v>
      </c>
      <c r="AN32" s="182">
        <v>0.99999982847206681</v>
      </c>
      <c r="AO32" s="178">
        <v>0</v>
      </c>
      <c r="AP32" s="178">
        <v>0</v>
      </c>
      <c r="AQ32" s="178">
        <v>0</v>
      </c>
      <c r="AR32" s="178">
        <v>0</v>
      </c>
      <c r="AS32" s="178">
        <v>0</v>
      </c>
      <c r="AT32" s="178">
        <v>0</v>
      </c>
      <c r="AU32" s="181">
        <v>1</v>
      </c>
      <c r="AV32" s="178">
        <v>0</v>
      </c>
      <c r="AW32" s="178">
        <v>0</v>
      </c>
      <c r="AX32" s="178">
        <v>0</v>
      </c>
      <c r="AY32" s="178">
        <v>0</v>
      </c>
      <c r="AZ32" s="178">
        <v>0</v>
      </c>
      <c r="BA32" s="178">
        <v>0</v>
      </c>
      <c r="BB32" s="181">
        <v>1</v>
      </c>
      <c r="BC32" s="178">
        <v>0</v>
      </c>
      <c r="BD32" s="178">
        <v>0</v>
      </c>
      <c r="BE32" s="177" t="s">
        <v>316</v>
      </c>
      <c r="BF32" s="179">
        <v>1.4128810442447174E-11</v>
      </c>
      <c r="BG32" s="178">
        <v>0</v>
      </c>
      <c r="BH32" s="179">
        <v>1.4128810442447174E-11</v>
      </c>
      <c r="BI32" s="181">
        <v>1</v>
      </c>
      <c r="BJ32" s="181">
        <v>1</v>
      </c>
      <c r="BK32" s="179">
        <v>2.0246770595703817E-7</v>
      </c>
      <c r="BL32" s="177" t="s">
        <v>224</v>
      </c>
      <c r="BM32" s="179">
        <v>4.0795817105566786E-11</v>
      </c>
      <c r="BN32" s="179">
        <v>4.0795817105566786E-11</v>
      </c>
      <c r="BO32" s="178">
        <v>0</v>
      </c>
      <c r="BP32" s="182">
        <v>0.99999997791276674</v>
      </c>
      <c r="BQ32" s="178">
        <v>0</v>
      </c>
      <c r="BR32" s="178">
        <v>0</v>
      </c>
    </row>
    <row r="33" spans="1:70" x14ac:dyDescent="0.25">
      <c r="A33" s="178">
        <v>0</v>
      </c>
      <c r="B33" s="178">
        <v>0</v>
      </c>
      <c r="C33" s="178">
        <v>0</v>
      </c>
      <c r="D33" s="178">
        <v>0</v>
      </c>
      <c r="E33" s="181">
        <v>1</v>
      </c>
      <c r="F33" s="178">
        <v>0</v>
      </c>
      <c r="G33" s="178">
        <v>0</v>
      </c>
      <c r="H33" s="178">
        <v>0</v>
      </c>
      <c r="I33" s="178">
        <v>0</v>
      </c>
      <c r="J33" s="178">
        <v>0</v>
      </c>
      <c r="K33" s="178">
        <v>0</v>
      </c>
      <c r="L33" s="181">
        <v>1</v>
      </c>
      <c r="M33" s="178">
        <v>0</v>
      </c>
      <c r="N33" s="178">
        <v>0</v>
      </c>
      <c r="O33" s="178">
        <v>0</v>
      </c>
      <c r="P33" s="178">
        <v>0</v>
      </c>
      <c r="Q33" s="178">
        <v>0</v>
      </c>
      <c r="R33" s="178">
        <v>0</v>
      </c>
      <c r="S33" s="181">
        <v>1</v>
      </c>
      <c r="T33" s="178">
        <v>0</v>
      </c>
      <c r="U33" s="178">
        <v>0</v>
      </c>
      <c r="V33" s="178">
        <v>0</v>
      </c>
      <c r="W33" s="178">
        <v>0</v>
      </c>
      <c r="X33" s="178">
        <v>0</v>
      </c>
      <c r="Y33" s="178">
        <v>0</v>
      </c>
      <c r="Z33" s="181">
        <v>1</v>
      </c>
      <c r="AA33" s="178">
        <v>0</v>
      </c>
      <c r="AB33" s="178">
        <v>0</v>
      </c>
      <c r="AC33" s="177" t="s">
        <v>315</v>
      </c>
      <c r="AD33" s="179">
        <v>9.9056906342602884E-3</v>
      </c>
      <c r="AE33" s="178">
        <v>0</v>
      </c>
      <c r="AF33" s="179">
        <v>9.9056906342602884E-3</v>
      </c>
      <c r="AG33" s="182">
        <v>0.99998472920654458</v>
      </c>
      <c r="AH33" s="181">
        <v>1</v>
      </c>
      <c r="AI33" s="179">
        <v>2.4505234085921596E-5</v>
      </c>
      <c r="AJ33" s="179" t="s">
        <v>639</v>
      </c>
      <c r="AK33" s="183">
        <v>2.4273720005145542E-2</v>
      </c>
      <c r="AL33" s="178">
        <v>0</v>
      </c>
      <c r="AM33" s="183">
        <v>2.4273720005145542E-2</v>
      </c>
      <c r="AN33" s="182">
        <v>0.99999988489955416</v>
      </c>
      <c r="AO33" s="181">
        <v>1</v>
      </c>
      <c r="AP33" s="179">
        <v>5.6427487409539602E-8</v>
      </c>
      <c r="AQ33" s="178">
        <v>0</v>
      </c>
      <c r="AR33" s="178">
        <v>0</v>
      </c>
      <c r="AS33" s="178">
        <v>0</v>
      </c>
      <c r="AT33" s="178">
        <v>0</v>
      </c>
      <c r="AU33" s="181">
        <v>1</v>
      </c>
      <c r="AV33" s="178">
        <v>0</v>
      </c>
      <c r="AW33" s="178">
        <v>0</v>
      </c>
      <c r="AX33" s="178">
        <v>0</v>
      </c>
      <c r="AY33" s="178">
        <v>0</v>
      </c>
      <c r="AZ33" s="178">
        <v>0</v>
      </c>
      <c r="BA33" s="178">
        <v>0</v>
      </c>
      <c r="BB33" s="181">
        <v>1</v>
      </c>
      <c r="BC33" s="178">
        <v>0</v>
      </c>
      <c r="BD33" s="178">
        <v>0</v>
      </c>
      <c r="BE33" s="177" t="s">
        <v>242</v>
      </c>
      <c r="BF33" s="178">
        <v>0</v>
      </c>
      <c r="BG33" s="178">
        <v>0</v>
      </c>
      <c r="BH33" s="178">
        <v>0</v>
      </c>
      <c r="BI33" s="181">
        <v>1</v>
      </c>
      <c r="BJ33" s="178">
        <v>0</v>
      </c>
      <c r="BK33" s="178">
        <v>0</v>
      </c>
      <c r="BL33" s="177" t="s">
        <v>243</v>
      </c>
      <c r="BM33" s="179">
        <v>2.0267630460933165E-11</v>
      </c>
      <c r="BN33" s="179">
        <v>2.0267630460933165E-11</v>
      </c>
      <c r="BO33" s="178">
        <v>0</v>
      </c>
      <c r="BP33" s="182">
        <v>0.9999999865224809</v>
      </c>
      <c r="BQ33" s="178">
        <v>0</v>
      </c>
      <c r="BR33" s="178">
        <v>0</v>
      </c>
    </row>
    <row r="34" spans="1:70" ht="25" x14ac:dyDescent="0.25">
      <c r="A34" s="178">
        <v>0</v>
      </c>
      <c r="B34" s="178">
        <v>0</v>
      </c>
      <c r="C34" s="178">
        <v>0</v>
      </c>
      <c r="D34" s="178">
        <v>0</v>
      </c>
      <c r="E34" s="181">
        <v>1</v>
      </c>
      <c r="F34" s="178">
        <v>0</v>
      </c>
      <c r="G34" s="178">
        <v>0</v>
      </c>
      <c r="H34" s="178">
        <v>0</v>
      </c>
      <c r="I34" s="178">
        <v>0</v>
      </c>
      <c r="J34" s="178">
        <v>0</v>
      </c>
      <c r="K34" s="178">
        <v>0</v>
      </c>
      <c r="L34" s="181">
        <v>1</v>
      </c>
      <c r="M34" s="178">
        <v>0</v>
      </c>
      <c r="N34" s="178">
        <v>0</v>
      </c>
      <c r="O34" s="178">
        <v>0</v>
      </c>
      <c r="P34" s="178">
        <v>0</v>
      </c>
      <c r="Q34" s="178">
        <v>0</v>
      </c>
      <c r="R34" s="178">
        <v>0</v>
      </c>
      <c r="S34" s="181">
        <v>1</v>
      </c>
      <c r="T34" s="178">
        <v>0</v>
      </c>
      <c r="U34" s="178">
        <v>0</v>
      </c>
      <c r="V34" s="178">
        <v>0</v>
      </c>
      <c r="W34" s="178">
        <v>0</v>
      </c>
      <c r="X34" s="178">
        <v>0</v>
      </c>
      <c r="Y34" s="178">
        <v>0</v>
      </c>
      <c r="Z34" s="181">
        <v>1</v>
      </c>
      <c r="AA34" s="178">
        <v>0</v>
      </c>
      <c r="AB34" s="178">
        <v>0</v>
      </c>
      <c r="AC34" s="177" t="s">
        <v>301</v>
      </c>
      <c r="AD34" s="179">
        <v>5.4624365901485891E-3</v>
      </c>
      <c r="AE34" s="179">
        <v>5.4624365901485891E-3</v>
      </c>
      <c r="AF34" s="178">
        <v>0</v>
      </c>
      <c r="AG34" s="182">
        <v>0.99999824247808355</v>
      </c>
      <c r="AH34" s="178">
        <v>0</v>
      </c>
      <c r="AI34" s="178">
        <v>0</v>
      </c>
      <c r="AJ34" s="177" t="s">
        <v>301</v>
      </c>
      <c r="AK34" s="183">
        <v>1.5483900077196086E-2</v>
      </c>
      <c r="AL34" s="183">
        <v>1.5483900077196086E-2</v>
      </c>
      <c r="AM34" s="178">
        <v>0</v>
      </c>
      <c r="AN34" s="182">
        <v>0.9999999208939373</v>
      </c>
      <c r="AO34" s="178">
        <v>0</v>
      </c>
      <c r="AP34" s="178">
        <v>0</v>
      </c>
      <c r="AQ34" s="178">
        <v>0</v>
      </c>
      <c r="AR34" s="178">
        <v>0</v>
      </c>
      <c r="AS34" s="178">
        <v>0</v>
      </c>
      <c r="AT34" s="178">
        <v>0</v>
      </c>
      <c r="AU34" s="181">
        <v>1</v>
      </c>
      <c r="AV34" s="178">
        <v>0</v>
      </c>
      <c r="AW34" s="178">
        <v>0</v>
      </c>
      <c r="AX34" s="178">
        <v>0</v>
      </c>
      <c r="AY34" s="178">
        <v>0</v>
      </c>
      <c r="AZ34" s="178">
        <v>0</v>
      </c>
      <c r="BA34" s="178">
        <v>0</v>
      </c>
      <c r="BB34" s="181">
        <v>1</v>
      </c>
      <c r="BC34" s="178">
        <v>0</v>
      </c>
      <c r="BD34" s="178">
        <v>0</v>
      </c>
      <c r="BE34" s="177" t="s">
        <v>248</v>
      </c>
      <c r="BF34" s="178">
        <v>0</v>
      </c>
      <c r="BG34" s="178">
        <v>0</v>
      </c>
      <c r="BH34" s="178">
        <v>0</v>
      </c>
      <c r="BI34" s="181">
        <v>1</v>
      </c>
      <c r="BJ34" s="178">
        <v>0</v>
      </c>
      <c r="BK34" s="178">
        <v>0</v>
      </c>
      <c r="BL34" s="177" t="s">
        <v>229</v>
      </c>
      <c r="BM34" s="179">
        <v>2.0197248816388009E-11</v>
      </c>
      <c r="BN34" s="179">
        <v>6.1355869442290801E-13</v>
      </c>
      <c r="BO34" s="179">
        <v>1.9583690121965099E-11</v>
      </c>
      <c r="BP34" s="182">
        <v>0.99999999510229687</v>
      </c>
      <c r="BQ34" s="182">
        <v>0.96962166976300901</v>
      </c>
      <c r="BR34" s="179">
        <v>8.3191754973331528E-9</v>
      </c>
    </row>
    <row r="35" spans="1:70" x14ac:dyDescent="0.25">
      <c r="A35" s="178">
        <v>0</v>
      </c>
      <c r="B35" s="178">
        <v>0</v>
      </c>
      <c r="C35" s="178">
        <v>0</v>
      </c>
      <c r="D35" s="178">
        <v>0</v>
      </c>
      <c r="E35" s="181">
        <v>1</v>
      </c>
      <c r="F35" s="178">
        <v>0</v>
      </c>
      <c r="G35" s="178">
        <v>0</v>
      </c>
      <c r="H35" s="178">
        <v>0</v>
      </c>
      <c r="I35" s="178">
        <v>0</v>
      </c>
      <c r="J35" s="178">
        <v>0</v>
      </c>
      <c r="K35" s="178">
        <v>0</v>
      </c>
      <c r="L35" s="181">
        <v>1</v>
      </c>
      <c r="M35" s="178">
        <v>0</v>
      </c>
      <c r="N35" s="178">
        <v>0</v>
      </c>
      <c r="O35" s="178">
        <v>0</v>
      </c>
      <c r="P35" s="178">
        <v>0</v>
      </c>
      <c r="Q35" s="178">
        <v>0</v>
      </c>
      <c r="R35" s="178">
        <v>0</v>
      </c>
      <c r="S35" s="181">
        <v>1</v>
      </c>
      <c r="T35" s="178">
        <v>0</v>
      </c>
      <c r="U35" s="178">
        <v>0</v>
      </c>
      <c r="V35" s="178">
        <v>0</v>
      </c>
      <c r="W35" s="178">
        <v>0</v>
      </c>
      <c r="X35" s="178">
        <v>0</v>
      </c>
      <c r="Y35" s="178">
        <v>0</v>
      </c>
      <c r="Z35" s="181">
        <v>1</v>
      </c>
      <c r="AA35" s="178">
        <v>0</v>
      </c>
      <c r="AB35" s="178">
        <v>0</v>
      </c>
      <c r="AC35" s="177" t="s">
        <v>334</v>
      </c>
      <c r="AD35" s="179">
        <v>7.0715077851285849E-4</v>
      </c>
      <c r="AE35" s="178">
        <v>0</v>
      </c>
      <c r="AF35" s="179">
        <v>7.0715077851285849E-4</v>
      </c>
      <c r="AG35" s="182">
        <v>0.99999999186598598</v>
      </c>
      <c r="AH35" s="181">
        <v>1</v>
      </c>
      <c r="AI35" s="179">
        <v>1.7493879025016952E-6</v>
      </c>
      <c r="AJ35" s="177" t="s">
        <v>307</v>
      </c>
      <c r="AK35" s="183">
        <v>1.0465497659921464E-2</v>
      </c>
      <c r="AL35" s="183">
        <v>1.0465497659921464E-2</v>
      </c>
      <c r="AM35" s="178">
        <v>0</v>
      </c>
      <c r="AN35" s="182">
        <v>0.99999994522237723</v>
      </c>
      <c r="AO35" s="178">
        <v>0</v>
      </c>
      <c r="AP35" s="178">
        <v>0</v>
      </c>
      <c r="AQ35" s="178">
        <v>0</v>
      </c>
      <c r="AR35" s="178">
        <v>0</v>
      </c>
      <c r="AS35" s="178">
        <v>0</v>
      </c>
      <c r="AT35" s="178">
        <v>0</v>
      </c>
      <c r="AU35" s="181">
        <v>1</v>
      </c>
      <c r="AV35" s="178">
        <v>0</v>
      </c>
      <c r="AW35" s="178">
        <v>0</v>
      </c>
      <c r="AX35" s="178">
        <v>0</v>
      </c>
      <c r="AY35" s="178">
        <v>0</v>
      </c>
      <c r="AZ35" s="178">
        <v>0</v>
      </c>
      <c r="BA35" s="178">
        <v>0</v>
      </c>
      <c r="BB35" s="181">
        <v>1</v>
      </c>
      <c r="BC35" s="178">
        <v>0</v>
      </c>
      <c r="BD35" s="178">
        <v>0</v>
      </c>
      <c r="BE35" s="177" t="s">
        <v>255</v>
      </c>
      <c r="BF35" s="178">
        <v>0</v>
      </c>
      <c r="BG35" s="178">
        <v>0</v>
      </c>
      <c r="BH35" s="178">
        <v>0</v>
      </c>
      <c r="BI35" s="181">
        <v>1</v>
      </c>
      <c r="BJ35" s="178">
        <v>0</v>
      </c>
      <c r="BK35" s="178">
        <v>0</v>
      </c>
      <c r="BL35" s="177" t="s">
        <v>325</v>
      </c>
      <c r="BM35" s="179">
        <v>7.3548534755998096E-12</v>
      </c>
      <c r="BN35" s="178">
        <v>0</v>
      </c>
      <c r="BO35" s="179">
        <v>7.3548534755998096E-12</v>
      </c>
      <c r="BP35" s="182">
        <v>0.99999999822664754</v>
      </c>
      <c r="BQ35" s="181">
        <v>1</v>
      </c>
      <c r="BR35" s="179">
        <v>3.1243507449119017E-9</v>
      </c>
    </row>
    <row r="36" spans="1:70" x14ac:dyDescent="0.25">
      <c r="A36" s="178">
        <v>0</v>
      </c>
      <c r="B36" s="178">
        <v>0</v>
      </c>
      <c r="C36" s="178">
        <v>0</v>
      </c>
      <c r="D36" s="178">
        <v>0</v>
      </c>
      <c r="E36" s="181">
        <v>1</v>
      </c>
      <c r="F36" s="178">
        <v>0</v>
      </c>
      <c r="G36" s="178">
        <v>0</v>
      </c>
      <c r="H36" s="178">
        <v>0</v>
      </c>
      <c r="I36" s="178">
        <v>0</v>
      </c>
      <c r="J36" s="178">
        <v>0</v>
      </c>
      <c r="K36" s="178">
        <v>0</v>
      </c>
      <c r="L36" s="181">
        <v>1</v>
      </c>
      <c r="M36" s="178">
        <v>0</v>
      </c>
      <c r="N36" s="178">
        <v>0</v>
      </c>
      <c r="O36" s="178">
        <v>0</v>
      </c>
      <c r="P36" s="178">
        <v>0</v>
      </c>
      <c r="Q36" s="178">
        <v>0</v>
      </c>
      <c r="R36" s="178">
        <v>0</v>
      </c>
      <c r="S36" s="181">
        <v>1</v>
      </c>
      <c r="T36" s="178">
        <v>0</v>
      </c>
      <c r="U36" s="178">
        <v>0</v>
      </c>
      <c r="V36" s="178">
        <v>0</v>
      </c>
      <c r="W36" s="178">
        <v>0</v>
      </c>
      <c r="X36" s="178">
        <v>0</v>
      </c>
      <c r="Y36" s="178">
        <v>0</v>
      </c>
      <c r="Z36" s="181">
        <v>1</v>
      </c>
      <c r="AA36" s="178">
        <v>0</v>
      </c>
      <c r="AB36" s="178">
        <v>0</v>
      </c>
      <c r="AC36" s="177" t="s">
        <v>224</v>
      </c>
      <c r="AD36" s="179">
        <v>2.851539545374909E-6</v>
      </c>
      <c r="AE36" s="179">
        <v>2.851539545374909E-6</v>
      </c>
      <c r="AF36" s="178">
        <v>0</v>
      </c>
      <c r="AG36" s="182">
        <v>0.99999999892027902</v>
      </c>
      <c r="AH36" s="178">
        <v>0</v>
      </c>
      <c r="AI36" s="178">
        <v>0</v>
      </c>
      <c r="AJ36" s="177" t="s">
        <v>325</v>
      </c>
      <c r="AK36" s="179">
        <v>7.9078437317115311E-3</v>
      </c>
      <c r="AL36" s="178">
        <v>0</v>
      </c>
      <c r="AM36" s="179">
        <v>7.9078437317115311E-3</v>
      </c>
      <c r="AN36" s="182">
        <v>0.99999996360521071</v>
      </c>
      <c r="AO36" s="181">
        <v>1</v>
      </c>
      <c r="AP36" s="179">
        <v>1.8382833472297177E-8</v>
      </c>
      <c r="AQ36" s="179" t="s">
        <v>308</v>
      </c>
      <c r="AR36" s="178">
        <v>0</v>
      </c>
      <c r="AS36" s="178">
        <v>0</v>
      </c>
      <c r="AT36" s="178">
        <v>0</v>
      </c>
      <c r="AU36" s="181">
        <v>1</v>
      </c>
      <c r="AV36" s="178">
        <v>0</v>
      </c>
      <c r="AW36" s="178">
        <v>0</v>
      </c>
      <c r="AX36" s="178">
        <v>0</v>
      </c>
      <c r="AY36" s="178">
        <v>0</v>
      </c>
      <c r="AZ36" s="178">
        <v>0</v>
      </c>
      <c r="BA36" s="178">
        <v>0</v>
      </c>
      <c r="BB36" s="181">
        <v>1</v>
      </c>
      <c r="BC36" s="178">
        <v>0</v>
      </c>
      <c r="BD36" s="178">
        <v>0</v>
      </c>
      <c r="BE36" s="177" t="s">
        <v>625</v>
      </c>
      <c r="BF36" s="178">
        <v>0</v>
      </c>
      <c r="BG36" s="178">
        <v>0</v>
      </c>
      <c r="BH36" s="178">
        <v>0</v>
      </c>
      <c r="BI36" s="181">
        <v>1</v>
      </c>
      <c r="BJ36" s="178">
        <v>0</v>
      </c>
      <c r="BK36" s="178">
        <v>0</v>
      </c>
      <c r="BL36" s="177" t="s">
        <v>238</v>
      </c>
      <c r="BM36" s="179">
        <v>3.6106301929206152E-12</v>
      </c>
      <c r="BN36" s="179">
        <v>2.0745696722992334E-12</v>
      </c>
      <c r="BO36" s="179">
        <v>1.5360605206213815E-12</v>
      </c>
      <c r="BP36" s="182">
        <v>0.99999999976044762</v>
      </c>
      <c r="BQ36" s="182">
        <v>0.42542726298393696</v>
      </c>
      <c r="BR36" s="179">
        <v>6.5252038640263858E-10</v>
      </c>
    </row>
    <row r="37" spans="1:70" x14ac:dyDescent="0.25">
      <c r="A37" s="178">
        <v>0</v>
      </c>
      <c r="B37" s="178">
        <v>0</v>
      </c>
      <c r="C37" s="178">
        <v>0</v>
      </c>
      <c r="D37" s="178">
        <v>0</v>
      </c>
      <c r="E37" s="181">
        <v>1</v>
      </c>
      <c r="F37" s="178">
        <v>0</v>
      </c>
      <c r="G37" s="178">
        <v>0</v>
      </c>
      <c r="H37" s="178">
        <v>0</v>
      </c>
      <c r="I37" s="178">
        <v>0</v>
      </c>
      <c r="J37" s="178">
        <v>0</v>
      </c>
      <c r="K37" s="178">
        <v>0</v>
      </c>
      <c r="L37" s="181">
        <v>1</v>
      </c>
      <c r="M37" s="178">
        <v>0</v>
      </c>
      <c r="N37" s="178">
        <v>0</v>
      </c>
      <c r="O37" s="178">
        <v>0</v>
      </c>
      <c r="P37" s="178">
        <v>0</v>
      </c>
      <c r="Q37" s="178">
        <v>0</v>
      </c>
      <c r="R37" s="178">
        <v>0</v>
      </c>
      <c r="S37" s="181">
        <v>1</v>
      </c>
      <c r="T37" s="178">
        <v>0</v>
      </c>
      <c r="U37" s="178">
        <v>0</v>
      </c>
      <c r="V37" s="178">
        <v>0</v>
      </c>
      <c r="W37" s="178">
        <v>0</v>
      </c>
      <c r="X37" s="178">
        <v>0</v>
      </c>
      <c r="Y37" s="178">
        <v>0</v>
      </c>
      <c r="Z37" s="181">
        <v>1</v>
      </c>
      <c r="AA37" s="178">
        <v>0</v>
      </c>
      <c r="AB37" s="178">
        <v>0</v>
      </c>
      <c r="AC37" s="177" t="s">
        <v>218</v>
      </c>
      <c r="AD37" s="179">
        <v>4.0528140306431325E-7</v>
      </c>
      <c r="AE37" s="179">
        <v>4.0528140306431325E-7</v>
      </c>
      <c r="AF37" s="178">
        <v>0</v>
      </c>
      <c r="AG37" s="182">
        <v>0.99999999992288613</v>
      </c>
      <c r="AH37" s="178">
        <v>0</v>
      </c>
      <c r="AI37" s="178">
        <v>0</v>
      </c>
      <c r="AJ37" s="177" t="s">
        <v>281</v>
      </c>
      <c r="AK37" s="179">
        <v>6.5708824414844004E-3</v>
      </c>
      <c r="AL37" s="179">
        <v>6.5708824414844004E-3</v>
      </c>
      <c r="AM37" s="178">
        <v>0</v>
      </c>
      <c r="AN37" s="182">
        <v>0.99999997888010006</v>
      </c>
      <c r="AO37" s="178">
        <v>0</v>
      </c>
      <c r="AP37" s="178">
        <v>0</v>
      </c>
      <c r="AQ37" s="177" t="s">
        <v>330</v>
      </c>
      <c r="AR37" s="178">
        <v>0</v>
      </c>
      <c r="AS37" s="178">
        <v>0</v>
      </c>
      <c r="AT37" s="178">
        <v>0</v>
      </c>
      <c r="AU37" s="181">
        <v>1</v>
      </c>
      <c r="AV37" s="178">
        <v>0</v>
      </c>
      <c r="AW37" s="178">
        <v>0</v>
      </c>
      <c r="AX37" s="178">
        <v>0</v>
      </c>
      <c r="AY37" s="178">
        <v>0</v>
      </c>
      <c r="AZ37" s="178">
        <v>0</v>
      </c>
      <c r="BA37" s="178">
        <v>0</v>
      </c>
      <c r="BB37" s="181">
        <v>1</v>
      </c>
      <c r="BC37" s="178">
        <v>0</v>
      </c>
      <c r="BD37" s="178">
        <v>0</v>
      </c>
      <c r="BE37" s="177" t="s">
        <v>237</v>
      </c>
      <c r="BF37" s="178">
        <v>0</v>
      </c>
      <c r="BG37" s="178">
        <v>0</v>
      </c>
      <c r="BH37" s="178">
        <v>0</v>
      </c>
      <c r="BI37" s="181">
        <v>1</v>
      </c>
      <c r="BJ37" s="178">
        <v>0</v>
      </c>
      <c r="BK37" s="178">
        <v>0</v>
      </c>
      <c r="BL37" s="177" t="s">
        <v>265</v>
      </c>
      <c r="BM37" s="179">
        <v>1.6777421548007288E-13</v>
      </c>
      <c r="BN37" s="179">
        <v>1.6777421548007288E-13</v>
      </c>
      <c r="BO37" s="178">
        <v>0</v>
      </c>
      <c r="BP37" s="182">
        <v>0.99999999983171828</v>
      </c>
      <c r="BQ37" s="178">
        <v>0</v>
      </c>
      <c r="BR37" s="178">
        <v>0</v>
      </c>
    </row>
    <row r="38" spans="1:70" ht="25" x14ac:dyDescent="0.25">
      <c r="A38" s="178">
        <v>0</v>
      </c>
      <c r="B38" s="178">
        <v>0</v>
      </c>
      <c r="C38" s="178">
        <v>0</v>
      </c>
      <c r="D38" s="178">
        <v>0</v>
      </c>
      <c r="E38" s="181">
        <v>1</v>
      </c>
      <c r="F38" s="178">
        <v>0</v>
      </c>
      <c r="G38" s="178">
        <v>0</v>
      </c>
      <c r="H38" s="178">
        <v>0</v>
      </c>
      <c r="I38" s="178">
        <v>0</v>
      </c>
      <c r="J38" s="178">
        <v>0</v>
      </c>
      <c r="K38" s="178">
        <v>0</v>
      </c>
      <c r="L38" s="181">
        <v>1</v>
      </c>
      <c r="M38" s="178">
        <v>0</v>
      </c>
      <c r="N38" s="178">
        <v>0</v>
      </c>
      <c r="O38" s="178">
        <v>0</v>
      </c>
      <c r="P38" s="178">
        <v>0</v>
      </c>
      <c r="Q38" s="178">
        <v>0</v>
      </c>
      <c r="R38" s="178">
        <v>0</v>
      </c>
      <c r="S38" s="181">
        <v>1</v>
      </c>
      <c r="T38" s="178">
        <v>0</v>
      </c>
      <c r="U38" s="178">
        <v>0</v>
      </c>
      <c r="V38" s="178">
        <v>0</v>
      </c>
      <c r="W38" s="178">
        <v>0</v>
      </c>
      <c r="X38" s="178">
        <v>0</v>
      </c>
      <c r="Y38" s="178">
        <v>0</v>
      </c>
      <c r="Z38" s="181">
        <v>1</v>
      </c>
      <c r="AA38" s="178">
        <v>0</v>
      </c>
      <c r="AB38" s="178">
        <v>0</v>
      </c>
      <c r="AC38" s="177" t="s">
        <v>234</v>
      </c>
      <c r="AD38" s="179">
        <v>3.1171563773664117E-8</v>
      </c>
      <c r="AE38" s="179">
        <v>3.1171563773664117E-8</v>
      </c>
      <c r="AF38" s="178">
        <v>0</v>
      </c>
      <c r="AG38" s="181">
        <v>1</v>
      </c>
      <c r="AH38" s="178">
        <v>0</v>
      </c>
      <c r="AI38" s="178">
        <v>0</v>
      </c>
      <c r="AJ38" s="177" t="s">
        <v>332</v>
      </c>
      <c r="AK38" s="179">
        <v>6.2518889734765205E-3</v>
      </c>
      <c r="AL38" s="178">
        <v>0</v>
      </c>
      <c r="AM38" s="179">
        <v>6.2518889734765205E-3</v>
      </c>
      <c r="AN38" s="182">
        <v>0.9999999934134467</v>
      </c>
      <c r="AO38" s="181">
        <v>1</v>
      </c>
      <c r="AP38" s="179">
        <v>1.4533346609498004E-8</v>
      </c>
      <c r="AQ38" s="177" t="s">
        <v>232</v>
      </c>
      <c r="AR38" s="178">
        <v>0</v>
      </c>
      <c r="AS38" s="178">
        <v>0</v>
      </c>
      <c r="AT38" s="178">
        <v>0</v>
      </c>
      <c r="AU38" s="181">
        <v>1</v>
      </c>
      <c r="AV38" s="178">
        <v>0</v>
      </c>
      <c r="AW38" s="178">
        <v>0</v>
      </c>
      <c r="AX38" s="178">
        <v>0</v>
      </c>
      <c r="AY38" s="178">
        <v>0</v>
      </c>
      <c r="AZ38" s="178">
        <v>0</v>
      </c>
      <c r="BA38" s="178">
        <v>0</v>
      </c>
      <c r="BB38" s="181">
        <v>1</v>
      </c>
      <c r="BC38" s="178">
        <v>0</v>
      </c>
      <c r="BD38" s="178">
        <v>0</v>
      </c>
      <c r="BE38" s="177" t="s">
        <v>268</v>
      </c>
      <c r="BF38" s="178">
        <v>0</v>
      </c>
      <c r="BG38" s="178">
        <v>0</v>
      </c>
      <c r="BH38" s="178">
        <v>0</v>
      </c>
      <c r="BI38" s="181">
        <v>1</v>
      </c>
      <c r="BJ38" s="178">
        <v>0</v>
      </c>
      <c r="BK38" s="178">
        <v>0</v>
      </c>
      <c r="BL38" s="177" t="s">
        <v>239</v>
      </c>
      <c r="BM38" s="179">
        <v>1.3852640215066586E-13</v>
      </c>
      <c r="BN38" s="179">
        <v>1.3852640215066586E-13</v>
      </c>
      <c r="BO38" s="178">
        <v>0</v>
      </c>
      <c r="BP38" s="182">
        <v>0.99999999989056443</v>
      </c>
      <c r="BQ38" s="178">
        <v>0</v>
      </c>
      <c r="BR38" s="178">
        <v>0</v>
      </c>
    </row>
    <row r="39" spans="1:70" ht="25" x14ac:dyDescent="0.25">
      <c r="A39" s="178">
        <v>0</v>
      </c>
      <c r="B39" s="178">
        <v>0</v>
      </c>
      <c r="C39" s="178">
        <v>0</v>
      </c>
      <c r="D39" s="178">
        <v>0</v>
      </c>
      <c r="E39" s="181">
        <v>1</v>
      </c>
      <c r="F39" s="178">
        <v>0</v>
      </c>
      <c r="G39" s="178">
        <v>0</v>
      </c>
      <c r="H39" s="178">
        <v>0</v>
      </c>
      <c r="I39" s="178">
        <v>0</v>
      </c>
      <c r="J39" s="178">
        <v>0</v>
      </c>
      <c r="K39" s="178">
        <v>0</v>
      </c>
      <c r="L39" s="181">
        <v>1</v>
      </c>
      <c r="M39" s="178">
        <v>0</v>
      </c>
      <c r="N39" s="178">
        <v>0</v>
      </c>
      <c r="O39" s="178">
        <v>0</v>
      </c>
      <c r="P39" s="178">
        <v>0</v>
      </c>
      <c r="Q39" s="178">
        <v>0</v>
      </c>
      <c r="R39" s="178">
        <v>0</v>
      </c>
      <c r="S39" s="181">
        <v>1</v>
      </c>
      <c r="T39" s="178">
        <v>0</v>
      </c>
      <c r="U39" s="178">
        <v>0</v>
      </c>
      <c r="V39" s="178">
        <v>0</v>
      </c>
      <c r="W39" s="178">
        <v>0</v>
      </c>
      <c r="X39" s="178">
        <v>0</v>
      </c>
      <c r="Y39" s="178">
        <v>0</v>
      </c>
      <c r="Z39" s="181">
        <v>1</v>
      </c>
      <c r="AA39" s="178">
        <v>0</v>
      </c>
      <c r="AB39" s="178">
        <v>0</v>
      </c>
      <c r="AC39" s="177" t="s">
        <v>242</v>
      </c>
      <c r="AD39" s="178">
        <v>0</v>
      </c>
      <c r="AE39" s="178">
        <v>0</v>
      </c>
      <c r="AF39" s="178">
        <v>0</v>
      </c>
      <c r="AG39" s="181">
        <v>1</v>
      </c>
      <c r="AH39" s="178">
        <v>0</v>
      </c>
      <c r="AI39" s="178">
        <v>0</v>
      </c>
      <c r="AJ39" s="177" t="s">
        <v>290</v>
      </c>
      <c r="AK39" s="179">
        <v>1.516884987563742E-3</v>
      </c>
      <c r="AL39" s="179">
        <v>1.516884987563742E-3</v>
      </c>
      <c r="AM39" s="178">
        <v>0</v>
      </c>
      <c r="AN39" s="182">
        <v>0.99999999693964747</v>
      </c>
      <c r="AO39" s="178">
        <v>0</v>
      </c>
      <c r="AP39" s="178">
        <v>0</v>
      </c>
      <c r="AQ39" s="177" t="s">
        <v>287</v>
      </c>
      <c r="AR39" s="178">
        <v>0</v>
      </c>
      <c r="AS39" s="178">
        <v>0</v>
      </c>
      <c r="AT39" s="178">
        <v>0</v>
      </c>
      <c r="AU39" s="181">
        <v>1</v>
      </c>
      <c r="AV39" s="178">
        <v>0</v>
      </c>
      <c r="AW39" s="178">
        <v>0</v>
      </c>
      <c r="AX39" s="178">
        <v>0</v>
      </c>
      <c r="AY39" s="178">
        <v>0</v>
      </c>
      <c r="AZ39" s="178">
        <v>0</v>
      </c>
      <c r="BA39" s="178">
        <v>0</v>
      </c>
      <c r="BB39" s="181">
        <v>1</v>
      </c>
      <c r="BC39" s="178">
        <v>0</v>
      </c>
      <c r="BD39" s="178">
        <v>0</v>
      </c>
      <c r="BE39" s="177" t="s">
        <v>221</v>
      </c>
      <c r="BF39" s="178">
        <v>0</v>
      </c>
      <c r="BG39" s="178">
        <v>0</v>
      </c>
      <c r="BH39" s="178">
        <v>0</v>
      </c>
      <c r="BI39" s="181">
        <v>1</v>
      </c>
      <c r="BJ39" s="178">
        <v>0</v>
      </c>
      <c r="BK39" s="178">
        <v>0</v>
      </c>
      <c r="BL39" s="177" t="s">
        <v>234</v>
      </c>
      <c r="BM39" s="179">
        <v>1.1326416304941198E-13</v>
      </c>
      <c r="BN39" s="179">
        <v>1.1326416304941198E-13</v>
      </c>
      <c r="BO39" s="178">
        <v>0</v>
      </c>
      <c r="BP39" s="182">
        <v>0.99999999993867905</v>
      </c>
      <c r="BQ39" s="178">
        <v>0</v>
      </c>
      <c r="BR39" s="178">
        <v>0</v>
      </c>
    </row>
    <row r="40" spans="1:70" ht="25" x14ac:dyDescent="0.25">
      <c r="A40" s="178">
        <v>0</v>
      </c>
      <c r="B40" s="178">
        <v>0</v>
      </c>
      <c r="C40" s="178">
        <v>0</v>
      </c>
      <c r="D40" s="178">
        <v>0</v>
      </c>
      <c r="E40" s="181">
        <v>1</v>
      </c>
      <c r="F40" s="178">
        <v>0</v>
      </c>
      <c r="G40" s="178">
        <v>0</v>
      </c>
      <c r="H40" s="178">
        <v>0</v>
      </c>
      <c r="I40" s="178">
        <v>0</v>
      </c>
      <c r="J40" s="178">
        <v>0</v>
      </c>
      <c r="K40" s="178">
        <v>0</v>
      </c>
      <c r="L40" s="181">
        <v>1</v>
      </c>
      <c r="M40" s="178">
        <v>0</v>
      </c>
      <c r="N40" s="178">
        <v>0</v>
      </c>
      <c r="O40" s="178">
        <v>0</v>
      </c>
      <c r="P40" s="178">
        <v>0</v>
      </c>
      <c r="Q40" s="178">
        <v>0</v>
      </c>
      <c r="R40" s="178">
        <v>0</v>
      </c>
      <c r="S40" s="181">
        <v>1</v>
      </c>
      <c r="T40" s="178">
        <v>0</v>
      </c>
      <c r="U40" s="178">
        <v>0</v>
      </c>
      <c r="V40" s="178">
        <v>0</v>
      </c>
      <c r="W40" s="178">
        <v>0</v>
      </c>
      <c r="X40" s="178">
        <v>0</v>
      </c>
      <c r="Y40" s="178">
        <v>0</v>
      </c>
      <c r="Z40" s="181">
        <v>1</v>
      </c>
      <c r="AA40" s="178">
        <v>0</v>
      </c>
      <c r="AB40" s="178">
        <v>0</v>
      </c>
      <c r="AC40" s="177" t="s">
        <v>248</v>
      </c>
      <c r="AD40" s="178">
        <v>0</v>
      </c>
      <c r="AE40" s="178">
        <v>0</v>
      </c>
      <c r="AF40" s="178">
        <v>0</v>
      </c>
      <c r="AG40" s="181">
        <v>1</v>
      </c>
      <c r="AH40" s="178">
        <v>0</v>
      </c>
      <c r="AI40" s="178">
        <v>0</v>
      </c>
      <c r="AJ40" s="177" t="s">
        <v>314</v>
      </c>
      <c r="AK40" s="179">
        <v>5.8897695496512462E-4</v>
      </c>
      <c r="AL40" s="179">
        <v>5.8897695496512462E-4</v>
      </c>
      <c r="AM40" s="178">
        <v>0</v>
      </c>
      <c r="AN40" s="182">
        <v>0.9999999983088026</v>
      </c>
      <c r="AO40" s="178">
        <v>0</v>
      </c>
      <c r="AP40" s="178">
        <v>0</v>
      </c>
      <c r="AQ40" s="177" t="s">
        <v>249</v>
      </c>
      <c r="AR40" s="178">
        <v>0</v>
      </c>
      <c r="AS40" s="178">
        <v>0</v>
      </c>
      <c r="AT40" s="178">
        <v>0</v>
      </c>
      <c r="AU40" s="181">
        <v>1</v>
      </c>
      <c r="AV40" s="178">
        <v>0</v>
      </c>
      <c r="AW40" s="178">
        <v>0</v>
      </c>
      <c r="AX40" s="178">
        <v>0</v>
      </c>
      <c r="AY40" s="178">
        <v>0</v>
      </c>
      <c r="AZ40" s="178">
        <v>0</v>
      </c>
      <c r="BA40" s="178">
        <v>0</v>
      </c>
      <c r="BB40" s="181">
        <v>1</v>
      </c>
      <c r="BC40" s="178">
        <v>0</v>
      </c>
      <c r="BD40" s="178">
        <v>0</v>
      </c>
      <c r="BE40" s="177" t="s">
        <v>227</v>
      </c>
      <c r="BF40" s="178">
        <v>0</v>
      </c>
      <c r="BG40" s="178">
        <v>0</v>
      </c>
      <c r="BH40" s="178">
        <v>0</v>
      </c>
      <c r="BI40" s="181">
        <v>1</v>
      </c>
      <c r="BJ40" s="178">
        <v>0</v>
      </c>
      <c r="BK40" s="178">
        <v>0</v>
      </c>
      <c r="BL40" s="177" t="s">
        <v>245</v>
      </c>
      <c r="BM40" s="179">
        <v>1.1173503758548075E-13</v>
      </c>
      <c r="BN40" s="179">
        <v>1.1173503758548075E-13</v>
      </c>
      <c r="BO40" s="178">
        <v>0</v>
      </c>
      <c r="BP40" s="182">
        <v>0.99999999998614419</v>
      </c>
      <c r="BQ40" s="178">
        <v>0</v>
      </c>
      <c r="BR40" s="178">
        <v>0</v>
      </c>
    </row>
    <row r="41" spans="1:70" ht="25" x14ac:dyDescent="0.25">
      <c r="A41" s="178">
        <v>0</v>
      </c>
      <c r="B41" s="178">
        <v>0</v>
      </c>
      <c r="C41" s="178">
        <v>0</v>
      </c>
      <c r="D41" s="178">
        <v>0</v>
      </c>
      <c r="E41" s="181">
        <v>1</v>
      </c>
      <c r="F41" s="178">
        <v>0</v>
      </c>
      <c r="G41" s="178">
        <v>0</v>
      </c>
      <c r="H41" s="178">
        <v>0</v>
      </c>
      <c r="I41" s="178">
        <v>0</v>
      </c>
      <c r="J41" s="178">
        <v>0</v>
      </c>
      <c r="K41" s="178">
        <v>0</v>
      </c>
      <c r="L41" s="181">
        <v>1</v>
      </c>
      <c r="M41" s="178">
        <v>0</v>
      </c>
      <c r="N41" s="178">
        <v>0</v>
      </c>
      <c r="O41" s="178">
        <v>0</v>
      </c>
      <c r="P41" s="178">
        <v>0</v>
      </c>
      <c r="Q41" s="178">
        <v>0</v>
      </c>
      <c r="R41" s="178">
        <v>0</v>
      </c>
      <c r="S41" s="181">
        <v>1</v>
      </c>
      <c r="T41" s="178">
        <v>0</v>
      </c>
      <c r="U41" s="178">
        <v>0</v>
      </c>
      <c r="V41" s="178">
        <v>0</v>
      </c>
      <c r="W41" s="178">
        <v>0</v>
      </c>
      <c r="X41" s="178">
        <v>0</v>
      </c>
      <c r="Y41" s="178">
        <v>0</v>
      </c>
      <c r="Z41" s="181">
        <v>1</v>
      </c>
      <c r="AA41" s="178">
        <v>0</v>
      </c>
      <c r="AB41" s="178">
        <v>0</v>
      </c>
      <c r="AC41" s="177" t="s">
        <v>255</v>
      </c>
      <c r="AD41" s="178">
        <v>0</v>
      </c>
      <c r="AE41" s="178">
        <v>0</v>
      </c>
      <c r="AF41" s="178">
        <v>0</v>
      </c>
      <c r="AG41" s="181">
        <v>1</v>
      </c>
      <c r="AH41" s="178">
        <v>0</v>
      </c>
      <c r="AI41" s="178">
        <v>0</v>
      </c>
      <c r="AJ41" s="177" t="s">
        <v>302</v>
      </c>
      <c r="AK41" s="179">
        <v>3.8305788047819167E-4</v>
      </c>
      <c r="AL41" s="179">
        <v>3.8305788047819167E-4</v>
      </c>
      <c r="AM41" s="178">
        <v>0</v>
      </c>
      <c r="AN41" s="182">
        <v>0.99999999919927152</v>
      </c>
      <c r="AO41" s="178">
        <v>0</v>
      </c>
      <c r="AP41" s="178">
        <v>0</v>
      </c>
      <c r="AQ41" s="177" t="s">
        <v>302</v>
      </c>
      <c r="AR41" s="178">
        <v>0</v>
      </c>
      <c r="AS41" s="178">
        <v>0</v>
      </c>
      <c r="AT41" s="178">
        <v>0</v>
      </c>
      <c r="AU41" s="181">
        <v>1</v>
      </c>
      <c r="AV41" s="178">
        <v>0</v>
      </c>
      <c r="AW41" s="178">
        <v>0</v>
      </c>
      <c r="AX41" s="178">
        <v>0</v>
      </c>
      <c r="AY41" s="178">
        <v>0</v>
      </c>
      <c r="AZ41" s="178">
        <v>0</v>
      </c>
      <c r="BA41" s="178">
        <v>0</v>
      </c>
      <c r="BB41" s="181">
        <v>1</v>
      </c>
      <c r="BC41" s="178">
        <v>0</v>
      </c>
      <c r="BD41" s="178">
        <v>0</v>
      </c>
      <c r="BE41" s="177" t="s">
        <v>280</v>
      </c>
      <c r="BF41" s="178">
        <v>0</v>
      </c>
      <c r="BG41" s="178">
        <v>0</v>
      </c>
      <c r="BH41" s="178">
        <v>0</v>
      </c>
      <c r="BI41" s="181">
        <v>1</v>
      </c>
      <c r="BJ41" s="178">
        <v>0</v>
      </c>
      <c r="BK41" s="178">
        <v>0</v>
      </c>
      <c r="BL41" s="177" t="s">
        <v>281</v>
      </c>
      <c r="BM41" s="179">
        <v>3.2617142957348216E-14</v>
      </c>
      <c r="BN41" s="179">
        <v>3.2617142957348216E-14</v>
      </c>
      <c r="BO41" s="178">
        <v>0</v>
      </c>
      <c r="BP41" s="181">
        <v>1</v>
      </c>
      <c r="BQ41" s="178">
        <v>0</v>
      </c>
      <c r="BR41" s="178">
        <v>0</v>
      </c>
    </row>
    <row r="42" spans="1:70" ht="25" x14ac:dyDescent="0.25">
      <c r="A42" s="178">
        <v>0</v>
      </c>
      <c r="B42" s="178">
        <v>0</v>
      </c>
      <c r="C42" s="178">
        <v>0</v>
      </c>
      <c r="D42" s="178">
        <v>0</v>
      </c>
      <c r="E42" s="181">
        <v>1</v>
      </c>
      <c r="F42" s="178">
        <v>0</v>
      </c>
      <c r="G42" s="178">
        <v>0</v>
      </c>
      <c r="H42" s="178">
        <v>0</v>
      </c>
      <c r="I42" s="178">
        <v>0</v>
      </c>
      <c r="J42" s="178">
        <v>0</v>
      </c>
      <c r="K42" s="178">
        <v>0</v>
      </c>
      <c r="L42" s="181">
        <v>1</v>
      </c>
      <c r="M42" s="178">
        <v>0</v>
      </c>
      <c r="N42" s="178">
        <v>0</v>
      </c>
      <c r="O42" s="178">
        <v>0</v>
      </c>
      <c r="P42" s="178">
        <v>0</v>
      </c>
      <c r="Q42" s="178">
        <v>0</v>
      </c>
      <c r="R42" s="178">
        <v>0</v>
      </c>
      <c r="S42" s="181">
        <v>1</v>
      </c>
      <c r="T42" s="178">
        <v>0</v>
      </c>
      <c r="U42" s="178">
        <v>0</v>
      </c>
      <c r="V42" s="178">
        <v>0</v>
      </c>
      <c r="W42" s="178">
        <v>0</v>
      </c>
      <c r="X42" s="178">
        <v>0</v>
      </c>
      <c r="Y42" s="178">
        <v>0</v>
      </c>
      <c r="Z42" s="181">
        <v>1</v>
      </c>
      <c r="AA42" s="178">
        <v>0</v>
      </c>
      <c r="AB42" s="178">
        <v>0</v>
      </c>
      <c r="AC42" s="177" t="s">
        <v>625</v>
      </c>
      <c r="AD42" s="178">
        <v>0</v>
      </c>
      <c r="AE42" s="178">
        <v>0</v>
      </c>
      <c r="AF42" s="178">
        <v>0</v>
      </c>
      <c r="AG42" s="181">
        <v>1</v>
      </c>
      <c r="AH42" s="178">
        <v>0</v>
      </c>
      <c r="AI42" s="178">
        <v>0</v>
      </c>
      <c r="AJ42" s="177" t="s">
        <v>218</v>
      </c>
      <c r="AK42" s="179">
        <v>2.5214781164632842E-4</v>
      </c>
      <c r="AL42" s="179">
        <v>2.5214781164632842E-4</v>
      </c>
      <c r="AM42" s="178">
        <v>0</v>
      </c>
      <c r="AN42" s="182">
        <v>0.99999999978542253</v>
      </c>
      <c r="AO42" s="178">
        <v>0</v>
      </c>
      <c r="AP42" s="178">
        <v>0</v>
      </c>
      <c r="AQ42" s="177" t="s">
        <v>326</v>
      </c>
      <c r="AR42" s="178">
        <v>0</v>
      </c>
      <c r="AS42" s="178">
        <v>0</v>
      </c>
      <c r="AT42" s="178">
        <v>0</v>
      </c>
      <c r="AU42" s="181">
        <v>1</v>
      </c>
      <c r="AV42" s="178">
        <v>0</v>
      </c>
      <c r="AW42" s="178">
        <v>0</v>
      </c>
      <c r="AX42" s="178">
        <v>0</v>
      </c>
      <c r="AY42" s="178">
        <v>0</v>
      </c>
      <c r="AZ42" s="178">
        <v>0</v>
      </c>
      <c r="BA42" s="178">
        <v>0</v>
      </c>
      <c r="BB42" s="181">
        <v>1</v>
      </c>
      <c r="BC42" s="178">
        <v>0</v>
      </c>
      <c r="BD42" s="178">
        <v>0</v>
      </c>
      <c r="BE42" s="177" t="s">
        <v>285</v>
      </c>
      <c r="BF42" s="178">
        <v>0</v>
      </c>
      <c r="BG42" s="178">
        <v>0</v>
      </c>
      <c r="BH42" s="178">
        <v>0</v>
      </c>
      <c r="BI42" s="181">
        <v>1</v>
      </c>
      <c r="BJ42" s="178">
        <v>0</v>
      </c>
      <c r="BK42" s="178">
        <v>0</v>
      </c>
      <c r="BL42" s="177" t="s">
        <v>242</v>
      </c>
      <c r="BM42" s="178">
        <v>0</v>
      </c>
      <c r="BN42" s="178">
        <v>0</v>
      </c>
      <c r="BO42" s="178">
        <v>0</v>
      </c>
      <c r="BP42" s="181">
        <v>1</v>
      </c>
      <c r="BQ42" s="178">
        <v>0</v>
      </c>
      <c r="BR42" s="178">
        <v>0</v>
      </c>
    </row>
    <row r="43" spans="1:70" ht="25" x14ac:dyDescent="0.25">
      <c r="A43" s="178">
        <v>0</v>
      </c>
      <c r="B43" s="178">
        <v>0</v>
      </c>
      <c r="C43" s="178">
        <v>0</v>
      </c>
      <c r="D43" s="178">
        <v>0</v>
      </c>
      <c r="E43" s="181">
        <v>1</v>
      </c>
      <c r="F43" s="178">
        <v>0</v>
      </c>
      <c r="G43" s="178">
        <v>0</v>
      </c>
      <c r="H43" s="178">
        <v>0</v>
      </c>
      <c r="I43" s="178">
        <v>0</v>
      </c>
      <c r="J43" s="178">
        <v>0</v>
      </c>
      <c r="K43" s="178">
        <v>0</v>
      </c>
      <c r="L43" s="181">
        <v>1</v>
      </c>
      <c r="M43" s="178">
        <v>0</v>
      </c>
      <c r="N43" s="178">
        <v>0</v>
      </c>
      <c r="O43" s="178">
        <v>0</v>
      </c>
      <c r="P43" s="178">
        <v>0</v>
      </c>
      <c r="Q43" s="178">
        <v>0</v>
      </c>
      <c r="R43" s="178">
        <v>0</v>
      </c>
      <c r="S43" s="181">
        <v>1</v>
      </c>
      <c r="T43" s="178">
        <v>0</v>
      </c>
      <c r="U43" s="178">
        <v>0</v>
      </c>
      <c r="V43" s="178">
        <v>0</v>
      </c>
      <c r="W43" s="178">
        <v>0</v>
      </c>
      <c r="X43" s="178">
        <v>0</v>
      </c>
      <c r="Y43" s="178">
        <v>0</v>
      </c>
      <c r="Z43" s="181">
        <v>1</v>
      </c>
      <c r="AA43" s="178">
        <v>0</v>
      </c>
      <c r="AB43" s="178">
        <v>0</v>
      </c>
      <c r="AC43" s="177" t="s">
        <v>237</v>
      </c>
      <c r="AD43" s="178">
        <v>0</v>
      </c>
      <c r="AE43" s="178">
        <v>0</v>
      </c>
      <c r="AF43" s="178">
        <v>0</v>
      </c>
      <c r="AG43" s="181">
        <v>1</v>
      </c>
      <c r="AH43" s="178">
        <v>0</v>
      </c>
      <c r="AI43" s="178">
        <v>0</v>
      </c>
      <c r="AJ43" s="177" t="s">
        <v>331</v>
      </c>
      <c r="AK43" s="179">
        <v>8.2905506952496156E-5</v>
      </c>
      <c r="AL43" s="178">
        <v>0</v>
      </c>
      <c r="AM43" s="179">
        <v>8.2905506952496156E-5</v>
      </c>
      <c r="AN43" s="182">
        <v>0.99999999997814748</v>
      </c>
      <c r="AO43" s="181">
        <v>1</v>
      </c>
      <c r="AP43" s="179">
        <v>1.9272486659448164E-10</v>
      </c>
      <c r="AQ43" s="177" t="s">
        <v>309</v>
      </c>
      <c r="AR43" s="178">
        <v>0</v>
      </c>
      <c r="AS43" s="178">
        <v>0</v>
      </c>
      <c r="AT43" s="178">
        <v>0</v>
      </c>
      <c r="AU43" s="181">
        <v>1</v>
      </c>
      <c r="AV43" s="178">
        <v>0</v>
      </c>
      <c r="AW43" s="178">
        <v>0</v>
      </c>
      <c r="AX43" s="178">
        <v>0</v>
      </c>
      <c r="AY43" s="178">
        <v>0</v>
      </c>
      <c r="AZ43" s="178">
        <v>0</v>
      </c>
      <c r="BA43" s="178">
        <v>0</v>
      </c>
      <c r="BB43" s="181">
        <v>1</v>
      </c>
      <c r="BC43" s="178">
        <v>0</v>
      </c>
      <c r="BD43" s="178">
        <v>0</v>
      </c>
      <c r="BE43" s="177" t="s">
        <v>294</v>
      </c>
      <c r="BF43" s="178">
        <v>0</v>
      </c>
      <c r="BG43" s="178">
        <v>0</v>
      </c>
      <c r="BH43" s="178">
        <v>0</v>
      </c>
      <c r="BI43" s="181">
        <v>1</v>
      </c>
      <c r="BJ43" s="178">
        <v>0</v>
      </c>
      <c r="BK43" s="178">
        <v>0</v>
      </c>
      <c r="BL43" s="177" t="s">
        <v>248</v>
      </c>
      <c r="BM43" s="178">
        <v>0</v>
      </c>
      <c r="BN43" s="178">
        <v>0</v>
      </c>
      <c r="BO43" s="178">
        <v>0</v>
      </c>
      <c r="BP43" s="181">
        <v>1</v>
      </c>
      <c r="BQ43" s="178">
        <v>0</v>
      </c>
      <c r="BR43" s="178">
        <v>0</v>
      </c>
    </row>
    <row r="44" spans="1:70" ht="25" x14ac:dyDescent="0.25">
      <c r="A44" s="178">
        <v>0</v>
      </c>
      <c r="B44" s="178">
        <v>0</v>
      </c>
      <c r="C44" s="178">
        <v>0</v>
      </c>
      <c r="D44" s="178">
        <v>0</v>
      </c>
      <c r="E44" s="181">
        <v>1</v>
      </c>
      <c r="F44" s="178">
        <v>0</v>
      </c>
      <c r="G44" s="178">
        <v>0</v>
      </c>
      <c r="H44" s="178">
        <v>0</v>
      </c>
      <c r="I44" s="178">
        <v>0</v>
      </c>
      <c r="J44" s="178">
        <v>0</v>
      </c>
      <c r="K44" s="178">
        <v>0</v>
      </c>
      <c r="L44" s="181">
        <v>1</v>
      </c>
      <c r="M44" s="178">
        <v>0</v>
      </c>
      <c r="N44" s="178">
        <v>0</v>
      </c>
      <c r="O44" s="178">
        <v>0</v>
      </c>
      <c r="P44" s="178">
        <v>0</v>
      </c>
      <c r="Q44" s="178">
        <v>0</v>
      </c>
      <c r="R44" s="178">
        <v>0</v>
      </c>
      <c r="S44" s="181">
        <v>1</v>
      </c>
      <c r="T44" s="178">
        <v>0</v>
      </c>
      <c r="U44" s="178">
        <v>0</v>
      </c>
      <c r="V44" s="179" t="s">
        <v>308</v>
      </c>
      <c r="W44" s="178">
        <v>0</v>
      </c>
      <c r="X44" s="178">
        <v>0</v>
      </c>
      <c r="Y44" s="178">
        <v>0</v>
      </c>
      <c r="Z44" s="181">
        <v>1</v>
      </c>
      <c r="AA44" s="178">
        <v>0</v>
      </c>
      <c r="AB44" s="178">
        <v>0</v>
      </c>
      <c r="AC44" s="177" t="s">
        <v>268</v>
      </c>
      <c r="AD44" s="178">
        <v>0</v>
      </c>
      <c r="AE44" s="178">
        <v>0</v>
      </c>
      <c r="AF44" s="178">
        <v>0</v>
      </c>
      <c r="AG44" s="181">
        <v>1</v>
      </c>
      <c r="AH44" s="178">
        <v>0</v>
      </c>
      <c r="AI44" s="178">
        <v>0</v>
      </c>
      <c r="AJ44" s="177" t="s">
        <v>224</v>
      </c>
      <c r="AK44" s="179">
        <v>4.6999793174086673E-6</v>
      </c>
      <c r="AL44" s="179">
        <v>4.6999793174086673E-6</v>
      </c>
      <c r="AM44" s="178">
        <v>0</v>
      </c>
      <c r="AN44" s="182">
        <v>0.99999999998907318</v>
      </c>
      <c r="AO44" s="178">
        <v>0</v>
      </c>
      <c r="AP44" s="178">
        <v>0</v>
      </c>
      <c r="AQ44" s="177" t="s">
        <v>282</v>
      </c>
      <c r="AR44" s="178">
        <v>0</v>
      </c>
      <c r="AS44" s="178">
        <v>0</v>
      </c>
      <c r="AT44" s="178">
        <v>0</v>
      </c>
      <c r="AU44" s="181">
        <v>1</v>
      </c>
      <c r="AV44" s="178">
        <v>0</v>
      </c>
      <c r="AW44" s="178">
        <v>0</v>
      </c>
      <c r="AX44" s="178">
        <v>0</v>
      </c>
      <c r="AY44" s="178">
        <v>0</v>
      </c>
      <c r="AZ44" s="178">
        <v>0</v>
      </c>
      <c r="BA44" s="178">
        <v>0</v>
      </c>
      <c r="BB44" s="181">
        <v>1</v>
      </c>
      <c r="BC44" s="178">
        <v>0</v>
      </c>
      <c r="BD44" s="178">
        <v>0</v>
      </c>
      <c r="BE44" s="177" t="s">
        <v>297</v>
      </c>
      <c r="BF44" s="178">
        <v>0</v>
      </c>
      <c r="BG44" s="178">
        <v>0</v>
      </c>
      <c r="BH44" s="178">
        <v>0</v>
      </c>
      <c r="BI44" s="181">
        <v>1</v>
      </c>
      <c r="BJ44" s="178">
        <v>0</v>
      </c>
      <c r="BK44" s="178">
        <v>0</v>
      </c>
      <c r="BL44" s="177" t="s">
        <v>255</v>
      </c>
      <c r="BM44" s="178">
        <v>0</v>
      </c>
      <c r="BN44" s="178">
        <v>0</v>
      </c>
      <c r="BO44" s="178">
        <v>0</v>
      </c>
      <c r="BP44" s="181">
        <v>1</v>
      </c>
      <c r="BQ44" s="178">
        <v>0</v>
      </c>
      <c r="BR44" s="178">
        <v>0</v>
      </c>
    </row>
    <row r="45" spans="1:70" ht="25" x14ac:dyDescent="0.25">
      <c r="A45" s="178">
        <v>0</v>
      </c>
      <c r="B45" s="178">
        <v>0</v>
      </c>
      <c r="C45" s="178">
        <v>0</v>
      </c>
      <c r="D45" s="178">
        <v>0</v>
      </c>
      <c r="E45" s="181">
        <v>1</v>
      </c>
      <c r="F45" s="178">
        <v>0</v>
      </c>
      <c r="G45" s="178">
        <v>0</v>
      </c>
      <c r="H45" s="179" t="s">
        <v>308</v>
      </c>
      <c r="I45" s="178">
        <v>0</v>
      </c>
      <c r="J45" s="178">
        <v>0</v>
      </c>
      <c r="K45" s="178">
        <v>0</v>
      </c>
      <c r="L45" s="181">
        <v>1</v>
      </c>
      <c r="M45" s="178">
        <v>0</v>
      </c>
      <c r="N45" s="178">
        <v>0</v>
      </c>
      <c r="O45" s="178">
        <v>0</v>
      </c>
      <c r="P45" s="178">
        <v>0</v>
      </c>
      <c r="Q45" s="178">
        <v>0</v>
      </c>
      <c r="R45" s="178">
        <v>0</v>
      </c>
      <c r="S45" s="181">
        <v>1</v>
      </c>
      <c r="T45" s="178">
        <v>0</v>
      </c>
      <c r="U45" s="178">
        <v>0</v>
      </c>
      <c r="V45" s="177" t="s">
        <v>330</v>
      </c>
      <c r="W45" s="178">
        <v>0</v>
      </c>
      <c r="X45" s="178">
        <v>0</v>
      </c>
      <c r="Y45" s="178">
        <v>0</v>
      </c>
      <c r="Z45" s="181">
        <v>1</v>
      </c>
      <c r="AA45" s="178">
        <v>0</v>
      </c>
      <c r="AB45" s="178">
        <v>0</v>
      </c>
      <c r="AC45" s="177" t="s">
        <v>221</v>
      </c>
      <c r="AD45" s="178">
        <v>0</v>
      </c>
      <c r="AE45" s="178">
        <v>0</v>
      </c>
      <c r="AF45" s="178">
        <v>0</v>
      </c>
      <c r="AG45" s="181">
        <v>1</v>
      </c>
      <c r="AH45" s="178">
        <v>0</v>
      </c>
      <c r="AI45" s="178">
        <v>0</v>
      </c>
      <c r="AJ45" s="177" t="s">
        <v>316</v>
      </c>
      <c r="AK45" s="179">
        <v>1.9211524902215717E-6</v>
      </c>
      <c r="AL45" s="178">
        <v>0</v>
      </c>
      <c r="AM45" s="179">
        <v>1.9211524902215717E-6</v>
      </c>
      <c r="AN45" s="182">
        <v>0.99999999999353917</v>
      </c>
      <c r="AO45" s="181">
        <v>1</v>
      </c>
      <c r="AP45" s="179">
        <v>4.4659742277163749E-12</v>
      </c>
      <c r="AQ45" s="177" t="s">
        <v>215</v>
      </c>
      <c r="AR45" s="178">
        <v>0</v>
      </c>
      <c r="AS45" s="178">
        <v>0</v>
      </c>
      <c r="AT45" s="178">
        <v>0</v>
      </c>
      <c r="AU45" s="181">
        <v>1</v>
      </c>
      <c r="AV45" s="178">
        <v>0</v>
      </c>
      <c r="AW45" s="178">
        <v>0</v>
      </c>
      <c r="AX45" s="179" t="s">
        <v>308</v>
      </c>
      <c r="AY45" s="178">
        <v>0</v>
      </c>
      <c r="AZ45" s="178">
        <v>0</v>
      </c>
      <c r="BA45" s="178">
        <v>0</v>
      </c>
      <c r="BB45" s="181">
        <v>1</v>
      </c>
      <c r="BC45" s="178">
        <v>0</v>
      </c>
      <c r="BD45" s="178">
        <v>0</v>
      </c>
      <c r="BE45" s="178">
        <v>0</v>
      </c>
      <c r="BF45" s="178">
        <v>0</v>
      </c>
      <c r="BG45" s="178">
        <v>0</v>
      </c>
      <c r="BH45" s="178">
        <v>0</v>
      </c>
      <c r="BI45" s="181">
        <v>1</v>
      </c>
      <c r="BJ45" s="178">
        <v>0</v>
      </c>
      <c r="BK45" s="178">
        <v>0</v>
      </c>
      <c r="BL45" s="177" t="s">
        <v>625</v>
      </c>
      <c r="BM45" s="178">
        <v>0</v>
      </c>
      <c r="BN45" s="178">
        <v>0</v>
      </c>
      <c r="BO45" s="178">
        <v>0</v>
      </c>
      <c r="BP45" s="181">
        <v>1</v>
      </c>
      <c r="BQ45" s="178">
        <v>0</v>
      </c>
      <c r="BR45" s="178">
        <v>0</v>
      </c>
    </row>
    <row r="46" spans="1:70" x14ac:dyDescent="0.25">
      <c r="A46" s="178">
        <v>0</v>
      </c>
      <c r="B46" s="178">
        <v>0</v>
      </c>
      <c r="C46" s="178">
        <v>0</v>
      </c>
      <c r="D46" s="178">
        <v>0</v>
      </c>
      <c r="E46" s="181">
        <v>1</v>
      </c>
      <c r="F46" s="178">
        <v>0</v>
      </c>
      <c r="G46" s="178">
        <v>0</v>
      </c>
      <c r="H46" s="177" t="s">
        <v>330</v>
      </c>
      <c r="I46" s="178">
        <v>0</v>
      </c>
      <c r="J46" s="178">
        <v>0</v>
      </c>
      <c r="K46" s="178">
        <v>0</v>
      </c>
      <c r="L46" s="181">
        <v>1</v>
      </c>
      <c r="M46" s="178">
        <v>0</v>
      </c>
      <c r="N46" s="178">
        <v>0</v>
      </c>
      <c r="O46" s="178">
        <v>0</v>
      </c>
      <c r="P46" s="178">
        <v>0</v>
      </c>
      <c r="Q46" s="178">
        <v>0</v>
      </c>
      <c r="R46" s="178">
        <v>0</v>
      </c>
      <c r="S46" s="181">
        <v>1</v>
      </c>
      <c r="T46" s="178">
        <v>0</v>
      </c>
      <c r="U46" s="178">
        <v>0</v>
      </c>
      <c r="V46" s="177" t="s">
        <v>232</v>
      </c>
      <c r="W46" s="178">
        <v>0</v>
      </c>
      <c r="X46" s="178">
        <v>0</v>
      </c>
      <c r="Y46" s="178">
        <v>0</v>
      </c>
      <c r="Z46" s="181">
        <v>1</v>
      </c>
      <c r="AA46" s="178">
        <v>0</v>
      </c>
      <c r="AB46" s="178">
        <v>0</v>
      </c>
      <c r="AC46" s="177" t="s">
        <v>227</v>
      </c>
      <c r="AD46" s="178">
        <v>0</v>
      </c>
      <c r="AE46" s="178">
        <v>0</v>
      </c>
      <c r="AF46" s="178">
        <v>0</v>
      </c>
      <c r="AG46" s="181">
        <v>1</v>
      </c>
      <c r="AH46" s="178">
        <v>0</v>
      </c>
      <c r="AI46" s="178">
        <v>0</v>
      </c>
      <c r="AJ46" s="177" t="s">
        <v>234</v>
      </c>
      <c r="AK46" s="179">
        <v>1.3092308858003735E-6</v>
      </c>
      <c r="AL46" s="179">
        <v>1.3092308858003735E-6</v>
      </c>
      <c r="AM46" s="178">
        <v>0</v>
      </c>
      <c r="AN46" s="182">
        <v>0.99999999999658262</v>
      </c>
      <c r="AO46" s="178">
        <v>0</v>
      </c>
      <c r="AP46" s="178">
        <v>0</v>
      </c>
      <c r="AQ46" s="177" t="s">
        <v>269</v>
      </c>
      <c r="AR46" s="178">
        <v>0</v>
      </c>
      <c r="AS46" s="178">
        <v>0</v>
      </c>
      <c r="AT46" s="178">
        <v>0</v>
      </c>
      <c r="AU46" s="181">
        <v>1</v>
      </c>
      <c r="AV46" s="178">
        <v>0</v>
      </c>
      <c r="AW46" s="178">
        <v>0</v>
      </c>
      <c r="AX46" s="177" t="s">
        <v>330</v>
      </c>
      <c r="AY46" s="178">
        <v>0</v>
      </c>
      <c r="AZ46" s="178">
        <v>0</v>
      </c>
      <c r="BA46" s="178">
        <v>0</v>
      </c>
      <c r="BB46" s="181">
        <v>1</v>
      </c>
      <c r="BC46" s="178">
        <v>0</v>
      </c>
      <c r="BD46" s="178">
        <v>0</v>
      </c>
      <c r="BE46" s="178">
        <v>0</v>
      </c>
      <c r="BF46" s="178">
        <v>0</v>
      </c>
      <c r="BG46" s="178">
        <v>0</v>
      </c>
      <c r="BH46" s="178">
        <v>0</v>
      </c>
      <c r="BI46" s="181">
        <v>1</v>
      </c>
      <c r="BJ46" s="178">
        <v>0</v>
      </c>
      <c r="BK46" s="178">
        <v>0</v>
      </c>
      <c r="BL46" s="177" t="s">
        <v>237</v>
      </c>
      <c r="BM46" s="178">
        <v>0</v>
      </c>
      <c r="BN46" s="178">
        <v>0</v>
      </c>
      <c r="BO46" s="178">
        <v>0</v>
      </c>
      <c r="BP46" s="181">
        <v>1</v>
      </c>
      <c r="BQ46" s="178">
        <v>0</v>
      </c>
      <c r="BR46" s="178">
        <v>0</v>
      </c>
    </row>
    <row r="47" spans="1:70" ht="25" x14ac:dyDescent="0.25">
      <c r="A47" s="178">
        <v>0</v>
      </c>
      <c r="B47" s="178">
        <v>0</v>
      </c>
      <c r="C47" s="178">
        <v>0</v>
      </c>
      <c r="D47" s="178">
        <v>0</v>
      </c>
      <c r="E47" s="181">
        <v>1</v>
      </c>
      <c r="F47" s="178">
        <v>0</v>
      </c>
      <c r="G47" s="178">
        <v>0</v>
      </c>
      <c r="H47" s="177" t="s">
        <v>287</v>
      </c>
      <c r="I47" s="178">
        <v>0</v>
      </c>
      <c r="J47" s="178">
        <v>0</v>
      </c>
      <c r="K47" s="178">
        <v>0</v>
      </c>
      <c r="L47" s="181">
        <v>1</v>
      </c>
      <c r="M47" s="178">
        <v>0</v>
      </c>
      <c r="N47" s="178">
        <v>0</v>
      </c>
      <c r="O47" s="179" t="s">
        <v>308</v>
      </c>
      <c r="P47" s="178">
        <v>0</v>
      </c>
      <c r="Q47" s="178">
        <v>0</v>
      </c>
      <c r="R47" s="178">
        <v>0</v>
      </c>
      <c r="S47" s="181">
        <v>1</v>
      </c>
      <c r="T47" s="178">
        <v>0</v>
      </c>
      <c r="U47" s="178">
        <v>0</v>
      </c>
      <c r="V47" s="177" t="s">
        <v>287</v>
      </c>
      <c r="W47" s="178">
        <v>0</v>
      </c>
      <c r="X47" s="178">
        <v>0</v>
      </c>
      <c r="Y47" s="178">
        <v>0</v>
      </c>
      <c r="Z47" s="181">
        <v>1</v>
      </c>
      <c r="AA47" s="178">
        <v>0</v>
      </c>
      <c r="AB47" s="178">
        <v>0</v>
      </c>
      <c r="AC47" s="177" t="s">
        <v>280</v>
      </c>
      <c r="AD47" s="178">
        <v>0</v>
      </c>
      <c r="AE47" s="178">
        <v>0</v>
      </c>
      <c r="AF47" s="178">
        <v>0</v>
      </c>
      <c r="AG47" s="181">
        <v>1</v>
      </c>
      <c r="AH47" s="178">
        <v>0</v>
      </c>
      <c r="AI47" s="178">
        <v>0</v>
      </c>
      <c r="AJ47" s="177" t="s">
        <v>247</v>
      </c>
      <c r="AK47" s="179">
        <v>8.6580397623363155E-7</v>
      </c>
      <c r="AL47" s="179">
        <v>8.6580397623363155E-7</v>
      </c>
      <c r="AM47" s="178">
        <v>0</v>
      </c>
      <c r="AN47" s="182">
        <v>0.99999999999859523</v>
      </c>
      <c r="AO47" s="178">
        <v>0</v>
      </c>
      <c r="AP47" s="178">
        <v>0</v>
      </c>
      <c r="AQ47" s="177" t="s">
        <v>247</v>
      </c>
      <c r="AR47" s="178">
        <v>0</v>
      </c>
      <c r="AS47" s="178">
        <v>0</v>
      </c>
      <c r="AT47" s="178">
        <v>0</v>
      </c>
      <c r="AU47" s="181">
        <v>1</v>
      </c>
      <c r="AV47" s="178">
        <v>0</v>
      </c>
      <c r="AW47" s="178">
        <v>0</v>
      </c>
      <c r="AX47" s="177" t="s">
        <v>287</v>
      </c>
      <c r="AY47" s="178">
        <v>0</v>
      </c>
      <c r="AZ47" s="178">
        <v>0</v>
      </c>
      <c r="BA47" s="178">
        <v>0</v>
      </c>
      <c r="BB47" s="181">
        <v>1</v>
      </c>
      <c r="BC47" s="178">
        <v>0</v>
      </c>
      <c r="BD47" s="178">
        <v>0</v>
      </c>
      <c r="BE47" s="178">
        <v>0</v>
      </c>
      <c r="BF47" s="178">
        <v>0</v>
      </c>
      <c r="BG47" s="178">
        <v>0</v>
      </c>
      <c r="BH47" s="178">
        <v>0</v>
      </c>
      <c r="BI47" s="181">
        <v>1</v>
      </c>
      <c r="BJ47" s="178">
        <v>0</v>
      </c>
      <c r="BK47" s="178">
        <v>0</v>
      </c>
      <c r="BL47" s="177" t="s">
        <v>268</v>
      </c>
      <c r="BM47" s="178">
        <v>0</v>
      </c>
      <c r="BN47" s="178">
        <v>0</v>
      </c>
      <c r="BO47" s="178">
        <v>0</v>
      </c>
      <c r="BP47" s="181">
        <v>1</v>
      </c>
      <c r="BQ47" s="178">
        <v>0</v>
      </c>
      <c r="BR47" s="178">
        <v>0</v>
      </c>
    </row>
    <row r="48" spans="1:70" ht="25" x14ac:dyDescent="0.25">
      <c r="A48" s="178">
        <v>0</v>
      </c>
      <c r="B48" s="178">
        <v>0</v>
      </c>
      <c r="C48" s="178">
        <v>0</v>
      </c>
      <c r="D48" s="178">
        <v>0</v>
      </c>
      <c r="E48" s="181">
        <v>1</v>
      </c>
      <c r="F48" s="178">
        <v>0</v>
      </c>
      <c r="G48" s="178">
        <v>0</v>
      </c>
      <c r="H48" s="177" t="s">
        <v>249</v>
      </c>
      <c r="I48" s="178">
        <v>0</v>
      </c>
      <c r="J48" s="178">
        <v>0</v>
      </c>
      <c r="K48" s="178">
        <v>0</v>
      </c>
      <c r="L48" s="181">
        <v>1</v>
      </c>
      <c r="M48" s="178">
        <v>0</v>
      </c>
      <c r="N48" s="178">
        <v>0</v>
      </c>
      <c r="O48" s="177" t="s">
        <v>330</v>
      </c>
      <c r="P48" s="178">
        <v>0</v>
      </c>
      <c r="Q48" s="178">
        <v>0</v>
      </c>
      <c r="R48" s="178">
        <v>0</v>
      </c>
      <c r="S48" s="181">
        <v>1</v>
      </c>
      <c r="T48" s="178">
        <v>0</v>
      </c>
      <c r="U48" s="178">
        <v>0</v>
      </c>
      <c r="V48" s="177" t="s">
        <v>249</v>
      </c>
      <c r="W48" s="178">
        <v>0</v>
      </c>
      <c r="X48" s="178">
        <v>0</v>
      </c>
      <c r="Y48" s="178">
        <v>0</v>
      </c>
      <c r="Z48" s="181">
        <v>1</v>
      </c>
      <c r="AA48" s="178">
        <v>0</v>
      </c>
      <c r="AB48" s="178">
        <v>0</v>
      </c>
      <c r="AC48" s="177" t="s">
        <v>285</v>
      </c>
      <c r="AD48" s="178">
        <v>0</v>
      </c>
      <c r="AE48" s="178">
        <v>0</v>
      </c>
      <c r="AF48" s="178">
        <v>0</v>
      </c>
      <c r="AG48" s="181">
        <v>1</v>
      </c>
      <c r="AH48" s="178">
        <v>0</v>
      </c>
      <c r="AI48" s="178">
        <v>0</v>
      </c>
      <c r="AJ48" s="177" t="s">
        <v>305</v>
      </c>
      <c r="AK48" s="179">
        <v>4.35346631887573E-7</v>
      </c>
      <c r="AL48" s="179">
        <v>4.35346631887573E-7</v>
      </c>
      <c r="AM48" s="178">
        <v>0</v>
      </c>
      <c r="AN48" s="182">
        <v>0.9999999999996072</v>
      </c>
      <c r="AO48" s="178">
        <v>0</v>
      </c>
      <c r="AP48" s="178">
        <v>0</v>
      </c>
      <c r="AQ48" s="177" t="s">
        <v>340</v>
      </c>
      <c r="AR48" s="178">
        <v>0</v>
      </c>
      <c r="AS48" s="178">
        <v>0</v>
      </c>
      <c r="AT48" s="178">
        <v>0</v>
      </c>
      <c r="AU48" s="181">
        <v>1</v>
      </c>
      <c r="AV48" s="178">
        <v>0</v>
      </c>
      <c r="AW48" s="178">
        <v>0</v>
      </c>
      <c r="AX48" s="177" t="s">
        <v>249</v>
      </c>
      <c r="AY48" s="178">
        <v>0</v>
      </c>
      <c r="AZ48" s="178">
        <v>0</v>
      </c>
      <c r="BA48" s="178">
        <v>0</v>
      </c>
      <c r="BB48" s="181">
        <v>1</v>
      </c>
      <c r="BC48" s="178">
        <v>0</v>
      </c>
      <c r="BD48" s="178">
        <v>0</v>
      </c>
      <c r="BE48" s="178">
        <v>0</v>
      </c>
      <c r="BF48" s="178">
        <v>0</v>
      </c>
      <c r="BG48" s="178">
        <v>0</v>
      </c>
      <c r="BH48" s="178">
        <v>0</v>
      </c>
      <c r="BI48" s="181">
        <v>1</v>
      </c>
      <c r="BJ48" s="178">
        <v>0</v>
      </c>
      <c r="BK48" s="178">
        <v>0</v>
      </c>
      <c r="BL48" s="177" t="s">
        <v>221</v>
      </c>
      <c r="BM48" s="178">
        <v>0</v>
      </c>
      <c r="BN48" s="178">
        <v>0</v>
      </c>
      <c r="BO48" s="178">
        <v>0</v>
      </c>
      <c r="BP48" s="181">
        <v>1</v>
      </c>
      <c r="BQ48" s="178">
        <v>0</v>
      </c>
      <c r="BR48" s="178">
        <v>0</v>
      </c>
    </row>
    <row r="49" spans="1:70" x14ac:dyDescent="0.25">
      <c r="A49" s="179" t="s">
        <v>308</v>
      </c>
      <c r="B49" s="178">
        <v>0</v>
      </c>
      <c r="C49" s="178">
        <v>0</v>
      </c>
      <c r="D49" s="178">
        <v>0</v>
      </c>
      <c r="E49" s="181">
        <v>1</v>
      </c>
      <c r="F49" s="178">
        <v>0</v>
      </c>
      <c r="G49" s="178">
        <v>0</v>
      </c>
      <c r="H49" s="177" t="s">
        <v>302</v>
      </c>
      <c r="I49" s="178">
        <v>0</v>
      </c>
      <c r="J49" s="178">
        <v>0</v>
      </c>
      <c r="K49" s="178">
        <v>0</v>
      </c>
      <c r="L49" s="181">
        <v>1</v>
      </c>
      <c r="M49" s="178">
        <v>0</v>
      </c>
      <c r="N49" s="178">
        <v>0</v>
      </c>
      <c r="O49" s="177" t="s">
        <v>287</v>
      </c>
      <c r="P49" s="178">
        <v>0</v>
      </c>
      <c r="Q49" s="178">
        <v>0</v>
      </c>
      <c r="R49" s="178">
        <v>0</v>
      </c>
      <c r="S49" s="181">
        <v>1</v>
      </c>
      <c r="T49" s="178">
        <v>0</v>
      </c>
      <c r="U49" s="178">
        <v>0</v>
      </c>
      <c r="V49" s="177" t="s">
        <v>302</v>
      </c>
      <c r="W49" s="178">
        <v>0</v>
      </c>
      <c r="X49" s="178">
        <v>0</v>
      </c>
      <c r="Y49" s="178">
        <v>0</v>
      </c>
      <c r="Z49" s="181">
        <v>1</v>
      </c>
      <c r="AA49" s="178">
        <v>0</v>
      </c>
      <c r="AB49" s="178">
        <v>0</v>
      </c>
      <c r="AC49" s="177" t="s">
        <v>294</v>
      </c>
      <c r="AD49" s="178">
        <v>0</v>
      </c>
      <c r="AE49" s="178">
        <v>0</v>
      </c>
      <c r="AF49" s="178">
        <v>0</v>
      </c>
      <c r="AG49" s="181">
        <v>1</v>
      </c>
      <c r="AH49" s="178">
        <v>0</v>
      </c>
      <c r="AI49" s="178">
        <v>0</v>
      </c>
      <c r="AJ49" s="177" t="s">
        <v>328</v>
      </c>
      <c r="AK49" s="179">
        <v>1.6899437369550999E-7</v>
      </c>
      <c r="AL49" s="178">
        <v>0</v>
      </c>
      <c r="AM49" s="179">
        <v>1.6899437369550999E-7</v>
      </c>
      <c r="AN49" s="181">
        <v>1</v>
      </c>
      <c r="AO49" s="181">
        <v>1</v>
      </c>
      <c r="AP49" s="179">
        <v>3.9284987599613883E-13</v>
      </c>
      <c r="AQ49" s="177" t="s">
        <v>265</v>
      </c>
      <c r="AR49" s="178">
        <v>0</v>
      </c>
      <c r="AS49" s="178">
        <v>0</v>
      </c>
      <c r="AT49" s="178">
        <v>0</v>
      </c>
      <c r="AU49" s="181">
        <v>1</v>
      </c>
      <c r="AV49" s="178">
        <v>0</v>
      </c>
      <c r="AW49" s="178">
        <v>0</v>
      </c>
      <c r="AX49" s="177" t="s">
        <v>302</v>
      </c>
      <c r="AY49" s="178">
        <v>0</v>
      </c>
      <c r="AZ49" s="178">
        <v>0</v>
      </c>
      <c r="BA49" s="178">
        <v>0</v>
      </c>
      <c r="BB49" s="181">
        <v>1</v>
      </c>
      <c r="BC49" s="178">
        <v>0</v>
      </c>
      <c r="BD49" s="178">
        <v>0</v>
      </c>
      <c r="BE49" s="178">
        <v>0</v>
      </c>
      <c r="BF49" s="178">
        <v>0</v>
      </c>
      <c r="BG49" s="178">
        <v>0</v>
      </c>
      <c r="BH49" s="178">
        <v>0</v>
      </c>
      <c r="BI49" s="181">
        <v>1</v>
      </c>
      <c r="BJ49" s="178">
        <v>0</v>
      </c>
      <c r="BK49" s="178">
        <v>0</v>
      </c>
      <c r="BL49" s="177" t="s">
        <v>227</v>
      </c>
      <c r="BM49" s="178">
        <v>0</v>
      </c>
      <c r="BN49" s="178">
        <v>0</v>
      </c>
      <c r="BO49" s="178">
        <v>0</v>
      </c>
      <c r="BP49" s="181">
        <v>1</v>
      </c>
      <c r="BQ49" s="178">
        <v>0</v>
      </c>
      <c r="BR49" s="178">
        <v>0</v>
      </c>
    </row>
    <row r="50" spans="1:70" ht="25" x14ac:dyDescent="0.25">
      <c r="A50" s="177" t="s">
        <v>330</v>
      </c>
      <c r="B50" s="178">
        <v>0</v>
      </c>
      <c r="C50" s="178">
        <v>0</v>
      </c>
      <c r="D50" s="178">
        <v>0</v>
      </c>
      <c r="E50" s="181">
        <v>1</v>
      </c>
      <c r="F50" s="178">
        <v>0</v>
      </c>
      <c r="G50" s="178">
        <v>0</v>
      </c>
      <c r="H50" s="177" t="s">
        <v>326</v>
      </c>
      <c r="I50" s="178">
        <v>0</v>
      </c>
      <c r="J50" s="178">
        <v>0</v>
      </c>
      <c r="K50" s="178">
        <v>0</v>
      </c>
      <c r="L50" s="181">
        <v>1</v>
      </c>
      <c r="M50" s="178">
        <v>0</v>
      </c>
      <c r="N50" s="178">
        <v>0</v>
      </c>
      <c r="O50" s="177" t="s">
        <v>249</v>
      </c>
      <c r="P50" s="178">
        <v>0</v>
      </c>
      <c r="Q50" s="178">
        <v>0</v>
      </c>
      <c r="R50" s="178">
        <v>0</v>
      </c>
      <c r="S50" s="181">
        <v>1</v>
      </c>
      <c r="T50" s="178">
        <v>0</v>
      </c>
      <c r="U50" s="178">
        <v>0</v>
      </c>
      <c r="V50" s="177" t="s">
        <v>326</v>
      </c>
      <c r="W50" s="178">
        <v>0</v>
      </c>
      <c r="X50" s="178">
        <v>0</v>
      </c>
      <c r="Y50" s="178">
        <v>0</v>
      </c>
      <c r="Z50" s="181">
        <v>1</v>
      </c>
      <c r="AA50" s="178">
        <v>0</v>
      </c>
      <c r="AB50" s="178">
        <v>0</v>
      </c>
      <c r="AC50" s="177" t="s">
        <v>297</v>
      </c>
      <c r="AD50" s="178">
        <v>0</v>
      </c>
      <c r="AE50" s="178">
        <v>0</v>
      </c>
      <c r="AF50" s="178">
        <v>0</v>
      </c>
      <c r="AG50" s="181">
        <v>1</v>
      </c>
      <c r="AH50" s="178">
        <v>0</v>
      </c>
      <c r="AI50" s="178">
        <v>0</v>
      </c>
      <c r="AJ50" s="177" t="s">
        <v>242</v>
      </c>
      <c r="AK50" s="178">
        <v>0</v>
      </c>
      <c r="AL50" s="178">
        <v>0</v>
      </c>
      <c r="AM50" s="178">
        <v>0</v>
      </c>
      <c r="AN50" s="181">
        <v>1</v>
      </c>
      <c r="AO50" s="178">
        <v>0</v>
      </c>
      <c r="AP50" s="178">
        <v>0</v>
      </c>
      <c r="AQ50" s="177" t="s">
        <v>245</v>
      </c>
      <c r="AR50" s="178">
        <v>0</v>
      </c>
      <c r="AS50" s="178">
        <v>0</v>
      </c>
      <c r="AT50" s="178">
        <v>0</v>
      </c>
      <c r="AU50" s="181">
        <v>1</v>
      </c>
      <c r="AV50" s="178">
        <v>0</v>
      </c>
      <c r="AW50" s="178">
        <v>0</v>
      </c>
      <c r="AX50" s="177" t="s">
        <v>326</v>
      </c>
      <c r="AY50" s="178">
        <v>0</v>
      </c>
      <c r="AZ50" s="178">
        <v>0</v>
      </c>
      <c r="BA50" s="178">
        <v>0</v>
      </c>
      <c r="BB50" s="181">
        <v>1</v>
      </c>
      <c r="BC50" s="178">
        <v>0</v>
      </c>
      <c r="BD50" s="178">
        <v>0</v>
      </c>
      <c r="BE50" s="178">
        <v>0</v>
      </c>
      <c r="BF50" s="178">
        <v>0</v>
      </c>
      <c r="BG50" s="178">
        <v>0</v>
      </c>
      <c r="BH50" s="178">
        <v>0</v>
      </c>
      <c r="BI50" s="181">
        <v>1</v>
      </c>
      <c r="BJ50" s="178">
        <v>0</v>
      </c>
      <c r="BK50" s="178">
        <v>0</v>
      </c>
      <c r="BL50" s="177" t="s">
        <v>280</v>
      </c>
      <c r="BM50" s="178">
        <v>0</v>
      </c>
      <c r="BN50" s="178">
        <v>0</v>
      </c>
      <c r="BO50" s="178">
        <v>0</v>
      </c>
      <c r="BP50" s="181">
        <v>1</v>
      </c>
      <c r="BQ50" s="178">
        <v>0</v>
      </c>
      <c r="BR50" s="178">
        <v>0</v>
      </c>
    </row>
    <row r="51" spans="1:70" ht="25" x14ac:dyDescent="0.25">
      <c r="A51" s="177" t="s">
        <v>232</v>
      </c>
      <c r="B51" s="178">
        <v>0</v>
      </c>
      <c r="C51" s="178">
        <v>0</v>
      </c>
      <c r="D51" s="178">
        <v>0</v>
      </c>
      <c r="E51" s="181">
        <v>1</v>
      </c>
      <c r="F51" s="178">
        <v>0</v>
      </c>
      <c r="G51" s="178">
        <v>0</v>
      </c>
      <c r="H51" s="177" t="s">
        <v>309</v>
      </c>
      <c r="I51" s="178">
        <v>0</v>
      </c>
      <c r="J51" s="178">
        <v>0</v>
      </c>
      <c r="K51" s="178">
        <v>0</v>
      </c>
      <c r="L51" s="181">
        <v>1</v>
      </c>
      <c r="M51" s="178">
        <v>0</v>
      </c>
      <c r="N51" s="178">
        <v>0</v>
      </c>
      <c r="O51" s="177" t="s">
        <v>302</v>
      </c>
      <c r="P51" s="178">
        <v>0</v>
      </c>
      <c r="Q51" s="178">
        <v>0</v>
      </c>
      <c r="R51" s="178">
        <v>0</v>
      </c>
      <c r="S51" s="181">
        <v>1</v>
      </c>
      <c r="T51" s="178">
        <v>0</v>
      </c>
      <c r="U51" s="178">
        <v>0</v>
      </c>
      <c r="V51" s="177" t="s">
        <v>309</v>
      </c>
      <c r="W51" s="178">
        <v>0</v>
      </c>
      <c r="X51" s="178">
        <v>0</v>
      </c>
      <c r="Y51" s="178">
        <v>0</v>
      </c>
      <c r="Z51" s="181">
        <v>1</v>
      </c>
      <c r="AA51" s="178">
        <v>0</v>
      </c>
      <c r="AB51" s="178">
        <v>0</v>
      </c>
      <c r="AC51" s="178">
        <v>0</v>
      </c>
      <c r="AD51" s="178">
        <v>0</v>
      </c>
      <c r="AE51" s="178">
        <v>0</v>
      </c>
      <c r="AF51" s="178">
        <v>0</v>
      </c>
      <c r="AG51" s="181">
        <v>1</v>
      </c>
      <c r="AH51" s="178">
        <v>0</v>
      </c>
      <c r="AI51" s="178">
        <v>0</v>
      </c>
      <c r="AJ51" s="177" t="s">
        <v>248</v>
      </c>
      <c r="AK51" s="178">
        <v>0</v>
      </c>
      <c r="AL51" s="178">
        <v>0</v>
      </c>
      <c r="AM51" s="178">
        <v>0</v>
      </c>
      <c r="AN51" s="181">
        <v>1</v>
      </c>
      <c r="AO51" s="178">
        <v>0</v>
      </c>
      <c r="AP51" s="178">
        <v>0</v>
      </c>
      <c r="AQ51" s="177" t="s">
        <v>259</v>
      </c>
      <c r="AR51" s="178">
        <v>0</v>
      </c>
      <c r="AS51" s="178">
        <v>0</v>
      </c>
      <c r="AT51" s="178">
        <v>0</v>
      </c>
      <c r="AU51" s="181">
        <v>1</v>
      </c>
      <c r="AV51" s="178">
        <v>0</v>
      </c>
      <c r="AW51" s="178">
        <v>0</v>
      </c>
      <c r="AX51" s="177" t="s">
        <v>309</v>
      </c>
      <c r="AY51" s="178">
        <v>0</v>
      </c>
      <c r="AZ51" s="178">
        <v>0</v>
      </c>
      <c r="BA51" s="178">
        <v>0</v>
      </c>
      <c r="BB51" s="181">
        <v>1</v>
      </c>
      <c r="BC51" s="178">
        <v>0</v>
      </c>
      <c r="BD51" s="178">
        <v>0</v>
      </c>
      <c r="BE51" s="178">
        <v>0</v>
      </c>
      <c r="BF51" s="178">
        <v>0</v>
      </c>
      <c r="BG51" s="178">
        <v>0</v>
      </c>
      <c r="BH51" s="178">
        <v>0</v>
      </c>
      <c r="BI51" s="181">
        <v>1</v>
      </c>
      <c r="BJ51" s="178">
        <v>0</v>
      </c>
      <c r="BK51" s="178">
        <v>0</v>
      </c>
      <c r="BL51" s="177" t="s">
        <v>285</v>
      </c>
      <c r="BM51" s="178">
        <v>0</v>
      </c>
      <c r="BN51" s="178">
        <v>0</v>
      </c>
      <c r="BO51" s="178">
        <v>0</v>
      </c>
      <c r="BP51" s="181">
        <v>1</v>
      </c>
      <c r="BQ51" s="178">
        <v>0</v>
      </c>
      <c r="BR51" s="178">
        <v>0</v>
      </c>
    </row>
    <row r="52" spans="1:70" x14ac:dyDescent="0.25">
      <c r="A52" s="177" t="s">
        <v>287</v>
      </c>
      <c r="B52" s="178">
        <v>0</v>
      </c>
      <c r="C52" s="178">
        <v>0</v>
      </c>
      <c r="D52" s="178">
        <v>0</v>
      </c>
      <c r="E52" s="181">
        <v>1</v>
      </c>
      <c r="F52" s="178">
        <v>0</v>
      </c>
      <c r="G52" s="178">
        <v>0</v>
      </c>
      <c r="H52" s="177" t="s">
        <v>282</v>
      </c>
      <c r="I52" s="178">
        <v>0</v>
      </c>
      <c r="J52" s="178">
        <v>0</v>
      </c>
      <c r="K52" s="178">
        <v>0</v>
      </c>
      <c r="L52" s="181">
        <v>1</v>
      </c>
      <c r="M52" s="178">
        <v>0</v>
      </c>
      <c r="N52" s="178">
        <v>0</v>
      </c>
      <c r="O52" s="177" t="s">
        <v>326</v>
      </c>
      <c r="P52" s="178">
        <v>0</v>
      </c>
      <c r="Q52" s="178">
        <v>0</v>
      </c>
      <c r="R52" s="178">
        <v>0</v>
      </c>
      <c r="S52" s="181">
        <v>1</v>
      </c>
      <c r="T52" s="178">
        <v>0</v>
      </c>
      <c r="U52" s="178">
        <v>0</v>
      </c>
      <c r="V52" s="177" t="s">
        <v>282</v>
      </c>
      <c r="W52" s="178">
        <v>0</v>
      </c>
      <c r="X52" s="178">
        <v>0</v>
      </c>
      <c r="Y52" s="178">
        <v>0</v>
      </c>
      <c r="Z52" s="181">
        <v>1</v>
      </c>
      <c r="AA52" s="178">
        <v>0</v>
      </c>
      <c r="AB52" s="178">
        <v>0</v>
      </c>
      <c r="AC52" s="178">
        <v>0</v>
      </c>
      <c r="AD52" s="178">
        <v>0</v>
      </c>
      <c r="AE52" s="178">
        <v>0</v>
      </c>
      <c r="AF52" s="178">
        <v>0</v>
      </c>
      <c r="AG52" s="181">
        <v>1</v>
      </c>
      <c r="AH52" s="178">
        <v>0</v>
      </c>
      <c r="AI52" s="178">
        <v>0</v>
      </c>
      <c r="AJ52" s="177" t="s">
        <v>255</v>
      </c>
      <c r="AK52" s="178">
        <v>0</v>
      </c>
      <c r="AL52" s="178">
        <v>0</v>
      </c>
      <c r="AM52" s="178">
        <v>0</v>
      </c>
      <c r="AN52" s="181">
        <v>1</v>
      </c>
      <c r="AO52" s="178">
        <v>0</v>
      </c>
      <c r="AP52" s="178">
        <v>0</v>
      </c>
      <c r="AQ52" s="177" t="s">
        <v>225</v>
      </c>
      <c r="AR52" s="178">
        <v>0</v>
      </c>
      <c r="AS52" s="178">
        <v>0</v>
      </c>
      <c r="AT52" s="178">
        <v>0</v>
      </c>
      <c r="AU52" s="181">
        <v>1</v>
      </c>
      <c r="AV52" s="178">
        <v>0</v>
      </c>
      <c r="AW52" s="178">
        <v>0</v>
      </c>
      <c r="AX52" s="177" t="s">
        <v>282</v>
      </c>
      <c r="AY52" s="178">
        <v>0</v>
      </c>
      <c r="AZ52" s="178">
        <v>0</v>
      </c>
      <c r="BA52" s="178">
        <v>0</v>
      </c>
      <c r="BB52" s="181">
        <v>1</v>
      </c>
      <c r="BC52" s="178">
        <v>0</v>
      </c>
      <c r="BD52" s="178">
        <v>0</v>
      </c>
      <c r="BE52" s="178">
        <v>0</v>
      </c>
      <c r="BF52" s="178">
        <v>0</v>
      </c>
      <c r="BG52" s="178">
        <v>0</v>
      </c>
      <c r="BH52" s="178">
        <v>0</v>
      </c>
      <c r="BI52" s="181">
        <v>1</v>
      </c>
      <c r="BJ52" s="178">
        <v>0</v>
      </c>
      <c r="BK52" s="178">
        <v>0</v>
      </c>
      <c r="BL52" s="177" t="s">
        <v>294</v>
      </c>
      <c r="BM52" s="178">
        <v>0</v>
      </c>
      <c r="BN52" s="178">
        <v>0</v>
      </c>
      <c r="BO52" s="178">
        <v>0</v>
      </c>
      <c r="BP52" s="181">
        <v>1</v>
      </c>
      <c r="BQ52" s="178">
        <v>0</v>
      </c>
      <c r="BR52" s="178">
        <v>0</v>
      </c>
    </row>
    <row r="53" spans="1:70" ht="25" x14ac:dyDescent="0.25">
      <c r="A53" s="177" t="s">
        <v>249</v>
      </c>
      <c r="B53" s="178">
        <v>0</v>
      </c>
      <c r="C53" s="178">
        <v>0</v>
      </c>
      <c r="D53" s="178">
        <v>0</v>
      </c>
      <c r="E53" s="181">
        <v>1</v>
      </c>
      <c r="F53" s="178">
        <v>0</v>
      </c>
      <c r="G53" s="178">
        <v>0</v>
      </c>
      <c r="H53" s="177" t="s">
        <v>215</v>
      </c>
      <c r="I53" s="178">
        <v>0</v>
      </c>
      <c r="J53" s="178">
        <v>0</v>
      </c>
      <c r="K53" s="178">
        <v>0</v>
      </c>
      <c r="L53" s="181">
        <v>1</v>
      </c>
      <c r="M53" s="178">
        <v>0</v>
      </c>
      <c r="N53" s="178">
        <v>0</v>
      </c>
      <c r="O53" s="177" t="s">
        <v>309</v>
      </c>
      <c r="P53" s="178">
        <v>0</v>
      </c>
      <c r="Q53" s="178">
        <v>0</v>
      </c>
      <c r="R53" s="178">
        <v>0</v>
      </c>
      <c r="S53" s="181">
        <v>1</v>
      </c>
      <c r="T53" s="178">
        <v>0</v>
      </c>
      <c r="U53" s="178">
        <v>0</v>
      </c>
      <c r="V53" s="177" t="s">
        <v>215</v>
      </c>
      <c r="W53" s="178">
        <v>0</v>
      </c>
      <c r="X53" s="178">
        <v>0</v>
      </c>
      <c r="Y53" s="178">
        <v>0</v>
      </c>
      <c r="Z53" s="181">
        <v>1</v>
      </c>
      <c r="AA53" s="178">
        <v>0</v>
      </c>
      <c r="AB53" s="178">
        <v>0</v>
      </c>
      <c r="AC53" s="178">
        <v>0</v>
      </c>
      <c r="AD53" s="178">
        <v>0</v>
      </c>
      <c r="AE53" s="178">
        <v>0</v>
      </c>
      <c r="AF53" s="178">
        <v>0</v>
      </c>
      <c r="AG53" s="181">
        <v>1</v>
      </c>
      <c r="AH53" s="178">
        <v>0</v>
      </c>
      <c r="AI53" s="178">
        <v>0</v>
      </c>
      <c r="AJ53" s="177" t="s">
        <v>625</v>
      </c>
      <c r="AK53" s="178">
        <v>0</v>
      </c>
      <c r="AL53" s="178">
        <v>0</v>
      </c>
      <c r="AM53" s="178">
        <v>0</v>
      </c>
      <c r="AN53" s="181">
        <v>1</v>
      </c>
      <c r="AO53" s="178">
        <v>0</v>
      </c>
      <c r="AP53" s="178">
        <v>0</v>
      </c>
      <c r="AQ53" s="177" t="s">
        <v>239</v>
      </c>
      <c r="AR53" s="178">
        <v>0</v>
      </c>
      <c r="AS53" s="178">
        <v>0</v>
      </c>
      <c r="AT53" s="178">
        <v>0</v>
      </c>
      <c r="AU53" s="181">
        <v>1</v>
      </c>
      <c r="AV53" s="178">
        <v>0</v>
      </c>
      <c r="AW53" s="178">
        <v>0</v>
      </c>
      <c r="AX53" s="177" t="s">
        <v>215</v>
      </c>
      <c r="AY53" s="178">
        <v>0</v>
      </c>
      <c r="AZ53" s="178">
        <v>0</v>
      </c>
      <c r="BA53" s="178">
        <v>0</v>
      </c>
      <c r="BB53" s="181">
        <v>1</v>
      </c>
      <c r="BC53" s="178">
        <v>0</v>
      </c>
      <c r="BD53" s="178">
        <v>0</v>
      </c>
      <c r="BE53" s="178">
        <v>0</v>
      </c>
      <c r="BF53" s="178">
        <v>0</v>
      </c>
      <c r="BG53" s="178">
        <v>0</v>
      </c>
      <c r="BH53" s="178">
        <v>0</v>
      </c>
      <c r="BI53" s="181">
        <v>1</v>
      </c>
      <c r="BJ53" s="178">
        <v>0</v>
      </c>
      <c r="BK53" s="178">
        <v>0</v>
      </c>
      <c r="BL53" s="177" t="s">
        <v>297</v>
      </c>
      <c r="BM53" s="178">
        <v>0</v>
      </c>
      <c r="BN53" s="178">
        <v>0</v>
      </c>
      <c r="BO53" s="178">
        <v>0</v>
      </c>
      <c r="BP53" s="181">
        <v>1</v>
      </c>
      <c r="BQ53" s="178">
        <v>0</v>
      </c>
      <c r="BR53" s="178">
        <v>0</v>
      </c>
    </row>
    <row r="54" spans="1:70" x14ac:dyDescent="0.25">
      <c r="A54" s="177" t="s">
        <v>302</v>
      </c>
      <c r="B54" s="178">
        <v>0</v>
      </c>
      <c r="C54" s="178">
        <v>0</v>
      </c>
      <c r="D54" s="178">
        <v>0</v>
      </c>
      <c r="E54" s="181">
        <v>1</v>
      </c>
      <c r="F54" s="178">
        <v>0</v>
      </c>
      <c r="G54" s="178">
        <v>0</v>
      </c>
      <c r="H54" s="177" t="s">
        <v>269</v>
      </c>
      <c r="I54" s="178">
        <v>0</v>
      </c>
      <c r="J54" s="178">
        <v>0</v>
      </c>
      <c r="K54" s="178">
        <v>0</v>
      </c>
      <c r="L54" s="181">
        <v>1</v>
      </c>
      <c r="M54" s="178">
        <v>0</v>
      </c>
      <c r="N54" s="178">
        <v>0</v>
      </c>
      <c r="O54" s="177" t="s">
        <v>282</v>
      </c>
      <c r="P54" s="178">
        <v>0</v>
      </c>
      <c r="Q54" s="178">
        <v>0</v>
      </c>
      <c r="R54" s="178">
        <v>0</v>
      </c>
      <c r="S54" s="181">
        <v>1</v>
      </c>
      <c r="T54" s="178">
        <v>0</v>
      </c>
      <c r="U54" s="178">
        <v>0</v>
      </c>
      <c r="V54" s="177" t="s">
        <v>269</v>
      </c>
      <c r="W54" s="178">
        <v>0</v>
      </c>
      <c r="X54" s="178">
        <v>0</v>
      </c>
      <c r="Y54" s="178">
        <v>0</v>
      </c>
      <c r="Z54" s="181">
        <v>1</v>
      </c>
      <c r="AA54" s="178">
        <v>0</v>
      </c>
      <c r="AB54" s="178">
        <v>0</v>
      </c>
      <c r="AC54" s="178">
        <v>0</v>
      </c>
      <c r="AD54" s="178">
        <v>0</v>
      </c>
      <c r="AE54" s="178">
        <v>0</v>
      </c>
      <c r="AF54" s="178">
        <v>0</v>
      </c>
      <c r="AG54" s="181">
        <v>1</v>
      </c>
      <c r="AH54" s="178">
        <v>0</v>
      </c>
      <c r="AI54" s="178">
        <v>0</v>
      </c>
      <c r="AJ54" s="177" t="s">
        <v>237</v>
      </c>
      <c r="AK54" s="178">
        <v>0</v>
      </c>
      <c r="AL54" s="178">
        <v>0</v>
      </c>
      <c r="AM54" s="178">
        <v>0</v>
      </c>
      <c r="AN54" s="181">
        <v>1</v>
      </c>
      <c r="AO54" s="178">
        <v>0</v>
      </c>
      <c r="AP54" s="178">
        <v>0</v>
      </c>
      <c r="AQ54" s="177" t="s">
        <v>281</v>
      </c>
      <c r="AR54" s="178">
        <v>0</v>
      </c>
      <c r="AS54" s="178">
        <v>0</v>
      </c>
      <c r="AT54" s="178">
        <v>0</v>
      </c>
      <c r="AU54" s="181">
        <v>1</v>
      </c>
      <c r="AV54" s="178">
        <v>0</v>
      </c>
      <c r="AW54" s="178">
        <v>0</v>
      </c>
      <c r="AX54" s="177" t="s">
        <v>247</v>
      </c>
      <c r="AY54" s="178">
        <v>0</v>
      </c>
      <c r="AZ54" s="178">
        <v>0</v>
      </c>
      <c r="BA54" s="178">
        <v>0</v>
      </c>
      <c r="BB54" s="181">
        <v>1</v>
      </c>
      <c r="BC54" s="178">
        <v>0</v>
      </c>
      <c r="BD54" s="178">
        <v>0</v>
      </c>
      <c r="BE54" s="178">
        <v>0</v>
      </c>
      <c r="BF54" s="178">
        <v>0</v>
      </c>
      <c r="BG54" s="178">
        <v>0</v>
      </c>
      <c r="BH54" s="178">
        <v>0</v>
      </c>
      <c r="BI54" s="181">
        <v>1</v>
      </c>
      <c r="BJ54" s="178">
        <v>0</v>
      </c>
      <c r="BK54" s="178">
        <v>0</v>
      </c>
      <c r="BL54" s="178">
        <v>0</v>
      </c>
      <c r="BM54" s="178">
        <v>0</v>
      </c>
      <c r="BN54" s="178">
        <v>0</v>
      </c>
      <c r="BO54" s="178">
        <v>0</v>
      </c>
      <c r="BP54" s="181">
        <v>1</v>
      </c>
      <c r="BQ54" s="178">
        <v>0</v>
      </c>
      <c r="BR54" s="178">
        <v>0</v>
      </c>
    </row>
    <row r="55" spans="1:70" ht="25" x14ac:dyDescent="0.25">
      <c r="A55" s="177" t="s">
        <v>326</v>
      </c>
      <c r="B55" s="178">
        <v>0</v>
      </c>
      <c r="C55" s="178">
        <v>0</v>
      </c>
      <c r="D55" s="178">
        <v>0</v>
      </c>
      <c r="E55" s="181">
        <v>1</v>
      </c>
      <c r="F55" s="178">
        <v>0</v>
      </c>
      <c r="G55" s="178">
        <v>0</v>
      </c>
      <c r="H55" s="177" t="s">
        <v>247</v>
      </c>
      <c r="I55" s="178">
        <v>0</v>
      </c>
      <c r="J55" s="178">
        <v>0</v>
      </c>
      <c r="K55" s="178">
        <v>0</v>
      </c>
      <c r="L55" s="181">
        <v>1</v>
      </c>
      <c r="M55" s="178">
        <v>0</v>
      </c>
      <c r="N55" s="178">
        <v>0</v>
      </c>
      <c r="O55" s="177" t="s">
        <v>215</v>
      </c>
      <c r="P55" s="178">
        <v>0</v>
      </c>
      <c r="Q55" s="178">
        <v>0</v>
      </c>
      <c r="R55" s="178">
        <v>0</v>
      </c>
      <c r="S55" s="181">
        <v>1</v>
      </c>
      <c r="T55" s="178">
        <v>0</v>
      </c>
      <c r="U55" s="178">
        <v>0</v>
      </c>
      <c r="V55" s="177" t="s">
        <v>340</v>
      </c>
      <c r="W55" s="178">
        <v>0</v>
      </c>
      <c r="X55" s="178">
        <v>0</v>
      </c>
      <c r="Y55" s="178">
        <v>0</v>
      </c>
      <c r="Z55" s="181">
        <v>1</v>
      </c>
      <c r="AA55" s="178">
        <v>0</v>
      </c>
      <c r="AB55" s="178">
        <v>0</v>
      </c>
      <c r="AC55" s="178">
        <v>0</v>
      </c>
      <c r="AD55" s="178">
        <v>0</v>
      </c>
      <c r="AE55" s="178">
        <v>0</v>
      </c>
      <c r="AF55" s="178">
        <v>0</v>
      </c>
      <c r="AG55" s="181">
        <v>1</v>
      </c>
      <c r="AH55" s="178">
        <v>0</v>
      </c>
      <c r="AI55" s="178">
        <v>0</v>
      </c>
      <c r="AJ55" s="177" t="s">
        <v>268</v>
      </c>
      <c r="AK55" s="178">
        <v>0</v>
      </c>
      <c r="AL55" s="178">
        <v>0</v>
      </c>
      <c r="AM55" s="178">
        <v>0</v>
      </c>
      <c r="AN55" s="181">
        <v>1</v>
      </c>
      <c r="AO55" s="178">
        <v>0</v>
      </c>
      <c r="AP55" s="178">
        <v>0</v>
      </c>
      <c r="AQ55" s="177" t="s">
        <v>307</v>
      </c>
      <c r="AR55" s="178">
        <v>0</v>
      </c>
      <c r="AS55" s="178">
        <v>0</v>
      </c>
      <c r="AT55" s="178">
        <v>0</v>
      </c>
      <c r="AU55" s="181">
        <v>1</v>
      </c>
      <c r="AV55" s="178">
        <v>0</v>
      </c>
      <c r="AW55" s="178">
        <v>0</v>
      </c>
      <c r="AX55" s="177" t="s">
        <v>340</v>
      </c>
      <c r="AY55" s="178">
        <v>0</v>
      </c>
      <c r="AZ55" s="178">
        <v>0</v>
      </c>
      <c r="BA55" s="178">
        <v>0</v>
      </c>
      <c r="BB55" s="181">
        <v>1</v>
      </c>
      <c r="BC55" s="178">
        <v>0</v>
      </c>
      <c r="BD55" s="178">
        <v>0</v>
      </c>
      <c r="BE55" s="178">
        <v>0</v>
      </c>
      <c r="BF55" s="178">
        <v>0</v>
      </c>
      <c r="BG55" s="178">
        <v>0</v>
      </c>
      <c r="BH55" s="178">
        <v>0</v>
      </c>
      <c r="BI55" s="181">
        <v>1</v>
      </c>
      <c r="BJ55" s="178">
        <v>0</v>
      </c>
      <c r="BK55" s="178">
        <v>0</v>
      </c>
      <c r="BL55" s="178">
        <v>0</v>
      </c>
      <c r="BM55" s="178">
        <v>0</v>
      </c>
      <c r="BN55" s="178">
        <v>0</v>
      </c>
      <c r="BO55" s="178">
        <v>0</v>
      </c>
      <c r="BP55" s="181">
        <v>1</v>
      </c>
      <c r="BQ55" s="178">
        <v>0</v>
      </c>
      <c r="BR55" s="178">
        <v>0</v>
      </c>
    </row>
    <row r="56" spans="1:70" ht="25" x14ac:dyDescent="0.25">
      <c r="A56" s="177" t="s">
        <v>309</v>
      </c>
      <c r="B56" s="178">
        <v>0</v>
      </c>
      <c r="C56" s="178">
        <v>0</v>
      </c>
      <c r="D56" s="178">
        <v>0</v>
      </c>
      <c r="E56" s="181">
        <v>1</v>
      </c>
      <c r="F56" s="178">
        <v>0</v>
      </c>
      <c r="G56" s="178">
        <v>0</v>
      </c>
      <c r="H56" s="177" t="s">
        <v>340</v>
      </c>
      <c r="I56" s="178">
        <v>0</v>
      </c>
      <c r="J56" s="178">
        <v>0</v>
      </c>
      <c r="K56" s="178">
        <v>0</v>
      </c>
      <c r="L56" s="181">
        <v>1</v>
      </c>
      <c r="M56" s="178">
        <v>0</v>
      </c>
      <c r="N56" s="178">
        <v>0</v>
      </c>
      <c r="O56" s="177" t="s">
        <v>269</v>
      </c>
      <c r="P56" s="178">
        <v>0</v>
      </c>
      <c r="Q56" s="178">
        <v>0</v>
      </c>
      <c r="R56" s="178">
        <v>0</v>
      </c>
      <c r="S56" s="181">
        <v>1</v>
      </c>
      <c r="T56" s="178">
        <v>0</v>
      </c>
      <c r="U56" s="178">
        <v>0</v>
      </c>
      <c r="V56" s="177" t="s">
        <v>225</v>
      </c>
      <c r="W56" s="178">
        <v>0</v>
      </c>
      <c r="X56" s="178">
        <v>0</v>
      </c>
      <c r="Y56" s="178">
        <v>0</v>
      </c>
      <c r="Z56" s="181">
        <v>1</v>
      </c>
      <c r="AA56" s="178">
        <v>0</v>
      </c>
      <c r="AB56" s="178">
        <v>0</v>
      </c>
      <c r="AC56" s="178">
        <v>0</v>
      </c>
      <c r="AD56" s="178">
        <v>0</v>
      </c>
      <c r="AE56" s="178">
        <v>0</v>
      </c>
      <c r="AF56" s="178">
        <v>0</v>
      </c>
      <c r="AG56" s="181">
        <v>1</v>
      </c>
      <c r="AH56" s="178">
        <v>0</v>
      </c>
      <c r="AI56" s="178">
        <v>0</v>
      </c>
      <c r="AJ56" s="177" t="s">
        <v>221</v>
      </c>
      <c r="AK56" s="178">
        <v>0</v>
      </c>
      <c r="AL56" s="178">
        <v>0</v>
      </c>
      <c r="AM56" s="178">
        <v>0</v>
      </c>
      <c r="AN56" s="181">
        <v>1</v>
      </c>
      <c r="AO56" s="178">
        <v>0</v>
      </c>
      <c r="AP56" s="178">
        <v>0</v>
      </c>
      <c r="AQ56" s="177" t="s">
        <v>480</v>
      </c>
      <c r="AR56" s="178">
        <v>0</v>
      </c>
      <c r="AS56" s="178">
        <v>0</v>
      </c>
      <c r="AT56" s="178">
        <v>0</v>
      </c>
      <c r="AU56" s="181">
        <v>1</v>
      </c>
      <c r="AV56" s="178">
        <v>0</v>
      </c>
      <c r="AW56" s="178">
        <v>0</v>
      </c>
      <c r="AX56" s="177" t="s">
        <v>265</v>
      </c>
      <c r="AY56" s="178">
        <v>0</v>
      </c>
      <c r="AZ56" s="178">
        <v>0</v>
      </c>
      <c r="BA56" s="178">
        <v>0</v>
      </c>
      <c r="BB56" s="181">
        <v>1</v>
      </c>
      <c r="BC56" s="178">
        <v>0</v>
      </c>
      <c r="BD56" s="178">
        <v>0</v>
      </c>
      <c r="BE56" s="178">
        <v>0</v>
      </c>
      <c r="BF56" s="178">
        <v>0</v>
      </c>
      <c r="BG56" s="178">
        <v>0</v>
      </c>
      <c r="BH56" s="178">
        <v>0</v>
      </c>
      <c r="BI56" s="181">
        <v>1</v>
      </c>
      <c r="BJ56" s="178">
        <v>0</v>
      </c>
      <c r="BK56" s="178">
        <v>0</v>
      </c>
      <c r="BL56" s="178">
        <v>0</v>
      </c>
      <c r="BM56" s="178">
        <v>0</v>
      </c>
      <c r="BN56" s="178">
        <v>0</v>
      </c>
      <c r="BO56" s="178">
        <v>0</v>
      </c>
      <c r="BP56" s="181">
        <v>1</v>
      </c>
      <c r="BQ56" s="178">
        <v>0</v>
      </c>
      <c r="BR56" s="178">
        <v>0</v>
      </c>
    </row>
    <row r="57" spans="1:70" x14ac:dyDescent="0.25">
      <c r="A57" s="177" t="s">
        <v>282</v>
      </c>
      <c r="B57" s="178">
        <v>0</v>
      </c>
      <c r="C57" s="178">
        <v>0</v>
      </c>
      <c r="D57" s="178">
        <v>0</v>
      </c>
      <c r="E57" s="181">
        <v>1</v>
      </c>
      <c r="F57" s="178">
        <v>0</v>
      </c>
      <c r="G57" s="178">
        <v>0</v>
      </c>
      <c r="H57" s="177" t="s">
        <v>265</v>
      </c>
      <c r="I57" s="178">
        <v>0</v>
      </c>
      <c r="J57" s="178">
        <v>0</v>
      </c>
      <c r="K57" s="178">
        <v>0</v>
      </c>
      <c r="L57" s="181">
        <v>1</v>
      </c>
      <c r="M57" s="178">
        <v>0</v>
      </c>
      <c r="N57" s="178">
        <v>0</v>
      </c>
      <c r="O57" s="177" t="s">
        <v>247</v>
      </c>
      <c r="P57" s="178">
        <v>0</v>
      </c>
      <c r="Q57" s="178">
        <v>0</v>
      </c>
      <c r="R57" s="178">
        <v>0</v>
      </c>
      <c r="S57" s="181">
        <v>1</v>
      </c>
      <c r="T57" s="178">
        <v>0</v>
      </c>
      <c r="U57" s="178">
        <v>0</v>
      </c>
      <c r="V57" s="177" t="s">
        <v>281</v>
      </c>
      <c r="W57" s="178">
        <v>0</v>
      </c>
      <c r="X57" s="178">
        <v>0</v>
      </c>
      <c r="Y57" s="178">
        <v>0</v>
      </c>
      <c r="Z57" s="181">
        <v>1</v>
      </c>
      <c r="AA57" s="178">
        <v>0</v>
      </c>
      <c r="AB57" s="178">
        <v>0</v>
      </c>
      <c r="AC57" s="178">
        <v>0</v>
      </c>
      <c r="AD57" s="178">
        <v>0</v>
      </c>
      <c r="AE57" s="178">
        <v>0</v>
      </c>
      <c r="AF57" s="178">
        <v>0</v>
      </c>
      <c r="AG57" s="181">
        <v>1</v>
      </c>
      <c r="AH57" s="178">
        <v>0</v>
      </c>
      <c r="AI57" s="178">
        <v>0</v>
      </c>
      <c r="AJ57" s="177" t="s">
        <v>227</v>
      </c>
      <c r="AK57" s="178">
        <v>0</v>
      </c>
      <c r="AL57" s="178">
        <v>0</v>
      </c>
      <c r="AM57" s="178">
        <v>0</v>
      </c>
      <c r="AN57" s="181">
        <v>1</v>
      </c>
      <c r="AO57" s="178">
        <v>0</v>
      </c>
      <c r="AP57" s="178">
        <v>0</v>
      </c>
      <c r="AQ57" s="177" t="s">
        <v>638</v>
      </c>
      <c r="AR57" s="178">
        <v>0</v>
      </c>
      <c r="AS57" s="178">
        <v>0</v>
      </c>
      <c r="AT57" s="178">
        <v>0</v>
      </c>
      <c r="AU57" s="181">
        <v>1</v>
      </c>
      <c r="AV57" s="178">
        <v>0</v>
      </c>
      <c r="AW57" s="178">
        <v>0</v>
      </c>
      <c r="AX57" s="177" t="s">
        <v>245</v>
      </c>
      <c r="AY57" s="178">
        <v>0</v>
      </c>
      <c r="AZ57" s="178">
        <v>0</v>
      </c>
      <c r="BA57" s="178">
        <v>0</v>
      </c>
      <c r="BB57" s="181">
        <v>1</v>
      </c>
      <c r="BC57" s="178">
        <v>0</v>
      </c>
      <c r="BD57" s="178">
        <v>0</v>
      </c>
      <c r="BE57" s="178">
        <v>0</v>
      </c>
      <c r="BF57" s="178">
        <v>0</v>
      </c>
      <c r="BG57" s="178">
        <v>0</v>
      </c>
      <c r="BH57" s="178">
        <v>0</v>
      </c>
      <c r="BI57" s="181">
        <v>1</v>
      </c>
      <c r="BJ57" s="178">
        <v>0</v>
      </c>
      <c r="BK57" s="178">
        <v>0</v>
      </c>
      <c r="BL57" s="178">
        <v>0</v>
      </c>
      <c r="BM57" s="178">
        <v>0</v>
      </c>
      <c r="BN57" s="178">
        <v>0</v>
      </c>
      <c r="BO57" s="178">
        <v>0</v>
      </c>
      <c r="BP57" s="181">
        <v>1</v>
      </c>
      <c r="BQ57" s="178">
        <v>0</v>
      </c>
      <c r="BR57" s="178">
        <v>0</v>
      </c>
    </row>
    <row r="58" spans="1:70" ht="25" x14ac:dyDescent="0.25">
      <c r="A58" s="177" t="s">
        <v>269</v>
      </c>
      <c r="B58" s="178">
        <v>0</v>
      </c>
      <c r="C58" s="178">
        <v>0</v>
      </c>
      <c r="D58" s="178">
        <v>0</v>
      </c>
      <c r="E58" s="181">
        <v>1</v>
      </c>
      <c r="F58" s="178">
        <v>0</v>
      </c>
      <c r="G58" s="178">
        <v>0</v>
      </c>
      <c r="H58" s="177" t="s">
        <v>245</v>
      </c>
      <c r="I58" s="178">
        <v>0</v>
      </c>
      <c r="J58" s="178">
        <v>0</v>
      </c>
      <c r="K58" s="178">
        <v>0</v>
      </c>
      <c r="L58" s="181">
        <v>1</v>
      </c>
      <c r="M58" s="178">
        <v>0</v>
      </c>
      <c r="N58" s="178">
        <v>0</v>
      </c>
      <c r="O58" s="177" t="s">
        <v>340</v>
      </c>
      <c r="P58" s="178">
        <v>0</v>
      </c>
      <c r="Q58" s="178">
        <v>0</v>
      </c>
      <c r="R58" s="178">
        <v>0</v>
      </c>
      <c r="S58" s="181">
        <v>1</v>
      </c>
      <c r="T58" s="178">
        <v>0</v>
      </c>
      <c r="U58" s="178">
        <v>0</v>
      </c>
      <c r="V58" s="177" t="s">
        <v>307</v>
      </c>
      <c r="W58" s="178">
        <v>0</v>
      </c>
      <c r="X58" s="178">
        <v>0</v>
      </c>
      <c r="Y58" s="178">
        <v>0</v>
      </c>
      <c r="Z58" s="181">
        <v>1</v>
      </c>
      <c r="AA58" s="178">
        <v>0</v>
      </c>
      <c r="AB58" s="178">
        <v>0</v>
      </c>
      <c r="AC58" s="178">
        <v>0</v>
      </c>
      <c r="AD58" s="178">
        <v>0</v>
      </c>
      <c r="AE58" s="178">
        <v>0</v>
      </c>
      <c r="AF58" s="178">
        <v>0</v>
      </c>
      <c r="AG58" s="181">
        <v>1</v>
      </c>
      <c r="AH58" s="178">
        <v>0</v>
      </c>
      <c r="AI58" s="178">
        <v>0</v>
      </c>
      <c r="AJ58" s="177" t="s">
        <v>280</v>
      </c>
      <c r="AK58" s="178">
        <v>0</v>
      </c>
      <c r="AL58" s="178">
        <v>0</v>
      </c>
      <c r="AM58" s="178">
        <v>0</v>
      </c>
      <c r="AN58" s="181">
        <v>1</v>
      </c>
      <c r="AO58" s="178">
        <v>0</v>
      </c>
      <c r="AP58" s="178">
        <v>0</v>
      </c>
      <c r="AQ58" s="177" t="s">
        <v>312</v>
      </c>
      <c r="AR58" s="178">
        <v>0</v>
      </c>
      <c r="AS58" s="178">
        <v>0</v>
      </c>
      <c r="AT58" s="178">
        <v>0</v>
      </c>
      <c r="AU58" s="181">
        <v>1</v>
      </c>
      <c r="AV58" s="178">
        <v>0</v>
      </c>
      <c r="AW58" s="178">
        <v>0</v>
      </c>
      <c r="AX58" s="177" t="s">
        <v>259</v>
      </c>
      <c r="AY58" s="178">
        <v>0</v>
      </c>
      <c r="AZ58" s="178">
        <v>0</v>
      </c>
      <c r="BA58" s="178">
        <v>0</v>
      </c>
      <c r="BB58" s="181">
        <v>1</v>
      </c>
      <c r="BC58" s="178">
        <v>0</v>
      </c>
      <c r="BD58" s="178">
        <v>0</v>
      </c>
      <c r="BE58" s="178">
        <v>0</v>
      </c>
      <c r="BF58" s="178">
        <v>0</v>
      </c>
      <c r="BG58" s="178">
        <v>0</v>
      </c>
      <c r="BH58" s="178">
        <v>0</v>
      </c>
      <c r="BI58" s="181">
        <v>1</v>
      </c>
      <c r="BJ58" s="178">
        <v>0</v>
      </c>
      <c r="BK58" s="178">
        <v>0</v>
      </c>
      <c r="BL58" s="178">
        <v>0</v>
      </c>
      <c r="BM58" s="178">
        <v>0</v>
      </c>
      <c r="BN58" s="178">
        <v>0</v>
      </c>
      <c r="BO58" s="178">
        <v>0</v>
      </c>
      <c r="BP58" s="181">
        <v>1</v>
      </c>
      <c r="BQ58" s="178">
        <v>0</v>
      </c>
      <c r="BR58" s="178">
        <v>0</v>
      </c>
    </row>
    <row r="59" spans="1:70" ht="25" x14ac:dyDescent="0.25">
      <c r="A59" s="177" t="s">
        <v>225</v>
      </c>
      <c r="B59" s="178">
        <v>0</v>
      </c>
      <c r="C59" s="178">
        <v>0</v>
      </c>
      <c r="D59" s="178">
        <v>0</v>
      </c>
      <c r="E59" s="181">
        <v>1</v>
      </c>
      <c r="F59" s="178">
        <v>0</v>
      </c>
      <c r="G59" s="178">
        <v>0</v>
      </c>
      <c r="H59" s="177" t="s">
        <v>259</v>
      </c>
      <c r="I59" s="178">
        <v>0</v>
      </c>
      <c r="J59" s="178">
        <v>0</v>
      </c>
      <c r="K59" s="178">
        <v>0</v>
      </c>
      <c r="L59" s="181">
        <v>1</v>
      </c>
      <c r="M59" s="178">
        <v>0</v>
      </c>
      <c r="N59" s="178">
        <v>0</v>
      </c>
      <c r="O59" s="177" t="s">
        <v>265</v>
      </c>
      <c r="P59" s="178">
        <v>0</v>
      </c>
      <c r="Q59" s="178">
        <v>0</v>
      </c>
      <c r="R59" s="178">
        <v>0</v>
      </c>
      <c r="S59" s="181">
        <v>1</v>
      </c>
      <c r="T59" s="178">
        <v>0</v>
      </c>
      <c r="U59" s="178">
        <v>0</v>
      </c>
      <c r="V59" s="177" t="s">
        <v>480</v>
      </c>
      <c r="W59" s="178">
        <v>0</v>
      </c>
      <c r="X59" s="178">
        <v>0</v>
      </c>
      <c r="Y59" s="178">
        <v>0</v>
      </c>
      <c r="Z59" s="181">
        <v>1</v>
      </c>
      <c r="AA59" s="178">
        <v>0</v>
      </c>
      <c r="AB59" s="178">
        <v>0</v>
      </c>
      <c r="AC59" s="178">
        <v>0</v>
      </c>
      <c r="AD59" s="178">
        <v>0</v>
      </c>
      <c r="AE59" s="178">
        <v>0</v>
      </c>
      <c r="AF59" s="178">
        <v>0</v>
      </c>
      <c r="AG59" s="181">
        <v>1</v>
      </c>
      <c r="AH59" s="178">
        <v>0</v>
      </c>
      <c r="AI59" s="178">
        <v>0</v>
      </c>
      <c r="AJ59" s="177" t="s">
        <v>285</v>
      </c>
      <c r="AK59" s="178">
        <v>0</v>
      </c>
      <c r="AL59" s="178">
        <v>0</v>
      </c>
      <c r="AM59" s="178">
        <v>0</v>
      </c>
      <c r="AN59" s="181">
        <v>1</v>
      </c>
      <c r="AO59" s="178">
        <v>0</v>
      </c>
      <c r="AP59" s="178">
        <v>0</v>
      </c>
      <c r="AQ59" s="177" t="s">
        <v>266</v>
      </c>
      <c r="AR59" s="178">
        <v>0</v>
      </c>
      <c r="AS59" s="178">
        <v>0</v>
      </c>
      <c r="AT59" s="178">
        <v>0</v>
      </c>
      <c r="AU59" s="181">
        <v>1</v>
      </c>
      <c r="AV59" s="178">
        <v>0</v>
      </c>
      <c r="AW59" s="178">
        <v>0</v>
      </c>
      <c r="AX59" s="177" t="s">
        <v>225</v>
      </c>
      <c r="AY59" s="178">
        <v>0</v>
      </c>
      <c r="AZ59" s="178">
        <v>0</v>
      </c>
      <c r="BA59" s="178">
        <v>0</v>
      </c>
      <c r="BB59" s="181">
        <v>1</v>
      </c>
      <c r="BC59" s="178">
        <v>0</v>
      </c>
      <c r="BD59" s="178">
        <v>0</v>
      </c>
      <c r="BE59" s="178">
        <v>0</v>
      </c>
      <c r="BF59" s="178">
        <v>0</v>
      </c>
      <c r="BG59" s="178">
        <v>0</v>
      </c>
      <c r="BH59" s="178">
        <v>0</v>
      </c>
      <c r="BI59" s="181">
        <v>1</v>
      </c>
      <c r="BJ59" s="178">
        <v>0</v>
      </c>
      <c r="BK59" s="178">
        <v>0</v>
      </c>
      <c r="BL59" s="178">
        <v>0</v>
      </c>
      <c r="BM59" s="178">
        <v>0</v>
      </c>
      <c r="BN59" s="178">
        <v>0</v>
      </c>
      <c r="BO59" s="178">
        <v>0</v>
      </c>
      <c r="BP59" s="181">
        <v>1</v>
      </c>
      <c r="BQ59" s="178">
        <v>0</v>
      </c>
      <c r="BR59" s="178">
        <v>0</v>
      </c>
    </row>
    <row r="60" spans="1:70" x14ac:dyDescent="0.25">
      <c r="A60" s="177" t="s">
        <v>281</v>
      </c>
      <c r="B60" s="178">
        <v>0</v>
      </c>
      <c r="C60" s="178">
        <v>0</v>
      </c>
      <c r="D60" s="178">
        <v>0</v>
      </c>
      <c r="E60" s="181">
        <v>1</v>
      </c>
      <c r="F60" s="178">
        <v>0</v>
      </c>
      <c r="G60" s="178">
        <v>0</v>
      </c>
      <c r="H60" s="177" t="s">
        <v>225</v>
      </c>
      <c r="I60" s="178">
        <v>0</v>
      </c>
      <c r="J60" s="178">
        <v>0</v>
      </c>
      <c r="K60" s="178">
        <v>0</v>
      </c>
      <c r="L60" s="181">
        <v>1</v>
      </c>
      <c r="M60" s="178">
        <v>0</v>
      </c>
      <c r="N60" s="178">
        <v>0</v>
      </c>
      <c r="O60" s="177" t="s">
        <v>245</v>
      </c>
      <c r="P60" s="178">
        <v>0</v>
      </c>
      <c r="Q60" s="178">
        <v>0</v>
      </c>
      <c r="R60" s="178">
        <v>0</v>
      </c>
      <c r="S60" s="181">
        <v>1</v>
      </c>
      <c r="T60" s="178">
        <v>0</v>
      </c>
      <c r="U60" s="178">
        <v>0</v>
      </c>
      <c r="V60" s="177" t="s">
        <v>638</v>
      </c>
      <c r="W60" s="178">
        <v>0</v>
      </c>
      <c r="X60" s="178">
        <v>0</v>
      </c>
      <c r="Y60" s="178">
        <v>0</v>
      </c>
      <c r="Z60" s="181">
        <v>1</v>
      </c>
      <c r="AA60" s="178">
        <v>0</v>
      </c>
      <c r="AB60" s="178">
        <v>0</v>
      </c>
      <c r="AC60" s="178">
        <v>0</v>
      </c>
      <c r="AD60" s="178">
        <v>0</v>
      </c>
      <c r="AE60" s="178">
        <v>0</v>
      </c>
      <c r="AF60" s="178">
        <v>0</v>
      </c>
      <c r="AG60" s="181">
        <v>1</v>
      </c>
      <c r="AH60" s="178">
        <v>0</v>
      </c>
      <c r="AI60" s="178">
        <v>0</v>
      </c>
      <c r="AJ60" s="177" t="s">
        <v>294</v>
      </c>
      <c r="AK60" s="178">
        <v>0</v>
      </c>
      <c r="AL60" s="178">
        <v>0</v>
      </c>
      <c r="AM60" s="178">
        <v>0</v>
      </c>
      <c r="AN60" s="181">
        <v>1</v>
      </c>
      <c r="AO60" s="178">
        <v>0</v>
      </c>
      <c r="AP60" s="178">
        <v>0</v>
      </c>
      <c r="AQ60" s="177" t="s">
        <v>301</v>
      </c>
      <c r="AR60" s="178">
        <v>0</v>
      </c>
      <c r="AS60" s="178">
        <v>0</v>
      </c>
      <c r="AT60" s="178">
        <v>0</v>
      </c>
      <c r="AU60" s="181">
        <v>1</v>
      </c>
      <c r="AV60" s="178">
        <v>0</v>
      </c>
      <c r="AW60" s="178">
        <v>0</v>
      </c>
      <c r="AX60" s="177" t="s">
        <v>239</v>
      </c>
      <c r="AY60" s="178">
        <v>0</v>
      </c>
      <c r="AZ60" s="178">
        <v>0</v>
      </c>
      <c r="BA60" s="178">
        <v>0</v>
      </c>
      <c r="BB60" s="181">
        <v>1</v>
      </c>
      <c r="BC60" s="178">
        <v>0</v>
      </c>
      <c r="BD60" s="178">
        <v>0</v>
      </c>
      <c r="BE60" s="178">
        <v>0</v>
      </c>
      <c r="BF60" s="178">
        <v>0</v>
      </c>
      <c r="BG60" s="178">
        <v>0</v>
      </c>
      <c r="BH60" s="178">
        <v>0</v>
      </c>
      <c r="BI60" s="181">
        <v>1</v>
      </c>
      <c r="BJ60" s="178">
        <v>0</v>
      </c>
      <c r="BK60" s="178">
        <v>0</v>
      </c>
      <c r="BL60" s="178">
        <v>0</v>
      </c>
      <c r="BM60" s="178">
        <v>0</v>
      </c>
      <c r="BN60" s="178">
        <v>0</v>
      </c>
      <c r="BO60" s="178">
        <v>0</v>
      </c>
      <c r="BP60" s="181">
        <v>1</v>
      </c>
      <c r="BQ60" s="178">
        <v>0</v>
      </c>
      <c r="BR60" s="178">
        <v>0</v>
      </c>
    </row>
    <row r="61" spans="1:70" ht="25" x14ac:dyDescent="0.25">
      <c r="A61" s="177" t="s">
        <v>307</v>
      </c>
      <c r="B61" s="178">
        <v>0</v>
      </c>
      <c r="C61" s="178">
        <v>0</v>
      </c>
      <c r="D61" s="178">
        <v>0</v>
      </c>
      <c r="E61" s="181">
        <v>1</v>
      </c>
      <c r="F61" s="178">
        <v>0</v>
      </c>
      <c r="G61" s="178">
        <v>0</v>
      </c>
      <c r="H61" s="177" t="s">
        <v>239</v>
      </c>
      <c r="I61" s="178">
        <v>0</v>
      </c>
      <c r="J61" s="178">
        <v>0</v>
      </c>
      <c r="K61" s="178">
        <v>0</v>
      </c>
      <c r="L61" s="181">
        <v>1</v>
      </c>
      <c r="M61" s="178">
        <v>0</v>
      </c>
      <c r="N61" s="178">
        <v>0</v>
      </c>
      <c r="O61" s="177" t="s">
        <v>259</v>
      </c>
      <c r="P61" s="178">
        <v>0</v>
      </c>
      <c r="Q61" s="178">
        <v>0</v>
      </c>
      <c r="R61" s="178">
        <v>0</v>
      </c>
      <c r="S61" s="181">
        <v>1</v>
      </c>
      <c r="T61" s="178">
        <v>0</v>
      </c>
      <c r="U61" s="178">
        <v>0</v>
      </c>
      <c r="V61" s="177" t="s">
        <v>312</v>
      </c>
      <c r="W61" s="178">
        <v>0</v>
      </c>
      <c r="X61" s="178">
        <v>0</v>
      </c>
      <c r="Y61" s="178">
        <v>0</v>
      </c>
      <c r="Z61" s="181">
        <v>1</v>
      </c>
      <c r="AA61" s="178">
        <v>0</v>
      </c>
      <c r="AB61" s="178">
        <v>0</v>
      </c>
      <c r="AC61" s="178">
        <v>0</v>
      </c>
      <c r="AD61" s="178">
        <v>0</v>
      </c>
      <c r="AE61" s="178">
        <v>0</v>
      </c>
      <c r="AF61" s="178">
        <v>0</v>
      </c>
      <c r="AG61" s="181">
        <v>1</v>
      </c>
      <c r="AH61" s="178">
        <v>0</v>
      </c>
      <c r="AI61" s="178">
        <v>0</v>
      </c>
      <c r="AJ61" s="177" t="s">
        <v>297</v>
      </c>
      <c r="AK61" s="178">
        <v>0</v>
      </c>
      <c r="AL61" s="178">
        <v>0</v>
      </c>
      <c r="AM61" s="178">
        <v>0</v>
      </c>
      <c r="AN61" s="181">
        <v>1</v>
      </c>
      <c r="AO61" s="178">
        <v>0</v>
      </c>
      <c r="AP61" s="178">
        <v>0</v>
      </c>
      <c r="AQ61" s="177" t="s">
        <v>328</v>
      </c>
      <c r="AR61" s="178">
        <v>0</v>
      </c>
      <c r="AS61" s="178">
        <v>0</v>
      </c>
      <c r="AT61" s="178">
        <v>0</v>
      </c>
      <c r="AU61" s="181">
        <v>1</v>
      </c>
      <c r="AV61" s="178">
        <v>0</v>
      </c>
      <c r="AW61" s="178">
        <v>0</v>
      </c>
      <c r="AX61" s="177" t="s">
        <v>281</v>
      </c>
      <c r="AY61" s="178">
        <v>0</v>
      </c>
      <c r="AZ61" s="178">
        <v>0</v>
      </c>
      <c r="BA61" s="178">
        <v>0</v>
      </c>
      <c r="BB61" s="181">
        <v>1</v>
      </c>
      <c r="BC61" s="178">
        <v>0</v>
      </c>
      <c r="BD61" s="178">
        <v>0</v>
      </c>
      <c r="BE61" s="178">
        <v>0</v>
      </c>
      <c r="BF61" s="178">
        <v>0</v>
      </c>
      <c r="BG61" s="178">
        <v>0</v>
      </c>
      <c r="BH61" s="178">
        <v>0</v>
      </c>
      <c r="BI61" s="181">
        <v>1</v>
      </c>
      <c r="BJ61" s="178">
        <v>0</v>
      </c>
      <c r="BK61" s="178">
        <v>0</v>
      </c>
      <c r="BL61" s="178">
        <v>0</v>
      </c>
      <c r="BM61" s="178">
        <v>0</v>
      </c>
      <c r="BN61" s="178">
        <v>0</v>
      </c>
      <c r="BO61" s="178">
        <v>0</v>
      </c>
      <c r="BP61" s="181">
        <v>1</v>
      </c>
      <c r="BQ61" s="178">
        <v>0</v>
      </c>
      <c r="BR61" s="178">
        <v>0</v>
      </c>
    </row>
    <row r="62" spans="1:70" x14ac:dyDescent="0.25">
      <c r="A62" s="177" t="s">
        <v>480</v>
      </c>
      <c r="B62" s="178">
        <v>0</v>
      </c>
      <c r="C62" s="178">
        <v>0</v>
      </c>
      <c r="D62" s="178">
        <v>0</v>
      </c>
      <c r="E62" s="181">
        <v>1</v>
      </c>
      <c r="F62" s="178">
        <v>0</v>
      </c>
      <c r="G62" s="178">
        <v>0</v>
      </c>
      <c r="H62" s="177" t="s">
        <v>281</v>
      </c>
      <c r="I62" s="178">
        <v>0</v>
      </c>
      <c r="J62" s="178">
        <v>0</v>
      </c>
      <c r="K62" s="178">
        <v>0</v>
      </c>
      <c r="L62" s="181">
        <v>1</v>
      </c>
      <c r="M62" s="178">
        <v>0</v>
      </c>
      <c r="N62" s="178">
        <v>0</v>
      </c>
      <c r="O62" s="177" t="s">
        <v>225</v>
      </c>
      <c r="P62" s="178">
        <v>0</v>
      </c>
      <c r="Q62" s="178">
        <v>0</v>
      </c>
      <c r="R62" s="178">
        <v>0</v>
      </c>
      <c r="S62" s="181">
        <v>1</v>
      </c>
      <c r="T62" s="178">
        <v>0</v>
      </c>
      <c r="U62" s="178">
        <v>0</v>
      </c>
      <c r="V62" s="177" t="s">
        <v>266</v>
      </c>
      <c r="W62" s="178">
        <v>0</v>
      </c>
      <c r="X62" s="178">
        <v>0</v>
      </c>
      <c r="Y62" s="178">
        <v>0</v>
      </c>
      <c r="Z62" s="181">
        <v>1</v>
      </c>
      <c r="AA62" s="178">
        <v>0</v>
      </c>
      <c r="AB62" s="178">
        <v>0</v>
      </c>
      <c r="AC62" s="178">
        <v>0</v>
      </c>
      <c r="AD62" s="178">
        <v>0</v>
      </c>
      <c r="AE62" s="178">
        <v>0</v>
      </c>
      <c r="AF62" s="178">
        <v>0</v>
      </c>
      <c r="AG62" s="181">
        <v>1</v>
      </c>
      <c r="AH62" s="178">
        <v>0</v>
      </c>
      <c r="AI62" s="178">
        <v>0</v>
      </c>
      <c r="AJ62" s="178">
        <v>0</v>
      </c>
      <c r="AK62" s="178">
        <v>0</v>
      </c>
      <c r="AL62" s="178">
        <v>0</v>
      </c>
      <c r="AM62" s="178">
        <v>0</v>
      </c>
      <c r="AN62" s="181">
        <v>1</v>
      </c>
      <c r="AO62" s="178">
        <v>0</v>
      </c>
      <c r="AP62" s="178">
        <v>0</v>
      </c>
      <c r="AQ62" s="177" t="s">
        <v>343</v>
      </c>
      <c r="AR62" s="178">
        <v>0</v>
      </c>
      <c r="AS62" s="178">
        <v>0</v>
      </c>
      <c r="AT62" s="178">
        <v>0</v>
      </c>
      <c r="AU62" s="181">
        <v>1</v>
      </c>
      <c r="AV62" s="178">
        <v>0</v>
      </c>
      <c r="AW62" s="178">
        <v>0</v>
      </c>
      <c r="AX62" s="177" t="s">
        <v>307</v>
      </c>
      <c r="AY62" s="178">
        <v>0</v>
      </c>
      <c r="AZ62" s="178">
        <v>0</v>
      </c>
      <c r="BA62" s="178">
        <v>0</v>
      </c>
      <c r="BB62" s="181">
        <v>1</v>
      </c>
      <c r="BC62" s="178">
        <v>0</v>
      </c>
      <c r="BD62" s="178">
        <v>0</v>
      </c>
      <c r="BE62" s="177" t="s">
        <v>330</v>
      </c>
      <c r="BF62" s="178">
        <v>0</v>
      </c>
      <c r="BG62" s="178">
        <v>0</v>
      </c>
      <c r="BH62" s="178">
        <v>0</v>
      </c>
      <c r="BI62" s="181">
        <v>1</v>
      </c>
      <c r="BJ62" s="178">
        <v>0</v>
      </c>
      <c r="BK62" s="178">
        <v>0</v>
      </c>
      <c r="BL62" s="178">
        <v>0</v>
      </c>
      <c r="BM62" s="178">
        <v>0</v>
      </c>
      <c r="BN62" s="178">
        <v>0</v>
      </c>
      <c r="BO62" s="178">
        <v>0</v>
      </c>
      <c r="BP62" s="181">
        <v>1</v>
      </c>
      <c r="BQ62" s="178">
        <v>0</v>
      </c>
      <c r="BR62" s="178">
        <v>0</v>
      </c>
    </row>
    <row r="63" spans="1:70" x14ac:dyDescent="0.25">
      <c r="A63" s="177" t="s">
        <v>638</v>
      </c>
      <c r="B63" s="178">
        <v>0</v>
      </c>
      <c r="C63" s="178">
        <v>0</v>
      </c>
      <c r="D63" s="178">
        <v>0</v>
      </c>
      <c r="E63" s="181">
        <v>1</v>
      </c>
      <c r="F63" s="178">
        <v>0</v>
      </c>
      <c r="G63" s="178">
        <v>0</v>
      </c>
      <c r="H63" s="177" t="s">
        <v>307</v>
      </c>
      <c r="I63" s="178">
        <v>0</v>
      </c>
      <c r="J63" s="178">
        <v>0</v>
      </c>
      <c r="K63" s="178">
        <v>0</v>
      </c>
      <c r="L63" s="181">
        <v>1</v>
      </c>
      <c r="M63" s="178">
        <v>0</v>
      </c>
      <c r="N63" s="178">
        <v>0</v>
      </c>
      <c r="O63" s="177" t="s">
        <v>239</v>
      </c>
      <c r="P63" s="178">
        <v>0</v>
      </c>
      <c r="Q63" s="178">
        <v>0</v>
      </c>
      <c r="R63" s="178">
        <v>0</v>
      </c>
      <c r="S63" s="181">
        <v>1</v>
      </c>
      <c r="T63" s="178">
        <v>0</v>
      </c>
      <c r="U63" s="178">
        <v>0</v>
      </c>
      <c r="V63" s="177" t="s">
        <v>301</v>
      </c>
      <c r="W63" s="178">
        <v>0</v>
      </c>
      <c r="X63" s="178">
        <v>0</v>
      </c>
      <c r="Y63" s="178">
        <v>0</v>
      </c>
      <c r="Z63" s="181">
        <v>1</v>
      </c>
      <c r="AA63" s="178">
        <v>0</v>
      </c>
      <c r="AB63" s="178">
        <v>0</v>
      </c>
      <c r="AC63" s="178">
        <v>0</v>
      </c>
      <c r="AD63" s="178">
        <v>0</v>
      </c>
      <c r="AE63" s="178">
        <v>0</v>
      </c>
      <c r="AF63" s="178">
        <v>0</v>
      </c>
      <c r="AG63" s="181">
        <v>1</v>
      </c>
      <c r="AH63" s="178">
        <v>0</v>
      </c>
      <c r="AI63" s="178">
        <v>0</v>
      </c>
      <c r="AJ63" s="178">
        <v>0</v>
      </c>
      <c r="AK63" s="178">
        <v>0</v>
      </c>
      <c r="AL63" s="178">
        <v>0</v>
      </c>
      <c r="AM63" s="178">
        <v>0</v>
      </c>
      <c r="AN63" s="181">
        <v>1</v>
      </c>
      <c r="AO63" s="178">
        <v>0</v>
      </c>
      <c r="AP63" s="178">
        <v>0</v>
      </c>
      <c r="AQ63" s="177" t="s">
        <v>344</v>
      </c>
      <c r="AR63" s="178">
        <v>0</v>
      </c>
      <c r="AS63" s="178">
        <v>0</v>
      </c>
      <c r="AT63" s="178">
        <v>0</v>
      </c>
      <c r="AU63" s="181">
        <v>1</v>
      </c>
      <c r="AV63" s="178">
        <v>0</v>
      </c>
      <c r="AW63" s="178">
        <v>0</v>
      </c>
      <c r="AX63" s="177" t="s">
        <v>480</v>
      </c>
      <c r="AY63" s="178">
        <v>0</v>
      </c>
      <c r="AZ63" s="178">
        <v>0</v>
      </c>
      <c r="BA63" s="178">
        <v>0</v>
      </c>
      <c r="BB63" s="181">
        <v>1</v>
      </c>
      <c r="BC63" s="178">
        <v>0</v>
      </c>
      <c r="BD63" s="178">
        <v>0</v>
      </c>
      <c r="BE63" s="177" t="s">
        <v>232</v>
      </c>
      <c r="BF63" s="178">
        <v>0</v>
      </c>
      <c r="BG63" s="178">
        <v>0</v>
      </c>
      <c r="BH63" s="178">
        <v>0</v>
      </c>
      <c r="BI63" s="181">
        <v>1</v>
      </c>
      <c r="BJ63" s="178">
        <v>0</v>
      </c>
      <c r="BK63" s="178">
        <v>0</v>
      </c>
      <c r="BL63" s="178">
        <v>0</v>
      </c>
      <c r="BM63" s="178">
        <v>0</v>
      </c>
      <c r="BN63" s="178">
        <v>0</v>
      </c>
      <c r="BO63" s="178">
        <v>0</v>
      </c>
      <c r="BP63" s="181">
        <v>1</v>
      </c>
      <c r="BQ63" s="178">
        <v>0</v>
      </c>
      <c r="BR63" s="178">
        <v>0</v>
      </c>
    </row>
    <row r="64" spans="1:70" x14ac:dyDescent="0.25">
      <c r="A64" s="177" t="s">
        <v>312</v>
      </c>
      <c r="B64" s="178">
        <v>0</v>
      </c>
      <c r="C64" s="178">
        <v>0</v>
      </c>
      <c r="D64" s="178">
        <v>0</v>
      </c>
      <c r="E64" s="181">
        <v>1</v>
      </c>
      <c r="F64" s="178">
        <v>0</v>
      </c>
      <c r="G64" s="178">
        <v>0</v>
      </c>
      <c r="H64" s="177" t="s">
        <v>480</v>
      </c>
      <c r="I64" s="178">
        <v>0</v>
      </c>
      <c r="J64" s="178">
        <v>0</v>
      </c>
      <c r="K64" s="178">
        <v>0</v>
      </c>
      <c r="L64" s="181">
        <v>1</v>
      </c>
      <c r="M64" s="178">
        <v>0</v>
      </c>
      <c r="N64" s="178">
        <v>0</v>
      </c>
      <c r="O64" s="177" t="s">
        <v>281</v>
      </c>
      <c r="P64" s="178">
        <v>0</v>
      </c>
      <c r="Q64" s="178">
        <v>0</v>
      </c>
      <c r="R64" s="178">
        <v>0</v>
      </c>
      <c r="S64" s="181">
        <v>1</v>
      </c>
      <c r="T64" s="178">
        <v>0</v>
      </c>
      <c r="U64" s="178">
        <v>0</v>
      </c>
      <c r="V64" s="177" t="s">
        <v>328</v>
      </c>
      <c r="W64" s="178">
        <v>0</v>
      </c>
      <c r="X64" s="178">
        <v>0</v>
      </c>
      <c r="Y64" s="178">
        <v>0</v>
      </c>
      <c r="Z64" s="181">
        <v>1</v>
      </c>
      <c r="AA64" s="178">
        <v>0</v>
      </c>
      <c r="AB64" s="178">
        <v>0</v>
      </c>
      <c r="AC64" s="178">
        <v>0</v>
      </c>
      <c r="AD64" s="178">
        <v>0</v>
      </c>
      <c r="AE64" s="178">
        <v>0</v>
      </c>
      <c r="AF64" s="178">
        <v>0</v>
      </c>
      <c r="AG64" s="181">
        <v>1</v>
      </c>
      <c r="AH64" s="178">
        <v>0</v>
      </c>
      <c r="AI64" s="178">
        <v>0</v>
      </c>
      <c r="AJ64" s="178">
        <v>0</v>
      </c>
      <c r="AK64" s="178">
        <v>0</v>
      </c>
      <c r="AL64" s="178">
        <v>0</v>
      </c>
      <c r="AM64" s="178">
        <v>0</v>
      </c>
      <c r="AN64" s="181">
        <v>1</v>
      </c>
      <c r="AO64" s="178">
        <v>0</v>
      </c>
      <c r="AP64" s="178">
        <v>0</v>
      </c>
      <c r="AQ64" s="177" t="s">
        <v>251</v>
      </c>
      <c r="AR64" s="178">
        <v>0</v>
      </c>
      <c r="AS64" s="178">
        <v>0</v>
      </c>
      <c r="AT64" s="178">
        <v>0</v>
      </c>
      <c r="AU64" s="181">
        <v>1</v>
      </c>
      <c r="AV64" s="178">
        <v>0</v>
      </c>
      <c r="AW64" s="178">
        <v>0</v>
      </c>
      <c r="AX64" s="177" t="s">
        <v>638</v>
      </c>
      <c r="AY64" s="178">
        <v>0</v>
      </c>
      <c r="AZ64" s="178">
        <v>0</v>
      </c>
      <c r="BA64" s="178">
        <v>0</v>
      </c>
      <c r="BB64" s="181">
        <v>1</v>
      </c>
      <c r="BC64" s="178">
        <v>0</v>
      </c>
      <c r="BD64" s="178">
        <v>0</v>
      </c>
      <c r="BE64" s="177" t="s">
        <v>326</v>
      </c>
      <c r="BF64" s="178">
        <v>0</v>
      </c>
      <c r="BG64" s="178">
        <v>0</v>
      </c>
      <c r="BH64" s="178">
        <v>0</v>
      </c>
      <c r="BI64" s="181">
        <v>1</v>
      </c>
      <c r="BJ64" s="178">
        <v>0</v>
      </c>
      <c r="BK64" s="178">
        <v>0</v>
      </c>
      <c r="BL64" s="178">
        <v>0</v>
      </c>
      <c r="BM64" s="178">
        <v>0</v>
      </c>
      <c r="BN64" s="178">
        <v>0</v>
      </c>
      <c r="BO64" s="178">
        <v>0</v>
      </c>
      <c r="BP64" s="181">
        <v>1</v>
      </c>
      <c r="BQ64" s="178">
        <v>0</v>
      </c>
      <c r="BR64" s="178">
        <v>0</v>
      </c>
    </row>
    <row r="65" spans="1:70" x14ac:dyDescent="0.25">
      <c r="A65" s="177" t="s">
        <v>266</v>
      </c>
      <c r="B65" s="178">
        <v>0</v>
      </c>
      <c r="C65" s="178">
        <v>0</v>
      </c>
      <c r="D65" s="178">
        <v>0</v>
      </c>
      <c r="E65" s="181">
        <v>1</v>
      </c>
      <c r="F65" s="178">
        <v>0</v>
      </c>
      <c r="G65" s="178">
        <v>0</v>
      </c>
      <c r="H65" s="177" t="s">
        <v>638</v>
      </c>
      <c r="I65" s="178">
        <v>0</v>
      </c>
      <c r="J65" s="178">
        <v>0</v>
      </c>
      <c r="K65" s="178">
        <v>0</v>
      </c>
      <c r="L65" s="181">
        <v>1</v>
      </c>
      <c r="M65" s="178">
        <v>0</v>
      </c>
      <c r="N65" s="178">
        <v>0</v>
      </c>
      <c r="O65" s="177" t="s">
        <v>307</v>
      </c>
      <c r="P65" s="178">
        <v>0</v>
      </c>
      <c r="Q65" s="178">
        <v>0</v>
      </c>
      <c r="R65" s="178">
        <v>0</v>
      </c>
      <c r="S65" s="181">
        <v>1</v>
      </c>
      <c r="T65" s="178">
        <v>0</v>
      </c>
      <c r="U65" s="178">
        <v>0</v>
      </c>
      <c r="V65" s="177" t="s">
        <v>343</v>
      </c>
      <c r="W65" s="178">
        <v>0</v>
      </c>
      <c r="X65" s="178">
        <v>0</v>
      </c>
      <c r="Y65" s="178">
        <v>0</v>
      </c>
      <c r="Z65" s="181">
        <v>1</v>
      </c>
      <c r="AA65" s="178">
        <v>0</v>
      </c>
      <c r="AB65" s="178">
        <v>0</v>
      </c>
      <c r="AC65" s="178">
        <v>0</v>
      </c>
      <c r="AD65" s="178">
        <v>0</v>
      </c>
      <c r="AE65" s="178">
        <v>0</v>
      </c>
      <c r="AF65" s="178">
        <v>0</v>
      </c>
      <c r="AG65" s="181">
        <v>1</v>
      </c>
      <c r="AH65" s="178">
        <v>0</v>
      </c>
      <c r="AI65" s="178">
        <v>0</v>
      </c>
      <c r="AJ65" s="178">
        <v>0</v>
      </c>
      <c r="AK65" s="178">
        <v>0</v>
      </c>
      <c r="AL65" s="178">
        <v>0</v>
      </c>
      <c r="AM65" s="178">
        <v>0</v>
      </c>
      <c r="AN65" s="181">
        <v>1</v>
      </c>
      <c r="AO65" s="178">
        <v>0</v>
      </c>
      <c r="AP65" s="178">
        <v>0</v>
      </c>
      <c r="AQ65" s="177" t="s">
        <v>272</v>
      </c>
      <c r="AR65" s="178">
        <v>0</v>
      </c>
      <c r="AS65" s="178">
        <v>0</v>
      </c>
      <c r="AT65" s="178">
        <v>0</v>
      </c>
      <c r="AU65" s="181">
        <v>1</v>
      </c>
      <c r="AV65" s="178">
        <v>0</v>
      </c>
      <c r="AW65" s="178">
        <v>0</v>
      </c>
      <c r="AX65" s="177" t="s">
        <v>312</v>
      </c>
      <c r="AY65" s="178">
        <v>0</v>
      </c>
      <c r="AZ65" s="178">
        <v>0</v>
      </c>
      <c r="BA65" s="178">
        <v>0</v>
      </c>
      <c r="BB65" s="181">
        <v>1</v>
      </c>
      <c r="BC65" s="178">
        <v>0</v>
      </c>
      <c r="BD65" s="178">
        <v>0</v>
      </c>
      <c r="BE65" s="177" t="s">
        <v>309</v>
      </c>
      <c r="BF65" s="178">
        <v>0</v>
      </c>
      <c r="BG65" s="178">
        <v>0</v>
      </c>
      <c r="BH65" s="178">
        <v>0</v>
      </c>
      <c r="BI65" s="181">
        <v>1</v>
      </c>
      <c r="BJ65" s="178">
        <v>0</v>
      </c>
      <c r="BK65" s="178">
        <v>0</v>
      </c>
      <c r="BL65" s="178">
        <v>0</v>
      </c>
      <c r="BM65" s="178">
        <v>0</v>
      </c>
      <c r="BN65" s="178">
        <v>0</v>
      </c>
      <c r="BO65" s="178">
        <v>0</v>
      </c>
      <c r="BP65" s="181">
        <v>1</v>
      </c>
      <c r="BQ65" s="178">
        <v>0</v>
      </c>
      <c r="BR65" s="178">
        <v>0</v>
      </c>
    </row>
    <row r="66" spans="1:70" x14ac:dyDescent="0.25">
      <c r="A66" s="177" t="s">
        <v>301</v>
      </c>
      <c r="B66" s="178">
        <v>0</v>
      </c>
      <c r="C66" s="178">
        <v>0</v>
      </c>
      <c r="D66" s="178">
        <v>0</v>
      </c>
      <c r="E66" s="181">
        <v>1</v>
      </c>
      <c r="F66" s="178">
        <v>0</v>
      </c>
      <c r="G66" s="178">
        <v>0</v>
      </c>
      <c r="H66" s="177" t="s">
        <v>312</v>
      </c>
      <c r="I66" s="178">
        <v>0</v>
      </c>
      <c r="J66" s="178">
        <v>0</v>
      </c>
      <c r="K66" s="178">
        <v>0</v>
      </c>
      <c r="L66" s="181">
        <v>1</v>
      </c>
      <c r="M66" s="178">
        <v>0</v>
      </c>
      <c r="N66" s="178">
        <v>0</v>
      </c>
      <c r="O66" s="177" t="s">
        <v>480</v>
      </c>
      <c r="P66" s="178">
        <v>0</v>
      </c>
      <c r="Q66" s="178">
        <v>0</v>
      </c>
      <c r="R66" s="178">
        <v>0</v>
      </c>
      <c r="S66" s="181">
        <v>1</v>
      </c>
      <c r="T66" s="178">
        <v>0</v>
      </c>
      <c r="U66" s="178">
        <v>0</v>
      </c>
      <c r="V66" s="177" t="s">
        <v>344</v>
      </c>
      <c r="W66" s="178">
        <v>0</v>
      </c>
      <c r="X66" s="178">
        <v>0</v>
      </c>
      <c r="Y66" s="178">
        <v>0</v>
      </c>
      <c r="Z66" s="181">
        <v>1</v>
      </c>
      <c r="AA66" s="178">
        <v>0</v>
      </c>
      <c r="AB66" s="178">
        <v>0</v>
      </c>
      <c r="AC66" s="178">
        <v>0</v>
      </c>
      <c r="AD66" s="178">
        <v>0</v>
      </c>
      <c r="AE66" s="178">
        <v>0</v>
      </c>
      <c r="AF66" s="178">
        <v>0</v>
      </c>
      <c r="AG66" s="181">
        <v>1</v>
      </c>
      <c r="AH66" s="178">
        <v>0</v>
      </c>
      <c r="AI66" s="178">
        <v>0</v>
      </c>
      <c r="AJ66" s="178">
        <v>0</v>
      </c>
      <c r="AK66" s="178">
        <v>0</v>
      </c>
      <c r="AL66" s="178">
        <v>0</v>
      </c>
      <c r="AM66" s="178">
        <v>0</v>
      </c>
      <c r="AN66" s="181">
        <v>1</v>
      </c>
      <c r="AO66" s="178">
        <v>0</v>
      </c>
      <c r="AP66" s="178">
        <v>0</v>
      </c>
      <c r="AQ66" s="177" t="s">
        <v>345</v>
      </c>
      <c r="AR66" s="178">
        <v>0</v>
      </c>
      <c r="AS66" s="178">
        <v>0</v>
      </c>
      <c r="AT66" s="178">
        <v>0</v>
      </c>
      <c r="AU66" s="181">
        <v>1</v>
      </c>
      <c r="AV66" s="178">
        <v>0</v>
      </c>
      <c r="AW66" s="178">
        <v>0</v>
      </c>
      <c r="AX66" s="177" t="s">
        <v>266</v>
      </c>
      <c r="AY66" s="178">
        <v>0</v>
      </c>
      <c r="AZ66" s="178">
        <v>0</v>
      </c>
      <c r="BA66" s="178">
        <v>0</v>
      </c>
      <c r="BB66" s="181">
        <v>1</v>
      </c>
      <c r="BC66" s="178">
        <v>0</v>
      </c>
      <c r="BD66" s="178">
        <v>0</v>
      </c>
      <c r="BE66" s="177" t="s">
        <v>215</v>
      </c>
      <c r="BF66" s="178">
        <v>0</v>
      </c>
      <c r="BG66" s="178">
        <v>0</v>
      </c>
      <c r="BH66" s="178">
        <v>0</v>
      </c>
      <c r="BI66" s="181">
        <v>1</v>
      </c>
      <c r="BJ66" s="178">
        <v>0</v>
      </c>
      <c r="BK66" s="178">
        <v>0</v>
      </c>
      <c r="BL66" s="178">
        <v>0</v>
      </c>
      <c r="BM66" s="178">
        <v>0</v>
      </c>
      <c r="BN66" s="178">
        <v>0</v>
      </c>
      <c r="BO66" s="178">
        <v>0</v>
      </c>
      <c r="BP66" s="181">
        <v>1</v>
      </c>
      <c r="BQ66" s="178">
        <v>0</v>
      </c>
      <c r="BR66" s="178">
        <v>0</v>
      </c>
    </row>
    <row r="67" spans="1:70" x14ac:dyDescent="0.25">
      <c r="A67" s="177" t="s">
        <v>328</v>
      </c>
      <c r="B67" s="178">
        <v>0</v>
      </c>
      <c r="C67" s="178">
        <v>0</v>
      </c>
      <c r="D67" s="178">
        <v>0</v>
      </c>
      <c r="E67" s="181">
        <v>1</v>
      </c>
      <c r="F67" s="178">
        <v>0</v>
      </c>
      <c r="G67" s="178">
        <v>0</v>
      </c>
      <c r="H67" s="177" t="s">
        <v>266</v>
      </c>
      <c r="I67" s="178">
        <v>0</v>
      </c>
      <c r="J67" s="178">
        <v>0</v>
      </c>
      <c r="K67" s="178">
        <v>0</v>
      </c>
      <c r="L67" s="181">
        <v>1</v>
      </c>
      <c r="M67" s="178">
        <v>0</v>
      </c>
      <c r="N67" s="178">
        <v>0</v>
      </c>
      <c r="O67" s="177" t="s">
        <v>638</v>
      </c>
      <c r="P67" s="178">
        <v>0</v>
      </c>
      <c r="Q67" s="178">
        <v>0</v>
      </c>
      <c r="R67" s="178">
        <v>0</v>
      </c>
      <c r="S67" s="181">
        <v>1</v>
      </c>
      <c r="T67" s="178">
        <v>0</v>
      </c>
      <c r="U67" s="178">
        <v>0</v>
      </c>
      <c r="V67" s="177" t="s">
        <v>251</v>
      </c>
      <c r="W67" s="178">
        <v>0</v>
      </c>
      <c r="X67" s="178">
        <v>0</v>
      </c>
      <c r="Y67" s="178">
        <v>0</v>
      </c>
      <c r="Z67" s="181">
        <v>1</v>
      </c>
      <c r="AA67" s="178">
        <v>0</v>
      </c>
      <c r="AB67" s="178">
        <v>0</v>
      </c>
      <c r="AC67" s="178">
        <v>0</v>
      </c>
      <c r="AD67" s="178">
        <v>0</v>
      </c>
      <c r="AE67" s="178">
        <v>0</v>
      </c>
      <c r="AF67" s="178">
        <v>0</v>
      </c>
      <c r="AG67" s="181">
        <v>1</v>
      </c>
      <c r="AH67" s="178">
        <v>0</v>
      </c>
      <c r="AI67" s="178">
        <v>0</v>
      </c>
      <c r="AJ67" s="178">
        <v>0</v>
      </c>
      <c r="AK67" s="178">
        <v>0</v>
      </c>
      <c r="AL67" s="178">
        <v>0</v>
      </c>
      <c r="AM67" s="178">
        <v>0</v>
      </c>
      <c r="AN67" s="181">
        <v>1</v>
      </c>
      <c r="AO67" s="178">
        <v>0</v>
      </c>
      <c r="AP67" s="178">
        <v>0</v>
      </c>
      <c r="AQ67" s="177" t="s">
        <v>334</v>
      </c>
      <c r="AR67" s="178">
        <v>0</v>
      </c>
      <c r="AS67" s="178">
        <v>0</v>
      </c>
      <c r="AT67" s="178">
        <v>0</v>
      </c>
      <c r="AU67" s="181">
        <v>1</v>
      </c>
      <c r="AV67" s="178">
        <v>0</v>
      </c>
      <c r="AW67" s="178">
        <v>0</v>
      </c>
      <c r="AX67" s="177" t="s">
        <v>301</v>
      </c>
      <c r="AY67" s="178">
        <v>0</v>
      </c>
      <c r="AZ67" s="178">
        <v>0</v>
      </c>
      <c r="BA67" s="178">
        <v>0</v>
      </c>
      <c r="BB67" s="181">
        <v>1</v>
      </c>
      <c r="BC67" s="178">
        <v>0</v>
      </c>
      <c r="BD67" s="178">
        <v>0</v>
      </c>
      <c r="BE67" s="177" t="s">
        <v>269</v>
      </c>
      <c r="BF67" s="178">
        <v>0</v>
      </c>
      <c r="BG67" s="178">
        <v>0</v>
      </c>
      <c r="BH67" s="178">
        <v>0</v>
      </c>
      <c r="BI67" s="181">
        <v>1</v>
      </c>
      <c r="BJ67" s="178">
        <v>0</v>
      </c>
      <c r="BK67" s="178">
        <v>0</v>
      </c>
      <c r="BL67" s="178">
        <v>0</v>
      </c>
      <c r="BM67" s="178">
        <v>0</v>
      </c>
      <c r="BN67" s="178">
        <v>0</v>
      </c>
      <c r="BO67" s="178">
        <v>0</v>
      </c>
      <c r="BP67" s="181">
        <v>1</v>
      </c>
      <c r="BQ67" s="178">
        <v>0</v>
      </c>
      <c r="BR67" s="178">
        <v>0</v>
      </c>
    </row>
    <row r="68" spans="1:70" x14ac:dyDescent="0.25">
      <c r="A68" s="177" t="s">
        <v>343</v>
      </c>
      <c r="B68" s="178">
        <v>0</v>
      </c>
      <c r="C68" s="178">
        <v>0</v>
      </c>
      <c r="D68" s="178">
        <v>0</v>
      </c>
      <c r="E68" s="181">
        <v>1</v>
      </c>
      <c r="F68" s="178">
        <v>0</v>
      </c>
      <c r="G68" s="178">
        <v>0</v>
      </c>
      <c r="H68" s="177" t="s">
        <v>301</v>
      </c>
      <c r="I68" s="178">
        <v>0</v>
      </c>
      <c r="J68" s="178">
        <v>0</v>
      </c>
      <c r="K68" s="178">
        <v>0</v>
      </c>
      <c r="L68" s="181">
        <v>1</v>
      </c>
      <c r="M68" s="178">
        <v>0</v>
      </c>
      <c r="N68" s="178">
        <v>0</v>
      </c>
      <c r="O68" s="177" t="s">
        <v>312</v>
      </c>
      <c r="P68" s="178">
        <v>0</v>
      </c>
      <c r="Q68" s="178">
        <v>0</v>
      </c>
      <c r="R68" s="178">
        <v>0</v>
      </c>
      <c r="S68" s="181">
        <v>1</v>
      </c>
      <c r="T68" s="178">
        <v>0</v>
      </c>
      <c r="U68" s="178">
        <v>0</v>
      </c>
      <c r="V68" s="177" t="s">
        <v>272</v>
      </c>
      <c r="W68" s="178">
        <v>0</v>
      </c>
      <c r="X68" s="178">
        <v>0</v>
      </c>
      <c r="Y68" s="178">
        <v>0</v>
      </c>
      <c r="Z68" s="181">
        <v>1</v>
      </c>
      <c r="AA68" s="178">
        <v>0</v>
      </c>
      <c r="AB68" s="178">
        <v>0</v>
      </c>
      <c r="AC68" s="177" t="s">
        <v>232</v>
      </c>
      <c r="AD68" s="178">
        <v>0</v>
      </c>
      <c r="AE68" s="178">
        <v>0</v>
      </c>
      <c r="AF68" s="178">
        <v>0</v>
      </c>
      <c r="AG68" s="181">
        <v>1</v>
      </c>
      <c r="AH68" s="178">
        <v>0</v>
      </c>
      <c r="AI68" s="178">
        <v>0</v>
      </c>
      <c r="AJ68" s="178">
        <v>0</v>
      </c>
      <c r="AK68" s="178">
        <v>0</v>
      </c>
      <c r="AL68" s="178">
        <v>0</v>
      </c>
      <c r="AM68" s="178">
        <v>0</v>
      </c>
      <c r="AN68" s="181">
        <v>1</v>
      </c>
      <c r="AO68" s="178">
        <v>0</v>
      </c>
      <c r="AP68" s="178">
        <v>0</v>
      </c>
      <c r="AQ68" s="177" t="s">
        <v>305</v>
      </c>
      <c r="AR68" s="178">
        <v>0</v>
      </c>
      <c r="AS68" s="178">
        <v>0</v>
      </c>
      <c r="AT68" s="178">
        <v>0</v>
      </c>
      <c r="AU68" s="181">
        <v>1</v>
      </c>
      <c r="AV68" s="178">
        <v>0</v>
      </c>
      <c r="AW68" s="178">
        <v>0</v>
      </c>
      <c r="AX68" s="177" t="s">
        <v>328</v>
      </c>
      <c r="AY68" s="178">
        <v>0</v>
      </c>
      <c r="AZ68" s="178">
        <v>0</v>
      </c>
      <c r="BA68" s="178">
        <v>0</v>
      </c>
      <c r="BB68" s="181">
        <v>1</v>
      </c>
      <c r="BC68" s="178">
        <v>0</v>
      </c>
      <c r="BD68" s="178">
        <v>0</v>
      </c>
      <c r="BE68" s="177" t="s">
        <v>340</v>
      </c>
      <c r="BF68" s="178">
        <v>0</v>
      </c>
      <c r="BG68" s="178">
        <v>0</v>
      </c>
      <c r="BH68" s="178">
        <v>0</v>
      </c>
      <c r="BI68" s="181">
        <v>1</v>
      </c>
      <c r="BJ68" s="178">
        <v>0</v>
      </c>
      <c r="BK68" s="178">
        <v>0</v>
      </c>
      <c r="BL68" s="178">
        <v>0</v>
      </c>
      <c r="BM68" s="178">
        <v>0</v>
      </c>
      <c r="BN68" s="178">
        <v>0</v>
      </c>
      <c r="BO68" s="178">
        <v>0</v>
      </c>
      <c r="BP68" s="181">
        <v>1</v>
      </c>
      <c r="BQ68" s="178">
        <v>0</v>
      </c>
      <c r="BR68" s="178">
        <v>0</v>
      </c>
    </row>
    <row r="69" spans="1:70" x14ac:dyDescent="0.25">
      <c r="A69" s="177" t="s">
        <v>344</v>
      </c>
      <c r="B69" s="178">
        <v>0</v>
      </c>
      <c r="C69" s="178">
        <v>0</v>
      </c>
      <c r="D69" s="178">
        <v>0</v>
      </c>
      <c r="E69" s="181">
        <v>1</v>
      </c>
      <c r="F69" s="178">
        <v>0</v>
      </c>
      <c r="G69" s="178">
        <v>0</v>
      </c>
      <c r="H69" s="177" t="s">
        <v>328</v>
      </c>
      <c r="I69" s="178">
        <v>0</v>
      </c>
      <c r="J69" s="178">
        <v>0</v>
      </c>
      <c r="K69" s="178">
        <v>0</v>
      </c>
      <c r="L69" s="181">
        <v>1</v>
      </c>
      <c r="M69" s="178">
        <v>0</v>
      </c>
      <c r="N69" s="178">
        <v>0</v>
      </c>
      <c r="O69" s="177" t="s">
        <v>266</v>
      </c>
      <c r="P69" s="178">
        <v>0</v>
      </c>
      <c r="Q69" s="178">
        <v>0</v>
      </c>
      <c r="R69" s="178">
        <v>0</v>
      </c>
      <c r="S69" s="181">
        <v>1</v>
      </c>
      <c r="T69" s="178">
        <v>0</v>
      </c>
      <c r="U69" s="178">
        <v>0</v>
      </c>
      <c r="V69" s="177" t="s">
        <v>345</v>
      </c>
      <c r="W69" s="178">
        <v>0</v>
      </c>
      <c r="X69" s="178">
        <v>0</v>
      </c>
      <c r="Y69" s="178">
        <v>0</v>
      </c>
      <c r="Z69" s="181">
        <v>1</v>
      </c>
      <c r="AA69" s="178">
        <v>0</v>
      </c>
      <c r="AB69" s="178">
        <v>0</v>
      </c>
      <c r="AC69" s="177" t="s">
        <v>287</v>
      </c>
      <c r="AD69" s="178">
        <v>0</v>
      </c>
      <c r="AE69" s="178">
        <v>0</v>
      </c>
      <c r="AF69" s="178">
        <v>0</v>
      </c>
      <c r="AG69" s="181">
        <v>1</v>
      </c>
      <c r="AH69" s="178">
        <v>0</v>
      </c>
      <c r="AI69" s="178">
        <v>0</v>
      </c>
      <c r="AJ69" s="178">
        <v>0</v>
      </c>
      <c r="AK69" s="178">
        <v>0</v>
      </c>
      <c r="AL69" s="178">
        <v>0</v>
      </c>
      <c r="AM69" s="178">
        <v>0</v>
      </c>
      <c r="AN69" s="181">
        <v>1</v>
      </c>
      <c r="AO69" s="178">
        <v>0</v>
      </c>
      <c r="AP69" s="178">
        <v>0</v>
      </c>
      <c r="AQ69" s="177" t="s">
        <v>290</v>
      </c>
      <c r="AR69" s="178">
        <v>0</v>
      </c>
      <c r="AS69" s="178">
        <v>0</v>
      </c>
      <c r="AT69" s="178">
        <v>0</v>
      </c>
      <c r="AU69" s="181">
        <v>1</v>
      </c>
      <c r="AV69" s="178">
        <v>0</v>
      </c>
      <c r="AW69" s="178">
        <v>0</v>
      </c>
      <c r="AX69" s="177" t="s">
        <v>343</v>
      </c>
      <c r="AY69" s="178">
        <v>0</v>
      </c>
      <c r="AZ69" s="178">
        <v>0</v>
      </c>
      <c r="BA69" s="178">
        <v>0</v>
      </c>
      <c r="BB69" s="181">
        <v>1</v>
      </c>
      <c r="BC69" s="178">
        <v>0</v>
      </c>
      <c r="BD69" s="178">
        <v>0</v>
      </c>
      <c r="BE69" s="177" t="s">
        <v>265</v>
      </c>
      <c r="BF69" s="178">
        <v>0</v>
      </c>
      <c r="BG69" s="178">
        <v>0</v>
      </c>
      <c r="BH69" s="178">
        <v>0</v>
      </c>
      <c r="BI69" s="181">
        <v>1</v>
      </c>
      <c r="BJ69" s="178">
        <v>0</v>
      </c>
      <c r="BK69" s="178">
        <v>0</v>
      </c>
      <c r="BL69" s="178">
        <v>0</v>
      </c>
      <c r="BM69" s="178">
        <v>0</v>
      </c>
      <c r="BN69" s="178">
        <v>0</v>
      </c>
      <c r="BO69" s="178">
        <v>0</v>
      </c>
      <c r="BP69" s="181">
        <v>1</v>
      </c>
      <c r="BQ69" s="178">
        <v>0</v>
      </c>
      <c r="BR69" s="178">
        <v>0</v>
      </c>
    </row>
    <row r="70" spans="1:70" x14ac:dyDescent="0.25">
      <c r="A70" s="177" t="s">
        <v>251</v>
      </c>
      <c r="B70" s="178">
        <v>0</v>
      </c>
      <c r="C70" s="178">
        <v>0</v>
      </c>
      <c r="D70" s="178">
        <v>0</v>
      </c>
      <c r="E70" s="181">
        <v>1</v>
      </c>
      <c r="F70" s="178">
        <v>0</v>
      </c>
      <c r="G70" s="178">
        <v>0</v>
      </c>
      <c r="H70" s="177" t="s">
        <v>343</v>
      </c>
      <c r="I70" s="178">
        <v>0</v>
      </c>
      <c r="J70" s="178">
        <v>0</v>
      </c>
      <c r="K70" s="178">
        <v>0</v>
      </c>
      <c r="L70" s="181">
        <v>1</v>
      </c>
      <c r="M70" s="178">
        <v>0</v>
      </c>
      <c r="N70" s="178">
        <v>0</v>
      </c>
      <c r="O70" s="177" t="s">
        <v>301</v>
      </c>
      <c r="P70" s="178">
        <v>0</v>
      </c>
      <c r="Q70" s="178">
        <v>0</v>
      </c>
      <c r="R70" s="178">
        <v>0</v>
      </c>
      <c r="S70" s="181">
        <v>1</v>
      </c>
      <c r="T70" s="178">
        <v>0</v>
      </c>
      <c r="U70" s="178">
        <v>0</v>
      </c>
      <c r="V70" s="177" t="s">
        <v>334</v>
      </c>
      <c r="W70" s="178">
        <v>0</v>
      </c>
      <c r="X70" s="178">
        <v>0</v>
      </c>
      <c r="Y70" s="178">
        <v>0</v>
      </c>
      <c r="Z70" s="181">
        <v>1</v>
      </c>
      <c r="AA70" s="178">
        <v>0</v>
      </c>
      <c r="AB70" s="178">
        <v>0</v>
      </c>
      <c r="AC70" s="177" t="s">
        <v>302</v>
      </c>
      <c r="AD70" s="178">
        <v>0</v>
      </c>
      <c r="AE70" s="178">
        <v>0</v>
      </c>
      <c r="AF70" s="178">
        <v>0</v>
      </c>
      <c r="AG70" s="181">
        <v>1</v>
      </c>
      <c r="AH70" s="178">
        <v>0</v>
      </c>
      <c r="AI70" s="178">
        <v>0</v>
      </c>
      <c r="AJ70" s="178">
        <v>0</v>
      </c>
      <c r="AK70" s="178">
        <v>0</v>
      </c>
      <c r="AL70" s="178">
        <v>0</v>
      </c>
      <c r="AM70" s="178">
        <v>0</v>
      </c>
      <c r="AN70" s="181">
        <v>1</v>
      </c>
      <c r="AO70" s="178">
        <v>0</v>
      </c>
      <c r="AP70" s="178">
        <v>0</v>
      </c>
      <c r="AQ70" s="177" t="s">
        <v>262</v>
      </c>
      <c r="AR70" s="178">
        <v>0</v>
      </c>
      <c r="AS70" s="178">
        <v>0</v>
      </c>
      <c r="AT70" s="178">
        <v>0</v>
      </c>
      <c r="AU70" s="181">
        <v>1</v>
      </c>
      <c r="AV70" s="178">
        <v>0</v>
      </c>
      <c r="AW70" s="178">
        <v>0</v>
      </c>
      <c r="AX70" s="177" t="s">
        <v>344</v>
      </c>
      <c r="AY70" s="178">
        <v>0</v>
      </c>
      <c r="AZ70" s="178">
        <v>0</v>
      </c>
      <c r="BA70" s="178">
        <v>0</v>
      </c>
      <c r="BB70" s="181">
        <v>1</v>
      </c>
      <c r="BC70" s="178">
        <v>0</v>
      </c>
      <c r="BD70" s="178">
        <v>0</v>
      </c>
      <c r="BE70" s="177" t="s">
        <v>245</v>
      </c>
      <c r="BF70" s="178">
        <v>0</v>
      </c>
      <c r="BG70" s="178">
        <v>0</v>
      </c>
      <c r="BH70" s="178">
        <v>0</v>
      </c>
      <c r="BI70" s="181">
        <v>1</v>
      </c>
      <c r="BJ70" s="178">
        <v>0</v>
      </c>
      <c r="BK70" s="178">
        <v>0</v>
      </c>
      <c r="BL70" s="178">
        <v>0</v>
      </c>
      <c r="BM70" s="178">
        <v>0</v>
      </c>
      <c r="BN70" s="178">
        <v>0</v>
      </c>
      <c r="BO70" s="178">
        <v>0</v>
      </c>
      <c r="BP70" s="181">
        <v>1</v>
      </c>
      <c r="BQ70" s="178">
        <v>0</v>
      </c>
      <c r="BR70" s="178">
        <v>0</v>
      </c>
    </row>
    <row r="71" spans="1:70" x14ac:dyDescent="0.25">
      <c r="A71" s="177" t="s">
        <v>272</v>
      </c>
      <c r="B71" s="178">
        <v>0</v>
      </c>
      <c r="C71" s="178">
        <v>0</v>
      </c>
      <c r="D71" s="178">
        <v>0</v>
      </c>
      <c r="E71" s="181">
        <v>1</v>
      </c>
      <c r="F71" s="178">
        <v>0</v>
      </c>
      <c r="G71" s="178">
        <v>0</v>
      </c>
      <c r="H71" s="177" t="s">
        <v>344</v>
      </c>
      <c r="I71" s="178">
        <v>0</v>
      </c>
      <c r="J71" s="178">
        <v>0</v>
      </c>
      <c r="K71" s="178">
        <v>0</v>
      </c>
      <c r="L71" s="181">
        <v>1</v>
      </c>
      <c r="M71" s="178">
        <v>0</v>
      </c>
      <c r="N71" s="178">
        <v>0</v>
      </c>
      <c r="O71" s="177" t="s">
        <v>328</v>
      </c>
      <c r="P71" s="178">
        <v>0</v>
      </c>
      <c r="Q71" s="178">
        <v>0</v>
      </c>
      <c r="R71" s="178">
        <v>0</v>
      </c>
      <c r="S71" s="181">
        <v>1</v>
      </c>
      <c r="T71" s="178">
        <v>0</v>
      </c>
      <c r="U71" s="178">
        <v>0</v>
      </c>
      <c r="V71" s="177" t="s">
        <v>305</v>
      </c>
      <c r="W71" s="178">
        <v>0</v>
      </c>
      <c r="X71" s="178">
        <v>0</v>
      </c>
      <c r="Y71" s="178">
        <v>0</v>
      </c>
      <c r="Z71" s="181">
        <v>1</v>
      </c>
      <c r="AA71" s="178">
        <v>0</v>
      </c>
      <c r="AB71" s="178">
        <v>0</v>
      </c>
      <c r="AC71" s="177" t="s">
        <v>282</v>
      </c>
      <c r="AD71" s="178">
        <v>0</v>
      </c>
      <c r="AE71" s="178">
        <v>0</v>
      </c>
      <c r="AF71" s="178">
        <v>0</v>
      </c>
      <c r="AG71" s="181">
        <v>1</v>
      </c>
      <c r="AH71" s="178">
        <v>0</v>
      </c>
      <c r="AI71" s="178">
        <v>0</v>
      </c>
      <c r="AJ71" s="178">
        <v>0</v>
      </c>
      <c r="AK71" s="178">
        <v>0</v>
      </c>
      <c r="AL71" s="178">
        <v>0</v>
      </c>
      <c r="AM71" s="178">
        <v>0</v>
      </c>
      <c r="AN71" s="181">
        <v>1</v>
      </c>
      <c r="AO71" s="178">
        <v>0</v>
      </c>
      <c r="AP71" s="178">
        <v>0</v>
      </c>
      <c r="AQ71" s="177" t="s">
        <v>347</v>
      </c>
      <c r="AR71" s="178">
        <v>0</v>
      </c>
      <c r="AS71" s="178">
        <v>0</v>
      </c>
      <c r="AT71" s="178">
        <v>0</v>
      </c>
      <c r="AU71" s="181">
        <v>1</v>
      </c>
      <c r="AV71" s="178">
        <v>0</v>
      </c>
      <c r="AW71" s="178">
        <v>0</v>
      </c>
      <c r="AX71" s="177" t="s">
        <v>251</v>
      </c>
      <c r="AY71" s="178">
        <v>0</v>
      </c>
      <c r="AZ71" s="178">
        <v>0</v>
      </c>
      <c r="BA71" s="178">
        <v>0</v>
      </c>
      <c r="BB71" s="181">
        <v>1</v>
      </c>
      <c r="BC71" s="178">
        <v>0</v>
      </c>
      <c r="BD71" s="178">
        <v>0</v>
      </c>
      <c r="BE71" s="177" t="s">
        <v>259</v>
      </c>
      <c r="BF71" s="178">
        <v>0</v>
      </c>
      <c r="BG71" s="178">
        <v>0</v>
      </c>
      <c r="BH71" s="178">
        <v>0</v>
      </c>
      <c r="BI71" s="181">
        <v>1</v>
      </c>
      <c r="BJ71" s="178">
        <v>0</v>
      </c>
      <c r="BK71" s="178">
        <v>0</v>
      </c>
      <c r="BL71" s="177" t="s">
        <v>330</v>
      </c>
      <c r="BM71" s="178">
        <v>0</v>
      </c>
      <c r="BN71" s="178">
        <v>0</v>
      </c>
      <c r="BO71" s="178">
        <v>0</v>
      </c>
      <c r="BP71" s="181">
        <v>1</v>
      </c>
      <c r="BQ71" s="178">
        <v>0</v>
      </c>
      <c r="BR71" s="178">
        <v>0</v>
      </c>
    </row>
    <row r="72" spans="1:70" x14ac:dyDescent="0.25">
      <c r="A72" s="177" t="s">
        <v>345</v>
      </c>
      <c r="B72" s="178">
        <v>0</v>
      </c>
      <c r="C72" s="178">
        <v>0</v>
      </c>
      <c r="D72" s="178">
        <v>0</v>
      </c>
      <c r="E72" s="181">
        <v>1</v>
      </c>
      <c r="F72" s="178">
        <v>0</v>
      </c>
      <c r="G72" s="178">
        <v>0</v>
      </c>
      <c r="H72" s="177" t="s">
        <v>345</v>
      </c>
      <c r="I72" s="178">
        <v>0</v>
      </c>
      <c r="J72" s="178">
        <v>0</v>
      </c>
      <c r="K72" s="178">
        <v>0</v>
      </c>
      <c r="L72" s="181">
        <v>1</v>
      </c>
      <c r="M72" s="178">
        <v>0</v>
      </c>
      <c r="N72" s="178">
        <v>0</v>
      </c>
      <c r="O72" s="177" t="s">
        <v>343</v>
      </c>
      <c r="P72" s="178">
        <v>0</v>
      </c>
      <c r="Q72" s="178">
        <v>0</v>
      </c>
      <c r="R72" s="178">
        <v>0</v>
      </c>
      <c r="S72" s="181">
        <v>1</v>
      </c>
      <c r="T72" s="178">
        <v>0</v>
      </c>
      <c r="U72" s="178">
        <v>0</v>
      </c>
      <c r="V72" s="177" t="s">
        <v>290</v>
      </c>
      <c r="W72" s="178">
        <v>0</v>
      </c>
      <c r="X72" s="178">
        <v>0</v>
      </c>
      <c r="Y72" s="178">
        <v>0</v>
      </c>
      <c r="Z72" s="181">
        <v>1</v>
      </c>
      <c r="AA72" s="178">
        <v>0</v>
      </c>
      <c r="AB72" s="178">
        <v>0</v>
      </c>
      <c r="AC72" s="177" t="s">
        <v>215</v>
      </c>
      <c r="AD72" s="178">
        <v>0</v>
      </c>
      <c r="AE72" s="178">
        <v>0</v>
      </c>
      <c r="AF72" s="178">
        <v>0</v>
      </c>
      <c r="AG72" s="181">
        <v>1</v>
      </c>
      <c r="AH72" s="178">
        <v>0</v>
      </c>
      <c r="AI72" s="178">
        <v>0</v>
      </c>
      <c r="AJ72" s="178">
        <v>0</v>
      </c>
      <c r="AK72" s="178">
        <v>0</v>
      </c>
      <c r="AL72" s="178">
        <v>0</v>
      </c>
      <c r="AM72" s="178">
        <v>0</v>
      </c>
      <c r="AN72" s="181">
        <v>1</v>
      </c>
      <c r="AO72" s="178">
        <v>0</v>
      </c>
      <c r="AP72" s="178">
        <v>0</v>
      </c>
      <c r="AQ72" s="177" t="s">
        <v>223</v>
      </c>
      <c r="AR72" s="178">
        <v>0</v>
      </c>
      <c r="AS72" s="178">
        <v>0</v>
      </c>
      <c r="AT72" s="178">
        <v>0</v>
      </c>
      <c r="AU72" s="181">
        <v>1</v>
      </c>
      <c r="AV72" s="178">
        <v>0</v>
      </c>
      <c r="AW72" s="178">
        <v>0</v>
      </c>
      <c r="AX72" s="177" t="s">
        <v>272</v>
      </c>
      <c r="AY72" s="178">
        <v>0</v>
      </c>
      <c r="AZ72" s="178">
        <v>0</v>
      </c>
      <c r="BA72" s="178">
        <v>0</v>
      </c>
      <c r="BB72" s="181">
        <v>1</v>
      </c>
      <c r="BC72" s="178">
        <v>0</v>
      </c>
      <c r="BD72" s="178">
        <v>0</v>
      </c>
      <c r="BE72" s="177" t="s">
        <v>225</v>
      </c>
      <c r="BF72" s="178">
        <v>0</v>
      </c>
      <c r="BG72" s="178">
        <v>0</v>
      </c>
      <c r="BH72" s="178">
        <v>0</v>
      </c>
      <c r="BI72" s="181">
        <v>1</v>
      </c>
      <c r="BJ72" s="178">
        <v>0</v>
      </c>
      <c r="BK72" s="178">
        <v>0</v>
      </c>
      <c r="BL72" s="177" t="s">
        <v>232</v>
      </c>
      <c r="BM72" s="178">
        <v>0</v>
      </c>
      <c r="BN72" s="178">
        <v>0</v>
      </c>
      <c r="BO72" s="178">
        <v>0</v>
      </c>
      <c r="BP72" s="181">
        <v>1</v>
      </c>
      <c r="BQ72" s="178">
        <v>0</v>
      </c>
      <c r="BR72" s="178">
        <v>0</v>
      </c>
    </row>
    <row r="73" spans="1:70" x14ac:dyDescent="0.25">
      <c r="A73" s="177" t="s">
        <v>334</v>
      </c>
      <c r="B73" s="178">
        <v>0</v>
      </c>
      <c r="C73" s="178">
        <v>0</v>
      </c>
      <c r="D73" s="178">
        <v>0</v>
      </c>
      <c r="E73" s="181">
        <v>1</v>
      </c>
      <c r="F73" s="178">
        <v>0</v>
      </c>
      <c r="G73" s="178">
        <v>0</v>
      </c>
      <c r="H73" s="177" t="s">
        <v>334</v>
      </c>
      <c r="I73" s="178">
        <v>0</v>
      </c>
      <c r="J73" s="178">
        <v>0</v>
      </c>
      <c r="K73" s="178">
        <v>0</v>
      </c>
      <c r="L73" s="181">
        <v>1</v>
      </c>
      <c r="M73" s="178">
        <v>0</v>
      </c>
      <c r="N73" s="178">
        <v>0</v>
      </c>
      <c r="O73" s="177" t="s">
        <v>344</v>
      </c>
      <c r="P73" s="178">
        <v>0</v>
      </c>
      <c r="Q73" s="178">
        <v>0</v>
      </c>
      <c r="R73" s="178">
        <v>0</v>
      </c>
      <c r="S73" s="181">
        <v>1</v>
      </c>
      <c r="T73" s="178">
        <v>0</v>
      </c>
      <c r="U73" s="178">
        <v>0</v>
      </c>
      <c r="V73" s="177" t="s">
        <v>262</v>
      </c>
      <c r="W73" s="178">
        <v>0</v>
      </c>
      <c r="X73" s="178">
        <v>0</v>
      </c>
      <c r="Y73" s="178">
        <v>0</v>
      </c>
      <c r="Z73" s="181">
        <v>1</v>
      </c>
      <c r="AA73" s="178">
        <v>0</v>
      </c>
      <c r="AB73" s="178">
        <v>0</v>
      </c>
      <c r="AC73" s="177" t="s">
        <v>247</v>
      </c>
      <c r="AD73" s="178">
        <v>0</v>
      </c>
      <c r="AE73" s="178">
        <v>0</v>
      </c>
      <c r="AF73" s="178">
        <v>0</v>
      </c>
      <c r="AG73" s="181">
        <v>1</v>
      </c>
      <c r="AH73" s="178">
        <v>0</v>
      </c>
      <c r="AI73" s="178">
        <v>0</v>
      </c>
      <c r="AJ73" s="178">
        <v>0</v>
      </c>
      <c r="AK73" s="178">
        <v>0</v>
      </c>
      <c r="AL73" s="178">
        <v>0</v>
      </c>
      <c r="AM73" s="178">
        <v>0</v>
      </c>
      <c r="AN73" s="181">
        <v>1</v>
      </c>
      <c r="AO73" s="178">
        <v>0</v>
      </c>
      <c r="AP73" s="178">
        <v>0</v>
      </c>
      <c r="AQ73" s="177" t="s">
        <v>218</v>
      </c>
      <c r="AR73" s="178">
        <v>0</v>
      </c>
      <c r="AS73" s="178">
        <v>0</v>
      </c>
      <c r="AT73" s="178">
        <v>0</v>
      </c>
      <c r="AU73" s="181">
        <v>1</v>
      </c>
      <c r="AV73" s="178">
        <v>0</v>
      </c>
      <c r="AW73" s="178">
        <v>0</v>
      </c>
      <c r="AX73" s="177" t="s">
        <v>345</v>
      </c>
      <c r="AY73" s="178">
        <v>0</v>
      </c>
      <c r="AZ73" s="178">
        <v>0</v>
      </c>
      <c r="BA73" s="178">
        <v>0</v>
      </c>
      <c r="BB73" s="181">
        <v>1</v>
      </c>
      <c r="BC73" s="178">
        <v>0</v>
      </c>
      <c r="BD73" s="178">
        <v>0</v>
      </c>
      <c r="BE73" s="177" t="s">
        <v>239</v>
      </c>
      <c r="BF73" s="178">
        <v>0</v>
      </c>
      <c r="BG73" s="178">
        <v>0</v>
      </c>
      <c r="BH73" s="178">
        <v>0</v>
      </c>
      <c r="BI73" s="181">
        <v>1</v>
      </c>
      <c r="BJ73" s="178">
        <v>0</v>
      </c>
      <c r="BK73" s="178">
        <v>0</v>
      </c>
      <c r="BL73" s="177" t="s">
        <v>326</v>
      </c>
      <c r="BM73" s="178">
        <v>0</v>
      </c>
      <c r="BN73" s="178">
        <v>0</v>
      </c>
      <c r="BO73" s="178">
        <v>0</v>
      </c>
      <c r="BP73" s="181">
        <v>1</v>
      </c>
      <c r="BQ73" s="178">
        <v>0</v>
      </c>
      <c r="BR73" s="178">
        <v>0</v>
      </c>
    </row>
    <row r="74" spans="1:70" x14ac:dyDescent="0.25">
      <c r="A74" s="177" t="s">
        <v>305</v>
      </c>
      <c r="B74" s="178">
        <v>0</v>
      </c>
      <c r="C74" s="178">
        <v>0</v>
      </c>
      <c r="D74" s="178">
        <v>0</v>
      </c>
      <c r="E74" s="181">
        <v>1</v>
      </c>
      <c r="F74" s="178">
        <v>0</v>
      </c>
      <c r="G74" s="178">
        <v>0</v>
      </c>
      <c r="H74" s="177" t="s">
        <v>305</v>
      </c>
      <c r="I74" s="178">
        <v>0</v>
      </c>
      <c r="J74" s="178">
        <v>0</v>
      </c>
      <c r="K74" s="178">
        <v>0</v>
      </c>
      <c r="L74" s="181">
        <v>1</v>
      </c>
      <c r="M74" s="178">
        <v>0</v>
      </c>
      <c r="N74" s="178">
        <v>0</v>
      </c>
      <c r="O74" s="177" t="s">
        <v>251</v>
      </c>
      <c r="P74" s="178">
        <v>0</v>
      </c>
      <c r="Q74" s="178">
        <v>0</v>
      </c>
      <c r="R74" s="178">
        <v>0</v>
      </c>
      <c r="S74" s="181">
        <v>1</v>
      </c>
      <c r="T74" s="178">
        <v>0</v>
      </c>
      <c r="U74" s="178">
        <v>0</v>
      </c>
      <c r="V74" s="177" t="s">
        <v>347</v>
      </c>
      <c r="W74" s="178">
        <v>0</v>
      </c>
      <c r="X74" s="178">
        <v>0</v>
      </c>
      <c r="Y74" s="178">
        <v>0</v>
      </c>
      <c r="Z74" s="181">
        <v>1</v>
      </c>
      <c r="AA74" s="178">
        <v>0</v>
      </c>
      <c r="AB74" s="178">
        <v>0</v>
      </c>
      <c r="AC74" s="177" t="s">
        <v>340</v>
      </c>
      <c r="AD74" s="178">
        <v>0</v>
      </c>
      <c r="AE74" s="178">
        <v>0</v>
      </c>
      <c r="AF74" s="178">
        <v>0</v>
      </c>
      <c r="AG74" s="181">
        <v>1</v>
      </c>
      <c r="AH74" s="178">
        <v>0</v>
      </c>
      <c r="AI74" s="178">
        <v>0</v>
      </c>
      <c r="AJ74" s="178">
        <v>0</v>
      </c>
      <c r="AK74" s="178">
        <v>0</v>
      </c>
      <c r="AL74" s="178">
        <v>0</v>
      </c>
      <c r="AM74" s="178">
        <v>0</v>
      </c>
      <c r="AN74" s="181">
        <v>1</v>
      </c>
      <c r="AO74" s="178">
        <v>0</v>
      </c>
      <c r="AP74" s="178">
        <v>0</v>
      </c>
      <c r="AQ74" s="177" t="s">
        <v>224</v>
      </c>
      <c r="AR74" s="178">
        <v>0</v>
      </c>
      <c r="AS74" s="178">
        <v>0</v>
      </c>
      <c r="AT74" s="178">
        <v>0</v>
      </c>
      <c r="AU74" s="181">
        <v>1</v>
      </c>
      <c r="AV74" s="178">
        <v>0</v>
      </c>
      <c r="AW74" s="178">
        <v>0</v>
      </c>
      <c r="AX74" s="177" t="s">
        <v>334</v>
      </c>
      <c r="AY74" s="178">
        <v>0</v>
      </c>
      <c r="AZ74" s="178">
        <v>0</v>
      </c>
      <c r="BA74" s="178">
        <v>0</v>
      </c>
      <c r="BB74" s="181">
        <v>1</v>
      </c>
      <c r="BC74" s="178">
        <v>0</v>
      </c>
      <c r="BD74" s="178">
        <v>0</v>
      </c>
      <c r="BE74" s="177" t="s">
        <v>638</v>
      </c>
      <c r="BF74" s="178">
        <v>0</v>
      </c>
      <c r="BG74" s="178">
        <v>0</v>
      </c>
      <c r="BH74" s="178">
        <v>0</v>
      </c>
      <c r="BI74" s="181">
        <v>1</v>
      </c>
      <c r="BJ74" s="178">
        <v>0</v>
      </c>
      <c r="BK74" s="178">
        <v>0</v>
      </c>
      <c r="BL74" s="177" t="s">
        <v>309</v>
      </c>
      <c r="BM74" s="178">
        <v>0</v>
      </c>
      <c r="BN74" s="178">
        <v>0</v>
      </c>
      <c r="BO74" s="178">
        <v>0</v>
      </c>
      <c r="BP74" s="181">
        <v>1</v>
      </c>
      <c r="BQ74" s="178">
        <v>0</v>
      </c>
      <c r="BR74" s="178">
        <v>0</v>
      </c>
    </row>
    <row r="75" spans="1:70" x14ac:dyDescent="0.25">
      <c r="A75" s="177" t="s">
        <v>290</v>
      </c>
      <c r="B75" s="178">
        <v>0</v>
      </c>
      <c r="C75" s="178">
        <v>0</v>
      </c>
      <c r="D75" s="178">
        <v>0</v>
      </c>
      <c r="E75" s="181">
        <v>1</v>
      </c>
      <c r="F75" s="178">
        <v>0</v>
      </c>
      <c r="G75" s="178">
        <v>0</v>
      </c>
      <c r="H75" s="177" t="s">
        <v>290</v>
      </c>
      <c r="I75" s="178">
        <v>0</v>
      </c>
      <c r="J75" s="178">
        <v>0</v>
      </c>
      <c r="K75" s="178">
        <v>0</v>
      </c>
      <c r="L75" s="181">
        <v>1</v>
      </c>
      <c r="M75" s="178">
        <v>0</v>
      </c>
      <c r="N75" s="178">
        <v>0</v>
      </c>
      <c r="O75" s="177" t="s">
        <v>272</v>
      </c>
      <c r="P75" s="178">
        <v>0</v>
      </c>
      <c r="Q75" s="178">
        <v>0</v>
      </c>
      <c r="R75" s="178">
        <v>0</v>
      </c>
      <c r="S75" s="181">
        <v>1</v>
      </c>
      <c r="T75" s="178">
        <v>0</v>
      </c>
      <c r="U75" s="178">
        <v>0</v>
      </c>
      <c r="V75" s="177" t="s">
        <v>223</v>
      </c>
      <c r="W75" s="178">
        <v>0</v>
      </c>
      <c r="X75" s="178">
        <v>0</v>
      </c>
      <c r="Y75" s="178">
        <v>0</v>
      </c>
      <c r="Z75" s="181">
        <v>1</v>
      </c>
      <c r="AA75" s="178">
        <v>0</v>
      </c>
      <c r="AB75" s="178">
        <v>0</v>
      </c>
      <c r="AC75" s="177" t="s">
        <v>265</v>
      </c>
      <c r="AD75" s="178">
        <v>0</v>
      </c>
      <c r="AE75" s="178">
        <v>0</v>
      </c>
      <c r="AF75" s="178">
        <v>0</v>
      </c>
      <c r="AG75" s="181">
        <v>1</v>
      </c>
      <c r="AH75" s="178">
        <v>0</v>
      </c>
      <c r="AI75" s="178">
        <v>0</v>
      </c>
      <c r="AJ75" s="178">
        <v>0</v>
      </c>
      <c r="AK75" s="178">
        <v>0</v>
      </c>
      <c r="AL75" s="178">
        <v>0</v>
      </c>
      <c r="AM75" s="178">
        <v>0</v>
      </c>
      <c r="AN75" s="181">
        <v>1</v>
      </c>
      <c r="AO75" s="178">
        <v>0</v>
      </c>
      <c r="AP75" s="178">
        <v>0</v>
      </c>
      <c r="AQ75" s="177" t="s">
        <v>234</v>
      </c>
      <c r="AR75" s="178">
        <v>0</v>
      </c>
      <c r="AS75" s="178">
        <v>0</v>
      </c>
      <c r="AT75" s="178">
        <v>0</v>
      </c>
      <c r="AU75" s="181">
        <v>1</v>
      </c>
      <c r="AV75" s="178">
        <v>0</v>
      </c>
      <c r="AW75" s="178">
        <v>0</v>
      </c>
      <c r="AX75" s="177" t="s">
        <v>305</v>
      </c>
      <c r="AY75" s="178">
        <v>0</v>
      </c>
      <c r="AZ75" s="178">
        <v>0</v>
      </c>
      <c r="BA75" s="178">
        <v>0</v>
      </c>
      <c r="BB75" s="181">
        <v>1</v>
      </c>
      <c r="BC75" s="178">
        <v>0</v>
      </c>
      <c r="BD75" s="178">
        <v>0</v>
      </c>
      <c r="BE75" s="177" t="s">
        <v>312</v>
      </c>
      <c r="BF75" s="178">
        <v>0</v>
      </c>
      <c r="BG75" s="178">
        <v>0</v>
      </c>
      <c r="BH75" s="178">
        <v>0</v>
      </c>
      <c r="BI75" s="181">
        <v>1</v>
      </c>
      <c r="BJ75" s="178">
        <v>0</v>
      </c>
      <c r="BK75" s="178">
        <v>0</v>
      </c>
      <c r="BL75" s="177" t="s">
        <v>215</v>
      </c>
      <c r="BM75" s="178">
        <v>0</v>
      </c>
      <c r="BN75" s="178">
        <v>0</v>
      </c>
      <c r="BO75" s="178">
        <v>0</v>
      </c>
      <c r="BP75" s="181">
        <v>1</v>
      </c>
      <c r="BQ75" s="178">
        <v>0</v>
      </c>
      <c r="BR75" s="178">
        <v>0</v>
      </c>
    </row>
    <row r="76" spans="1:70" x14ac:dyDescent="0.25">
      <c r="A76" s="177" t="s">
        <v>262</v>
      </c>
      <c r="B76" s="178">
        <v>0</v>
      </c>
      <c r="C76" s="178">
        <v>0</v>
      </c>
      <c r="D76" s="178">
        <v>0</v>
      </c>
      <c r="E76" s="181">
        <v>1</v>
      </c>
      <c r="F76" s="178">
        <v>0</v>
      </c>
      <c r="G76" s="178">
        <v>0</v>
      </c>
      <c r="H76" s="177" t="s">
        <v>262</v>
      </c>
      <c r="I76" s="178">
        <v>0</v>
      </c>
      <c r="J76" s="178">
        <v>0</v>
      </c>
      <c r="K76" s="178">
        <v>0</v>
      </c>
      <c r="L76" s="181">
        <v>1</v>
      </c>
      <c r="M76" s="178">
        <v>0</v>
      </c>
      <c r="N76" s="178">
        <v>0</v>
      </c>
      <c r="O76" s="177" t="s">
        <v>345</v>
      </c>
      <c r="P76" s="178">
        <v>0</v>
      </c>
      <c r="Q76" s="178">
        <v>0</v>
      </c>
      <c r="R76" s="178">
        <v>0</v>
      </c>
      <c r="S76" s="181">
        <v>1</v>
      </c>
      <c r="T76" s="178">
        <v>0</v>
      </c>
      <c r="U76" s="178">
        <v>0</v>
      </c>
      <c r="V76" s="177" t="s">
        <v>284</v>
      </c>
      <c r="W76" s="178">
        <v>0</v>
      </c>
      <c r="X76" s="178">
        <v>0</v>
      </c>
      <c r="Y76" s="178">
        <v>0</v>
      </c>
      <c r="Z76" s="181">
        <v>1</v>
      </c>
      <c r="AA76" s="178">
        <v>0</v>
      </c>
      <c r="AB76" s="178">
        <v>0</v>
      </c>
      <c r="AC76" s="177" t="s">
        <v>245</v>
      </c>
      <c r="AD76" s="178">
        <v>0</v>
      </c>
      <c r="AE76" s="178">
        <v>0</v>
      </c>
      <c r="AF76" s="178">
        <v>0</v>
      </c>
      <c r="AG76" s="181">
        <v>1</v>
      </c>
      <c r="AH76" s="178">
        <v>0</v>
      </c>
      <c r="AI76" s="178">
        <v>0</v>
      </c>
      <c r="AJ76" s="178">
        <v>0</v>
      </c>
      <c r="AK76" s="178">
        <v>0</v>
      </c>
      <c r="AL76" s="178">
        <v>0</v>
      </c>
      <c r="AM76" s="178">
        <v>0</v>
      </c>
      <c r="AN76" s="181">
        <v>1</v>
      </c>
      <c r="AO76" s="178">
        <v>0</v>
      </c>
      <c r="AP76" s="178">
        <v>0</v>
      </c>
      <c r="AQ76" s="177" t="s">
        <v>284</v>
      </c>
      <c r="AR76" s="178">
        <v>0</v>
      </c>
      <c r="AS76" s="178">
        <v>0</v>
      </c>
      <c r="AT76" s="178">
        <v>0</v>
      </c>
      <c r="AU76" s="181">
        <v>1</v>
      </c>
      <c r="AV76" s="178">
        <v>0</v>
      </c>
      <c r="AW76" s="178">
        <v>0</v>
      </c>
      <c r="AX76" s="177" t="s">
        <v>290</v>
      </c>
      <c r="AY76" s="178">
        <v>0</v>
      </c>
      <c r="AZ76" s="178">
        <v>0</v>
      </c>
      <c r="BA76" s="178">
        <v>0</v>
      </c>
      <c r="BB76" s="181">
        <v>1</v>
      </c>
      <c r="BC76" s="178">
        <v>0</v>
      </c>
      <c r="BD76" s="178">
        <v>0</v>
      </c>
      <c r="BE76" s="177" t="s">
        <v>266</v>
      </c>
      <c r="BF76" s="178">
        <v>0</v>
      </c>
      <c r="BG76" s="178">
        <v>0</v>
      </c>
      <c r="BH76" s="178">
        <v>0</v>
      </c>
      <c r="BI76" s="181">
        <v>1</v>
      </c>
      <c r="BJ76" s="178">
        <v>0</v>
      </c>
      <c r="BK76" s="178">
        <v>0</v>
      </c>
      <c r="BL76" s="177" t="s">
        <v>269</v>
      </c>
      <c r="BM76" s="178">
        <v>0</v>
      </c>
      <c r="BN76" s="178">
        <v>0</v>
      </c>
      <c r="BO76" s="178">
        <v>0</v>
      </c>
      <c r="BP76" s="181">
        <v>1</v>
      </c>
      <c r="BQ76" s="178">
        <v>0</v>
      </c>
      <c r="BR76" s="178">
        <v>0</v>
      </c>
    </row>
    <row r="77" spans="1:70" x14ac:dyDescent="0.25">
      <c r="A77" s="177" t="s">
        <v>347</v>
      </c>
      <c r="B77" s="178">
        <v>0</v>
      </c>
      <c r="C77" s="178">
        <v>0</v>
      </c>
      <c r="D77" s="178">
        <v>0</v>
      </c>
      <c r="E77" s="181">
        <v>1</v>
      </c>
      <c r="F77" s="178">
        <v>0</v>
      </c>
      <c r="G77" s="178">
        <v>0</v>
      </c>
      <c r="H77" s="177" t="s">
        <v>347</v>
      </c>
      <c r="I77" s="178">
        <v>0</v>
      </c>
      <c r="J77" s="178">
        <v>0</v>
      </c>
      <c r="K77" s="178">
        <v>0</v>
      </c>
      <c r="L77" s="181">
        <v>1</v>
      </c>
      <c r="M77" s="178">
        <v>0</v>
      </c>
      <c r="N77" s="178">
        <v>0</v>
      </c>
      <c r="O77" s="177" t="s">
        <v>334</v>
      </c>
      <c r="P77" s="178">
        <v>0</v>
      </c>
      <c r="Q77" s="178">
        <v>0</v>
      </c>
      <c r="R77" s="178">
        <v>0</v>
      </c>
      <c r="S77" s="181">
        <v>1</v>
      </c>
      <c r="T77" s="178">
        <v>0</v>
      </c>
      <c r="U77" s="178">
        <v>0</v>
      </c>
      <c r="V77" s="177" t="s">
        <v>316</v>
      </c>
      <c r="W77" s="178">
        <v>0</v>
      </c>
      <c r="X77" s="178">
        <v>0</v>
      </c>
      <c r="Y77" s="178">
        <v>0</v>
      </c>
      <c r="Z77" s="181">
        <v>1</v>
      </c>
      <c r="AA77" s="178">
        <v>0</v>
      </c>
      <c r="AB77" s="178">
        <v>0</v>
      </c>
      <c r="AC77" s="177" t="s">
        <v>259</v>
      </c>
      <c r="AD77" s="178">
        <v>0</v>
      </c>
      <c r="AE77" s="178">
        <v>0</v>
      </c>
      <c r="AF77" s="178">
        <v>0</v>
      </c>
      <c r="AG77" s="181">
        <v>1</v>
      </c>
      <c r="AH77" s="178">
        <v>0</v>
      </c>
      <c r="AI77" s="178">
        <v>0</v>
      </c>
      <c r="AJ77" s="178">
        <v>0</v>
      </c>
      <c r="AK77" s="178">
        <v>0</v>
      </c>
      <c r="AL77" s="178">
        <v>0</v>
      </c>
      <c r="AM77" s="178">
        <v>0</v>
      </c>
      <c r="AN77" s="181">
        <v>1</v>
      </c>
      <c r="AO77" s="178">
        <v>0</v>
      </c>
      <c r="AP77" s="178">
        <v>0</v>
      </c>
      <c r="AQ77" s="177" t="s">
        <v>316</v>
      </c>
      <c r="AR77" s="178">
        <v>0</v>
      </c>
      <c r="AS77" s="178">
        <v>0</v>
      </c>
      <c r="AT77" s="178">
        <v>0</v>
      </c>
      <c r="AU77" s="181">
        <v>1</v>
      </c>
      <c r="AV77" s="178">
        <v>0</v>
      </c>
      <c r="AW77" s="178">
        <v>0</v>
      </c>
      <c r="AX77" s="177" t="s">
        <v>262</v>
      </c>
      <c r="AY77" s="178">
        <v>0</v>
      </c>
      <c r="AZ77" s="178">
        <v>0</v>
      </c>
      <c r="BA77" s="178">
        <v>0</v>
      </c>
      <c r="BB77" s="181">
        <v>1</v>
      </c>
      <c r="BC77" s="178">
        <v>0</v>
      </c>
      <c r="BD77" s="178">
        <v>0</v>
      </c>
      <c r="BE77" s="177" t="s">
        <v>328</v>
      </c>
      <c r="BF77" s="178">
        <v>0</v>
      </c>
      <c r="BG77" s="178">
        <v>0</v>
      </c>
      <c r="BH77" s="178">
        <v>0</v>
      </c>
      <c r="BI77" s="181">
        <v>1</v>
      </c>
      <c r="BJ77" s="178">
        <v>0</v>
      </c>
      <c r="BK77" s="178">
        <v>0</v>
      </c>
      <c r="BL77" s="177" t="s">
        <v>340</v>
      </c>
      <c r="BM77" s="178">
        <v>0</v>
      </c>
      <c r="BN77" s="178">
        <v>0</v>
      </c>
      <c r="BO77" s="178">
        <v>0</v>
      </c>
      <c r="BP77" s="181">
        <v>1</v>
      </c>
      <c r="BQ77" s="178">
        <v>0</v>
      </c>
      <c r="BR77" s="178">
        <v>0</v>
      </c>
    </row>
    <row r="78" spans="1:70" x14ac:dyDescent="0.25">
      <c r="A78" s="177" t="s">
        <v>284</v>
      </c>
      <c r="B78" s="178">
        <v>0</v>
      </c>
      <c r="C78" s="178">
        <v>0</v>
      </c>
      <c r="D78" s="178">
        <v>0</v>
      </c>
      <c r="E78" s="181">
        <v>1</v>
      </c>
      <c r="F78" s="178">
        <v>0</v>
      </c>
      <c r="G78" s="178">
        <v>0</v>
      </c>
      <c r="H78" s="177" t="s">
        <v>223</v>
      </c>
      <c r="I78" s="178">
        <v>0</v>
      </c>
      <c r="J78" s="178">
        <v>0</v>
      </c>
      <c r="K78" s="178">
        <v>0</v>
      </c>
      <c r="L78" s="181">
        <v>1</v>
      </c>
      <c r="M78" s="178">
        <v>0</v>
      </c>
      <c r="N78" s="178">
        <v>0</v>
      </c>
      <c r="O78" s="177" t="s">
        <v>305</v>
      </c>
      <c r="P78" s="178">
        <v>0</v>
      </c>
      <c r="Q78" s="178">
        <v>0</v>
      </c>
      <c r="R78" s="178">
        <v>0</v>
      </c>
      <c r="S78" s="181">
        <v>1</v>
      </c>
      <c r="T78" s="178">
        <v>0</v>
      </c>
      <c r="U78" s="178">
        <v>0</v>
      </c>
      <c r="V78" s="177" t="s">
        <v>270</v>
      </c>
      <c r="W78" s="178">
        <v>0</v>
      </c>
      <c r="X78" s="178">
        <v>0</v>
      </c>
      <c r="Y78" s="178">
        <v>0</v>
      </c>
      <c r="Z78" s="181">
        <v>1</v>
      </c>
      <c r="AA78" s="178">
        <v>0</v>
      </c>
      <c r="AB78" s="178">
        <v>0</v>
      </c>
      <c r="AC78" s="177" t="s">
        <v>239</v>
      </c>
      <c r="AD78" s="178">
        <v>0</v>
      </c>
      <c r="AE78" s="178">
        <v>0</v>
      </c>
      <c r="AF78" s="178">
        <v>0</v>
      </c>
      <c r="AG78" s="181">
        <v>1</v>
      </c>
      <c r="AH78" s="178">
        <v>0</v>
      </c>
      <c r="AI78" s="178">
        <v>0</v>
      </c>
      <c r="AJ78" s="178">
        <v>0</v>
      </c>
      <c r="AK78" s="178">
        <v>0</v>
      </c>
      <c r="AL78" s="178">
        <v>0</v>
      </c>
      <c r="AM78" s="178">
        <v>0</v>
      </c>
      <c r="AN78" s="181">
        <v>1</v>
      </c>
      <c r="AO78" s="178">
        <v>0</v>
      </c>
      <c r="AP78" s="178">
        <v>0</v>
      </c>
      <c r="AQ78" s="177" t="s">
        <v>270</v>
      </c>
      <c r="AR78" s="178">
        <v>0</v>
      </c>
      <c r="AS78" s="178">
        <v>0</v>
      </c>
      <c r="AT78" s="178">
        <v>0</v>
      </c>
      <c r="AU78" s="181">
        <v>1</v>
      </c>
      <c r="AV78" s="178">
        <v>0</v>
      </c>
      <c r="AW78" s="178">
        <v>0</v>
      </c>
      <c r="AX78" s="177" t="s">
        <v>347</v>
      </c>
      <c r="AY78" s="178">
        <v>0</v>
      </c>
      <c r="AZ78" s="178">
        <v>0</v>
      </c>
      <c r="BA78" s="178">
        <v>0</v>
      </c>
      <c r="BB78" s="181">
        <v>1</v>
      </c>
      <c r="BC78" s="178">
        <v>0</v>
      </c>
      <c r="BD78" s="178">
        <v>0</v>
      </c>
      <c r="BE78" s="177" t="s">
        <v>343</v>
      </c>
      <c r="BF78" s="178">
        <v>0</v>
      </c>
      <c r="BG78" s="178">
        <v>0</v>
      </c>
      <c r="BH78" s="178">
        <v>0</v>
      </c>
      <c r="BI78" s="181">
        <v>1</v>
      </c>
      <c r="BJ78" s="178">
        <v>0</v>
      </c>
      <c r="BK78" s="178">
        <v>0</v>
      </c>
      <c r="BL78" s="177" t="s">
        <v>259</v>
      </c>
      <c r="BM78" s="178">
        <v>0</v>
      </c>
      <c r="BN78" s="178">
        <v>0</v>
      </c>
      <c r="BO78" s="178">
        <v>0</v>
      </c>
      <c r="BP78" s="181">
        <v>1</v>
      </c>
      <c r="BQ78" s="178">
        <v>0</v>
      </c>
      <c r="BR78" s="178">
        <v>0</v>
      </c>
    </row>
    <row r="79" spans="1:70" x14ac:dyDescent="0.25">
      <c r="A79" s="177" t="s">
        <v>316</v>
      </c>
      <c r="B79" s="178">
        <v>0</v>
      </c>
      <c r="C79" s="178">
        <v>0</v>
      </c>
      <c r="D79" s="178">
        <v>0</v>
      </c>
      <c r="E79" s="181">
        <v>1</v>
      </c>
      <c r="F79" s="178">
        <v>0</v>
      </c>
      <c r="G79" s="178">
        <v>0</v>
      </c>
      <c r="H79" s="177" t="s">
        <v>218</v>
      </c>
      <c r="I79" s="178">
        <v>0</v>
      </c>
      <c r="J79" s="178">
        <v>0</v>
      </c>
      <c r="K79" s="178">
        <v>0</v>
      </c>
      <c r="L79" s="181">
        <v>1</v>
      </c>
      <c r="M79" s="178">
        <v>0</v>
      </c>
      <c r="N79" s="178">
        <v>0</v>
      </c>
      <c r="O79" s="177" t="s">
        <v>290</v>
      </c>
      <c r="P79" s="178">
        <v>0</v>
      </c>
      <c r="Q79" s="178">
        <v>0</v>
      </c>
      <c r="R79" s="178">
        <v>0</v>
      </c>
      <c r="S79" s="181">
        <v>1</v>
      </c>
      <c r="T79" s="178">
        <v>0</v>
      </c>
      <c r="U79" s="178">
        <v>0</v>
      </c>
      <c r="V79" s="177" t="s">
        <v>246</v>
      </c>
      <c r="W79" s="178">
        <v>0</v>
      </c>
      <c r="X79" s="178">
        <v>0</v>
      </c>
      <c r="Y79" s="178">
        <v>0</v>
      </c>
      <c r="Z79" s="181">
        <v>1</v>
      </c>
      <c r="AA79" s="178">
        <v>0</v>
      </c>
      <c r="AB79" s="178">
        <v>0</v>
      </c>
      <c r="AC79" s="177" t="s">
        <v>281</v>
      </c>
      <c r="AD79" s="178">
        <v>0</v>
      </c>
      <c r="AE79" s="178">
        <v>0</v>
      </c>
      <c r="AF79" s="178">
        <v>0</v>
      </c>
      <c r="AG79" s="181">
        <v>1</v>
      </c>
      <c r="AH79" s="178">
        <v>0</v>
      </c>
      <c r="AI79" s="178">
        <v>0</v>
      </c>
      <c r="AJ79" s="179" t="s">
        <v>308</v>
      </c>
      <c r="AK79" s="178">
        <v>0</v>
      </c>
      <c r="AL79" s="178">
        <v>0</v>
      </c>
      <c r="AM79" s="178">
        <v>0</v>
      </c>
      <c r="AN79" s="181">
        <v>1</v>
      </c>
      <c r="AO79" s="178">
        <v>0</v>
      </c>
      <c r="AP79" s="178">
        <v>0</v>
      </c>
      <c r="AQ79" s="177" t="s">
        <v>246</v>
      </c>
      <c r="AR79" s="178">
        <v>0</v>
      </c>
      <c r="AS79" s="178">
        <v>0</v>
      </c>
      <c r="AT79" s="178">
        <v>0</v>
      </c>
      <c r="AU79" s="181">
        <v>1</v>
      </c>
      <c r="AV79" s="178">
        <v>0</v>
      </c>
      <c r="AW79" s="178">
        <v>0</v>
      </c>
      <c r="AX79" s="177" t="s">
        <v>223</v>
      </c>
      <c r="AY79" s="178">
        <v>0</v>
      </c>
      <c r="AZ79" s="178">
        <v>0</v>
      </c>
      <c r="BA79" s="178">
        <v>0</v>
      </c>
      <c r="BB79" s="181">
        <v>1</v>
      </c>
      <c r="BC79" s="178">
        <v>0</v>
      </c>
      <c r="BD79" s="178">
        <v>0</v>
      </c>
      <c r="BE79" s="177" t="s">
        <v>344</v>
      </c>
      <c r="BF79" s="178">
        <v>0</v>
      </c>
      <c r="BG79" s="178">
        <v>0</v>
      </c>
      <c r="BH79" s="178">
        <v>0</v>
      </c>
      <c r="BI79" s="181">
        <v>1</v>
      </c>
      <c r="BJ79" s="178">
        <v>0</v>
      </c>
      <c r="BK79" s="178">
        <v>0</v>
      </c>
      <c r="BL79" s="177" t="s">
        <v>225</v>
      </c>
      <c r="BM79" s="178">
        <v>0</v>
      </c>
      <c r="BN79" s="178">
        <v>0</v>
      </c>
      <c r="BO79" s="178">
        <v>0</v>
      </c>
      <c r="BP79" s="181">
        <v>1</v>
      </c>
      <c r="BQ79" s="178">
        <v>0</v>
      </c>
      <c r="BR79" s="178">
        <v>0</v>
      </c>
    </row>
    <row r="80" spans="1:70" x14ac:dyDescent="0.25">
      <c r="A80" s="177" t="s">
        <v>270</v>
      </c>
      <c r="B80" s="178">
        <v>0</v>
      </c>
      <c r="C80" s="178">
        <v>0</v>
      </c>
      <c r="D80" s="178">
        <v>0</v>
      </c>
      <c r="E80" s="181">
        <v>1</v>
      </c>
      <c r="F80" s="178">
        <v>0</v>
      </c>
      <c r="G80" s="178">
        <v>0</v>
      </c>
      <c r="H80" s="177" t="s">
        <v>224</v>
      </c>
      <c r="I80" s="178">
        <v>0</v>
      </c>
      <c r="J80" s="178">
        <v>0</v>
      </c>
      <c r="K80" s="178">
        <v>0</v>
      </c>
      <c r="L80" s="181">
        <v>1</v>
      </c>
      <c r="M80" s="178">
        <v>0</v>
      </c>
      <c r="N80" s="178">
        <v>0</v>
      </c>
      <c r="O80" s="177" t="s">
        <v>262</v>
      </c>
      <c r="P80" s="178">
        <v>0</v>
      </c>
      <c r="Q80" s="178">
        <v>0</v>
      </c>
      <c r="R80" s="178">
        <v>0</v>
      </c>
      <c r="S80" s="181">
        <v>1</v>
      </c>
      <c r="T80" s="178">
        <v>0</v>
      </c>
      <c r="U80" s="178">
        <v>0</v>
      </c>
      <c r="V80" s="177" t="s">
        <v>252</v>
      </c>
      <c r="W80" s="178">
        <v>0</v>
      </c>
      <c r="X80" s="178">
        <v>0</v>
      </c>
      <c r="Y80" s="178">
        <v>0</v>
      </c>
      <c r="Z80" s="181">
        <v>1</v>
      </c>
      <c r="AA80" s="178">
        <v>0</v>
      </c>
      <c r="AB80" s="178">
        <v>0</v>
      </c>
      <c r="AC80" s="177" t="s">
        <v>307</v>
      </c>
      <c r="AD80" s="178">
        <v>0</v>
      </c>
      <c r="AE80" s="178">
        <v>0</v>
      </c>
      <c r="AF80" s="178">
        <v>0</v>
      </c>
      <c r="AG80" s="181">
        <v>1</v>
      </c>
      <c r="AH80" s="178">
        <v>0</v>
      </c>
      <c r="AI80" s="178">
        <v>0</v>
      </c>
      <c r="AJ80" s="177" t="s">
        <v>330</v>
      </c>
      <c r="AK80" s="178">
        <v>0</v>
      </c>
      <c r="AL80" s="178">
        <v>0</v>
      </c>
      <c r="AM80" s="178">
        <v>0</v>
      </c>
      <c r="AN80" s="181">
        <v>1</v>
      </c>
      <c r="AO80" s="178">
        <v>0</v>
      </c>
      <c r="AP80" s="178">
        <v>0</v>
      </c>
      <c r="AQ80" s="177" t="s">
        <v>252</v>
      </c>
      <c r="AR80" s="178">
        <v>0</v>
      </c>
      <c r="AS80" s="178">
        <v>0</v>
      </c>
      <c r="AT80" s="178">
        <v>0</v>
      </c>
      <c r="AU80" s="181">
        <v>1</v>
      </c>
      <c r="AV80" s="178">
        <v>0</v>
      </c>
      <c r="AW80" s="178">
        <v>0</v>
      </c>
      <c r="AX80" s="177" t="s">
        <v>218</v>
      </c>
      <c r="AY80" s="178">
        <v>0</v>
      </c>
      <c r="AZ80" s="178">
        <v>0</v>
      </c>
      <c r="BA80" s="178">
        <v>0</v>
      </c>
      <c r="BB80" s="181">
        <v>1</v>
      </c>
      <c r="BC80" s="178">
        <v>0</v>
      </c>
      <c r="BD80" s="178">
        <v>0</v>
      </c>
      <c r="BE80" s="177" t="s">
        <v>251</v>
      </c>
      <c r="BF80" s="178">
        <v>0</v>
      </c>
      <c r="BG80" s="178">
        <v>0</v>
      </c>
      <c r="BH80" s="178">
        <v>0</v>
      </c>
      <c r="BI80" s="181">
        <v>1</v>
      </c>
      <c r="BJ80" s="178">
        <v>0</v>
      </c>
      <c r="BK80" s="178">
        <v>0</v>
      </c>
      <c r="BL80" s="177" t="s">
        <v>480</v>
      </c>
      <c r="BM80" s="178">
        <v>0</v>
      </c>
      <c r="BN80" s="178">
        <v>0</v>
      </c>
      <c r="BO80" s="178">
        <v>0</v>
      </c>
      <c r="BP80" s="181">
        <v>1</v>
      </c>
      <c r="BQ80" s="178">
        <v>0</v>
      </c>
      <c r="BR80" s="178">
        <v>0</v>
      </c>
    </row>
    <row r="81" spans="1:70" x14ac:dyDescent="0.25">
      <c r="A81" s="177" t="s">
        <v>246</v>
      </c>
      <c r="B81" s="178">
        <v>0</v>
      </c>
      <c r="C81" s="178">
        <v>0</v>
      </c>
      <c r="D81" s="178">
        <v>0</v>
      </c>
      <c r="E81" s="181">
        <v>1</v>
      </c>
      <c r="F81" s="178">
        <v>0</v>
      </c>
      <c r="G81" s="178">
        <v>0</v>
      </c>
      <c r="H81" s="177" t="s">
        <v>234</v>
      </c>
      <c r="I81" s="178">
        <v>0</v>
      </c>
      <c r="J81" s="178">
        <v>0</v>
      </c>
      <c r="K81" s="178">
        <v>0</v>
      </c>
      <c r="L81" s="181">
        <v>1</v>
      </c>
      <c r="M81" s="178">
        <v>0</v>
      </c>
      <c r="N81" s="178">
        <v>0</v>
      </c>
      <c r="O81" s="177" t="s">
        <v>347</v>
      </c>
      <c r="P81" s="178">
        <v>0</v>
      </c>
      <c r="Q81" s="178">
        <v>0</v>
      </c>
      <c r="R81" s="178">
        <v>0</v>
      </c>
      <c r="S81" s="181">
        <v>1</v>
      </c>
      <c r="T81" s="178">
        <v>0</v>
      </c>
      <c r="U81" s="178">
        <v>0</v>
      </c>
      <c r="V81" s="177" t="s">
        <v>641</v>
      </c>
      <c r="W81" s="178">
        <v>0</v>
      </c>
      <c r="X81" s="178">
        <v>0</v>
      </c>
      <c r="Y81" s="178">
        <v>0</v>
      </c>
      <c r="Z81" s="181">
        <v>1</v>
      </c>
      <c r="AA81" s="178">
        <v>0</v>
      </c>
      <c r="AB81" s="178">
        <v>0</v>
      </c>
      <c r="AC81" s="177" t="s">
        <v>638</v>
      </c>
      <c r="AD81" s="178">
        <v>0</v>
      </c>
      <c r="AE81" s="178">
        <v>0</v>
      </c>
      <c r="AF81" s="178">
        <v>0</v>
      </c>
      <c r="AG81" s="181">
        <v>1</v>
      </c>
      <c r="AH81" s="178">
        <v>0</v>
      </c>
      <c r="AI81" s="178">
        <v>0</v>
      </c>
      <c r="AJ81" s="177" t="s">
        <v>232</v>
      </c>
      <c r="AK81" s="178">
        <v>0</v>
      </c>
      <c r="AL81" s="178">
        <v>0</v>
      </c>
      <c r="AM81" s="178">
        <v>0</v>
      </c>
      <c r="AN81" s="181">
        <v>1</v>
      </c>
      <c r="AO81" s="178">
        <v>0</v>
      </c>
      <c r="AP81" s="178">
        <v>0</v>
      </c>
      <c r="AQ81" s="177" t="s">
        <v>641</v>
      </c>
      <c r="AR81" s="178">
        <v>0</v>
      </c>
      <c r="AS81" s="178">
        <v>0</v>
      </c>
      <c r="AT81" s="178">
        <v>0</v>
      </c>
      <c r="AU81" s="181">
        <v>1</v>
      </c>
      <c r="AV81" s="178">
        <v>0</v>
      </c>
      <c r="AW81" s="178">
        <v>0</v>
      </c>
      <c r="AX81" s="177" t="s">
        <v>224</v>
      </c>
      <c r="AY81" s="178">
        <v>0</v>
      </c>
      <c r="AZ81" s="178">
        <v>0</v>
      </c>
      <c r="BA81" s="178">
        <v>0</v>
      </c>
      <c r="BB81" s="181">
        <v>1</v>
      </c>
      <c r="BC81" s="178">
        <v>0</v>
      </c>
      <c r="BD81" s="178">
        <v>0</v>
      </c>
      <c r="BE81" s="177" t="s">
        <v>272</v>
      </c>
      <c r="BF81" s="178">
        <v>0</v>
      </c>
      <c r="BG81" s="178">
        <v>0</v>
      </c>
      <c r="BH81" s="178">
        <v>0</v>
      </c>
      <c r="BI81" s="181">
        <v>1</v>
      </c>
      <c r="BJ81" s="178">
        <v>0</v>
      </c>
      <c r="BK81" s="178">
        <v>0</v>
      </c>
      <c r="BL81" s="177" t="s">
        <v>638</v>
      </c>
      <c r="BM81" s="178">
        <v>0</v>
      </c>
      <c r="BN81" s="178">
        <v>0</v>
      </c>
      <c r="BO81" s="178">
        <v>0</v>
      </c>
      <c r="BP81" s="181">
        <v>1</v>
      </c>
      <c r="BQ81" s="178">
        <v>0</v>
      </c>
      <c r="BR81" s="178">
        <v>0</v>
      </c>
    </row>
    <row r="82" spans="1:70" x14ac:dyDescent="0.25">
      <c r="A82" s="177" t="s">
        <v>252</v>
      </c>
      <c r="B82" s="178">
        <v>0</v>
      </c>
      <c r="C82" s="178">
        <v>0</v>
      </c>
      <c r="D82" s="178">
        <v>0</v>
      </c>
      <c r="E82" s="181">
        <v>1</v>
      </c>
      <c r="F82" s="178">
        <v>0</v>
      </c>
      <c r="G82" s="178">
        <v>0</v>
      </c>
      <c r="H82" s="177" t="s">
        <v>284</v>
      </c>
      <c r="I82" s="178">
        <v>0</v>
      </c>
      <c r="J82" s="178">
        <v>0</v>
      </c>
      <c r="K82" s="178">
        <v>0</v>
      </c>
      <c r="L82" s="181">
        <v>1</v>
      </c>
      <c r="M82" s="178">
        <v>0</v>
      </c>
      <c r="N82" s="178">
        <v>0</v>
      </c>
      <c r="O82" s="177" t="s">
        <v>223</v>
      </c>
      <c r="P82" s="178">
        <v>0</v>
      </c>
      <c r="Q82" s="178">
        <v>0</v>
      </c>
      <c r="R82" s="178">
        <v>0</v>
      </c>
      <c r="S82" s="181">
        <v>1</v>
      </c>
      <c r="T82" s="178">
        <v>0</v>
      </c>
      <c r="U82" s="178">
        <v>0</v>
      </c>
      <c r="V82" s="177" t="s">
        <v>283</v>
      </c>
      <c r="W82" s="178">
        <v>0</v>
      </c>
      <c r="X82" s="178">
        <v>0</v>
      </c>
      <c r="Y82" s="178">
        <v>0</v>
      </c>
      <c r="Z82" s="181">
        <v>1</v>
      </c>
      <c r="AA82" s="178">
        <v>0</v>
      </c>
      <c r="AB82" s="178">
        <v>0</v>
      </c>
      <c r="AC82" s="177" t="s">
        <v>343</v>
      </c>
      <c r="AD82" s="178">
        <v>0</v>
      </c>
      <c r="AE82" s="178">
        <v>0</v>
      </c>
      <c r="AF82" s="178">
        <v>0</v>
      </c>
      <c r="AG82" s="181">
        <v>1</v>
      </c>
      <c r="AH82" s="178">
        <v>0</v>
      </c>
      <c r="AI82" s="178">
        <v>0</v>
      </c>
      <c r="AJ82" s="177" t="s">
        <v>326</v>
      </c>
      <c r="AK82" s="178">
        <v>0</v>
      </c>
      <c r="AL82" s="178">
        <v>0</v>
      </c>
      <c r="AM82" s="178">
        <v>0</v>
      </c>
      <c r="AN82" s="181">
        <v>1</v>
      </c>
      <c r="AO82" s="178">
        <v>0</v>
      </c>
      <c r="AP82" s="178">
        <v>0</v>
      </c>
      <c r="AQ82" s="177" t="s">
        <v>283</v>
      </c>
      <c r="AR82" s="178">
        <v>0</v>
      </c>
      <c r="AS82" s="178">
        <v>0</v>
      </c>
      <c r="AT82" s="178">
        <v>0</v>
      </c>
      <c r="AU82" s="181">
        <v>1</v>
      </c>
      <c r="AV82" s="178">
        <v>0</v>
      </c>
      <c r="AW82" s="178">
        <v>0</v>
      </c>
      <c r="AX82" s="177" t="s">
        <v>234</v>
      </c>
      <c r="AY82" s="178">
        <v>0</v>
      </c>
      <c r="AZ82" s="178">
        <v>0</v>
      </c>
      <c r="BA82" s="178">
        <v>0</v>
      </c>
      <c r="BB82" s="181">
        <v>1</v>
      </c>
      <c r="BC82" s="178">
        <v>0</v>
      </c>
      <c r="BD82" s="178">
        <v>0</v>
      </c>
      <c r="BE82" s="177" t="s">
        <v>345</v>
      </c>
      <c r="BF82" s="178">
        <v>0</v>
      </c>
      <c r="BG82" s="178">
        <v>0</v>
      </c>
      <c r="BH82" s="178">
        <v>0</v>
      </c>
      <c r="BI82" s="181">
        <v>1</v>
      </c>
      <c r="BJ82" s="178">
        <v>0</v>
      </c>
      <c r="BK82" s="178">
        <v>0</v>
      </c>
      <c r="BL82" s="177" t="s">
        <v>312</v>
      </c>
      <c r="BM82" s="178">
        <v>0</v>
      </c>
      <c r="BN82" s="178">
        <v>0</v>
      </c>
      <c r="BO82" s="178">
        <v>0</v>
      </c>
      <c r="BP82" s="181">
        <v>1</v>
      </c>
      <c r="BQ82" s="178">
        <v>0</v>
      </c>
      <c r="BR82" s="178">
        <v>0</v>
      </c>
    </row>
    <row r="83" spans="1:70" x14ac:dyDescent="0.25">
      <c r="A83" s="177" t="s">
        <v>641</v>
      </c>
      <c r="B83" s="178">
        <v>0</v>
      </c>
      <c r="C83" s="178">
        <v>0</v>
      </c>
      <c r="D83" s="178">
        <v>0</v>
      </c>
      <c r="E83" s="181">
        <v>1</v>
      </c>
      <c r="F83" s="178">
        <v>0</v>
      </c>
      <c r="G83" s="178">
        <v>0</v>
      </c>
      <c r="H83" s="177" t="s">
        <v>316</v>
      </c>
      <c r="I83" s="178">
        <v>0</v>
      </c>
      <c r="J83" s="178">
        <v>0</v>
      </c>
      <c r="K83" s="178">
        <v>0</v>
      </c>
      <c r="L83" s="181">
        <v>1</v>
      </c>
      <c r="M83" s="178">
        <v>0</v>
      </c>
      <c r="N83" s="178">
        <v>0</v>
      </c>
      <c r="O83" s="177" t="s">
        <v>218</v>
      </c>
      <c r="P83" s="178">
        <v>0</v>
      </c>
      <c r="Q83" s="178">
        <v>0</v>
      </c>
      <c r="R83" s="178">
        <v>0</v>
      </c>
      <c r="S83" s="181">
        <v>1</v>
      </c>
      <c r="T83" s="178">
        <v>0</v>
      </c>
      <c r="U83" s="178">
        <v>0</v>
      </c>
      <c r="V83" s="177" t="s">
        <v>231</v>
      </c>
      <c r="W83" s="178">
        <v>0</v>
      </c>
      <c r="X83" s="178">
        <v>0</v>
      </c>
      <c r="Y83" s="178">
        <v>0</v>
      </c>
      <c r="Z83" s="181">
        <v>1</v>
      </c>
      <c r="AA83" s="178">
        <v>0</v>
      </c>
      <c r="AB83" s="178">
        <v>0</v>
      </c>
      <c r="AC83" s="177" t="s">
        <v>344</v>
      </c>
      <c r="AD83" s="178">
        <v>0</v>
      </c>
      <c r="AE83" s="178">
        <v>0</v>
      </c>
      <c r="AF83" s="178">
        <v>0</v>
      </c>
      <c r="AG83" s="181">
        <v>1</v>
      </c>
      <c r="AH83" s="178">
        <v>0</v>
      </c>
      <c r="AI83" s="178">
        <v>0</v>
      </c>
      <c r="AJ83" s="177" t="s">
        <v>309</v>
      </c>
      <c r="AK83" s="178">
        <v>0</v>
      </c>
      <c r="AL83" s="178">
        <v>0</v>
      </c>
      <c r="AM83" s="178">
        <v>0</v>
      </c>
      <c r="AN83" s="181">
        <v>1</v>
      </c>
      <c r="AO83" s="178">
        <v>0</v>
      </c>
      <c r="AP83" s="178">
        <v>0</v>
      </c>
      <c r="AQ83" s="177" t="s">
        <v>231</v>
      </c>
      <c r="AR83" s="178">
        <v>0</v>
      </c>
      <c r="AS83" s="178">
        <v>0</v>
      </c>
      <c r="AT83" s="178">
        <v>0</v>
      </c>
      <c r="AU83" s="181">
        <v>1</v>
      </c>
      <c r="AV83" s="178">
        <v>0</v>
      </c>
      <c r="AW83" s="178">
        <v>0</v>
      </c>
      <c r="AX83" s="177" t="s">
        <v>284</v>
      </c>
      <c r="AY83" s="178">
        <v>0</v>
      </c>
      <c r="AZ83" s="178">
        <v>0</v>
      </c>
      <c r="BA83" s="178">
        <v>0</v>
      </c>
      <c r="BB83" s="181">
        <v>1</v>
      </c>
      <c r="BC83" s="178">
        <v>0</v>
      </c>
      <c r="BD83" s="178">
        <v>0</v>
      </c>
      <c r="BE83" s="177" t="s">
        <v>334</v>
      </c>
      <c r="BF83" s="178">
        <v>0</v>
      </c>
      <c r="BG83" s="178">
        <v>0</v>
      </c>
      <c r="BH83" s="178">
        <v>0</v>
      </c>
      <c r="BI83" s="181">
        <v>1</v>
      </c>
      <c r="BJ83" s="178">
        <v>0</v>
      </c>
      <c r="BK83" s="178">
        <v>0</v>
      </c>
      <c r="BL83" s="177" t="s">
        <v>266</v>
      </c>
      <c r="BM83" s="178">
        <v>0</v>
      </c>
      <c r="BN83" s="178">
        <v>0</v>
      </c>
      <c r="BO83" s="178">
        <v>0</v>
      </c>
      <c r="BP83" s="181">
        <v>1</v>
      </c>
      <c r="BQ83" s="178">
        <v>0</v>
      </c>
      <c r="BR83" s="178">
        <v>0</v>
      </c>
    </row>
    <row r="84" spans="1:70" x14ac:dyDescent="0.25">
      <c r="A84" s="177" t="s">
        <v>283</v>
      </c>
      <c r="B84" s="178">
        <v>0</v>
      </c>
      <c r="C84" s="178">
        <v>0</v>
      </c>
      <c r="D84" s="178">
        <v>0</v>
      </c>
      <c r="E84" s="181">
        <v>1</v>
      </c>
      <c r="F84" s="178">
        <v>0</v>
      </c>
      <c r="G84" s="178">
        <v>0</v>
      </c>
      <c r="H84" s="177" t="s">
        <v>270</v>
      </c>
      <c r="I84" s="178">
        <v>0</v>
      </c>
      <c r="J84" s="178">
        <v>0</v>
      </c>
      <c r="K84" s="178">
        <v>0</v>
      </c>
      <c r="L84" s="181">
        <v>1</v>
      </c>
      <c r="M84" s="178">
        <v>0</v>
      </c>
      <c r="N84" s="178">
        <v>0</v>
      </c>
      <c r="O84" s="177" t="s">
        <v>224</v>
      </c>
      <c r="P84" s="178">
        <v>0</v>
      </c>
      <c r="Q84" s="178">
        <v>0</v>
      </c>
      <c r="R84" s="178">
        <v>0</v>
      </c>
      <c r="S84" s="181">
        <v>1</v>
      </c>
      <c r="T84" s="178">
        <v>0</v>
      </c>
      <c r="U84" s="178">
        <v>0</v>
      </c>
      <c r="V84" s="177" t="s">
        <v>274</v>
      </c>
      <c r="W84" s="178">
        <v>0</v>
      </c>
      <c r="X84" s="178">
        <v>0</v>
      </c>
      <c r="Y84" s="178">
        <v>0</v>
      </c>
      <c r="Z84" s="181">
        <v>1</v>
      </c>
      <c r="AA84" s="178">
        <v>0</v>
      </c>
      <c r="AB84" s="178">
        <v>0</v>
      </c>
      <c r="AC84" s="177" t="s">
        <v>251</v>
      </c>
      <c r="AD84" s="178">
        <v>0</v>
      </c>
      <c r="AE84" s="178">
        <v>0</v>
      </c>
      <c r="AF84" s="178">
        <v>0</v>
      </c>
      <c r="AG84" s="181">
        <v>1</v>
      </c>
      <c r="AH84" s="178">
        <v>0</v>
      </c>
      <c r="AI84" s="178">
        <v>0</v>
      </c>
      <c r="AJ84" s="177" t="s">
        <v>215</v>
      </c>
      <c r="AK84" s="178">
        <v>0</v>
      </c>
      <c r="AL84" s="178">
        <v>0</v>
      </c>
      <c r="AM84" s="178">
        <v>0</v>
      </c>
      <c r="AN84" s="181">
        <v>1</v>
      </c>
      <c r="AO84" s="178">
        <v>0</v>
      </c>
      <c r="AP84" s="178">
        <v>0</v>
      </c>
      <c r="AQ84" s="177" t="s">
        <v>274</v>
      </c>
      <c r="AR84" s="178">
        <v>0</v>
      </c>
      <c r="AS84" s="178">
        <v>0</v>
      </c>
      <c r="AT84" s="178">
        <v>0</v>
      </c>
      <c r="AU84" s="181">
        <v>1</v>
      </c>
      <c r="AV84" s="178">
        <v>0</v>
      </c>
      <c r="AW84" s="178">
        <v>0</v>
      </c>
      <c r="AX84" s="177" t="s">
        <v>316</v>
      </c>
      <c r="AY84" s="178">
        <v>0</v>
      </c>
      <c r="AZ84" s="178">
        <v>0</v>
      </c>
      <c r="BA84" s="178">
        <v>0</v>
      </c>
      <c r="BB84" s="181">
        <v>1</v>
      </c>
      <c r="BC84" s="178">
        <v>0</v>
      </c>
      <c r="BD84" s="178">
        <v>0</v>
      </c>
      <c r="BE84" s="177" t="s">
        <v>347</v>
      </c>
      <c r="BF84" s="178">
        <v>0</v>
      </c>
      <c r="BG84" s="178">
        <v>0</v>
      </c>
      <c r="BH84" s="178">
        <v>0</v>
      </c>
      <c r="BI84" s="181">
        <v>1</v>
      </c>
      <c r="BJ84" s="178">
        <v>0</v>
      </c>
      <c r="BK84" s="178">
        <v>0</v>
      </c>
      <c r="BL84" s="177" t="s">
        <v>328</v>
      </c>
      <c r="BM84" s="178">
        <v>0</v>
      </c>
      <c r="BN84" s="178">
        <v>0</v>
      </c>
      <c r="BO84" s="178">
        <v>0</v>
      </c>
      <c r="BP84" s="181">
        <v>1</v>
      </c>
      <c r="BQ84" s="178">
        <v>0</v>
      </c>
      <c r="BR84" s="178">
        <v>0</v>
      </c>
    </row>
    <row r="85" spans="1:70" x14ac:dyDescent="0.25">
      <c r="A85" s="177" t="s">
        <v>274</v>
      </c>
      <c r="B85" s="178">
        <v>0</v>
      </c>
      <c r="C85" s="178">
        <v>0</v>
      </c>
      <c r="D85" s="178">
        <v>0</v>
      </c>
      <c r="E85" s="181">
        <v>1</v>
      </c>
      <c r="F85" s="178">
        <v>0</v>
      </c>
      <c r="G85" s="178">
        <v>0</v>
      </c>
      <c r="H85" s="177" t="s">
        <v>641</v>
      </c>
      <c r="I85" s="178">
        <v>0</v>
      </c>
      <c r="J85" s="178">
        <v>0</v>
      </c>
      <c r="K85" s="178">
        <v>0</v>
      </c>
      <c r="L85" s="181">
        <v>1</v>
      </c>
      <c r="M85" s="178">
        <v>0</v>
      </c>
      <c r="N85" s="178">
        <v>0</v>
      </c>
      <c r="O85" s="177" t="s">
        <v>234</v>
      </c>
      <c r="P85" s="178">
        <v>0</v>
      </c>
      <c r="Q85" s="178">
        <v>0</v>
      </c>
      <c r="R85" s="178">
        <v>0</v>
      </c>
      <c r="S85" s="181">
        <v>1</v>
      </c>
      <c r="T85" s="178">
        <v>0</v>
      </c>
      <c r="U85" s="178">
        <v>0</v>
      </c>
      <c r="V85" s="177" t="s">
        <v>219</v>
      </c>
      <c r="W85" s="178">
        <v>0</v>
      </c>
      <c r="X85" s="178">
        <v>0</v>
      </c>
      <c r="Y85" s="178">
        <v>0</v>
      </c>
      <c r="Z85" s="181">
        <v>1</v>
      </c>
      <c r="AA85" s="178">
        <v>0</v>
      </c>
      <c r="AB85" s="178">
        <v>0</v>
      </c>
      <c r="AC85" s="177" t="s">
        <v>272</v>
      </c>
      <c r="AD85" s="178">
        <v>0</v>
      </c>
      <c r="AE85" s="178">
        <v>0</v>
      </c>
      <c r="AF85" s="178">
        <v>0</v>
      </c>
      <c r="AG85" s="181">
        <v>1</v>
      </c>
      <c r="AH85" s="178">
        <v>0</v>
      </c>
      <c r="AI85" s="178">
        <v>0</v>
      </c>
      <c r="AJ85" s="177" t="s">
        <v>269</v>
      </c>
      <c r="AK85" s="178">
        <v>0</v>
      </c>
      <c r="AL85" s="178">
        <v>0</v>
      </c>
      <c r="AM85" s="178">
        <v>0</v>
      </c>
      <c r="AN85" s="181">
        <v>1</v>
      </c>
      <c r="AO85" s="178">
        <v>0</v>
      </c>
      <c r="AP85" s="178">
        <v>0</v>
      </c>
      <c r="AQ85" s="177" t="s">
        <v>219</v>
      </c>
      <c r="AR85" s="178">
        <v>0</v>
      </c>
      <c r="AS85" s="178">
        <v>0</v>
      </c>
      <c r="AT85" s="178">
        <v>0</v>
      </c>
      <c r="AU85" s="181">
        <v>1</v>
      </c>
      <c r="AV85" s="178">
        <v>0</v>
      </c>
      <c r="AW85" s="178">
        <v>0</v>
      </c>
      <c r="AX85" s="177" t="s">
        <v>270</v>
      </c>
      <c r="AY85" s="178">
        <v>0</v>
      </c>
      <c r="AZ85" s="178">
        <v>0</v>
      </c>
      <c r="BA85" s="178">
        <v>0</v>
      </c>
      <c r="BB85" s="181">
        <v>1</v>
      </c>
      <c r="BC85" s="178">
        <v>0</v>
      </c>
      <c r="BD85" s="178">
        <v>0</v>
      </c>
      <c r="BE85" s="177" t="s">
        <v>223</v>
      </c>
      <c r="BF85" s="178">
        <v>0</v>
      </c>
      <c r="BG85" s="178">
        <v>0</v>
      </c>
      <c r="BH85" s="178">
        <v>0</v>
      </c>
      <c r="BI85" s="181">
        <v>1</v>
      </c>
      <c r="BJ85" s="178">
        <v>0</v>
      </c>
      <c r="BK85" s="178">
        <v>0</v>
      </c>
      <c r="BL85" s="177" t="s">
        <v>343</v>
      </c>
      <c r="BM85" s="178">
        <v>0</v>
      </c>
      <c r="BN85" s="178">
        <v>0</v>
      </c>
      <c r="BO85" s="178">
        <v>0</v>
      </c>
      <c r="BP85" s="181">
        <v>1</v>
      </c>
      <c r="BQ85" s="178">
        <v>0</v>
      </c>
      <c r="BR85" s="178">
        <v>0</v>
      </c>
    </row>
    <row r="86" spans="1:70" x14ac:dyDescent="0.25">
      <c r="A86" s="177" t="s">
        <v>219</v>
      </c>
      <c r="B86" s="178">
        <v>0</v>
      </c>
      <c r="C86" s="178">
        <v>0</v>
      </c>
      <c r="D86" s="178">
        <v>0</v>
      </c>
      <c r="E86" s="181">
        <v>1</v>
      </c>
      <c r="F86" s="178">
        <v>0</v>
      </c>
      <c r="G86" s="178">
        <v>0</v>
      </c>
      <c r="H86" s="177" t="s">
        <v>283</v>
      </c>
      <c r="I86" s="178">
        <v>0</v>
      </c>
      <c r="J86" s="178">
        <v>0</v>
      </c>
      <c r="K86" s="178">
        <v>0</v>
      </c>
      <c r="L86" s="181">
        <v>1</v>
      </c>
      <c r="M86" s="178">
        <v>0</v>
      </c>
      <c r="N86" s="178">
        <v>0</v>
      </c>
      <c r="O86" s="177" t="s">
        <v>284</v>
      </c>
      <c r="P86" s="178">
        <v>0</v>
      </c>
      <c r="Q86" s="178">
        <v>0</v>
      </c>
      <c r="R86" s="178">
        <v>0</v>
      </c>
      <c r="S86" s="181">
        <v>1</v>
      </c>
      <c r="T86" s="178">
        <v>0</v>
      </c>
      <c r="U86" s="178">
        <v>0</v>
      </c>
      <c r="V86" s="177" t="s">
        <v>331</v>
      </c>
      <c r="W86" s="178">
        <v>0</v>
      </c>
      <c r="X86" s="178">
        <v>0</v>
      </c>
      <c r="Y86" s="178">
        <v>0</v>
      </c>
      <c r="Z86" s="181">
        <v>1</v>
      </c>
      <c r="AA86" s="178">
        <v>0</v>
      </c>
      <c r="AB86" s="178">
        <v>0</v>
      </c>
      <c r="AC86" s="177" t="s">
        <v>345</v>
      </c>
      <c r="AD86" s="178">
        <v>0</v>
      </c>
      <c r="AE86" s="178">
        <v>0</v>
      </c>
      <c r="AF86" s="178">
        <v>0</v>
      </c>
      <c r="AG86" s="181">
        <v>1</v>
      </c>
      <c r="AH86" s="178">
        <v>0</v>
      </c>
      <c r="AI86" s="178">
        <v>0</v>
      </c>
      <c r="AJ86" s="177" t="s">
        <v>340</v>
      </c>
      <c r="AK86" s="178">
        <v>0</v>
      </c>
      <c r="AL86" s="178">
        <v>0</v>
      </c>
      <c r="AM86" s="178">
        <v>0</v>
      </c>
      <c r="AN86" s="181">
        <v>1</v>
      </c>
      <c r="AO86" s="178">
        <v>0</v>
      </c>
      <c r="AP86" s="178">
        <v>0</v>
      </c>
      <c r="AQ86" s="177" t="s">
        <v>331</v>
      </c>
      <c r="AR86" s="178">
        <v>0</v>
      </c>
      <c r="AS86" s="178">
        <v>0</v>
      </c>
      <c r="AT86" s="178">
        <v>0</v>
      </c>
      <c r="AU86" s="181">
        <v>1</v>
      </c>
      <c r="AV86" s="178">
        <v>0</v>
      </c>
      <c r="AW86" s="178">
        <v>0</v>
      </c>
      <c r="AX86" s="177" t="s">
        <v>246</v>
      </c>
      <c r="AY86" s="178">
        <v>0</v>
      </c>
      <c r="AZ86" s="178">
        <v>0</v>
      </c>
      <c r="BA86" s="178">
        <v>0</v>
      </c>
      <c r="BB86" s="181">
        <v>1</v>
      </c>
      <c r="BC86" s="178">
        <v>0</v>
      </c>
      <c r="BD86" s="178">
        <v>0</v>
      </c>
      <c r="BE86" s="177" t="s">
        <v>218</v>
      </c>
      <c r="BF86" s="178">
        <v>0</v>
      </c>
      <c r="BG86" s="178">
        <v>0</v>
      </c>
      <c r="BH86" s="178">
        <v>0</v>
      </c>
      <c r="BI86" s="181">
        <v>1</v>
      </c>
      <c r="BJ86" s="178">
        <v>0</v>
      </c>
      <c r="BK86" s="178">
        <v>0</v>
      </c>
      <c r="BL86" s="177" t="s">
        <v>344</v>
      </c>
      <c r="BM86" s="178">
        <v>0</v>
      </c>
      <c r="BN86" s="178">
        <v>0</v>
      </c>
      <c r="BO86" s="178">
        <v>0</v>
      </c>
      <c r="BP86" s="181">
        <v>1</v>
      </c>
      <c r="BQ86" s="178">
        <v>0</v>
      </c>
      <c r="BR86" s="178">
        <v>0</v>
      </c>
    </row>
    <row r="87" spans="1:70" x14ac:dyDescent="0.25">
      <c r="A87" s="177" t="s">
        <v>331</v>
      </c>
      <c r="B87" s="178">
        <v>0</v>
      </c>
      <c r="C87" s="178">
        <v>0</v>
      </c>
      <c r="D87" s="178">
        <v>0</v>
      </c>
      <c r="E87" s="181">
        <v>1</v>
      </c>
      <c r="F87" s="178">
        <v>0</v>
      </c>
      <c r="G87" s="178">
        <v>0</v>
      </c>
      <c r="H87" s="177" t="s">
        <v>231</v>
      </c>
      <c r="I87" s="178">
        <v>0</v>
      </c>
      <c r="J87" s="178">
        <v>0</v>
      </c>
      <c r="K87" s="178">
        <v>0</v>
      </c>
      <c r="L87" s="181">
        <v>1</v>
      </c>
      <c r="M87" s="178">
        <v>0</v>
      </c>
      <c r="N87" s="178">
        <v>0</v>
      </c>
      <c r="O87" s="177" t="s">
        <v>316</v>
      </c>
      <c r="P87" s="178">
        <v>0</v>
      </c>
      <c r="Q87" s="178">
        <v>0</v>
      </c>
      <c r="R87" s="178">
        <v>0</v>
      </c>
      <c r="S87" s="181">
        <v>1</v>
      </c>
      <c r="T87" s="178">
        <v>0</v>
      </c>
      <c r="U87" s="178">
        <v>0</v>
      </c>
      <c r="V87" s="177" t="s">
        <v>332</v>
      </c>
      <c r="W87" s="178">
        <v>0</v>
      </c>
      <c r="X87" s="178">
        <v>0</v>
      </c>
      <c r="Y87" s="178">
        <v>0</v>
      </c>
      <c r="Z87" s="181">
        <v>1</v>
      </c>
      <c r="AA87" s="178">
        <v>0</v>
      </c>
      <c r="AB87" s="178">
        <v>0</v>
      </c>
      <c r="AC87" s="177" t="s">
        <v>290</v>
      </c>
      <c r="AD87" s="178">
        <v>0</v>
      </c>
      <c r="AE87" s="178">
        <v>0</v>
      </c>
      <c r="AF87" s="178">
        <v>0</v>
      </c>
      <c r="AG87" s="181">
        <v>1</v>
      </c>
      <c r="AH87" s="178">
        <v>0</v>
      </c>
      <c r="AI87" s="178">
        <v>0</v>
      </c>
      <c r="AJ87" s="177" t="s">
        <v>265</v>
      </c>
      <c r="AK87" s="178">
        <v>0</v>
      </c>
      <c r="AL87" s="178">
        <v>0</v>
      </c>
      <c r="AM87" s="178">
        <v>0</v>
      </c>
      <c r="AN87" s="181">
        <v>1</v>
      </c>
      <c r="AO87" s="178">
        <v>0</v>
      </c>
      <c r="AP87" s="178">
        <v>0</v>
      </c>
      <c r="AQ87" s="177" t="s">
        <v>332</v>
      </c>
      <c r="AR87" s="178">
        <v>0</v>
      </c>
      <c r="AS87" s="178">
        <v>0</v>
      </c>
      <c r="AT87" s="178">
        <v>0</v>
      </c>
      <c r="AU87" s="181">
        <v>1</v>
      </c>
      <c r="AV87" s="178">
        <v>0</v>
      </c>
      <c r="AW87" s="178">
        <v>0</v>
      </c>
      <c r="AX87" s="177" t="s">
        <v>641</v>
      </c>
      <c r="AY87" s="178">
        <v>0</v>
      </c>
      <c r="AZ87" s="178">
        <v>0</v>
      </c>
      <c r="BA87" s="178">
        <v>0</v>
      </c>
      <c r="BB87" s="181">
        <v>1</v>
      </c>
      <c r="BC87" s="178">
        <v>0</v>
      </c>
      <c r="BD87" s="178">
        <v>0</v>
      </c>
      <c r="BE87" s="177" t="s">
        <v>224</v>
      </c>
      <c r="BF87" s="178">
        <v>0</v>
      </c>
      <c r="BG87" s="178">
        <v>0</v>
      </c>
      <c r="BH87" s="178">
        <v>0</v>
      </c>
      <c r="BI87" s="181">
        <v>1</v>
      </c>
      <c r="BJ87" s="178">
        <v>0</v>
      </c>
      <c r="BK87" s="178">
        <v>0</v>
      </c>
      <c r="BL87" s="177" t="s">
        <v>251</v>
      </c>
      <c r="BM87" s="178">
        <v>0</v>
      </c>
      <c r="BN87" s="178">
        <v>0</v>
      </c>
      <c r="BO87" s="178">
        <v>0</v>
      </c>
      <c r="BP87" s="181">
        <v>1</v>
      </c>
      <c r="BQ87" s="178">
        <v>0</v>
      </c>
      <c r="BR87" s="178">
        <v>0</v>
      </c>
    </row>
    <row r="88" spans="1:70" ht="25" x14ac:dyDescent="0.25">
      <c r="A88" s="177" t="s">
        <v>332</v>
      </c>
      <c r="B88" s="178">
        <v>0</v>
      </c>
      <c r="C88" s="178">
        <v>0</v>
      </c>
      <c r="D88" s="178">
        <v>0</v>
      </c>
      <c r="E88" s="181">
        <v>1</v>
      </c>
      <c r="F88" s="178">
        <v>0</v>
      </c>
      <c r="G88" s="178">
        <v>0</v>
      </c>
      <c r="H88" s="177" t="s">
        <v>274</v>
      </c>
      <c r="I88" s="178">
        <v>0</v>
      </c>
      <c r="J88" s="178">
        <v>0</v>
      </c>
      <c r="K88" s="178">
        <v>0</v>
      </c>
      <c r="L88" s="181">
        <v>1</v>
      </c>
      <c r="M88" s="178">
        <v>0</v>
      </c>
      <c r="N88" s="178">
        <v>0</v>
      </c>
      <c r="O88" s="177" t="s">
        <v>270</v>
      </c>
      <c r="P88" s="178">
        <v>0</v>
      </c>
      <c r="Q88" s="178">
        <v>0</v>
      </c>
      <c r="R88" s="178">
        <v>0</v>
      </c>
      <c r="S88" s="181">
        <v>1</v>
      </c>
      <c r="T88" s="178">
        <v>0</v>
      </c>
      <c r="U88" s="178">
        <v>0</v>
      </c>
      <c r="V88" s="177" t="s">
        <v>348</v>
      </c>
      <c r="W88" s="178">
        <v>0</v>
      </c>
      <c r="X88" s="178">
        <v>0</v>
      </c>
      <c r="Y88" s="178">
        <v>0</v>
      </c>
      <c r="Z88" s="181">
        <v>1</v>
      </c>
      <c r="AA88" s="178">
        <v>0</v>
      </c>
      <c r="AB88" s="178">
        <v>0</v>
      </c>
      <c r="AC88" s="177" t="s">
        <v>262</v>
      </c>
      <c r="AD88" s="178">
        <v>0</v>
      </c>
      <c r="AE88" s="178">
        <v>0</v>
      </c>
      <c r="AF88" s="178">
        <v>0</v>
      </c>
      <c r="AG88" s="181">
        <v>1</v>
      </c>
      <c r="AH88" s="178">
        <v>0</v>
      </c>
      <c r="AI88" s="178">
        <v>0</v>
      </c>
      <c r="AJ88" s="177" t="s">
        <v>245</v>
      </c>
      <c r="AK88" s="178">
        <v>0</v>
      </c>
      <c r="AL88" s="178">
        <v>0</v>
      </c>
      <c r="AM88" s="178">
        <v>0</v>
      </c>
      <c r="AN88" s="181">
        <v>1</v>
      </c>
      <c r="AO88" s="178">
        <v>0</v>
      </c>
      <c r="AP88" s="178">
        <v>0</v>
      </c>
      <c r="AQ88" s="177" t="s">
        <v>348</v>
      </c>
      <c r="AR88" s="178">
        <v>0</v>
      </c>
      <c r="AS88" s="178">
        <v>0</v>
      </c>
      <c r="AT88" s="178">
        <v>0</v>
      </c>
      <c r="AU88" s="181">
        <v>1</v>
      </c>
      <c r="AV88" s="178">
        <v>0</v>
      </c>
      <c r="AW88" s="178">
        <v>0</v>
      </c>
      <c r="AX88" s="177" t="s">
        <v>283</v>
      </c>
      <c r="AY88" s="178">
        <v>0</v>
      </c>
      <c r="AZ88" s="178">
        <v>0</v>
      </c>
      <c r="BA88" s="178">
        <v>0</v>
      </c>
      <c r="BB88" s="181">
        <v>1</v>
      </c>
      <c r="BC88" s="178">
        <v>0</v>
      </c>
      <c r="BD88" s="178">
        <v>0</v>
      </c>
      <c r="BE88" s="177" t="s">
        <v>234</v>
      </c>
      <c r="BF88" s="178">
        <v>0</v>
      </c>
      <c r="BG88" s="178">
        <v>0</v>
      </c>
      <c r="BH88" s="178">
        <v>0</v>
      </c>
      <c r="BI88" s="181">
        <v>1</v>
      </c>
      <c r="BJ88" s="178">
        <v>0</v>
      </c>
      <c r="BK88" s="178">
        <v>0</v>
      </c>
      <c r="BL88" s="177" t="s">
        <v>272</v>
      </c>
      <c r="BM88" s="178">
        <v>0</v>
      </c>
      <c r="BN88" s="178">
        <v>0</v>
      </c>
      <c r="BO88" s="178">
        <v>0</v>
      </c>
      <c r="BP88" s="181">
        <v>1</v>
      </c>
      <c r="BQ88" s="178">
        <v>0</v>
      </c>
      <c r="BR88" s="178">
        <v>0</v>
      </c>
    </row>
    <row r="89" spans="1:70" ht="25" x14ac:dyDescent="0.25">
      <c r="A89" s="177" t="s">
        <v>348</v>
      </c>
      <c r="B89" s="178">
        <v>0</v>
      </c>
      <c r="C89" s="178">
        <v>0</v>
      </c>
      <c r="D89" s="178">
        <v>0</v>
      </c>
      <c r="E89" s="181">
        <v>1</v>
      </c>
      <c r="F89" s="178">
        <v>0</v>
      </c>
      <c r="G89" s="178">
        <v>0</v>
      </c>
      <c r="H89" s="177" t="s">
        <v>331</v>
      </c>
      <c r="I89" s="178">
        <v>0</v>
      </c>
      <c r="J89" s="178">
        <v>0</v>
      </c>
      <c r="K89" s="178">
        <v>0</v>
      </c>
      <c r="L89" s="181">
        <v>1</v>
      </c>
      <c r="M89" s="178">
        <v>0</v>
      </c>
      <c r="N89" s="178">
        <v>0</v>
      </c>
      <c r="O89" s="177" t="s">
        <v>641</v>
      </c>
      <c r="P89" s="178">
        <v>0</v>
      </c>
      <c r="Q89" s="178">
        <v>0</v>
      </c>
      <c r="R89" s="178">
        <v>0</v>
      </c>
      <c r="S89" s="181">
        <v>1</v>
      </c>
      <c r="T89" s="178">
        <v>0</v>
      </c>
      <c r="U89" s="178">
        <v>0</v>
      </c>
      <c r="V89" s="177" t="s">
        <v>642</v>
      </c>
      <c r="W89" s="178">
        <v>0</v>
      </c>
      <c r="X89" s="178">
        <v>0</v>
      </c>
      <c r="Y89" s="178">
        <v>0</v>
      </c>
      <c r="Z89" s="181">
        <v>1</v>
      </c>
      <c r="AA89" s="178">
        <v>0</v>
      </c>
      <c r="AB89" s="178">
        <v>0</v>
      </c>
      <c r="AC89" s="177" t="s">
        <v>347</v>
      </c>
      <c r="AD89" s="178">
        <v>0</v>
      </c>
      <c r="AE89" s="178">
        <v>0</v>
      </c>
      <c r="AF89" s="178">
        <v>0</v>
      </c>
      <c r="AG89" s="181">
        <v>1</v>
      </c>
      <c r="AH89" s="178">
        <v>0</v>
      </c>
      <c r="AI89" s="178">
        <v>0</v>
      </c>
      <c r="AJ89" s="177" t="s">
        <v>259</v>
      </c>
      <c r="AK89" s="178">
        <v>0</v>
      </c>
      <c r="AL89" s="178">
        <v>0</v>
      </c>
      <c r="AM89" s="178">
        <v>0</v>
      </c>
      <c r="AN89" s="181">
        <v>1</v>
      </c>
      <c r="AO89" s="178">
        <v>0</v>
      </c>
      <c r="AP89" s="178">
        <v>0</v>
      </c>
      <c r="AQ89" s="177" t="s">
        <v>642</v>
      </c>
      <c r="AR89" s="178">
        <v>0</v>
      </c>
      <c r="AS89" s="178">
        <v>0</v>
      </c>
      <c r="AT89" s="178">
        <v>0</v>
      </c>
      <c r="AU89" s="181">
        <v>1</v>
      </c>
      <c r="AV89" s="178">
        <v>0</v>
      </c>
      <c r="AW89" s="178">
        <v>0</v>
      </c>
      <c r="AX89" s="177" t="s">
        <v>231</v>
      </c>
      <c r="AY89" s="178">
        <v>0</v>
      </c>
      <c r="AZ89" s="178">
        <v>0</v>
      </c>
      <c r="BA89" s="178">
        <v>0</v>
      </c>
      <c r="BB89" s="181">
        <v>1</v>
      </c>
      <c r="BC89" s="178">
        <v>0</v>
      </c>
      <c r="BD89" s="178">
        <v>0</v>
      </c>
      <c r="BE89" s="177" t="s">
        <v>284</v>
      </c>
      <c r="BF89" s="178">
        <v>0</v>
      </c>
      <c r="BG89" s="178">
        <v>0</v>
      </c>
      <c r="BH89" s="178">
        <v>0</v>
      </c>
      <c r="BI89" s="181">
        <v>1</v>
      </c>
      <c r="BJ89" s="178">
        <v>0</v>
      </c>
      <c r="BK89" s="178">
        <v>0</v>
      </c>
      <c r="BL89" s="177" t="s">
        <v>345</v>
      </c>
      <c r="BM89" s="178">
        <v>0</v>
      </c>
      <c r="BN89" s="178">
        <v>0</v>
      </c>
      <c r="BO89" s="178">
        <v>0</v>
      </c>
      <c r="BP89" s="181">
        <v>1</v>
      </c>
      <c r="BQ89" s="178">
        <v>0</v>
      </c>
      <c r="BR89" s="178">
        <v>0</v>
      </c>
    </row>
    <row r="90" spans="1:70" x14ac:dyDescent="0.25">
      <c r="A90" s="177" t="s">
        <v>642</v>
      </c>
      <c r="B90" s="178">
        <v>0</v>
      </c>
      <c r="C90" s="178">
        <v>0</v>
      </c>
      <c r="D90" s="178">
        <v>0</v>
      </c>
      <c r="E90" s="181">
        <v>1</v>
      </c>
      <c r="F90" s="178">
        <v>0</v>
      </c>
      <c r="G90" s="178">
        <v>0</v>
      </c>
      <c r="H90" s="177" t="s">
        <v>332</v>
      </c>
      <c r="I90" s="178">
        <v>0</v>
      </c>
      <c r="J90" s="178">
        <v>0</v>
      </c>
      <c r="K90" s="178">
        <v>0</v>
      </c>
      <c r="L90" s="181">
        <v>1</v>
      </c>
      <c r="M90" s="178">
        <v>0</v>
      </c>
      <c r="N90" s="178">
        <v>0</v>
      </c>
      <c r="O90" s="177" t="s">
        <v>231</v>
      </c>
      <c r="P90" s="178">
        <v>0</v>
      </c>
      <c r="Q90" s="178">
        <v>0</v>
      </c>
      <c r="R90" s="178">
        <v>0</v>
      </c>
      <c r="S90" s="181">
        <v>1</v>
      </c>
      <c r="T90" s="178">
        <v>0</v>
      </c>
      <c r="U90" s="178">
        <v>0</v>
      </c>
      <c r="V90" s="177" t="s">
        <v>349</v>
      </c>
      <c r="W90" s="178">
        <v>0</v>
      </c>
      <c r="X90" s="178">
        <v>0</v>
      </c>
      <c r="Y90" s="178">
        <v>0</v>
      </c>
      <c r="Z90" s="181">
        <v>1</v>
      </c>
      <c r="AA90" s="178">
        <v>0</v>
      </c>
      <c r="AB90" s="178">
        <v>0</v>
      </c>
      <c r="AC90" s="177" t="s">
        <v>270</v>
      </c>
      <c r="AD90" s="178">
        <v>0</v>
      </c>
      <c r="AE90" s="178">
        <v>0</v>
      </c>
      <c r="AF90" s="178">
        <v>0</v>
      </c>
      <c r="AG90" s="181">
        <v>1</v>
      </c>
      <c r="AH90" s="178">
        <v>0</v>
      </c>
      <c r="AI90" s="178">
        <v>0</v>
      </c>
      <c r="AJ90" s="177" t="s">
        <v>225</v>
      </c>
      <c r="AK90" s="178">
        <v>0</v>
      </c>
      <c r="AL90" s="178">
        <v>0</v>
      </c>
      <c r="AM90" s="178">
        <v>0</v>
      </c>
      <c r="AN90" s="181">
        <v>1</v>
      </c>
      <c r="AO90" s="178">
        <v>0</v>
      </c>
      <c r="AP90" s="178">
        <v>0</v>
      </c>
      <c r="AQ90" s="177" t="s">
        <v>349</v>
      </c>
      <c r="AR90" s="178">
        <v>0</v>
      </c>
      <c r="AS90" s="178">
        <v>0</v>
      </c>
      <c r="AT90" s="178">
        <v>0</v>
      </c>
      <c r="AU90" s="181">
        <v>1</v>
      </c>
      <c r="AV90" s="178">
        <v>0</v>
      </c>
      <c r="AW90" s="178">
        <v>0</v>
      </c>
      <c r="AX90" s="177" t="s">
        <v>274</v>
      </c>
      <c r="AY90" s="178">
        <v>0</v>
      </c>
      <c r="AZ90" s="178">
        <v>0</v>
      </c>
      <c r="BA90" s="178">
        <v>0</v>
      </c>
      <c r="BB90" s="181">
        <v>1</v>
      </c>
      <c r="BC90" s="178">
        <v>0</v>
      </c>
      <c r="BD90" s="178">
        <v>0</v>
      </c>
      <c r="BE90" s="177" t="s">
        <v>246</v>
      </c>
      <c r="BF90" s="178">
        <v>0</v>
      </c>
      <c r="BG90" s="178">
        <v>0</v>
      </c>
      <c r="BH90" s="178">
        <v>0</v>
      </c>
      <c r="BI90" s="181">
        <v>1</v>
      </c>
      <c r="BJ90" s="178">
        <v>0</v>
      </c>
      <c r="BK90" s="178">
        <v>0</v>
      </c>
      <c r="BL90" s="177" t="s">
        <v>334</v>
      </c>
      <c r="BM90" s="178">
        <v>0</v>
      </c>
      <c r="BN90" s="178">
        <v>0</v>
      </c>
      <c r="BO90" s="178">
        <v>0</v>
      </c>
      <c r="BP90" s="181">
        <v>1</v>
      </c>
      <c r="BQ90" s="178">
        <v>0</v>
      </c>
      <c r="BR90" s="178">
        <v>0</v>
      </c>
    </row>
    <row r="91" spans="1:70" ht="25" x14ac:dyDescent="0.25">
      <c r="A91" s="177" t="s">
        <v>349</v>
      </c>
      <c r="B91" s="178">
        <v>0</v>
      </c>
      <c r="C91" s="178">
        <v>0</v>
      </c>
      <c r="D91" s="178">
        <v>0</v>
      </c>
      <c r="E91" s="181">
        <v>1</v>
      </c>
      <c r="F91" s="178">
        <v>0</v>
      </c>
      <c r="G91" s="178">
        <v>0</v>
      </c>
      <c r="H91" s="177" t="s">
        <v>348</v>
      </c>
      <c r="I91" s="178">
        <v>0</v>
      </c>
      <c r="J91" s="178">
        <v>0</v>
      </c>
      <c r="K91" s="178">
        <v>0</v>
      </c>
      <c r="L91" s="181">
        <v>1</v>
      </c>
      <c r="M91" s="178">
        <v>0</v>
      </c>
      <c r="N91" s="178">
        <v>0</v>
      </c>
      <c r="O91" s="177" t="s">
        <v>274</v>
      </c>
      <c r="P91" s="178">
        <v>0</v>
      </c>
      <c r="Q91" s="178">
        <v>0</v>
      </c>
      <c r="R91" s="178">
        <v>0</v>
      </c>
      <c r="S91" s="181">
        <v>1</v>
      </c>
      <c r="T91" s="178">
        <v>0</v>
      </c>
      <c r="U91" s="178">
        <v>0</v>
      </c>
      <c r="V91" s="177" t="s">
        <v>228</v>
      </c>
      <c r="W91" s="178">
        <v>0</v>
      </c>
      <c r="X91" s="178">
        <v>0</v>
      </c>
      <c r="Y91" s="178">
        <v>0</v>
      </c>
      <c r="Z91" s="181">
        <v>1</v>
      </c>
      <c r="AA91" s="178">
        <v>0</v>
      </c>
      <c r="AB91" s="178">
        <v>0</v>
      </c>
      <c r="AC91" s="177" t="s">
        <v>641</v>
      </c>
      <c r="AD91" s="178">
        <v>0</v>
      </c>
      <c r="AE91" s="178">
        <v>0</v>
      </c>
      <c r="AF91" s="178">
        <v>0</v>
      </c>
      <c r="AG91" s="181">
        <v>1</v>
      </c>
      <c r="AH91" s="178">
        <v>0</v>
      </c>
      <c r="AI91" s="178">
        <v>0</v>
      </c>
      <c r="AJ91" s="177" t="s">
        <v>239</v>
      </c>
      <c r="AK91" s="178">
        <v>0</v>
      </c>
      <c r="AL91" s="178">
        <v>0</v>
      </c>
      <c r="AM91" s="178">
        <v>0</v>
      </c>
      <c r="AN91" s="181">
        <v>1</v>
      </c>
      <c r="AO91" s="178">
        <v>0</v>
      </c>
      <c r="AP91" s="178">
        <v>0</v>
      </c>
      <c r="AQ91" s="177" t="s">
        <v>228</v>
      </c>
      <c r="AR91" s="178">
        <v>0</v>
      </c>
      <c r="AS91" s="178">
        <v>0</v>
      </c>
      <c r="AT91" s="178">
        <v>0</v>
      </c>
      <c r="AU91" s="181">
        <v>1</v>
      </c>
      <c r="AV91" s="178">
        <v>0</v>
      </c>
      <c r="AW91" s="178">
        <v>0</v>
      </c>
      <c r="AX91" s="177" t="s">
        <v>331</v>
      </c>
      <c r="AY91" s="178">
        <v>0</v>
      </c>
      <c r="AZ91" s="178">
        <v>0</v>
      </c>
      <c r="BA91" s="178">
        <v>0</v>
      </c>
      <c r="BB91" s="181">
        <v>1</v>
      </c>
      <c r="BC91" s="178">
        <v>0</v>
      </c>
      <c r="BD91" s="178">
        <v>0</v>
      </c>
      <c r="BE91" s="177" t="s">
        <v>252</v>
      </c>
      <c r="BF91" s="178">
        <v>0</v>
      </c>
      <c r="BG91" s="178">
        <v>0</v>
      </c>
      <c r="BH91" s="178">
        <v>0</v>
      </c>
      <c r="BI91" s="181">
        <v>1</v>
      </c>
      <c r="BJ91" s="178">
        <v>0</v>
      </c>
      <c r="BK91" s="178">
        <v>0</v>
      </c>
      <c r="BL91" s="177" t="s">
        <v>305</v>
      </c>
      <c r="BM91" s="178">
        <v>0</v>
      </c>
      <c r="BN91" s="178">
        <v>0</v>
      </c>
      <c r="BO91" s="178">
        <v>0</v>
      </c>
      <c r="BP91" s="181">
        <v>1</v>
      </c>
      <c r="BQ91" s="178">
        <v>0</v>
      </c>
      <c r="BR91" s="178">
        <v>0</v>
      </c>
    </row>
    <row r="92" spans="1:70" x14ac:dyDescent="0.25">
      <c r="A92" s="177" t="s">
        <v>228</v>
      </c>
      <c r="B92" s="178">
        <v>0</v>
      </c>
      <c r="C92" s="178">
        <v>0</v>
      </c>
      <c r="D92" s="178">
        <v>0</v>
      </c>
      <c r="E92" s="181">
        <v>1</v>
      </c>
      <c r="F92" s="178">
        <v>0</v>
      </c>
      <c r="G92" s="178">
        <v>0</v>
      </c>
      <c r="H92" s="177" t="s">
        <v>642</v>
      </c>
      <c r="I92" s="178">
        <v>0</v>
      </c>
      <c r="J92" s="178">
        <v>0</v>
      </c>
      <c r="K92" s="178">
        <v>0</v>
      </c>
      <c r="L92" s="181">
        <v>1</v>
      </c>
      <c r="M92" s="178">
        <v>0</v>
      </c>
      <c r="N92" s="178">
        <v>0</v>
      </c>
      <c r="O92" s="177" t="s">
        <v>331</v>
      </c>
      <c r="P92" s="178">
        <v>0</v>
      </c>
      <c r="Q92" s="178">
        <v>0</v>
      </c>
      <c r="R92" s="178">
        <v>0</v>
      </c>
      <c r="S92" s="181">
        <v>1</v>
      </c>
      <c r="T92" s="178">
        <v>0</v>
      </c>
      <c r="U92" s="178">
        <v>0</v>
      </c>
      <c r="V92" s="177" t="s">
        <v>350</v>
      </c>
      <c r="W92" s="178">
        <v>0</v>
      </c>
      <c r="X92" s="178">
        <v>0</v>
      </c>
      <c r="Y92" s="178">
        <v>0</v>
      </c>
      <c r="Z92" s="181">
        <v>1</v>
      </c>
      <c r="AA92" s="178">
        <v>0</v>
      </c>
      <c r="AB92" s="178">
        <v>0</v>
      </c>
      <c r="AC92" s="177" t="s">
        <v>283</v>
      </c>
      <c r="AD92" s="178">
        <v>0</v>
      </c>
      <c r="AE92" s="178">
        <v>0</v>
      </c>
      <c r="AF92" s="178">
        <v>0</v>
      </c>
      <c r="AG92" s="181">
        <v>1</v>
      </c>
      <c r="AH92" s="178">
        <v>0</v>
      </c>
      <c r="AI92" s="178">
        <v>0</v>
      </c>
      <c r="AJ92" s="177" t="s">
        <v>638</v>
      </c>
      <c r="AK92" s="178">
        <v>0</v>
      </c>
      <c r="AL92" s="178">
        <v>0</v>
      </c>
      <c r="AM92" s="178">
        <v>0</v>
      </c>
      <c r="AN92" s="181">
        <v>1</v>
      </c>
      <c r="AO92" s="178">
        <v>0</v>
      </c>
      <c r="AP92" s="178">
        <v>0</v>
      </c>
      <c r="AQ92" s="177" t="s">
        <v>350</v>
      </c>
      <c r="AR92" s="178">
        <v>0</v>
      </c>
      <c r="AS92" s="178">
        <v>0</v>
      </c>
      <c r="AT92" s="178">
        <v>0</v>
      </c>
      <c r="AU92" s="181">
        <v>1</v>
      </c>
      <c r="AV92" s="178">
        <v>0</v>
      </c>
      <c r="AW92" s="178">
        <v>0</v>
      </c>
      <c r="AX92" s="177" t="s">
        <v>332</v>
      </c>
      <c r="AY92" s="178">
        <v>0</v>
      </c>
      <c r="AZ92" s="178">
        <v>0</v>
      </c>
      <c r="BA92" s="178">
        <v>0</v>
      </c>
      <c r="BB92" s="181">
        <v>1</v>
      </c>
      <c r="BC92" s="178">
        <v>0</v>
      </c>
      <c r="BD92" s="178">
        <v>0</v>
      </c>
      <c r="BE92" s="177" t="s">
        <v>641</v>
      </c>
      <c r="BF92" s="178">
        <v>0</v>
      </c>
      <c r="BG92" s="178">
        <v>0</v>
      </c>
      <c r="BH92" s="178">
        <v>0</v>
      </c>
      <c r="BI92" s="181">
        <v>1</v>
      </c>
      <c r="BJ92" s="178">
        <v>0</v>
      </c>
      <c r="BK92" s="178">
        <v>0</v>
      </c>
      <c r="BL92" s="177" t="s">
        <v>347</v>
      </c>
      <c r="BM92" s="178">
        <v>0</v>
      </c>
      <c r="BN92" s="178">
        <v>0</v>
      </c>
      <c r="BO92" s="178">
        <v>0</v>
      </c>
      <c r="BP92" s="181">
        <v>1</v>
      </c>
      <c r="BQ92" s="178">
        <v>0</v>
      </c>
      <c r="BR92" s="178">
        <v>0</v>
      </c>
    </row>
    <row r="93" spans="1:70" ht="25" x14ac:dyDescent="0.25">
      <c r="A93" s="177" t="s">
        <v>256</v>
      </c>
      <c r="B93" s="178">
        <v>0</v>
      </c>
      <c r="C93" s="178">
        <v>0</v>
      </c>
      <c r="D93" s="178">
        <v>0</v>
      </c>
      <c r="E93" s="181">
        <v>1</v>
      </c>
      <c r="F93" s="178">
        <v>0</v>
      </c>
      <c r="G93" s="178">
        <v>0</v>
      </c>
      <c r="H93" s="177" t="s">
        <v>349</v>
      </c>
      <c r="I93" s="178">
        <v>0</v>
      </c>
      <c r="J93" s="178">
        <v>0</v>
      </c>
      <c r="K93" s="178">
        <v>0</v>
      </c>
      <c r="L93" s="181">
        <v>1</v>
      </c>
      <c r="M93" s="178">
        <v>0</v>
      </c>
      <c r="N93" s="178">
        <v>0</v>
      </c>
      <c r="O93" s="177" t="s">
        <v>332</v>
      </c>
      <c r="P93" s="178">
        <v>0</v>
      </c>
      <c r="Q93" s="178">
        <v>0</v>
      </c>
      <c r="R93" s="178">
        <v>0</v>
      </c>
      <c r="S93" s="181">
        <v>1</v>
      </c>
      <c r="T93" s="178">
        <v>0</v>
      </c>
      <c r="U93" s="178">
        <v>0</v>
      </c>
      <c r="V93" s="177" t="s">
        <v>256</v>
      </c>
      <c r="W93" s="178">
        <v>0</v>
      </c>
      <c r="X93" s="178">
        <v>0</v>
      </c>
      <c r="Y93" s="178">
        <v>0</v>
      </c>
      <c r="Z93" s="181">
        <v>1</v>
      </c>
      <c r="AA93" s="178">
        <v>0</v>
      </c>
      <c r="AB93" s="178">
        <v>0</v>
      </c>
      <c r="AC93" s="177" t="s">
        <v>231</v>
      </c>
      <c r="AD93" s="178">
        <v>0</v>
      </c>
      <c r="AE93" s="178">
        <v>0</v>
      </c>
      <c r="AF93" s="178">
        <v>0</v>
      </c>
      <c r="AG93" s="181">
        <v>1</v>
      </c>
      <c r="AH93" s="178">
        <v>0</v>
      </c>
      <c r="AI93" s="178">
        <v>0</v>
      </c>
      <c r="AJ93" s="177" t="s">
        <v>312</v>
      </c>
      <c r="AK93" s="178">
        <v>0</v>
      </c>
      <c r="AL93" s="178">
        <v>0</v>
      </c>
      <c r="AM93" s="178">
        <v>0</v>
      </c>
      <c r="AN93" s="181">
        <v>1</v>
      </c>
      <c r="AO93" s="178">
        <v>0</v>
      </c>
      <c r="AP93" s="178">
        <v>0</v>
      </c>
      <c r="AQ93" s="177" t="s">
        <v>256</v>
      </c>
      <c r="AR93" s="178">
        <v>0</v>
      </c>
      <c r="AS93" s="178">
        <v>0</v>
      </c>
      <c r="AT93" s="178">
        <v>0</v>
      </c>
      <c r="AU93" s="181">
        <v>1</v>
      </c>
      <c r="AV93" s="178">
        <v>0</v>
      </c>
      <c r="AW93" s="178">
        <v>0</v>
      </c>
      <c r="AX93" s="177" t="s">
        <v>348</v>
      </c>
      <c r="AY93" s="178">
        <v>0</v>
      </c>
      <c r="AZ93" s="178">
        <v>0</v>
      </c>
      <c r="BA93" s="178">
        <v>0</v>
      </c>
      <c r="BB93" s="181">
        <v>1</v>
      </c>
      <c r="BC93" s="178">
        <v>0</v>
      </c>
      <c r="BD93" s="178">
        <v>0</v>
      </c>
      <c r="BE93" s="177" t="s">
        <v>283</v>
      </c>
      <c r="BF93" s="178">
        <v>0</v>
      </c>
      <c r="BG93" s="178">
        <v>0</v>
      </c>
      <c r="BH93" s="178">
        <v>0</v>
      </c>
      <c r="BI93" s="181">
        <v>1</v>
      </c>
      <c r="BJ93" s="178">
        <v>0</v>
      </c>
      <c r="BK93" s="178">
        <v>0</v>
      </c>
      <c r="BL93" s="177" t="s">
        <v>223</v>
      </c>
      <c r="BM93" s="178">
        <v>0</v>
      </c>
      <c r="BN93" s="178">
        <v>0</v>
      </c>
      <c r="BO93" s="178">
        <v>0</v>
      </c>
      <c r="BP93" s="181">
        <v>1</v>
      </c>
      <c r="BQ93" s="178">
        <v>0</v>
      </c>
      <c r="BR93" s="178">
        <v>0</v>
      </c>
    </row>
    <row r="94" spans="1:70" ht="25" x14ac:dyDescent="0.25">
      <c r="A94" s="177" t="s">
        <v>315</v>
      </c>
      <c r="B94" s="178">
        <v>0</v>
      </c>
      <c r="C94" s="178">
        <v>0</v>
      </c>
      <c r="D94" s="178">
        <v>0</v>
      </c>
      <c r="E94" s="181">
        <v>1</v>
      </c>
      <c r="F94" s="178">
        <v>0</v>
      </c>
      <c r="G94" s="178">
        <v>0</v>
      </c>
      <c r="H94" s="177" t="s">
        <v>228</v>
      </c>
      <c r="I94" s="178">
        <v>0</v>
      </c>
      <c r="J94" s="178">
        <v>0</v>
      </c>
      <c r="K94" s="178">
        <v>0</v>
      </c>
      <c r="L94" s="181">
        <v>1</v>
      </c>
      <c r="M94" s="178">
        <v>0</v>
      </c>
      <c r="N94" s="178">
        <v>0</v>
      </c>
      <c r="O94" s="177" t="s">
        <v>348</v>
      </c>
      <c r="P94" s="178">
        <v>0</v>
      </c>
      <c r="Q94" s="178">
        <v>0</v>
      </c>
      <c r="R94" s="178">
        <v>0</v>
      </c>
      <c r="S94" s="181">
        <v>1</v>
      </c>
      <c r="T94" s="178">
        <v>0</v>
      </c>
      <c r="U94" s="178">
        <v>0</v>
      </c>
      <c r="V94" s="177" t="s">
        <v>315</v>
      </c>
      <c r="W94" s="178">
        <v>0</v>
      </c>
      <c r="X94" s="178">
        <v>0</v>
      </c>
      <c r="Y94" s="178">
        <v>0</v>
      </c>
      <c r="Z94" s="181">
        <v>1</v>
      </c>
      <c r="AA94" s="178">
        <v>0</v>
      </c>
      <c r="AB94" s="178">
        <v>0</v>
      </c>
      <c r="AC94" s="177" t="s">
        <v>348</v>
      </c>
      <c r="AD94" s="178">
        <v>0</v>
      </c>
      <c r="AE94" s="178">
        <v>0</v>
      </c>
      <c r="AF94" s="178">
        <v>0</v>
      </c>
      <c r="AG94" s="181">
        <v>1</v>
      </c>
      <c r="AH94" s="178">
        <v>0</v>
      </c>
      <c r="AI94" s="178">
        <v>0</v>
      </c>
      <c r="AJ94" s="177" t="s">
        <v>266</v>
      </c>
      <c r="AK94" s="178">
        <v>0</v>
      </c>
      <c r="AL94" s="178">
        <v>0</v>
      </c>
      <c r="AM94" s="178">
        <v>0</v>
      </c>
      <c r="AN94" s="181">
        <v>1</v>
      </c>
      <c r="AO94" s="178">
        <v>0</v>
      </c>
      <c r="AP94" s="178">
        <v>0</v>
      </c>
      <c r="AQ94" s="177" t="s">
        <v>315</v>
      </c>
      <c r="AR94" s="178">
        <v>0</v>
      </c>
      <c r="AS94" s="178">
        <v>0</v>
      </c>
      <c r="AT94" s="178">
        <v>0</v>
      </c>
      <c r="AU94" s="181">
        <v>1</v>
      </c>
      <c r="AV94" s="178">
        <v>0</v>
      </c>
      <c r="AW94" s="178">
        <v>0</v>
      </c>
      <c r="AX94" s="177" t="s">
        <v>642</v>
      </c>
      <c r="AY94" s="178">
        <v>0</v>
      </c>
      <c r="AZ94" s="178">
        <v>0</v>
      </c>
      <c r="BA94" s="178">
        <v>0</v>
      </c>
      <c r="BB94" s="181">
        <v>1</v>
      </c>
      <c r="BC94" s="178">
        <v>0</v>
      </c>
      <c r="BD94" s="178">
        <v>0</v>
      </c>
      <c r="BE94" s="177" t="s">
        <v>231</v>
      </c>
      <c r="BF94" s="178">
        <v>0</v>
      </c>
      <c r="BG94" s="178">
        <v>0</v>
      </c>
      <c r="BH94" s="178">
        <v>0</v>
      </c>
      <c r="BI94" s="181">
        <v>1</v>
      </c>
      <c r="BJ94" s="178">
        <v>0</v>
      </c>
      <c r="BK94" s="178">
        <v>0</v>
      </c>
      <c r="BL94" s="177" t="s">
        <v>284</v>
      </c>
      <c r="BM94" s="178">
        <v>0</v>
      </c>
      <c r="BN94" s="178">
        <v>0</v>
      </c>
      <c r="BO94" s="178">
        <v>0</v>
      </c>
      <c r="BP94" s="181">
        <v>1</v>
      </c>
      <c r="BQ94" s="178">
        <v>0</v>
      </c>
      <c r="BR94" s="178">
        <v>0</v>
      </c>
    </row>
    <row r="95" spans="1:70" x14ac:dyDescent="0.25">
      <c r="A95" s="177" t="s">
        <v>235</v>
      </c>
      <c r="B95" s="178">
        <v>0</v>
      </c>
      <c r="C95" s="178">
        <v>0</v>
      </c>
      <c r="D95" s="178">
        <v>0</v>
      </c>
      <c r="E95" s="181">
        <v>1</v>
      </c>
      <c r="F95" s="178">
        <v>0</v>
      </c>
      <c r="G95" s="178">
        <v>0</v>
      </c>
      <c r="H95" s="177" t="s">
        <v>350</v>
      </c>
      <c r="I95" s="178">
        <v>0</v>
      </c>
      <c r="J95" s="178">
        <v>0</v>
      </c>
      <c r="K95" s="178">
        <v>0</v>
      </c>
      <c r="L95" s="181">
        <v>1</v>
      </c>
      <c r="M95" s="178">
        <v>0</v>
      </c>
      <c r="N95" s="178">
        <v>0</v>
      </c>
      <c r="O95" s="177" t="s">
        <v>642</v>
      </c>
      <c r="P95" s="178">
        <v>0</v>
      </c>
      <c r="Q95" s="178">
        <v>0</v>
      </c>
      <c r="R95" s="178">
        <v>0</v>
      </c>
      <c r="S95" s="181">
        <v>1</v>
      </c>
      <c r="T95" s="178">
        <v>0</v>
      </c>
      <c r="U95" s="178">
        <v>0</v>
      </c>
      <c r="V95" s="177" t="s">
        <v>235</v>
      </c>
      <c r="W95" s="178">
        <v>0</v>
      </c>
      <c r="X95" s="178">
        <v>0</v>
      </c>
      <c r="Y95" s="178">
        <v>0</v>
      </c>
      <c r="Z95" s="181">
        <v>1</v>
      </c>
      <c r="AA95" s="178">
        <v>0</v>
      </c>
      <c r="AB95" s="178">
        <v>0</v>
      </c>
      <c r="AC95" s="177" t="s">
        <v>642</v>
      </c>
      <c r="AD95" s="178">
        <v>0</v>
      </c>
      <c r="AE95" s="178">
        <v>0</v>
      </c>
      <c r="AF95" s="178">
        <v>0</v>
      </c>
      <c r="AG95" s="181">
        <v>1</v>
      </c>
      <c r="AH95" s="178">
        <v>0</v>
      </c>
      <c r="AI95" s="178">
        <v>0</v>
      </c>
      <c r="AJ95" s="177" t="s">
        <v>343</v>
      </c>
      <c r="AK95" s="178">
        <v>0</v>
      </c>
      <c r="AL95" s="178">
        <v>0</v>
      </c>
      <c r="AM95" s="178">
        <v>0</v>
      </c>
      <c r="AN95" s="181">
        <v>1</v>
      </c>
      <c r="AO95" s="178">
        <v>0</v>
      </c>
      <c r="AP95" s="178">
        <v>0</v>
      </c>
      <c r="AQ95" s="177" t="s">
        <v>235</v>
      </c>
      <c r="AR95" s="178">
        <v>0</v>
      </c>
      <c r="AS95" s="178">
        <v>0</v>
      </c>
      <c r="AT95" s="178">
        <v>0</v>
      </c>
      <c r="AU95" s="181">
        <v>1</v>
      </c>
      <c r="AV95" s="178">
        <v>0</v>
      </c>
      <c r="AW95" s="178">
        <v>0</v>
      </c>
      <c r="AX95" s="177" t="s">
        <v>350</v>
      </c>
      <c r="AY95" s="178">
        <v>0</v>
      </c>
      <c r="AZ95" s="178">
        <v>0</v>
      </c>
      <c r="BA95" s="178">
        <v>0</v>
      </c>
      <c r="BB95" s="181">
        <v>1</v>
      </c>
      <c r="BC95" s="178">
        <v>0</v>
      </c>
      <c r="BD95" s="178">
        <v>0</v>
      </c>
      <c r="BE95" s="177" t="s">
        <v>274</v>
      </c>
      <c r="BF95" s="178">
        <v>0</v>
      </c>
      <c r="BG95" s="178">
        <v>0</v>
      </c>
      <c r="BH95" s="178">
        <v>0</v>
      </c>
      <c r="BI95" s="181">
        <v>1</v>
      </c>
      <c r="BJ95" s="178">
        <v>0</v>
      </c>
      <c r="BK95" s="178">
        <v>0</v>
      </c>
      <c r="BL95" s="177" t="s">
        <v>246</v>
      </c>
      <c r="BM95" s="178">
        <v>0</v>
      </c>
      <c r="BN95" s="178">
        <v>0</v>
      </c>
      <c r="BO95" s="178">
        <v>0</v>
      </c>
      <c r="BP95" s="181">
        <v>1</v>
      </c>
      <c r="BQ95" s="178">
        <v>0</v>
      </c>
      <c r="BR95" s="178">
        <v>0</v>
      </c>
    </row>
    <row r="96" spans="1:70" x14ac:dyDescent="0.25">
      <c r="A96" s="177" t="s">
        <v>323</v>
      </c>
      <c r="B96" s="178">
        <v>0</v>
      </c>
      <c r="C96" s="178">
        <v>0</v>
      </c>
      <c r="D96" s="178">
        <v>0</v>
      </c>
      <c r="E96" s="181">
        <v>1</v>
      </c>
      <c r="F96" s="178">
        <v>0</v>
      </c>
      <c r="G96" s="178">
        <v>0</v>
      </c>
      <c r="H96" s="177" t="s">
        <v>256</v>
      </c>
      <c r="I96" s="178">
        <v>0</v>
      </c>
      <c r="J96" s="178">
        <v>0</v>
      </c>
      <c r="K96" s="178">
        <v>0</v>
      </c>
      <c r="L96" s="181">
        <v>1</v>
      </c>
      <c r="M96" s="178">
        <v>0</v>
      </c>
      <c r="N96" s="178">
        <v>0</v>
      </c>
      <c r="O96" s="177" t="s">
        <v>349</v>
      </c>
      <c r="P96" s="178">
        <v>0</v>
      </c>
      <c r="Q96" s="178">
        <v>0</v>
      </c>
      <c r="R96" s="178">
        <v>0</v>
      </c>
      <c r="S96" s="181">
        <v>1</v>
      </c>
      <c r="T96" s="178">
        <v>0</v>
      </c>
      <c r="U96" s="178">
        <v>0</v>
      </c>
      <c r="V96" s="177" t="s">
        <v>323</v>
      </c>
      <c r="W96" s="178">
        <v>0</v>
      </c>
      <c r="X96" s="178">
        <v>0</v>
      </c>
      <c r="Y96" s="178">
        <v>0</v>
      </c>
      <c r="Z96" s="181">
        <v>1</v>
      </c>
      <c r="AA96" s="178">
        <v>0</v>
      </c>
      <c r="AB96" s="178">
        <v>0</v>
      </c>
      <c r="AC96" s="177" t="s">
        <v>349</v>
      </c>
      <c r="AD96" s="178">
        <v>0</v>
      </c>
      <c r="AE96" s="178">
        <v>0</v>
      </c>
      <c r="AF96" s="178">
        <v>0</v>
      </c>
      <c r="AG96" s="181">
        <v>1</v>
      </c>
      <c r="AH96" s="178">
        <v>0</v>
      </c>
      <c r="AI96" s="178">
        <v>0</v>
      </c>
      <c r="AJ96" s="177" t="s">
        <v>344</v>
      </c>
      <c r="AK96" s="178">
        <v>0</v>
      </c>
      <c r="AL96" s="178">
        <v>0</v>
      </c>
      <c r="AM96" s="178">
        <v>0</v>
      </c>
      <c r="AN96" s="181">
        <v>1</v>
      </c>
      <c r="AO96" s="178">
        <v>0</v>
      </c>
      <c r="AP96" s="178">
        <v>0</v>
      </c>
      <c r="AQ96" s="177" t="s">
        <v>323</v>
      </c>
      <c r="AR96" s="178">
        <v>0</v>
      </c>
      <c r="AS96" s="178">
        <v>0</v>
      </c>
      <c r="AT96" s="178">
        <v>0</v>
      </c>
      <c r="AU96" s="181">
        <v>1</v>
      </c>
      <c r="AV96" s="178">
        <v>0</v>
      </c>
      <c r="AW96" s="178">
        <v>0</v>
      </c>
      <c r="AX96" s="177" t="s">
        <v>315</v>
      </c>
      <c r="AY96" s="178">
        <v>0</v>
      </c>
      <c r="AZ96" s="178">
        <v>0</v>
      </c>
      <c r="BA96" s="178">
        <v>0</v>
      </c>
      <c r="BB96" s="181">
        <v>1</v>
      </c>
      <c r="BC96" s="178">
        <v>0</v>
      </c>
      <c r="BD96" s="178">
        <v>0</v>
      </c>
      <c r="BE96" s="177" t="s">
        <v>219</v>
      </c>
      <c r="BF96" s="178">
        <v>0</v>
      </c>
      <c r="BG96" s="178">
        <v>0</v>
      </c>
      <c r="BH96" s="178">
        <v>0</v>
      </c>
      <c r="BI96" s="181">
        <v>1</v>
      </c>
      <c r="BJ96" s="178">
        <v>0</v>
      </c>
      <c r="BK96" s="178">
        <v>0</v>
      </c>
      <c r="BL96" s="177" t="s">
        <v>252</v>
      </c>
      <c r="BM96" s="178">
        <v>0</v>
      </c>
      <c r="BN96" s="178">
        <v>0</v>
      </c>
      <c r="BO96" s="178">
        <v>0</v>
      </c>
      <c r="BP96" s="181">
        <v>1</v>
      </c>
      <c r="BQ96" s="178">
        <v>0</v>
      </c>
      <c r="BR96" s="178">
        <v>0</v>
      </c>
    </row>
    <row r="97" spans="1:70" x14ac:dyDescent="0.25">
      <c r="A97" s="177" t="s">
        <v>300</v>
      </c>
      <c r="B97" s="178">
        <v>0</v>
      </c>
      <c r="C97" s="178">
        <v>0</v>
      </c>
      <c r="D97" s="178">
        <v>0</v>
      </c>
      <c r="E97" s="181">
        <v>1</v>
      </c>
      <c r="F97" s="178">
        <v>0</v>
      </c>
      <c r="G97" s="178">
        <v>0</v>
      </c>
      <c r="H97" s="177" t="s">
        <v>315</v>
      </c>
      <c r="I97" s="178">
        <v>0</v>
      </c>
      <c r="J97" s="178">
        <v>0</v>
      </c>
      <c r="K97" s="178">
        <v>0</v>
      </c>
      <c r="L97" s="181">
        <v>1</v>
      </c>
      <c r="M97" s="178">
        <v>0</v>
      </c>
      <c r="N97" s="178">
        <v>0</v>
      </c>
      <c r="O97" s="177" t="s">
        <v>228</v>
      </c>
      <c r="P97" s="178">
        <v>0</v>
      </c>
      <c r="Q97" s="178">
        <v>0</v>
      </c>
      <c r="R97" s="178">
        <v>0</v>
      </c>
      <c r="S97" s="181">
        <v>1</v>
      </c>
      <c r="T97" s="178">
        <v>0</v>
      </c>
      <c r="U97" s="178">
        <v>0</v>
      </c>
      <c r="V97" s="177" t="s">
        <v>300</v>
      </c>
      <c r="W97" s="178">
        <v>0</v>
      </c>
      <c r="X97" s="178">
        <v>0</v>
      </c>
      <c r="Y97" s="178">
        <v>0</v>
      </c>
      <c r="Z97" s="181">
        <v>1</v>
      </c>
      <c r="AA97" s="178">
        <v>0</v>
      </c>
      <c r="AB97" s="178">
        <v>0</v>
      </c>
      <c r="AC97" s="177" t="s">
        <v>228</v>
      </c>
      <c r="AD97" s="178">
        <v>0</v>
      </c>
      <c r="AE97" s="178">
        <v>0</v>
      </c>
      <c r="AF97" s="178">
        <v>0</v>
      </c>
      <c r="AG97" s="181">
        <v>1</v>
      </c>
      <c r="AH97" s="178">
        <v>0</v>
      </c>
      <c r="AI97" s="178">
        <v>0</v>
      </c>
      <c r="AJ97" s="177" t="s">
        <v>251</v>
      </c>
      <c r="AK97" s="178">
        <v>0</v>
      </c>
      <c r="AL97" s="178">
        <v>0</v>
      </c>
      <c r="AM97" s="178">
        <v>0</v>
      </c>
      <c r="AN97" s="181">
        <v>1</v>
      </c>
      <c r="AO97" s="178">
        <v>0</v>
      </c>
      <c r="AP97" s="178">
        <v>0</v>
      </c>
      <c r="AQ97" s="177" t="s">
        <v>300</v>
      </c>
      <c r="AR97" s="178">
        <v>0</v>
      </c>
      <c r="AS97" s="178">
        <v>0</v>
      </c>
      <c r="AT97" s="178">
        <v>0</v>
      </c>
      <c r="AU97" s="181">
        <v>1</v>
      </c>
      <c r="AV97" s="178">
        <v>0</v>
      </c>
      <c r="AW97" s="178">
        <v>0</v>
      </c>
      <c r="AX97" s="177" t="s">
        <v>235</v>
      </c>
      <c r="AY97" s="178">
        <v>0</v>
      </c>
      <c r="AZ97" s="178">
        <v>0</v>
      </c>
      <c r="BA97" s="178">
        <v>0</v>
      </c>
      <c r="BB97" s="181">
        <v>1</v>
      </c>
      <c r="BC97" s="178">
        <v>0</v>
      </c>
      <c r="BD97" s="178">
        <v>0</v>
      </c>
      <c r="BE97" s="177" t="s">
        <v>331</v>
      </c>
      <c r="BF97" s="178">
        <v>0</v>
      </c>
      <c r="BG97" s="178">
        <v>0</v>
      </c>
      <c r="BH97" s="178">
        <v>0</v>
      </c>
      <c r="BI97" s="181">
        <v>1</v>
      </c>
      <c r="BJ97" s="178">
        <v>0</v>
      </c>
      <c r="BK97" s="178">
        <v>0</v>
      </c>
      <c r="BL97" s="177" t="s">
        <v>641</v>
      </c>
      <c r="BM97" s="178">
        <v>0</v>
      </c>
      <c r="BN97" s="178">
        <v>0</v>
      </c>
      <c r="BO97" s="178">
        <v>0</v>
      </c>
      <c r="BP97" s="181">
        <v>1</v>
      </c>
      <c r="BQ97" s="178">
        <v>0</v>
      </c>
      <c r="BR97" s="178">
        <v>0</v>
      </c>
    </row>
    <row r="98" spans="1:70" x14ac:dyDescent="0.25">
      <c r="A98" s="177" t="s">
        <v>351</v>
      </c>
      <c r="B98" s="178">
        <v>0</v>
      </c>
      <c r="C98" s="178">
        <v>0</v>
      </c>
      <c r="D98" s="178">
        <v>0</v>
      </c>
      <c r="E98" s="181">
        <v>1</v>
      </c>
      <c r="F98" s="178">
        <v>0</v>
      </c>
      <c r="G98" s="178">
        <v>0</v>
      </c>
      <c r="H98" s="177" t="s">
        <v>235</v>
      </c>
      <c r="I98" s="178">
        <v>0</v>
      </c>
      <c r="J98" s="178">
        <v>0</v>
      </c>
      <c r="K98" s="178">
        <v>0</v>
      </c>
      <c r="L98" s="181">
        <v>1</v>
      </c>
      <c r="M98" s="178">
        <v>0</v>
      </c>
      <c r="N98" s="178">
        <v>0</v>
      </c>
      <c r="O98" s="177" t="s">
        <v>350</v>
      </c>
      <c r="P98" s="178">
        <v>0</v>
      </c>
      <c r="Q98" s="178">
        <v>0</v>
      </c>
      <c r="R98" s="178">
        <v>0</v>
      </c>
      <c r="S98" s="181">
        <v>1</v>
      </c>
      <c r="T98" s="178">
        <v>0</v>
      </c>
      <c r="U98" s="178">
        <v>0</v>
      </c>
      <c r="V98" s="177" t="s">
        <v>351</v>
      </c>
      <c r="W98" s="178">
        <v>0</v>
      </c>
      <c r="X98" s="178">
        <v>0</v>
      </c>
      <c r="Y98" s="178">
        <v>0</v>
      </c>
      <c r="Z98" s="181">
        <v>1</v>
      </c>
      <c r="AA98" s="178">
        <v>0</v>
      </c>
      <c r="AB98" s="178">
        <v>0</v>
      </c>
      <c r="AC98" s="177" t="s">
        <v>350</v>
      </c>
      <c r="AD98" s="178">
        <v>0</v>
      </c>
      <c r="AE98" s="178">
        <v>0</v>
      </c>
      <c r="AF98" s="178">
        <v>0</v>
      </c>
      <c r="AG98" s="181">
        <v>1</v>
      </c>
      <c r="AH98" s="178">
        <v>0</v>
      </c>
      <c r="AI98" s="178">
        <v>0</v>
      </c>
      <c r="AJ98" s="177" t="s">
        <v>272</v>
      </c>
      <c r="AK98" s="178">
        <v>0</v>
      </c>
      <c r="AL98" s="178">
        <v>0</v>
      </c>
      <c r="AM98" s="178">
        <v>0</v>
      </c>
      <c r="AN98" s="181">
        <v>1</v>
      </c>
      <c r="AO98" s="178">
        <v>0</v>
      </c>
      <c r="AP98" s="178">
        <v>0</v>
      </c>
      <c r="AQ98" s="177" t="s">
        <v>351</v>
      </c>
      <c r="AR98" s="178">
        <v>0</v>
      </c>
      <c r="AS98" s="178">
        <v>0</v>
      </c>
      <c r="AT98" s="178">
        <v>0</v>
      </c>
      <c r="AU98" s="181">
        <v>1</v>
      </c>
      <c r="AV98" s="178">
        <v>0</v>
      </c>
      <c r="AW98" s="178">
        <v>0</v>
      </c>
      <c r="AX98" s="177" t="s">
        <v>323</v>
      </c>
      <c r="AY98" s="178">
        <v>0</v>
      </c>
      <c r="AZ98" s="178">
        <v>0</v>
      </c>
      <c r="BA98" s="178">
        <v>0</v>
      </c>
      <c r="BB98" s="181">
        <v>1</v>
      </c>
      <c r="BC98" s="178">
        <v>0</v>
      </c>
      <c r="BD98" s="178">
        <v>0</v>
      </c>
      <c r="BE98" s="177" t="s">
        <v>332</v>
      </c>
      <c r="BF98" s="178">
        <v>0</v>
      </c>
      <c r="BG98" s="178">
        <v>0</v>
      </c>
      <c r="BH98" s="178">
        <v>0</v>
      </c>
      <c r="BI98" s="181">
        <v>1</v>
      </c>
      <c r="BJ98" s="178">
        <v>0</v>
      </c>
      <c r="BK98" s="178">
        <v>0</v>
      </c>
      <c r="BL98" s="177" t="s">
        <v>283</v>
      </c>
      <c r="BM98" s="178">
        <v>0</v>
      </c>
      <c r="BN98" s="178">
        <v>0</v>
      </c>
      <c r="BO98" s="178">
        <v>0</v>
      </c>
      <c r="BP98" s="181">
        <v>1</v>
      </c>
      <c r="BQ98" s="178">
        <v>0</v>
      </c>
      <c r="BR98" s="178">
        <v>0</v>
      </c>
    </row>
    <row r="99" spans="1:70" ht="25" x14ac:dyDescent="0.25">
      <c r="A99" s="177" t="s">
        <v>240</v>
      </c>
      <c r="B99" s="178">
        <v>0</v>
      </c>
      <c r="C99" s="178">
        <v>0</v>
      </c>
      <c r="D99" s="178">
        <v>0</v>
      </c>
      <c r="E99" s="181">
        <v>1</v>
      </c>
      <c r="F99" s="178">
        <v>0</v>
      </c>
      <c r="G99" s="178">
        <v>0</v>
      </c>
      <c r="H99" s="177" t="s">
        <v>323</v>
      </c>
      <c r="I99" s="178">
        <v>0</v>
      </c>
      <c r="J99" s="178">
        <v>0</v>
      </c>
      <c r="K99" s="178">
        <v>0</v>
      </c>
      <c r="L99" s="181">
        <v>1</v>
      </c>
      <c r="M99" s="178">
        <v>0</v>
      </c>
      <c r="N99" s="178">
        <v>0</v>
      </c>
      <c r="O99" s="177" t="s">
        <v>256</v>
      </c>
      <c r="P99" s="178">
        <v>0</v>
      </c>
      <c r="Q99" s="178">
        <v>0</v>
      </c>
      <c r="R99" s="178">
        <v>0</v>
      </c>
      <c r="S99" s="181">
        <v>1</v>
      </c>
      <c r="T99" s="178">
        <v>0</v>
      </c>
      <c r="U99" s="178">
        <v>0</v>
      </c>
      <c r="V99" s="177" t="s">
        <v>240</v>
      </c>
      <c r="W99" s="178">
        <v>0</v>
      </c>
      <c r="X99" s="178">
        <v>0</v>
      </c>
      <c r="Y99" s="178">
        <v>0</v>
      </c>
      <c r="Z99" s="181">
        <v>1</v>
      </c>
      <c r="AA99" s="178">
        <v>0</v>
      </c>
      <c r="AB99" s="178">
        <v>0</v>
      </c>
      <c r="AC99" s="177" t="s">
        <v>256</v>
      </c>
      <c r="AD99" s="178">
        <v>0</v>
      </c>
      <c r="AE99" s="178">
        <v>0</v>
      </c>
      <c r="AF99" s="178">
        <v>0</v>
      </c>
      <c r="AG99" s="181">
        <v>1</v>
      </c>
      <c r="AH99" s="178">
        <v>0</v>
      </c>
      <c r="AI99" s="178">
        <v>0</v>
      </c>
      <c r="AJ99" s="177" t="s">
        <v>345</v>
      </c>
      <c r="AK99" s="178">
        <v>0</v>
      </c>
      <c r="AL99" s="178">
        <v>0</v>
      </c>
      <c r="AM99" s="178">
        <v>0</v>
      </c>
      <c r="AN99" s="181">
        <v>1</v>
      </c>
      <c r="AO99" s="178">
        <v>0</v>
      </c>
      <c r="AP99" s="178">
        <v>0</v>
      </c>
      <c r="AQ99" s="177" t="s">
        <v>240</v>
      </c>
      <c r="AR99" s="178">
        <v>0</v>
      </c>
      <c r="AS99" s="178">
        <v>0</v>
      </c>
      <c r="AT99" s="178">
        <v>0</v>
      </c>
      <c r="AU99" s="181">
        <v>1</v>
      </c>
      <c r="AV99" s="178">
        <v>0</v>
      </c>
      <c r="AW99" s="178">
        <v>0</v>
      </c>
      <c r="AX99" s="177" t="s">
        <v>300</v>
      </c>
      <c r="AY99" s="178">
        <v>0</v>
      </c>
      <c r="AZ99" s="178">
        <v>0</v>
      </c>
      <c r="BA99" s="178">
        <v>0</v>
      </c>
      <c r="BB99" s="181">
        <v>1</v>
      </c>
      <c r="BC99" s="178">
        <v>0</v>
      </c>
      <c r="BD99" s="178">
        <v>0</v>
      </c>
      <c r="BE99" s="177" t="s">
        <v>348</v>
      </c>
      <c r="BF99" s="178">
        <v>0</v>
      </c>
      <c r="BG99" s="178">
        <v>0</v>
      </c>
      <c r="BH99" s="178">
        <v>0</v>
      </c>
      <c r="BI99" s="181">
        <v>1</v>
      </c>
      <c r="BJ99" s="178">
        <v>0</v>
      </c>
      <c r="BK99" s="178">
        <v>0</v>
      </c>
      <c r="BL99" s="177" t="s">
        <v>231</v>
      </c>
      <c r="BM99" s="178">
        <v>0</v>
      </c>
      <c r="BN99" s="178">
        <v>0</v>
      </c>
      <c r="BO99" s="178">
        <v>0</v>
      </c>
      <c r="BP99" s="181">
        <v>1</v>
      </c>
      <c r="BQ99" s="178">
        <v>0</v>
      </c>
      <c r="BR99" s="178">
        <v>0</v>
      </c>
    </row>
    <row r="100" spans="1:70" x14ac:dyDescent="0.25">
      <c r="A100" s="177" t="s">
        <v>354</v>
      </c>
      <c r="B100" s="178">
        <v>0</v>
      </c>
      <c r="C100" s="178">
        <v>0</v>
      </c>
      <c r="D100" s="178">
        <v>0</v>
      </c>
      <c r="E100" s="181">
        <v>1</v>
      </c>
      <c r="F100" s="178">
        <v>0</v>
      </c>
      <c r="G100" s="178">
        <v>0</v>
      </c>
      <c r="H100" s="177" t="s">
        <v>300</v>
      </c>
      <c r="I100" s="178">
        <v>0</v>
      </c>
      <c r="J100" s="178">
        <v>0</v>
      </c>
      <c r="K100" s="178">
        <v>0</v>
      </c>
      <c r="L100" s="181">
        <v>1</v>
      </c>
      <c r="M100" s="178">
        <v>0</v>
      </c>
      <c r="N100" s="178">
        <v>0</v>
      </c>
      <c r="O100" s="177" t="s">
        <v>315</v>
      </c>
      <c r="P100" s="178">
        <v>0</v>
      </c>
      <c r="Q100" s="178">
        <v>0</v>
      </c>
      <c r="R100" s="178">
        <v>0</v>
      </c>
      <c r="S100" s="181">
        <v>1</v>
      </c>
      <c r="T100" s="178">
        <v>0</v>
      </c>
      <c r="U100" s="178">
        <v>0</v>
      </c>
      <c r="V100" s="177" t="s">
        <v>354</v>
      </c>
      <c r="W100" s="178">
        <v>0</v>
      </c>
      <c r="X100" s="178">
        <v>0</v>
      </c>
      <c r="Y100" s="178">
        <v>0</v>
      </c>
      <c r="Z100" s="181">
        <v>1</v>
      </c>
      <c r="AA100" s="178">
        <v>0</v>
      </c>
      <c r="AB100" s="178">
        <v>0</v>
      </c>
      <c r="AC100" s="177" t="s">
        <v>351</v>
      </c>
      <c r="AD100" s="178">
        <v>0</v>
      </c>
      <c r="AE100" s="178">
        <v>0</v>
      </c>
      <c r="AF100" s="178">
        <v>0</v>
      </c>
      <c r="AG100" s="181">
        <v>1</v>
      </c>
      <c r="AH100" s="178">
        <v>0</v>
      </c>
      <c r="AI100" s="178">
        <v>0</v>
      </c>
      <c r="AJ100" s="177" t="s">
        <v>334</v>
      </c>
      <c r="AK100" s="178">
        <v>0</v>
      </c>
      <c r="AL100" s="178">
        <v>0</v>
      </c>
      <c r="AM100" s="178">
        <v>0</v>
      </c>
      <c r="AN100" s="181">
        <v>1</v>
      </c>
      <c r="AO100" s="178">
        <v>0</v>
      </c>
      <c r="AP100" s="178">
        <v>0</v>
      </c>
      <c r="AQ100" s="177" t="s">
        <v>354</v>
      </c>
      <c r="AR100" s="178">
        <v>0</v>
      </c>
      <c r="AS100" s="178">
        <v>0</v>
      </c>
      <c r="AT100" s="178">
        <v>0</v>
      </c>
      <c r="AU100" s="181">
        <v>1</v>
      </c>
      <c r="AV100" s="178">
        <v>0</v>
      </c>
      <c r="AW100" s="178">
        <v>0</v>
      </c>
      <c r="AX100" s="177" t="s">
        <v>351</v>
      </c>
      <c r="AY100" s="178">
        <v>0</v>
      </c>
      <c r="AZ100" s="178">
        <v>0</v>
      </c>
      <c r="BA100" s="178">
        <v>0</v>
      </c>
      <c r="BB100" s="181">
        <v>1</v>
      </c>
      <c r="BC100" s="178">
        <v>0</v>
      </c>
      <c r="BD100" s="178">
        <v>0</v>
      </c>
      <c r="BE100" s="177" t="s">
        <v>642</v>
      </c>
      <c r="BF100" s="178">
        <v>0</v>
      </c>
      <c r="BG100" s="178">
        <v>0</v>
      </c>
      <c r="BH100" s="178">
        <v>0</v>
      </c>
      <c r="BI100" s="181">
        <v>1</v>
      </c>
      <c r="BJ100" s="178">
        <v>0</v>
      </c>
      <c r="BK100" s="178">
        <v>0</v>
      </c>
      <c r="BL100" s="177" t="s">
        <v>274</v>
      </c>
      <c r="BM100" s="178">
        <v>0</v>
      </c>
      <c r="BN100" s="178">
        <v>0</v>
      </c>
      <c r="BO100" s="178">
        <v>0</v>
      </c>
      <c r="BP100" s="181">
        <v>1</v>
      </c>
      <c r="BQ100" s="178">
        <v>0</v>
      </c>
      <c r="BR100" s="178">
        <v>0</v>
      </c>
    </row>
    <row r="101" spans="1:70" x14ac:dyDescent="0.25">
      <c r="A101" s="177" t="s">
        <v>216</v>
      </c>
      <c r="B101" s="178">
        <v>0</v>
      </c>
      <c r="C101" s="178">
        <v>0</v>
      </c>
      <c r="D101" s="178">
        <v>0</v>
      </c>
      <c r="E101" s="181">
        <v>1</v>
      </c>
      <c r="F101" s="178">
        <v>0</v>
      </c>
      <c r="G101" s="178">
        <v>0</v>
      </c>
      <c r="H101" s="177" t="s">
        <v>351</v>
      </c>
      <c r="I101" s="178">
        <v>0</v>
      </c>
      <c r="J101" s="178">
        <v>0</v>
      </c>
      <c r="K101" s="178">
        <v>0</v>
      </c>
      <c r="L101" s="181">
        <v>1</v>
      </c>
      <c r="M101" s="178">
        <v>0</v>
      </c>
      <c r="N101" s="178">
        <v>0</v>
      </c>
      <c r="O101" s="177" t="s">
        <v>235</v>
      </c>
      <c r="P101" s="178">
        <v>0</v>
      </c>
      <c r="Q101" s="178">
        <v>0</v>
      </c>
      <c r="R101" s="178">
        <v>0</v>
      </c>
      <c r="S101" s="181">
        <v>1</v>
      </c>
      <c r="T101" s="178">
        <v>0</v>
      </c>
      <c r="U101" s="178">
        <v>0</v>
      </c>
      <c r="V101" s="177" t="s">
        <v>216</v>
      </c>
      <c r="W101" s="178">
        <v>0</v>
      </c>
      <c r="X101" s="178">
        <v>0</v>
      </c>
      <c r="Y101" s="178">
        <v>0</v>
      </c>
      <c r="Z101" s="181">
        <v>1</v>
      </c>
      <c r="AA101" s="178">
        <v>0</v>
      </c>
      <c r="AB101" s="178">
        <v>0</v>
      </c>
      <c r="AC101" s="177" t="s">
        <v>240</v>
      </c>
      <c r="AD101" s="178">
        <v>0</v>
      </c>
      <c r="AE101" s="178">
        <v>0</v>
      </c>
      <c r="AF101" s="178">
        <v>0</v>
      </c>
      <c r="AG101" s="181">
        <v>1</v>
      </c>
      <c r="AH101" s="178">
        <v>0</v>
      </c>
      <c r="AI101" s="178">
        <v>0</v>
      </c>
      <c r="AJ101" s="177" t="s">
        <v>347</v>
      </c>
      <c r="AK101" s="178">
        <v>0</v>
      </c>
      <c r="AL101" s="178">
        <v>0</v>
      </c>
      <c r="AM101" s="178">
        <v>0</v>
      </c>
      <c r="AN101" s="181">
        <v>1</v>
      </c>
      <c r="AO101" s="178">
        <v>0</v>
      </c>
      <c r="AP101" s="178">
        <v>0</v>
      </c>
      <c r="AQ101" s="177" t="s">
        <v>216</v>
      </c>
      <c r="AR101" s="178">
        <v>0</v>
      </c>
      <c r="AS101" s="178">
        <v>0</v>
      </c>
      <c r="AT101" s="178">
        <v>0</v>
      </c>
      <c r="AU101" s="181">
        <v>1</v>
      </c>
      <c r="AV101" s="178">
        <v>0</v>
      </c>
      <c r="AW101" s="178">
        <v>0</v>
      </c>
      <c r="AX101" s="177" t="s">
        <v>354</v>
      </c>
      <c r="AY101" s="178">
        <v>0</v>
      </c>
      <c r="AZ101" s="178">
        <v>0</v>
      </c>
      <c r="BA101" s="178">
        <v>0</v>
      </c>
      <c r="BB101" s="181">
        <v>1</v>
      </c>
      <c r="BC101" s="178">
        <v>0</v>
      </c>
      <c r="BD101" s="178">
        <v>0</v>
      </c>
      <c r="BE101" s="177" t="s">
        <v>349</v>
      </c>
      <c r="BF101" s="178">
        <v>0</v>
      </c>
      <c r="BG101" s="178">
        <v>0</v>
      </c>
      <c r="BH101" s="178">
        <v>0</v>
      </c>
      <c r="BI101" s="181">
        <v>1</v>
      </c>
      <c r="BJ101" s="178">
        <v>0</v>
      </c>
      <c r="BK101" s="178">
        <v>0</v>
      </c>
      <c r="BL101" s="177" t="s">
        <v>219</v>
      </c>
      <c r="BM101" s="178">
        <v>0</v>
      </c>
      <c r="BN101" s="178">
        <v>0</v>
      </c>
      <c r="BO101" s="178">
        <v>0</v>
      </c>
      <c r="BP101" s="181">
        <v>1</v>
      </c>
      <c r="BQ101" s="178">
        <v>0</v>
      </c>
      <c r="BR101" s="178">
        <v>0</v>
      </c>
    </row>
    <row r="102" spans="1:70" x14ac:dyDescent="0.25">
      <c r="A102" s="177" t="s">
        <v>355</v>
      </c>
      <c r="B102" s="178">
        <v>0</v>
      </c>
      <c r="C102" s="178">
        <v>0</v>
      </c>
      <c r="D102" s="178">
        <v>0</v>
      </c>
      <c r="E102" s="181">
        <v>1</v>
      </c>
      <c r="F102" s="178">
        <v>0</v>
      </c>
      <c r="G102" s="178">
        <v>0</v>
      </c>
      <c r="H102" s="177" t="s">
        <v>354</v>
      </c>
      <c r="I102" s="178">
        <v>0</v>
      </c>
      <c r="J102" s="178">
        <v>0</v>
      </c>
      <c r="K102" s="178">
        <v>0</v>
      </c>
      <c r="L102" s="181">
        <v>1</v>
      </c>
      <c r="M102" s="178">
        <v>0</v>
      </c>
      <c r="N102" s="178">
        <v>0</v>
      </c>
      <c r="O102" s="177" t="s">
        <v>323</v>
      </c>
      <c r="P102" s="178">
        <v>0</v>
      </c>
      <c r="Q102" s="178">
        <v>0</v>
      </c>
      <c r="R102" s="178">
        <v>0</v>
      </c>
      <c r="S102" s="181">
        <v>1</v>
      </c>
      <c r="T102" s="178">
        <v>0</v>
      </c>
      <c r="U102" s="178">
        <v>0</v>
      </c>
      <c r="V102" s="177" t="s">
        <v>355</v>
      </c>
      <c r="W102" s="178">
        <v>0</v>
      </c>
      <c r="X102" s="178">
        <v>0</v>
      </c>
      <c r="Y102" s="178">
        <v>0</v>
      </c>
      <c r="Z102" s="181">
        <v>1</v>
      </c>
      <c r="AA102" s="178">
        <v>0</v>
      </c>
      <c r="AB102" s="178">
        <v>0</v>
      </c>
      <c r="AC102" s="177" t="s">
        <v>354</v>
      </c>
      <c r="AD102" s="178">
        <v>0</v>
      </c>
      <c r="AE102" s="178">
        <v>0</v>
      </c>
      <c r="AF102" s="178">
        <v>0</v>
      </c>
      <c r="AG102" s="181">
        <v>1</v>
      </c>
      <c r="AH102" s="178">
        <v>0</v>
      </c>
      <c r="AI102" s="178">
        <v>0</v>
      </c>
      <c r="AJ102" s="177" t="s">
        <v>223</v>
      </c>
      <c r="AK102" s="178">
        <v>0</v>
      </c>
      <c r="AL102" s="178">
        <v>0</v>
      </c>
      <c r="AM102" s="178">
        <v>0</v>
      </c>
      <c r="AN102" s="181">
        <v>1</v>
      </c>
      <c r="AO102" s="178">
        <v>0</v>
      </c>
      <c r="AP102" s="178">
        <v>0</v>
      </c>
      <c r="AQ102" s="177" t="s">
        <v>355</v>
      </c>
      <c r="AR102" s="178">
        <v>0</v>
      </c>
      <c r="AS102" s="178">
        <v>0</v>
      </c>
      <c r="AT102" s="178">
        <v>0</v>
      </c>
      <c r="AU102" s="181">
        <v>1</v>
      </c>
      <c r="AV102" s="178">
        <v>0</v>
      </c>
      <c r="AW102" s="178">
        <v>0</v>
      </c>
      <c r="AX102" s="177" t="s">
        <v>355</v>
      </c>
      <c r="AY102" s="178">
        <v>0</v>
      </c>
      <c r="AZ102" s="178">
        <v>0</v>
      </c>
      <c r="BA102" s="178">
        <v>0</v>
      </c>
      <c r="BB102" s="181">
        <v>1</v>
      </c>
      <c r="BC102" s="178">
        <v>0</v>
      </c>
      <c r="BD102" s="178">
        <v>0</v>
      </c>
      <c r="BE102" s="177" t="s">
        <v>228</v>
      </c>
      <c r="BF102" s="178">
        <v>0</v>
      </c>
      <c r="BG102" s="178">
        <v>0</v>
      </c>
      <c r="BH102" s="178">
        <v>0</v>
      </c>
      <c r="BI102" s="181">
        <v>1</v>
      </c>
      <c r="BJ102" s="178">
        <v>0</v>
      </c>
      <c r="BK102" s="178">
        <v>0</v>
      </c>
      <c r="BL102" s="177" t="s">
        <v>331</v>
      </c>
      <c r="BM102" s="178">
        <v>0</v>
      </c>
      <c r="BN102" s="178">
        <v>0</v>
      </c>
      <c r="BO102" s="178">
        <v>0</v>
      </c>
      <c r="BP102" s="181">
        <v>1</v>
      </c>
      <c r="BQ102" s="178">
        <v>0</v>
      </c>
      <c r="BR102" s="178">
        <v>0</v>
      </c>
    </row>
    <row r="103" spans="1:70" x14ac:dyDescent="0.25">
      <c r="A103" s="177" t="s">
        <v>263</v>
      </c>
      <c r="B103" s="178">
        <v>0</v>
      </c>
      <c r="C103" s="178">
        <v>0</v>
      </c>
      <c r="D103" s="178">
        <v>0</v>
      </c>
      <c r="E103" s="181">
        <v>1</v>
      </c>
      <c r="F103" s="178">
        <v>0</v>
      </c>
      <c r="G103" s="178">
        <v>0</v>
      </c>
      <c r="H103" s="177" t="s">
        <v>355</v>
      </c>
      <c r="I103" s="178">
        <v>0</v>
      </c>
      <c r="J103" s="178">
        <v>0</v>
      </c>
      <c r="K103" s="178">
        <v>0</v>
      </c>
      <c r="L103" s="181">
        <v>1</v>
      </c>
      <c r="M103" s="178">
        <v>0</v>
      </c>
      <c r="N103" s="178">
        <v>0</v>
      </c>
      <c r="O103" s="177" t="s">
        <v>300</v>
      </c>
      <c r="P103" s="178">
        <v>0</v>
      </c>
      <c r="Q103" s="178">
        <v>0</v>
      </c>
      <c r="R103" s="178">
        <v>0</v>
      </c>
      <c r="S103" s="181">
        <v>1</v>
      </c>
      <c r="T103" s="178">
        <v>0</v>
      </c>
      <c r="U103" s="178">
        <v>0</v>
      </c>
      <c r="V103" s="177" t="s">
        <v>263</v>
      </c>
      <c r="W103" s="178">
        <v>0</v>
      </c>
      <c r="X103" s="178">
        <v>0</v>
      </c>
      <c r="Y103" s="178">
        <v>0</v>
      </c>
      <c r="Z103" s="181">
        <v>1</v>
      </c>
      <c r="AA103" s="178">
        <v>0</v>
      </c>
      <c r="AB103" s="178">
        <v>0</v>
      </c>
      <c r="AC103" s="177" t="s">
        <v>216</v>
      </c>
      <c r="AD103" s="178">
        <v>0</v>
      </c>
      <c r="AE103" s="178">
        <v>0</v>
      </c>
      <c r="AF103" s="178">
        <v>0</v>
      </c>
      <c r="AG103" s="181">
        <v>1</v>
      </c>
      <c r="AH103" s="178">
        <v>0</v>
      </c>
      <c r="AI103" s="178">
        <v>0</v>
      </c>
      <c r="AJ103" s="177" t="s">
        <v>284</v>
      </c>
      <c r="AK103" s="178">
        <v>0</v>
      </c>
      <c r="AL103" s="178">
        <v>0</v>
      </c>
      <c r="AM103" s="178">
        <v>0</v>
      </c>
      <c r="AN103" s="181">
        <v>1</v>
      </c>
      <c r="AO103" s="178">
        <v>0</v>
      </c>
      <c r="AP103" s="178">
        <v>0</v>
      </c>
      <c r="AQ103" s="177" t="s">
        <v>263</v>
      </c>
      <c r="AR103" s="178">
        <v>0</v>
      </c>
      <c r="AS103" s="178">
        <v>0</v>
      </c>
      <c r="AT103" s="178">
        <v>0</v>
      </c>
      <c r="AU103" s="181">
        <v>1</v>
      </c>
      <c r="AV103" s="178">
        <v>0</v>
      </c>
      <c r="AW103" s="178">
        <v>0</v>
      </c>
      <c r="AX103" s="177" t="s">
        <v>263</v>
      </c>
      <c r="AY103" s="178">
        <v>0</v>
      </c>
      <c r="AZ103" s="178">
        <v>0</v>
      </c>
      <c r="BA103" s="178">
        <v>0</v>
      </c>
      <c r="BB103" s="181">
        <v>1</v>
      </c>
      <c r="BC103" s="178">
        <v>0</v>
      </c>
      <c r="BD103" s="178">
        <v>0</v>
      </c>
      <c r="BE103" s="177" t="s">
        <v>350</v>
      </c>
      <c r="BF103" s="178">
        <v>0</v>
      </c>
      <c r="BG103" s="178">
        <v>0</v>
      </c>
      <c r="BH103" s="178">
        <v>0</v>
      </c>
      <c r="BI103" s="181">
        <v>1</v>
      </c>
      <c r="BJ103" s="178">
        <v>0</v>
      </c>
      <c r="BK103" s="178">
        <v>0</v>
      </c>
      <c r="BL103" s="177" t="s">
        <v>332</v>
      </c>
      <c r="BM103" s="178">
        <v>0</v>
      </c>
      <c r="BN103" s="178">
        <v>0</v>
      </c>
      <c r="BO103" s="178">
        <v>0</v>
      </c>
      <c r="BP103" s="181">
        <v>1</v>
      </c>
      <c r="BQ103" s="178">
        <v>0</v>
      </c>
      <c r="BR103" s="178">
        <v>0</v>
      </c>
    </row>
    <row r="104" spans="1:70" ht="25" x14ac:dyDescent="0.25">
      <c r="A104" s="177" t="s">
        <v>479</v>
      </c>
      <c r="B104" s="178">
        <v>0</v>
      </c>
      <c r="C104" s="178">
        <v>0</v>
      </c>
      <c r="D104" s="178">
        <v>0</v>
      </c>
      <c r="E104" s="181">
        <v>1</v>
      </c>
      <c r="F104" s="178">
        <v>0</v>
      </c>
      <c r="G104" s="178">
        <v>0</v>
      </c>
      <c r="H104" s="177" t="s">
        <v>479</v>
      </c>
      <c r="I104" s="178">
        <v>0</v>
      </c>
      <c r="J104" s="178">
        <v>0</v>
      </c>
      <c r="K104" s="178">
        <v>0</v>
      </c>
      <c r="L104" s="181">
        <v>1</v>
      </c>
      <c r="M104" s="178">
        <v>0</v>
      </c>
      <c r="N104" s="178">
        <v>0</v>
      </c>
      <c r="O104" s="177" t="s">
        <v>351</v>
      </c>
      <c r="P104" s="178">
        <v>0</v>
      </c>
      <c r="Q104" s="178">
        <v>0</v>
      </c>
      <c r="R104" s="178">
        <v>0</v>
      </c>
      <c r="S104" s="181">
        <v>1</v>
      </c>
      <c r="T104" s="178">
        <v>0</v>
      </c>
      <c r="U104" s="178">
        <v>0</v>
      </c>
      <c r="V104" s="177" t="s">
        <v>479</v>
      </c>
      <c r="W104" s="178">
        <v>0</v>
      </c>
      <c r="X104" s="178">
        <v>0</v>
      </c>
      <c r="Y104" s="178">
        <v>0</v>
      </c>
      <c r="Z104" s="181">
        <v>1</v>
      </c>
      <c r="AA104" s="178">
        <v>0</v>
      </c>
      <c r="AB104" s="178">
        <v>0</v>
      </c>
      <c r="AC104" s="177" t="s">
        <v>355</v>
      </c>
      <c r="AD104" s="178">
        <v>0</v>
      </c>
      <c r="AE104" s="178">
        <v>0</v>
      </c>
      <c r="AF104" s="178">
        <v>0</v>
      </c>
      <c r="AG104" s="181">
        <v>1</v>
      </c>
      <c r="AH104" s="178">
        <v>0</v>
      </c>
      <c r="AI104" s="178">
        <v>0</v>
      </c>
      <c r="AJ104" s="177" t="s">
        <v>246</v>
      </c>
      <c r="AK104" s="178">
        <v>0</v>
      </c>
      <c r="AL104" s="178">
        <v>0</v>
      </c>
      <c r="AM104" s="178">
        <v>0</v>
      </c>
      <c r="AN104" s="181">
        <v>1</v>
      </c>
      <c r="AO104" s="178">
        <v>0</v>
      </c>
      <c r="AP104" s="178">
        <v>0</v>
      </c>
      <c r="AQ104" s="177" t="s">
        <v>479</v>
      </c>
      <c r="AR104" s="178">
        <v>0</v>
      </c>
      <c r="AS104" s="178">
        <v>0</v>
      </c>
      <c r="AT104" s="178">
        <v>0</v>
      </c>
      <c r="AU104" s="181">
        <v>1</v>
      </c>
      <c r="AV104" s="178">
        <v>0</v>
      </c>
      <c r="AW104" s="178">
        <v>0</v>
      </c>
      <c r="AX104" s="177" t="s">
        <v>479</v>
      </c>
      <c r="AY104" s="178">
        <v>0</v>
      </c>
      <c r="AZ104" s="178">
        <v>0</v>
      </c>
      <c r="BA104" s="178">
        <v>0</v>
      </c>
      <c r="BB104" s="181">
        <v>1</v>
      </c>
      <c r="BC104" s="178">
        <v>0</v>
      </c>
      <c r="BD104" s="178">
        <v>0</v>
      </c>
      <c r="BE104" s="177" t="s">
        <v>256</v>
      </c>
      <c r="BF104" s="178">
        <v>0</v>
      </c>
      <c r="BG104" s="178">
        <v>0</v>
      </c>
      <c r="BH104" s="178">
        <v>0</v>
      </c>
      <c r="BI104" s="181">
        <v>1</v>
      </c>
      <c r="BJ104" s="178">
        <v>0</v>
      </c>
      <c r="BK104" s="178">
        <v>0</v>
      </c>
      <c r="BL104" s="177" t="s">
        <v>348</v>
      </c>
      <c r="BM104" s="178">
        <v>0</v>
      </c>
      <c r="BN104" s="178">
        <v>0</v>
      </c>
      <c r="BO104" s="178">
        <v>0</v>
      </c>
      <c r="BP104" s="181">
        <v>1</v>
      </c>
      <c r="BQ104" s="178">
        <v>0</v>
      </c>
      <c r="BR104" s="178">
        <v>0</v>
      </c>
    </row>
    <row r="105" spans="1:70" ht="25" x14ac:dyDescent="0.25">
      <c r="A105" s="177" t="s">
        <v>634</v>
      </c>
      <c r="B105" s="178">
        <v>0</v>
      </c>
      <c r="C105" s="178">
        <v>0</v>
      </c>
      <c r="D105" s="178">
        <v>0</v>
      </c>
      <c r="E105" s="181">
        <v>1</v>
      </c>
      <c r="F105" s="178">
        <v>0</v>
      </c>
      <c r="G105" s="178">
        <v>0</v>
      </c>
      <c r="H105" s="177" t="s">
        <v>634</v>
      </c>
      <c r="I105" s="178">
        <v>0</v>
      </c>
      <c r="J105" s="178">
        <v>0</v>
      </c>
      <c r="K105" s="178">
        <v>0</v>
      </c>
      <c r="L105" s="181">
        <v>1</v>
      </c>
      <c r="M105" s="178">
        <v>0</v>
      </c>
      <c r="N105" s="178">
        <v>0</v>
      </c>
      <c r="O105" s="177" t="s">
        <v>240</v>
      </c>
      <c r="P105" s="178">
        <v>0</v>
      </c>
      <c r="Q105" s="178">
        <v>0</v>
      </c>
      <c r="R105" s="178">
        <v>0</v>
      </c>
      <c r="S105" s="181">
        <v>1</v>
      </c>
      <c r="T105" s="178">
        <v>0</v>
      </c>
      <c r="U105" s="178">
        <v>0</v>
      </c>
      <c r="V105" s="177" t="s">
        <v>634</v>
      </c>
      <c r="W105" s="178">
        <v>0</v>
      </c>
      <c r="X105" s="178">
        <v>0</v>
      </c>
      <c r="Y105" s="178">
        <v>0</v>
      </c>
      <c r="Z105" s="181">
        <v>1</v>
      </c>
      <c r="AA105" s="178">
        <v>0</v>
      </c>
      <c r="AB105" s="178">
        <v>0</v>
      </c>
      <c r="AC105" s="177" t="s">
        <v>263</v>
      </c>
      <c r="AD105" s="178">
        <v>0</v>
      </c>
      <c r="AE105" s="178">
        <v>0</v>
      </c>
      <c r="AF105" s="178">
        <v>0</v>
      </c>
      <c r="AG105" s="181">
        <v>1</v>
      </c>
      <c r="AH105" s="178">
        <v>0</v>
      </c>
      <c r="AI105" s="178">
        <v>0</v>
      </c>
      <c r="AJ105" s="177" t="s">
        <v>252</v>
      </c>
      <c r="AK105" s="178">
        <v>0</v>
      </c>
      <c r="AL105" s="178">
        <v>0</v>
      </c>
      <c r="AM105" s="178">
        <v>0</v>
      </c>
      <c r="AN105" s="181">
        <v>1</v>
      </c>
      <c r="AO105" s="178">
        <v>0</v>
      </c>
      <c r="AP105" s="178">
        <v>0</v>
      </c>
      <c r="AQ105" s="177" t="s">
        <v>634</v>
      </c>
      <c r="AR105" s="178">
        <v>0</v>
      </c>
      <c r="AS105" s="178">
        <v>0</v>
      </c>
      <c r="AT105" s="178">
        <v>0</v>
      </c>
      <c r="AU105" s="181">
        <v>1</v>
      </c>
      <c r="AV105" s="178">
        <v>0</v>
      </c>
      <c r="AW105" s="178">
        <v>0</v>
      </c>
      <c r="AX105" s="177" t="s">
        <v>634</v>
      </c>
      <c r="AY105" s="178">
        <v>0</v>
      </c>
      <c r="AZ105" s="178">
        <v>0</v>
      </c>
      <c r="BA105" s="178">
        <v>0</v>
      </c>
      <c r="BB105" s="181">
        <v>1</v>
      </c>
      <c r="BC105" s="178">
        <v>0</v>
      </c>
      <c r="BD105" s="178">
        <v>0</v>
      </c>
      <c r="BE105" s="177" t="s">
        <v>315</v>
      </c>
      <c r="BF105" s="178">
        <v>0</v>
      </c>
      <c r="BG105" s="178">
        <v>0</v>
      </c>
      <c r="BH105" s="178">
        <v>0</v>
      </c>
      <c r="BI105" s="181">
        <v>1</v>
      </c>
      <c r="BJ105" s="178">
        <v>0</v>
      </c>
      <c r="BK105" s="178">
        <v>0</v>
      </c>
      <c r="BL105" s="177" t="s">
        <v>642</v>
      </c>
      <c r="BM105" s="178">
        <v>0</v>
      </c>
      <c r="BN105" s="178">
        <v>0</v>
      </c>
      <c r="BO105" s="178">
        <v>0</v>
      </c>
      <c r="BP105" s="181">
        <v>1</v>
      </c>
      <c r="BQ105" s="178">
        <v>0</v>
      </c>
      <c r="BR105" s="178">
        <v>0</v>
      </c>
    </row>
    <row r="106" spans="1:70" x14ac:dyDescent="0.25">
      <c r="A106" s="177" t="s">
        <v>356</v>
      </c>
      <c r="B106" s="178">
        <v>0</v>
      </c>
      <c r="C106" s="178">
        <v>0</v>
      </c>
      <c r="D106" s="178">
        <v>0</v>
      </c>
      <c r="E106" s="181">
        <v>1</v>
      </c>
      <c r="F106" s="178">
        <v>0</v>
      </c>
      <c r="G106" s="178">
        <v>0</v>
      </c>
      <c r="H106" s="177" t="s">
        <v>356</v>
      </c>
      <c r="I106" s="178">
        <v>0</v>
      </c>
      <c r="J106" s="178">
        <v>0</v>
      </c>
      <c r="K106" s="178">
        <v>0</v>
      </c>
      <c r="L106" s="181">
        <v>1</v>
      </c>
      <c r="M106" s="178">
        <v>0</v>
      </c>
      <c r="N106" s="178">
        <v>0</v>
      </c>
      <c r="O106" s="177" t="s">
        <v>354</v>
      </c>
      <c r="P106" s="178">
        <v>0</v>
      </c>
      <c r="Q106" s="178">
        <v>0</v>
      </c>
      <c r="R106" s="178">
        <v>0</v>
      </c>
      <c r="S106" s="181">
        <v>1</v>
      </c>
      <c r="T106" s="178">
        <v>0</v>
      </c>
      <c r="U106" s="178">
        <v>0</v>
      </c>
      <c r="V106" s="177" t="s">
        <v>356</v>
      </c>
      <c r="W106" s="178">
        <v>0</v>
      </c>
      <c r="X106" s="178">
        <v>0</v>
      </c>
      <c r="Y106" s="178">
        <v>0</v>
      </c>
      <c r="Z106" s="181">
        <v>1</v>
      </c>
      <c r="AA106" s="178">
        <v>0</v>
      </c>
      <c r="AB106" s="178">
        <v>0</v>
      </c>
      <c r="AC106" s="177" t="s">
        <v>356</v>
      </c>
      <c r="AD106" s="178">
        <v>0</v>
      </c>
      <c r="AE106" s="178">
        <v>0</v>
      </c>
      <c r="AF106" s="178">
        <v>0</v>
      </c>
      <c r="AG106" s="181">
        <v>1</v>
      </c>
      <c r="AH106" s="178">
        <v>0</v>
      </c>
      <c r="AI106" s="178">
        <v>0</v>
      </c>
      <c r="AJ106" s="177" t="s">
        <v>641</v>
      </c>
      <c r="AK106" s="178">
        <v>0</v>
      </c>
      <c r="AL106" s="178">
        <v>0</v>
      </c>
      <c r="AM106" s="178">
        <v>0</v>
      </c>
      <c r="AN106" s="181">
        <v>1</v>
      </c>
      <c r="AO106" s="178">
        <v>0</v>
      </c>
      <c r="AP106" s="178">
        <v>0</v>
      </c>
      <c r="AQ106" s="177" t="s">
        <v>356</v>
      </c>
      <c r="AR106" s="178">
        <v>0</v>
      </c>
      <c r="AS106" s="178">
        <v>0</v>
      </c>
      <c r="AT106" s="178">
        <v>0</v>
      </c>
      <c r="AU106" s="181">
        <v>1</v>
      </c>
      <c r="AV106" s="178">
        <v>0</v>
      </c>
      <c r="AW106" s="178">
        <v>0</v>
      </c>
      <c r="AX106" s="177" t="s">
        <v>356</v>
      </c>
      <c r="AY106" s="178">
        <v>0</v>
      </c>
      <c r="AZ106" s="178">
        <v>0</v>
      </c>
      <c r="BA106" s="178">
        <v>0</v>
      </c>
      <c r="BB106" s="181">
        <v>1</v>
      </c>
      <c r="BC106" s="178">
        <v>0</v>
      </c>
      <c r="BD106" s="178">
        <v>0</v>
      </c>
      <c r="BE106" s="177" t="s">
        <v>235</v>
      </c>
      <c r="BF106" s="178">
        <v>0</v>
      </c>
      <c r="BG106" s="178">
        <v>0</v>
      </c>
      <c r="BH106" s="178">
        <v>0</v>
      </c>
      <c r="BI106" s="181">
        <v>1</v>
      </c>
      <c r="BJ106" s="178">
        <v>0</v>
      </c>
      <c r="BK106" s="178">
        <v>0</v>
      </c>
      <c r="BL106" s="177" t="s">
        <v>349</v>
      </c>
      <c r="BM106" s="178">
        <v>0</v>
      </c>
      <c r="BN106" s="178">
        <v>0</v>
      </c>
      <c r="BO106" s="178">
        <v>0</v>
      </c>
      <c r="BP106" s="181">
        <v>1</v>
      </c>
      <c r="BQ106" s="178">
        <v>0</v>
      </c>
      <c r="BR106" s="178">
        <v>0</v>
      </c>
    </row>
    <row r="107" spans="1:70" x14ac:dyDescent="0.25">
      <c r="A107" s="177" t="s">
        <v>314</v>
      </c>
      <c r="B107" s="178">
        <v>0</v>
      </c>
      <c r="C107" s="178">
        <v>0</v>
      </c>
      <c r="D107" s="178">
        <v>0</v>
      </c>
      <c r="E107" s="181">
        <v>1</v>
      </c>
      <c r="F107" s="178">
        <v>0</v>
      </c>
      <c r="G107" s="178">
        <v>0</v>
      </c>
      <c r="H107" s="177" t="s">
        <v>314</v>
      </c>
      <c r="I107" s="178">
        <v>0</v>
      </c>
      <c r="J107" s="178">
        <v>0</v>
      </c>
      <c r="K107" s="178">
        <v>0</v>
      </c>
      <c r="L107" s="181">
        <v>1</v>
      </c>
      <c r="M107" s="178">
        <v>0</v>
      </c>
      <c r="N107" s="178">
        <v>0</v>
      </c>
      <c r="O107" s="177" t="s">
        <v>216</v>
      </c>
      <c r="P107" s="178">
        <v>0</v>
      </c>
      <c r="Q107" s="178">
        <v>0</v>
      </c>
      <c r="R107" s="178">
        <v>0</v>
      </c>
      <c r="S107" s="181">
        <v>1</v>
      </c>
      <c r="T107" s="178">
        <v>0</v>
      </c>
      <c r="U107" s="178">
        <v>0</v>
      </c>
      <c r="V107" s="177" t="s">
        <v>314</v>
      </c>
      <c r="W107" s="178">
        <v>0</v>
      </c>
      <c r="X107" s="178">
        <v>0</v>
      </c>
      <c r="Y107" s="178">
        <v>0</v>
      </c>
      <c r="Z107" s="181">
        <v>1</v>
      </c>
      <c r="AA107" s="178">
        <v>0</v>
      </c>
      <c r="AB107" s="178">
        <v>0</v>
      </c>
      <c r="AC107" s="177" t="s">
        <v>314</v>
      </c>
      <c r="AD107" s="178">
        <v>0</v>
      </c>
      <c r="AE107" s="178">
        <v>0</v>
      </c>
      <c r="AF107" s="178">
        <v>0</v>
      </c>
      <c r="AG107" s="181">
        <v>1</v>
      </c>
      <c r="AH107" s="178">
        <v>0</v>
      </c>
      <c r="AI107" s="178">
        <v>0</v>
      </c>
      <c r="AJ107" s="177" t="s">
        <v>283</v>
      </c>
      <c r="AK107" s="178">
        <v>0</v>
      </c>
      <c r="AL107" s="178">
        <v>0</v>
      </c>
      <c r="AM107" s="178">
        <v>0</v>
      </c>
      <c r="AN107" s="181">
        <v>1</v>
      </c>
      <c r="AO107" s="178">
        <v>0</v>
      </c>
      <c r="AP107" s="178">
        <v>0</v>
      </c>
      <c r="AQ107" s="177" t="s">
        <v>314</v>
      </c>
      <c r="AR107" s="178">
        <v>0</v>
      </c>
      <c r="AS107" s="178">
        <v>0</v>
      </c>
      <c r="AT107" s="178">
        <v>0</v>
      </c>
      <c r="AU107" s="181">
        <v>1</v>
      </c>
      <c r="AV107" s="178">
        <v>0</v>
      </c>
      <c r="AW107" s="178">
        <v>0</v>
      </c>
      <c r="AX107" s="177" t="s">
        <v>314</v>
      </c>
      <c r="AY107" s="178">
        <v>0</v>
      </c>
      <c r="AZ107" s="178">
        <v>0</v>
      </c>
      <c r="BA107" s="178">
        <v>0</v>
      </c>
      <c r="BB107" s="181">
        <v>1</v>
      </c>
      <c r="BC107" s="178">
        <v>0</v>
      </c>
      <c r="BD107" s="178">
        <v>0</v>
      </c>
      <c r="BE107" s="177" t="s">
        <v>323</v>
      </c>
      <c r="BF107" s="178">
        <v>0</v>
      </c>
      <c r="BG107" s="178">
        <v>0</v>
      </c>
      <c r="BH107" s="178">
        <v>0</v>
      </c>
      <c r="BI107" s="181">
        <v>1</v>
      </c>
      <c r="BJ107" s="178">
        <v>0</v>
      </c>
      <c r="BK107" s="178">
        <v>0</v>
      </c>
      <c r="BL107" s="177" t="s">
        <v>228</v>
      </c>
      <c r="BM107" s="178">
        <v>0</v>
      </c>
      <c r="BN107" s="178">
        <v>0</v>
      </c>
      <c r="BO107" s="178">
        <v>0</v>
      </c>
      <c r="BP107" s="181">
        <v>1</v>
      </c>
      <c r="BQ107" s="178">
        <v>0</v>
      </c>
      <c r="BR107" s="178">
        <v>0</v>
      </c>
    </row>
    <row r="108" spans="1:70" x14ac:dyDescent="0.25">
      <c r="A108" s="179" t="s">
        <v>633</v>
      </c>
      <c r="B108" s="178">
        <v>0</v>
      </c>
      <c r="C108" s="178">
        <v>0</v>
      </c>
      <c r="D108" s="178">
        <v>0</v>
      </c>
      <c r="E108" s="181">
        <v>1</v>
      </c>
      <c r="F108" s="178">
        <v>0</v>
      </c>
      <c r="G108" s="178">
        <v>0</v>
      </c>
      <c r="H108" s="179" t="s">
        <v>633</v>
      </c>
      <c r="I108" s="178">
        <v>0</v>
      </c>
      <c r="J108" s="178">
        <v>0</v>
      </c>
      <c r="K108" s="178">
        <v>0</v>
      </c>
      <c r="L108" s="181">
        <v>1</v>
      </c>
      <c r="M108" s="178">
        <v>0</v>
      </c>
      <c r="N108" s="178">
        <v>0</v>
      </c>
      <c r="O108" s="177" t="s">
        <v>355</v>
      </c>
      <c r="P108" s="178">
        <v>0</v>
      </c>
      <c r="Q108" s="178">
        <v>0</v>
      </c>
      <c r="R108" s="178">
        <v>0</v>
      </c>
      <c r="S108" s="181">
        <v>1</v>
      </c>
      <c r="T108" s="178">
        <v>0</v>
      </c>
      <c r="U108" s="178">
        <v>0</v>
      </c>
      <c r="V108" s="179" t="s">
        <v>633</v>
      </c>
      <c r="W108" s="178">
        <v>0</v>
      </c>
      <c r="X108" s="178">
        <v>0</v>
      </c>
      <c r="Y108" s="178">
        <v>0</v>
      </c>
      <c r="Z108" s="181">
        <v>1</v>
      </c>
      <c r="AA108" s="178">
        <v>0</v>
      </c>
      <c r="AB108" s="178">
        <v>0</v>
      </c>
      <c r="AC108" s="179" t="s">
        <v>633</v>
      </c>
      <c r="AD108" s="178">
        <v>0</v>
      </c>
      <c r="AE108" s="178">
        <v>0</v>
      </c>
      <c r="AF108" s="178">
        <v>0</v>
      </c>
      <c r="AG108" s="181">
        <v>1</v>
      </c>
      <c r="AH108" s="178">
        <v>0</v>
      </c>
      <c r="AI108" s="178">
        <v>0</v>
      </c>
      <c r="AJ108" s="177" t="s">
        <v>231</v>
      </c>
      <c r="AK108" s="178">
        <v>0</v>
      </c>
      <c r="AL108" s="178">
        <v>0</v>
      </c>
      <c r="AM108" s="178">
        <v>0</v>
      </c>
      <c r="AN108" s="181">
        <v>1</v>
      </c>
      <c r="AO108" s="178">
        <v>0</v>
      </c>
      <c r="AP108" s="178">
        <v>0</v>
      </c>
      <c r="AQ108" s="179" t="s">
        <v>633</v>
      </c>
      <c r="AR108" s="178">
        <v>0</v>
      </c>
      <c r="AS108" s="178">
        <v>0</v>
      </c>
      <c r="AT108" s="178">
        <v>0</v>
      </c>
      <c r="AU108" s="181">
        <v>1</v>
      </c>
      <c r="AV108" s="178">
        <v>0</v>
      </c>
      <c r="AW108" s="178">
        <v>0</v>
      </c>
      <c r="AX108" s="179" t="s">
        <v>633</v>
      </c>
      <c r="AY108" s="178">
        <v>0</v>
      </c>
      <c r="AZ108" s="178">
        <v>0</v>
      </c>
      <c r="BA108" s="178">
        <v>0</v>
      </c>
      <c r="BB108" s="181">
        <v>1</v>
      </c>
      <c r="BC108" s="178">
        <v>0</v>
      </c>
      <c r="BD108" s="178">
        <v>0</v>
      </c>
      <c r="BE108" s="177" t="s">
        <v>300</v>
      </c>
      <c r="BF108" s="178">
        <v>0</v>
      </c>
      <c r="BG108" s="178">
        <v>0</v>
      </c>
      <c r="BH108" s="178">
        <v>0</v>
      </c>
      <c r="BI108" s="181">
        <v>1</v>
      </c>
      <c r="BJ108" s="178">
        <v>0</v>
      </c>
      <c r="BK108" s="178">
        <v>0</v>
      </c>
      <c r="BL108" s="177" t="s">
        <v>350</v>
      </c>
      <c r="BM108" s="178">
        <v>0</v>
      </c>
      <c r="BN108" s="178">
        <v>0</v>
      </c>
      <c r="BO108" s="178">
        <v>0</v>
      </c>
      <c r="BP108" s="181">
        <v>1</v>
      </c>
      <c r="BQ108" s="178">
        <v>0</v>
      </c>
      <c r="BR108" s="178">
        <v>0</v>
      </c>
    </row>
    <row r="109" spans="1:70" x14ac:dyDescent="0.25">
      <c r="A109" s="179" t="s">
        <v>632</v>
      </c>
      <c r="B109" s="178">
        <v>0</v>
      </c>
      <c r="C109" s="178">
        <v>0</v>
      </c>
      <c r="D109" s="178">
        <v>0</v>
      </c>
      <c r="E109" s="181">
        <v>1</v>
      </c>
      <c r="F109" s="178">
        <v>0</v>
      </c>
      <c r="G109" s="178">
        <v>0</v>
      </c>
      <c r="H109" s="179" t="s">
        <v>632</v>
      </c>
      <c r="I109" s="178">
        <v>0</v>
      </c>
      <c r="J109" s="178">
        <v>0</v>
      </c>
      <c r="K109" s="178">
        <v>0</v>
      </c>
      <c r="L109" s="181">
        <v>1</v>
      </c>
      <c r="M109" s="178">
        <v>0</v>
      </c>
      <c r="N109" s="178">
        <v>0</v>
      </c>
      <c r="O109" s="177" t="s">
        <v>263</v>
      </c>
      <c r="P109" s="178">
        <v>0</v>
      </c>
      <c r="Q109" s="178">
        <v>0</v>
      </c>
      <c r="R109" s="178">
        <v>0</v>
      </c>
      <c r="S109" s="181">
        <v>1</v>
      </c>
      <c r="T109" s="178">
        <v>0</v>
      </c>
      <c r="U109" s="178">
        <v>0</v>
      </c>
      <c r="V109" s="179" t="s">
        <v>632</v>
      </c>
      <c r="W109" s="178">
        <v>0</v>
      </c>
      <c r="X109" s="178">
        <v>0</v>
      </c>
      <c r="Y109" s="178">
        <v>0</v>
      </c>
      <c r="Z109" s="181">
        <v>1</v>
      </c>
      <c r="AA109" s="178">
        <v>0</v>
      </c>
      <c r="AB109" s="178">
        <v>0</v>
      </c>
      <c r="AC109" s="179" t="s">
        <v>632</v>
      </c>
      <c r="AD109" s="178">
        <v>0</v>
      </c>
      <c r="AE109" s="178">
        <v>0</v>
      </c>
      <c r="AF109" s="178">
        <v>0</v>
      </c>
      <c r="AG109" s="181">
        <v>1</v>
      </c>
      <c r="AH109" s="178">
        <v>0</v>
      </c>
      <c r="AI109" s="178">
        <v>0</v>
      </c>
      <c r="AJ109" s="177" t="s">
        <v>274</v>
      </c>
      <c r="AK109" s="178">
        <v>0</v>
      </c>
      <c r="AL109" s="178">
        <v>0</v>
      </c>
      <c r="AM109" s="178">
        <v>0</v>
      </c>
      <c r="AN109" s="181">
        <v>1</v>
      </c>
      <c r="AO109" s="178">
        <v>0</v>
      </c>
      <c r="AP109" s="178">
        <v>0</v>
      </c>
      <c r="AQ109" s="179" t="s">
        <v>632</v>
      </c>
      <c r="AR109" s="178">
        <v>0</v>
      </c>
      <c r="AS109" s="178">
        <v>0</v>
      </c>
      <c r="AT109" s="178">
        <v>0</v>
      </c>
      <c r="AU109" s="181">
        <v>1</v>
      </c>
      <c r="AV109" s="178">
        <v>0</v>
      </c>
      <c r="AW109" s="178">
        <v>0</v>
      </c>
      <c r="AX109" s="179" t="s">
        <v>632</v>
      </c>
      <c r="AY109" s="178">
        <v>0</v>
      </c>
      <c r="AZ109" s="178">
        <v>0</v>
      </c>
      <c r="BA109" s="178">
        <v>0</v>
      </c>
      <c r="BB109" s="181">
        <v>1</v>
      </c>
      <c r="BC109" s="178">
        <v>0</v>
      </c>
      <c r="BD109" s="178">
        <v>0</v>
      </c>
      <c r="BE109" s="177" t="s">
        <v>351</v>
      </c>
      <c r="BF109" s="178">
        <v>0</v>
      </c>
      <c r="BG109" s="178">
        <v>0</v>
      </c>
      <c r="BH109" s="178">
        <v>0</v>
      </c>
      <c r="BI109" s="181">
        <v>1</v>
      </c>
      <c r="BJ109" s="178">
        <v>0</v>
      </c>
      <c r="BK109" s="178">
        <v>0</v>
      </c>
      <c r="BL109" s="177" t="s">
        <v>256</v>
      </c>
      <c r="BM109" s="178">
        <v>0</v>
      </c>
      <c r="BN109" s="178">
        <v>0</v>
      </c>
      <c r="BO109" s="178">
        <v>0</v>
      </c>
      <c r="BP109" s="181">
        <v>1</v>
      </c>
      <c r="BQ109" s="178">
        <v>0</v>
      </c>
      <c r="BR109" s="178">
        <v>0</v>
      </c>
    </row>
    <row r="110" spans="1:70" x14ac:dyDescent="0.25">
      <c r="A110" s="179" t="s">
        <v>644</v>
      </c>
      <c r="B110" s="178">
        <v>0</v>
      </c>
      <c r="C110" s="178">
        <v>0</v>
      </c>
      <c r="D110" s="178">
        <v>0</v>
      </c>
      <c r="E110" s="181">
        <v>1</v>
      </c>
      <c r="F110" s="178">
        <v>0</v>
      </c>
      <c r="G110" s="178">
        <v>0</v>
      </c>
      <c r="H110" s="179" t="s">
        <v>644</v>
      </c>
      <c r="I110" s="178">
        <v>0</v>
      </c>
      <c r="J110" s="178">
        <v>0</v>
      </c>
      <c r="K110" s="178">
        <v>0</v>
      </c>
      <c r="L110" s="181">
        <v>1</v>
      </c>
      <c r="M110" s="178">
        <v>0</v>
      </c>
      <c r="N110" s="178">
        <v>0</v>
      </c>
      <c r="O110" s="177" t="s">
        <v>479</v>
      </c>
      <c r="P110" s="178">
        <v>0</v>
      </c>
      <c r="Q110" s="178">
        <v>0</v>
      </c>
      <c r="R110" s="178">
        <v>0</v>
      </c>
      <c r="S110" s="181">
        <v>1</v>
      </c>
      <c r="T110" s="178">
        <v>0</v>
      </c>
      <c r="U110" s="178">
        <v>0</v>
      </c>
      <c r="V110" s="179" t="s">
        <v>644</v>
      </c>
      <c r="W110" s="178">
        <v>0</v>
      </c>
      <c r="X110" s="178">
        <v>0</v>
      </c>
      <c r="Y110" s="178">
        <v>0</v>
      </c>
      <c r="Z110" s="181">
        <v>1</v>
      </c>
      <c r="AA110" s="178">
        <v>0</v>
      </c>
      <c r="AB110" s="178">
        <v>0</v>
      </c>
      <c r="AC110" s="179" t="s">
        <v>644</v>
      </c>
      <c r="AD110" s="178">
        <v>0</v>
      </c>
      <c r="AE110" s="178">
        <v>0</v>
      </c>
      <c r="AF110" s="178">
        <v>0</v>
      </c>
      <c r="AG110" s="181">
        <v>1</v>
      </c>
      <c r="AH110" s="178">
        <v>0</v>
      </c>
      <c r="AI110" s="178">
        <v>0</v>
      </c>
      <c r="AJ110" s="177" t="s">
        <v>219</v>
      </c>
      <c r="AK110" s="178">
        <v>0</v>
      </c>
      <c r="AL110" s="178">
        <v>0</v>
      </c>
      <c r="AM110" s="178">
        <v>0</v>
      </c>
      <c r="AN110" s="181">
        <v>1</v>
      </c>
      <c r="AO110" s="178">
        <v>0</v>
      </c>
      <c r="AP110" s="178">
        <v>0</v>
      </c>
      <c r="AQ110" s="179" t="s">
        <v>644</v>
      </c>
      <c r="AR110" s="178">
        <v>0</v>
      </c>
      <c r="AS110" s="178">
        <v>0</v>
      </c>
      <c r="AT110" s="178">
        <v>0</v>
      </c>
      <c r="AU110" s="181">
        <v>1</v>
      </c>
      <c r="AV110" s="178">
        <v>0</v>
      </c>
      <c r="AW110" s="178">
        <v>0</v>
      </c>
      <c r="AX110" s="179" t="s">
        <v>644</v>
      </c>
      <c r="AY110" s="178">
        <v>0</v>
      </c>
      <c r="AZ110" s="178">
        <v>0</v>
      </c>
      <c r="BA110" s="178">
        <v>0</v>
      </c>
      <c r="BB110" s="181">
        <v>1</v>
      </c>
      <c r="BC110" s="178">
        <v>0</v>
      </c>
      <c r="BD110" s="178">
        <v>0</v>
      </c>
      <c r="BE110" s="177" t="s">
        <v>240</v>
      </c>
      <c r="BF110" s="178">
        <v>0</v>
      </c>
      <c r="BG110" s="178">
        <v>0</v>
      </c>
      <c r="BH110" s="178">
        <v>0</v>
      </c>
      <c r="BI110" s="181">
        <v>1</v>
      </c>
      <c r="BJ110" s="178">
        <v>0</v>
      </c>
      <c r="BK110" s="178">
        <v>0</v>
      </c>
      <c r="BL110" s="177" t="s">
        <v>315</v>
      </c>
      <c r="BM110" s="178">
        <v>0</v>
      </c>
      <c r="BN110" s="178">
        <v>0</v>
      </c>
      <c r="BO110" s="178">
        <v>0</v>
      </c>
      <c r="BP110" s="181">
        <v>1</v>
      </c>
      <c r="BQ110" s="178">
        <v>0</v>
      </c>
      <c r="BR110" s="178">
        <v>0</v>
      </c>
    </row>
    <row r="111" spans="1:70" ht="25" x14ac:dyDescent="0.25">
      <c r="A111" s="179" t="s">
        <v>645</v>
      </c>
      <c r="B111" s="178">
        <v>0</v>
      </c>
      <c r="C111" s="178">
        <v>0</v>
      </c>
      <c r="D111" s="178">
        <v>0</v>
      </c>
      <c r="E111" s="181">
        <v>1</v>
      </c>
      <c r="F111" s="178">
        <v>0</v>
      </c>
      <c r="G111" s="178">
        <v>0</v>
      </c>
      <c r="H111" s="179" t="s">
        <v>645</v>
      </c>
      <c r="I111" s="178">
        <v>0</v>
      </c>
      <c r="J111" s="178">
        <v>0</v>
      </c>
      <c r="K111" s="178">
        <v>0</v>
      </c>
      <c r="L111" s="181">
        <v>1</v>
      </c>
      <c r="M111" s="178">
        <v>0</v>
      </c>
      <c r="N111" s="178">
        <v>0</v>
      </c>
      <c r="O111" s="177" t="s">
        <v>634</v>
      </c>
      <c r="P111" s="178">
        <v>0</v>
      </c>
      <c r="Q111" s="178">
        <v>0</v>
      </c>
      <c r="R111" s="178">
        <v>0</v>
      </c>
      <c r="S111" s="181">
        <v>1</v>
      </c>
      <c r="T111" s="178">
        <v>0</v>
      </c>
      <c r="U111" s="178">
        <v>0</v>
      </c>
      <c r="V111" s="179" t="s">
        <v>645</v>
      </c>
      <c r="W111" s="178">
        <v>0</v>
      </c>
      <c r="X111" s="178">
        <v>0</v>
      </c>
      <c r="Y111" s="178">
        <v>0</v>
      </c>
      <c r="Z111" s="181">
        <v>1</v>
      </c>
      <c r="AA111" s="178">
        <v>0</v>
      </c>
      <c r="AB111" s="178">
        <v>0</v>
      </c>
      <c r="AC111" s="179" t="s">
        <v>645</v>
      </c>
      <c r="AD111" s="178">
        <v>0</v>
      </c>
      <c r="AE111" s="178">
        <v>0</v>
      </c>
      <c r="AF111" s="178">
        <v>0</v>
      </c>
      <c r="AG111" s="181">
        <v>1</v>
      </c>
      <c r="AH111" s="178">
        <v>0</v>
      </c>
      <c r="AI111" s="178">
        <v>0</v>
      </c>
      <c r="AJ111" s="177" t="s">
        <v>348</v>
      </c>
      <c r="AK111" s="178">
        <v>0</v>
      </c>
      <c r="AL111" s="178">
        <v>0</v>
      </c>
      <c r="AM111" s="178">
        <v>0</v>
      </c>
      <c r="AN111" s="181">
        <v>1</v>
      </c>
      <c r="AO111" s="178">
        <v>0</v>
      </c>
      <c r="AP111" s="178">
        <v>0</v>
      </c>
      <c r="AQ111" s="179" t="s">
        <v>645</v>
      </c>
      <c r="AR111" s="178">
        <v>0</v>
      </c>
      <c r="AS111" s="178">
        <v>0</v>
      </c>
      <c r="AT111" s="178">
        <v>0</v>
      </c>
      <c r="AU111" s="181">
        <v>1</v>
      </c>
      <c r="AV111" s="178">
        <v>0</v>
      </c>
      <c r="AW111" s="178">
        <v>0</v>
      </c>
      <c r="AX111" s="179" t="s">
        <v>645</v>
      </c>
      <c r="AY111" s="178">
        <v>0</v>
      </c>
      <c r="AZ111" s="178">
        <v>0</v>
      </c>
      <c r="BA111" s="178">
        <v>0</v>
      </c>
      <c r="BB111" s="181">
        <v>1</v>
      </c>
      <c r="BC111" s="178">
        <v>0</v>
      </c>
      <c r="BD111" s="178">
        <v>0</v>
      </c>
      <c r="BE111" s="177" t="s">
        <v>354</v>
      </c>
      <c r="BF111" s="178">
        <v>0</v>
      </c>
      <c r="BG111" s="178">
        <v>0</v>
      </c>
      <c r="BH111" s="178">
        <v>0</v>
      </c>
      <c r="BI111" s="181">
        <v>1</v>
      </c>
      <c r="BJ111" s="178">
        <v>0</v>
      </c>
      <c r="BK111" s="178">
        <v>0</v>
      </c>
      <c r="BL111" s="177" t="s">
        <v>235</v>
      </c>
      <c r="BM111" s="178">
        <v>0</v>
      </c>
      <c r="BN111" s="178">
        <v>0</v>
      </c>
      <c r="BO111" s="178">
        <v>0</v>
      </c>
      <c r="BP111" s="181">
        <v>1</v>
      </c>
      <c r="BQ111" s="178">
        <v>0</v>
      </c>
      <c r="BR111" s="178">
        <v>0</v>
      </c>
    </row>
    <row r="112" spans="1:70" x14ac:dyDescent="0.25">
      <c r="A112" s="179" t="s">
        <v>637</v>
      </c>
      <c r="B112" s="178">
        <v>0</v>
      </c>
      <c r="C112" s="178">
        <v>0</v>
      </c>
      <c r="D112" s="178">
        <v>0</v>
      </c>
      <c r="E112" s="181">
        <v>1</v>
      </c>
      <c r="F112" s="178">
        <v>0</v>
      </c>
      <c r="G112" s="178">
        <v>0</v>
      </c>
      <c r="H112" s="179" t="s">
        <v>637</v>
      </c>
      <c r="I112" s="178">
        <v>0</v>
      </c>
      <c r="J112" s="178">
        <v>0</v>
      </c>
      <c r="K112" s="178">
        <v>0</v>
      </c>
      <c r="L112" s="181">
        <v>1</v>
      </c>
      <c r="M112" s="178">
        <v>0</v>
      </c>
      <c r="N112" s="178">
        <v>0</v>
      </c>
      <c r="O112" s="177" t="s">
        <v>356</v>
      </c>
      <c r="P112" s="178">
        <v>0</v>
      </c>
      <c r="Q112" s="178">
        <v>0</v>
      </c>
      <c r="R112" s="178">
        <v>0</v>
      </c>
      <c r="S112" s="181">
        <v>1</v>
      </c>
      <c r="T112" s="178">
        <v>0</v>
      </c>
      <c r="U112" s="178">
        <v>0</v>
      </c>
      <c r="V112" s="179" t="s">
        <v>637</v>
      </c>
      <c r="W112" s="178">
        <v>0</v>
      </c>
      <c r="X112" s="178">
        <v>0</v>
      </c>
      <c r="Y112" s="178">
        <v>0</v>
      </c>
      <c r="Z112" s="181">
        <v>1</v>
      </c>
      <c r="AA112" s="178">
        <v>0</v>
      </c>
      <c r="AB112" s="178">
        <v>0</v>
      </c>
      <c r="AC112" s="179" t="s">
        <v>637</v>
      </c>
      <c r="AD112" s="178">
        <v>0</v>
      </c>
      <c r="AE112" s="178">
        <v>0</v>
      </c>
      <c r="AF112" s="178">
        <v>0</v>
      </c>
      <c r="AG112" s="181">
        <v>1</v>
      </c>
      <c r="AH112" s="178">
        <v>0</v>
      </c>
      <c r="AI112" s="178">
        <v>0</v>
      </c>
      <c r="AJ112" s="177" t="s">
        <v>642</v>
      </c>
      <c r="AK112" s="178">
        <v>0</v>
      </c>
      <c r="AL112" s="178">
        <v>0</v>
      </c>
      <c r="AM112" s="178">
        <v>0</v>
      </c>
      <c r="AN112" s="181">
        <v>1</v>
      </c>
      <c r="AO112" s="178">
        <v>0</v>
      </c>
      <c r="AP112" s="178">
        <v>0</v>
      </c>
      <c r="AQ112" s="179" t="s">
        <v>637</v>
      </c>
      <c r="AR112" s="178">
        <v>0</v>
      </c>
      <c r="AS112" s="178">
        <v>0</v>
      </c>
      <c r="AT112" s="178">
        <v>0</v>
      </c>
      <c r="AU112" s="181">
        <v>1</v>
      </c>
      <c r="AV112" s="178">
        <v>0</v>
      </c>
      <c r="AW112" s="178">
        <v>0</v>
      </c>
      <c r="AX112" s="179" t="s">
        <v>637</v>
      </c>
      <c r="AY112" s="178">
        <v>0</v>
      </c>
      <c r="AZ112" s="178">
        <v>0</v>
      </c>
      <c r="BA112" s="178">
        <v>0</v>
      </c>
      <c r="BB112" s="181">
        <v>1</v>
      </c>
      <c r="BC112" s="178">
        <v>0</v>
      </c>
      <c r="BD112" s="178">
        <v>0</v>
      </c>
      <c r="BE112" s="177" t="s">
        <v>216</v>
      </c>
      <c r="BF112" s="178">
        <v>0</v>
      </c>
      <c r="BG112" s="178">
        <v>0</v>
      </c>
      <c r="BH112" s="178">
        <v>0</v>
      </c>
      <c r="BI112" s="181">
        <v>1</v>
      </c>
      <c r="BJ112" s="178">
        <v>0</v>
      </c>
      <c r="BK112" s="178">
        <v>0</v>
      </c>
      <c r="BL112" s="177" t="s">
        <v>323</v>
      </c>
      <c r="BM112" s="178">
        <v>0</v>
      </c>
      <c r="BN112" s="178">
        <v>0</v>
      </c>
      <c r="BO112" s="178">
        <v>0</v>
      </c>
      <c r="BP112" s="181">
        <v>1</v>
      </c>
      <c r="BQ112" s="178">
        <v>0</v>
      </c>
      <c r="BR112" s="178">
        <v>0</v>
      </c>
    </row>
    <row r="113" spans="1:70" x14ac:dyDescent="0.25">
      <c r="A113" s="179" t="s">
        <v>639</v>
      </c>
      <c r="B113" s="178">
        <v>0</v>
      </c>
      <c r="C113" s="178">
        <v>0</v>
      </c>
      <c r="D113" s="178">
        <v>0</v>
      </c>
      <c r="E113" s="181">
        <v>1</v>
      </c>
      <c r="F113" s="178">
        <v>0</v>
      </c>
      <c r="G113" s="178">
        <v>0</v>
      </c>
      <c r="H113" s="179" t="s">
        <v>639</v>
      </c>
      <c r="I113" s="178">
        <v>0</v>
      </c>
      <c r="J113" s="178">
        <v>0</v>
      </c>
      <c r="K113" s="178">
        <v>0</v>
      </c>
      <c r="L113" s="181">
        <v>1</v>
      </c>
      <c r="M113" s="178">
        <v>0</v>
      </c>
      <c r="N113" s="178">
        <v>0</v>
      </c>
      <c r="O113" s="177" t="s">
        <v>314</v>
      </c>
      <c r="P113" s="178">
        <v>0</v>
      </c>
      <c r="Q113" s="178">
        <v>0</v>
      </c>
      <c r="R113" s="178">
        <v>0</v>
      </c>
      <c r="S113" s="181">
        <v>1</v>
      </c>
      <c r="T113" s="178">
        <v>0</v>
      </c>
      <c r="U113" s="178">
        <v>0</v>
      </c>
      <c r="V113" s="179" t="s">
        <v>639</v>
      </c>
      <c r="W113" s="178">
        <v>0</v>
      </c>
      <c r="X113" s="178">
        <v>0</v>
      </c>
      <c r="Y113" s="178">
        <v>0</v>
      </c>
      <c r="Z113" s="181">
        <v>1</v>
      </c>
      <c r="AA113" s="178">
        <v>0</v>
      </c>
      <c r="AB113" s="178">
        <v>0</v>
      </c>
      <c r="AC113" s="179" t="s">
        <v>639</v>
      </c>
      <c r="AD113" s="178">
        <v>0</v>
      </c>
      <c r="AE113" s="178">
        <v>0</v>
      </c>
      <c r="AF113" s="178">
        <v>0</v>
      </c>
      <c r="AG113" s="181">
        <v>1</v>
      </c>
      <c r="AH113" s="178">
        <v>0</v>
      </c>
      <c r="AI113" s="178">
        <v>0</v>
      </c>
      <c r="AJ113" s="177" t="s">
        <v>349</v>
      </c>
      <c r="AK113" s="178">
        <v>0</v>
      </c>
      <c r="AL113" s="178">
        <v>0</v>
      </c>
      <c r="AM113" s="178">
        <v>0</v>
      </c>
      <c r="AN113" s="181">
        <v>1</v>
      </c>
      <c r="AO113" s="178">
        <v>0</v>
      </c>
      <c r="AP113" s="178">
        <v>0</v>
      </c>
      <c r="AQ113" s="179" t="s">
        <v>639</v>
      </c>
      <c r="AR113" s="178">
        <v>0</v>
      </c>
      <c r="AS113" s="178">
        <v>0</v>
      </c>
      <c r="AT113" s="178">
        <v>0</v>
      </c>
      <c r="AU113" s="181">
        <v>1</v>
      </c>
      <c r="AV113" s="178">
        <v>0</v>
      </c>
      <c r="AW113" s="178">
        <v>0</v>
      </c>
      <c r="AX113" s="179" t="s">
        <v>639</v>
      </c>
      <c r="AY113" s="178">
        <v>0</v>
      </c>
      <c r="AZ113" s="178">
        <v>0</v>
      </c>
      <c r="BA113" s="178">
        <v>0</v>
      </c>
      <c r="BB113" s="181">
        <v>1</v>
      </c>
      <c r="BC113" s="178">
        <v>0</v>
      </c>
      <c r="BD113" s="178">
        <v>0</v>
      </c>
      <c r="BE113" s="177" t="s">
        <v>355</v>
      </c>
      <c r="BF113" s="178">
        <v>0</v>
      </c>
      <c r="BG113" s="178">
        <v>0</v>
      </c>
      <c r="BH113" s="178">
        <v>0</v>
      </c>
      <c r="BI113" s="181">
        <v>1</v>
      </c>
      <c r="BJ113" s="178">
        <v>0</v>
      </c>
      <c r="BK113" s="178">
        <v>0</v>
      </c>
      <c r="BL113" s="177" t="s">
        <v>300</v>
      </c>
      <c r="BM113" s="178">
        <v>0</v>
      </c>
      <c r="BN113" s="178">
        <v>0</v>
      </c>
      <c r="BO113" s="178">
        <v>0</v>
      </c>
      <c r="BP113" s="181">
        <v>1</v>
      </c>
      <c r="BQ113" s="178">
        <v>0</v>
      </c>
      <c r="BR113" s="178">
        <v>0</v>
      </c>
    </row>
    <row r="114" spans="1:70" x14ac:dyDescent="0.25">
      <c r="A114" s="179" t="s">
        <v>636</v>
      </c>
      <c r="B114" s="178">
        <v>0</v>
      </c>
      <c r="C114" s="178">
        <v>0</v>
      </c>
      <c r="D114" s="178">
        <v>0</v>
      </c>
      <c r="E114" s="181">
        <v>1</v>
      </c>
      <c r="F114" s="178">
        <v>0</v>
      </c>
      <c r="G114" s="178">
        <v>0</v>
      </c>
      <c r="H114" s="179" t="s">
        <v>636</v>
      </c>
      <c r="I114" s="178">
        <v>0</v>
      </c>
      <c r="J114" s="178">
        <v>0</v>
      </c>
      <c r="K114" s="178">
        <v>0</v>
      </c>
      <c r="L114" s="181">
        <v>1</v>
      </c>
      <c r="M114" s="178">
        <v>0</v>
      </c>
      <c r="N114" s="178">
        <v>0</v>
      </c>
      <c r="O114" s="179" t="s">
        <v>633</v>
      </c>
      <c r="P114" s="178">
        <v>0</v>
      </c>
      <c r="Q114" s="178">
        <v>0</v>
      </c>
      <c r="R114" s="178">
        <v>0</v>
      </c>
      <c r="S114" s="181">
        <v>1</v>
      </c>
      <c r="T114" s="178">
        <v>0</v>
      </c>
      <c r="U114" s="178">
        <v>0</v>
      </c>
      <c r="V114" s="179" t="s">
        <v>636</v>
      </c>
      <c r="W114" s="178">
        <v>0</v>
      </c>
      <c r="X114" s="178">
        <v>0</v>
      </c>
      <c r="Y114" s="178">
        <v>0</v>
      </c>
      <c r="Z114" s="181">
        <v>1</v>
      </c>
      <c r="AA114" s="178">
        <v>0</v>
      </c>
      <c r="AB114" s="178">
        <v>0</v>
      </c>
      <c r="AC114" s="179" t="s">
        <v>636</v>
      </c>
      <c r="AD114" s="178">
        <v>0</v>
      </c>
      <c r="AE114" s="178">
        <v>0</v>
      </c>
      <c r="AF114" s="178">
        <v>0</v>
      </c>
      <c r="AG114" s="181">
        <v>1</v>
      </c>
      <c r="AH114" s="178">
        <v>0</v>
      </c>
      <c r="AI114" s="178">
        <v>0</v>
      </c>
      <c r="AJ114" s="177" t="s">
        <v>228</v>
      </c>
      <c r="AK114" s="178">
        <v>0</v>
      </c>
      <c r="AL114" s="178">
        <v>0</v>
      </c>
      <c r="AM114" s="178">
        <v>0</v>
      </c>
      <c r="AN114" s="181">
        <v>1</v>
      </c>
      <c r="AO114" s="178">
        <v>0</v>
      </c>
      <c r="AP114" s="178">
        <v>0</v>
      </c>
      <c r="AQ114" s="179" t="s">
        <v>636</v>
      </c>
      <c r="AR114" s="178">
        <v>0</v>
      </c>
      <c r="AS114" s="178">
        <v>0</v>
      </c>
      <c r="AT114" s="178">
        <v>0</v>
      </c>
      <c r="AU114" s="181">
        <v>1</v>
      </c>
      <c r="AV114" s="178">
        <v>0</v>
      </c>
      <c r="AW114" s="178">
        <v>0</v>
      </c>
      <c r="AX114" s="179" t="s">
        <v>636</v>
      </c>
      <c r="AY114" s="178">
        <v>0</v>
      </c>
      <c r="AZ114" s="178">
        <v>0</v>
      </c>
      <c r="BA114" s="178">
        <v>0</v>
      </c>
      <c r="BB114" s="181">
        <v>1</v>
      </c>
      <c r="BC114" s="178">
        <v>0</v>
      </c>
      <c r="BD114" s="178">
        <v>0</v>
      </c>
      <c r="BE114" s="177" t="s">
        <v>263</v>
      </c>
      <c r="BF114" s="178">
        <v>0</v>
      </c>
      <c r="BG114" s="178">
        <v>0</v>
      </c>
      <c r="BH114" s="178">
        <v>0</v>
      </c>
      <c r="BI114" s="181">
        <v>1</v>
      </c>
      <c r="BJ114" s="178">
        <v>0</v>
      </c>
      <c r="BK114" s="178">
        <v>0</v>
      </c>
      <c r="BL114" s="177" t="s">
        <v>351</v>
      </c>
      <c r="BM114" s="178">
        <v>0</v>
      </c>
      <c r="BN114" s="178">
        <v>0</v>
      </c>
      <c r="BO114" s="178">
        <v>0</v>
      </c>
      <c r="BP114" s="181">
        <v>1</v>
      </c>
      <c r="BQ114" s="178">
        <v>0</v>
      </c>
      <c r="BR114" s="178">
        <v>0</v>
      </c>
    </row>
    <row r="115" spans="1:70" ht="25" x14ac:dyDescent="0.25">
      <c r="A115" s="179" t="s">
        <v>646</v>
      </c>
      <c r="B115" s="178">
        <v>0</v>
      </c>
      <c r="C115" s="178">
        <v>0</v>
      </c>
      <c r="D115" s="178">
        <v>0</v>
      </c>
      <c r="E115" s="181">
        <v>1</v>
      </c>
      <c r="F115" s="178">
        <v>0</v>
      </c>
      <c r="G115" s="178">
        <v>0</v>
      </c>
      <c r="H115" s="179" t="s">
        <v>646</v>
      </c>
      <c r="I115" s="178">
        <v>0</v>
      </c>
      <c r="J115" s="178">
        <v>0</v>
      </c>
      <c r="K115" s="178">
        <v>0</v>
      </c>
      <c r="L115" s="181">
        <v>1</v>
      </c>
      <c r="M115" s="178">
        <v>0</v>
      </c>
      <c r="N115" s="178">
        <v>0</v>
      </c>
      <c r="O115" s="179" t="s">
        <v>632</v>
      </c>
      <c r="P115" s="178">
        <v>0</v>
      </c>
      <c r="Q115" s="178">
        <v>0</v>
      </c>
      <c r="R115" s="178">
        <v>0</v>
      </c>
      <c r="S115" s="181">
        <v>1</v>
      </c>
      <c r="T115" s="178">
        <v>0</v>
      </c>
      <c r="U115" s="178">
        <v>0</v>
      </c>
      <c r="V115" s="179" t="s">
        <v>646</v>
      </c>
      <c r="W115" s="178">
        <v>0</v>
      </c>
      <c r="X115" s="178">
        <v>0</v>
      </c>
      <c r="Y115" s="178">
        <v>0</v>
      </c>
      <c r="Z115" s="181">
        <v>1</v>
      </c>
      <c r="AA115" s="178">
        <v>0</v>
      </c>
      <c r="AB115" s="178">
        <v>0</v>
      </c>
      <c r="AC115" s="179" t="s">
        <v>646</v>
      </c>
      <c r="AD115" s="178">
        <v>0</v>
      </c>
      <c r="AE115" s="178">
        <v>0</v>
      </c>
      <c r="AF115" s="178">
        <v>0</v>
      </c>
      <c r="AG115" s="181">
        <v>1</v>
      </c>
      <c r="AH115" s="178">
        <v>0</v>
      </c>
      <c r="AI115" s="178">
        <v>0</v>
      </c>
      <c r="AJ115" s="177" t="s">
        <v>350</v>
      </c>
      <c r="AK115" s="178">
        <v>0</v>
      </c>
      <c r="AL115" s="178">
        <v>0</v>
      </c>
      <c r="AM115" s="178">
        <v>0</v>
      </c>
      <c r="AN115" s="181">
        <v>1</v>
      </c>
      <c r="AO115" s="178">
        <v>0</v>
      </c>
      <c r="AP115" s="178">
        <v>0</v>
      </c>
      <c r="AQ115" s="179" t="s">
        <v>646</v>
      </c>
      <c r="AR115" s="178">
        <v>0</v>
      </c>
      <c r="AS115" s="178">
        <v>0</v>
      </c>
      <c r="AT115" s="178">
        <v>0</v>
      </c>
      <c r="AU115" s="181">
        <v>1</v>
      </c>
      <c r="AV115" s="178">
        <v>0</v>
      </c>
      <c r="AW115" s="178">
        <v>0</v>
      </c>
      <c r="AX115" s="179" t="s">
        <v>646</v>
      </c>
      <c r="AY115" s="178">
        <v>0</v>
      </c>
      <c r="AZ115" s="178">
        <v>0</v>
      </c>
      <c r="BA115" s="178">
        <v>0</v>
      </c>
      <c r="BB115" s="181">
        <v>1</v>
      </c>
      <c r="BC115" s="178">
        <v>0</v>
      </c>
      <c r="BD115" s="178">
        <v>0</v>
      </c>
      <c r="BE115" s="177" t="s">
        <v>634</v>
      </c>
      <c r="BF115" s="178">
        <v>0</v>
      </c>
      <c r="BG115" s="178">
        <v>0</v>
      </c>
      <c r="BH115" s="178">
        <v>0</v>
      </c>
      <c r="BI115" s="181">
        <v>1</v>
      </c>
      <c r="BJ115" s="178">
        <v>0</v>
      </c>
      <c r="BK115" s="178">
        <v>0</v>
      </c>
      <c r="BL115" s="177" t="s">
        <v>240</v>
      </c>
      <c r="BM115" s="178">
        <v>0</v>
      </c>
      <c r="BN115" s="178">
        <v>0</v>
      </c>
      <c r="BO115" s="178">
        <v>0</v>
      </c>
      <c r="BP115" s="181">
        <v>1</v>
      </c>
      <c r="BQ115" s="178">
        <v>0</v>
      </c>
      <c r="BR115" s="178">
        <v>0</v>
      </c>
    </row>
    <row r="116" spans="1:70" x14ac:dyDescent="0.25">
      <c r="A116" s="177" t="s">
        <v>648</v>
      </c>
      <c r="B116" s="178">
        <v>0</v>
      </c>
      <c r="C116" s="178">
        <v>0</v>
      </c>
      <c r="D116" s="178">
        <v>0</v>
      </c>
      <c r="E116" s="181">
        <v>1</v>
      </c>
      <c r="F116" s="178">
        <v>0</v>
      </c>
      <c r="G116" s="178">
        <v>0</v>
      </c>
      <c r="H116" s="177" t="s">
        <v>648</v>
      </c>
      <c r="I116" s="178">
        <v>0</v>
      </c>
      <c r="J116" s="178">
        <v>0</v>
      </c>
      <c r="K116" s="178">
        <v>0</v>
      </c>
      <c r="L116" s="181">
        <v>1</v>
      </c>
      <c r="M116" s="178">
        <v>0</v>
      </c>
      <c r="N116" s="178">
        <v>0</v>
      </c>
      <c r="O116" s="179" t="s">
        <v>644</v>
      </c>
      <c r="P116" s="178">
        <v>0</v>
      </c>
      <c r="Q116" s="178">
        <v>0</v>
      </c>
      <c r="R116" s="178">
        <v>0</v>
      </c>
      <c r="S116" s="181">
        <v>1</v>
      </c>
      <c r="T116" s="178">
        <v>0</v>
      </c>
      <c r="U116" s="178">
        <v>0</v>
      </c>
      <c r="V116" s="177" t="s">
        <v>648</v>
      </c>
      <c r="W116" s="178">
        <v>0</v>
      </c>
      <c r="X116" s="178">
        <v>0</v>
      </c>
      <c r="Y116" s="178">
        <v>0</v>
      </c>
      <c r="Z116" s="181">
        <v>1</v>
      </c>
      <c r="AA116" s="178">
        <v>0</v>
      </c>
      <c r="AB116" s="178">
        <v>0</v>
      </c>
      <c r="AC116" s="177" t="s">
        <v>648</v>
      </c>
      <c r="AD116" s="178">
        <v>0</v>
      </c>
      <c r="AE116" s="178">
        <v>0</v>
      </c>
      <c r="AF116" s="178">
        <v>0</v>
      </c>
      <c r="AG116" s="181">
        <v>1</v>
      </c>
      <c r="AH116" s="178">
        <v>0</v>
      </c>
      <c r="AI116" s="178">
        <v>0</v>
      </c>
      <c r="AJ116" s="177" t="s">
        <v>256</v>
      </c>
      <c r="AK116" s="178">
        <v>0</v>
      </c>
      <c r="AL116" s="178">
        <v>0</v>
      </c>
      <c r="AM116" s="178">
        <v>0</v>
      </c>
      <c r="AN116" s="181">
        <v>1</v>
      </c>
      <c r="AO116" s="178">
        <v>0</v>
      </c>
      <c r="AP116" s="178">
        <v>0</v>
      </c>
      <c r="AQ116" s="177" t="s">
        <v>648</v>
      </c>
      <c r="AR116" s="178">
        <v>0</v>
      </c>
      <c r="AS116" s="178">
        <v>0</v>
      </c>
      <c r="AT116" s="178">
        <v>0</v>
      </c>
      <c r="AU116" s="181">
        <v>1</v>
      </c>
      <c r="AV116" s="178">
        <v>0</v>
      </c>
      <c r="AW116" s="178">
        <v>0</v>
      </c>
      <c r="AX116" s="177" t="s">
        <v>648</v>
      </c>
      <c r="AY116" s="178">
        <v>0</v>
      </c>
      <c r="AZ116" s="178">
        <v>0</v>
      </c>
      <c r="BA116" s="178">
        <v>0</v>
      </c>
      <c r="BB116" s="181">
        <v>1</v>
      </c>
      <c r="BC116" s="178">
        <v>0</v>
      </c>
      <c r="BD116" s="178">
        <v>0</v>
      </c>
      <c r="BE116" s="177" t="s">
        <v>356</v>
      </c>
      <c r="BF116" s="178">
        <v>0</v>
      </c>
      <c r="BG116" s="178">
        <v>0</v>
      </c>
      <c r="BH116" s="178">
        <v>0</v>
      </c>
      <c r="BI116" s="181">
        <v>1</v>
      </c>
      <c r="BJ116" s="178">
        <v>0</v>
      </c>
      <c r="BK116" s="178">
        <v>0</v>
      </c>
      <c r="BL116" s="177" t="s">
        <v>354</v>
      </c>
      <c r="BM116" s="178">
        <v>0</v>
      </c>
      <c r="BN116" s="178">
        <v>0</v>
      </c>
      <c r="BO116" s="178">
        <v>0</v>
      </c>
      <c r="BP116" s="181">
        <v>1</v>
      </c>
      <c r="BQ116" s="178">
        <v>0</v>
      </c>
      <c r="BR116" s="178">
        <v>0</v>
      </c>
    </row>
    <row r="117" spans="1:70" x14ac:dyDescent="0.25">
      <c r="A117" s="177" t="s">
        <v>217</v>
      </c>
      <c r="B117" s="178">
        <v>0</v>
      </c>
      <c r="C117" s="178">
        <v>0</v>
      </c>
      <c r="D117" s="178">
        <v>0</v>
      </c>
      <c r="E117" s="181">
        <v>1</v>
      </c>
      <c r="F117" s="178">
        <v>0</v>
      </c>
      <c r="G117" s="178">
        <v>0</v>
      </c>
      <c r="H117" s="177" t="s">
        <v>217</v>
      </c>
      <c r="I117" s="178">
        <v>0</v>
      </c>
      <c r="J117" s="178">
        <v>0</v>
      </c>
      <c r="K117" s="178">
        <v>0</v>
      </c>
      <c r="L117" s="181">
        <v>1</v>
      </c>
      <c r="M117" s="178">
        <v>0</v>
      </c>
      <c r="N117" s="178">
        <v>0</v>
      </c>
      <c r="O117" s="179" t="s">
        <v>645</v>
      </c>
      <c r="P117" s="178">
        <v>0</v>
      </c>
      <c r="Q117" s="178">
        <v>0</v>
      </c>
      <c r="R117" s="178">
        <v>0</v>
      </c>
      <c r="S117" s="181">
        <v>1</v>
      </c>
      <c r="T117" s="178">
        <v>0</v>
      </c>
      <c r="U117" s="178">
        <v>0</v>
      </c>
      <c r="V117" s="177" t="s">
        <v>217</v>
      </c>
      <c r="W117" s="178">
        <v>0</v>
      </c>
      <c r="X117" s="178">
        <v>0</v>
      </c>
      <c r="Y117" s="178">
        <v>0</v>
      </c>
      <c r="Z117" s="181">
        <v>1</v>
      </c>
      <c r="AA117" s="178">
        <v>0</v>
      </c>
      <c r="AB117" s="178">
        <v>0</v>
      </c>
      <c r="AC117" s="177" t="s">
        <v>217</v>
      </c>
      <c r="AD117" s="178">
        <v>0</v>
      </c>
      <c r="AE117" s="178">
        <v>0</v>
      </c>
      <c r="AF117" s="178">
        <v>0</v>
      </c>
      <c r="AG117" s="181">
        <v>1</v>
      </c>
      <c r="AH117" s="178">
        <v>0</v>
      </c>
      <c r="AI117" s="178">
        <v>0</v>
      </c>
      <c r="AJ117" s="177" t="s">
        <v>315</v>
      </c>
      <c r="AK117" s="178">
        <v>0</v>
      </c>
      <c r="AL117" s="178">
        <v>0</v>
      </c>
      <c r="AM117" s="178">
        <v>0</v>
      </c>
      <c r="AN117" s="181">
        <v>1</v>
      </c>
      <c r="AO117" s="178">
        <v>0</v>
      </c>
      <c r="AP117" s="178">
        <v>0</v>
      </c>
      <c r="AQ117" s="177" t="s">
        <v>217</v>
      </c>
      <c r="AR117" s="178">
        <v>0</v>
      </c>
      <c r="AS117" s="178">
        <v>0</v>
      </c>
      <c r="AT117" s="178">
        <v>0</v>
      </c>
      <c r="AU117" s="181">
        <v>1</v>
      </c>
      <c r="AV117" s="178">
        <v>0</v>
      </c>
      <c r="AW117" s="178">
        <v>0</v>
      </c>
      <c r="AX117" s="177" t="s">
        <v>217</v>
      </c>
      <c r="AY117" s="178">
        <v>0</v>
      </c>
      <c r="AZ117" s="178">
        <v>0</v>
      </c>
      <c r="BA117" s="178">
        <v>0</v>
      </c>
      <c r="BB117" s="181">
        <v>1</v>
      </c>
      <c r="BC117" s="178">
        <v>0</v>
      </c>
      <c r="BD117" s="178">
        <v>0</v>
      </c>
      <c r="BE117" s="177" t="s">
        <v>314</v>
      </c>
      <c r="BF117" s="178">
        <v>0</v>
      </c>
      <c r="BG117" s="178">
        <v>0</v>
      </c>
      <c r="BH117" s="178">
        <v>0</v>
      </c>
      <c r="BI117" s="181">
        <v>1</v>
      </c>
      <c r="BJ117" s="178">
        <v>0</v>
      </c>
      <c r="BK117" s="178">
        <v>0</v>
      </c>
      <c r="BL117" s="177" t="s">
        <v>216</v>
      </c>
      <c r="BM117" s="178">
        <v>0</v>
      </c>
      <c r="BN117" s="178">
        <v>0</v>
      </c>
      <c r="BO117" s="178">
        <v>0</v>
      </c>
      <c r="BP117" s="181">
        <v>1</v>
      </c>
      <c r="BQ117" s="178">
        <v>0</v>
      </c>
      <c r="BR117" s="178">
        <v>0</v>
      </c>
    </row>
    <row r="118" spans="1:70" x14ac:dyDescent="0.25">
      <c r="A118" s="177" t="s">
        <v>250</v>
      </c>
      <c r="B118" s="178">
        <v>0</v>
      </c>
      <c r="C118" s="178">
        <v>0</v>
      </c>
      <c r="D118" s="178">
        <v>0</v>
      </c>
      <c r="E118" s="181">
        <v>1</v>
      </c>
      <c r="F118" s="178">
        <v>0</v>
      </c>
      <c r="G118" s="178">
        <v>0</v>
      </c>
      <c r="H118" s="177" t="s">
        <v>250</v>
      </c>
      <c r="I118" s="178">
        <v>0</v>
      </c>
      <c r="J118" s="178">
        <v>0</v>
      </c>
      <c r="K118" s="178">
        <v>0</v>
      </c>
      <c r="L118" s="181">
        <v>1</v>
      </c>
      <c r="M118" s="178">
        <v>0</v>
      </c>
      <c r="N118" s="178">
        <v>0</v>
      </c>
      <c r="O118" s="179" t="s">
        <v>637</v>
      </c>
      <c r="P118" s="178">
        <v>0</v>
      </c>
      <c r="Q118" s="178">
        <v>0</v>
      </c>
      <c r="R118" s="178">
        <v>0</v>
      </c>
      <c r="S118" s="181">
        <v>1</v>
      </c>
      <c r="T118" s="178">
        <v>0</v>
      </c>
      <c r="U118" s="178">
        <v>0</v>
      </c>
      <c r="V118" s="177" t="s">
        <v>250</v>
      </c>
      <c r="W118" s="178">
        <v>0</v>
      </c>
      <c r="X118" s="178">
        <v>0</v>
      </c>
      <c r="Y118" s="178">
        <v>0</v>
      </c>
      <c r="Z118" s="181">
        <v>1</v>
      </c>
      <c r="AA118" s="178">
        <v>0</v>
      </c>
      <c r="AB118" s="178">
        <v>0</v>
      </c>
      <c r="AC118" s="177" t="s">
        <v>250</v>
      </c>
      <c r="AD118" s="178">
        <v>0</v>
      </c>
      <c r="AE118" s="178">
        <v>0</v>
      </c>
      <c r="AF118" s="178">
        <v>0</v>
      </c>
      <c r="AG118" s="181">
        <v>1</v>
      </c>
      <c r="AH118" s="178">
        <v>0</v>
      </c>
      <c r="AI118" s="178">
        <v>0</v>
      </c>
      <c r="AJ118" s="177" t="s">
        <v>235</v>
      </c>
      <c r="AK118" s="178">
        <v>0</v>
      </c>
      <c r="AL118" s="178">
        <v>0</v>
      </c>
      <c r="AM118" s="178">
        <v>0</v>
      </c>
      <c r="AN118" s="181">
        <v>1</v>
      </c>
      <c r="AO118" s="178">
        <v>0</v>
      </c>
      <c r="AP118" s="178">
        <v>0</v>
      </c>
      <c r="AQ118" s="177" t="s">
        <v>250</v>
      </c>
      <c r="AR118" s="178">
        <v>0</v>
      </c>
      <c r="AS118" s="178">
        <v>0</v>
      </c>
      <c r="AT118" s="178">
        <v>0</v>
      </c>
      <c r="AU118" s="181">
        <v>1</v>
      </c>
      <c r="AV118" s="178">
        <v>0</v>
      </c>
      <c r="AW118" s="178">
        <v>0</v>
      </c>
      <c r="AX118" s="177" t="s">
        <v>250</v>
      </c>
      <c r="AY118" s="178">
        <v>0</v>
      </c>
      <c r="AZ118" s="178">
        <v>0</v>
      </c>
      <c r="BA118" s="178">
        <v>0</v>
      </c>
      <c r="BB118" s="181">
        <v>1</v>
      </c>
      <c r="BC118" s="178">
        <v>0</v>
      </c>
      <c r="BD118" s="178">
        <v>0</v>
      </c>
      <c r="BE118" s="179" t="s">
        <v>633</v>
      </c>
      <c r="BF118" s="178">
        <v>0</v>
      </c>
      <c r="BG118" s="178">
        <v>0</v>
      </c>
      <c r="BH118" s="178">
        <v>0</v>
      </c>
      <c r="BI118" s="181">
        <v>1</v>
      </c>
      <c r="BJ118" s="178">
        <v>0</v>
      </c>
      <c r="BK118" s="178">
        <v>0</v>
      </c>
      <c r="BL118" s="177" t="s">
        <v>355</v>
      </c>
      <c r="BM118" s="178">
        <v>0</v>
      </c>
      <c r="BN118" s="178">
        <v>0</v>
      </c>
      <c r="BO118" s="178">
        <v>0</v>
      </c>
      <c r="BP118" s="181">
        <v>1</v>
      </c>
      <c r="BQ118" s="178">
        <v>0</v>
      </c>
      <c r="BR118" s="178">
        <v>0</v>
      </c>
    </row>
    <row r="119" spans="1:70" x14ac:dyDescent="0.25">
      <c r="A119" s="177" t="s">
        <v>230</v>
      </c>
      <c r="B119" s="178">
        <v>0</v>
      </c>
      <c r="C119" s="178">
        <v>0</v>
      </c>
      <c r="D119" s="178">
        <v>0</v>
      </c>
      <c r="E119" s="181">
        <v>1</v>
      </c>
      <c r="F119" s="178">
        <v>0</v>
      </c>
      <c r="G119" s="178">
        <v>0</v>
      </c>
      <c r="H119" s="177" t="s">
        <v>230</v>
      </c>
      <c r="I119" s="178">
        <v>0</v>
      </c>
      <c r="J119" s="178">
        <v>0</v>
      </c>
      <c r="K119" s="178">
        <v>0</v>
      </c>
      <c r="L119" s="181">
        <v>1</v>
      </c>
      <c r="M119" s="178">
        <v>0</v>
      </c>
      <c r="N119" s="178">
        <v>0</v>
      </c>
      <c r="O119" s="179" t="s">
        <v>639</v>
      </c>
      <c r="P119" s="178">
        <v>0</v>
      </c>
      <c r="Q119" s="178">
        <v>0</v>
      </c>
      <c r="R119" s="178">
        <v>0</v>
      </c>
      <c r="S119" s="181">
        <v>1</v>
      </c>
      <c r="T119" s="178">
        <v>0</v>
      </c>
      <c r="U119" s="178">
        <v>0</v>
      </c>
      <c r="V119" s="177" t="s">
        <v>230</v>
      </c>
      <c r="W119" s="178">
        <v>0</v>
      </c>
      <c r="X119" s="178">
        <v>0</v>
      </c>
      <c r="Y119" s="178">
        <v>0</v>
      </c>
      <c r="Z119" s="181">
        <v>1</v>
      </c>
      <c r="AA119" s="178">
        <v>0</v>
      </c>
      <c r="AB119" s="178">
        <v>0</v>
      </c>
      <c r="AC119" s="177" t="s">
        <v>230</v>
      </c>
      <c r="AD119" s="178">
        <v>0</v>
      </c>
      <c r="AE119" s="178">
        <v>0</v>
      </c>
      <c r="AF119" s="178">
        <v>0</v>
      </c>
      <c r="AG119" s="181">
        <v>1</v>
      </c>
      <c r="AH119" s="178">
        <v>0</v>
      </c>
      <c r="AI119" s="178">
        <v>0</v>
      </c>
      <c r="AJ119" s="177" t="s">
        <v>323</v>
      </c>
      <c r="AK119" s="178">
        <v>0</v>
      </c>
      <c r="AL119" s="178">
        <v>0</v>
      </c>
      <c r="AM119" s="178">
        <v>0</v>
      </c>
      <c r="AN119" s="181">
        <v>1</v>
      </c>
      <c r="AO119" s="178">
        <v>0</v>
      </c>
      <c r="AP119" s="178">
        <v>0</v>
      </c>
      <c r="AQ119" s="177" t="s">
        <v>230</v>
      </c>
      <c r="AR119" s="178">
        <v>0</v>
      </c>
      <c r="AS119" s="178">
        <v>0</v>
      </c>
      <c r="AT119" s="178">
        <v>0</v>
      </c>
      <c r="AU119" s="181">
        <v>1</v>
      </c>
      <c r="AV119" s="178">
        <v>0</v>
      </c>
      <c r="AW119" s="178">
        <v>0</v>
      </c>
      <c r="AX119" s="177" t="s">
        <v>230</v>
      </c>
      <c r="AY119" s="178">
        <v>0</v>
      </c>
      <c r="AZ119" s="178">
        <v>0</v>
      </c>
      <c r="BA119" s="178">
        <v>0</v>
      </c>
      <c r="BB119" s="181">
        <v>1</v>
      </c>
      <c r="BC119" s="178">
        <v>0</v>
      </c>
      <c r="BD119" s="178">
        <v>0</v>
      </c>
      <c r="BE119" s="179" t="s">
        <v>632</v>
      </c>
      <c r="BF119" s="178">
        <v>0</v>
      </c>
      <c r="BG119" s="178">
        <v>0</v>
      </c>
      <c r="BH119" s="178">
        <v>0</v>
      </c>
      <c r="BI119" s="181">
        <v>1</v>
      </c>
      <c r="BJ119" s="178">
        <v>0</v>
      </c>
      <c r="BK119" s="178">
        <v>0</v>
      </c>
      <c r="BL119" s="177" t="s">
        <v>263</v>
      </c>
      <c r="BM119" s="178">
        <v>0</v>
      </c>
      <c r="BN119" s="178">
        <v>0</v>
      </c>
      <c r="BO119" s="178">
        <v>0</v>
      </c>
      <c r="BP119" s="181">
        <v>1</v>
      </c>
      <c r="BQ119" s="178">
        <v>0</v>
      </c>
      <c r="BR119" s="178">
        <v>0</v>
      </c>
    </row>
    <row r="120" spans="1:70" ht="25" x14ac:dyDescent="0.25">
      <c r="A120" s="177" t="s">
        <v>325</v>
      </c>
      <c r="B120" s="178">
        <v>0</v>
      </c>
      <c r="C120" s="178">
        <v>0</v>
      </c>
      <c r="D120" s="178">
        <v>0</v>
      </c>
      <c r="E120" s="181">
        <v>1</v>
      </c>
      <c r="F120" s="178">
        <v>0</v>
      </c>
      <c r="G120" s="178">
        <v>0</v>
      </c>
      <c r="H120" s="177" t="s">
        <v>325</v>
      </c>
      <c r="I120" s="178">
        <v>0</v>
      </c>
      <c r="J120" s="178">
        <v>0</v>
      </c>
      <c r="K120" s="178">
        <v>0</v>
      </c>
      <c r="L120" s="181">
        <v>1</v>
      </c>
      <c r="M120" s="178">
        <v>0</v>
      </c>
      <c r="N120" s="178">
        <v>0</v>
      </c>
      <c r="O120" s="179" t="s">
        <v>636</v>
      </c>
      <c r="P120" s="178">
        <v>0</v>
      </c>
      <c r="Q120" s="178">
        <v>0</v>
      </c>
      <c r="R120" s="178">
        <v>0</v>
      </c>
      <c r="S120" s="181">
        <v>1</v>
      </c>
      <c r="T120" s="178">
        <v>0</v>
      </c>
      <c r="U120" s="178">
        <v>0</v>
      </c>
      <c r="V120" s="177" t="s">
        <v>325</v>
      </c>
      <c r="W120" s="178">
        <v>0</v>
      </c>
      <c r="X120" s="178">
        <v>0</v>
      </c>
      <c r="Y120" s="178">
        <v>0</v>
      </c>
      <c r="Z120" s="181">
        <v>1</v>
      </c>
      <c r="AA120" s="178">
        <v>0</v>
      </c>
      <c r="AB120" s="178">
        <v>0</v>
      </c>
      <c r="AC120" s="177" t="s">
        <v>325</v>
      </c>
      <c r="AD120" s="178">
        <v>0</v>
      </c>
      <c r="AE120" s="178">
        <v>0</v>
      </c>
      <c r="AF120" s="178">
        <v>0</v>
      </c>
      <c r="AG120" s="181">
        <v>1</v>
      </c>
      <c r="AH120" s="178">
        <v>0</v>
      </c>
      <c r="AI120" s="178">
        <v>0</v>
      </c>
      <c r="AJ120" s="177" t="s">
        <v>300</v>
      </c>
      <c r="AK120" s="178">
        <v>0</v>
      </c>
      <c r="AL120" s="178">
        <v>0</v>
      </c>
      <c r="AM120" s="178">
        <v>0</v>
      </c>
      <c r="AN120" s="181">
        <v>1</v>
      </c>
      <c r="AO120" s="178">
        <v>0</v>
      </c>
      <c r="AP120" s="178">
        <v>0</v>
      </c>
      <c r="AQ120" s="177" t="s">
        <v>325</v>
      </c>
      <c r="AR120" s="178">
        <v>0</v>
      </c>
      <c r="AS120" s="178">
        <v>0</v>
      </c>
      <c r="AT120" s="178">
        <v>0</v>
      </c>
      <c r="AU120" s="181">
        <v>1</v>
      </c>
      <c r="AV120" s="178">
        <v>0</v>
      </c>
      <c r="AW120" s="178">
        <v>0</v>
      </c>
      <c r="AX120" s="177" t="s">
        <v>325</v>
      </c>
      <c r="AY120" s="178">
        <v>0</v>
      </c>
      <c r="AZ120" s="178">
        <v>0</v>
      </c>
      <c r="BA120" s="178">
        <v>0</v>
      </c>
      <c r="BB120" s="181">
        <v>1</v>
      </c>
      <c r="BC120" s="178">
        <v>0</v>
      </c>
      <c r="BD120" s="178">
        <v>0</v>
      </c>
      <c r="BE120" s="179" t="s">
        <v>644</v>
      </c>
      <c r="BF120" s="178">
        <v>0</v>
      </c>
      <c r="BG120" s="178">
        <v>0</v>
      </c>
      <c r="BH120" s="178">
        <v>0</v>
      </c>
      <c r="BI120" s="181">
        <v>1</v>
      </c>
      <c r="BJ120" s="178">
        <v>0</v>
      </c>
      <c r="BK120" s="178">
        <v>0</v>
      </c>
      <c r="BL120" s="177" t="s">
        <v>634</v>
      </c>
      <c r="BM120" s="178">
        <v>0</v>
      </c>
      <c r="BN120" s="178">
        <v>0</v>
      </c>
      <c r="BO120" s="178">
        <v>0</v>
      </c>
      <c r="BP120" s="181">
        <v>1</v>
      </c>
      <c r="BQ120" s="178">
        <v>0</v>
      </c>
      <c r="BR120" s="178">
        <v>0</v>
      </c>
    </row>
    <row r="121" spans="1:70" x14ac:dyDescent="0.25">
      <c r="A121" s="177" t="s">
        <v>291</v>
      </c>
      <c r="B121" s="178">
        <v>0</v>
      </c>
      <c r="C121" s="178">
        <v>0</v>
      </c>
      <c r="D121" s="178">
        <v>0</v>
      </c>
      <c r="E121" s="181">
        <v>1</v>
      </c>
      <c r="F121" s="178">
        <v>0</v>
      </c>
      <c r="G121" s="178">
        <v>0</v>
      </c>
      <c r="H121" s="177" t="s">
        <v>291</v>
      </c>
      <c r="I121" s="178">
        <v>0</v>
      </c>
      <c r="J121" s="178">
        <v>0</v>
      </c>
      <c r="K121" s="178">
        <v>0</v>
      </c>
      <c r="L121" s="181">
        <v>1</v>
      </c>
      <c r="M121" s="178">
        <v>0</v>
      </c>
      <c r="N121" s="178">
        <v>0</v>
      </c>
      <c r="O121" s="179" t="s">
        <v>646</v>
      </c>
      <c r="P121" s="178">
        <v>0</v>
      </c>
      <c r="Q121" s="178">
        <v>0</v>
      </c>
      <c r="R121" s="178">
        <v>0</v>
      </c>
      <c r="S121" s="181">
        <v>1</v>
      </c>
      <c r="T121" s="178">
        <v>0</v>
      </c>
      <c r="U121" s="178">
        <v>0</v>
      </c>
      <c r="V121" s="177" t="s">
        <v>291</v>
      </c>
      <c r="W121" s="178">
        <v>0</v>
      </c>
      <c r="X121" s="178">
        <v>0</v>
      </c>
      <c r="Y121" s="178">
        <v>0</v>
      </c>
      <c r="Z121" s="181">
        <v>1</v>
      </c>
      <c r="AA121" s="178">
        <v>0</v>
      </c>
      <c r="AB121" s="178">
        <v>0</v>
      </c>
      <c r="AC121" s="177" t="s">
        <v>291</v>
      </c>
      <c r="AD121" s="178">
        <v>0</v>
      </c>
      <c r="AE121" s="178">
        <v>0</v>
      </c>
      <c r="AF121" s="178">
        <v>0</v>
      </c>
      <c r="AG121" s="181">
        <v>1</v>
      </c>
      <c r="AH121" s="178">
        <v>0</v>
      </c>
      <c r="AI121" s="178">
        <v>0</v>
      </c>
      <c r="AJ121" s="177" t="s">
        <v>351</v>
      </c>
      <c r="AK121" s="178">
        <v>0</v>
      </c>
      <c r="AL121" s="178">
        <v>0</v>
      </c>
      <c r="AM121" s="178">
        <v>0</v>
      </c>
      <c r="AN121" s="181">
        <v>1</v>
      </c>
      <c r="AO121" s="178">
        <v>0</v>
      </c>
      <c r="AP121" s="178">
        <v>0</v>
      </c>
      <c r="AQ121" s="177" t="s">
        <v>291</v>
      </c>
      <c r="AR121" s="178">
        <v>0</v>
      </c>
      <c r="AS121" s="178">
        <v>0</v>
      </c>
      <c r="AT121" s="178">
        <v>0</v>
      </c>
      <c r="AU121" s="181">
        <v>1</v>
      </c>
      <c r="AV121" s="178">
        <v>0</v>
      </c>
      <c r="AW121" s="178">
        <v>0</v>
      </c>
      <c r="AX121" s="177" t="s">
        <v>291</v>
      </c>
      <c r="AY121" s="178">
        <v>0</v>
      </c>
      <c r="AZ121" s="178">
        <v>0</v>
      </c>
      <c r="BA121" s="178">
        <v>0</v>
      </c>
      <c r="BB121" s="181">
        <v>1</v>
      </c>
      <c r="BC121" s="178">
        <v>0</v>
      </c>
      <c r="BD121" s="178">
        <v>0</v>
      </c>
      <c r="BE121" s="179" t="s">
        <v>645</v>
      </c>
      <c r="BF121" s="178">
        <v>0</v>
      </c>
      <c r="BG121" s="178">
        <v>0</v>
      </c>
      <c r="BH121" s="178">
        <v>0</v>
      </c>
      <c r="BI121" s="181">
        <v>1</v>
      </c>
      <c r="BJ121" s="178">
        <v>0</v>
      </c>
      <c r="BK121" s="178">
        <v>0</v>
      </c>
      <c r="BL121" s="177" t="s">
        <v>356</v>
      </c>
      <c r="BM121" s="178">
        <v>0</v>
      </c>
      <c r="BN121" s="178">
        <v>0</v>
      </c>
      <c r="BO121" s="178">
        <v>0</v>
      </c>
      <c r="BP121" s="181">
        <v>1</v>
      </c>
      <c r="BQ121" s="178">
        <v>0</v>
      </c>
      <c r="BR121" s="178">
        <v>0</v>
      </c>
    </row>
    <row r="122" spans="1:70" x14ac:dyDescent="0.25">
      <c r="A122" s="177" t="s">
        <v>277</v>
      </c>
      <c r="B122" s="178">
        <v>0</v>
      </c>
      <c r="C122" s="178">
        <v>0</v>
      </c>
      <c r="D122" s="178">
        <v>0</v>
      </c>
      <c r="E122" s="181">
        <v>1</v>
      </c>
      <c r="F122" s="178">
        <v>0</v>
      </c>
      <c r="G122" s="178">
        <v>0</v>
      </c>
      <c r="H122" s="177" t="s">
        <v>277</v>
      </c>
      <c r="I122" s="178">
        <v>0</v>
      </c>
      <c r="J122" s="178">
        <v>0</v>
      </c>
      <c r="K122" s="178">
        <v>0</v>
      </c>
      <c r="L122" s="181">
        <v>1</v>
      </c>
      <c r="M122" s="178">
        <v>0</v>
      </c>
      <c r="N122" s="178">
        <v>0</v>
      </c>
      <c r="O122" s="177" t="s">
        <v>648</v>
      </c>
      <c r="P122" s="178">
        <v>0</v>
      </c>
      <c r="Q122" s="178">
        <v>0</v>
      </c>
      <c r="R122" s="178">
        <v>0</v>
      </c>
      <c r="S122" s="181">
        <v>1</v>
      </c>
      <c r="T122" s="178">
        <v>0</v>
      </c>
      <c r="U122" s="178">
        <v>0</v>
      </c>
      <c r="V122" s="177" t="s">
        <v>277</v>
      </c>
      <c r="W122" s="178">
        <v>0</v>
      </c>
      <c r="X122" s="178">
        <v>0</v>
      </c>
      <c r="Y122" s="178">
        <v>0</v>
      </c>
      <c r="Z122" s="181">
        <v>1</v>
      </c>
      <c r="AA122" s="178">
        <v>0</v>
      </c>
      <c r="AB122" s="178">
        <v>0</v>
      </c>
      <c r="AC122" s="177" t="s">
        <v>277</v>
      </c>
      <c r="AD122" s="178">
        <v>0</v>
      </c>
      <c r="AE122" s="178">
        <v>0</v>
      </c>
      <c r="AF122" s="178">
        <v>0</v>
      </c>
      <c r="AG122" s="181">
        <v>1</v>
      </c>
      <c r="AH122" s="178">
        <v>0</v>
      </c>
      <c r="AI122" s="178">
        <v>0</v>
      </c>
      <c r="AJ122" s="177" t="s">
        <v>240</v>
      </c>
      <c r="AK122" s="178">
        <v>0</v>
      </c>
      <c r="AL122" s="178">
        <v>0</v>
      </c>
      <c r="AM122" s="178">
        <v>0</v>
      </c>
      <c r="AN122" s="181">
        <v>1</v>
      </c>
      <c r="AO122" s="178">
        <v>0</v>
      </c>
      <c r="AP122" s="178">
        <v>0</v>
      </c>
      <c r="AQ122" s="177" t="s">
        <v>277</v>
      </c>
      <c r="AR122" s="178">
        <v>0</v>
      </c>
      <c r="AS122" s="178">
        <v>0</v>
      </c>
      <c r="AT122" s="178">
        <v>0</v>
      </c>
      <c r="AU122" s="181">
        <v>1</v>
      </c>
      <c r="AV122" s="178">
        <v>0</v>
      </c>
      <c r="AW122" s="178">
        <v>0</v>
      </c>
      <c r="AX122" s="177" t="s">
        <v>277</v>
      </c>
      <c r="AY122" s="178">
        <v>0</v>
      </c>
      <c r="AZ122" s="178">
        <v>0</v>
      </c>
      <c r="BA122" s="178">
        <v>0</v>
      </c>
      <c r="BB122" s="181">
        <v>1</v>
      </c>
      <c r="BC122" s="178">
        <v>0</v>
      </c>
      <c r="BD122" s="178">
        <v>0</v>
      </c>
      <c r="BE122" s="179" t="s">
        <v>637</v>
      </c>
      <c r="BF122" s="178">
        <v>0</v>
      </c>
      <c r="BG122" s="178">
        <v>0</v>
      </c>
      <c r="BH122" s="178">
        <v>0</v>
      </c>
      <c r="BI122" s="181">
        <v>1</v>
      </c>
      <c r="BJ122" s="178">
        <v>0</v>
      </c>
      <c r="BK122" s="178">
        <v>0</v>
      </c>
      <c r="BL122" s="179" t="s">
        <v>633</v>
      </c>
      <c r="BM122" s="178">
        <v>0</v>
      </c>
      <c r="BN122" s="178">
        <v>0</v>
      </c>
      <c r="BO122" s="178">
        <v>0</v>
      </c>
      <c r="BP122" s="181">
        <v>1</v>
      </c>
      <c r="BQ122" s="178">
        <v>0</v>
      </c>
      <c r="BR122" s="178">
        <v>0</v>
      </c>
    </row>
    <row r="123" spans="1:70" x14ac:dyDescent="0.25">
      <c r="A123" s="177" t="s">
        <v>357</v>
      </c>
      <c r="B123" s="178">
        <v>0</v>
      </c>
      <c r="C123" s="178">
        <v>0</v>
      </c>
      <c r="D123" s="178">
        <v>0</v>
      </c>
      <c r="E123" s="181">
        <v>1</v>
      </c>
      <c r="F123" s="178">
        <v>0</v>
      </c>
      <c r="G123" s="178">
        <v>0</v>
      </c>
      <c r="H123" s="177" t="s">
        <v>357</v>
      </c>
      <c r="I123" s="178">
        <v>0</v>
      </c>
      <c r="J123" s="178">
        <v>0</v>
      </c>
      <c r="K123" s="178">
        <v>0</v>
      </c>
      <c r="L123" s="181">
        <v>1</v>
      </c>
      <c r="M123" s="178">
        <v>0</v>
      </c>
      <c r="N123" s="178">
        <v>0</v>
      </c>
      <c r="O123" s="177" t="s">
        <v>250</v>
      </c>
      <c r="P123" s="178">
        <v>0</v>
      </c>
      <c r="Q123" s="178">
        <v>0</v>
      </c>
      <c r="R123" s="178">
        <v>0</v>
      </c>
      <c r="S123" s="181">
        <v>1</v>
      </c>
      <c r="T123" s="178">
        <v>0</v>
      </c>
      <c r="U123" s="178">
        <v>0</v>
      </c>
      <c r="V123" s="177" t="s">
        <v>357</v>
      </c>
      <c r="W123" s="178">
        <v>0</v>
      </c>
      <c r="X123" s="178">
        <v>0</v>
      </c>
      <c r="Y123" s="178">
        <v>0</v>
      </c>
      <c r="Z123" s="181">
        <v>1</v>
      </c>
      <c r="AA123" s="178">
        <v>0</v>
      </c>
      <c r="AB123" s="178">
        <v>0</v>
      </c>
      <c r="AC123" s="177" t="s">
        <v>357</v>
      </c>
      <c r="AD123" s="178">
        <v>0</v>
      </c>
      <c r="AE123" s="178">
        <v>0</v>
      </c>
      <c r="AF123" s="178">
        <v>0</v>
      </c>
      <c r="AG123" s="181">
        <v>1</v>
      </c>
      <c r="AH123" s="178">
        <v>0</v>
      </c>
      <c r="AI123" s="178">
        <v>0</v>
      </c>
      <c r="AJ123" s="177" t="s">
        <v>354</v>
      </c>
      <c r="AK123" s="178">
        <v>0</v>
      </c>
      <c r="AL123" s="178">
        <v>0</v>
      </c>
      <c r="AM123" s="178">
        <v>0</v>
      </c>
      <c r="AN123" s="181">
        <v>1</v>
      </c>
      <c r="AO123" s="178">
        <v>0</v>
      </c>
      <c r="AP123" s="178">
        <v>0</v>
      </c>
      <c r="AQ123" s="177" t="s">
        <v>357</v>
      </c>
      <c r="AR123" s="178">
        <v>0</v>
      </c>
      <c r="AS123" s="178">
        <v>0</v>
      </c>
      <c r="AT123" s="178">
        <v>0</v>
      </c>
      <c r="AU123" s="181">
        <v>1</v>
      </c>
      <c r="AV123" s="178">
        <v>0</v>
      </c>
      <c r="AW123" s="178">
        <v>0</v>
      </c>
      <c r="AX123" s="177" t="s">
        <v>357</v>
      </c>
      <c r="AY123" s="178">
        <v>0</v>
      </c>
      <c r="AZ123" s="178">
        <v>0</v>
      </c>
      <c r="BA123" s="178">
        <v>0</v>
      </c>
      <c r="BB123" s="181">
        <v>1</v>
      </c>
      <c r="BC123" s="178">
        <v>0</v>
      </c>
      <c r="BD123" s="178">
        <v>0</v>
      </c>
      <c r="BE123" s="179" t="s">
        <v>639</v>
      </c>
      <c r="BF123" s="178">
        <v>0</v>
      </c>
      <c r="BG123" s="178">
        <v>0</v>
      </c>
      <c r="BH123" s="178">
        <v>0</v>
      </c>
      <c r="BI123" s="181">
        <v>1</v>
      </c>
      <c r="BJ123" s="178">
        <v>0</v>
      </c>
      <c r="BK123" s="178">
        <v>0</v>
      </c>
      <c r="BL123" s="179" t="s">
        <v>632</v>
      </c>
      <c r="BM123" s="178">
        <v>0</v>
      </c>
      <c r="BN123" s="178">
        <v>0</v>
      </c>
      <c r="BO123" s="178">
        <v>0</v>
      </c>
      <c r="BP123" s="181">
        <v>1</v>
      </c>
      <c r="BQ123" s="178">
        <v>0</v>
      </c>
      <c r="BR123" s="178">
        <v>0</v>
      </c>
    </row>
    <row r="124" spans="1:70" x14ac:dyDescent="0.25">
      <c r="A124" s="177" t="s">
        <v>649</v>
      </c>
      <c r="B124" s="178">
        <v>0</v>
      </c>
      <c r="C124" s="178">
        <v>0</v>
      </c>
      <c r="D124" s="178">
        <v>0</v>
      </c>
      <c r="E124" s="181">
        <v>1</v>
      </c>
      <c r="F124" s="178">
        <v>0</v>
      </c>
      <c r="G124" s="178">
        <v>0</v>
      </c>
      <c r="H124" s="177" t="s">
        <v>649</v>
      </c>
      <c r="I124" s="178">
        <v>0</v>
      </c>
      <c r="J124" s="178">
        <v>0</v>
      </c>
      <c r="K124" s="178">
        <v>0</v>
      </c>
      <c r="L124" s="181">
        <v>1</v>
      </c>
      <c r="M124" s="178">
        <v>0</v>
      </c>
      <c r="N124" s="178">
        <v>0</v>
      </c>
      <c r="O124" s="177" t="s">
        <v>230</v>
      </c>
      <c r="P124" s="178">
        <v>0</v>
      </c>
      <c r="Q124" s="178">
        <v>0</v>
      </c>
      <c r="R124" s="178">
        <v>0</v>
      </c>
      <c r="S124" s="181">
        <v>1</v>
      </c>
      <c r="T124" s="178">
        <v>0</v>
      </c>
      <c r="U124" s="178">
        <v>0</v>
      </c>
      <c r="V124" s="177" t="s">
        <v>649</v>
      </c>
      <c r="W124" s="178">
        <v>0</v>
      </c>
      <c r="X124" s="178">
        <v>0</v>
      </c>
      <c r="Y124" s="178">
        <v>0</v>
      </c>
      <c r="Z124" s="181">
        <v>1</v>
      </c>
      <c r="AA124" s="178">
        <v>0</v>
      </c>
      <c r="AB124" s="178">
        <v>0</v>
      </c>
      <c r="AC124" s="177" t="s">
        <v>649</v>
      </c>
      <c r="AD124" s="178">
        <v>0</v>
      </c>
      <c r="AE124" s="178">
        <v>0</v>
      </c>
      <c r="AF124" s="178">
        <v>0</v>
      </c>
      <c r="AG124" s="181">
        <v>1</v>
      </c>
      <c r="AH124" s="178">
        <v>0</v>
      </c>
      <c r="AI124" s="178">
        <v>0</v>
      </c>
      <c r="AJ124" s="177" t="s">
        <v>216</v>
      </c>
      <c r="AK124" s="178">
        <v>0</v>
      </c>
      <c r="AL124" s="178">
        <v>0</v>
      </c>
      <c r="AM124" s="178">
        <v>0</v>
      </c>
      <c r="AN124" s="181">
        <v>1</v>
      </c>
      <c r="AO124" s="178">
        <v>0</v>
      </c>
      <c r="AP124" s="178">
        <v>0</v>
      </c>
      <c r="AQ124" s="177" t="s">
        <v>649</v>
      </c>
      <c r="AR124" s="178">
        <v>0</v>
      </c>
      <c r="AS124" s="178">
        <v>0</v>
      </c>
      <c r="AT124" s="178">
        <v>0</v>
      </c>
      <c r="AU124" s="181">
        <v>1</v>
      </c>
      <c r="AV124" s="178">
        <v>0</v>
      </c>
      <c r="AW124" s="178">
        <v>0</v>
      </c>
      <c r="AX124" s="177" t="s">
        <v>649</v>
      </c>
      <c r="AY124" s="178">
        <v>0</v>
      </c>
      <c r="AZ124" s="178">
        <v>0</v>
      </c>
      <c r="BA124" s="178">
        <v>0</v>
      </c>
      <c r="BB124" s="181">
        <v>1</v>
      </c>
      <c r="BC124" s="178">
        <v>0</v>
      </c>
      <c r="BD124" s="178">
        <v>0</v>
      </c>
      <c r="BE124" s="179" t="s">
        <v>636</v>
      </c>
      <c r="BF124" s="178">
        <v>0</v>
      </c>
      <c r="BG124" s="178">
        <v>0</v>
      </c>
      <c r="BH124" s="178">
        <v>0</v>
      </c>
      <c r="BI124" s="181">
        <v>1</v>
      </c>
      <c r="BJ124" s="178">
        <v>0</v>
      </c>
      <c r="BK124" s="178">
        <v>0</v>
      </c>
      <c r="BL124" s="179" t="s">
        <v>644</v>
      </c>
      <c r="BM124" s="178">
        <v>0</v>
      </c>
      <c r="BN124" s="178">
        <v>0</v>
      </c>
      <c r="BO124" s="178">
        <v>0</v>
      </c>
      <c r="BP124" s="181">
        <v>1</v>
      </c>
      <c r="BQ124" s="178">
        <v>0</v>
      </c>
      <c r="BR124" s="178">
        <v>0</v>
      </c>
    </row>
    <row r="125" spans="1:70" x14ac:dyDescent="0.25">
      <c r="A125" s="177" t="s">
        <v>358</v>
      </c>
      <c r="B125" s="178">
        <v>0</v>
      </c>
      <c r="C125" s="178">
        <v>0</v>
      </c>
      <c r="D125" s="178">
        <v>0</v>
      </c>
      <c r="E125" s="181">
        <v>1</v>
      </c>
      <c r="F125" s="178">
        <v>0</v>
      </c>
      <c r="G125" s="178">
        <v>0</v>
      </c>
      <c r="H125" s="177" t="s">
        <v>358</v>
      </c>
      <c r="I125" s="178">
        <v>0</v>
      </c>
      <c r="J125" s="178">
        <v>0</v>
      </c>
      <c r="K125" s="178">
        <v>0</v>
      </c>
      <c r="L125" s="181">
        <v>1</v>
      </c>
      <c r="M125" s="178">
        <v>0</v>
      </c>
      <c r="N125" s="178">
        <v>0</v>
      </c>
      <c r="O125" s="177" t="s">
        <v>325</v>
      </c>
      <c r="P125" s="178">
        <v>0</v>
      </c>
      <c r="Q125" s="178">
        <v>0</v>
      </c>
      <c r="R125" s="178">
        <v>0</v>
      </c>
      <c r="S125" s="181">
        <v>1</v>
      </c>
      <c r="T125" s="178">
        <v>0</v>
      </c>
      <c r="U125" s="178">
        <v>0</v>
      </c>
      <c r="V125" s="177" t="s">
        <v>358</v>
      </c>
      <c r="W125" s="178">
        <v>0</v>
      </c>
      <c r="X125" s="178">
        <v>0</v>
      </c>
      <c r="Y125" s="178">
        <v>0</v>
      </c>
      <c r="Z125" s="181">
        <v>1</v>
      </c>
      <c r="AA125" s="178">
        <v>0</v>
      </c>
      <c r="AB125" s="178">
        <v>0</v>
      </c>
      <c r="AC125" s="177" t="s">
        <v>358</v>
      </c>
      <c r="AD125" s="178">
        <v>0</v>
      </c>
      <c r="AE125" s="178">
        <v>0</v>
      </c>
      <c r="AF125" s="178">
        <v>0</v>
      </c>
      <c r="AG125" s="181">
        <v>1</v>
      </c>
      <c r="AH125" s="178">
        <v>0</v>
      </c>
      <c r="AI125" s="178">
        <v>0</v>
      </c>
      <c r="AJ125" s="177" t="s">
        <v>355</v>
      </c>
      <c r="AK125" s="178">
        <v>0</v>
      </c>
      <c r="AL125" s="178">
        <v>0</v>
      </c>
      <c r="AM125" s="178">
        <v>0</v>
      </c>
      <c r="AN125" s="181">
        <v>1</v>
      </c>
      <c r="AO125" s="178">
        <v>0</v>
      </c>
      <c r="AP125" s="178">
        <v>0</v>
      </c>
      <c r="AQ125" s="177" t="s">
        <v>358</v>
      </c>
      <c r="AR125" s="178">
        <v>0</v>
      </c>
      <c r="AS125" s="178">
        <v>0</v>
      </c>
      <c r="AT125" s="178">
        <v>0</v>
      </c>
      <c r="AU125" s="181">
        <v>1</v>
      </c>
      <c r="AV125" s="178">
        <v>0</v>
      </c>
      <c r="AW125" s="178">
        <v>0</v>
      </c>
      <c r="AX125" s="177" t="s">
        <v>358</v>
      </c>
      <c r="AY125" s="178">
        <v>0</v>
      </c>
      <c r="AZ125" s="178">
        <v>0</v>
      </c>
      <c r="BA125" s="178">
        <v>0</v>
      </c>
      <c r="BB125" s="181">
        <v>1</v>
      </c>
      <c r="BC125" s="178">
        <v>0</v>
      </c>
      <c r="BD125" s="178">
        <v>0</v>
      </c>
      <c r="BE125" s="179" t="s">
        <v>646</v>
      </c>
      <c r="BF125" s="178">
        <v>0</v>
      </c>
      <c r="BG125" s="178">
        <v>0</v>
      </c>
      <c r="BH125" s="178">
        <v>0</v>
      </c>
      <c r="BI125" s="181">
        <v>1</v>
      </c>
      <c r="BJ125" s="178">
        <v>0</v>
      </c>
      <c r="BK125" s="178">
        <v>0</v>
      </c>
      <c r="BL125" s="179" t="s">
        <v>645</v>
      </c>
      <c r="BM125" s="178">
        <v>0</v>
      </c>
      <c r="BN125" s="178">
        <v>0</v>
      </c>
      <c r="BO125" s="178">
        <v>0</v>
      </c>
      <c r="BP125" s="181">
        <v>1</v>
      </c>
      <c r="BQ125" s="178">
        <v>0</v>
      </c>
      <c r="BR125" s="178">
        <v>0</v>
      </c>
    </row>
    <row r="126" spans="1:70" x14ac:dyDescent="0.25">
      <c r="A126" s="177" t="s">
        <v>361</v>
      </c>
      <c r="B126" s="178">
        <v>0</v>
      </c>
      <c r="C126" s="178">
        <v>0</v>
      </c>
      <c r="D126" s="178">
        <v>0</v>
      </c>
      <c r="E126" s="181">
        <v>1</v>
      </c>
      <c r="F126" s="178">
        <v>0</v>
      </c>
      <c r="G126" s="178">
        <v>0</v>
      </c>
      <c r="H126" s="177" t="s">
        <v>361</v>
      </c>
      <c r="I126" s="178">
        <v>0</v>
      </c>
      <c r="J126" s="178">
        <v>0</v>
      </c>
      <c r="K126" s="178">
        <v>0</v>
      </c>
      <c r="L126" s="181">
        <v>1</v>
      </c>
      <c r="M126" s="178">
        <v>0</v>
      </c>
      <c r="N126" s="178">
        <v>0</v>
      </c>
      <c r="O126" s="177" t="s">
        <v>357</v>
      </c>
      <c r="P126" s="178">
        <v>0</v>
      </c>
      <c r="Q126" s="178">
        <v>0</v>
      </c>
      <c r="R126" s="178">
        <v>0</v>
      </c>
      <c r="S126" s="181">
        <v>1</v>
      </c>
      <c r="T126" s="178">
        <v>0</v>
      </c>
      <c r="U126" s="178">
        <v>0</v>
      </c>
      <c r="V126" s="177" t="s">
        <v>361</v>
      </c>
      <c r="W126" s="178">
        <v>0</v>
      </c>
      <c r="X126" s="178">
        <v>0</v>
      </c>
      <c r="Y126" s="178">
        <v>0</v>
      </c>
      <c r="Z126" s="181">
        <v>1</v>
      </c>
      <c r="AA126" s="178">
        <v>0</v>
      </c>
      <c r="AB126" s="178">
        <v>0</v>
      </c>
      <c r="AC126" s="177" t="s">
        <v>361</v>
      </c>
      <c r="AD126" s="178">
        <v>0</v>
      </c>
      <c r="AE126" s="178">
        <v>0</v>
      </c>
      <c r="AF126" s="178">
        <v>0</v>
      </c>
      <c r="AG126" s="181">
        <v>1</v>
      </c>
      <c r="AH126" s="178">
        <v>0</v>
      </c>
      <c r="AI126" s="178">
        <v>0</v>
      </c>
      <c r="AJ126" s="177" t="s">
        <v>263</v>
      </c>
      <c r="AK126" s="178">
        <v>0</v>
      </c>
      <c r="AL126" s="178">
        <v>0</v>
      </c>
      <c r="AM126" s="178">
        <v>0</v>
      </c>
      <c r="AN126" s="181">
        <v>1</v>
      </c>
      <c r="AO126" s="178">
        <v>0</v>
      </c>
      <c r="AP126" s="178">
        <v>0</v>
      </c>
      <c r="AQ126" s="177" t="s">
        <v>361</v>
      </c>
      <c r="AR126" s="178">
        <v>0</v>
      </c>
      <c r="AS126" s="178">
        <v>0</v>
      </c>
      <c r="AT126" s="178">
        <v>0</v>
      </c>
      <c r="AU126" s="181">
        <v>1</v>
      </c>
      <c r="AV126" s="178">
        <v>0</v>
      </c>
      <c r="AW126" s="178">
        <v>0</v>
      </c>
      <c r="AX126" s="177" t="s">
        <v>361</v>
      </c>
      <c r="AY126" s="178">
        <v>0</v>
      </c>
      <c r="AZ126" s="178">
        <v>0</v>
      </c>
      <c r="BA126" s="178">
        <v>0</v>
      </c>
      <c r="BB126" s="181">
        <v>1</v>
      </c>
      <c r="BC126" s="178">
        <v>0</v>
      </c>
      <c r="BD126" s="178">
        <v>0</v>
      </c>
      <c r="BE126" s="177" t="s">
        <v>648</v>
      </c>
      <c r="BF126" s="178">
        <v>0</v>
      </c>
      <c r="BG126" s="178">
        <v>0</v>
      </c>
      <c r="BH126" s="178">
        <v>0</v>
      </c>
      <c r="BI126" s="181">
        <v>1</v>
      </c>
      <c r="BJ126" s="178">
        <v>0</v>
      </c>
      <c r="BK126" s="178">
        <v>0</v>
      </c>
      <c r="BL126" s="179" t="s">
        <v>637</v>
      </c>
      <c r="BM126" s="178">
        <v>0</v>
      </c>
      <c r="BN126" s="178">
        <v>0</v>
      </c>
      <c r="BO126" s="178">
        <v>0</v>
      </c>
      <c r="BP126" s="181">
        <v>1</v>
      </c>
      <c r="BQ126" s="178">
        <v>0</v>
      </c>
      <c r="BR126" s="178">
        <v>0</v>
      </c>
    </row>
    <row r="127" spans="1:70" x14ac:dyDescent="0.25">
      <c r="A127" s="177" t="s">
        <v>229</v>
      </c>
      <c r="B127" s="178">
        <v>0</v>
      </c>
      <c r="C127" s="178">
        <v>0</v>
      </c>
      <c r="D127" s="178">
        <v>0</v>
      </c>
      <c r="E127" s="181">
        <v>1</v>
      </c>
      <c r="F127" s="178">
        <v>0</v>
      </c>
      <c r="G127" s="178">
        <v>0</v>
      </c>
      <c r="H127" s="177" t="s">
        <v>229</v>
      </c>
      <c r="I127" s="178">
        <v>0</v>
      </c>
      <c r="J127" s="178">
        <v>0</v>
      </c>
      <c r="K127" s="178">
        <v>0</v>
      </c>
      <c r="L127" s="181">
        <v>1</v>
      </c>
      <c r="M127" s="178">
        <v>0</v>
      </c>
      <c r="N127" s="178">
        <v>0</v>
      </c>
      <c r="O127" s="177" t="s">
        <v>649</v>
      </c>
      <c r="P127" s="178">
        <v>0</v>
      </c>
      <c r="Q127" s="178">
        <v>0</v>
      </c>
      <c r="R127" s="178">
        <v>0</v>
      </c>
      <c r="S127" s="181">
        <v>1</v>
      </c>
      <c r="T127" s="178">
        <v>0</v>
      </c>
      <c r="U127" s="178">
        <v>0</v>
      </c>
      <c r="V127" s="177" t="s">
        <v>229</v>
      </c>
      <c r="W127" s="178">
        <v>0</v>
      </c>
      <c r="X127" s="178">
        <v>0</v>
      </c>
      <c r="Y127" s="178">
        <v>0</v>
      </c>
      <c r="Z127" s="181">
        <v>1</v>
      </c>
      <c r="AA127" s="178">
        <v>0</v>
      </c>
      <c r="AB127" s="178">
        <v>0</v>
      </c>
      <c r="AC127" s="177" t="s">
        <v>229</v>
      </c>
      <c r="AD127" s="178">
        <v>0</v>
      </c>
      <c r="AE127" s="178">
        <v>0</v>
      </c>
      <c r="AF127" s="178">
        <v>0</v>
      </c>
      <c r="AG127" s="181">
        <v>1</v>
      </c>
      <c r="AH127" s="178">
        <v>0</v>
      </c>
      <c r="AI127" s="178">
        <v>0</v>
      </c>
      <c r="AJ127" s="177" t="s">
        <v>479</v>
      </c>
      <c r="AK127" s="178">
        <v>0</v>
      </c>
      <c r="AL127" s="178">
        <v>0</v>
      </c>
      <c r="AM127" s="178">
        <v>0</v>
      </c>
      <c r="AN127" s="181">
        <v>1</v>
      </c>
      <c r="AO127" s="178">
        <v>0</v>
      </c>
      <c r="AP127" s="178">
        <v>0</v>
      </c>
      <c r="AQ127" s="177" t="s">
        <v>229</v>
      </c>
      <c r="AR127" s="178">
        <v>0</v>
      </c>
      <c r="AS127" s="178">
        <v>0</v>
      </c>
      <c r="AT127" s="178">
        <v>0</v>
      </c>
      <c r="AU127" s="181">
        <v>1</v>
      </c>
      <c r="AV127" s="178">
        <v>0</v>
      </c>
      <c r="AW127" s="178">
        <v>0</v>
      </c>
      <c r="AX127" s="177" t="s">
        <v>229</v>
      </c>
      <c r="AY127" s="178">
        <v>0</v>
      </c>
      <c r="AZ127" s="178">
        <v>0</v>
      </c>
      <c r="BA127" s="178">
        <v>0</v>
      </c>
      <c r="BB127" s="181">
        <v>1</v>
      </c>
      <c r="BC127" s="178">
        <v>0</v>
      </c>
      <c r="BD127" s="178">
        <v>0</v>
      </c>
      <c r="BE127" s="177" t="s">
        <v>217</v>
      </c>
      <c r="BF127" s="178">
        <v>0</v>
      </c>
      <c r="BG127" s="178">
        <v>0</v>
      </c>
      <c r="BH127" s="178">
        <v>0</v>
      </c>
      <c r="BI127" s="181">
        <v>1</v>
      </c>
      <c r="BJ127" s="178">
        <v>0</v>
      </c>
      <c r="BK127" s="178">
        <v>0</v>
      </c>
      <c r="BL127" s="179" t="s">
        <v>639</v>
      </c>
      <c r="BM127" s="178">
        <v>0</v>
      </c>
      <c r="BN127" s="178">
        <v>0</v>
      </c>
      <c r="BO127" s="178">
        <v>0</v>
      </c>
      <c r="BP127" s="181">
        <v>1</v>
      </c>
      <c r="BQ127" s="178">
        <v>0</v>
      </c>
      <c r="BR127" s="178">
        <v>0</v>
      </c>
    </row>
    <row r="128" spans="1:70" ht="25" x14ac:dyDescent="0.25">
      <c r="A128" s="177" t="s">
        <v>238</v>
      </c>
      <c r="B128" s="178">
        <v>0</v>
      </c>
      <c r="C128" s="178">
        <v>0</v>
      </c>
      <c r="D128" s="178">
        <v>0</v>
      </c>
      <c r="E128" s="181">
        <v>1</v>
      </c>
      <c r="F128" s="178">
        <v>0</v>
      </c>
      <c r="G128" s="178">
        <v>0</v>
      </c>
      <c r="H128" s="177" t="s">
        <v>238</v>
      </c>
      <c r="I128" s="178">
        <v>0</v>
      </c>
      <c r="J128" s="178">
        <v>0</v>
      </c>
      <c r="K128" s="178">
        <v>0</v>
      </c>
      <c r="L128" s="181">
        <v>1</v>
      </c>
      <c r="M128" s="178">
        <v>0</v>
      </c>
      <c r="N128" s="178">
        <v>0</v>
      </c>
      <c r="O128" s="177" t="s">
        <v>358</v>
      </c>
      <c r="P128" s="178">
        <v>0</v>
      </c>
      <c r="Q128" s="178">
        <v>0</v>
      </c>
      <c r="R128" s="178">
        <v>0</v>
      </c>
      <c r="S128" s="181">
        <v>1</v>
      </c>
      <c r="T128" s="178">
        <v>0</v>
      </c>
      <c r="U128" s="178">
        <v>0</v>
      </c>
      <c r="V128" s="177" t="s">
        <v>238</v>
      </c>
      <c r="W128" s="178">
        <v>0</v>
      </c>
      <c r="X128" s="178">
        <v>0</v>
      </c>
      <c r="Y128" s="178">
        <v>0</v>
      </c>
      <c r="Z128" s="181">
        <v>1</v>
      </c>
      <c r="AA128" s="178">
        <v>0</v>
      </c>
      <c r="AB128" s="178">
        <v>0</v>
      </c>
      <c r="AC128" s="177" t="s">
        <v>238</v>
      </c>
      <c r="AD128" s="178">
        <v>0</v>
      </c>
      <c r="AE128" s="178">
        <v>0</v>
      </c>
      <c r="AF128" s="178">
        <v>0</v>
      </c>
      <c r="AG128" s="181">
        <v>1</v>
      </c>
      <c r="AH128" s="178">
        <v>0</v>
      </c>
      <c r="AI128" s="178">
        <v>0</v>
      </c>
      <c r="AJ128" s="177" t="s">
        <v>634</v>
      </c>
      <c r="AK128" s="178">
        <v>0</v>
      </c>
      <c r="AL128" s="178">
        <v>0</v>
      </c>
      <c r="AM128" s="178">
        <v>0</v>
      </c>
      <c r="AN128" s="181">
        <v>1</v>
      </c>
      <c r="AO128" s="178">
        <v>0</v>
      </c>
      <c r="AP128" s="178">
        <v>0</v>
      </c>
      <c r="AQ128" s="177" t="s">
        <v>238</v>
      </c>
      <c r="AR128" s="178">
        <v>0</v>
      </c>
      <c r="AS128" s="178">
        <v>0</v>
      </c>
      <c r="AT128" s="178">
        <v>0</v>
      </c>
      <c r="AU128" s="181">
        <v>1</v>
      </c>
      <c r="AV128" s="178">
        <v>0</v>
      </c>
      <c r="AW128" s="178">
        <v>0</v>
      </c>
      <c r="AX128" s="177" t="s">
        <v>238</v>
      </c>
      <c r="AY128" s="178">
        <v>0</v>
      </c>
      <c r="AZ128" s="178">
        <v>0</v>
      </c>
      <c r="BA128" s="178">
        <v>0</v>
      </c>
      <c r="BB128" s="181">
        <v>1</v>
      </c>
      <c r="BC128" s="178">
        <v>0</v>
      </c>
      <c r="BD128" s="178">
        <v>0</v>
      </c>
      <c r="BE128" s="177" t="s">
        <v>230</v>
      </c>
      <c r="BF128" s="178">
        <v>0</v>
      </c>
      <c r="BG128" s="178">
        <v>0</v>
      </c>
      <c r="BH128" s="178">
        <v>0</v>
      </c>
      <c r="BI128" s="181">
        <v>1</v>
      </c>
      <c r="BJ128" s="178">
        <v>0</v>
      </c>
      <c r="BK128" s="178">
        <v>0</v>
      </c>
      <c r="BL128" s="179" t="s">
        <v>636</v>
      </c>
      <c r="BM128" s="178">
        <v>0</v>
      </c>
      <c r="BN128" s="178">
        <v>0</v>
      </c>
      <c r="BO128" s="178">
        <v>0</v>
      </c>
      <c r="BP128" s="181">
        <v>1</v>
      </c>
      <c r="BQ128" s="178">
        <v>0</v>
      </c>
      <c r="BR128" s="178">
        <v>0</v>
      </c>
    </row>
    <row r="129" spans="1:70" x14ac:dyDescent="0.25">
      <c r="A129" s="177" t="s">
        <v>243</v>
      </c>
      <c r="B129" s="178">
        <v>0</v>
      </c>
      <c r="C129" s="178">
        <v>0</v>
      </c>
      <c r="D129" s="178">
        <v>0</v>
      </c>
      <c r="E129" s="181">
        <v>1</v>
      </c>
      <c r="F129" s="178">
        <v>0</v>
      </c>
      <c r="G129" s="178">
        <v>0</v>
      </c>
      <c r="H129" s="177" t="s">
        <v>243</v>
      </c>
      <c r="I129" s="178">
        <v>0</v>
      </c>
      <c r="J129" s="178">
        <v>0</v>
      </c>
      <c r="K129" s="178">
        <v>0</v>
      </c>
      <c r="L129" s="181">
        <v>1</v>
      </c>
      <c r="M129" s="178">
        <v>0</v>
      </c>
      <c r="N129" s="178">
        <v>0</v>
      </c>
      <c r="O129" s="177" t="s">
        <v>361</v>
      </c>
      <c r="P129" s="178">
        <v>0</v>
      </c>
      <c r="Q129" s="178">
        <v>0</v>
      </c>
      <c r="R129" s="178">
        <v>0</v>
      </c>
      <c r="S129" s="181">
        <v>1</v>
      </c>
      <c r="T129" s="178">
        <v>0</v>
      </c>
      <c r="U129" s="178">
        <v>0</v>
      </c>
      <c r="V129" s="177" t="s">
        <v>243</v>
      </c>
      <c r="W129" s="178">
        <v>0</v>
      </c>
      <c r="X129" s="178">
        <v>0</v>
      </c>
      <c r="Y129" s="178">
        <v>0</v>
      </c>
      <c r="Z129" s="181">
        <v>1</v>
      </c>
      <c r="AA129" s="178">
        <v>0</v>
      </c>
      <c r="AB129" s="178">
        <v>0</v>
      </c>
      <c r="AC129" s="177" t="s">
        <v>243</v>
      </c>
      <c r="AD129" s="178">
        <v>0</v>
      </c>
      <c r="AE129" s="178">
        <v>0</v>
      </c>
      <c r="AF129" s="178">
        <v>0</v>
      </c>
      <c r="AG129" s="181">
        <v>1</v>
      </c>
      <c r="AH129" s="178">
        <v>0</v>
      </c>
      <c r="AI129" s="178">
        <v>0</v>
      </c>
      <c r="AJ129" s="177" t="s">
        <v>356</v>
      </c>
      <c r="AK129" s="178">
        <v>0</v>
      </c>
      <c r="AL129" s="178">
        <v>0</v>
      </c>
      <c r="AM129" s="178">
        <v>0</v>
      </c>
      <c r="AN129" s="181">
        <v>1</v>
      </c>
      <c r="AO129" s="178">
        <v>0</v>
      </c>
      <c r="AP129" s="178">
        <v>0</v>
      </c>
      <c r="AQ129" s="177" t="s">
        <v>243</v>
      </c>
      <c r="AR129" s="178">
        <v>0</v>
      </c>
      <c r="AS129" s="178">
        <v>0</v>
      </c>
      <c r="AT129" s="178">
        <v>0</v>
      </c>
      <c r="AU129" s="181">
        <v>1</v>
      </c>
      <c r="AV129" s="178">
        <v>0</v>
      </c>
      <c r="AW129" s="178">
        <v>0</v>
      </c>
      <c r="AX129" s="177" t="s">
        <v>243</v>
      </c>
      <c r="AY129" s="178">
        <v>0</v>
      </c>
      <c r="AZ129" s="178">
        <v>0</v>
      </c>
      <c r="BA129" s="178">
        <v>0</v>
      </c>
      <c r="BB129" s="181">
        <v>1</v>
      </c>
      <c r="BC129" s="178">
        <v>0</v>
      </c>
      <c r="BD129" s="178">
        <v>0</v>
      </c>
      <c r="BE129" s="177" t="s">
        <v>291</v>
      </c>
      <c r="BF129" s="178">
        <v>0</v>
      </c>
      <c r="BG129" s="178">
        <v>0</v>
      </c>
      <c r="BH129" s="178">
        <v>0</v>
      </c>
      <c r="BI129" s="181">
        <v>1</v>
      </c>
      <c r="BJ129" s="178">
        <v>0</v>
      </c>
      <c r="BK129" s="178">
        <v>0</v>
      </c>
      <c r="BL129" s="179" t="s">
        <v>646</v>
      </c>
      <c r="BM129" s="178">
        <v>0</v>
      </c>
      <c r="BN129" s="178">
        <v>0</v>
      </c>
      <c r="BO129" s="178">
        <v>0</v>
      </c>
      <c r="BP129" s="181">
        <v>1</v>
      </c>
      <c r="BQ129" s="178">
        <v>0</v>
      </c>
      <c r="BR129" s="178">
        <v>0</v>
      </c>
    </row>
    <row r="130" spans="1:70" x14ac:dyDescent="0.25">
      <c r="A130" s="177" t="s">
        <v>288</v>
      </c>
      <c r="B130" s="178">
        <v>0</v>
      </c>
      <c r="C130" s="178">
        <v>0</v>
      </c>
      <c r="D130" s="178">
        <v>0</v>
      </c>
      <c r="E130" s="181">
        <v>1</v>
      </c>
      <c r="F130" s="178">
        <v>0</v>
      </c>
      <c r="G130" s="178">
        <v>0</v>
      </c>
      <c r="H130" s="177" t="s">
        <v>288</v>
      </c>
      <c r="I130" s="178">
        <v>0</v>
      </c>
      <c r="J130" s="178">
        <v>0</v>
      </c>
      <c r="K130" s="178">
        <v>0</v>
      </c>
      <c r="L130" s="181">
        <v>1</v>
      </c>
      <c r="M130" s="178">
        <v>0</v>
      </c>
      <c r="N130" s="178">
        <v>0</v>
      </c>
      <c r="O130" s="177" t="s">
        <v>229</v>
      </c>
      <c r="P130" s="178">
        <v>0</v>
      </c>
      <c r="Q130" s="178">
        <v>0</v>
      </c>
      <c r="R130" s="178">
        <v>0</v>
      </c>
      <c r="S130" s="181">
        <v>1</v>
      </c>
      <c r="T130" s="178">
        <v>0</v>
      </c>
      <c r="U130" s="178">
        <v>0</v>
      </c>
      <c r="V130" s="177" t="s">
        <v>288</v>
      </c>
      <c r="W130" s="178">
        <v>0</v>
      </c>
      <c r="X130" s="178">
        <v>0</v>
      </c>
      <c r="Y130" s="178">
        <v>0</v>
      </c>
      <c r="Z130" s="181">
        <v>1</v>
      </c>
      <c r="AA130" s="178">
        <v>0</v>
      </c>
      <c r="AB130" s="178">
        <v>0</v>
      </c>
      <c r="AC130" s="177" t="s">
        <v>288</v>
      </c>
      <c r="AD130" s="178">
        <v>0</v>
      </c>
      <c r="AE130" s="178">
        <v>0</v>
      </c>
      <c r="AF130" s="178">
        <v>0</v>
      </c>
      <c r="AG130" s="181">
        <v>1</v>
      </c>
      <c r="AH130" s="178">
        <v>0</v>
      </c>
      <c r="AI130" s="178">
        <v>0</v>
      </c>
      <c r="AJ130" s="179" t="s">
        <v>644</v>
      </c>
      <c r="AK130" s="178">
        <v>0</v>
      </c>
      <c r="AL130" s="178">
        <v>0</v>
      </c>
      <c r="AM130" s="178">
        <v>0</v>
      </c>
      <c r="AN130" s="181">
        <v>1</v>
      </c>
      <c r="AO130" s="178">
        <v>0</v>
      </c>
      <c r="AP130" s="178">
        <v>0</v>
      </c>
      <c r="AQ130" s="177" t="s">
        <v>288</v>
      </c>
      <c r="AR130" s="178">
        <v>0</v>
      </c>
      <c r="AS130" s="178">
        <v>0</v>
      </c>
      <c r="AT130" s="178">
        <v>0</v>
      </c>
      <c r="AU130" s="181">
        <v>1</v>
      </c>
      <c r="AV130" s="178">
        <v>0</v>
      </c>
      <c r="AW130" s="178">
        <v>0</v>
      </c>
      <c r="AX130" s="177" t="s">
        <v>288</v>
      </c>
      <c r="AY130" s="178">
        <v>0</v>
      </c>
      <c r="AZ130" s="178">
        <v>0</v>
      </c>
      <c r="BA130" s="178">
        <v>0</v>
      </c>
      <c r="BB130" s="181">
        <v>1</v>
      </c>
      <c r="BC130" s="178">
        <v>0</v>
      </c>
      <c r="BD130" s="178">
        <v>0</v>
      </c>
      <c r="BE130" s="177" t="s">
        <v>277</v>
      </c>
      <c r="BF130" s="178">
        <v>0</v>
      </c>
      <c r="BG130" s="178">
        <v>0</v>
      </c>
      <c r="BH130" s="178">
        <v>0</v>
      </c>
      <c r="BI130" s="181">
        <v>1</v>
      </c>
      <c r="BJ130" s="178">
        <v>0</v>
      </c>
      <c r="BK130" s="178">
        <v>0</v>
      </c>
      <c r="BL130" s="177" t="s">
        <v>648</v>
      </c>
      <c r="BM130" s="178">
        <v>0</v>
      </c>
      <c r="BN130" s="178">
        <v>0</v>
      </c>
      <c r="BO130" s="178">
        <v>0</v>
      </c>
      <c r="BP130" s="181">
        <v>1</v>
      </c>
      <c r="BQ130" s="178">
        <v>0</v>
      </c>
      <c r="BR130" s="178">
        <v>0</v>
      </c>
    </row>
    <row r="131" spans="1:70" x14ac:dyDescent="0.25">
      <c r="A131" s="177" t="s">
        <v>367</v>
      </c>
      <c r="B131" s="178">
        <v>0</v>
      </c>
      <c r="C131" s="178">
        <v>0</v>
      </c>
      <c r="D131" s="178">
        <v>0</v>
      </c>
      <c r="E131" s="181">
        <v>1</v>
      </c>
      <c r="F131" s="178">
        <v>0</v>
      </c>
      <c r="G131" s="178">
        <v>0</v>
      </c>
      <c r="H131" s="177" t="s">
        <v>367</v>
      </c>
      <c r="I131" s="178">
        <v>0</v>
      </c>
      <c r="J131" s="178">
        <v>0</v>
      </c>
      <c r="K131" s="178">
        <v>0</v>
      </c>
      <c r="L131" s="181">
        <v>1</v>
      </c>
      <c r="M131" s="178">
        <v>0</v>
      </c>
      <c r="N131" s="178">
        <v>0</v>
      </c>
      <c r="O131" s="177" t="s">
        <v>238</v>
      </c>
      <c r="P131" s="178">
        <v>0</v>
      </c>
      <c r="Q131" s="178">
        <v>0</v>
      </c>
      <c r="R131" s="178">
        <v>0</v>
      </c>
      <c r="S131" s="181">
        <v>1</v>
      </c>
      <c r="T131" s="178">
        <v>0</v>
      </c>
      <c r="U131" s="178">
        <v>0</v>
      </c>
      <c r="V131" s="177" t="s">
        <v>367</v>
      </c>
      <c r="W131" s="178">
        <v>0</v>
      </c>
      <c r="X131" s="178">
        <v>0</v>
      </c>
      <c r="Y131" s="178">
        <v>0</v>
      </c>
      <c r="Z131" s="181">
        <v>1</v>
      </c>
      <c r="AA131" s="178">
        <v>0</v>
      </c>
      <c r="AB131" s="178">
        <v>0</v>
      </c>
      <c r="AC131" s="177" t="s">
        <v>367</v>
      </c>
      <c r="AD131" s="178">
        <v>0</v>
      </c>
      <c r="AE131" s="178">
        <v>0</v>
      </c>
      <c r="AF131" s="178">
        <v>0</v>
      </c>
      <c r="AG131" s="181">
        <v>1</v>
      </c>
      <c r="AH131" s="178">
        <v>0</v>
      </c>
      <c r="AI131" s="178">
        <v>0</v>
      </c>
      <c r="AJ131" s="179" t="s">
        <v>645</v>
      </c>
      <c r="AK131" s="178">
        <v>0</v>
      </c>
      <c r="AL131" s="178">
        <v>0</v>
      </c>
      <c r="AM131" s="178">
        <v>0</v>
      </c>
      <c r="AN131" s="181">
        <v>1</v>
      </c>
      <c r="AO131" s="178">
        <v>0</v>
      </c>
      <c r="AP131" s="178">
        <v>0</v>
      </c>
      <c r="AQ131" s="177" t="s">
        <v>367</v>
      </c>
      <c r="AR131" s="178">
        <v>0</v>
      </c>
      <c r="AS131" s="178">
        <v>0</v>
      </c>
      <c r="AT131" s="178">
        <v>0</v>
      </c>
      <c r="AU131" s="181">
        <v>1</v>
      </c>
      <c r="AV131" s="178">
        <v>0</v>
      </c>
      <c r="AW131" s="178">
        <v>0</v>
      </c>
      <c r="AX131" s="177" t="s">
        <v>367</v>
      </c>
      <c r="AY131" s="178">
        <v>0</v>
      </c>
      <c r="AZ131" s="178">
        <v>0</v>
      </c>
      <c r="BA131" s="178">
        <v>0</v>
      </c>
      <c r="BB131" s="181">
        <v>1</v>
      </c>
      <c r="BC131" s="178">
        <v>0</v>
      </c>
      <c r="BD131" s="178">
        <v>0</v>
      </c>
      <c r="BE131" s="177" t="s">
        <v>357</v>
      </c>
      <c r="BF131" s="178">
        <v>0</v>
      </c>
      <c r="BG131" s="178">
        <v>0</v>
      </c>
      <c r="BH131" s="178">
        <v>0</v>
      </c>
      <c r="BI131" s="181">
        <v>1</v>
      </c>
      <c r="BJ131" s="178">
        <v>0</v>
      </c>
      <c r="BK131" s="178">
        <v>0</v>
      </c>
      <c r="BL131" s="177" t="s">
        <v>217</v>
      </c>
      <c r="BM131" s="178">
        <v>0</v>
      </c>
      <c r="BN131" s="178">
        <v>0</v>
      </c>
      <c r="BO131" s="178">
        <v>0</v>
      </c>
      <c r="BP131" s="181">
        <v>1</v>
      </c>
      <c r="BQ131" s="178">
        <v>0</v>
      </c>
      <c r="BR131" s="178">
        <v>0</v>
      </c>
    </row>
    <row r="132" spans="1:70" x14ac:dyDescent="0.25">
      <c r="A132" s="177" t="s">
        <v>299</v>
      </c>
      <c r="B132" s="178">
        <v>0</v>
      </c>
      <c r="C132" s="178">
        <v>0</v>
      </c>
      <c r="D132" s="178">
        <v>0</v>
      </c>
      <c r="E132" s="181">
        <v>1</v>
      </c>
      <c r="F132" s="178">
        <v>0</v>
      </c>
      <c r="G132" s="178">
        <v>0</v>
      </c>
      <c r="H132" s="177" t="s">
        <v>299</v>
      </c>
      <c r="I132" s="178">
        <v>0</v>
      </c>
      <c r="J132" s="178">
        <v>0</v>
      </c>
      <c r="K132" s="178">
        <v>0</v>
      </c>
      <c r="L132" s="181">
        <v>1</v>
      </c>
      <c r="M132" s="178">
        <v>0</v>
      </c>
      <c r="N132" s="178">
        <v>0</v>
      </c>
      <c r="O132" s="177" t="s">
        <v>243</v>
      </c>
      <c r="P132" s="178">
        <v>0</v>
      </c>
      <c r="Q132" s="178">
        <v>0</v>
      </c>
      <c r="R132" s="178">
        <v>0</v>
      </c>
      <c r="S132" s="181">
        <v>1</v>
      </c>
      <c r="T132" s="178">
        <v>0</v>
      </c>
      <c r="U132" s="178">
        <v>0</v>
      </c>
      <c r="V132" s="177" t="s">
        <v>299</v>
      </c>
      <c r="W132" s="178">
        <v>0</v>
      </c>
      <c r="X132" s="178">
        <v>0</v>
      </c>
      <c r="Y132" s="178">
        <v>0</v>
      </c>
      <c r="Z132" s="181">
        <v>1</v>
      </c>
      <c r="AA132" s="178">
        <v>0</v>
      </c>
      <c r="AB132" s="178">
        <v>0</v>
      </c>
      <c r="AC132" s="177" t="s">
        <v>299</v>
      </c>
      <c r="AD132" s="178">
        <v>0</v>
      </c>
      <c r="AE132" s="178">
        <v>0</v>
      </c>
      <c r="AF132" s="178">
        <v>0</v>
      </c>
      <c r="AG132" s="181">
        <v>1</v>
      </c>
      <c r="AH132" s="178">
        <v>0</v>
      </c>
      <c r="AI132" s="178">
        <v>0</v>
      </c>
      <c r="AJ132" s="179" t="s">
        <v>646</v>
      </c>
      <c r="AK132" s="178">
        <v>0</v>
      </c>
      <c r="AL132" s="178">
        <v>0</v>
      </c>
      <c r="AM132" s="178">
        <v>0</v>
      </c>
      <c r="AN132" s="181">
        <v>1</v>
      </c>
      <c r="AO132" s="178">
        <v>0</v>
      </c>
      <c r="AP132" s="178">
        <v>0</v>
      </c>
      <c r="AQ132" s="177" t="s">
        <v>299</v>
      </c>
      <c r="AR132" s="178">
        <v>0</v>
      </c>
      <c r="AS132" s="178">
        <v>0</v>
      </c>
      <c r="AT132" s="178">
        <v>0</v>
      </c>
      <c r="AU132" s="181">
        <v>1</v>
      </c>
      <c r="AV132" s="178">
        <v>0</v>
      </c>
      <c r="AW132" s="178">
        <v>0</v>
      </c>
      <c r="AX132" s="177" t="s">
        <v>299</v>
      </c>
      <c r="AY132" s="178">
        <v>0</v>
      </c>
      <c r="AZ132" s="178">
        <v>0</v>
      </c>
      <c r="BA132" s="178">
        <v>0</v>
      </c>
      <c r="BB132" s="181">
        <v>1</v>
      </c>
      <c r="BC132" s="178">
        <v>0</v>
      </c>
      <c r="BD132" s="178">
        <v>0</v>
      </c>
      <c r="BE132" s="177" t="s">
        <v>649</v>
      </c>
      <c r="BF132" s="178">
        <v>0</v>
      </c>
      <c r="BG132" s="178">
        <v>0</v>
      </c>
      <c r="BH132" s="178">
        <v>0</v>
      </c>
      <c r="BI132" s="181">
        <v>1</v>
      </c>
      <c r="BJ132" s="178">
        <v>0</v>
      </c>
      <c r="BK132" s="178">
        <v>0</v>
      </c>
      <c r="BL132" s="177" t="s">
        <v>291</v>
      </c>
      <c r="BM132" s="178">
        <v>0</v>
      </c>
      <c r="BN132" s="178">
        <v>0</v>
      </c>
      <c r="BO132" s="178">
        <v>0</v>
      </c>
      <c r="BP132" s="181">
        <v>1</v>
      </c>
      <c r="BQ132" s="178">
        <v>0</v>
      </c>
      <c r="BR132" s="178">
        <v>0</v>
      </c>
    </row>
    <row r="133" spans="1:70" x14ac:dyDescent="0.25">
      <c r="A133" s="177" t="s">
        <v>374</v>
      </c>
      <c r="B133" s="178">
        <v>0</v>
      </c>
      <c r="C133" s="178">
        <v>0</v>
      </c>
      <c r="D133" s="178">
        <v>0</v>
      </c>
      <c r="E133" s="181">
        <v>1</v>
      </c>
      <c r="F133" s="178">
        <v>0</v>
      </c>
      <c r="G133" s="178">
        <v>0</v>
      </c>
      <c r="H133" s="177" t="s">
        <v>374</v>
      </c>
      <c r="I133" s="178">
        <v>0</v>
      </c>
      <c r="J133" s="178">
        <v>0</v>
      </c>
      <c r="K133" s="178">
        <v>0</v>
      </c>
      <c r="L133" s="181">
        <v>1</v>
      </c>
      <c r="M133" s="178">
        <v>0</v>
      </c>
      <c r="N133" s="178">
        <v>0</v>
      </c>
      <c r="O133" s="177" t="s">
        <v>367</v>
      </c>
      <c r="P133" s="178">
        <v>0</v>
      </c>
      <c r="Q133" s="178">
        <v>0</v>
      </c>
      <c r="R133" s="178">
        <v>0</v>
      </c>
      <c r="S133" s="181">
        <v>1</v>
      </c>
      <c r="T133" s="178">
        <v>0</v>
      </c>
      <c r="U133" s="178">
        <v>0</v>
      </c>
      <c r="V133" s="177" t="s">
        <v>374</v>
      </c>
      <c r="W133" s="178">
        <v>0</v>
      </c>
      <c r="X133" s="178">
        <v>0</v>
      </c>
      <c r="Y133" s="178">
        <v>0</v>
      </c>
      <c r="Z133" s="181">
        <v>1</v>
      </c>
      <c r="AA133" s="178">
        <v>0</v>
      </c>
      <c r="AB133" s="178">
        <v>0</v>
      </c>
      <c r="AC133" s="177" t="s">
        <v>374</v>
      </c>
      <c r="AD133" s="178">
        <v>0</v>
      </c>
      <c r="AE133" s="178">
        <v>0</v>
      </c>
      <c r="AF133" s="178">
        <v>0</v>
      </c>
      <c r="AG133" s="181">
        <v>1</v>
      </c>
      <c r="AH133" s="178">
        <v>0</v>
      </c>
      <c r="AI133" s="178">
        <v>0</v>
      </c>
      <c r="AJ133" s="177" t="s">
        <v>648</v>
      </c>
      <c r="AK133" s="178">
        <v>0</v>
      </c>
      <c r="AL133" s="178">
        <v>0</v>
      </c>
      <c r="AM133" s="178">
        <v>0</v>
      </c>
      <c r="AN133" s="181">
        <v>1</v>
      </c>
      <c r="AO133" s="178">
        <v>0</v>
      </c>
      <c r="AP133" s="178">
        <v>0</v>
      </c>
      <c r="AQ133" s="177" t="s">
        <v>374</v>
      </c>
      <c r="AR133" s="178">
        <v>0</v>
      </c>
      <c r="AS133" s="178">
        <v>0</v>
      </c>
      <c r="AT133" s="178">
        <v>0</v>
      </c>
      <c r="AU133" s="181">
        <v>1</v>
      </c>
      <c r="AV133" s="178">
        <v>0</v>
      </c>
      <c r="AW133" s="178">
        <v>0</v>
      </c>
      <c r="AX133" s="177" t="s">
        <v>374</v>
      </c>
      <c r="AY133" s="178">
        <v>0</v>
      </c>
      <c r="AZ133" s="178">
        <v>0</v>
      </c>
      <c r="BA133" s="178">
        <v>0</v>
      </c>
      <c r="BB133" s="181">
        <v>1</v>
      </c>
      <c r="BC133" s="178">
        <v>0</v>
      </c>
      <c r="BD133" s="178">
        <v>0</v>
      </c>
      <c r="BE133" s="177" t="s">
        <v>358</v>
      </c>
      <c r="BF133" s="178">
        <v>0</v>
      </c>
      <c r="BG133" s="178">
        <v>0</v>
      </c>
      <c r="BH133" s="178">
        <v>0</v>
      </c>
      <c r="BI133" s="181">
        <v>1</v>
      </c>
      <c r="BJ133" s="178">
        <v>0</v>
      </c>
      <c r="BK133" s="178">
        <v>0</v>
      </c>
      <c r="BL133" s="177" t="s">
        <v>277</v>
      </c>
      <c r="BM133" s="178">
        <v>0</v>
      </c>
      <c r="BN133" s="178">
        <v>0</v>
      </c>
      <c r="BO133" s="178">
        <v>0</v>
      </c>
      <c r="BP133" s="181">
        <v>1</v>
      </c>
      <c r="BQ133" s="178">
        <v>0</v>
      </c>
      <c r="BR133" s="178">
        <v>0</v>
      </c>
    </row>
    <row r="134" spans="1:70" x14ac:dyDescent="0.25">
      <c r="A134" s="177" t="s">
        <v>298</v>
      </c>
      <c r="B134" s="178">
        <v>0</v>
      </c>
      <c r="C134" s="178">
        <v>0</v>
      </c>
      <c r="D134" s="178">
        <v>0</v>
      </c>
      <c r="E134" s="181">
        <v>1</v>
      </c>
      <c r="F134" s="178">
        <v>0</v>
      </c>
      <c r="G134" s="178">
        <v>0</v>
      </c>
      <c r="H134" s="177" t="s">
        <v>298</v>
      </c>
      <c r="I134" s="178">
        <v>0</v>
      </c>
      <c r="J134" s="178">
        <v>0</v>
      </c>
      <c r="K134" s="178">
        <v>0</v>
      </c>
      <c r="L134" s="181">
        <v>1</v>
      </c>
      <c r="M134" s="178">
        <v>0</v>
      </c>
      <c r="N134" s="178">
        <v>0</v>
      </c>
      <c r="O134" s="177" t="s">
        <v>299</v>
      </c>
      <c r="P134" s="178">
        <v>0</v>
      </c>
      <c r="Q134" s="178">
        <v>0</v>
      </c>
      <c r="R134" s="178">
        <v>0</v>
      </c>
      <c r="S134" s="181">
        <v>1</v>
      </c>
      <c r="T134" s="178">
        <v>0</v>
      </c>
      <c r="U134" s="178">
        <v>0</v>
      </c>
      <c r="V134" s="177" t="s">
        <v>298</v>
      </c>
      <c r="W134" s="178">
        <v>0</v>
      </c>
      <c r="X134" s="178">
        <v>0</v>
      </c>
      <c r="Y134" s="178">
        <v>0</v>
      </c>
      <c r="Z134" s="181">
        <v>1</v>
      </c>
      <c r="AA134" s="178">
        <v>0</v>
      </c>
      <c r="AB134" s="178">
        <v>0</v>
      </c>
      <c r="AC134" s="177" t="s">
        <v>298</v>
      </c>
      <c r="AD134" s="178">
        <v>0</v>
      </c>
      <c r="AE134" s="178">
        <v>0</v>
      </c>
      <c r="AF134" s="178">
        <v>0</v>
      </c>
      <c r="AG134" s="181">
        <v>1</v>
      </c>
      <c r="AH134" s="178">
        <v>0</v>
      </c>
      <c r="AI134" s="178">
        <v>0</v>
      </c>
      <c r="AJ134" s="177" t="s">
        <v>217</v>
      </c>
      <c r="AK134" s="178">
        <v>0</v>
      </c>
      <c r="AL134" s="178">
        <v>0</v>
      </c>
      <c r="AM134" s="178">
        <v>0</v>
      </c>
      <c r="AN134" s="181">
        <v>1</v>
      </c>
      <c r="AO134" s="178">
        <v>0</v>
      </c>
      <c r="AP134" s="178">
        <v>0</v>
      </c>
      <c r="AQ134" s="177" t="s">
        <v>298</v>
      </c>
      <c r="AR134" s="178">
        <v>0</v>
      </c>
      <c r="AS134" s="178">
        <v>0</v>
      </c>
      <c r="AT134" s="178">
        <v>0</v>
      </c>
      <c r="AU134" s="181">
        <v>1</v>
      </c>
      <c r="AV134" s="178">
        <v>0</v>
      </c>
      <c r="AW134" s="178">
        <v>0</v>
      </c>
      <c r="AX134" s="177" t="s">
        <v>298</v>
      </c>
      <c r="AY134" s="178">
        <v>0</v>
      </c>
      <c r="AZ134" s="178">
        <v>0</v>
      </c>
      <c r="BA134" s="178">
        <v>0</v>
      </c>
      <c r="BB134" s="181">
        <v>1</v>
      </c>
      <c r="BC134" s="178">
        <v>0</v>
      </c>
      <c r="BD134" s="178">
        <v>0</v>
      </c>
      <c r="BE134" s="177" t="s">
        <v>361</v>
      </c>
      <c r="BF134" s="178">
        <v>0</v>
      </c>
      <c r="BG134" s="178">
        <v>0</v>
      </c>
      <c r="BH134" s="178">
        <v>0</v>
      </c>
      <c r="BI134" s="181">
        <v>1</v>
      </c>
      <c r="BJ134" s="178">
        <v>0</v>
      </c>
      <c r="BK134" s="178">
        <v>0</v>
      </c>
      <c r="BL134" s="177" t="s">
        <v>357</v>
      </c>
      <c r="BM134" s="178">
        <v>0</v>
      </c>
      <c r="BN134" s="178">
        <v>0</v>
      </c>
      <c r="BO134" s="178">
        <v>0</v>
      </c>
      <c r="BP134" s="181">
        <v>1</v>
      </c>
      <c r="BQ134" s="178">
        <v>0</v>
      </c>
      <c r="BR134" s="178">
        <v>0</v>
      </c>
    </row>
    <row r="135" spans="1:70" x14ac:dyDescent="0.25">
      <c r="A135" s="177" t="s">
        <v>273</v>
      </c>
      <c r="B135" s="178">
        <v>0</v>
      </c>
      <c r="C135" s="178">
        <v>0</v>
      </c>
      <c r="D135" s="178">
        <v>0</v>
      </c>
      <c r="E135" s="181">
        <v>1</v>
      </c>
      <c r="F135" s="178">
        <v>0</v>
      </c>
      <c r="G135" s="178">
        <v>0</v>
      </c>
      <c r="H135" s="177" t="s">
        <v>273</v>
      </c>
      <c r="I135" s="178">
        <v>0</v>
      </c>
      <c r="J135" s="178">
        <v>0</v>
      </c>
      <c r="K135" s="178">
        <v>0</v>
      </c>
      <c r="L135" s="181">
        <v>1</v>
      </c>
      <c r="M135" s="178">
        <v>0</v>
      </c>
      <c r="N135" s="178">
        <v>0</v>
      </c>
      <c r="O135" s="177" t="s">
        <v>374</v>
      </c>
      <c r="P135" s="178">
        <v>0</v>
      </c>
      <c r="Q135" s="178">
        <v>0</v>
      </c>
      <c r="R135" s="178">
        <v>0</v>
      </c>
      <c r="S135" s="181">
        <v>1</v>
      </c>
      <c r="T135" s="178">
        <v>0</v>
      </c>
      <c r="U135" s="178">
        <v>0</v>
      </c>
      <c r="V135" s="177" t="s">
        <v>273</v>
      </c>
      <c r="W135" s="178">
        <v>0</v>
      </c>
      <c r="X135" s="178">
        <v>0</v>
      </c>
      <c r="Y135" s="178">
        <v>0</v>
      </c>
      <c r="Z135" s="181">
        <v>1</v>
      </c>
      <c r="AA135" s="178">
        <v>0</v>
      </c>
      <c r="AB135" s="178">
        <v>0</v>
      </c>
      <c r="AC135" s="177" t="s">
        <v>273</v>
      </c>
      <c r="AD135" s="178">
        <v>0</v>
      </c>
      <c r="AE135" s="178">
        <v>0</v>
      </c>
      <c r="AF135" s="178">
        <v>0</v>
      </c>
      <c r="AG135" s="181">
        <v>1</v>
      </c>
      <c r="AH135" s="178">
        <v>0</v>
      </c>
      <c r="AI135" s="178">
        <v>0</v>
      </c>
      <c r="AJ135" s="177" t="s">
        <v>291</v>
      </c>
      <c r="AK135" s="178">
        <v>0</v>
      </c>
      <c r="AL135" s="178">
        <v>0</v>
      </c>
      <c r="AM135" s="178">
        <v>0</v>
      </c>
      <c r="AN135" s="181">
        <v>1</v>
      </c>
      <c r="AO135" s="178">
        <v>0</v>
      </c>
      <c r="AP135" s="178">
        <v>0</v>
      </c>
      <c r="AQ135" s="177" t="s">
        <v>273</v>
      </c>
      <c r="AR135" s="178">
        <v>0</v>
      </c>
      <c r="AS135" s="178">
        <v>0</v>
      </c>
      <c r="AT135" s="178">
        <v>0</v>
      </c>
      <c r="AU135" s="181">
        <v>1</v>
      </c>
      <c r="AV135" s="178">
        <v>0</v>
      </c>
      <c r="AW135" s="178">
        <v>0</v>
      </c>
      <c r="AX135" s="177" t="s">
        <v>273</v>
      </c>
      <c r="AY135" s="178">
        <v>0</v>
      </c>
      <c r="AZ135" s="178">
        <v>0</v>
      </c>
      <c r="BA135" s="178">
        <v>0</v>
      </c>
      <c r="BB135" s="181">
        <v>1</v>
      </c>
      <c r="BC135" s="178">
        <v>0</v>
      </c>
      <c r="BD135" s="178">
        <v>0</v>
      </c>
      <c r="BE135" s="177" t="s">
        <v>288</v>
      </c>
      <c r="BF135" s="178">
        <v>0</v>
      </c>
      <c r="BG135" s="178">
        <v>0</v>
      </c>
      <c r="BH135" s="178">
        <v>0</v>
      </c>
      <c r="BI135" s="181">
        <v>1</v>
      </c>
      <c r="BJ135" s="178">
        <v>0</v>
      </c>
      <c r="BK135" s="178">
        <v>0</v>
      </c>
      <c r="BL135" s="177" t="s">
        <v>649</v>
      </c>
      <c r="BM135" s="178">
        <v>0</v>
      </c>
      <c r="BN135" s="178">
        <v>0</v>
      </c>
      <c r="BO135" s="178">
        <v>0</v>
      </c>
      <c r="BP135" s="181">
        <v>1</v>
      </c>
      <c r="BQ135" s="178">
        <v>0</v>
      </c>
      <c r="BR135" s="178">
        <v>0</v>
      </c>
    </row>
    <row r="136" spans="1:70" x14ac:dyDescent="0.25">
      <c r="A136" s="177" t="s">
        <v>264</v>
      </c>
      <c r="B136" s="178">
        <v>0</v>
      </c>
      <c r="C136" s="178">
        <v>0</v>
      </c>
      <c r="D136" s="178">
        <v>0</v>
      </c>
      <c r="E136" s="181">
        <v>1</v>
      </c>
      <c r="F136" s="178">
        <v>0</v>
      </c>
      <c r="G136" s="178">
        <v>0</v>
      </c>
      <c r="H136" s="177" t="s">
        <v>264</v>
      </c>
      <c r="I136" s="178">
        <v>0</v>
      </c>
      <c r="J136" s="178">
        <v>0</v>
      </c>
      <c r="K136" s="178">
        <v>0</v>
      </c>
      <c r="L136" s="181">
        <v>1</v>
      </c>
      <c r="M136" s="178">
        <v>0</v>
      </c>
      <c r="N136" s="178">
        <v>0</v>
      </c>
      <c r="O136" s="177" t="s">
        <v>298</v>
      </c>
      <c r="P136" s="178">
        <v>0</v>
      </c>
      <c r="Q136" s="178">
        <v>0</v>
      </c>
      <c r="R136" s="178">
        <v>0</v>
      </c>
      <c r="S136" s="181">
        <v>1</v>
      </c>
      <c r="T136" s="178">
        <v>0</v>
      </c>
      <c r="U136" s="178">
        <v>0</v>
      </c>
      <c r="V136" s="177" t="s">
        <v>264</v>
      </c>
      <c r="W136" s="178">
        <v>0</v>
      </c>
      <c r="X136" s="178">
        <v>0</v>
      </c>
      <c r="Y136" s="178">
        <v>0</v>
      </c>
      <c r="Z136" s="181">
        <v>1</v>
      </c>
      <c r="AA136" s="178">
        <v>0</v>
      </c>
      <c r="AB136" s="178">
        <v>0</v>
      </c>
      <c r="AC136" s="177" t="s">
        <v>264</v>
      </c>
      <c r="AD136" s="178">
        <v>0</v>
      </c>
      <c r="AE136" s="178">
        <v>0</v>
      </c>
      <c r="AF136" s="178">
        <v>0</v>
      </c>
      <c r="AG136" s="181">
        <v>1</v>
      </c>
      <c r="AH136" s="178">
        <v>0</v>
      </c>
      <c r="AI136" s="178">
        <v>0</v>
      </c>
      <c r="AJ136" s="177" t="s">
        <v>277</v>
      </c>
      <c r="AK136" s="178">
        <v>0</v>
      </c>
      <c r="AL136" s="178">
        <v>0</v>
      </c>
      <c r="AM136" s="178">
        <v>0</v>
      </c>
      <c r="AN136" s="181">
        <v>1</v>
      </c>
      <c r="AO136" s="178">
        <v>0</v>
      </c>
      <c r="AP136" s="178">
        <v>0</v>
      </c>
      <c r="AQ136" s="177" t="s">
        <v>264</v>
      </c>
      <c r="AR136" s="178">
        <v>0</v>
      </c>
      <c r="AS136" s="178">
        <v>0</v>
      </c>
      <c r="AT136" s="178">
        <v>0</v>
      </c>
      <c r="AU136" s="181">
        <v>1</v>
      </c>
      <c r="AV136" s="178">
        <v>0</v>
      </c>
      <c r="AW136" s="178">
        <v>0</v>
      </c>
      <c r="AX136" s="177" t="s">
        <v>264</v>
      </c>
      <c r="AY136" s="178">
        <v>0</v>
      </c>
      <c r="AZ136" s="178">
        <v>0</v>
      </c>
      <c r="BA136" s="178">
        <v>0</v>
      </c>
      <c r="BB136" s="181">
        <v>1</v>
      </c>
      <c r="BC136" s="178">
        <v>0</v>
      </c>
      <c r="BD136" s="178">
        <v>0</v>
      </c>
      <c r="BE136" s="177" t="s">
        <v>367</v>
      </c>
      <c r="BF136" s="178">
        <v>0</v>
      </c>
      <c r="BG136" s="178">
        <v>0</v>
      </c>
      <c r="BH136" s="178">
        <v>0</v>
      </c>
      <c r="BI136" s="181">
        <v>1</v>
      </c>
      <c r="BJ136" s="178">
        <v>0</v>
      </c>
      <c r="BK136" s="178">
        <v>0</v>
      </c>
      <c r="BL136" s="177" t="s">
        <v>358</v>
      </c>
      <c r="BM136" s="178">
        <v>0</v>
      </c>
      <c r="BN136" s="178">
        <v>0</v>
      </c>
      <c r="BO136" s="178">
        <v>0</v>
      </c>
      <c r="BP136" s="181">
        <v>1</v>
      </c>
      <c r="BQ136" s="178">
        <v>0</v>
      </c>
      <c r="BR136" s="178">
        <v>0</v>
      </c>
    </row>
    <row r="137" spans="1:70" x14ac:dyDescent="0.25">
      <c r="A137" s="177" t="s">
        <v>377</v>
      </c>
      <c r="B137" s="178">
        <v>0</v>
      </c>
      <c r="C137" s="178">
        <v>0</v>
      </c>
      <c r="D137" s="178">
        <v>0</v>
      </c>
      <c r="E137" s="181">
        <v>1</v>
      </c>
      <c r="F137" s="178">
        <v>0</v>
      </c>
      <c r="G137" s="178">
        <v>0</v>
      </c>
      <c r="H137" s="177" t="s">
        <v>377</v>
      </c>
      <c r="I137" s="178">
        <v>0</v>
      </c>
      <c r="J137" s="178">
        <v>0</v>
      </c>
      <c r="K137" s="178">
        <v>0</v>
      </c>
      <c r="L137" s="181">
        <v>1</v>
      </c>
      <c r="M137" s="178">
        <v>0</v>
      </c>
      <c r="N137" s="178">
        <v>0</v>
      </c>
      <c r="O137" s="177" t="s">
        <v>377</v>
      </c>
      <c r="P137" s="178">
        <v>0</v>
      </c>
      <c r="Q137" s="178">
        <v>0</v>
      </c>
      <c r="R137" s="178">
        <v>0</v>
      </c>
      <c r="S137" s="181">
        <v>1</v>
      </c>
      <c r="T137" s="178">
        <v>0</v>
      </c>
      <c r="U137" s="178">
        <v>0</v>
      </c>
      <c r="V137" s="177" t="s">
        <v>377</v>
      </c>
      <c r="W137" s="178">
        <v>0</v>
      </c>
      <c r="X137" s="178">
        <v>0</v>
      </c>
      <c r="Y137" s="178">
        <v>0</v>
      </c>
      <c r="Z137" s="181">
        <v>1</v>
      </c>
      <c r="AA137" s="178">
        <v>0</v>
      </c>
      <c r="AB137" s="178">
        <v>0</v>
      </c>
      <c r="AC137" s="177" t="s">
        <v>377</v>
      </c>
      <c r="AD137" s="178">
        <v>0</v>
      </c>
      <c r="AE137" s="178">
        <v>0</v>
      </c>
      <c r="AF137" s="178">
        <v>0</v>
      </c>
      <c r="AG137" s="181">
        <v>1</v>
      </c>
      <c r="AH137" s="178">
        <v>0</v>
      </c>
      <c r="AI137" s="178">
        <v>0</v>
      </c>
      <c r="AJ137" s="177" t="s">
        <v>357</v>
      </c>
      <c r="AK137" s="178">
        <v>0</v>
      </c>
      <c r="AL137" s="178">
        <v>0</v>
      </c>
      <c r="AM137" s="178">
        <v>0</v>
      </c>
      <c r="AN137" s="181">
        <v>1</v>
      </c>
      <c r="AO137" s="178">
        <v>0</v>
      </c>
      <c r="AP137" s="178">
        <v>0</v>
      </c>
      <c r="AQ137" s="177" t="s">
        <v>377</v>
      </c>
      <c r="AR137" s="178">
        <v>0</v>
      </c>
      <c r="AS137" s="178">
        <v>0</v>
      </c>
      <c r="AT137" s="178">
        <v>0</v>
      </c>
      <c r="AU137" s="181">
        <v>1</v>
      </c>
      <c r="AV137" s="178">
        <v>0</v>
      </c>
      <c r="AW137" s="178">
        <v>0</v>
      </c>
      <c r="AX137" s="177" t="s">
        <v>377</v>
      </c>
      <c r="AY137" s="178">
        <v>0</v>
      </c>
      <c r="AZ137" s="178">
        <v>0</v>
      </c>
      <c r="BA137" s="178">
        <v>0</v>
      </c>
      <c r="BB137" s="181">
        <v>1</v>
      </c>
      <c r="BC137" s="178">
        <v>0</v>
      </c>
      <c r="BD137" s="178">
        <v>0</v>
      </c>
      <c r="BE137" s="177" t="s">
        <v>374</v>
      </c>
      <c r="BF137" s="178">
        <v>0</v>
      </c>
      <c r="BG137" s="178">
        <v>0</v>
      </c>
      <c r="BH137" s="178">
        <v>0</v>
      </c>
      <c r="BI137" s="181">
        <v>1</v>
      </c>
      <c r="BJ137" s="178">
        <v>0</v>
      </c>
      <c r="BK137" s="178">
        <v>0</v>
      </c>
      <c r="BL137" s="177" t="s">
        <v>361</v>
      </c>
      <c r="BM137" s="178">
        <v>0</v>
      </c>
      <c r="BN137" s="178">
        <v>0</v>
      </c>
      <c r="BO137" s="178">
        <v>0</v>
      </c>
      <c r="BP137" s="181">
        <v>1</v>
      </c>
      <c r="BQ137" s="178">
        <v>0</v>
      </c>
      <c r="BR137" s="178">
        <v>0</v>
      </c>
    </row>
    <row r="138" spans="1:70" x14ac:dyDescent="0.25">
      <c r="A138" s="177" t="s">
        <v>260</v>
      </c>
      <c r="B138" s="178">
        <v>0</v>
      </c>
      <c r="C138" s="178">
        <v>0</v>
      </c>
      <c r="D138" s="178">
        <v>0</v>
      </c>
      <c r="E138" s="181">
        <v>1</v>
      </c>
      <c r="F138" s="178">
        <v>0</v>
      </c>
      <c r="G138" s="178">
        <v>0</v>
      </c>
      <c r="H138" s="177" t="s">
        <v>260</v>
      </c>
      <c r="I138" s="178">
        <v>0</v>
      </c>
      <c r="J138" s="178">
        <v>0</v>
      </c>
      <c r="K138" s="178">
        <v>0</v>
      </c>
      <c r="L138" s="181">
        <v>1</v>
      </c>
      <c r="M138" s="178">
        <v>0</v>
      </c>
      <c r="N138" s="178">
        <v>0</v>
      </c>
      <c r="O138" s="177" t="s">
        <v>260</v>
      </c>
      <c r="P138" s="178">
        <v>0</v>
      </c>
      <c r="Q138" s="178">
        <v>0</v>
      </c>
      <c r="R138" s="178">
        <v>0</v>
      </c>
      <c r="S138" s="181">
        <v>1</v>
      </c>
      <c r="T138" s="178">
        <v>0</v>
      </c>
      <c r="U138" s="178">
        <v>0</v>
      </c>
      <c r="V138" s="177" t="s">
        <v>260</v>
      </c>
      <c r="W138" s="178">
        <v>0</v>
      </c>
      <c r="X138" s="178">
        <v>0</v>
      </c>
      <c r="Y138" s="178">
        <v>0</v>
      </c>
      <c r="Z138" s="181">
        <v>1</v>
      </c>
      <c r="AA138" s="178">
        <v>0</v>
      </c>
      <c r="AB138" s="178">
        <v>0</v>
      </c>
      <c r="AC138" s="177" t="s">
        <v>260</v>
      </c>
      <c r="AD138" s="178">
        <v>0</v>
      </c>
      <c r="AE138" s="178">
        <v>0</v>
      </c>
      <c r="AF138" s="178">
        <v>0</v>
      </c>
      <c r="AG138" s="181">
        <v>1</v>
      </c>
      <c r="AH138" s="178">
        <v>0</v>
      </c>
      <c r="AI138" s="178">
        <v>0</v>
      </c>
      <c r="AJ138" s="177" t="s">
        <v>649</v>
      </c>
      <c r="AK138" s="178">
        <v>0</v>
      </c>
      <c r="AL138" s="178">
        <v>0</v>
      </c>
      <c r="AM138" s="178">
        <v>0</v>
      </c>
      <c r="AN138" s="181">
        <v>1</v>
      </c>
      <c r="AO138" s="178">
        <v>0</v>
      </c>
      <c r="AP138" s="178">
        <v>0</v>
      </c>
      <c r="AQ138" s="177" t="s">
        <v>260</v>
      </c>
      <c r="AR138" s="178">
        <v>0</v>
      </c>
      <c r="AS138" s="178">
        <v>0</v>
      </c>
      <c r="AT138" s="178">
        <v>0</v>
      </c>
      <c r="AU138" s="181">
        <v>1</v>
      </c>
      <c r="AV138" s="178">
        <v>0</v>
      </c>
      <c r="AW138" s="178">
        <v>0</v>
      </c>
      <c r="AX138" s="177" t="s">
        <v>260</v>
      </c>
      <c r="AY138" s="178">
        <v>0</v>
      </c>
      <c r="AZ138" s="178">
        <v>0</v>
      </c>
      <c r="BA138" s="178">
        <v>0</v>
      </c>
      <c r="BB138" s="181">
        <v>1</v>
      </c>
      <c r="BC138" s="178">
        <v>0</v>
      </c>
      <c r="BD138" s="178">
        <v>0</v>
      </c>
      <c r="BE138" s="177" t="s">
        <v>273</v>
      </c>
      <c r="BF138" s="178">
        <v>0</v>
      </c>
      <c r="BG138" s="178">
        <v>0</v>
      </c>
      <c r="BH138" s="178">
        <v>0</v>
      </c>
      <c r="BI138" s="181">
        <v>1</v>
      </c>
      <c r="BJ138" s="178">
        <v>0</v>
      </c>
      <c r="BK138" s="178">
        <v>0</v>
      </c>
      <c r="BL138" s="177" t="s">
        <v>288</v>
      </c>
      <c r="BM138" s="178">
        <v>0</v>
      </c>
      <c r="BN138" s="178">
        <v>0</v>
      </c>
      <c r="BO138" s="178">
        <v>0</v>
      </c>
      <c r="BP138" s="181">
        <v>1</v>
      </c>
      <c r="BQ138" s="178">
        <v>0</v>
      </c>
      <c r="BR138" s="178">
        <v>0</v>
      </c>
    </row>
    <row r="139" spans="1:70" x14ac:dyDescent="0.25">
      <c r="A139" s="177" t="s">
        <v>879</v>
      </c>
      <c r="B139" s="178">
        <v>0</v>
      </c>
      <c r="C139" s="178">
        <v>0</v>
      </c>
      <c r="D139" s="178">
        <v>0</v>
      </c>
      <c r="E139" s="181">
        <v>1</v>
      </c>
      <c r="F139" s="178">
        <v>0</v>
      </c>
      <c r="G139" s="178">
        <v>0</v>
      </c>
      <c r="H139" s="177" t="s">
        <v>879</v>
      </c>
      <c r="I139" s="178">
        <v>0</v>
      </c>
      <c r="J139" s="178">
        <v>0</v>
      </c>
      <c r="K139" s="178">
        <v>0</v>
      </c>
      <c r="L139" s="181">
        <v>1</v>
      </c>
      <c r="M139" s="178">
        <v>0</v>
      </c>
      <c r="N139" s="178">
        <v>0</v>
      </c>
      <c r="O139" s="177" t="s">
        <v>879</v>
      </c>
      <c r="P139" s="178">
        <v>0</v>
      </c>
      <c r="Q139" s="178">
        <v>0</v>
      </c>
      <c r="R139" s="178">
        <v>0</v>
      </c>
      <c r="S139" s="181">
        <v>1</v>
      </c>
      <c r="T139" s="178">
        <v>0</v>
      </c>
      <c r="U139" s="178">
        <v>0</v>
      </c>
      <c r="V139" s="177" t="s">
        <v>879</v>
      </c>
      <c r="W139" s="178">
        <v>0</v>
      </c>
      <c r="X139" s="178">
        <v>0</v>
      </c>
      <c r="Y139" s="178">
        <v>0</v>
      </c>
      <c r="Z139" s="181">
        <v>1</v>
      </c>
      <c r="AA139" s="178">
        <v>0</v>
      </c>
      <c r="AB139" s="178">
        <v>0</v>
      </c>
      <c r="AC139" s="177" t="s">
        <v>879</v>
      </c>
      <c r="AD139" s="178">
        <v>0</v>
      </c>
      <c r="AE139" s="178">
        <v>0</v>
      </c>
      <c r="AF139" s="178">
        <v>0</v>
      </c>
      <c r="AG139" s="181">
        <v>1</v>
      </c>
      <c r="AH139" s="178">
        <v>0</v>
      </c>
      <c r="AI139" s="178">
        <v>0</v>
      </c>
      <c r="AJ139" s="177" t="s">
        <v>358</v>
      </c>
      <c r="AK139" s="178">
        <v>0</v>
      </c>
      <c r="AL139" s="178">
        <v>0</v>
      </c>
      <c r="AM139" s="178">
        <v>0</v>
      </c>
      <c r="AN139" s="181">
        <v>1</v>
      </c>
      <c r="AO139" s="178">
        <v>0</v>
      </c>
      <c r="AP139" s="178">
        <v>0</v>
      </c>
      <c r="AQ139" s="177" t="s">
        <v>879</v>
      </c>
      <c r="AR139" s="178">
        <v>0</v>
      </c>
      <c r="AS139" s="178">
        <v>0</v>
      </c>
      <c r="AT139" s="178">
        <v>0</v>
      </c>
      <c r="AU139" s="181">
        <v>1</v>
      </c>
      <c r="AV139" s="178">
        <v>0</v>
      </c>
      <c r="AW139" s="178">
        <v>0</v>
      </c>
      <c r="AX139" s="177" t="s">
        <v>879</v>
      </c>
      <c r="AY139" s="178">
        <v>0</v>
      </c>
      <c r="AZ139" s="178">
        <v>0</v>
      </c>
      <c r="BA139" s="178">
        <v>0</v>
      </c>
      <c r="BB139" s="181">
        <v>1</v>
      </c>
      <c r="BC139" s="178">
        <v>0</v>
      </c>
      <c r="BD139" s="178">
        <v>0</v>
      </c>
      <c r="BE139" s="177" t="s">
        <v>264</v>
      </c>
      <c r="BF139" s="178">
        <v>0</v>
      </c>
      <c r="BG139" s="178">
        <v>0</v>
      </c>
      <c r="BH139" s="178">
        <v>0</v>
      </c>
      <c r="BI139" s="181">
        <v>1</v>
      </c>
      <c r="BJ139" s="178">
        <v>0</v>
      </c>
      <c r="BK139" s="178">
        <v>0</v>
      </c>
      <c r="BL139" s="177" t="s">
        <v>367</v>
      </c>
      <c r="BM139" s="178">
        <v>0</v>
      </c>
      <c r="BN139" s="178">
        <v>0</v>
      </c>
      <c r="BO139" s="178">
        <v>0</v>
      </c>
      <c r="BP139" s="181">
        <v>1</v>
      </c>
      <c r="BQ139" s="178">
        <v>0</v>
      </c>
      <c r="BR139" s="178">
        <v>0</v>
      </c>
    </row>
    <row r="140" spans="1:70" x14ac:dyDescent="0.25">
      <c r="A140" s="177" t="s">
        <v>380</v>
      </c>
      <c r="B140" s="178">
        <v>0</v>
      </c>
      <c r="C140" s="178">
        <v>0</v>
      </c>
      <c r="D140" s="178">
        <v>0</v>
      </c>
      <c r="E140" s="181">
        <v>1</v>
      </c>
      <c r="F140" s="178">
        <v>0</v>
      </c>
      <c r="G140" s="178">
        <v>0</v>
      </c>
      <c r="H140" s="177" t="s">
        <v>380</v>
      </c>
      <c r="I140" s="178">
        <v>0</v>
      </c>
      <c r="J140" s="178">
        <v>0</v>
      </c>
      <c r="K140" s="178">
        <v>0</v>
      </c>
      <c r="L140" s="181">
        <v>1</v>
      </c>
      <c r="M140" s="178">
        <v>0</v>
      </c>
      <c r="N140" s="178">
        <v>0</v>
      </c>
      <c r="O140" s="177" t="s">
        <v>380</v>
      </c>
      <c r="P140" s="178">
        <v>0</v>
      </c>
      <c r="Q140" s="178">
        <v>0</v>
      </c>
      <c r="R140" s="178">
        <v>0</v>
      </c>
      <c r="S140" s="181">
        <v>1</v>
      </c>
      <c r="T140" s="178">
        <v>0</v>
      </c>
      <c r="U140" s="178">
        <v>0</v>
      </c>
      <c r="V140" s="177" t="s">
        <v>380</v>
      </c>
      <c r="W140" s="178">
        <v>0</v>
      </c>
      <c r="X140" s="178">
        <v>0</v>
      </c>
      <c r="Y140" s="178">
        <v>0</v>
      </c>
      <c r="Z140" s="181">
        <v>1</v>
      </c>
      <c r="AA140" s="178">
        <v>0</v>
      </c>
      <c r="AB140" s="178">
        <v>0</v>
      </c>
      <c r="AC140" s="177" t="s">
        <v>380</v>
      </c>
      <c r="AD140" s="178">
        <v>0</v>
      </c>
      <c r="AE140" s="178">
        <v>0</v>
      </c>
      <c r="AF140" s="178">
        <v>0</v>
      </c>
      <c r="AG140" s="181">
        <v>1</v>
      </c>
      <c r="AH140" s="178">
        <v>0</v>
      </c>
      <c r="AI140" s="178">
        <v>0</v>
      </c>
      <c r="AJ140" s="177" t="s">
        <v>361</v>
      </c>
      <c r="AK140" s="178">
        <v>0</v>
      </c>
      <c r="AL140" s="178">
        <v>0</v>
      </c>
      <c r="AM140" s="178">
        <v>0</v>
      </c>
      <c r="AN140" s="181">
        <v>1</v>
      </c>
      <c r="AO140" s="178">
        <v>0</v>
      </c>
      <c r="AP140" s="178">
        <v>0</v>
      </c>
      <c r="AQ140" s="177" t="s">
        <v>380</v>
      </c>
      <c r="AR140" s="178">
        <v>0</v>
      </c>
      <c r="AS140" s="178">
        <v>0</v>
      </c>
      <c r="AT140" s="178">
        <v>0</v>
      </c>
      <c r="AU140" s="181">
        <v>1</v>
      </c>
      <c r="AV140" s="178">
        <v>0</v>
      </c>
      <c r="AW140" s="178">
        <v>0</v>
      </c>
      <c r="AX140" s="177" t="s">
        <v>380</v>
      </c>
      <c r="AY140" s="178">
        <v>0</v>
      </c>
      <c r="AZ140" s="178">
        <v>0</v>
      </c>
      <c r="BA140" s="178">
        <v>0</v>
      </c>
      <c r="BB140" s="181">
        <v>1</v>
      </c>
      <c r="BC140" s="178">
        <v>0</v>
      </c>
      <c r="BD140" s="178">
        <v>0</v>
      </c>
      <c r="BE140" s="177" t="s">
        <v>377</v>
      </c>
      <c r="BF140" s="178">
        <v>0</v>
      </c>
      <c r="BG140" s="178">
        <v>0</v>
      </c>
      <c r="BH140" s="178">
        <v>0</v>
      </c>
      <c r="BI140" s="181">
        <v>1</v>
      </c>
      <c r="BJ140" s="178">
        <v>0</v>
      </c>
      <c r="BK140" s="178">
        <v>0</v>
      </c>
      <c r="BL140" s="177" t="s">
        <v>374</v>
      </c>
      <c r="BM140" s="178">
        <v>0</v>
      </c>
      <c r="BN140" s="178">
        <v>0</v>
      </c>
      <c r="BO140" s="178">
        <v>0</v>
      </c>
      <c r="BP140" s="181">
        <v>1</v>
      </c>
      <c r="BQ140" s="178">
        <v>0</v>
      </c>
      <c r="BR140" s="178">
        <v>0</v>
      </c>
    </row>
    <row r="141" spans="1:70" x14ac:dyDescent="0.25">
      <c r="A141" s="177" t="s">
        <v>382</v>
      </c>
      <c r="B141" s="178">
        <v>0</v>
      </c>
      <c r="C141" s="178">
        <v>0</v>
      </c>
      <c r="D141" s="178">
        <v>0</v>
      </c>
      <c r="E141" s="181">
        <v>1</v>
      </c>
      <c r="F141" s="178">
        <v>0</v>
      </c>
      <c r="G141" s="178">
        <v>0</v>
      </c>
      <c r="H141" s="177" t="s">
        <v>382</v>
      </c>
      <c r="I141" s="178">
        <v>0</v>
      </c>
      <c r="J141" s="178">
        <v>0</v>
      </c>
      <c r="K141" s="178">
        <v>0</v>
      </c>
      <c r="L141" s="181">
        <v>1</v>
      </c>
      <c r="M141" s="178">
        <v>0</v>
      </c>
      <c r="N141" s="178">
        <v>0</v>
      </c>
      <c r="O141" s="177" t="s">
        <v>382</v>
      </c>
      <c r="P141" s="178">
        <v>0</v>
      </c>
      <c r="Q141" s="178">
        <v>0</v>
      </c>
      <c r="R141" s="178">
        <v>0</v>
      </c>
      <c r="S141" s="181">
        <v>1</v>
      </c>
      <c r="T141" s="178">
        <v>0</v>
      </c>
      <c r="U141" s="178">
        <v>0</v>
      </c>
      <c r="V141" s="177" t="s">
        <v>382</v>
      </c>
      <c r="W141" s="178">
        <v>0</v>
      </c>
      <c r="X141" s="178">
        <v>0</v>
      </c>
      <c r="Y141" s="178">
        <v>0</v>
      </c>
      <c r="Z141" s="181">
        <v>1</v>
      </c>
      <c r="AA141" s="178">
        <v>0</v>
      </c>
      <c r="AB141" s="178">
        <v>0</v>
      </c>
      <c r="AC141" s="177" t="s">
        <v>382</v>
      </c>
      <c r="AD141" s="178">
        <v>0</v>
      </c>
      <c r="AE141" s="178">
        <v>0</v>
      </c>
      <c r="AF141" s="178">
        <v>0</v>
      </c>
      <c r="AG141" s="181">
        <v>1</v>
      </c>
      <c r="AH141" s="178">
        <v>0</v>
      </c>
      <c r="AI141" s="178">
        <v>0</v>
      </c>
      <c r="AJ141" s="177" t="s">
        <v>288</v>
      </c>
      <c r="AK141" s="178">
        <v>0</v>
      </c>
      <c r="AL141" s="178">
        <v>0</v>
      </c>
      <c r="AM141" s="178">
        <v>0</v>
      </c>
      <c r="AN141" s="181">
        <v>1</v>
      </c>
      <c r="AO141" s="178">
        <v>0</v>
      </c>
      <c r="AP141" s="178">
        <v>0</v>
      </c>
      <c r="AQ141" s="177" t="s">
        <v>382</v>
      </c>
      <c r="AR141" s="178">
        <v>0</v>
      </c>
      <c r="AS141" s="178">
        <v>0</v>
      </c>
      <c r="AT141" s="178">
        <v>0</v>
      </c>
      <c r="AU141" s="181">
        <v>1</v>
      </c>
      <c r="AV141" s="178">
        <v>0</v>
      </c>
      <c r="AW141" s="178">
        <v>0</v>
      </c>
      <c r="AX141" s="177" t="s">
        <v>382</v>
      </c>
      <c r="AY141" s="178">
        <v>0</v>
      </c>
      <c r="AZ141" s="178">
        <v>0</v>
      </c>
      <c r="BA141" s="178">
        <v>0</v>
      </c>
      <c r="BB141" s="181">
        <v>1</v>
      </c>
      <c r="BC141" s="178">
        <v>0</v>
      </c>
      <c r="BD141" s="178">
        <v>0</v>
      </c>
      <c r="BE141" s="177" t="s">
        <v>260</v>
      </c>
      <c r="BF141" s="178">
        <v>0</v>
      </c>
      <c r="BG141" s="178">
        <v>0</v>
      </c>
      <c r="BH141" s="178">
        <v>0</v>
      </c>
      <c r="BI141" s="181">
        <v>1</v>
      </c>
      <c r="BJ141" s="178">
        <v>0</v>
      </c>
      <c r="BK141" s="178">
        <v>0</v>
      </c>
      <c r="BL141" s="177" t="s">
        <v>273</v>
      </c>
      <c r="BM141" s="178">
        <v>0</v>
      </c>
      <c r="BN141" s="178">
        <v>0</v>
      </c>
      <c r="BO141" s="178">
        <v>0</v>
      </c>
      <c r="BP141" s="181">
        <v>1</v>
      </c>
      <c r="BQ141" s="178">
        <v>0</v>
      </c>
      <c r="BR141" s="178">
        <v>0</v>
      </c>
    </row>
    <row r="142" spans="1:70" x14ac:dyDescent="0.25">
      <c r="A142" s="177" t="s">
        <v>384</v>
      </c>
      <c r="B142" s="178">
        <v>0</v>
      </c>
      <c r="C142" s="178">
        <v>0</v>
      </c>
      <c r="D142" s="178">
        <v>0</v>
      </c>
      <c r="E142" s="181">
        <v>1</v>
      </c>
      <c r="F142" s="178">
        <v>0</v>
      </c>
      <c r="G142" s="178">
        <v>0</v>
      </c>
      <c r="H142" s="177" t="s">
        <v>384</v>
      </c>
      <c r="I142" s="178">
        <v>0</v>
      </c>
      <c r="J142" s="178">
        <v>0</v>
      </c>
      <c r="K142" s="178">
        <v>0</v>
      </c>
      <c r="L142" s="181">
        <v>1</v>
      </c>
      <c r="M142" s="178">
        <v>0</v>
      </c>
      <c r="N142" s="178">
        <v>0</v>
      </c>
      <c r="O142" s="177" t="s">
        <v>384</v>
      </c>
      <c r="P142" s="178">
        <v>0</v>
      </c>
      <c r="Q142" s="178">
        <v>0</v>
      </c>
      <c r="R142" s="178">
        <v>0</v>
      </c>
      <c r="S142" s="181">
        <v>1</v>
      </c>
      <c r="T142" s="178">
        <v>0</v>
      </c>
      <c r="U142" s="178">
        <v>0</v>
      </c>
      <c r="V142" s="177" t="s">
        <v>384</v>
      </c>
      <c r="W142" s="178">
        <v>0</v>
      </c>
      <c r="X142" s="178">
        <v>0</v>
      </c>
      <c r="Y142" s="178">
        <v>0</v>
      </c>
      <c r="Z142" s="181">
        <v>1</v>
      </c>
      <c r="AA142" s="178">
        <v>0</v>
      </c>
      <c r="AB142" s="178">
        <v>0</v>
      </c>
      <c r="AC142" s="177" t="s">
        <v>384</v>
      </c>
      <c r="AD142" s="178">
        <v>0</v>
      </c>
      <c r="AE142" s="178">
        <v>0</v>
      </c>
      <c r="AF142" s="178">
        <v>0</v>
      </c>
      <c r="AG142" s="181">
        <v>1</v>
      </c>
      <c r="AH142" s="178">
        <v>0</v>
      </c>
      <c r="AI142" s="178">
        <v>0</v>
      </c>
      <c r="AJ142" s="177" t="s">
        <v>367</v>
      </c>
      <c r="AK142" s="178">
        <v>0</v>
      </c>
      <c r="AL142" s="178">
        <v>0</v>
      </c>
      <c r="AM142" s="178">
        <v>0</v>
      </c>
      <c r="AN142" s="181">
        <v>1</v>
      </c>
      <c r="AO142" s="178">
        <v>0</v>
      </c>
      <c r="AP142" s="178">
        <v>0</v>
      </c>
      <c r="AQ142" s="177" t="s">
        <v>384</v>
      </c>
      <c r="AR142" s="178">
        <v>0</v>
      </c>
      <c r="AS142" s="178">
        <v>0</v>
      </c>
      <c r="AT142" s="178">
        <v>0</v>
      </c>
      <c r="AU142" s="181">
        <v>1</v>
      </c>
      <c r="AV142" s="178">
        <v>0</v>
      </c>
      <c r="AW142" s="178">
        <v>0</v>
      </c>
      <c r="AX142" s="177" t="s">
        <v>384</v>
      </c>
      <c r="AY142" s="178">
        <v>0</v>
      </c>
      <c r="AZ142" s="178">
        <v>0</v>
      </c>
      <c r="BA142" s="178">
        <v>0</v>
      </c>
      <c r="BB142" s="181">
        <v>1</v>
      </c>
      <c r="BC142" s="178">
        <v>0</v>
      </c>
      <c r="BD142" s="178">
        <v>0</v>
      </c>
      <c r="BE142" s="177" t="s">
        <v>879</v>
      </c>
      <c r="BF142" s="178">
        <v>0</v>
      </c>
      <c r="BG142" s="178">
        <v>0</v>
      </c>
      <c r="BH142" s="178">
        <v>0</v>
      </c>
      <c r="BI142" s="181">
        <v>1</v>
      </c>
      <c r="BJ142" s="178">
        <v>0</v>
      </c>
      <c r="BK142" s="178">
        <v>0</v>
      </c>
      <c r="BL142" s="177" t="s">
        <v>264</v>
      </c>
      <c r="BM142" s="178">
        <v>0</v>
      </c>
      <c r="BN142" s="178">
        <v>0</v>
      </c>
      <c r="BO142" s="178">
        <v>0</v>
      </c>
      <c r="BP142" s="181">
        <v>1</v>
      </c>
      <c r="BQ142" s="178">
        <v>0</v>
      </c>
      <c r="BR142" s="178">
        <v>0</v>
      </c>
    </row>
    <row r="143" spans="1:70" x14ac:dyDescent="0.25">
      <c r="A143" s="177" t="s">
        <v>385</v>
      </c>
      <c r="B143" s="178">
        <v>0</v>
      </c>
      <c r="C143" s="178">
        <v>0</v>
      </c>
      <c r="D143" s="178">
        <v>0</v>
      </c>
      <c r="E143" s="181">
        <v>1</v>
      </c>
      <c r="F143" s="178">
        <v>0</v>
      </c>
      <c r="G143" s="178">
        <v>0</v>
      </c>
      <c r="H143" s="177" t="s">
        <v>385</v>
      </c>
      <c r="I143" s="178">
        <v>0</v>
      </c>
      <c r="J143" s="178">
        <v>0</v>
      </c>
      <c r="K143" s="178">
        <v>0</v>
      </c>
      <c r="L143" s="181">
        <v>1</v>
      </c>
      <c r="M143" s="178">
        <v>0</v>
      </c>
      <c r="N143" s="178">
        <v>0</v>
      </c>
      <c r="O143" s="177" t="s">
        <v>385</v>
      </c>
      <c r="P143" s="178">
        <v>0</v>
      </c>
      <c r="Q143" s="178">
        <v>0</v>
      </c>
      <c r="R143" s="178">
        <v>0</v>
      </c>
      <c r="S143" s="181">
        <v>1</v>
      </c>
      <c r="T143" s="178">
        <v>0</v>
      </c>
      <c r="U143" s="178">
        <v>0</v>
      </c>
      <c r="V143" s="177" t="s">
        <v>385</v>
      </c>
      <c r="W143" s="178">
        <v>0</v>
      </c>
      <c r="X143" s="178">
        <v>0</v>
      </c>
      <c r="Y143" s="178">
        <v>0</v>
      </c>
      <c r="Z143" s="181">
        <v>1</v>
      </c>
      <c r="AA143" s="178">
        <v>0</v>
      </c>
      <c r="AB143" s="178">
        <v>0</v>
      </c>
      <c r="AC143" s="177" t="s">
        <v>385</v>
      </c>
      <c r="AD143" s="178">
        <v>0</v>
      </c>
      <c r="AE143" s="178">
        <v>0</v>
      </c>
      <c r="AF143" s="178">
        <v>0</v>
      </c>
      <c r="AG143" s="181">
        <v>1</v>
      </c>
      <c r="AH143" s="178">
        <v>0</v>
      </c>
      <c r="AI143" s="178">
        <v>0</v>
      </c>
      <c r="AJ143" s="177" t="s">
        <v>374</v>
      </c>
      <c r="AK143" s="178">
        <v>0</v>
      </c>
      <c r="AL143" s="178">
        <v>0</v>
      </c>
      <c r="AM143" s="178">
        <v>0</v>
      </c>
      <c r="AN143" s="181">
        <v>1</v>
      </c>
      <c r="AO143" s="178">
        <v>0</v>
      </c>
      <c r="AP143" s="178">
        <v>0</v>
      </c>
      <c r="AQ143" s="177" t="s">
        <v>385</v>
      </c>
      <c r="AR143" s="178">
        <v>0</v>
      </c>
      <c r="AS143" s="178">
        <v>0</v>
      </c>
      <c r="AT143" s="178">
        <v>0</v>
      </c>
      <c r="AU143" s="181">
        <v>1</v>
      </c>
      <c r="AV143" s="178">
        <v>0</v>
      </c>
      <c r="AW143" s="178">
        <v>0</v>
      </c>
      <c r="AX143" s="177" t="s">
        <v>385</v>
      </c>
      <c r="AY143" s="178">
        <v>0</v>
      </c>
      <c r="AZ143" s="178">
        <v>0</v>
      </c>
      <c r="BA143" s="178">
        <v>0</v>
      </c>
      <c r="BB143" s="181">
        <v>1</v>
      </c>
      <c r="BC143" s="178">
        <v>0</v>
      </c>
      <c r="BD143" s="178">
        <v>0</v>
      </c>
      <c r="BE143" s="177" t="s">
        <v>380</v>
      </c>
      <c r="BF143" s="178">
        <v>0</v>
      </c>
      <c r="BG143" s="178">
        <v>0</v>
      </c>
      <c r="BH143" s="178">
        <v>0</v>
      </c>
      <c r="BI143" s="181">
        <v>1</v>
      </c>
      <c r="BJ143" s="178">
        <v>0</v>
      </c>
      <c r="BK143" s="178">
        <v>0</v>
      </c>
      <c r="BL143" s="177" t="s">
        <v>377</v>
      </c>
      <c r="BM143" s="178">
        <v>0</v>
      </c>
      <c r="BN143" s="178">
        <v>0</v>
      </c>
      <c r="BO143" s="178">
        <v>0</v>
      </c>
      <c r="BP143" s="181">
        <v>1</v>
      </c>
      <c r="BQ143" s="178">
        <v>0</v>
      </c>
      <c r="BR143" s="178">
        <v>0</v>
      </c>
    </row>
    <row r="144" spans="1:70" x14ac:dyDescent="0.25">
      <c r="A144" s="177" t="s">
        <v>236</v>
      </c>
      <c r="B144" s="178">
        <v>0</v>
      </c>
      <c r="C144" s="178">
        <v>0</v>
      </c>
      <c r="D144" s="178">
        <v>0</v>
      </c>
      <c r="E144" s="181">
        <v>1</v>
      </c>
      <c r="F144" s="178">
        <v>0</v>
      </c>
      <c r="G144" s="178">
        <v>0</v>
      </c>
      <c r="H144" s="177" t="s">
        <v>236</v>
      </c>
      <c r="I144" s="178">
        <v>0</v>
      </c>
      <c r="J144" s="178">
        <v>0</v>
      </c>
      <c r="K144" s="178">
        <v>0</v>
      </c>
      <c r="L144" s="181">
        <v>1</v>
      </c>
      <c r="M144" s="178">
        <v>0</v>
      </c>
      <c r="N144" s="178">
        <v>0</v>
      </c>
      <c r="O144" s="177" t="s">
        <v>236</v>
      </c>
      <c r="P144" s="178">
        <v>0</v>
      </c>
      <c r="Q144" s="178">
        <v>0</v>
      </c>
      <c r="R144" s="178">
        <v>0</v>
      </c>
      <c r="S144" s="181">
        <v>1</v>
      </c>
      <c r="T144" s="178">
        <v>0</v>
      </c>
      <c r="U144" s="178">
        <v>0</v>
      </c>
      <c r="V144" s="177" t="s">
        <v>236</v>
      </c>
      <c r="W144" s="178">
        <v>0</v>
      </c>
      <c r="X144" s="178">
        <v>0</v>
      </c>
      <c r="Y144" s="178">
        <v>0</v>
      </c>
      <c r="Z144" s="181">
        <v>1</v>
      </c>
      <c r="AA144" s="178">
        <v>0</v>
      </c>
      <c r="AB144" s="178">
        <v>0</v>
      </c>
      <c r="AC144" s="177" t="s">
        <v>236</v>
      </c>
      <c r="AD144" s="178">
        <v>0</v>
      </c>
      <c r="AE144" s="178">
        <v>0</v>
      </c>
      <c r="AF144" s="178">
        <v>0</v>
      </c>
      <c r="AG144" s="181">
        <v>1</v>
      </c>
      <c r="AH144" s="178">
        <v>0</v>
      </c>
      <c r="AI144" s="178">
        <v>0</v>
      </c>
      <c r="AJ144" s="177" t="s">
        <v>273</v>
      </c>
      <c r="AK144" s="178">
        <v>0</v>
      </c>
      <c r="AL144" s="178">
        <v>0</v>
      </c>
      <c r="AM144" s="178">
        <v>0</v>
      </c>
      <c r="AN144" s="181">
        <v>1</v>
      </c>
      <c r="AO144" s="178">
        <v>0</v>
      </c>
      <c r="AP144" s="178">
        <v>0</v>
      </c>
      <c r="AQ144" s="177" t="s">
        <v>236</v>
      </c>
      <c r="AR144" s="178">
        <v>0</v>
      </c>
      <c r="AS144" s="178">
        <v>0</v>
      </c>
      <c r="AT144" s="178">
        <v>0</v>
      </c>
      <c r="AU144" s="181">
        <v>1</v>
      </c>
      <c r="AV144" s="178">
        <v>0</v>
      </c>
      <c r="AW144" s="178">
        <v>0</v>
      </c>
      <c r="AX144" s="177" t="s">
        <v>236</v>
      </c>
      <c r="AY144" s="178">
        <v>0</v>
      </c>
      <c r="AZ144" s="178">
        <v>0</v>
      </c>
      <c r="BA144" s="178">
        <v>0</v>
      </c>
      <c r="BB144" s="181">
        <v>1</v>
      </c>
      <c r="BC144" s="178">
        <v>0</v>
      </c>
      <c r="BD144" s="178">
        <v>0</v>
      </c>
      <c r="BE144" s="177" t="s">
        <v>382</v>
      </c>
      <c r="BF144" s="178">
        <v>0</v>
      </c>
      <c r="BG144" s="178">
        <v>0</v>
      </c>
      <c r="BH144" s="178">
        <v>0</v>
      </c>
      <c r="BI144" s="181">
        <v>1</v>
      </c>
      <c r="BJ144" s="178">
        <v>0</v>
      </c>
      <c r="BK144" s="178">
        <v>0</v>
      </c>
      <c r="BL144" s="177" t="s">
        <v>879</v>
      </c>
      <c r="BM144" s="178">
        <v>0</v>
      </c>
      <c r="BN144" s="178">
        <v>0</v>
      </c>
      <c r="BO144" s="178">
        <v>0</v>
      </c>
      <c r="BP144" s="181">
        <v>1</v>
      </c>
      <c r="BQ144" s="178">
        <v>0</v>
      </c>
      <c r="BR144" s="178">
        <v>0</v>
      </c>
    </row>
    <row r="145" spans="1:70" x14ac:dyDescent="0.25">
      <c r="A145" s="177" t="s">
        <v>387</v>
      </c>
      <c r="B145" s="178">
        <v>0</v>
      </c>
      <c r="C145" s="178">
        <v>0</v>
      </c>
      <c r="D145" s="178">
        <v>0</v>
      </c>
      <c r="E145" s="181">
        <v>1</v>
      </c>
      <c r="F145" s="178">
        <v>0</v>
      </c>
      <c r="G145" s="178">
        <v>0</v>
      </c>
      <c r="H145" s="177" t="s">
        <v>387</v>
      </c>
      <c r="I145" s="178">
        <v>0</v>
      </c>
      <c r="J145" s="178">
        <v>0</v>
      </c>
      <c r="K145" s="178">
        <v>0</v>
      </c>
      <c r="L145" s="181">
        <v>1</v>
      </c>
      <c r="M145" s="178">
        <v>0</v>
      </c>
      <c r="N145" s="178">
        <v>0</v>
      </c>
      <c r="O145" s="177" t="s">
        <v>387</v>
      </c>
      <c r="P145" s="178">
        <v>0</v>
      </c>
      <c r="Q145" s="178">
        <v>0</v>
      </c>
      <c r="R145" s="178">
        <v>0</v>
      </c>
      <c r="S145" s="181">
        <v>1</v>
      </c>
      <c r="T145" s="178">
        <v>0</v>
      </c>
      <c r="U145" s="178">
        <v>0</v>
      </c>
      <c r="V145" s="177" t="s">
        <v>387</v>
      </c>
      <c r="W145" s="178">
        <v>0</v>
      </c>
      <c r="X145" s="178">
        <v>0</v>
      </c>
      <c r="Y145" s="178">
        <v>0</v>
      </c>
      <c r="Z145" s="181">
        <v>1</v>
      </c>
      <c r="AA145" s="178">
        <v>0</v>
      </c>
      <c r="AB145" s="178">
        <v>0</v>
      </c>
      <c r="AC145" s="177" t="s">
        <v>387</v>
      </c>
      <c r="AD145" s="178">
        <v>0</v>
      </c>
      <c r="AE145" s="178">
        <v>0</v>
      </c>
      <c r="AF145" s="178">
        <v>0</v>
      </c>
      <c r="AG145" s="181">
        <v>1</v>
      </c>
      <c r="AH145" s="178">
        <v>0</v>
      </c>
      <c r="AI145" s="178">
        <v>0</v>
      </c>
      <c r="AJ145" s="177" t="s">
        <v>264</v>
      </c>
      <c r="AK145" s="178">
        <v>0</v>
      </c>
      <c r="AL145" s="178">
        <v>0</v>
      </c>
      <c r="AM145" s="178">
        <v>0</v>
      </c>
      <c r="AN145" s="181">
        <v>1</v>
      </c>
      <c r="AO145" s="178">
        <v>0</v>
      </c>
      <c r="AP145" s="178">
        <v>0</v>
      </c>
      <c r="AQ145" s="177" t="s">
        <v>387</v>
      </c>
      <c r="AR145" s="178">
        <v>0</v>
      </c>
      <c r="AS145" s="178">
        <v>0</v>
      </c>
      <c r="AT145" s="178">
        <v>0</v>
      </c>
      <c r="AU145" s="181">
        <v>1</v>
      </c>
      <c r="AV145" s="178">
        <v>0</v>
      </c>
      <c r="AW145" s="178">
        <v>0</v>
      </c>
      <c r="AX145" s="177" t="s">
        <v>387</v>
      </c>
      <c r="AY145" s="178">
        <v>0</v>
      </c>
      <c r="AZ145" s="178">
        <v>0</v>
      </c>
      <c r="BA145" s="178">
        <v>0</v>
      </c>
      <c r="BB145" s="181">
        <v>1</v>
      </c>
      <c r="BC145" s="178">
        <v>0</v>
      </c>
      <c r="BD145" s="178">
        <v>0</v>
      </c>
      <c r="BE145" s="177" t="s">
        <v>384</v>
      </c>
      <c r="BF145" s="178">
        <v>0</v>
      </c>
      <c r="BG145" s="178">
        <v>0</v>
      </c>
      <c r="BH145" s="178">
        <v>0</v>
      </c>
      <c r="BI145" s="181">
        <v>1</v>
      </c>
      <c r="BJ145" s="178">
        <v>0</v>
      </c>
      <c r="BK145" s="178">
        <v>0</v>
      </c>
      <c r="BL145" s="177" t="s">
        <v>380</v>
      </c>
      <c r="BM145" s="178">
        <v>0</v>
      </c>
      <c r="BN145" s="178">
        <v>0</v>
      </c>
      <c r="BO145" s="178">
        <v>0</v>
      </c>
      <c r="BP145" s="181">
        <v>1</v>
      </c>
      <c r="BQ145" s="178">
        <v>0</v>
      </c>
      <c r="BR145" s="178">
        <v>0</v>
      </c>
    </row>
    <row r="146" spans="1:70" x14ac:dyDescent="0.25">
      <c r="A146" s="177" t="s">
        <v>665</v>
      </c>
      <c r="B146" s="178">
        <v>0</v>
      </c>
      <c r="C146" s="178">
        <v>0</v>
      </c>
      <c r="D146" s="178">
        <v>0</v>
      </c>
      <c r="E146" s="181">
        <v>1</v>
      </c>
      <c r="F146" s="178">
        <v>0</v>
      </c>
      <c r="G146" s="178">
        <v>0</v>
      </c>
      <c r="H146" s="177" t="s">
        <v>665</v>
      </c>
      <c r="I146" s="178">
        <v>0</v>
      </c>
      <c r="J146" s="178">
        <v>0</v>
      </c>
      <c r="K146" s="178">
        <v>0</v>
      </c>
      <c r="L146" s="181">
        <v>1</v>
      </c>
      <c r="M146" s="178">
        <v>0</v>
      </c>
      <c r="N146" s="178">
        <v>0</v>
      </c>
      <c r="O146" s="177" t="s">
        <v>665</v>
      </c>
      <c r="P146" s="178">
        <v>0</v>
      </c>
      <c r="Q146" s="178">
        <v>0</v>
      </c>
      <c r="R146" s="178">
        <v>0</v>
      </c>
      <c r="S146" s="181">
        <v>1</v>
      </c>
      <c r="T146" s="178">
        <v>0</v>
      </c>
      <c r="U146" s="178">
        <v>0</v>
      </c>
      <c r="V146" s="177" t="s">
        <v>665</v>
      </c>
      <c r="W146" s="178">
        <v>0</v>
      </c>
      <c r="X146" s="178">
        <v>0</v>
      </c>
      <c r="Y146" s="178">
        <v>0</v>
      </c>
      <c r="Z146" s="181">
        <v>1</v>
      </c>
      <c r="AA146" s="178">
        <v>0</v>
      </c>
      <c r="AB146" s="178">
        <v>0</v>
      </c>
      <c r="AC146" s="177" t="s">
        <v>665</v>
      </c>
      <c r="AD146" s="178">
        <v>0</v>
      </c>
      <c r="AE146" s="178">
        <v>0</v>
      </c>
      <c r="AF146" s="178">
        <v>0</v>
      </c>
      <c r="AG146" s="181">
        <v>1</v>
      </c>
      <c r="AH146" s="178">
        <v>0</v>
      </c>
      <c r="AI146" s="178">
        <v>0</v>
      </c>
      <c r="AJ146" s="177" t="s">
        <v>377</v>
      </c>
      <c r="AK146" s="178">
        <v>0</v>
      </c>
      <c r="AL146" s="178">
        <v>0</v>
      </c>
      <c r="AM146" s="178">
        <v>0</v>
      </c>
      <c r="AN146" s="181">
        <v>1</v>
      </c>
      <c r="AO146" s="178">
        <v>0</v>
      </c>
      <c r="AP146" s="178">
        <v>0</v>
      </c>
      <c r="AQ146" s="177" t="s">
        <v>665</v>
      </c>
      <c r="AR146" s="178">
        <v>0</v>
      </c>
      <c r="AS146" s="178">
        <v>0</v>
      </c>
      <c r="AT146" s="178">
        <v>0</v>
      </c>
      <c r="AU146" s="181">
        <v>1</v>
      </c>
      <c r="AV146" s="178">
        <v>0</v>
      </c>
      <c r="AW146" s="178">
        <v>0</v>
      </c>
      <c r="AX146" s="177" t="s">
        <v>665</v>
      </c>
      <c r="AY146" s="178">
        <v>0</v>
      </c>
      <c r="AZ146" s="178">
        <v>0</v>
      </c>
      <c r="BA146" s="178">
        <v>0</v>
      </c>
      <c r="BB146" s="181">
        <v>1</v>
      </c>
      <c r="BC146" s="178">
        <v>0</v>
      </c>
      <c r="BD146" s="178">
        <v>0</v>
      </c>
      <c r="BE146" s="177" t="s">
        <v>385</v>
      </c>
      <c r="BF146" s="178">
        <v>0</v>
      </c>
      <c r="BG146" s="178">
        <v>0</v>
      </c>
      <c r="BH146" s="178">
        <v>0</v>
      </c>
      <c r="BI146" s="181">
        <v>1</v>
      </c>
      <c r="BJ146" s="178">
        <v>0</v>
      </c>
      <c r="BK146" s="178">
        <v>0</v>
      </c>
      <c r="BL146" s="177" t="s">
        <v>382</v>
      </c>
      <c r="BM146" s="178">
        <v>0</v>
      </c>
      <c r="BN146" s="178">
        <v>0</v>
      </c>
      <c r="BO146" s="178">
        <v>0</v>
      </c>
      <c r="BP146" s="181">
        <v>1</v>
      </c>
      <c r="BQ146" s="178">
        <v>0</v>
      </c>
      <c r="BR146" s="178">
        <v>0</v>
      </c>
    </row>
    <row r="147" spans="1:70" x14ac:dyDescent="0.25">
      <c r="A147" s="177" t="s">
        <v>271</v>
      </c>
      <c r="B147" s="178">
        <v>0</v>
      </c>
      <c r="C147" s="178">
        <v>0</v>
      </c>
      <c r="D147" s="178">
        <v>0</v>
      </c>
      <c r="E147" s="181">
        <v>1</v>
      </c>
      <c r="F147" s="178">
        <v>0</v>
      </c>
      <c r="G147" s="178">
        <v>0</v>
      </c>
      <c r="H147" s="177" t="s">
        <v>271</v>
      </c>
      <c r="I147" s="178">
        <v>0</v>
      </c>
      <c r="J147" s="178">
        <v>0</v>
      </c>
      <c r="K147" s="178">
        <v>0</v>
      </c>
      <c r="L147" s="181">
        <v>1</v>
      </c>
      <c r="M147" s="178">
        <v>0</v>
      </c>
      <c r="N147" s="178">
        <v>0</v>
      </c>
      <c r="O147" s="177" t="s">
        <v>271</v>
      </c>
      <c r="P147" s="178">
        <v>0</v>
      </c>
      <c r="Q147" s="178">
        <v>0</v>
      </c>
      <c r="R147" s="178">
        <v>0</v>
      </c>
      <c r="S147" s="181">
        <v>1</v>
      </c>
      <c r="T147" s="178">
        <v>0</v>
      </c>
      <c r="U147" s="178">
        <v>0</v>
      </c>
      <c r="V147" s="177" t="s">
        <v>271</v>
      </c>
      <c r="W147" s="178">
        <v>0</v>
      </c>
      <c r="X147" s="178">
        <v>0</v>
      </c>
      <c r="Y147" s="178">
        <v>0</v>
      </c>
      <c r="Z147" s="181">
        <v>1</v>
      </c>
      <c r="AA147" s="178">
        <v>0</v>
      </c>
      <c r="AB147" s="178">
        <v>0</v>
      </c>
      <c r="AC147" s="177" t="s">
        <v>271</v>
      </c>
      <c r="AD147" s="178">
        <v>0</v>
      </c>
      <c r="AE147" s="178">
        <v>0</v>
      </c>
      <c r="AF147" s="178">
        <v>0</v>
      </c>
      <c r="AG147" s="181">
        <v>1</v>
      </c>
      <c r="AH147" s="178">
        <v>0</v>
      </c>
      <c r="AI147" s="178">
        <v>0</v>
      </c>
      <c r="AJ147" s="177" t="s">
        <v>380</v>
      </c>
      <c r="AK147" s="178">
        <v>0</v>
      </c>
      <c r="AL147" s="178">
        <v>0</v>
      </c>
      <c r="AM147" s="178">
        <v>0</v>
      </c>
      <c r="AN147" s="181">
        <v>1</v>
      </c>
      <c r="AO147" s="178">
        <v>0</v>
      </c>
      <c r="AP147" s="178">
        <v>0</v>
      </c>
      <c r="AQ147" s="177" t="s">
        <v>271</v>
      </c>
      <c r="AR147" s="178">
        <v>0</v>
      </c>
      <c r="AS147" s="178">
        <v>0</v>
      </c>
      <c r="AT147" s="178">
        <v>0</v>
      </c>
      <c r="AU147" s="181">
        <v>1</v>
      </c>
      <c r="AV147" s="178">
        <v>0</v>
      </c>
      <c r="AW147" s="178">
        <v>0</v>
      </c>
      <c r="AX147" s="177" t="s">
        <v>271</v>
      </c>
      <c r="AY147" s="178">
        <v>0</v>
      </c>
      <c r="AZ147" s="178">
        <v>0</v>
      </c>
      <c r="BA147" s="178">
        <v>0</v>
      </c>
      <c r="BB147" s="181">
        <v>1</v>
      </c>
      <c r="BC147" s="178">
        <v>0</v>
      </c>
      <c r="BD147" s="178">
        <v>0</v>
      </c>
      <c r="BE147" s="177" t="s">
        <v>236</v>
      </c>
      <c r="BF147" s="178">
        <v>0</v>
      </c>
      <c r="BG147" s="178">
        <v>0</v>
      </c>
      <c r="BH147" s="178">
        <v>0</v>
      </c>
      <c r="BI147" s="181">
        <v>1</v>
      </c>
      <c r="BJ147" s="178">
        <v>0</v>
      </c>
      <c r="BK147" s="178">
        <v>0</v>
      </c>
      <c r="BL147" s="177" t="s">
        <v>384</v>
      </c>
      <c r="BM147" s="178">
        <v>0</v>
      </c>
      <c r="BN147" s="178">
        <v>0</v>
      </c>
      <c r="BO147" s="178">
        <v>0</v>
      </c>
      <c r="BP147" s="181">
        <v>1</v>
      </c>
      <c r="BQ147" s="178">
        <v>0</v>
      </c>
      <c r="BR147" s="178">
        <v>0</v>
      </c>
    </row>
    <row r="148" spans="1:70" x14ac:dyDescent="0.25">
      <c r="A148" s="177" t="s">
        <v>222</v>
      </c>
      <c r="B148" s="178">
        <v>0</v>
      </c>
      <c r="C148" s="178">
        <v>0</v>
      </c>
      <c r="D148" s="178">
        <v>0</v>
      </c>
      <c r="E148" s="181">
        <v>1</v>
      </c>
      <c r="F148" s="178">
        <v>0</v>
      </c>
      <c r="G148" s="178">
        <v>0</v>
      </c>
      <c r="H148" s="177" t="s">
        <v>222</v>
      </c>
      <c r="I148" s="178">
        <v>0</v>
      </c>
      <c r="J148" s="178">
        <v>0</v>
      </c>
      <c r="K148" s="178">
        <v>0</v>
      </c>
      <c r="L148" s="181">
        <v>1</v>
      </c>
      <c r="M148" s="178">
        <v>0</v>
      </c>
      <c r="N148" s="178">
        <v>0</v>
      </c>
      <c r="O148" s="177" t="s">
        <v>222</v>
      </c>
      <c r="P148" s="178">
        <v>0</v>
      </c>
      <c r="Q148" s="178">
        <v>0</v>
      </c>
      <c r="R148" s="178">
        <v>0</v>
      </c>
      <c r="S148" s="181">
        <v>1</v>
      </c>
      <c r="T148" s="178">
        <v>0</v>
      </c>
      <c r="U148" s="178">
        <v>0</v>
      </c>
      <c r="V148" s="177" t="s">
        <v>222</v>
      </c>
      <c r="W148" s="178">
        <v>0</v>
      </c>
      <c r="X148" s="178">
        <v>0</v>
      </c>
      <c r="Y148" s="178">
        <v>0</v>
      </c>
      <c r="Z148" s="181">
        <v>1</v>
      </c>
      <c r="AA148" s="178">
        <v>0</v>
      </c>
      <c r="AB148" s="178">
        <v>0</v>
      </c>
      <c r="AC148" s="177" t="s">
        <v>222</v>
      </c>
      <c r="AD148" s="178">
        <v>0</v>
      </c>
      <c r="AE148" s="178">
        <v>0</v>
      </c>
      <c r="AF148" s="178">
        <v>0</v>
      </c>
      <c r="AG148" s="181">
        <v>1</v>
      </c>
      <c r="AH148" s="178">
        <v>0</v>
      </c>
      <c r="AI148" s="178">
        <v>0</v>
      </c>
      <c r="AJ148" s="177" t="s">
        <v>382</v>
      </c>
      <c r="AK148" s="178">
        <v>0</v>
      </c>
      <c r="AL148" s="178">
        <v>0</v>
      </c>
      <c r="AM148" s="178">
        <v>0</v>
      </c>
      <c r="AN148" s="181">
        <v>1</v>
      </c>
      <c r="AO148" s="178">
        <v>0</v>
      </c>
      <c r="AP148" s="178">
        <v>0</v>
      </c>
      <c r="AQ148" s="177" t="s">
        <v>222</v>
      </c>
      <c r="AR148" s="178">
        <v>0</v>
      </c>
      <c r="AS148" s="178">
        <v>0</v>
      </c>
      <c r="AT148" s="178">
        <v>0</v>
      </c>
      <c r="AU148" s="181">
        <v>1</v>
      </c>
      <c r="AV148" s="178">
        <v>0</v>
      </c>
      <c r="AW148" s="178">
        <v>0</v>
      </c>
      <c r="AX148" s="177" t="s">
        <v>222</v>
      </c>
      <c r="AY148" s="178">
        <v>0</v>
      </c>
      <c r="AZ148" s="178">
        <v>0</v>
      </c>
      <c r="BA148" s="178">
        <v>0</v>
      </c>
      <c r="BB148" s="181">
        <v>1</v>
      </c>
      <c r="BC148" s="178">
        <v>0</v>
      </c>
      <c r="BD148" s="178">
        <v>0</v>
      </c>
      <c r="BE148" s="177" t="s">
        <v>387</v>
      </c>
      <c r="BF148" s="178">
        <v>0</v>
      </c>
      <c r="BG148" s="178">
        <v>0</v>
      </c>
      <c r="BH148" s="178">
        <v>0</v>
      </c>
      <c r="BI148" s="181">
        <v>1</v>
      </c>
      <c r="BJ148" s="178">
        <v>0</v>
      </c>
      <c r="BK148" s="178">
        <v>0</v>
      </c>
      <c r="BL148" s="177" t="s">
        <v>385</v>
      </c>
      <c r="BM148" s="178">
        <v>0</v>
      </c>
      <c r="BN148" s="178">
        <v>0</v>
      </c>
      <c r="BO148" s="178">
        <v>0</v>
      </c>
      <c r="BP148" s="181">
        <v>1</v>
      </c>
      <c r="BQ148" s="178">
        <v>0</v>
      </c>
      <c r="BR148" s="178">
        <v>0</v>
      </c>
    </row>
    <row r="149" spans="1:70" x14ac:dyDescent="0.25">
      <c r="A149" s="177" t="s">
        <v>666</v>
      </c>
      <c r="B149" s="178">
        <v>0</v>
      </c>
      <c r="C149" s="178">
        <v>0</v>
      </c>
      <c r="D149" s="178">
        <v>0</v>
      </c>
      <c r="E149" s="181">
        <v>1</v>
      </c>
      <c r="F149" s="178">
        <v>0</v>
      </c>
      <c r="G149" s="178">
        <v>0</v>
      </c>
      <c r="H149" s="177" t="s">
        <v>666</v>
      </c>
      <c r="I149" s="178">
        <v>0</v>
      </c>
      <c r="J149" s="178">
        <v>0</v>
      </c>
      <c r="K149" s="178">
        <v>0</v>
      </c>
      <c r="L149" s="181">
        <v>1</v>
      </c>
      <c r="M149" s="178">
        <v>0</v>
      </c>
      <c r="N149" s="178">
        <v>0</v>
      </c>
      <c r="O149" s="177" t="s">
        <v>666</v>
      </c>
      <c r="P149" s="178">
        <v>0</v>
      </c>
      <c r="Q149" s="178">
        <v>0</v>
      </c>
      <c r="R149" s="178">
        <v>0</v>
      </c>
      <c r="S149" s="181">
        <v>1</v>
      </c>
      <c r="T149" s="178">
        <v>0</v>
      </c>
      <c r="U149" s="178">
        <v>0</v>
      </c>
      <c r="V149" s="177" t="s">
        <v>666</v>
      </c>
      <c r="W149" s="178">
        <v>0</v>
      </c>
      <c r="X149" s="178">
        <v>0</v>
      </c>
      <c r="Y149" s="178">
        <v>0</v>
      </c>
      <c r="Z149" s="181">
        <v>1</v>
      </c>
      <c r="AA149" s="178">
        <v>0</v>
      </c>
      <c r="AB149" s="178">
        <v>0</v>
      </c>
      <c r="AC149" s="177" t="s">
        <v>666</v>
      </c>
      <c r="AD149" s="178">
        <v>0</v>
      </c>
      <c r="AE149" s="178">
        <v>0</v>
      </c>
      <c r="AF149" s="178">
        <v>0</v>
      </c>
      <c r="AG149" s="181">
        <v>1</v>
      </c>
      <c r="AH149" s="178">
        <v>0</v>
      </c>
      <c r="AI149" s="178">
        <v>0</v>
      </c>
      <c r="AJ149" s="177" t="s">
        <v>384</v>
      </c>
      <c r="AK149" s="178">
        <v>0</v>
      </c>
      <c r="AL149" s="178">
        <v>0</v>
      </c>
      <c r="AM149" s="178">
        <v>0</v>
      </c>
      <c r="AN149" s="181">
        <v>1</v>
      </c>
      <c r="AO149" s="178">
        <v>0</v>
      </c>
      <c r="AP149" s="178">
        <v>0</v>
      </c>
      <c r="AQ149" s="177" t="s">
        <v>666</v>
      </c>
      <c r="AR149" s="178">
        <v>0</v>
      </c>
      <c r="AS149" s="178">
        <v>0</v>
      </c>
      <c r="AT149" s="178">
        <v>0</v>
      </c>
      <c r="AU149" s="181">
        <v>1</v>
      </c>
      <c r="AV149" s="178">
        <v>0</v>
      </c>
      <c r="AW149" s="178">
        <v>0</v>
      </c>
      <c r="AX149" s="177" t="s">
        <v>666</v>
      </c>
      <c r="AY149" s="178">
        <v>0</v>
      </c>
      <c r="AZ149" s="178">
        <v>0</v>
      </c>
      <c r="BA149" s="178">
        <v>0</v>
      </c>
      <c r="BB149" s="181">
        <v>1</v>
      </c>
      <c r="BC149" s="178">
        <v>0</v>
      </c>
      <c r="BD149" s="178">
        <v>0</v>
      </c>
      <c r="BE149" s="177" t="s">
        <v>665</v>
      </c>
      <c r="BF149" s="178">
        <v>0</v>
      </c>
      <c r="BG149" s="178">
        <v>0</v>
      </c>
      <c r="BH149" s="178">
        <v>0</v>
      </c>
      <c r="BI149" s="181">
        <v>1</v>
      </c>
      <c r="BJ149" s="178">
        <v>0</v>
      </c>
      <c r="BK149" s="178">
        <v>0</v>
      </c>
      <c r="BL149" s="177" t="s">
        <v>236</v>
      </c>
      <c r="BM149" s="178">
        <v>0</v>
      </c>
      <c r="BN149" s="178">
        <v>0</v>
      </c>
      <c r="BO149" s="178">
        <v>0</v>
      </c>
      <c r="BP149" s="181">
        <v>1</v>
      </c>
      <c r="BQ149" s="178">
        <v>0</v>
      </c>
      <c r="BR149" s="178">
        <v>0</v>
      </c>
    </row>
    <row r="150" spans="1:70" x14ac:dyDescent="0.25">
      <c r="A150" s="177" t="s">
        <v>667</v>
      </c>
      <c r="B150" s="178">
        <v>0</v>
      </c>
      <c r="C150" s="178">
        <v>0</v>
      </c>
      <c r="D150" s="178">
        <v>0</v>
      </c>
      <c r="E150" s="181">
        <v>1</v>
      </c>
      <c r="F150" s="178">
        <v>0</v>
      </c>
      <c r="G150" s="178">
        <v>0</v>
      </c>
      <c r="H150" s="177" t="s">
        <v>667</v>
      </c>
      <c r="I150" s="178">
        <v>0</v>
      </c>
      <c r="J150" s="178">
        <v>0</v>
      </c>
      <c r="K150" s="178">
        <v>0</v>
      </c>
      <c r="L150" s="181">
        <v>1</v>
      </c>
      <c r="M150" s="178">
        <v>0</v>
      </c>
      <c r="N150" s="178">
        <v>0</v>
      </c>
      <c r="O150" s="177" t="s">
        <v>667</v>
      </c>
      <c r="P150" s="178">
        <v>0</v>
      </c>
      <c r="Q150" s="178">
        <v>0</v>
      </c>
      <c r="R150" s="178">
        <v>0</v>
      </c>
      <c r="S150" s="181">
        <v>1</v>
      </c>
      <c r="T150" s="178">
        <v>0</v>
      </c>
      <c r="U150" s="178">
        <v>0</v>
      </c>
      <c r="V150" s="177" t="s">
        <v>667</v>
      </c>
      <c r="W150" s="178">
        <v>0</v>
      </c>
      <c r="X150" s="178">
        <v>0</v>
      </c>
      <c r="Y150" s="178">
        <v>0</v>
      </c>
      <c r="Z150" s="181">
        <v>1</v>
      </c>
      <c r="AA150" s="178">
        <v>0</v>
      </c>
      <c r="AB150" s="178">
        <v>0</v>
      </c>
      <c r="AC150" s="177" t="s">
        <v>667</v>
      </c>
      <c r="AD150" s="178">
        <v>0</v>
      </c>
      <c r="AE150" s="178">
        <v>0</v>
      </c>
      <c r="AF150" s="178">
        <v>0</v>
      </c>
      <c r="AG150" s="181">
        <v>1</v>
      </c>
      <c r="AH150" s="178">
        <v>0</v>
      </c>
      <c r="AI150" s="178">
        <v>0</v>
      </c>
      <c r="AJ150" s="177" t="s">
        <v>385</v>
      </c>
      <c r="AK150" s="178">
        <v>0</v>
      </c>
      <c r="AL150" s="178">
        <v>0</v>
      </c>
      <c r="AM150" s="178">
        <v>0</v>
      </c>
      <c r="AN150" s="181">
        <v>1</v>
      </c>
      <c r="AO150" s="178">
        <v>0</v>
      </c>
      <c r="AP150" s="178">
        <v>0</v>
      </c>
      <c r="AQ150" s="177" t="s">
        <v>667</v>
      </c>
      <c r="AR150" s="178">
        <v>0</v>
      </c>
      <c r="AS150" s="178">
        <v>0</v>
      </c>
      <c r="AT150" s="178">
        <v>0</v>
      </c>
      <c r="AU150" s="181">
        <v>1</v>
      </c>
      <c r="AV150" s="178">
        <v>0</v>
      </c>
      <c r="AW150" s="178">
        <v>0</v>
      </c>
      <c r="AX150" s="177" t="s">
        <v>667</v>
      </c>
      <c r="AY150" s="178">
        <v>0</v>
      </c>
      <c r="AZ150" s="178">
        <v>0</v>
      </c>
      <c r="BA150" s="178">
        <v>0</v>
      </c>
      <c r="BB150" s="181">
        <v>1</v>
      </c>
      <c r="BC150" s="178">
        <v>0</v>
      </c>
      <c r="BD150" s="178">
        <v>0</v>
      </c>
      <c r="BE150" s="177" t="s">
        <v>271</v>
      </c>
      <c r="BF150" s="178">
        <v>0</v>
      </c>
      <c r="BG150" s="178">
        <v>0</v>
      </c>
      <c r="BH150" s="178">
        <v>0</v>
      </c>
      <c r="BI150" s="181">
        <v>1</v>
      </c>
      <c r="BJ150" s="178">
        <v>0</v>
      </c>
      <c r="BK150" s="178">
        <v>0</v>
      </c>
      <c r="BL150" s="177" t="s">
        <v>387</v>
      </c>
      <c r="BM150" s="178">
        <v>0</v>
      </c>
      <c r="BN150" s="178">
        <v>0</v>
      </c>
      <c r="BO150" s="178">
        <v>0</v>
      </c>
      <c r="BP150" s="181">
        <v>1</v>
      </c>
      <c r="BQ150" s="178">
        <v>0</v>
      </c>
      <c r="BR150" s="178">
        <v>0</v>
      </c>
    </row>
    <row r="151" spans="1:70" x14ac:dyDescent="0.25">
      <c r="A151" s="177" t="s">
        <v>389</v>
      </c>
      <c r="B151" s="178">
        <v>0</v>
      </c>
      <c r="C151" s="178">
        <v>0</v>
      </c>
      <c r="D151" s="178">
        <v>0</v>
      </c>
      <c r="E151" s="181">
        <v>1</v>
      </c>
      <c r="F151" s="178">
        <v>0</v>
      </c>
      <c r="G151" s="178">
        <v>0</v>
      </c>
      <c r="H151" s="177" t="s">
        <v>389</v>
      </c>
      <c r="I151" s="178">
        <v>0</v>
      </c>
      <c r="J151" s="178">
        <v>0</v>
      </c>
      <c r="K151" s="178">
        <v>0</v>
      </c>
      <c r="L151" s="181">
        <v>1</v>
      </c>
      <c r="M151" s="178">
        <v>0</v>
      </c>
      <c r="N151" s="178">
        <v>0</v>
      </c>
      <c r="O151" s="177" t="s">
        <v>389</v>
      </c>
      <c r="P151" s="178">
        <v>0</v>
      </c>
      <c r="Q151" s="178">
        <v>0</v>
      </c>
      <c r="R151" s="178">
        <v>0</v>
      </c>
      <c r="S151" s="181">
        <v>1</v>
      </c>
      <c r="T151" s="178">
        <v>0</v>
      </c>
      <c r="U151" s="178">
        <v>0</v>
      </c>
      <c r="V151" s="177" t="s">
        <v>389</v>
      </c>
      <c r="W151" s="178">
        <v>0</v>
      </c>
      <c r="X151" s="178">
        <v>0</v>
      </c>
      <c r="Y151" s="178">
        <v>0</v>
      </c>
      <c r="Z151" s="181">
        <v>1</v>
      </c>
      <c r="AA151" s="178">
        <v>0</v>
      </c>
      <c r="AB151" s="178">
        <v>0</v>
      </c>
      <c r="AC151" s="177" t="s">
        <v>389</v>
      </c>
      <c r="AD151" s="178">
        <v>0</v>
      </c>
      <c r="AE151" s="178">
        <v>0</v>
      </c>
      <c r="AF151" s="178">
        <v>0</v>
      </c>
      <c r="AG151" s="181">
        <v>1</v>
      </c>
      <c r="AH151" s="178">
        <v>0</v>
      </c>
      <c r="AI151" s="178">
        <v>0</v>
      </c>
      <c r="AJ151" s="177" t="s">
        <v>387</v>
      </c>
      <c r="AK151" s="178">
        <v>0</v>
      </c>
      <c r="AL151" s="178">
        <v>0</v>
      </c>
      <c r="AM151" s="178">
        <v>0</v>
      </c>
      <c r="AN151" s="181">
        <v>1</v>
      </c>
      <c r="AO151" s="178">
        <v>0</v>
      </c>
      <c r="AP151" s="178">
        <v>0</v>
      </c>
      <c r="AQ151" s="177" t="s">
        <v>389</v>
      </c>
      <c r="AR151" s="178">
        <v>0</v>
      </c>
      <c r="AS151" s="178">
        <v>0</v>
      </c>
      <c r="AT151" s="178">
        <v>0</v>
      </c>
      <c r="AU151" s="181">
        <v>1</v>
      </c>
      <c r="AV151" s="178">
        <v>0</v>
      </c>
      <c r="AW151" s="178">
        <v>0</v>
      </c>
      <c r="AX151" s="177" t="s">
        <v>389</v>
      </c>
      <c r="AY151" s="178">
        <v>0</v>
      </c>
      <c r="AZ151" s="178">
        <v>0</v>
      </c>
      <c r="BA151" s="178">
        <v>0</v>
      </c>
      <c r="BB151" s="181">
        <v>1</v>
      </c>
      <c r="BC151" s="178">
        <v>0</v>
      </c>
      <c r="BD151" s="178">
        <v>0</v>
      </c>
      <c r="BE151" s="177" t="s">
        <v>666</v>
      </c>
      <c r="BF151" s="178">
        <v>0</v>
      </c>
      <c r="BG151" s="178">
        <v>0</v>
      </c>
      <c r="BH151" s="178">
        <v>0</v>
      </c>
      <c r="BI151" s="181">
        <v>1</v>
      </c>
      <c r="BJ151" s="178">
        <v>0</v>
      </c>
      <c r="BK151" s="178">
        <v>0</v>
      </c>
      <c r="BL151" s="177" t="s">
        <v>665</v>
      </c>
      <c r="BM151" s="178">
        <v>0</v>
      </c>
      <c r="BN151" s="178">
        <v>0</v>
      </c>
      <c r="BO151" s="178">
        <v>0</v>
      </c>
      <c r="BP151" s="181">
        <v>1</v>
      </c>
      <c r="BQ151" s="178">
        <v>0</v>
      </c>
      <c r="BR151" s="178">
        <v>0</v>
      </c>
    </row>
    <row r="152" spans="1:70" x14ac:dyDescent="0.25">
      <c r="A152" s="177" t="s">
        <v>391</v>
      </c>
      <c r="B152" s="178">
        <v>0</v>
      </c>
      <c r="C152" s="178">
        <v>0</v>
      </c>
      <c r="D152" s="178">
        <v>0</v>
      </c>
      <c r="E152" s="181">
        <v>1</v>
      </c>
      <c r="F152" s="178">
        <v>0</v>
      </c>
      <c r="G152" s="178">
        <v>0</v>
      </c>
      <c r="H152" s="177" t="s">
        <v>391</v>
      </c>
      <c r="I152" s="178">
        <v>0</v>
      </c>
      <c r="J152" s="178">
        <v>0</v>
      </c>
      <c r="K152" s="178">
        <v>0</v>
      </c>
      <c r="L152" s="181">
        <v>1</v>
      </c>
      <c r="M152" s="178">
        <v>0</v>
      </c>
      <c r="N152" s="178">
        <v>0</v>
      </c>
      <c r="O152" s="177" t="s">
        <v>391</v>
      </c>
      <c r="P152" s="178">
        <v>0</v>
      </c>
      <c r="Q152" s="178">
        <v>0</v>
      </c>
      <c r="R152" s="178">
        <v>0</v>
      </c>
      <c r="S152" s="181">
        <v>1</v>
      </c>
      <c r="T152" s="178">
        <v>0</v>
      </c>
      <c r="U152" s="178">
        <v>0</v>
      </c>
      <c r="V152" s="177" t="s">
        <v>391</v>
      </c>
      <c r="W152" s="178">
        <v>0</v>
      </c>
      <c r="X152" s="178">
        <v>0</v>
      </c>
      <c r="Y152" s="178">
        <v>0</v>
      </c>
      <c r="Z152" s="181">
        <v>1</v>
      </c>
      <c r="AA152" s="178">
        <v>0</v>
      </c>
      <c r="AB152" s="178">
        <v>0</v>
      </c>
      <c r="AC152" s="177" t="s">
        <v>391</v>
      </c>
      <c r="AD152" s="178">
        <v>0</v>
      </c>
      <c r="AE152" s="178">
        <v>0</v>
      </c>
      <c r="AF152" s="178">
        <v>0</v>
      </c>
      <c r="AG152" s="181">
        <v>1</v>
      </c>
      <c r="AH152" s="178">
        <v>0</v>
      </c>
      <c r="AI152" s="178">
        <v>0</v>
      </c>
      <c r="AJ152" s="177" t="s">
        <v>665</v>
      </c>
      <c r="AK152" s="178">
        <v>0</v>
      </c>
      <c r="AL152" s="178">
        <v>0</v>
      </c>
      <c r="AM152" s="178">
        <v>0</v>
      </c>
      <c r="AN152" s="181">
        <v>1</v>
      </c>
      <c r="AO152" s="178">
        <v>0</v>
      </c>
      <c r="AP152" s="178">
        <v>0</v>
      </c>
      <c r="AQ152" s="177" t="s">
        <v>391</v>
      </c>
      <c r="AR152" s="178">
        <v>0</v>
      </c>
      <c r="AS152" s="178">
        <v>0</v>
      </c>
      <c r="AT152" s="178">
        <v>0</v>
      </c>
      <c r="AU152" s="181">
        <v>1</v>
      </c>
      <c r="AV152" s="178">
        <v>0</v>
      </c>
      <c r="AW152" s="178">
        <v>0</v>
      </c>
      <c r="AX152" s="177" t="s">
        <v>391</v>
      </c>
      <c r="AY152" s="178">
        <v>0</v>
      </c>
      <c r="AZ152" s="178">
        <v>0</v>
      </c>
      <c r="BA152" s="178">
        <v>0</v>
      </c>
      <c r="BB152" s="181">
        <v>1</v>
      </c>
      <c r="BC152" s="178">
        <v>0</v>
      </c>
      <c r="BD152" s="178">
        <v>0</v>
      </c>
      <c r="BE152" s="177" t="s">
        <v>667</v>
      </c>
      <c r="BF152" s="178">
        <v>0</v>
      </c>
      <c r="BG152" s="178">
        <v>0</v>
      </c>
      <c r="BH152" s="178">
        <v>0</v>
      </c>
      <c r="BI152" s="181">
        <v>1</v>
      </c>
      <c r="BJ152" s="178">
        <v>0</v>
      </c>
      <c r="BK152" s="178">
        <v>0</v>
      </c>
      <c r="BL152" s="177" t="s">
        <v>666</v>
      </c>
      <c r="BM152" s="178">
        <v>0</v>
      </c>
      <c r="BN152" s="178">
        <v>0</v>
      </c>
      <c r="BO152" s="178">
        <v>0</v>
      </c>
      <c r="BP152" s="181">
        <v>1</v>
      </c>
      <c r="BQ152" s="178">
        <v>0</v>
      </c>
      <c r="BR152" s="178">
        <v>0</v>
      </c>
    </row>
    <row r="153" spans="1:70" x14ac:dyDescent="0.25">
      <c r="A153" s="177" t="s">
        <v>393</v>
      </c>
      <c r="B153" s="178">
        <v>0</v>
      </c>
      <c r="C153" s="178">
        <v>0</v>
      </c>
      <c r="D153" s="178">
        <v>0</v>
      </c>
      <c r="E153" s="181">
        <v>1</v>
      </c>
      <c r="F153" s="178">
        <v>0</v>
      </c>
      <c r="G153" s="178">
        <v>0</v>
      </c>
      <c r="H153" s="177" t="s">
        <v>393</v>
      </c>
      <c r="I153" s="178">
        <v>0</v>
      </c>
      <c r="J153" s="178">
        <v>0</v>
      </c>
      <c r="K153" s="178">
        <v>0</v>
      </c>
      <c r="L153" s="181">
        <v>1</v>
      </c>
      <c r="M153" s="178">
        <v>0</v>
      </c>
      <c r="N153" s="178">
        <v>0</v>
      </c>
      <c r="O153" s="177" t="s">
        <v>393</v>
      </c>
      <c r="P153" s="178">
        <v>0</v>
      </c>
      <c r="Q153" s="178">
        <v>0</v>
      </c>
      <c r="R153" s="178">
        <v>0</v>
      </c>
      <c r="S153" s="181">
        <v>1</v>
      </c>
      <c r="T153" s="178">
        <v>0</v>
      </c>
      <c r="U153" s="178">
        <v>0</v>
      </c>
      <c r="V153" s="177" t="s">
        <v>393</v>
      </c>
      <c r="W153" s="178">
        <v>0</v>
      </c>
      <c r="X153" s="178">
        <v>0</v>
      </c>
      <c r="Y153" s="178">
        <v>0</v>
      </c>
      <c r="Z153" s="181">
        <v>1</v>
      </c>
      <c r="AA153" s="178">
        <v>0</v>
      </c>
      <c r="AB153" s="178">
        <v>0</v>
      </c>
      <c r="AC153" s="177" t="s">
        <v>393</v>
      </c>
      <c r="AD153" s="178">
        <v>0</v>
      </c>
      <c r="AE153" s="178">
        <v>0</v>
      </c>
      <c r="AF153" s="178">
        <v>0</v>
      </c>
      <c r="AG153" s="181">
        <v>1</v>
      </c>
      <c r="AH153" s="178">
        <v>0</v>
      </c>
      <c r="AI153" s="178">
        <v>0</v>
      </c>
      <c r="AJ153" s="177" t="s">
        <v>666</v>
      </c>
      <c r="AK153" s="178">
        <v>0</v>
      </c>
      <c r="AL153" s="178">
        <v>0</v>
      </c>
      <c r="AM153" s="178">
        <v>0</v>
      </c>
      <c r="AN153" s="181">
        <v>1</v>
      </c>
      <c r="AO153" s="178">
        <v>0</v>
      </c>
      <c r="AP153" s="178">
        <v>0</v>
      </c>
      <c r="AQ153" s="177" t="s">
        <v>393</v>
      </c>
      <c r="AR153" s="178">
        <v>0</v>
      </c>
      <c r="AS153" s="178">
        <v>0</v>
      </c>
      <c r="AT153" s="178">
        <v>0</v>
      </c>
      <c r="AU153" s="181">
        <v>1</v>
      </c>
      <c r="AV153" s="178">
        <v>0</v>
      </c>
      <c r="AW153" s="178">
        <v>0</v>
      </c>
      <c r="AX153" s="177" t="s">
        <v>393</v>
      </c>
      <c r="AY153" s="178">
        <v>0</v>
      </c>
      <c r="AZ153" s="178">
        <v>0</v>
      </c>
      <c r="BA153" s="178">
        <v>0</v>
      </c>
      <c r="BB153" s="181">
        <v>1</v>
      </c>
      <c r="BC153" s="178">
        <v>0</v>
      </c>
      <c r="BD153" s="178">
        <v>0</v>
      </c>
      <c r="BE153" s="177" t="s">
        <v>389</v>
      </c>
      <c r="BF153" s="178">
        <v>0</v>
      </c>
      <c r="BG153" s="178">
        <v>0</v>
      </c>
      <c r="BH153" s="178">
        <v>0</v>
      </c>
      <c r="BI153" s="181">
        <v>1</v>
      </c>
      <c r="BJ153" s="178">
        <v>0</v>
      </c>
      <c r="BK153" s="178">
        <v>0</v>
      </c>
      <c r="BL153" s="177" t="s">
        <v>667</v>
      </c>
      <c r="BM153" s="178">
        <v>0</v>
      </c>
      <c r="BN153" s="178">
        <v>0</v>
      </c>
      <c r="BO153" s="178">
        <v>0</v>
      </c>
      <c r="BP153" s="181">
        <v>1</v>
      </c>
      <c r="BQ153" s="178">
        <v>0</v>
      </c>
      <c r="BR153" s="178">
        <v>0</v>
      </c>
    </row>
    <row r="154" spans="1:70" x14ac:dyDescent="0.25">
      <c r="A154" s="177" t="s">
        <v>395</v>
      </c>
      <c r="B154" s="178">
        <v>0</v>
      </c>
      <c r="C154" s="178">
        <v>0</v>
      </c>
      <c r="D154" s="178">
        <v>0</v>
      </c>
      <c r="E154" s="181">
        <v>1</v>
      </c>
      <c r="F154" s="178">
        <v>0</v>
      </c>
      <c r="G154" s="178">
        <v>0</v>
      </c>
      <c r="H154" s="177" t="s">
        <v>395</v>
      </c>
      <c r="I154" s="178">
        <v>0</v>
      </c>
      <c r="J154" s="178">
        <v>0</v>
      </c>
      <c r="K154" s="178">
        <v>0</v>
      </c>
      <c r="L154" s="181">
        <v>1</v>
      </c>
      <c r="M154" s="178">
        <v>0</v>
      </c>
      <c r="N154" s="178">
        <v>0</v>
      </c>
      <c r="O154" s="177" t="s">
        <v>395</v>
      </c>
      <c r="P154" s="178">
        <v>0</v>
      </c>
      <c r="Q154" s="178">
        <v>0</v>
      </c>
      <c r="R154" s="178">
        <v>0</v>
      </c>
      <c r="S154" s="181">
        <v>1</v>
      </c>
      <c r="T154" s="178">
        <v>0</v>
      </c>
      <c r="U154" s="178">
        <v>0</v>
      </c>
      <c r="V154" s="177" t="s">
        <v>395</v>
      </c>
      <c r="W154" s="178">
        <v>0</v>
      </c>
      <c r="X154" s="178">
        <v>0</v>
      </c>
      <c r="Y154" s="178">
        <v>0</v>
      </c>
      <c r="Z154" s="181">
        <v>1</v>
      </c>
      <c r="AA154" s="178">
        <v>0</v>
      </c>
      <c r="AB154" s="178">
        <v>0</v>
      </c>
      <c r="AC154" s="177" t="s">
        <v>395</v>
      </c>
      <c r="AD154" s="178">
        <v>0</v>
      </c>
      <c r="AE154" s="178">
        <v>0</v>
      </c>
      <c r="AF154" s="178">
        <v>0</v>
      </c>
      <c r="AG154" s="181">
        <v>1</v>
      </c>
      <c r="AH154" s="178">
        <v>0</v>
      </c>
      <c r="AI154" s="178">
        <v>0</v>
      </c>
      <c r="AJ154" s="177" t="s">
        <v>667</v>
      </c>
      <c r="AK154" s="178">
        <v>0</v>
      </c>
      <c r="AL154" s="178">
        <v>0</v>
      </c>
      <c r="AM154" s="178">
        <v>0</v>
      </c>
      <c r="AN154" s="181">
        <v>1</v>
      </c>
      <c r="AO154" s="178">
        <v>0</v>
      </c>
      <c r="AP154" s="178">
        <v>0</v>
      </c>
      <c r="AQ154" s="177" t="s">
        <v>395</v>
      </c>
      <c r="AR154" s="178">
        <v>0</v>
      </c>
      <c r="AS154" s="178">
        <v>0</v>
      </c>
      <c r="AT154" s="178">
        <v>0</v>
      </c>
      <c r="AU154" s="181">
        <v>1</v>
      </c>
      <c r="AV154" s="178">
        <v>0</v>
      </c>
      <c r="AW154" s="178">
        <v>0</v>
      </c>
      <c r="AX154" s="177" t="s">
        <v>395</v>
      </c>
      <c r="AY154" s="178">
        <v>0</v>
      </c>
      <c r="AZ154" s="178">
        <v>0</v>
      </c>
      <c r="BA154" s="178">
        <v>0</v>
      </c>
      <c r="BB154" s="181">
        <v>1</v>
      </c>
      <c r="BC154" s="178">
        <v>0</v>
      </c>
      <c r="BD154" s="178">
        <v>0</v>
      </c>
      <c r="BE154" s="177" t="s">
        <v>391</v>
      </c>
      <c r="BF154" s="178">
        <v>0</v>
      </c>
      <c r="BG154" s="178">
        <v>0</v>
      </c>
      <c r="BH154" s="178">
        <v>0</v>
      </c>
      <c r="BI154" s="181">
        <v>1</v>
      </c>
      <c r="BJ154" s="178">
        <v>0</v>
      </c>
      <c r="BK154" s="178">
        <v>0</v>
      </c>
      <c r="BL154" s="177" t="s">
        <v>389</v>
      </c>
      <c r="BM154" s="178">
        <v>0</v>
      </c>
      <c r="BN154" s="178">
        <v>0</v>
      </c>
      <c r="BO154" s="178">
        <v>0</v>
      </c>
      <c r="BP154" s="181">
        <v>1</v>
      </c>
      <c r="BQ154" s="178">
        <v>0</v>
      </c>
      <c r="BR154" s="178">
        <v>0</v>
      </c>
    </row>
    <row r="155" spans="1:70" x14ac:dyDescent="0.25">
      <c r="A155" s="177" t="s">
        <v>244</v>
      </c>
      <c r="B155" s="178">
        <v>0</v>
      </c>
      <c r="C155" s="178">
        <v>0</v>
      </c>
      <c r="D155" s="178">
        <v>0</v>
      </c>
      <c r="E155" s="181">
        <v>1</v>
      </c>
      <c r="F155" s="178">
        <v>0</v>
      </c>
      <c r="G155" s="178">
        <v>0</v>
      </c>
      <c r="H155" s="177" t="s">
        <v>244</v>
      </c>
      <c r="I155" s="178">
        <v>0</v>
      </c>
      <c r="J155" s="178">
        <v>0</v>
      </c>
      <c r="K155" s="178">
        <v>0</v>
      </c>
      <c r="L155" s="181">
        <v>1</v>
      </c>
      <c r="M155" s="178">
        <v>0</v>
      </c>
      <c r="N155" s="178">
        <v>0</v>
      </c>
      <c r="O155" s="177" t="s">
        <v>244</v>
      </c>
      <c r="P155" s="178">
        <v>0</v>
      </c>
      <c r="Q155" s="178">
        <v>0</v>
      </c>
      <c r="R155" s="178">
        <v>0</v>
      </c>
      <c r="S155" s="181">
        <v>1</v>
      </c>
      <c r="T155" s="178">
        <v>0</v>
      </c>
      <c r="U155" s="178">
        <v>0</v>
      </c>
      <c r="V155" s="177" t="s">
        <v>244</v>
      </c>
      <c r="W155" s="178">
        <v>0</v>
      </c>
      <c r="X155" s="178">
        <v>0</v>
      </c>
      <c r="Y155" s="178">
        <v>0</v>
      </c>
      <c r="Z155" s="181">
        <v>1</v>
      </c>
      <c r="AA155" s="178">
        <v>0</v>
      </c>
      <c r="AB155" s="178">
        <v>0</v>
      </c>
      <c r="AC155" s="177" t="s">
        <v>244</v>
      </c>
      <c r="AD155" s="178">
        <v>0</v>
      </c>
      <c r="AE155" s="178">
        <v>0</v>
      </c>
      <c r="AF155" s="178">
        <v>0</v>
      </c>
      <c r="AG155" s="181">
        <v>1</v>
      </c>
      <c r="AH155" s="178">
        <v>0</v>
      </c>
      <c r="AI155" s="178">
        <v>0</v>
      </c>
      <c r="AJ155" s="177" t="s">
        <v>389</v>
      </c>
      <c r="AK155" s="178">
        <v>0</v>
      </c>
      <c r="AL155" s="178">
        <v>0</v>
      </c>
      <c r="AM155" s="178">
        <v>0</v>
      </c>
      <c r="AN155" s="181">
        <v>1</v>
      </c>
      <c r="AO155" s="178">
        <v>0</v>
      </c>
      <c r="AP155" s="178">
        <v>0</v>
      </c>
      <c r="AQ155" s="177" t="s">
        <v>244</v>
      </c>
      <c r="AR155" s="178">
        <v>0</v>
      </c>
      <c r="AS155" s="178">
        <v>0</v>
      </c>
      <c r="AT155" s="178">
        <v>0</v>
      </c>
      <c r="AU155" s="181">
        <v>1</v>
      </c>
      <c r="AV155" s="178">
        <v>0</v>
      </c>
      <c r="AW155" s="178">
        <v>0</v>
      </c>
      <c r="AX155" s="177" t="s">
        <v>244</v>
      </c>
      <c r="AY155" s="178">
        <v>0</v>
      </c>
      <c r="AZ155" s="178">
        <v>0</v>
      </c>
      <c r="BA155" s="178">
        <v>0</v>
      </c>
      <c r="BB155" s="181">
        <v>1</v>
      </c>
      <c r="BC155" s="178">
        <v>0</v>
      </c>
      <c r="BD155" s="178">
        <v>0</v>
      </c>
      <c r="BE155" s="177" t="s">
        <v>393</v>
      </c>
      <c r="BF155" s="178">
        <v>0</v>
      </c>
      <c r="BG155" s="178">
        <v>0</v>
      </c>
      <c r="BH155" s="178">
        <v>0</v>
      </c>
      <c r="BI155" s="181">
        <v>1</v>
      </c>
      <c r="BJ155" s="178">
        <v>0</v>
      </c>
      <c r="BK155" s="178">
        <v>0</v>
      </c>
      <c r="BL155" s="177" t="s">
        <v>391</v>
      </c>
      <c r="BM155" s="178">
        <v>0</v>
      </c>
      <c r="BN155" s="178">
        <v>0</v>
      </c>
      <c r="BO155" s="178">
        <v>0</v>
      </c>
      <c r="BP155" s="181">
        <v>1</v>
      </c>
      <c r="BQ155" s="178">
        <v>0</v>
      </c>
      <c r="BR155" s="178">
        <v>0</v>
      </c>
    </row>
    <row r="156" spans="1:70" x14ac:dyDescent="0.25">
      <c r="A156" s="177" t="s">
        <v>396</v>
      </c>
      <c r="B156" s="178">
        <v>0</v>
      </c>
      <c r="C156" s="178">
        <v>0</v>
      </c>
      <c r="D156" s="178">
        <v>0</v>
      </c>
      <c r="E156" s="181">
        <v>1</v>
      </c>
      <c r="F156" s="178">
        <v>0</v>
      </c>
      <c r="G156" s="178">
        <v>0</v>
      </c>
      <c r="H156" s="177" t="s">
        <v>396</v>
      </c>
      <c r="I156" s="178">
        <v>0</v>
      </c>
      <c r="J156" s="178">
        <v>0</v>
      </c>
      <c r="K156" s="178">
        <v>0</v>
      </c>
      <c r="L156" s="181">
        <v>1</v>
      </c>
      <c r="M156" s="178">
        <v>0</v>
      </c>
      <c r="N156" s="178">
        <v>0</v>
      </c>
      <c r="O156" s="177" t="s">
        <v>396</v>
      </c>
      <c r="P156" s="178">
        <v>0</v>
      </c>
      <c r="Q156" s="178">
        <v>0</v>
      </c>
      <c r="R156" s="178">
        <v>0</v>
      </c>
      <c r="S156" s="181">
        <v>1</v>
      </c>
      <c r="T156" s="178">
        <v>0</v>
      </c>
      <c r="U156" s="178">
        <v>0</v>
      </c>
      <c r="V156" s="177" t="s">
        <v>396</v>
      </c>
      <c r="W156" s="178">
        <v>0</v>
      </c>
      <c r="X156" s="178">
        <v>0</v>
      </c>
      <c r="Y156" s="178">
        <v>0</v>
      </c>
      <c r="Z156" s="181">
        <v>1</v>
      </c>
      <c r="AA156" s="178">
        <v>0</v>
      </c>
      <c r="AB156" s="178">
        <v>0</v>
      </c>
      <c r="AC156" s="177" t="s">
        <v>396</v>
      </c>
      <c r="AD156" s="178">
        <v>0</v>
      </c>
      <c r="AE156" s="178">
        <v>0</v>
      </c>
      <c r="AF156" s="178">
        <v>0</v>
      </c>
      <c r="AG156" s="181">
        <v>1</v>
      </c>
      <c r="AH156" s="178">
        <v>0</v>
      </c>
      <c r="AI156" s="178">
        <v>0</v>
      </c>
      <c r="AJ156" s="177" t="s">
        <v>391</v>
      </c>
      <c r="AK156" s="178">
        <v>0</v>
      </c>
      <c r="AL156" s="178">
        <v>0</v>
      </c>
      <c r="AM156" s="178">
        <v>0</v>
      </c>
      <c r="AN156" s="181">
        <v>1</v>
      </c>
      <c r="AO156" s="178">
        <v>0</v>
      </c>
      <c r="AP156" s="178">
        <v>0</v>
      </c>
      <c r="AQ156" s="177" t="s">
        <v>396</v>
      </c>
      <c r="AR156" s="178">
        <v>0</v>
      </c>
      <c r="AS156" s="178">
        <v>0</v>
      </c>
      <c r="AT156" s="178">
        <v>0</v>
      </c>
      <c r="AU156" s="181">
        <v>1</v>
      </c>
      <c r="AV156" s="178">
        <v>0</v>
      </c>
      <c r="AW156" s="178">
        <v>0</v>
      </c>
      <c r="AX156" s="177" t="s">
        <v>396</v>
      </c>
      <c r="AY156" s="178">
        <v>0</v>
      </c>
      <c r="AZ156" s="178">
        <v>0</v>
      </c>
      <c r="BA156" s="178">
        <v>0</v>
      </c>
      <c r="BB156" s="181">
        <v>1</v>
      </c>
      <c r="BC156" s="178">
        <v>0</v>
      </c>
      <c r="BD156" s="178">
        <v>0</v>
      </c>
      <c r="BE156" s="177" t="s">
        <v>395</v>
      </c>
      <c r="BF156" s="178">
        <v>0</v>
      </c>
      <c r="BG156" s="178">
        <v>0</v>
      </c>
      <c r="BH156" s="178">
        <v>0</v>
      </c>
      <c r="BI156" s="181">
        <v>1</v>
      </c>
      <c r="BJ156" s="178">
        <v>0</v>
      </c>
      <c r="BK156" s="178">
        <v>0</v>
      </c>
      <c r="BL156" s="177" t="s">
        <v>393</v>
      </c>
      <c r="BM156" s="178">
        <v>0</v>
      </c>
      <c r="BN156" s="178">
        <v>0</v>
      </c>
      <c r="BO156" s="178">
        <v>0</v>
      </c>
      <c r="BP156" s="181">
        <v>1</v>
      </c>
      <c r="BQ156" s="178">
        <v>0</v>
      </c>
      <c r="BR156" s="178">
        <v>0</v>
      </c>
    </row>
    <row r="157" spans="1:70" x14ac:dyDescent="0.25">
      <c r="A157" s="177" t="s">
        <v>257</v>
      </c>
      <c r="B157" s="178">
        <v>0</v>
      </c>
      <c r="C157" s="178">
        <v>0</v>
      </c>
      <c r="D157" s="178">
        <v>0</v>
      </c>
      <c r="E157" s="181">
        <v>1</v>
      </c>
      <c r="F157" s="178">
        <v>0</v>
      </c>
      <c r="G157" s="178">
        <v>0</v>
      </c>
      <c r="H157" s="177" t="s">
        <v>257</v>
      </c>
      <c r="I157" s="178">
        <v>0</v>
      </c>
      <c r="J157" s="178">
        <v>0</v>
      </c>
      <c r="K157" s="178">
        <v>0</v>
      </c>
      <c r="L157" s="181">
        <v>1</v>
      </c>
      <c r="M157" s="178">
        <v>0</v>
      </c>
      <c r="N157" s="178">
        <v>0</v>
      </c>
      <c r="O157" s="177" t="s">
        <v>257</v>
      </c>
      <c r="P157" s="178">
        <v>0</v>
      </c>
      <c r="Q157" s="178">
        <v>0</v>
      </c>
      <c r="R157" s="178">
        <v>0</v>
      </c>
      <c r="S157" s="181">
        <v>1</v>
      </c>
      <c r="T157" s="178">
        <v>0</v>
      </c>
      <c r="U157" s="178">
        <v>0</v>
      </c>
      <c r="V157" s="177" t="s">
        <v>257</v>
      </c>
      <c r="W157" s="178">
        <v>0</v>
      </c>
      <c r="X157" s="178">
        <v>0</v>
      </c>
      <c r="Y157" s="178">
        <v>0</v>
      </c>
      <c r="Z157" s="181">
        <v>1</v>
      </c>
      <c r="AA157" s="178">
        <v>0</v>
      </c>
      <c r="AB157" s="178">
        <v>0</v>
      </c>
      <c r="AC157" s="177" t="s">
        <v>257</v>
      </c>
      <c r="AD157" s="178">
        <v>0</v>
      </c>
      <c r="AE157" s="178">
        <v>0</v>
      </c>
      <c r="AF157" s="178">
        <v>0</v>
      </c>
      <c r="AG157" s="181">
        <v>1</v>
      </c>
      <c r="AH157" s="178">
        <v>0</v>
      </c>
      <c r="AI157" s="178">
        <v>0</v>
      </c>
      <c r="AJ157" s="177" t="s">
        <v>393</v>
      </c>
      <c r="AK157" s="178">
        <v>0</v>
      </c>
      <c r="AL157" s="178">
        <v>0</v>
      </c>
      <c r="AM157" s="178">
        <v>0</v>
      </c>
      <c r="AN157" s="181">
        <v>1</v>
      </c>
      <c r="AO157" s="178">
        <v>0</v>
      </c>
      <c r="AP157" s="178">
        <v>0</v>
      </c>
      <c r="AQ157" s="177" t="s">
        <v>257</v>
      </c>
      <c r="AR157" s="178">
        <v>0</v>
      </c>
      <c r="AS157" s="178">
        <v>0</v>
      </c>
      <c r="AT157" s="178">
        <v>0</v>
      </c>
      <c r="AU157" s="181">
        <v>1</v>
      </c>
      <c r="AV157" s="178">
        <v>0</v>
      </c>
      <c r="AW157" s="178">
        <v>0</v>
      </c>
      <c r="AX157" s="177" t="s">
        <v>257</v>
      </c>
      <c r="AY157" s="178">
        <v>0</v>
      </c>
      <c r="AZ157" s="178">
        <v>0</v>
      </c>
      <c r="BA157" s="178">
        <v>0</v>
      </c>
      <c r="BB157" s="181">
        <v>1</v>
      </c>
      <c r="BC157" s="178">
        <v>0</v>
      </c>
      <c r="BD157" s="178">
        <v>0</v>
      </c>
      <c r="BE157" s="177" t="s">
        <v>396</v>
      </c>
      <c r="BF157" s="178">
        <v>0</v>
      </c>
      <c r="BG157" s="178">
        <v>0</v>
      </c>
      <c r="BH157" s="178">
        <v>0</v>
      </c>
      <c r="BI157" s="181">
        <v>1</v>
      </c>
      <c r="BJ157" s="178">
        <v>0</v>
      </c>
      <c r="BK157" s="178">
        <v>0</v>
      </c>
      <c r="BL157" s="177" t="s">
        <v>395</v>
      </c>
      <c r="BM157" s="178">
        <v>0</v>
      </c>
      <c r="BN157" s="178">
        <v>0</v>
      </c>
      <c r="BO157" s="178">
        <v>0</v>
      </c>
      <c r="BP157" s="181">
        <v>1</v>
      </c>
      <c r="BQ157" s="178">
        <v>0</v>
      </c>
      <c r="BR157" s="178">
        <v>0</v>
      </c>
    </row>
    <row r="158" spans="1:70" x14ac:dyDescent="0.25">
      <c r="A158" s="177" t="s">
        <v>678</v>
      </c>
      <c r="B158" s="178">
        <v>0</v>
      </c>
      <c r="C158" s="178">
        <v>0</v>
      </c>
      <c r="D158" s="178">
        <v>0</v>
      </c>
      <c r="E158" s="181">
        <v>1</v>
      </c>
      <c r="F158" s="178">
        <v>0</v>
      </c>
      <c r="G158" s="178">
        <v>0</v>
      </c>
      <c r="H158" s="177" t="s">
        <v>678</v>
      </c>
      <c r="I158" s="178">
        <v>0</v>
      </c>
      <c r="J158" s="178">
        <v>0</v>
      </c>
      <c r="K158" s="178">
        <v>0</v>
      </c>
      <c r="L158" s="181">
        <v>1</v>
      </c>
      <c r="M158" s="178">
        <v>0</v>
      </c>
      <c r="N158" s="178">
        <v>0</v>
      </c>
      <c r="O158" s="177" t="s">
        <v>678</v>
      </c>
      <c r="P158" s="178">
        <v>0</v>
      </c>
      <c r="Q158" s="178">
        <v>0</v>
      </c>
      <c r="R158" s="178">
        <v>0</v>
      </c>
      <c r="S158" s="181">
        <v>1</v>
      </c>
      <c r="T158" s="178">
        <v>0</v>
      </c>
      <c r="U158" s="178">
        <v>0</v>
      </c>
      <c r="V158" s="177" t="s">
        <v>678</v>
      </c>
      <c r="W158" s="178">
        <v>0</v>
      </c>
      <c r="X158" s="178">
        <v>0</v>
      </c>
      <c r="Y158" s="178">
        <v>0</v>
      </c>
      <c r="Z158" s="181">
        <v>1</v>
      </c>
      <c r="AA158" s="178">
        <v>0</v>
      </c>
      <c r="AB158" s="178">
        <v>0</v>
      </c>
      <c r="AC158" s="177" t="s">
        <v>678</v>
      </c>
      <c r="AD158" s="178">
        <v>0</v>
      </c>
      <c r="AE158" s="178">
        <v>0</v>
      </c>
      <c r="AF158" s="178">
        <v>0</v>
      </c>
      <c r="AG158" s="181">
        <v>1</v>
      </c>
      <c r="AH158" s="178">
        <v>0</v>
      </c>
      <c r="AI158" s="178">
        <v>0</v>
      </c>
      <c r="AJ158" s="177" t="s">
        <v>395</v>
      </c>
      <c r="AK158" s="178">
        <v>0</v>
      </c>
      <c r="AL158" s="178">
        <v>0</v>
      </c>
      <c r="AM158" s="178">
        <v>0</v>
      </c>
      <c r="AN158" s="181">
        <v>1</v>
      </c>
      <c r="AO158" s="178">
        <v>0</v>
      </c>
      <c r="AP158" s="178">
        <v>0</v>
      </c>
      <c r="AQ158" s="177" t="s">
        <v>678</v>
      </c>
      <c r="AR158" s="178">
        <v>0</v>
      </c>
      <c r="AS158" s="178">
        <v>0</v>
      </c>
      <c r="AT158" s="178">
        <v>0</v>
      </c>
      <c r="AU158" s="181">
        <v>1</v>
      </c>
      <c r="AV158" s="178">
        <v>0</v>
      </c>
      <c r="AW158" s="178">
        <v>0</v>
      </c>
      <c r="AX158" s="177" t="s">
        <v>678</v>
      </c>
      <c r="AY158" s="178">
        <v>0</v>
      </c>
      <c r="AZ158" s="178">
        <v>0</v>
      </c>
      <c r="BA158" s="178">
        <v>0</v>
      </c>
      <c r="BB158" s="181">
        <v>1</v>
      </c>
      <c r="BC158" s="178">
        <v>0</v>
      </c>
      <c r="BD158" s="178">
        <v>0</v>
      </c>
      <c r="BE158" s="177" t="s">
        <v>678</v>
      </c>
      <c r="BF158" s="178">
        <v>0</v>
      </c>
      <c r="BG158" s="178">
        <v>0</v>
      </c>
      <c r="BH158" s="178">
        <v>0</v>
      </c>
      <c r="BI158" s="181">
        <v>1</v>
      </c>
      <c r="BJ158" s="178">
        <v>0</v>
      </c>
      <c r="BK158" s="178">
        <v>0</v>
      </c>
      <c r="BL158" s="177" t="s">
        <v>396</v>
      </c>
      <c r="BM158" s="178">
        <v>0</v>
      </c>
      <c r="BN158" s="178">
        <v>0</v>
      </c>
      <c r="BO158" s="178">
        <v>0</v>
      </c>
      <c r="BP158" s="181">
        <v>1</v>
      </c>
      <c r="BQ158" s="178">
        <v>0</v>
      </c>
      <c r="BR158" s="178">
        <v>0</v>
      </c>
    </row>
    <row r="159" spans="1:70" x14ac:dyDescent="0.25">
      <c r="A159" s="177" t="s">
        <v>405</v>
      </c>
      <c r="B159" s="178">
        <v>0</v>
      </c>
      <c r="C159" s="178">
        <v>0</v>
      </c>
      <c r="D159" s="178">
        <v>0</v>
      </c>
      <c r="E159" s="181">
        <v>1</v>
      </c>
      <c r="F159" s="178">
        <v>0</v>
      </c>
      <c r="G159" s="178">
        <v>0</v>
      </c>
      <c r="H159" s="177" t="s">
        <v>405</v>
      </c>
      <c r="I159" s="178">
        <v>0</v>
      </c>
      <c r="J159" s="178">
        <v>0</v>
      </c>
      <c r="K159" s="178">
        <v>0</v>
      </c>
      <c r="L159" s="181">
        <v>1</v>
      </c>
      <c r="M159" s="178">
        <v>0</v>
      </c>
      <c r="N159" s="178">
        <v>0</v>
      </c>
      <c r="O159" s="177" t="s">
        <v>405</v>
      </c>
      <c r="P159" s="178">
        <v>0</v>
      </c>
      <c r="Q159" s="178">
        <v>0</v>
      </c>
      <c r="R159" s="178">
        <v>0</v>
      </c>
      <c r="S159" s="181">
        <v>1</v>
      </c>
      <c r="T159" s="178">
        <v>0</v>
      </c>
      <c r="U159" s="178">
        <v>0</v>
      </c>
      <c r="V159" s="177" t="s">
        <v>405</v>
      </c>
      <c r="W159" s="178">
        <v>0</v>
      </c>
      <c r="X159" s="178">
        <v>0</v>
      </c>
      <c r="Y159" s="178">
        <v>0</v>
      </c>
      <c r="Z159" s="181">
        <v>1</v>
      </c>
      <c r="AA159" s="178">
        <v>0</v>
      </c>
      <c r="AB159" s="178">
        <v>0</v>
      </c>
      <c r="AC159" s="177" t="s">
        <v>405</v>
      </c>
      <c r="AD159" s="178">
        <v>0</v>
      </c>
      <c r="AE159" s="178">
        <v>0</v>
      </c>
      <c r="AF159" s="178">
        <v>0</v>
      </c>
      <c r="AG159" s="181">
        <v>1</v>
      </c>
      <c r="AH159" s="178">
        <v>0</v>
      </c>
      <c r="AI159" s="178">
        <v>0</v>
      </c>
      <c r="AJ159" s="177" t="s">
        <v>396</v>
      </c>
      <c r="AK159" s="178">
        <v>0</v>
      </c>
      <c r="AL159" s="178">
        <v>0</v>
      </c>
      <c r="AM159" s="178">
        <v>0</v>
      </c>
      <c r="AN159" s="181">
        <v>1</v>
      </c>
      <c r="AO159" s="178">
        <v>0</v>
      </c>
      <c r="AP159" s="178">
        <v>0</v>
      </c>
      <c r="AQ159" s="177" t="s">
        <v>405</v>
      </c>
      <c r="AR159" s="178">
        <v>0</v>
      </c>
      <c r="AS159" s="178">
        <v>0</v>
      </c>
      <c r="AT159" s="178">
        <v>0</v>
      </c>
      <c r="AU159" s="181">
        <v>1</v>
      </c>
      <c r="AV159" s="178">
        <v>0</v>
      </c>
      <c r="AW159" s="178">
        <v>0</v>
      </c>
      <c r="AX159" s="177" t="s">
        <v>405</v>
      </c>
      <c r="AY159" s="178">
        <v>0</v>
      </c>
      <c r="AZ159" s="178">
        <v>0</v>
      </c>
      <c r="BA159" s="178">
        <v>0</v>
      </c>
      <c r="BB159" s="181">
        <v>1</v>
      </c>
      <c r="BC159" s="178">
        <v>0</v>
      </c>
      <c r="BD159" s="178">
        <v>0</v>
      </c>
      <c r="BE159" s="177" t="s">
        <v>405</v>
      </c>
      <c r="BF159" s="178">
        <v>0</v>
      </c>
      <c r="BG159" s="178">
        <v>0</v>
      </c>
      <c r="BH159" s="178">
        <v>0</v>
      </c>
      <c r="BI159" s="181">
        <v>1</v>
      </c>
      <c r="BJ159" s="178">
        <v>0</v>
      </c>
      <c r="BK159" s="178">
        <v>0</v>
      </c>
      <c r="BL159" s="177" t="s">
        <v>678</v>
      </c>
      <c r="BM159" s="178">
        <v>0</v>
      </c>
      <c r="BN159" s="178">
        <v>0</v>
      </c>
      <c r="BO159" s="178">
        <v>0</v>
      </c>
      <c r="BP159" s="181">
        <v>1</v>
      </c>
      <c r="BQ159" s="178">
        <v>0</v>
      </c>
      <c r="BR159" s="178">
        <v>0</v>
      </c>
    </row>
    <row r="160" spans="1:70" x14ac:dyDescent="0.25">
      <c r="A160" s="177" t="s">
        <v>406</v>
      </c>
      <c r="B160" s="178">
        <v>0</v>
      </c>
      <c r="C160" s="178">
        <v>0</v>
      </c>
      <c r="D160" s="178">
        <v>0</v>
      </c>
      <c r="E160" s="181">
        <v>1</v>
      </c>
      <c r="F160" s="178">
        <v>0</v>
      </c>
      <c r="G160" s="178">
        <v>0</v>
      </c>
      <c r="H160" s="177" t="s">
        <v>406</v>
      </c>
      <c r="I160" s="178">
        <v>0</v>
      </c>
      <c r="J160" s="178">
        <v>0</v>
      </c>
      <c r="K160" s="178">
        <v>0</v>
      </c>
      <c r="L160" s="181">
        <v>1</v>
      </c>
      <c r="M160" s="178">
        <v>0</v>
      </c>
      <c r="N160" s="178">
        <v>0</v>
      </c>
      <c r="O160" s="177" t="s">
        <v>406</v>
      </c>
      <c r="P160" s="178">
        <v>0</v>
      </c>
      <c r="Q160" s="178">
        <v>0</v>
      </c>
      <c r="R160" s="178">
        <v>0</v>
      </c>
      <c r="S160" s="181">
        <v>1</v>
      </c>
      <c r="T160" s="178">
        <v>0</v>
      </c>
      <c r="U160" s="178">
        <v>0</v>
      </c>
      <c r="V160" s="177" t="s">
        <v>406</v>
      </c>
      <c r="W160" s="178">
        <v>0</v>
      </c>
      <c r="X160" s="178">
        <v>0</v>
      </c>
      <c r="Y160" s="178">
        <v>0</v>
      </c>
      <c r="Z160" s="181">
        <v>1</v>
      </c>
      <c r="AA160" s="178">
        <v>0</v>
      </c>
      <c r="AB160" s="178">
        <v>0</v>
      </c>
      <c r="AC160" s="177" t="s">
        <v>406</v>
      </c>
      <c r="AD160" s="178">
        <v>0</v>
      </c>
      <c r="AE160" s="178">
        <v>0</v>
      </c>
      <c r="AF160" s="178">
        <v>0</v>
      </c>
      <c r="AG160" s="181">
        <v>1</v>
      </c>
      <c r="AH160" s="178">
        <v>0</v>
      </c>
      <c r="AI160" s="178">
        <v>0</v>
      </c>
      <c r="AJ160" s="177" t="s">
        <v>678</v>
      </c>
      <c r="AK160" s="178">
        <v>0</v>
      </c>
      <c r="AL160" s="178">
        <v>0</v>
      </c>
      <c r="AM160" s="178">
        <v>0</v>
      </c>
      <c r="AN160" s="181">
        <v>1</v>
      </c>
      <c r="AO160" s="178">
        <v>0</v>
      </c>
      <c r="AP160" s="178">
        <v>0</v>
      </c>
      <c r="AQ160" s="177" t="s">
        <v>406</v>
      </c>
      <c r="AR160" s="178">
        <v>0</v>
      </c>
      <c r="AS160" s="178">
        <v>0</v>
      </c>
      <c r="AT160" s="178">
        <v>0</v>
      </c>
      <c r="AU160" s="181">
        <v>1</v>
      </c>
      <c r="AV160" s="178">
        <v>0</v>
      </c>
      <c r="AW160" s="178">
        <v>0</v>
      </c>
      <c r="AX160" s="177" t="s">
        <v>406</v>
      </c>
      <c r="AY160" s="178">
        <v>0</v>
      </c>
      <c r="AZ160" s="178">
        <v>0</v>
      </c>
      <c r="BA160" s="178">
        <v>0</v>
      </c>
      <c r="BB160" s="181">
        <v>1</v>
      </c>
      <c r="BC160" s="178">
        <v>0</v>
      </c>
      <c r="BD160" s="178">
        <v>0</v>
      </c>
      <c r="BE160" s="177" t="s">
        <v>406</v>
      </c>
      <c r="BF160" s="178">
        <v>0</v>
      </c>
      <c r="BG160" s="178">
        <v>0</v>
      </c>
      <c r="BH160" s="178">
        <v>0</v>
      </c>
      <c r="BI160" s="181">
        <v>1</v>
      </c>
      <c r="BJ160" s="178">
        <v>0</v>
      </c>
      <c r="BK160" s="178">
        <v>0</v>
      </c>
      <c r="BL160" s="177" t="s">
        <v>405</v>
      </c>
      <c r="BM160" s="178">
        <v>0</v>
      </c>
      <c r="BN160" s="178">
        <v>0</v>
      </c>
      <c r="BO160" s="178">
        <v>0</v>
      </c>
      <c r="BP160" s="181">
        <v>1</v>
      </c>
      <c r="BQ160" s="178">
        <v>0</v>
      </c>
      <c r="BR160" s="178">
        <v>0</v>
      </c>
    </row>
    <row r="161" spans="1:70" x14ac:dyDescent="0.25">
      <c r="A161" s="177" t="s">
        <v>267</v>
      </c>
      <c r="B161" s="178">
        <v>0</v>
      </c>
      <c r="C161" s="178">
        <v>0</v>
      </c>
      <c r="D161" s="178">
        <v>0</v>
      </c>
      <c r="E161" s="181">
        <v>1</v>
      </c>
      <c r="F161" s="178">
        <v>0</v>
      </c>
      <c r="G161" s="178">
        <v>0</v>
      </c>
      <c r="H161" s="177" t="s">
        <v>267</v>
      </c>
      <c r="I161" s="178">
        <v>0</v>
      </c>
      <c r="J161" s="178">
        <v>0</v>
      </c>
      <c r="K161" s="178">
        <v>0</v>
      </c>
      <c r="L161" s="181">
        <v>1</v>
      </c>
      <c r="M161" s="178">
        <v>0</v>
      </c>
      <c r="N161" s="178">
        <v>0</v>
      </c>
      <c r="O161" s="177" t="s">
        <v>267</v>
      </c>
      <c r="P161" s="178">
        <v>0</v>
      </c>
      <c r="Q161" s="178">
        <v>0</v>
      </c>
      <c r="R161" s="178">
        <v>0</v>
      </c>
      <c r="S161" s="181">
        <v>1</v>
      </c>
      <c r="T161" s="178">
        <v>0</v>
      </c>
      <c r="U161" s="178">
        <v>0</v>
      </c>
      <c r="V161" s="177" t="s">
        <v>267</v>
      </c>
      <c r="W161" s="178">
        <v>0</v>
      </c>
      <c r="X161" s="178">
        <v>0</v>
      </c>
      <c r="Y161" s="178">
        <v>0</v>
      </c>
      <c r="Z161" s="181">
        <v>1</v>
      </c>
      <c r="AA161" s="178">
        <v>0</v>
      </c>
      <c r="AB161" s="178">
        <v>0</v>
      </c>
      <c r="AC161" s="177" t="s">
        <v>267</v>
      </c>
      <c r="AD161" s="178">
        <v>0</v>
      </c>
      <c r="AE161" s="178">
        <v>0</v>
      </c>
      <c r="AF161" s="178">
        <v>0</v>
      </c>
      <c r="AG161" s="181">
        <v>1</v>
      </c>
      <c r="AH161" s="178">
        <v>0</v>
      </c>
      <c r="AI161" s="178">
        <v>0</v>
      </c>
      <c r="AJ161" s="177" t="s">
        <v>405</v>
      </c>
      <c r="AK161" s="178">
        <v>0</v>
      </c>
      <c r="AL161" s="178">
        <v>0</v>
      </c>
      <c r="AM161" s="178">
        <v>0</v>
      </c>
      <c r="AN161" s="181">
        <v>1</v>
      </c>
      <c r="AO161" s="178">
        <v>0</v>
      </c>
      <c r="AP161" s="178">
        <v>0</v>
      </c>
      <c r="AQ161" s="177" t="s">
        <v>267</v>
      </c>
      <c r="AR161" s="178">
        <v>0</v>
      </c>
      <c r="AS161" s="178">
        <v>0</v>
      </c>
      <c r="AT161" s="178">
        <v>0</v>
      </c>
      <c r="AU161" s="181">
        <v>1</v>
      </c>
      <c r="AV161" s="178">
        <v>0</v>
      </c>
      <c r="AW161" s="178">
        <v>0</v>
      </c>
      <c r="AX161" s="177" t="s">
        <v>267</v>
      </c>
      <c r="AY161" s="178">
        <v>0</v>
      </c>
      <c r="AZ161" s="178">
        <v>0</v>
      </c>
      <c r="BA161" s="178">
        <v>0</v>
      </c>
      <c r="BB161" s="181">
        <v>1</v>
      </c>
      <c r="BC161" s="178">
        <v>0</v>
      </c>
      <c r="BD161" s="178">
        <v>0</v>
      </c>
      <c r="BE161" s="177" t="s">
        <v>267</v>
      </c>
      <c r="BF161" s="178">
        <v>0</v>
      </c>
      <c r="BG161" s="178">
        <v>0</v>
      </c>
      <c r="BH161" s="178">
        <v>0</v>
      </c>
      <c r="BI161" s="181">
        <v>1</v>
      </c>
      <c r="BJ161" s="178">
        <v>0</v>
      </c>
      <c r="BK161" s="178">
        <v>0</v>
      </c>
      <c r="BL161" s="177" t="s">
        <v>406</v>
      </c>
      <c r="BM161" s="178">
        <v>0</v>
      </c>
      <c r="BN161" s="178">
        <v>0</v>
      </c>
      <c r="BO161" s="178">
        <v>0</v>
      </c>
      <c r="BP161" s="181">
        <v>1</v>
      </c>
      <c r="BQ161" s="178">
        <v>0</v>
      </c>
      <c r="BR161" s="178">
        <v>0</v>
      </c>
    </row>
    <row r="162" spans="1:70" x14ac:dyDescent="0.25">
      <c r="A162" s="177" t="s">
        <v>226</v>
      </c>
      <c r="B162" s="178">
        <v>0</v>
      </c>
      <c r="C162" s="178">
        <v>0</v>
      </c>
      <c r="D162" s="178">
        <v>0</v>
      </c>
      <c r="E162" s="181">
        <v>1</v>
      </c>
      <c r="F162" s="178">
        <v>0</v>
      </c>
      <c r="G162" s="178">
        <v>0</v>
      </c>
      <c r="H162" s="177" t="s">
        <v>226</v>
      </c>
      <c r="I162" s="178">
        <v>0</v>
      </c>
      <c r="J162" s="178">
        <v>0</v>
      </c>
      <c r="K162" s="178">
        <v>0</v>
      </c>
      <c r="L162" s="181">
        <v>1</v>
      </c>
      <c r="M162" s="178">
        <v>0</v>
      </c>
      <c r="N162" s="178">
        <v>0</v>
      </c>
      <c r="O162" s="177" t="s">
        <v>226</v>
      </c>
      <c r="P162" s="178">
        <v>0</v>
      </c>
      <c r="Q162" s="178">
        <v>0</v>
      </c>
      <c r="R162" s="178">
        <v>0</v>
      </c>
      <c r="S162" s="181">
        <v>1</v>
      </c>
      <c r="T162" s="178">
        <v>0</v>
      </c>
      <c r="U162" s="178">
        <v>0</v>
      </c>
      <c r="V162" s="177" t="s">
        <v>226</v>
      </c>
      <c r="W162" s="178">
        <v>0</v>
      </c>
      <c r="X162" s="178">
        <v>0</v>
      </c>
      <c r="Y162" s="178">
        <v>0</v>
      </c>
      <c r="Z162" s="181">
        <v>1</v>
      </c>
      <c r="AA162" s="178">
        <v>0</v>
      </c>
      <c r="AB162" s="178">
        <v>0</v>
      </c>
      <c r="AC162" s="177" t="s">
        <v>226</v>
      </c>
      <c r="AD162" s="178">
        <v>0</v>
      </c>
      <c r="AE162" s="178">
        <v>0</v>
      </c>
      <c r="AF162" s="178">
        <v>0</v>
      </c>
      <c r="AG162" s="181">
        <v>1</v>
      </c>
      <c r="AH162" s="178">
        <v>0</v>
      </c>
      <c r="AI162" s="178">
        <v>0</v>
      </c>
      <c r="AJ162" s="177" t="s">
        <v>406</v>
      </c>
      <c r="AK162" s="178">
        <v>0</v>
      </c>
      <c r="AL162" s="178">
        <v>0</v>
      </c>
      <c r="AM162" s="178">
        <v>0</v>
      </c>
      <c r="AN162" s="181">
        <v>1</v>
      </c>
      <c r="AO162" s="178">
        <v>0</v>
      </c>
      <c r="AP162" s="178">
        <v>0</v>
      </c>
      <c r="AQ162" s="177" t="s">
        <v>226</v>
      </c>
      <c r="AR162" s="178">
        <v>0</v>
      </c>
      <c r="AS162" s="178">
        <v>0</v>
      </c>
      <c r="AT162" s="178">
        <v>0</v>
      </c>
      <c r="AU162" s="181">
        <v>1</v>
      </c>
      <c r="AV162" s="178">
        <v>0</v>
      </c>
      <c r="AW162" s="178">
        <v>0</v>
      </c>
      <c r="AX162" s="177" t="s">
        <v>226</v>
      </c>
      <c r="AY162" s="178">
        <v>0</v>
      </c>
      <c r="AZ162" s="178">
        <v>0</v>
      </c>
      <c r="BA162" s="178">
        <v>0</v>
      </c>
      <c r="BB162" s="181">
        <v>1</v>
      </c>
      <c r="BC162" s="178">
        <v>0</v>
      </c>
      <c r="BD162" s="178">
        <v>0</v>
      </c>
      <c r="BE162" s="177" t="s">
        <v>226</v>
      </c>
      <c r="BF162" s="178">
        <v>0</v>
      </c>
      <c r="BG162" s="178">
        <v>0</v>
      </c>
      <c r="BH162" s="178">
        <v>0</v>
      </c>
      <c r="BI162" s="181">
        <v>1</v>
      </c>
      <c r="BJ162" s="178">
        <v>0</v>
      </c>
      <c r="BK162" s="178">
        <v>0</v>
      </c>
      <c r="BL162" s="177" t="s">
        <v>267</v>
      </c>
      <c r="BM162" s="178">
        <v>0</v>
      </c>
      <c r="BN162" s="178">
        <v>0</v>
      </c>
      <c r="BO162" s="178">
        <v>0</v>
      </c>
      <c r="BP162" s="181">
        <v>1</v>
      </c>
      <c r="BQ162" s="178">
        <v>0</v>
      </c>
      <c r="BR162" s="178">
        <v>0</v>
      </c>
    </row>
    <row r="163" spans="1:70" ht="25" x14ac:dyDescent="0.25">
      <c r="A163" s="177" t="s">
        <v>410</v>
      </c>
      <c r="B163" s="178">
        <v>0</v>
      </c>
      <c r="C163" s="178">
        <v>0</v>
      </c>
      <c r="D163" s="178">
        <v>0</v>
      </c>
      <c r="E163" s="181">
        <v>1</v>
      </c>
      <c r="F163" s="178">
        <v>0</v>
      </c>
      <c r="G163" s="178">
        <v>0</v>
      </c>
      <c r="H163" s="177" t="s">
        <v>410</v>
      </c>
      <c r="I163" s="178">
        <v>0</v>
      </c>
      <c r="J163" s="178">
        <v>0</v>
      </c>
      <c r="K163" s="178">
        <v>0</v>
      </c>
      <c r="L163" s="181">
        <v>1</v>
      </c>
      <c r="M163" s="178">
        <v>0</v>
      </c>
      <c r="N163" s="178">
        <v>0</v>
      </c>
      <c r="O163" s="177" t="s">
        <v>410</v>
      </c>
      <c r="P163" s="178">
        <v>0</v>
      </c>
      <c r="Q163" s="178">
        <v>0</v>
      </c>
      <c r="R163" s="178">
        <v>0</v>
      </c>
      <c r="S163" s="181">
        <v>1</v>
      </c>
      <c r="T163" s="178">
        <v>0</v>
      </c>
      <c r="U163" s="178">
        <v>0</v>
      </c>
      <c r="V163" s="177" t="s">
        <v>410</v>
      </c>
      <c r="W163" s="178">
        <v>0</v>
      </c>
      <c r="X163" s="178">
        <v>0</v>
      </c>
      <c r="Y163" s="178">
        <v>0</v>
      </c>
      <c r="Z163" s="181">
        <v>1</v>
      </c>
      <c r="AA163" s="178">
        <v>0</v>
      </c>
      <c r="AB163" s="178">
        <v>0</v>
      </c>
      <c r="AC163" s="177" t="s">
        <v>410</v>
      </c>
      <c r="AD163" s="178">
        <v>0</v>
      </c>
      <c r="AE163" s="178">
        <v>0</v>
      </c>
      <c r="AF163" s="178">
        <v>0</v>
      </c>
      <c r="AG163" s="181">
        <v>1</v>
      </c>
      <c r="AH163" s="178">
        <v>0</v>
      </c>
      <c r="AI163" s="178">
        <v>0</v>
      </c>
      <c r="AJ163" s="177" t="s">
        <v>410</v>
      </c>
      <c r="AK163" s="178">
        <v>0</v>
      </c>
      <c r="AL163" s="178">
        <v>0</v>
      </c>
      <c r="AM163" s="178">
        <v>0</v>
      </c>
      <c r="AN163" s="181">
        <v>1</v>
      </c>
      <c r="AO163" s="178">
        <v>0</v>
      </c>
      <c r="AP163" s="178">
        <v>0</v>
      </c>
      <c r="AQ163" s="177" t="s">
        <v>410</v>
      </c>
      <c r="AR163" s="178">
        <v>0</v>
      </c>
      <c r="AS163" s="178">
        <v>0</v>
      </c>
      <c r="AT163" s="178">
        <v>0</v>
      </c>
      <c r="AU163" s="181">
        <v>1</v>
      </c>
      <c r="AV163" s="178">
        <v>0</v>
      </c>
      <c r="AW163" s="178">
        <v>0</v>
      </c>
      <c r="AX163" s="177" t="s">
        <v>410</v>
      </c>
      <c r="AY163" s="178">
        <v>0</v>
      </c>
      <c r="AZ163" s="178">
        <v>0</v>
      </c>
      <c r="BA163" s="178">
        <v>0</v>
      </c>
      <c r="BB163" s="181">
        <v>1</v>
      </c>
      <c r="BC163" s="178">
        <v>0</v>
      </c>
      <c r="BD163" s="178">
        <v>0</v>
      </c>
      <c r="BE163" s="177" t="s">
        <v>410</v>
      </c>
      <c r="BF163" s="178">
        <v>0</v>
      </c>
      <c r="BG163" s="178">
        <v>0</v>
      </c>
      <c r="BH163" s="178">
        <v>0</v>
      </c>
      <c r="BI163" s="181">
        <v>1</v>
      </c>
      <c r="BJ163" s="178">
        <v>0</v>
      </c>
      <c r="BK163" s="178">
        <v>0</v>
      </c>
      <c r="BL163" s="177" t="s">
        <v>410</v>
      </c>
      <c r="BM163" s="178">
        <v>0</v>
      </c>
      <c r="BN163" s="178">
        <v>0</v>
      </c>
      <c r="BO163" s="178">
        <v>0</v>
      </c>
      <c r="BP163" s="181">
        <v>1</v>
      </c>
      <c r="BQ163" s="178">
        <v>0</v>
      </c>
      <c r="BR163" s="178">
        <v>0</v>
      </c>
    </row>
    <row r="164" spans="1:70" x14ac:dyDescent="0.25">
      <c r="A164" s="178">
        <v>0</v>
      </c>
      <c r="B164" s="178">
        <v>0</v>
      </c>
      <c r="C164" s="178">
        <v>0</v>
      </c>
      <c r="D164" s="178">
        <v>0</v>
      </c>
      <c r="E164" s="181">
        <v>1</v>
      </c>
      <c r="F164" s="178">
        <v>0</v>
      </c>
      <c r="G164" s="178">
        <v>0</v>
      </c>
      <c r="H164" s="178">
        <v>0</v>
      </c>
      <c r="I164" s="178">
        <v>0</v>
      </c>
      <c r="J164" s="178">
        <v>0</v>
      </c>
      <c r="K164" s="178">
        <v>0</v>
      </c>
      <c r="L164" s="181">
        <v>1</v>
      </c>
      <c r="M164" s="178">
        <v>0</v>
      </c>
      <c r="N164" s="178">
        <v>0</v>
      </c>
      <c r="O164" s="178">
        <v>0</v>
      </c>
      <c r="P164" s="178">
        <v>0</v>
      </c>
      <c r="Q164" s="178">
        <v>0</v>
      </c>
      <c r="R164" s="178">
        <v>0</v>
      </c>
      <c r="S164" s="181">
        <v>1</v>
      </c>
      <c r="T164" s="178">
        <v>0</v>
      </c>
      <c r="U164" s="178">
        <v>0</v>
      </c>
      <c r="V164" s="178">
        <v>0</v>
      </c>
      <c r="W164" s="178">
        <v>0</v>
      </c>
      <c r="X164" s="178">
        <v>0</v>
      </c>
      <c r="Y164" s="178">
        <v>0</v>
      </c>
      <c r="Z164" s="181">
        <v>1</v>
      </c>
      <c r="AA164" s="178">
        <v>0</v>
      </c>
      <c r="AB164" s="178">
        <v>0</v>
      </c>
      <c r="AC164" s="178">
        <v>0</v>
      </c>
      <c r="AD164" s="178">
        <v>0</v>
      </c>
      <c r="AE164" s="178">
        <v>0</v>
      </c>
      <c r="AF164" s="178">
        <v>0</v>
      </c>
      <c r="AG164" s="181">
        <v>1</v>
      </c>
      <c r="AH164" s="178">
        <v>0</v>
      </c>
      <c r="AI164" s="178">
        <v>0</v>
      </c>
      <c r="AJ164" s="178">
        <v>0</v>
      </c>
      <c r="AK164" s="178">
        <v>0</v>
      </c>
      <c r="AL164" s="178">
        <v>0</v>
      </c>
      <c r="AM164" s="178">
        <v>0</v>
      </c>
      <c r="AN164" s="181">
        <v>1</v>
      </c>
      <c r="AO164" s="178">
        <v>0</v>
      </c>
      <c r="AP164" s="178">
        <v>0</v>
      </c>
      <c r="AQ164" s="178">
        <v>0</v>
      </c>
      <c r="AR164" s="178">
        <v>0</v>
      </c>
      <c r="AS164" s="178">
        <v>0</v>
      </c>
      <c r="AT164" s="178">
        <v>0</v>
      </c>
      <c r="AU164" s="181">
        <v>1</v>
      </c>
      <c r="AV164" s="178">
        <v>0</v>
      </c>
      <c r="AW164" s="178">
        <v>0</v>
      </c>
      <c r="AX164" s="178">
        <v>0</v>
      </c>
      <c r="AY164" s="178">
        <v>0</v>
      </c>
      <c r="AZ164" s="178">
        <v>0</v>
      </c>
      <c r="BA164" s="178">
        <v>0</v>
      </c>
      <c r="BB164" s="181">
        <v>1</v>
      </c>
      <c r="BC164" s="178">
        <v>0</v>
      </c>
      <c r="BD164" s="178">
        <v>0</v>
      </c>
      <c r="BE164" s="178">
        <v>0</v>
      </c>
      <c r="BF164" s="178">
        <v>0</v>
      </c>
      <c r="BG164" s="178">
        <v>0</v>
      </c>
      <c r="BH164" s="178">
        <v>0</v>
      </c>
      <c r="BI164" s="181">
        <v>1</v>
      </c>
      <c r="BJ164" s="178">
        <v>0</v>
      </c>
      <c r="BK164" s="178">
        <v>0</v>
      </c>
      <c r="BL164" s="178">
        <v>0</v>
      </c>
      <c r="BM164" s="178">
        <v>0</v>
      </c>
      <c r="BN164" s="178">
        <v>0</v>
      </c>
      <c r="BO164" s="178">
        <v>0</v>
      </c>
      <c r="BP164" s="181">
        <v>1</v>
      </c>
      <c r="BQ164" s="178">
        <v>0</v>
      </c>
      <c r="BR164" s="178">
        <v>0</v>
      </c>
    </row>
    <row r="165" spans="1:70" x14ac:dyDescent="0.25">
      <c r="A165" s="178">
        <v>0</v>
      </c>
      <c r="B165" s="178">
        <v>0</v>
      </c>
      <c r="C165" s="178">
        <v>0</v>
      </c>
      <c r="D165" s="178">
        <v>0</v>
      </c>
      <c r="E165" s="181">
        <v>1</v>
      </c>
      <c r="F165" s="178">
        <v>0</v>
      </c>
      <c r="G165" s="178">
        <v>0</v>
      </c>
      <c r="H165" s="178">
        <v>0</v>
      </c>
      <c r="I165" s="178">
        <v>0</v>
      </c>
      <c r="J165" s="178">
        <v>0</v>
      </c>
      <c r="K165" s="178">
        <v>0</v>
      </c>
      <c r="L165" s="181">
        <v>1</v>
      </c>
      <c r="M165" s="178">
        <v>0</v>
      </c>
      <c r="N165" s="178">
        <v>0</v>
      </c>
      <c r="O165" s="178">
        <v>0</v>
      </c>
      <c r="P165" s="178">
        <v>0</v>
      </c>
      <c r="Q165" s="178">
        <v>0</v>
      </c>
      <c r="R165" s="178">
        <v>0</v>
      </c>
      <c r="S165" s="181">
        <v>1</v>
      </c>
      <c r="T165" s="178">
        <v>0</v>
      </c>
      <c r="U165" s="178">
        <v>0</v>
      </c>
      <c r="V165" s="178">
        <v>0</v>
      </c>
      <c r="W165" s="178">
        <v>0</v>
      </c>
      <c r="X165" s="178">
        <v>0</v>
      </c>
      <c r="Y165" s="178">
        <v>0</v>
      </c>
      <c r="Z165" s="181">
        <v>1</v>
      </c>
      <c r="AA165" s="178">
        <v>0</v>
      </c>
      <c r="AB165" s="178">
        <v>0</v>
      </c>
      <c r="AC165" s="178">
        <v>0</v>
      </c>
      <c r="AD165" s="178">
        <v>0</v>
      </c>
      <c r="AE165" s="178">
        <v>0</v>
      </c>
      <c r="AF165" s="178">
        <v>0</v>
      </c>
      <c r="AG165" s="181">
        <v>1</v>
      </c>
      <c r="AH165" s="178">
        <v>0</v>
      </c>
      <c r="AI165" s="178">
        <v>0</v>
      </c>
      <c r="AJ165" s="178">
        <v>0</v>
      </c>
      <c r="AK165" s="178">
        <v>0</v>
      </c>
      <c r="AL165" s="178">
        <v>0</v>
      </c>
      <c r="AM165" s="178">
        <v>0</v>
      </c>
      <c r="AN165" s="181">
        <v>1</v>
      </c>
      <c r="AO165" s="178">
        <v>0</v>
      </c>
      <c r="AP165" s="178">
        <v>0</v>
      </c>
      <c r="AQ165" s="178">
        <v>0</v>
      </c>
      <c r="AR165" s="178">
        <v>0</v>
      </c>
      <c r="AS165" s="178">
        <v>0</v>
      </c>
      <c r="AT165" s="178">
        <v>0</v>
      </c>
      <c r="AU165" s="181">
        <v>1</v>
      </c>
      <c r="AV165" s="178">
        <v>0</v>
      </c>
      <c r="AW165" s="178">
        <v>0</v>
      </c>
      <c r="AX165" s="178">
        <v>0</v>
      </c>
      <c r="AY165" s="178">
        <v>0</v>
      </c>
      <c r="AZ165" s="178">
        <v>0</v>
      </c>
      <c r="BA165" s="178">
        <v>0</v>
      </c>
      <c r="BB165" s="181">
        <v>1</v>
      </c>
      <c r="BC165" s="178">
        <v>0</v>
      </c>
      <c r="BD165" s="178">
        <v>0</v>
      </c>
      <c r="BE165" s="178">
        <v>0</v>
      </c>
      <c r="BF165" s="178">
        <v>0</v>
      </c>
      <c r="BG165" s="178">
        <v>0</v>
      </c>
      <c r="BH165" s="178">
        <v>0</v>
      </c>
      <c r="BI165" s="181">
        <v>1</v>
      </c>
      <c r="BJ165" s="178">
        <v>0</v>
      </c>
      <c r="BK165" s="178">
        <v>0</v>
      </c>
      <c r="BL165" s="178">
        <v>0</v>
      </c>
      <c r="BM165" s="178">
        <v>0</v>
      </c>
      <c r="BN165" s="178">
        <v>0</v>
      </c>
      <c r="BO165" s="178">
        <v>0</v>
      </c>
      <c r="BP165" s="181">
        <v>1</v>
      </c>
      <c r="BQ165" s="178">
        <v>0</v>
      </c>
      <c r="BR165" s="178">
        <v>0</v>
      </c>
    </row>
    <row r="166" spans="1:70" x14ac:dyDescent="0.25">
      <c r="A166" s="178">
        <v>0</v>
      </c>
      <c r="B166" s="178">
        <v>0</v>
      </c>
      <c r="C166" s="178">
        <v>0</v>
      </c>
      <c r="D166" s="178">
        <v>0</v>
      </c>
      <c r="E166" s="181">
        <v>1</v>
      </c>
      <c r="F166" s="178">
        <v>0</v>
      </c>
      <c r="G166" s="178">
        <v>0</v>
      </c>
      <c r="H166" s="178">
        <v>0</v>
      </c>
      <c r="I166" s="178">
        <v>0</v>
      </c>
      <c r="J166" s="178">
        <v>0</v>
      </c>
      <c r="K166" s="178">
        <v>0</v>
      </c>
      <c r="L166" s="181">
        <v>1</v>
      </c>
      <c r="M166" s="178">
        <v>0</v>
      </c>
      <c r="N166" s="178">
        <v>0</v>
      </c>
      <c r="O166" s="178">
        <v>0</v>
      </c>
      <c r="P166" s="178">
        <v>0</v>
      </c>
      <c r="Q166" s="178">
        <v>0</v>
      </c>
      <c r="R166" s="178">
        <v>0</v>
      </c>
      <c r="S166" s="181">
        <v>1</v>
      </c>
      <c r="T166" s="178">
        <v>0</v>
      </c>
      <c r="U166" s="178">
        <v>0</v>
      </c>
      <c r="V166" s="178">
        <v>0</v>
      </c>
      <c r="W166" s="178">
        <v>0</v>
      </c>
      <c r="X166" s="178">
        <v>0</v>
      </c>
      <c r="Y166" s="178">
        <v>0</v>
      </c>
      <c r="Z166" s="181">
        <v>1</v>
      </c>
      <c r="AA166" s="178">
        <v>0</v>
      </c>
      <c r="AB166" s="178">
        <v>0</v>
      </c>
      <c r="AC166" s="178">
        <v>0</v>
      </c>
      <c r="AD166" s="178">
        <v>0</v>
      </c>
      <c r="AE166" s="178">
        <v>0</v>
      </c>
      <c r="AF166" s="178">
        <v>0</v>
      </c>
      <c r="AG166" s="181">
        <v>1</v>
      </c>
      <c r="AH166" s="178">
        <v>0</v>
      </c>
      <c r="AI166" s="178">
        <v>0</v>
      </c>
      <c r="AJ166" s="178">
        <v>0</v>
      </c>
      <c r="AK166" s="178">
        <v>0</v>
      </c>
      <c r="AL166" s="178">
        <v>0</v>
      </c>
      <c r="AM166" s="178">
        <v>0</v>
      </c>
      <c r="AN166" s="181">
        <v>1</v>
      </c>
      <c r="AO166" s="178">
        <v>0</v>
      </c>
      <c r="AP166" s="178">
        <v>0</v>
      </c>
      <c r="AQ166" s="178">
        <v>0</v>
      </c>
      <c r="AR166" s="178">
        <v>0</v>
      </c>
      <c r="AS166" s="178">
        <v>0</v>
      </c>
      <c r="AT166" s="178">
        <v>0</v>
      </c>
      <c r="AU166" s="181">
        <v>1</v>
      </c>
      <c r="AV166" s="178">
        <v>0</v>
      </c>
      <c r="AW166" s="178">
        <v>0</v>
      </c>
      <c r="AX166" s="178">
        <v>0</v>
      </c>
      <c r="AY166" s="178">
        <v>0</v>
      </c>
      <c r="AZ166" s="178">
        <v>0</v>
      </c>
      <c r="BA166" s="178">
        <v>0</v>
      </c>
      <c r="BB166" s="181">
        <v>1</v>
      </c>
      <c r="BC166" s="178">
        <v>0</v>
      </c>
      <c r="BD166" s="178">
        <v>0</v>
      </c>
      <c r="BE166" s="178">
        <v>0</v>
      </c>
      <c r="BF166" s="178">
        <v>0</v>
      </c>
      <c r="BG166" s="178">
        <v>0</v>
      </c>
      <c r="BH166" s="178">
        <v>0</v>
      </c>
      <c r="BI166" s="181">
        <v>1</v>
      </c>
      <c r="BJ166" s="178">
        <v>0</v>
      </c>
      <c r="BK166" s="178">
        <v>0</v>
      </c>
      <c r="BL166" s="178">
        <v>0</v>
      </c>
      <c r="BM166" s="178">
        <v>0</v>
      </c>
      <c r="BN166" s="178">
        <v>0</v>
      </c>
      <c r="BO166" s="178">
        <v>0</v>
      </c>
      <c r="BP166" s="181">
        <v>1</v>
      </c>
      <c r="BQ166" s="178">
        <v>0</v>
      </c>
      <c r="BR166" s="178">
        <v>0</v>
      </c>
    </row>
    <row r="167" spans="1:70" x14ac:dyDescent="0.25">
      <c r="A167" s="178">
        <v>0</v>
      </c>
      <c r="B167" s="178">
        <v>0</v>
      </c>
      <c r="C167" s="178">
        <v>0</v>
      </c>
      <c r="D167" s="178">
        <v>0</v>
      </c>
      <c r="E167" s="181">
        <v>1</v>
      </c>
      <c r="F167" s="178">
        <v>0</v>
      </c>
      <c r="G167" s="178">
        <v>0</v>
      </c>
      <c r="H167" s="178">
        <v>0</v>
      </c>
      <c r="I167" s="178">
        <v>0</v>
      </c>
      <c r="J167" s="178">
        <v>0</v>
      </c>
      <c r="K167" s="178">
        <v>0</v>
      </c>
      <c r="L167" s="181">
        <v>1</v>
      </c>
      <c r="M167" s="178">
        <v>0</v>
      </c>
      <c r="N167" s="178">
        <v>0</v>
      </c>
      <c r="O167" s="178">
        <v>0</v>
      </c>
      <c r="P167" s="178">
        <v>0</v>
      </c>
      <c r="Q167" s="178">
        <v>0</v>
      </c>
      <c r="R167" s="178">
        <v>0</v>
      </c>
      <c r="S167" s="181">
        <v>1</v>
      </c>
      <c r="T167" s="178">
        <v>0</v>
      </c>
      <c r="U167" s="178">
        <v>0</v>
      </c>
      <c r="V167" s="178">
        <v>0</v>
      </c>
      <c r="W167" s="178">
        <v>0</v>
      </c>
      <c r="X167" s="178">
        <v>0</v>
      </c>
      <c r="Y167" s="178">
        <v>0</v>
      </c>
      <c r="Z167" s="181">
        <v>1</v>
      </c>
      <c r="AA167" s="178">
        <v>0</v>
      </c>
      <c r="AB167" s="178">
        <v>0</v>
      </c>
      <c r="AC167" s="178">
        <v>0</v>
      </c>
      <c r="AD167" s="178">
        <v>0</v>
      </c>
      <c r="AE167" s="178">
        <v>0</v>
      </c>
      <c r="AF167" s="178">
        <v>0</v>
      </c>
      <c r="AG167" s="181">
        <v>1</v>
      </c>
      <c r="AH167" s="178">
        <v>0</v>
      </c>
      <c r="AI167" s="178">
        <v>0</v>
      </c>
      <c r="AJ167" s="178">
        <v>0</v>
      </c>
      <c r="AK167" s="178">
        <v>0</v>
      </c>
      <c r="AL167" s="178">
        <v>0</v>
      </c>
      <c r="AM167" s="178">
        <v>0</v>
      </c>
      <c r="AN167" s="181">
        <v>1</v>
      </c>
      <c r="AO167" s="178">
        <v>0</v>
      </c>
      <c r="AP167" s="178">
        <v>0</v>
      </c>
      <c r="AQ167" s="178">
        <v>0</v>
      </c>
      <c r="AR167" s="178">
        <v>0</v>
      </c>
      <c r="AS167" s="178">
        <v>0</v>
      </c>
      <c r="AT167" s="178">
        <v>0</v>
      </c>
      <c r="AU167" s="181">
        <v>1</v>
      </c>
      <c r="AV167" s="178">
        <v>0</v>
      </c>
      <c r="AW167" s="178">
        <v>0</v>
      </c>
      <c r="AX167" s="178">
        <v>0</v>
      </c>
      <c r="AY167" s="178">
        <v>0</v>
      </c>
      <c r="AZ167" s="178">
        <v>0</v>
      </c>
      <c r="BA167" s="178">
        <v>0</v>
      </c>
      <c r="BB167" s="181">
        <v>1</v>
      </c>
      <c r="BC167" s="178">
        <v>0</v>
      </c>
      <c r="BD167" s="178">
        <v>0</v>
      </c>
      <c r="BE167" s="178">
        <v>0</v>
      </c>
      <c r="BF167" s="178">
        <v>0</v>
      </c>
      <c r="BG167" s="178">
        <v>0</v>
      </c>
      <c r="BH167" s="178">
        <v>0</v>
      </c>
      <c r="BI167" s="181">
        <v>1</v>
      </c>
      <c r="BJ167" s="178">
        <v>0</v>
      </c>
      <c r="BK167" s="178">
        <v>0</v>
      </c>
      <c r="BL167" s="178">
        <v>0</v>
      </c>
      <c r="BM167" s="178">
        <v>0</v>
      </c>
      <c r="BN167" s="178">
        <v>0</v>
      </c>
      <c r="BO167" s="178">
        <v>0</v>
      </c>
      <c r="BP167" s="181">
        <v>1</v>
      </c>
      <c r="BQ167" s="178">
        <v>0</v>
      </c>
      <c r="BR167" s="178">
        <v>0</v>
      </c>
    </row>
    <row r="168" spans="1:70" x14ac:dyDescent="0.25">
      <c r="A168" s="178">
        <v>0</v>
      </c>
      <c r="B168" s="178">
        <v>0</v>
      </c>
      <c r="C168" s="178">
        <v>0</v>
      </c>
      <c r="D168" s="178">
        <v>0</v>
      </c>
      <c r="E168" s="181">
        <v>1</v>
      </c>
      <c r="F168" s="178">
        <v>0</v>
      </c>
      <c r="G168" s="178">
        <v>0</v>
      </c>
      <c r="H168" s="178">
        <v>0</v>
      </c>
      <c r="I168" s="178">
        <v>0</v>
      </c>
      <c r="J168" s="178">
        <v>0</v>
      </c>
      <c r="K168" s="178">
        <v>0</v>
      </c>
      <c r="L168" s="181">
        <v>1</v>
      </c>
      <c r="M168" s="178">
        <v>0</v>
      </c>
      <c r="N168" s="178">
        <v>0</v>
      </c>
      <c r="O168" s="178">
        <v>0</v>
      </c>
      <c r="P168" s="178">
        <v>0</v>
      </c>
      <c r="Q168" s="178">
        <v>0</v>
      </c>
      <c r="R168" s="178">
        <v>0</v>
      </c>
      <c r="S168" s="181">
        <v>1</v>
      </c>
      <c r="T168" s="178">
        <v>0</v>
      </c>
      <c r="U168" s="178">
        <v>0</v>
      </c>
      <c r="V168" s="178">
        <v>0</v>
      </c>
      <c r="W168" s="178">
        <v>0</v>
      </c>
      <c r="X168" s="178">
        <v>0</v>
      </c>
      <c r="Y168" s="178">
        <v>0</v>
      </c>
      <c r="Z168" s="181">
        <v>1</v>
      </c>
      <c r="AA168" s="178">
        <v>0</v>
      </c>
      <c r="AB168" s="178">
        <v>0</v>
      </c>
      <c r="AC168" s="178">
        <v>0</v>
      </c>
      <c r="AD168" s="178">
        <v>0</v>
      </c>
      <c r="AE168" s="178">
        <v>0</v>
      </c>
      <c r="AF168" s="178">
        <v>0</v>
      </c>
      <c r="AG168" s="181">
        <v>1</v>
      </c>
      <c r="AH168" s="178">
        <v>0</v>
      </c>
      <c r="AI168" s="178">
        <v>0</v>
      </c>
      <c r="AJ168" s="178">
        <v>0</v>
      </c>
      <c r="AK168" s="178">
        <v>0</v>
      </c>
      <c r="AL168" s="178">
        <v>0</v>
      </c>
      <c r="AM168" s="178">
        <v>0</v>
      </c>
      <c r="AN168" s="181">
        <v>1</v>
      </c>
      <c r="AO168" s="178">
        <v>0</v>
      </c>
      <c r="AP168" s="178">
        <v>0</v>
      </c>
      <c r="AQ168" s="178">
        <v>0</v>
      </c>
      <c r="AR168" s="178">
        <v>0</v>
      </c>
      <c r="AS168" s="178">
        <v>0</v>
      </c>
      <c r="AT168" s="178">
        <v>0</v>
      </c>
      <c r="AU168" s="181">
        <v>1</v>
      </c>
      <c r="AV168" s="178">
        <v>0</v>
      </c>
      <c r="AW168" s="178">
        <v>0</v>
      </c>
      <c r="AX168" s="178">
        <v>0</v>
      </c>
      <c r="AY168" s="178">
        <v>0</v>
      </c>
      <c r="AZ168" s="178">
        <v>0</v>
      </c>
      <c r="BA168" s="178">
        <v>0</v>
      </c>
      <c r="BB168" s="181">
        <v>1</v>
      </c>
      <c r="BC168" s="178">
        <v>0</v>
      </c>
      <c r="BD168" s="178">
        <v>0</v>
      </c>
      <c r="BE168" s="178">
        <v>0</v>
      </c>
      <c r="BF168" s="178">
        <v>0</v>
      </c>
      <c r="BG168" s="178">
        <v>0</v>
      </c>
      <c r="BH168" s="178">
        <v>0</v>
      </c>
      <c r="BI168" s="181">
        <v>1</v>
      </c>
      <c r="BJ168" s="178">
        <v>0</v>
      </c>
      <c r="BK168" s="178">
        <v>0</v>
      </c>
      <c r="BL168" s="178">
        <v>0</v>
      </c>
      <c r="BM168" s="178">
        <v>0</v>
      </c>
      <c r="BN168" s="178">
        <v>0</v>
      </c>
      <c r="BO168" s="178">
        <v>0</v>
      </c>
      <c r="BP168" s="181">
        <v>1</v>
      </c>
      <c r="BQ168" s="178">
        <v>0</v>
      </c>
      <c r="BR168" s="178">
        <v>0</v>
      </c>
    </row>
    <row r="169" spans="1:70" x14ac:dyDescent="0.25">
      <c r="A169" s="178">
        <v>0</v>
      </c>
      <c r="B169" s="178">
        <v>0</v>
      </c>
      <c r="C169" s="178">
        <v>0</v>
      </c>
      <c r="D169" s="178">
        <v>0</v>
      </c>
      <c r="E169" s="181">
        <v>1</v>
      </c>
      <c r="F169" s="178">
        <v>0</v>
      </c>
      <c r="G169" s="178">
        <v>0</v>
      </c>
      <c r="H169" s="178">
        <v>0</v>
      </c>
      <c r="I169" s="178">
        <v>0</v>
      </c>
      <c r="J169" s="178">
        <v>0</v>
      </c>
      <c r="K169" s="178">
        <v>0</v>
      </c>
      <c r="L169" s="181">
        <v>1</v>
      </c>
      <c r="M169" s="178">
        <v>0</v>
      </c>
      <c r="N169" s="178">
        <v>0</v>
      </c>
      <c r="O169" s="178">
        <v>0</v>
      </c>
      <c r="P169" s="178">
        <v>0</v>
      </c>
      <c r="Q169" s="178">
        <v>0</v>
      </c>
      <c r="R169" s="178">
        <v>0</v>
      </c>
      <c r="S169" s="181">
        <v>1</v>
      </c>
      <c r="T169" s="178">
        <v>0</v>
      </c>
      <c r="U169" s="178">
        <v>0</v>
      </c>
      <c r="V169" s="178">
        <v>0</v>
      </c>
      <c r="W169" s="178">
        <v>0</v>
      </c>
      <c r="X169" s="178">
        <v>0</v>
      </c>
      <c r="Y169" s="178">
        <v>0</v>
      </c>
      <c r="Z169" s="181">
        <v>1</v>
      </c>
      <c r="AA169" s="178">
        <v>0</v>
      </c>
      <c r="AB169" s="178">
        <v>0</v>
      </c>
      <c r="AC169" s="178">
        <v>0</v>
      </c>
      <c r="AD169" s="178">
        <v>0</v>
      </c>
      <c r="AE169" s="178">
        <v>0</v>
      </c>
      <c r="AF169" s="178">
        <v>0</v>
      </c>
      <c r="AG169" s="181">
        <v>1</v>
      </c>
      <c r="AH169" s="178">
        <v>0</v>
      </c>
      <c r="AI169" s="178">
        <v>0</v>
      </c>
      <c r="AJ169" s="178">
        <v>0</v>
      </c>
      <c r="AK169" s="178">
        <v>0</v>
      </c>
      <c r="AL169" s="178">
        <v>0</v>
      </c>
      <c r="AM169" s="178">
        <v>0</v>
      </c>
      <c r="AN169" s="181">
        <v>1</v>
      </c>
      <c r="AO169" s="178">
        <v>0</v>
      </c>
      <c r="AP169" s="178">
        <v>0</v>
      </c>
      <c r="AQ169" s="178">
        <v>0</v>
      </c>
      <c r="AR169" s="178">
        <v>0</v>
      </c>
      <c r="AS169" s="178">
        <v>0</v>
      </c>
      <c r="AT169" s="178">
        <v>0</v>
      </c>
      <c r="AU169" s="181">
        <v>1</v>
      </c>
      <c r="AV169" s="178">
        <v>0</v>
      </c>
      <c r="AW169" s="178">
        <v>0</v>
      </c>
      <c r="AX169" s="178">
        <v>0</v>
      </c>
      <c r="AY169" s="178">
        <v>0</v>
      </c>
      <c r="AZ169" s="178">
        <v>0</v>
      </c>
      <c r="BA169" s="178">
        <v>0</v>
      </c>
      <c r="BB169" s="181">
        <v>1</v>
      </c>
      <c r="BC169" s="178">
        <v>0</v>
      </c>
      <c r="BD169" s="178">
        <v>0</v>
      </c>
      <c r="BE169" s="178">
        <v>0</v>
      </c>
      <c r="BF169" s="178">
        <v>0</v>
      </c>
      <c r="BG169" s="178">
        <v>0</v>
      </c>
      <c r="BH169" s="178">
        <v>0</v>
      </c>
      <c r="BI169" s="181">
        <v>1</v>
      </c>
      <c r="BJ169" s="178">
        <v>0</v>
      </c>
      <c r="BK169" s="178">
        <v>0</v>
      </c>
      <c r="BL169" s="178">
        <v>0</v>
      </c>
      <c r="BM169" s="178">
        <v>0</v>
      </c>
      <c r="BN169" s="178">
        <v>0</v>
      </c>
      <c r="BO169" s="178">
        <v>0</v>
      </c>
      <c r="BP169" s="181">
        <v>1</v>
      </c>
      <c r="BQ169" s="178">
        <v>0</v>
      </c>
      <c r="BR169" s="178">
        <v>0</v>
      </c>
    </row>
    <row r="170" spans="1:70" x14ac:dyDescent="0.25">
      <c r="A170" s="177" t="s">
        <v>411</v>
      </c>
      <c r="B170" s="178">
        <v>0</v>
      </c>
      <c r="C170" s="178">
        <v>0</v>
      </c>
      <c r="D170" s="178">
        <v>0</v>
      </c>
      <c r="E170" s="181">
        <v>1</v>
      </c>
      <c r="F170" s="178">
        <v>0</v>
      </c>
      <c r="G170" s="178">
        <v>0</v>
      </c>
      <c r="H170" s="177" t="s">
        <v>411</v>
      </c>
      <c r="I170" s="178">
        <v>0</v>
      </c>
      <c r="J170" s="178">
        <v>0</v>
      </c>
      <c r="K170" s="178">
        <v>0</v>
      </c>
      <c r="L170" s="181">
        <v>1</v>
      </c>
      <c r="M170" s="178">
        <v>0</v>
      </c>
      <c r="N170" s="178">
        <v>0</v>
      </c>
      <c r="O170" s="177" t="s">
        <v>411</v>
      </c>
      <c r="P170" s="178">
        <v>0</v>
      </c>
      <c r="Q170" s="178">
        <v>0</v>
      </c>
      <c r="R170" s="178">
        <v>0</v>
      </c>
      <c r="S170" s="181">
        <v>1</v>
      </c>
      <c r="T170" s="178">
        <v>0</v>
      </c>
      <c r="U170" s="178">
        <v>0</v>
      </c>
      <c r="V170" s="177" t="s">
        <v>411</v>
      </c>
      <c r="W170" s="178">
        <v>0</v>
      </c>
      <c r="X170" s="178">
        <v>0</v>
      </c>
      <c r="Y170" s="178">
        <v>0</v>
      </c>
      <c r="Z170" s="181">
        <v>1</v>
      </c>
      <c r="AA170" s="178">
        <v>0</v>
      </c>
      <c r="AB170" s="178">
        <v>0</v>
      </c>
      <c r="AC170" s="177" t="s">
        <v>411</v>
      </c>
      <c r="AD170" s="178">
        <v>0</v>
      </c>
      <c r="AE170" s="178">
        <v>0</v>
      </c>
      <c r="AF170" s="178">
        <v>0</v>
      </c>
      <c r="AG170" s="181">
        <v>1</v>
      </c>
      <c r="AH170" s="178">
        <v>0</v>
      </c>
      <c r="AI170" s="178">
        <v>0</v>
      </c>
      <c r="AJ170" s="177" t="s">
        <v>411</v>
      </c>
      <c r="AK170" s="178">
        <v>0</v>
      </c>
      <c r="AL170" s="178">
        <v>0</v>
      </c>
      <c r="AM170" s="178">
        <v>0</v>
      </c>
      <c r="AN170" s="181">
        <v>1</v>
      </c>
      <c r="AO170" s="178">
        <v>0</v>
      </c>
      <c r="AP170" s="178">
        <v>0</v>
      </c>
      <c r="AQ170" s="177" t="s">
        <v>411</v>
      </c>
      <c r="AR170" s="178">
        <v>0</v>
      </c>
      <c r="AS170" s="178">
        <v>0</v>
      </c>
      <c r="AT170" s="178">
        <v>0</v>
      </c>
      <c r="AU170" s="181">
        <v>1</v>
      </c>
      <c r="AV170" s="178">
        <v>0</v>
      </c>
      <c r="AW170" s="178">
        <v>0</v>
      </c>
      <c r="AX170" s="177" t="s">
        <v>411</v>
      </c>
      <c r="AY170" s="178">
        <v>0</v>
      </c>
      <c r="AZ170" s="178">
        <v>0</v>
      </c>
      <c r="BA170" s="178">
        <v>0</v>
      </c>
      <c r="BB170" s="181">
        <v>1</v>
      </c>
      <c r="BC170" s="178">
        <v>0</v>
      </c>
      <c r="BD170" s="178">
        <v>0</v>
      </c>
      <c r="BE170" s="177" t="s">
        <v>411</v>
      </c>
      <c r="BF170" s="178">
        <v>0</v>
      </c>
      <c r="BG170" s="178">
        <v>0</v>
      </c>
      <c r="BH170" s="178">
        <v>0</v>
      </c>
      <c r="BI170" s="181">
        <v>1</v>
      </c>
      <c r="BJ170" s="178">
        <v>0</v>
      </c>
      <c r="BK170" s="178">
        <v>0</v>
      </c>
      <c r="BL170" s="177" t="s">
        <v>411</v>
      </c>
      <c r="BM170" s="178">
        <v>0</v>
      </c>
      <c r="BN170" s="178">
        <v>0</v>
      </c>
      <c r="BO170" s="178">
        <v>0</v>
      </c>
      <c r="BP170" s="181">
        <v>1</v>
      </c>
      <c r="BQ170" s="178">
        <v>0</v>
      </c>
      <c r="BR170" s="178">
        <v>0</v>
      </c>
    </row>
    <row r="171" spans="1:70" x14ac:dyDescent="0.25">
      <c r="A171" s="177" t="s">
        <v>412</v>
      </c>
      <c r="B171" s="178">
        <v>0</v>
      </c>
      <c r="C171" s="178">
        <v>0</v>
      </c>
      <c r="D171" s="178">
        <v>0</v>
      </c>
      <c r="E171" s="181">
        <v>1</v>
      </c>
      <c r="F171" s="178">
        <v>0</v>
      </c>
      <c r="G171" s="178">
        <v>0</v>
      </c>
      <c r="H171" s="177" t="s">
        <v>412</v>
      </c>
      <c r="I171" s="178">
        <v>0</v>
      </c>
      <c r="J171" s="178">
        <v>0</v>
      </c>
      <c r="K171" s="178">
        <v>0</v>
      </c>
      <c r="L171" s="181">
        <v>1</v>
      </c>
      <c r="M171" s="178">
        <v>0</v>
      </c>
      <c r="N171" s="178">
        <v>0</v>
      </c>
      <c r="O171" s="177" t="s">
        <v>412</v>
      </c>
      <c r="P171" s="178">
        <v>0</v>
      </c>
      <c r="Q171" s="178">
        <v>0</v>
      </c>
      <c r="R171" s="178">
        <v>0</v>
      </c>
      <c r="S171" s="181">
        <v>1</v>
      </c>
      <c r="T171" s="178">
        <v>0</v>
      </c>
      <c r="U171" s="178">
        <v>0</v>
      </c>
      <c r="V171" s="177" t="s">
        <v>412</v>
      </c>
      <c r="W171" s="178">
        <v>0</v>
      </c>
      <c r="X171" s="178">
        <v>0</v>
      </c>
      <c r="Y171" s="178">
        <v>0</v>
      </c>
      <c r="Z171" s="181">
        <v>1</v>
      </c>
      <c r="AA171" s="178">
        <v>0</v>
      </c>
      <c r="AB171" s="178">
        <v>0</v>
      </c>
      <c r="AC171" s="177" t="s">
        <v>412</v>
      </c>
      <c r="AD171" s="178">
        <v>0</v>
      </c>
      <c r="AE171" s="178">
        <v>0</v>
      </c>
      <c r="AF171" s="178">
        <v>0</v>
      </c>
      <c r="AG171" s="181">
        <v>1</v>
      </c>
      <c r="AH171" s="178">
        <v>0</v>
      </c>
      <c r="AI171" s="178">
        <v>0</v>
      </c>
      <c r="AJ171" s="177" t="s">
        <v>412</v>
      </c>
      <c r="AK171" s="178">
        <v>0</v>
      </c>
      <c r="AL171" s="178">
        <v>0</v>
      </c>
      <c r="AM171" s="178">
        <v>0</v>
      </c>
      <c r="AN171" s="181">
        <v>1</v>
      </c>
      <c r="AO171" s="178">
        <v>0</v>
      </c>
      <c r="AP171" s="178">
        <v>0</v>
      </c>
      <c r="AQ171" s="177" t="s">
        <v>412</v>
      </c>
      <c r="AR171" s="178">
        <v>0</v>
      </c>
      <c r="AS171" s="178">
        <v>0</v>
      </c>
      <c r="AT171" s="178">
        <v>0</v>
      </c>
      <c r="AU171" s="181">
        <v>1</v>
      </c>
      <c r="AV171" s="178">
        <v>0</v>
      </c>
      <c r="AW171" s="178">
        <v>0</v>
      </c>
      <c r="AX171" s="177" t="s">
        <v>412</v>
      </c>
      <c r="AY171" s="178">
        <v>0</v>
      </c>
      <c r="AZ171" s="178">
        <v>0</v>
      </c>
      <c r="BA171" s="178">
        <v>0</v>
      </c>
      <c r="BB171" s="181">
        <v>1</v>
      </c>
      <c r="BC171" s="178">
        <v>0</v>
      </c>
      <c r="BD171" s="178">
        <v>0</v>
      </c>
      <c r="BE171" s="177" t="s">
        <v>412</v>
      </c>
      <c r="BF171" s="178">
        <v>0</v>
      </c>
      <c r="BG171" s="178">
        <v>0</v>
      </c>
      <c r="BH171" s="178">
        <v>0</v>
      </c>
      <c r="BI171" s="181">
        <v>1</v>
      </c>
      <c r="BJ171" s="178">
        <v>0</v>
      </c>
      <c r="BK171" s="178">
        <v>0</v>
      </c>
      <c r="BL171" s="177" t="s">
        <v>412</v>
      </c>
      <c r="BM171" s="178">
        <v>0</v>
      </c>
      <c r="BN171" s="178">
        <v>0</v>
      </c>
      <c r="BO171" s="178">
        <v>0</v>
      </c>
      <c r="BP171" s="181">
        <v>1</v>
      </c>
      <c r="BQ171" s="178">
        <v>0</v>
      </c>
      <c r="BR171" s="178">
        <v>0</v>
      </c>
    </row>
    <row r="172" spans="1:70" x14ac:dyDescent="0.25">
      <c r="A172" s="178">
        <v>0</v>
      </c>
      <c r="B172" s="178">
        <v>0</v>
      </c>
      <c r="C172" s="178">
        <v>0</v>
      </c>
      <c r="D172" s="178">
        <v>0</v>
      </c>
      <c r="E172" s="181">
        <v>1</v>
      </c>
      <c r="F172" s="178">
        <v>0</v>
      </c>
      <c r="G172" s="178">
        <v>0</v>
      </c>
      <c r="H172" s="178">
        <v>0</v>
      </c>
      <c r="I172" s="178">
        <v>0</v>
      </c>
      <c r="J172" s="178">
        <v>0</v>
      </c>
      <c r="K172" s="178">
        <v>0</v>
      </c>
      <c r="L172" s="181">
        <v>1</v>
      </c>
      <c r="M172" s="178">
        <v>0</v>
      </c>
      <c r="N172" s="178">
        <v>0</v>
      </c>
      <c r="O172" s="178">
        <v>0</v>
      </c>
      <c r="P172" s="178">
        <v>0</v>
      </c>
      <c r="Q172" s="178">
        <v>0</v>
      </c>
      <c r="R172" s="178">
        <v>0</v>
      </c>
      <c r="S172" s="181">
        <v>1</v>
      </c>
      <c r="T172" s="178">
        <v>0</v>
      </c>
      <c r="U172" s="178">
        <v>0</v>
      </c>
      <c r="V172" s="178">
        <v>0</v>
      </c>
      <c r="W172" s="178">
        <v>0</v>
      </c>
      <c r="X172" s="178">
        <v>0</v>
      </c>
      <c r="Y172" s="178">
        <v>0</v>
      </c>
      <c r="Z172" s="181">
        <v>1</v>
      </c>
      <c r="AA172" s="178">
        <v>0</v>
      </c>
      <c r="AB172" s="178">
        <v>0</v>
      </c>
      <c r="AC172" s="178">
        <v>0</v>
      </c>
      <c r="AD172" s="178">
        <v>0</v>
      </c>
      <c r="AE172" s="178">
        <v>0</v>
      </c>
      <c r="AF172" s="178">
        <v>0</v>
      </c>
      <c r="AG172" s="181">
        <v>1</v>
      </c>
      <c r="AH172" s="178">
        <v>0</v>
      </c>
      <c r="AI172" s="178">
        <v>0</v>
      </c>
      <c r="AJ172" s="178">
        <v>0</v>
      </c>
      <c r="AK172" s="178">
        <v>0</v>
      </c>
      <c r="AL172" s="178">
        <v>0</v>
      </c>
      <c r="AM172" s="178">
        <v>0</v>
      </c>
      <c r="AN172" s="181">
        <v>1</v>
      </c>
      <c r="AO172" s="178">
        <v>0</v>
      </c>
      <c r="AP172" s="178">
        <v>0</v>
      </c>
      <c r="AQ172" s="178">
        <v>0</v>
      </c>
      <c r="AR172" s="178">
        <v>0</v>
      </c>
      <c r="AS172" s="178">
        <v>0</v>
      </c>
      <c r="AT172" s="178">
        <v>0</v>
      </c>
      <c r="AU172" s="181">
        <v>1</v>
      </c>
      <c r="AV172" s="178">
        <v>0</v>
      </c>
      <c r="AW172" s="178">
        <v>0</v>
      </c>
      <c r="AX172" s="178">
        <v>0</v>
      </c>
      <c r="AY172" s="178">
        <v>0</v>
      </c>
      <c r="AZ172" s="178">
        <v>0</v>
      </c>
      <c r="BA172" s="178">
        <v>0</v>
      </c>
      <c r="BB172" s="181">
        <v>1</v>
      </c>
      <c r="BC172" s="178">
        <v>0</v>
      </c>
      <c r="BD172" s="178">
        <v>0</v>
      </c>
      <c r="BE172" s="178">
        <v>0</v>
      </c>
      <c r="BF172" s="178">
        <v>0</v>
      </c>
      <c r="BG172" s="178">
        <v>0</v>
      </c>
      <c r="BH172" s="178">
        <v>0</v>
      </c>
      <c r="BI172" s="181">
        <v>1</v>
      </c>
      <c r="BJ172" s="178">
        <v>0</v>
      </c>
      <c r="BK172" s="178">
        <v>0</v>
      </c>
      <c r="BL172" s="178">
        <v>0</v>
      </c>
      <c r="BM172" s="178">
        <v>0</v>
      </c>
      <c r="BN172" s="178">
        <v>0</v>
      </c>
      <c r="BO172" s="178">
        <v>0</v>
      </c>
      <c r="BP172" s="181">
        <v>1</v>
      </c>
      <c r="BQ172" s="178">
        <v>0</v>
      </c>
      <c r="BR172" s="178">
        <v>0</v>
      </c>
    </row>
    <row r="173" spans="1:70" x14ac:dyDescent="0.25">
      <c r="A173" s="178">
        <v>0</v>
      </c>
      <c r="B173" s="178">
        <v>0</v>
      </c>
      <c r="C173" s="178">
        <v>0</v>
      </c>
      <c r="D173" s="178">
        <v>0</v>
      </c>
      <c r="E173" s="181">
        <v>1</v>
      </c>
      <c r="F173" s="178">
        <v>0</v>
      </c>
      <c r="G173" s="178">
        <v>0</v>
      </c>
      <c r="H173" s="178">
        <v>0</v>
      </c>
      <c r="I173" s="178">
        <v>0</v>
      </c>
      <c r="J173" s="178">
        <v>0</v>
      </c>
      <c r="K173" s="178">
        <v>0</v>
      </c>
      <c r="L173" s="181">
        <v>1</v>
      </c>
      <c r="M173" s="178">
        <v>0</v>
      </c>
      <c r="N173" s="178">
        <v>0</v>
      </c>
      <c r="O173" s="178">
        <v>0</v>
      </c>
      <c r="P173" s="178">
        <v>0</v>
      </c>
      <c r="Q173" s="178">
        <v>0</v>
      </c>
      <c r="R173" s="178">
        <v>0</v>
      </c>
      <c r="S173" s="181">
        <v>1</v>
      </c>
      <c r="T173" s="178">
        <v>0</v>
      </c>
      <c r="U173" s="178">
        <v>0</v>
      </c>
      <c r="V173" s="178">
        <v>0</v>
      </c>
      <c r="W173" s="178">
        <v>0</v>
      </c>
      <c r="X173" s="178">
        <v>0</v>
      </c>
      <c r="Y173" s="178">
        <v>0</v>
      </c>
      <c r="Z173" s="181">
        <v>1</v>
      </c>
      <c r="AA173" s="178">
        <v>0</v>
      </c>
      <c r="AB173" s="178">
        <v>0</v>
      </c>
      <c r="AC173" s="178">
        <v>0</v>
      </c>
      <c r="AD173" s="178">
        <v>0</v>
      </c>
      <c r="AE173" s="178">
        <v>0</v>
      </c>
      <c r="AF173" s="178">
        <v>0</v>
      </c>
      <c r="AG173" s="181">
        <v>1</v>
      </c>
      <c r="AH173" s="178">
        <v>0</v>
      </c>
      <c r="AI173" s="178">
        <v>0</v>
      </c>
      <c r="AJ173" s="178">
        <v>0</v>
      </c>
      <c r="AK173" s="178">
        <v>0</v>
      </c>
      <c r="AL173" s="178">
        <v>0</v>
      </c>
      <c r="AM173" s="178">
        <v>0</v>
      </c>
      <c r="AN173" s="181">
        <v>1</v>
      </c>
      <c r="AO173" s="178">
        <v>0</v>
      </c>
      <c r="AP173" s="178">
        <v>0</v>
      </c>
      <c r="AQ173" s="178">
        <v>0</v>
      </c>
      <c r="AR173" s="178">
        <v>0</v>
      </c>
      <c r="AS173" s="178">
        <v>0</v>
      </c>
      <c r="AT173" s="178">
        <v>0</v>
      </c>
      <c r="AU173" s="181">
        <v>1</v>
      </c>
      <c r="AV173" s="178">
        <v>0</v>
      </c>
      <c r="AW173" s="178">
        <v>0</v>
      </c>
      <c r="AX173" s="178">
        <v>0</v>
      </c>
      <c r="AY173" s="178">
        <v>0</v>
      </c>
      <c r="AZ173" s="178">
        <v>0</v>
      </c>
      <c r="BA173" s="178">
        <v>0</v>
      </c>
      <c r="BB173" s="181">
        <v>1</v>
      </c>
      <c r="BC173" s="178">
        <v>0</v>
      </c>
      <c r="BD173" s="178">
        <v>0</v>
      </c>
      <c r="BE173" s="178">
        <v>0</v>
      </c>
      <c r="BF173" s="178">
        <v>0</v>
      </c>
      <c r="BG173" s="178">
        <v>0</v>
      </c>
      <c r="BH173" s="178">
        <v>0</v>
      </c>
      <c r="BI173" s="181">
        <v>1</v>
      </c>
      <c r="BJ173" s="178">
        <v>0</v>
      </c>
      <c r="BK173" s="178">
        <v>0</v>
      </c>
      <c r="BL173" s="178">
        <v>0</v>
      </c>
      <c r="BM173" s="178">
        <v>0</v>
      </c>
      <c r="BN173" s="178">
        <v>0</v>
      </c>
      <c r="BO173" s="178">
        <v>0</v>
      </c>
      <c r="BP173" s="181">
        <v>1</v>
      </c>
      <c r="BQ173" s="178">
        <v>0</v>
      </c>
      <c r="BR173" s="178">
        <v>0</v>
      </c>
    </row>
    <row r="174" spans="1:70" x14ac:dyDescent="0.25">
      <c r="A174" s="177" t="s">
        <v>413</v>
      </c>
      <c r="B174" s="178">
        <v>0</v>
      </c>
      <c r="C174" s="178">
        <v>0</v>
      </c>
      <c r="D174" s="178">
        <v>0</v>
      </c>
      <c r="E174" s="181">
        <v>1</v>
      </c>
      <c r="F174" s="178">
        <v>0</v>
      </c>
      <c r="G174" s="178">
        <v>0</v>
      </c>
      <c r="H174" s="177" t="s">
        <v>413</v>
      </c>
      <c r="I174" s="178">
        <v>0</v>
      </c>
      <c r="J174" s="178">
        <v>0</v>
      </c>
      <c r="K174" s="178">
        <v>0</v>
      </c>
      <c r="L174" s="181">
        <v>1</v>
      </c>
      <c r="M174" s="178">
        <v>0</v>
      </c>
      <c r="N174" s="178">
        <v>0</v>
      </c>
      <c r="O174" s="177" t="s">
        <v>413</v>
      </c>
      <c r="P174" s="178">
        <v>0</v>
      </c>
      <c r="Q174" s="178">
        <v>0</v>
      </c>
      <c r="R174" s="178">
        <v>0</v>
      </c>
      <c r="S174" s="181">
        <v>1</v>
      </c>
      <c r="T174" s="178">
        <v>0</v>
      </c>
      <c r="U174" s="178">
        <v>0</v>
      </c>
      <c r="V174" s="177" t="s">
        <v>413</v>
      </c>
      <c r="W174" s="178">
        <v>0</v>
      </c>
      <c r="X174" s="178">
        <v>0</v>
      </c>
      <c r="Y174" s="178">
        <v>0</v>
      </c>
      <c r="Z174" s="181">
        <v>1</v>
      </c>
      <c r="AA174" s="178">
        <v>0</v>
      </c>
      <c r="AB174" s="178">
        <v>0</v>
      </c>
      <c r="AC174" s="177" t="s">
        <v>413</v>
      </c>
      <c r="AD174" s="178">
        <v>0</v>
      </c>
      <c r="AE174" s="178">
        <v>0</v>
      </c>
      <c r="AF174" s="178">
        <v>0</v>
      </c>
      <c r="AG174" s="181">
        <v>1</v>
      </c>
      <c r="AH174" s="178">
        <v>0</v>
      </c>
      <c r="AI174" s="178">
        <v>0</v>
      </c>
      <c r="AJ174" s="177" t="s">
        <v>413</v>
      </c>
      <c r="AK174" s="178">
        <v>0</v>
      </c>
      <c r="AL174" s="178">
        <v>0</v>
      </c>
      <c r="AM174" s="178">
        <v>0</v>
      </c>
      <c r="AN174" s="181">
        <v>1</v>
      </c>
      <c r="AO174" s="178">
        <v>0</v>
      </c>
      <c r="AP174" s="178">
        <v>0</v>
      </c>
      <c r="AQ174" s="177" t="s">
        <v>413</v>
      </c>
      <c r="AR174" s="178">
        <v>0</v>
      </c>
      <c r="AS174" s="178">
        <v>0</v>
      </c>
      <c r="AT174" s="178">
        <v>0</v>
      </c>
      <c r="AU174" s="181">
        <v>1</v>
      </c>
      <c r="AV174" s="178">
        <v>0</v>
      </c>
      <c r="AW174" s="178">
        <v>0</v>
      </c>
      <c r="AX174" s="177" t="s">
        <v>413</v>
      </c>
      <c r="AY174" s="178">
        <v>0</v>
      </c>
      <c r="AZ174" s="178">
        <v>0</v>
      </c>
      <c r="BA174" s="178">
        <v>0</v>
      </c>
      <c r="BB174" s="181">
        <v>1</v>
      </c>
      <c r="BC174" s="178">
        <v>0</v>
      </c>
      <c r="BD174" s="178">
        <v>0</v>
      </c>
      <c r="BE174" s="177" t="s">
        <v>413</v>
      </c>
      <c r="BF174" s="178">
        <v>0</v>
      </c>
      <c r="BG174" s="178">
        <v>0</v>
      </c>
      <c r="BH174" s="178">
        <v>0</v>
      </c>
      <c r="BI174" s="181">
        <v>1</v>
      </c>
      <c r="BJ174" s="178">
        <v>0</v>
      </c>
      <c r="BK174" s="178">
        <v>0</v>
      </c>
      <c r="BL174" s="177" t="s">
        <v>413</v>
      </c>
      <c r="BM174" s="178">
        <v>0</v>
      </c>
      <c r="BN174" s="178">
        <v>0</v>
      </c>
      <c r="BO174" s="178">
        <v>0</v>
      </c>
      <c r="BP174" s="181">
        <v>1</v>
      </c>
      <c r="BQ174" s="178">
        <v>0</v>
      </c>
      <c r="BR174" s="178">
        <v>0</v>
      </c>
    </row>
    <row r="175" spans="1:70" x14ac:dyDescent="0.25">
      <c r="A175" s="177" t="s">
        <v>414</v>
      </c>
      <c r="B175" s="178">
        <v>0</v>
      </c>
      <c r="C175" s="178">
        <v>0</v>
      </c>
      <c r="D175" s="178">
        <v>0</v>
      </c>
      <c r="E175" s="181">
        <v>1</v>
      </c>
      <c r="F175" s="178">
        <v>0</v>
      </c>
      <c r="G175" s="178">
        <v>0</v>
      </c>
      <c r="H175" s="177" t="s">
        <v>414</v>
      </c>
      <c r="I175" s="178">
        <v>0</v>
      </c>
      <c r="J175" s="178">
        <v>0</v>
      </c>
      <c r="K175" s="178">
        <v>0</v>
      </c>
      <c r="L175" s="181">
        <v>1</v>
      </c>
      <c r="M175" s="178">
        <v>0</v>
      </c>
      <c r="N175" s="178">
        <v>0</v>
      </c>
      <c r="O175" s="177" t="s">
        <v>414</v>
      </c>
      <c r="P175" s="178">
        <v>0</v>
      </c>
      <c r="Q175" s="178">
        <v>0</v>
      </c>
      <c r="R175" s="178">
        <v>0</v>
      </c>
      <c r="S175" s="181">
        <v>1</v>
      </c>
      <c r="T175" s="178">
        <v>0</v>
      </c>
      <c r="U175" s="178">
        <v>0</v>
      </c>
      <c r="V175" s="177" t="s">
        <v>414</v>
      </c>
      <c r="W175" s="178">
        <v>0</v>
      </c>
      <c r="X175" s="178">
        <v>0</v>
      </c>
      <c r="Y175" s="178">
        <v>0</v>
      </c>
      <c r="Z175" s="181">
        <v>1</v>
      </c>
      <c r="AA175" s="178">
        <v>0</v>
      </c>
      <c r="AB175" s="178">
        <v>0</v>
      </c>
      <c r="AC175" s="177" t="s">
        <v>414</v>
      </c>
      <c r="AD175" s="178">
        <v>0</v>
      </c>
      <c r="AE175" s="178">
        <v>0</v>
      </c>
      <c r="AF175" s="178">
        <v>0</v>
      </c>
      <c r="AG175" s="181">
        <v>1</v>
      </c>
      <c r="AH175" s="178">
        <v>0</v>
      </c>
      <c r="AI175" s="178">
        <v>0</v>
      </c>
      <c r="AJ175" s="177" t="s">
        <v>414</v>
      </c>
      <c r="AK175" s="178">
        <v>0</v>
      </c>
      <c r="AL175" s="178">
        <v>0</v>
      </c>
      <c r="AM175" s="178">
        <v>0</v>
      </c>
      <c r="AN175" s="181">
        <v>1</v>
      </c>
      <c r="AO175" s="178">
        <v>0</v>
      </c>
      <c r="AP175" s="178">
        <v>0</v>
      </c>
      <c r="AQ175" s="177" t="s">
        <v>414</v>
      </c>
      <c r="AR175" s="178">
        <v>0</v>
      </c>
      <c r="AS175" s="178">
        <v>0</v>
      </c>
      <c r="AT175" s="178">
        <v>0</v>
      </c>
      <c r="AU175" s="181">
        <v>1</v>
      </c>
      <c r="AV175" s="178">
        <v>0</v>
      </c>
      <c r="AW175" s="178">
        <v>0</v>
      </c>
      <c r="AX175" s="177" t="s">
        <v>414</v>
      </c>
      <c r="AY175" s="178">
        <v>0</v>
      </c>
      <c r="AZ175" s="178">
        <v>0</v>
      </c>
      <c r="BA175" s="178">
        <v>0</v>
      </c>
      <c r="BB175" s="181">
        <v>1</v>
      </c>
      <c r="BC175" s="178">
        <v>0</v>
      </c>
      <c r="BD175" s="178">
        <v>0</v>
      </c>
      <c r="BE175" s="177" t="s">
        <v>414</v>
      </c>
      <c r="BF175" s="178">
        <v>0</v>
      </c>
      <c r="BG175" s="178">
        <v>0</v>
      </c>
      <c r="BH175" s="178">
        <v>0</v>
      </c>
      <c r="BI175" s="181">
        <v>1</v>
      </c>
      <c r="BJ175" s="178">
        <v>0</v>
      </c>
      <c r="BK175" s="178">
        <v>0</v>
      </c>
      <c r="BL175" s="177" t="s">
        <v>414</v>
      </c>
      <c r="BM175" s="178">
        <v>0</v>
      </c>
      <c r="BN175" s="178">
        <v>0</v>
      </c>
      <c r="BO175" s="178">
        <v>0</v>
      </c>
      <c r="BP175" s="181">
        <v>1</v>
      </c>
      <c r="BQ175" s="178">
        <v>0</v>
      </c>
      <c r="BR175" s="178">
        <v>0</v>
      </c>
    </row>
    <row r="176" spans="1:70" x14ac:dyDescent="0.25">
      <c r="A176" s="178">
        <v>0</v>
      </c>
      <c r="B176" s="178">
        <v>0</v>
      </c>
      <c r="C176" s="178">
        <v>0</v>
      </c>
      <c r="D176" s="178">
        <v>0</v>
      </c>
      <c r="E176" s="181">
        <v>1</v>
      </c>
      <c r="F176" s="178">
        <v>0</v>
      </c>
      <c r="G176" s="178">
        <v>0</v>
      </c>
      <c r="H176" s="178">
        <v>0</v>
      </c>
      <c r="I176" s="178">
        <v>0</v>
      </c>
      <c r="J176" s="178">
        <v>0</v>
      </c>
      <c r="K176" s="178">
        <v>0</v>
      </c>
      <c r="L176" s="181">
        <v>1</v>
      </c>
      <c r="M176" s="178">
        <v>0</v>
      </c>
      <c r="N176" s="178">
        <v>0</v>
      </c>
      <c r="O176" s="178">
        <v>0</v>
      </c>
      <c r="P176" s="178">
        <v>0</v>
      </c>
      <c r="Q176" s="178">
        <v>0</v>
      </c>
      <c r="R176" s="178">
        <v>0</v>
      </c>
      <c r="S176" s="181">
        <v>1</v>
      </c>
      <c r="T176" s="178">
        <v>0</v>
      </c>
      <c r="U176" s="178">
        <v>0</v>
      </c>
      <c r="V176" s="178">
        <v>0</v>
      </c>
      <c r="W176" s="178">
        <v>0</v>
      </c>
      <c r="X176" s="178">
        <v>0</v>
      </c>
      <c r="Y176" s="178">
        <v>0</v>
      </c>
      <c r="Z176" s="181">
        <v>1</v>
      </c>
      <c r="AA176" s="178">
        <v>0</v>
      </c>
      <c r="AB176" s="178">
        <v>0</v>
      </c>
      <c r="AC176" s="178">
        <v>0</v>
      </c>
      <c r="AD176" s="178">
        <v>0</v>
      </c>
      <c r="AE176" s="178">
        <v>0</v>
      </c>
      <c r="AF176" s="178">
        <v>0</v>
      </c>
      <c r="AG176" s="181">
        <v>1</v>
      </c>
      <c r="AH176" s="178">
        <v>0</v>
      </c>
      <c r="AI176" s="178">
        <v>0</v>
      </c>
      <c r="AJ176" s="178">
        <v>0</v>
      </c>
      <c r="AK176" s="178">
        <v>0</v>
      </c>
      <c r="AL176" s="178">
        <v>0</v>
      </c>
      <c r="AM176" s="178">
        <v>0</v>
      </c>
      <c r="AN176" s="181">
        <v>1</v>
      </c>
      <c r="AO176" s="178">
        <v>0</v>
      </c>
      <c r="AP176" s="178">
        <v>0</v>
      </c>
      <c r="AQ176" s="178">
        <v>0</v>
      </c>
      <c r="AR176" s="178">
        <v>0</v>
      </c>
      <c r="AS176" s="178">
        <v>0</v>
      </c>
      <c r="AT176" s="178">
        <v>0</v>
      </c>
      <c r="AU176" s="181">
        <v>1</v>
      </c>
      <c r="AV176" s="178">
        <v>0</v>
      </c>
      <c r="AW176" s="178">
        <v>0</v>
      </c>
      <c r="AX176" s="178">
        <v>0</v>
      </c>
      <c r="AY176" s="178">
        <v>0</v>
      </c>
      <c r="AZ176" s="178">
        <v>0</v>
      </c>
      <c r="BA176" s="178">
        <v>0</v>
      </c>
      <c r="BB176" s="181">
        <v>1</v>
      </c>
      <c r="BC176" s="178">
        <v>0</v>
      </c>
      <c r="BD176" s="178">
        <v>0</v>
      </c>
      <c r="BE176" s="178">
        <v>0</v>
      </c>
      <c r="BF176" s="178">
        <v>0</v>
      </c>
      <c r="BG176" s="178">
        <v>0</v>
      </c>
      <c r="BH176" s="178">
        <v>0</v>
      </c>
      <c r="BI176" s="181">
        <v>1</v>
      </c>
      <c r="BJ176" s="178">
        <v>0</v>
      </c>
      <c r="BK176" s="178">
        <v>0</v>
      </c>
      <c r="BL176" s="178">
        <v>0</v>
      </c>
      <c r="BM176" s="178">
        <v>0</v>
      </c>
      <c r="BN176" s="178">
        <v>0</v>
      </c>
      <c r="BO176" s="178">
        <v>0</v>
      </c>
      <c r="BP176" s="181">
        <v>1</v>
      </c>
      <c r="BQ176" s="178">
        <v>0</v>
      </c>
      <c r="BR176" s="178">
        <v>0</v>
      </c>
    </row>
    <row r="177" spans="1:70" x14ac:dyDescent="0.25">
      <c r="A177" s="178">
        <v>0</v>
      </c>
      <c r="B177" s="178">
        <v>0</v>
      </c>
      <c r="C177" s="178">
        <v>0</v>
      </c>
      <c r="D177" s="178">
        <v>0</v>
      </c>
      <c r="E177" s="181">
        <v>1</v>
      </c>
      <c r="F177" s="178">
        <v>0</v>
      </c>
      <c r="G177" s="178">
        <v>0</v>
      </c>
      <c r="H177" s="178">
        <v>0</v>
      </c>
      <c r="I177" s="178">
        <v>0</v>
      </c>
      <c r="J177" s="178">
        <v>0</v>
      </c>
      <c r="K177" s="178">
        <v>0</v>
      </c>
      <c r="L177" s="181">
        <v>1</v>
      </c>
      <c r="M177" s="178">
        <v>0</v>
      </c>
      <c r="N177" s="178">
        <v>0</v>
      </c>
      <c r="O177" s="178">
        <v>0</v>
      </c>
      <c r="P177" s="178">
        <v>0</v>
      </c>
      <c r="Q177" s="178">
        <v>0</v>
      </c>
      <c r="R177" s="178">
        <v>0</v>
      </c>
      <c r="S177" s="181">
        <v>1</v>
      </c>
      <c r="T177" s="178">
        <v>0</v>
      </c>
      <c r="U177" s="178">
        <v>0</v>
      </c>
      <c r="V177" s="178">
        <v>0</v>
      </c>
      <c r="W177" s="178">
        <v>0</v>
      </c>
      <c r="X177" s="178">
        <v>0</v>
      </c>
      <c r="Y177" s="178">
        <v>0</v>
      </c>
      <c r="Z177" s="181">
        <v>1</v>
      </c>
      <c r="AA177" s="178">
        <v>0</v>
      </c>
      <c r="AB177" s="178">
        <v>0</v>
      </c>
      <c r="AC177" s="178">
        <v>0</v>
      </c>
      <c r="AD177" s="178">
        <v>0</v>
      </c>
      <c r="AE177" s="178">
        <v>0</v>
      </c>
      <c r="AF177" s="178">
        <v>0</v>
      </c>
      <c r="AG177" s="181">
        <v>1</v>
      </c>
      <c r="AH177" s="178">
        <v>0</v>
      </c>
      <c r="AI177" s="178">
        <v>0</v>
      </c>
      <c r="AJ177" s="178">
        <v>0</v>
      </c>
      <c r="AK177" s="178">
        <v>0</v>
      </c>
      <c r="AL177" s="178">
        <v>0</v>
      </c>
      <c r="AM177" s="178">
        <v>0</v>
      </c>
      <c r="AN177" s="181">
        <v>1</v>
      </c>
      <c r="AO177" s="178">
        <v>0</v>
      </c>
      <c r="AP177" s="178">
        <v>0</v>
      </c>
      <c r="AQ177" s="178">
        <v>0</v>
      </c>
      <c r="AR177" s="178">
        <v>0</v>
      </c>
      <c r="AS177" s="178">
        <v>0</v>
      </c>
      <c r="AT177" s="178">
        <v>0</v>
      </c>
      <c r="AU177" s="181">
        <v>1</v>
      </c>
      <c r="AV177" s="178">
        <v>0</v>
      </c>
      <c r="AW177" s="178">
        <v>0</v>
      </c>
      <c r="AX177" s="178">
        <v>0</v>
      </c>
      <c r="AY177" s="178">
        <v>0</v>
      </c>
      <c r="AZ177" s="178">
        <v>0</v>
      </c>
      <c r="BA177" s="178">
        <v>0</v>
      </c>
      <c r="BB177" s="181">
        <v>1</v>
      </c>
      <c r="BC177" s="178">
        <v>0</v>
      </c>
      <c r="BD177" s="178">
        <v>0</v>
      </c>
      <c r="BE177" s="178">
        <v>0</v>
      </c>
      <c r="BF177" s="178">
        <v>0</v>
      </c>
      <c r="BG177" s="178">
        <v>0</v>
      </c>
      <c r="BH177" s="178">
        <v>0</v>
      </c>
      <c r="BI177" s="181">
        <v>1</v>
      </c>
      <c r="BJ177" s="178">
        <v>0</v>
      </c>
      <c r="BK177" s="178">
        <v>0</v>
      </c>
      <c r="BL177" s="178">
        <v>0</v>
      </c>
      <c r="BM177" s="178">
        <v>0</v>
      </c>
      <c r="BN177" s="178">
        <v>0</v>
      </c>
      <c r="BO177" s="178">
        <v>0</v>
      </c>
      <c r="BP177" s="181">
        <v>1</v>
      </c>
      <c r="BQ177" s="178">
        <v>0</v>
      </c>
      <c r="BR177" s="178">
        <v>0</v>
      </c>
    </row>
    <row r="178" spans="1:70" x14ac:dyDescent="0.25">
      <c r="A178" s="177" t="s">
        <v>415</v>
      </c>
      <c r="B178" s="178">
        <v>0</v>
      </c>
      <c r="C178" s="178">
        <v>0</v>
      </c>
      <c r="D178" s="178">
        <v>0</v>
      </c>
      <c r="E178" s="181">
        <v>1</v>
      </c>
      <c r="F178" s="178">
        <v>0</v>
      </c>
      <c r="G178" s="178">
        <v>0</v>
      </c>
      <c r="H178" s="177" t="s">
        <v>415</v>
      </c>
      <c r="I178" s="178">
        <v>0</v>
      </c>
      <c r="J178" s="178">
        <v>0</v>
      </c>
      <c r="K178" s="178">
        <v>0</v>
      </c>
      <c r="L178" s="181">
        <v>1</v>
      </c>
      <c r="M178" s="178">
        <v>0</v>
      </c>
      <c r="N178" s="178">
        <v>0</v>
      </c>
      <c r="O178" s="177" t="s">
        <v>415</v>
      </c>
      <c r="P178" s="178">
        <v>0</v>
      </c>
      <c r="Q178" s="178">
        <v>0</v>
      </c>
      <c r="R178" s="178">
        <v>0</v>
      </c>
      <c r="S178" s="181">
        <v>1</v>
      </c>
      <c r="T178" s="178">
        <v>0</v>
      </c>
      <c r="U178" s="178">
        <v>0</v>
      </c>
      <c r="V178" s="177" t="s">
        <v>415</v>
      </c>
      <c r="W178" s="178">
        <v>0</v>
      </c>
      <c r="X178" s="178">
        <v>0</v>
      </c>
      <c r="Y178" s="178">
        <v>0</v>
      </c>
      <c r="Z178" s="181">
        <v>1</v>
      </c>
      <c r="AA178" s="178">
        <v>0</v>
      </c>
      <c r="AB178" s="178">
        <v>0</v>
      </c>
      <c r="AC178" s="177" t="s">
        <v>415</v>
      </c>
      <c r="AD178" s="178">
        <v>0</v>
      </c>
      <c r="AE178" s="178">
        <v>0</v>
      </c>
      <c r="AF178" s="178">
        <v>0</v>
      </c>
      <c r="AG178" s="181">
        <v>1</v>
      </c>
      <c r="AH178" s="178">
        <v>0</v>
      </c>
      <c r="AI178" s="178">
        <v>0</v>
      </c>
      <c r="AJ178" s="177" t="s">
        <v>415</v>
      </c>
      <c r="AK178" s="178">
        <v>0</v>
      </c>
      <c r="AL178" s="178">
        <v>0</v>
      </c>
      <c r="AM178" s="178">
        <v>0</v>
      </c>
      <c r="AN178" s="181">
        <v>1</v>
      </c>
      <c r="AO178" s="178">
        <v>0</v>
      </c>
      <c r="AP178" s="178">
        <v>0</v>
      </c>
      <c r="AQ178" s="177" t="s">
        <v>415</v>
      </c>
      <c r="AR178" s="178">
        <v>0</v>
      </c>
      <c r="AS178" s="178">
        <v>0</v>
      </c>
      <c r="AT178" s="178">
        <v>0</v>
      </c>
      <c r="AU178" s="181">
        <v>1</v>
      </c>
      <c r="AV178" s="178">
        <v>0</v>
      </c>
      <c r="AW178" s="178">
        <v>0</v>
      </c>
      <c r="AX178" s="177" t="s">
        <v>415</v>
      </c>
      <c r="AY178" s="178">
        <v>0</v>
      </c>
      <c r="AZ178" s="178">
        <v>0</v>
      </c>
      <c r="BA178" s="178">
        <v>0</v>
      </c>
      <c r="BB178" s="181">
        <v>1</v>
      </c>
      <c r="BC178" s="178">
        <v>0</v>
      </c>
      <c r="BD178" s="178">
        <v>0</v>
      </c>
      <c r="BE178" s="177" t="s">
        <v>415</v>
      </c>
      <c r="BF178" s="178">
        <v>0</v>
      </c>
      <c r="BG178" s="178">
        <v>0</v>
      </c>
      <c r="BH178" s="178">
        <v>0</v>
      </c>
      <c r="BI178" s="181">
        <v>1</v>
      </c>
      <c r="BJ178" s="178">
        <v>0</v>
      </c>
      <c r="BK178" s="178">
        <v>0</v>
      </c>
      <c r="BL178" s="177" t="s">
        <v>415</v>
      </c>
      <c r="BM178" s="178">
        <v>0</v>
      </c>
      <c r="BN178" s="178">
        <v>0</v>
      </c>
      <c r="BO178" s="178">
        <v>0</v>
      </c>
      <c r="BP178" s="181">
        <v>1</v>
      </c>
      <c r="BQ178" s="178">
        <v>0</v>
      </c>
      <c r="BR178" s="178">
        <v>0</v>
      </c>
    </row>
    <row r="179" spans="1:70" x14ac:dyDescent="0.25">
      <c r="A179" s="177" t="s">
        <v>416</v>
      </c>
      <c r="B179" s="178">
        <v>0</v>
      </c>
      <c r="C179" s="178">
        <v>0</v>
      </c>
      <c r="D179" s="178">
        <v>0</v>
      </c>
      <c r="E179" s="181">
        <v>1</v>
      </c>
      <c r="F179" s="178">
        <v>0</v>
      </c>
      <c r="G179" s="178">
        <v>0</v>
      </c>
      <c r="H179" s="177" t="s">
        <v>416</v>
      </c>
      <c r="I179" s="178">
        <v>0</v>
      </c>
      <c r="J179" s="178">
        <v>0</v>
      </c>
      <c r="K179" s="178">
        <v>0</v>
      </c>
      <c r="L179" s="181">
        <v>1</v>
      </c>
      <c r="M179" s="178">
        <v>0</v>
      </c>
      <c r="N179" s="178">
        <v>0</v>
      </c>
      <c r="O179" s="177" t="s">
        <v>416</v>
      </c>
      <c r="P179" s="178">
        <v>0</v>
      </c>
      <c r="Q179" s="178">
        <v>0</v>
      </c>
      <c r="R179" s="178">
        <v>0</v>
      </c>
      <c r="S179" s="181">
        <v>1</v>
      </c>
      <c r="T179" s="178">
        <v>0</v>
      </c>
      <c r="U179" s="178">
        <v>0</v>
      </c>
      <c r="V179" s="177" t="s">
        <v>416</v>
      </c>
      <c r="W179" s="178">
        <v>0</v>
      </c>
      <c r="X179" s="178">
        <v>0</v>
      </c>
      <c r="Y179" s="178">
        <v>0</v>
      </c>
      <c r="Z179" s="181">
        <v>1</v>
      </c>
      <c r="AA179" s="178">
        <v>0</v>
      </c>
      <c r="AB179" s="178">
        <v>0</v>
      </c>
      <c r="AC179" s="177" t="s">
        <v>416</v>
      </c>
      <c r="AD179" s="178">
        <v>0</v>
      </c>
      <c r="AE179" s="178">
        <v>0</v>
      </c>
      <c r="AF179" s="178">
        <v>0</v>
      </c>
      <c r="AG179" s="181">
        <v>1</v>
      </c>
      <c r="AH179" s="178">
        <v>0</v>
      </c>
      <c r="AI179" s="178">
        <v>0</v>
      </c>
      <c r="AJ179" s="177" t="s">
        <v>416</v>
      </c>
      <c r="AK179" s="178">
        <v>0</v>
      </c>
      <c r="AL179" s="178">
        <v>0</v>
      </c>
      <c r="AM179" s="178">
        <v>0</v>
      </c>
      <c r="AN179" s="181">
        <v>1</v>
      </c>
      <c r="AO179" s="178">
        <v>0</v>
      </c>
      <c r="AP179" s="178">
        <v>0</v>
      </c>
      <c r="AQ179" s="177" t="s">
        <v>416</v>
      </c>
      <c r="AR179" s="178">
        <v>0</v>
      </c>
      <c r="AS179" s="178">
        <v>0</v>
      </c>
      <c r="AT179" s="178">
        <v>0</v>
      </c>
      <c r="AU179" s="181">
        <v>1</v>
      </c>
      <c r="AV179" s="178">
        <v>0</v>
      </c>
      <c r="AW179" s="178">
        <v>0</v>
      </c>
      <c r="AX179" s="177" t="s">
        <v>416</v>
      </c>
      <c r="AY179" s="178">
        <v>0</v>
      </c>
      <c r="AZ179" s="178">
        <v>0</v>
      </c>
      <c r="BA179" s="178">
        <v>0</v>
      </c>
      <c r="BB179" s="181">
        <v>1</v>
      </c>
      <c r="BC179" s="178">
        <v>0</v>
      </c>
      <c r="BD179" s="178">
        <v>0</v>
      </c>
      <c r="BE179" s="177" t="s">
        <v>416</v>
      </c>
      <c r="BF179" s="178">
        <v>0</v>
      </c>
      <c r="BG179" s="178">
        <v>0</v>
      </c>
      <c r="BH179" s="178">
        <v>0</v>
      </c>
      <c r="BI179" s="181">
        <v>1</v>
      </c>
      <c r="BJ179" s="178">
        <v>0</v>
      </c>
      <c r="BK179" s="178">
        <v>0</v>
      </c>
      <c r="BL179" s="177" t="s">
        <v>416</v>
      </c>
      <c r="BM179" s="178">
        <v>0</v>
      </c>
      <c r="BN179" s="178">
        <v>0</v>
      </c>
      <c r="BO179" s="178">
        <v>0</v>
      </c>
      <c r="BP179" s="181">
        <v>1</v>
      </c>
      <c r="BQ179" s="178">
        <v>0</v>
      </c>
      <c r="BR179" s="178">
        <v>0</v>
      </c>
    </row>
  </sheetData>
  <mergeCells count="2">
    <mergeCell ref="B2:F2"/>
    <mergeCell ref="B3:F3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CD046-CBBE-4643-9CA2-CA1C38D459CE}">
  <sheetPr codeName="Sheet48"/>
  <dimension ref="A1:O103"/>
  <sheetViews>
    <sheetView workbookViewId="0">
      <selection activeCell="D5" sqref="D5"/>
    </sheetView>
  </sheetViews>
  <sheetFormatPr defaultRowHeight="12.5" x14ac:dyDescent="0.25"/>
  <cols>
    <col min="1" max="1" width="23.1796875" style="32" bestFit="1" customWidth="1"/>
    <col min="2" max="2" width="13.36328125" style="32" bestFit="1" customWidth="1"/>
    <col min="3" max="3" width="17.7265625" style="32" bestFit="1" customWidth="1"/>
    <col min="4" max="4" width="19.90625" style="32" bestFit="1" customWidth="1"/>
    <col min="5" max="5" width="11.26953125" style="32" bestFit="1" customWidth="1"/>
    <col min="6" max="6" width="12.453125" style="32" bestFit="1" customWidth="1"/>
    <col min="7" max="7" width="14.54296875" style="32" bestFit="1" customWidth="1"/>
    <col min="8" max="8" width="18.453125" style="32" bestFit="1" customWidth="1"/>
    <col min="9" max="11" width="17.81640625" style="32" bestFit="1" customWidth="1"/>
    <col min="12" max="12" width="17.453125" style="32" bestFit="1" customWidth="1"/>
    <col min="13" max="14" width="11.26953125" style="32" bestFit="1" customWidth="1"/>
    <col min="15" max="16384" width="8.7265625" style="32"/>
  </cols>
  <sheetData>
    <row r="1" spans="1:15" ht="35" customHeight="1" x14ac:dyDescent="0.35">
      <c r="A1" s="263" t="s">
        <v>834</v>
      </c>
      <c r="B1" s="264"/>
      <c r="C1" s="264"/>
      <c r="D1" s="265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5" ht="36" thickBot="1" x14ac:dyDescent="0.45">
      <c r="A2" s="33" t="s">
        <v>126</v>
      </c>
      <c r="B2" s="34" t="s">
        <v>127</v>
      </c>
      <c r="C2" s="33" t="s">
        <v>128</v>
      </c>
      <c r="D2" s="35" t="s">
        <v>129</v>
      </c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5" ht="18.5" thickBot="1" x14ac:dyDescent="0.45">
      <c r="A3" s="36" t="s">
        <v>130</v>
      </c>
      <c r="B3" s="36" t="s">
        <v>131</v>
      </c>
      <c r="C3" s="36" t="s">
        <v>132</v>
      </c>
      <c r="D3" s="36" t="s">
        <v>133</v>
      </c>
      <c r="E3" s="36" t="s">
        <v>134</v>
      </c>
      <c r="F3" s="36" t="s">
        <v>135</v>
      </c>
      <c r="G3" s="36" t="s">
        <v>136</v>
      </c>
      <c r="H3" s="37" t="s">
        <v>137</v>
      </c>
      <c r="I3" s="37" t="s">
        <v>138</v>
      </c>
      <c r="J3" s="37" t="s">
        <v>139</v>
      </c>
      <c r="K3" s="37" t="s">
        <v>140</v>
      </c>
      <c r="L3" s="37" t="s">
        <v>541</v>
      </c>
      <c r="M3" s="37" t="s">
        <v>542</v>
      </c>
      <c r="N3" s="38" t="s">
        <v>543</v>
      </c>
      <c r="O3" s="39"/>
    </row>
    <row r="4" spans="1:15" ht="36" x14ac:dyDescent="0.4">
      <c r="A4" s="40" t="s">
        <v>833</v>
      </c>
      <c r="B4" s="103" t="s">
        <v>835</v>
      </c>
      <c r="C4" s="41" t="s">
        <v>587</v>
      </c>
      <c r="D4" s="41" t="s">
        <v>588</v>
      </c>
      <c r="E4" s="41" t="s">
        <v>589</v>
      </c>
      <c r="F4" s="40" t="s">
        <v>590</v>
      </c>
      <c r="G4" s="42" t="s">
        <v>145</v>
      </c>
      <c r="H4" s="43"/>
      <c r="I4" s="43"/>
      <c r="J4" s="43"/>
      <c r="K4" s="43"/>
      <c r="L4" s="43"/>
      <c r="M4" s="43"/>
      <c r="N4" s="43"/>
    </row>
    <row r="5" spans="1:15" ht="18.5" thickBot="1" x14ac:dyDescent="0.45">
      <c r="A5" s="44">
        <v>1000</v>
      </c>
      <c r="B5" s="55">
        <v>806.79399999999998</v>
      </c>
      <c r="C5" s="55">
        <v>866.56449169100711</v>
      </c>
      <c r="D5" s="55">
        <v>814.89632316261554</v>
      </c>
      <c r="E5" s="55">
        <v>818.79873181646872</v>
      </c>
      <c r="F5" s="44">
        <v>3092.5356374683884</v>
      </c>
      <c r="G5" s="57">
        <v>2337.613675809082</v>
      </c>
      <c r="H5" s="43"/>
      <c r="I5" s="43"/>
      <c r="J5" s="43"/>
      <c r="K5" s="43"/>
      <c r="L5" s="43"/>
      <c r="M5" s="43"/>
      <c r="N5" s="43"/>
    </row>
    <row r="6" spans="1:15" ht="36" x14ac:dyDescent="0.4">
      <c r="A6" s="49"/>
      <c r="B6" s="49"/>
      <c r="C6" s="49"/>
      <c r="D6" s="49"/>
      <c r="E6" s="49"/>
      <c r="F6" s="49"/>
      <c r="G6" s="40" t="s">
        <v>591</v>
      </c>
      <c r="H6" s="40" t="s">
        <v>592</v>
      </c>
      <c r="I6" s="42" t="s">
        <v>593</v>
      </c>
      <c r="J6" s="43"/>
      <c r="K6" s="43"/>
      <c r="L6" s="43"/>
      <c r="M6" s="43"/>
      <c r="N6" s="43"/>
    </row>
    <row r="7" spans="1:15" ht="18.5" thickBot="1" x14ac:dyDescent="0.45">
      <c r="A7" s="49"/>
      <c r="B7" s="49"/>
      <c r="C7" s="49"/>
      <c r="D7" s="49"/>
      <c r="E7" s="49"/>
      <c r="F7" s="49"/>
      <c r="G7" s="45">
        <v>9.1106100087890631</v>
      </c>
      <c r="H7" s="61">
        <v>18.353688285999297</v>
      </c>
      <c r="I7" s="58">
        <v>19.735171379337309</v>
      </c>
      <c r="J7" s="43"/>
      <c r="K7" s="43"/>
      <c r="L7" s="43"/>
      <c r="M7" s="43"/>
      <c r="N7" s="43"/>
    </row>
    <row r="8" spans="1:15" ht="36" x14ac:dyDescent="0.4">
      <c r="A8" s="49"/>
      <c r="B8" s="49"/>
      <c r="C8" s="49"/>
      <c r="D8" s="49"/>
      <c r="E8" s="49"/>
      <c r="F8" s="49"/>
      <c r="G8" s="113" t="s">
        <v>188</v>
      </c>
      <c r="H8" s="40" t="s">
        <v>189</v>
      </c>
      <c r="I8" s="40" t="s">
        <v>190</v>
      </c>
      <c r="J8" s="42" t="s">
        <v>191</v>
      </c>
      <c r="K8" s="43"/>
      <c r="L8" s="43"/>
      <c r="M8" s="43"/>
      <c r="N8" s="43"/>
    </row>
    <row r="9" spans="1:15" ht="18.5" thickBot="1" x14ac:dyDescent="0.45">
      <c r="A9" s="49"/>
      <c r="B9" s="49"/>
      <c r="C9" s="49"/>
      <c r="D9" s="49"/>
      <c r="E9" s="49"/>
      <c r="F9" s="49"/>
      <c r="G9" s="61">
        <v>12.674293458764648</v>
      </c>
      <c r="H9" s="61">
        <v>25.450361613082887</v>
      </c>
      <c r="I9" s="61">
        <v>74.627330787906644</v>
      </c>
      <c r="J9" s="58">
        <v>74.627334594726563</v>
      </c>
      <c r="K9" s="43"/>
      <c r="L9" s="43"/>
      <c r="M9" s="43"/>
      <c r="N9" s="43"/>
    </row>
    <row r="10" spans="1:15" ht="18" x14ac:dyDescent="0.4">
      <c r="A10" s="49"/>
      <c r="B10" s="49"/>
      <c r="C10" s="49"/>
      <c r="D10" s="49"/>
      <c r="E10" s="49"/>
      <c r="F10" s="49"/>
      <c r="G10" s="113" t="s">
        <v>192</v>
      </c>
      <c r="H10" s="41" t="s">
        <v>157</v>
      </c>
      <c r="I10" s="41" t="s">
        <v>144</v>
      </c>
      <c r="J10" s="42" t="s">
        <v>145</v>
      </c>
      <c r="K10" s="43"/>
      <c r="L10" s="43"/>
      <c r="M10" s="43"/>
      <c r="N10" s="43"/>
    </row>
    <row r="11" spans="1:15" ht="18.5" thickBot="1" x14ac:dyDescent="0.45">
      <c r="A11" s="49"/>
      <c r="B11" s="49"/>
      <c r="C11" s="49"/>
      <c r="D11" s="49"/>
      <c r="E11" s="49"/>
      <c r="F11" s="49"/>
      <c r="G11" s="61">
        <v>30.374885100585935</v>
      </c>
      <c r="H11" s="62">
        <v>19.743675613403319</v>
      </c>
      <c r="I11" s="46">
        <v>4.0684143776317239</v>
      </c>
      <c r="J11" s="53">
        <v>1.3164774067710874</v>
      </c>
      <c r="K11" s="43"/>
      <c r="L11" s="43"/>
      <c r="M11" s="43"/>
      <c r="N11" s="43"/>
    </row>
    <row r="12" spans="1:15" ht="36" x14ac:dyDescent="0.4">
      <c r="A12" s="49"/>
      <c r="B12" s="49"/>
      <c r="C12" s="49"/>
      <c r="D12" s="49"/>
      <c r="E12" s="49"/>
      <c r="F12" s="49"/>
      <c r="G12" s="49"/>
      <c r="H12" s="49"/>
      <c r="I12" s="49"/>
      <c r="J12" s="42" t="s">
        <v>146</v>
      </c>
      <c r="K12" s="43"/>
      <c r="L12" s="43"/>
      <c r="M12" s="43"/>
      <c r="N12" s="43"/>
    </row>
    <row r="13" spans="1:15" ht="18.5" thickBot="1" x14ac:dyDescent="0.45">
      <c r="A13" s="49"/>
      <c r="B13" s="49"/>
      <c r="C13" s="49"/>
      <c r="D13" s="49"/>
      <c r="E13" s="49"/>
      <c r="F13" s="49"/>
      <c r="G13" s="49"/>
      <c r="H13" s="49"/>
      <c r="I13" s="49"/>
      <c r="J13" s="53">
        <v>4.1497824262416909</v>
      </c>
      <c r="K13" s="43"/>
      <c r="L13" s="43"/>
      <c r="M13" s="43"/>
      <c r="N13" s="43"/>
    </row>
    <row r="14" spans="1:15" ht="18" x14ac:dyDescent="0.4">
      <c r="A14" s="49"/>
      <c r="B14" s="49"/>
      <c r="C14" s="49"/>
      <c r="D14" s="49"/>
      <c r="E14" s="49"/>
      <c r="F14" s="49"/>
      <c r="G14" s="49"/>
      <c r="H14" s="49"/>
      <c r="I14" s="41" t="s">
        <v>147</v>
      </c>
      <c r="J14" s="42" t="s">
        <v>148</v>
      </c>
      <c r="K14" s="43"/>
      <c r="L14" s="43"/>
      <c r="M14" s="43"/>
      <c r="N14" s="43"/>
    </row>
    <row r="15" spans="1:15" ht="18.5" thickBot="1" x14ac:dyDescent="0.45">
      <c r="A15" s="49"/>
      <c r="B15" s="49"/>
      <c r="C15" s="49"/>
      <c r="D15" s="49"/>
      <c r="E15" s="49"/>
      <c r="F15" s="49"/>
      <c r="G15" s="49"/>
      <c r="H15" s="49"/>
      <c r="I15" s="46">
        <v>7.5934359541885348</v>
      </c>
      <c r="J15" s="53">
        <v>7.5934473711170831</v>
      </c>
      <c r="K15" s="43"/>
      <c r="L15" s="43"/>
      <c r="M15" s="43"/>
      <c r="N15" s="43"/>
    </row>
    <row r="16" spans="1:15" ht="18" x14ac:dyDescent="0.4">
      <c r="A16" s="49"/>
      <c r="B16" s="49"/>
      <c r="C16" s="49"/>
      <c r="D16" s="49"/>
      <c r="E16" s="49"/>
      <c r="F16" s="49"/>
      <c r="G16" s="49"/>
      <c r="H16" s="49"/>
      <c r="I16" s="41" t="s">
        <v>149</v>
      </c>
      <c r="J16" s="42" t="s">
        <v>148</v>
      </c>
      <c r="K16" s="43"/>
      <c r="L16" s="43"/>
      <c r="M16" s="43"/>
      <c r="N16" s="43"/>
    </row>
    <row r="17" spans="1:14" ht="18.5" thickBot="1" x14ac:dyDescent="0.45">
      <c r="A17" s="49"/>
      <c r="B17" s="49"/>
      <c r="C17" s="49"/>
      <c r="D17" s="49"/>
      <c r="E17" s="49"/>
      <c r="F17" s="49"/>
      <c r="G17" s="49"/>
      <c r="H17" s="49"/>
      <c r="I17" s="46">
        <v>3.3708331443414501</v>
      </c>
      <c r="J17" s="53">
        <v>3.3708383109170756</v>
      </c>
      <c r="K17" s="43"/>
      <c r="L17" s="43"/>
      <c r="M17" s="43"/>
      <c r="N17" s="43"/>
    </row>
    <row r="18" spans="1:14" ht="18" x14ac:dyDescent="0.4">
      <c r="A18" s="49"/>
      <c r="B18" s="49"/>
      <c r="C18" s="49"/>
      <c r="D18" s="49"/>
      <c r="E18" s="49"/>
      <c r="F18" s="49"/>
      <c r="G18" s="49"/>
      <c r="H18" s="49"/>
      <c r="I18" s="40" t="s">
        <v>150</v>
      </c>
      <c r="J18" s="42" t="s">
        <v>151</v>
      </c>
      <c r="K18" s="43"/>
      <c r="L18" s="43"/>
      <c r="M18" s="43"/>
      <c r="N18" s="43"/>
    </row>
    <row r="19" spans="1:14" ht="18.5" thickBot="1" x14ac:dyDescent="0.45">
      <c r="A19" s="49"/>
      <c r="B19" s="49"/>
      <c r="C19" s="49"/>
      <c r="D19" s="49"/>
      <c r="E19" s="49"/>
      <c r="F19" s="49"/>
      <c r="G19" s="49"/>
      <c r="H19" s="49"/>
      <c r="I19" s="45">
        <v>5.2646614431784471</v>
      </c>
      <c r="J19" s="53">
        <v>5.2646613121032715</v>
      </c>
      <c r="K19" s="43"/>
      <c r="L19" s="43"/>
      <c r="M19" s="43"/>
      <c r="N19" s="43"/>
    </row>
    <row r="20" spans="1:14" ht="36" x14ac:dyDescent="0.4">
      <c r="A20" s="49"/>
      <c r="B20" s="49"/>
      <c r="C20" s="49"/>
      <c r="D20" s="49"/>
      <c r="E20" s="49"/>
      <c r="F20" s="49"/>
      <c r="G20" s="49"/>
      <c r="H20" s="112" t="s">
        <v>155</v>
      </c>
      <c r="I20" s="40" t="s">
        <v>156</v>
      </c>
      <c r="J20" s="41" t="s">
        <v>157</v>
      </c>
      <c r="K20" s="41" t="s">
        <v>144</v>
      </c>
      <c r="L20" s="42" t="s">
        <v>145</v>
      </c>
      <c r="M20" s="43"/>
      <c r="N20" s="43"/>
    </row>
    <row r="21" spans="1:14" ht="18.5" thickBot="1" x14ac:dyDescent="0.45">
      <c r="A21" s="49"/>
      <c r="B21" s="49"/>
      <c r="C21" s="49"/>
      <c r="D21" s="49"/>
      <c r="E21" s="49"/>
      <c r="F21" s="49"/>
      <c r="G21" s="49"/>
      <c r="H21" s="46">
        <v>3.007113670349121</v>
      </c>
      <c r="I21" s="45">
        <v>6.803414206807985</v>
      </c>
      <c r="J21" s="46">
        <v>1.7471168037414553</v>
      </c>
      <c r="K21" s="47">
        <v>0.36001377868083861</v>
      </c>
      <c r="L21" s="50">
        <v>0.11649502405716992</v>
      </c>
      <c r="M21" s="43"/>
      <c r="N21" s="43"/>
    </row>
    <row r="22" spans="1:14" ht="36" x14ac:dyDescent="0.4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2" t="s">
        <v>146</v>
      </c>
      <c r="M22" s="43"/>
      <c r="N22" s="43"/>
    </row>
    <row r="23" spans="1:14" ht="18.5" thickBot="1" x14ac:dyDescent="0.45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50">
        <v>0.3672140525090733</v>
      </c>
      <c r="M23" s="43"/>
      <c r="N23" s="43"/>
    </row>
    <row r="24" spans="1:14" ht="18" x14ac:dyDescent="0.4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1" t="s">
        <v>147</v>
      </c>
      <c r="L24" s="42" t="s">
        <v>148</v>
      </c>
      <c r="M24" s="43"/>
      <c r="N24" s="43"/>
    </row>
    <row r="25" spans="1:14" ht="18.5" thickBot="1" x14ac:dyDescent="0.45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7">
        <v>0.67194275638896439</v>
      </c>
      <c r="L25" s="50">
        <v>0.67194379756667477</v>
      </c>
      <c r="M25" s="43"/>
      <c r="N25" s="43"/>
    </row>
    <row r="26" spans="1:14" ht="18" x14ac:dyDescent="0.4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1" t="s">
        <v>149</v>
      </c>
      <c r="L26" s="42" t="s">
        <v>148</v>
      </c>
      <c r="M26" s="43"/>
      <c r="N26" s="43"/>
    </row>
    <row r="27" spans="1:14" ht="18.5" thickBot="1" x14ac:dyDescent="0.45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7">
        <v>0.29828485128483861</v>
      </c>
      <c r="L27" s="50">
        <v>0.29828531440294104</v>
      </c>
      <c r="M27" s="43"/>
      <c r="N27" s="43"/>
    </row>
    <row r="28" spans="1:14" ht="18" x14ac:dyDescent="0.4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0" t="s">
        <v>150</v>
      </c>
      <c r="L28" s="42" t="s">
        <v>151</v>
      </c>
      <c r="M28" s="43"/>
      <c r="N28" s="43"/>
    </row>
    <row r="29" spans="1:14" ht="18.5" thickBot="1" x14ac:dyDescent="0.45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51">
        <v>0.46586961988304099</v>
      </c>
      <c r="L29" s="50">
        <v>0.46586960554122925</v>
      </c>
      <c r="M29" s="43"/>
      <c r="N29" s="43"/>
    </row>
    <row r="30" spans="1:14" ht="36" x14ac:dyDescent="0.4">
      <c r="A30" s="49"/>
      <c r="B30" s="49"/>
      <c r="C30" s="49"/>
      <c r="D30" s="49"/>
      <c r="E30" s="49"/>
      <c r="F30" s="49"/>
      <c r="G30" s="49"/>
      <c r="H30" s="49"/>
      <c r="I30" s="49"/>
      <c r="J30" s="41" t="s">
        <v>158</v>
      </c>
      <c r="K30" s="41" t="s">
        <v>159</v>
      </c>
      <c r="L30" s="42" t="s">
        <v>160</v>
      </c>
      <c r="M30" s="43"/>
      <c r="N30" s="43"/>
    </row>
    <row r="31" spans="1:14" ht="18.5" thickBot="1" x14ac:dyDescent="0.45">
      <c r="A31" s="49"/>
      <c r="B31" s="49"/>
      <c r="C31" s="49"/>
      <c r="D31" s="49"/>
      <c r="E31" s="49"/>
      <c r="F31" s="49"/>
      <c r="G31" s="49"/>
      <c r="H31" s="49"/>
      <c r="I31" s="49"/>
      <c r="J31" s="46">
        <v>5.0256821764945991</v>
      </c>
      <c r="K31" s="62">
        <v>10.896495313843644</v>
      </c>
      <c r="L31" s="58">
        <v>37.997665977594309</v>
      </c>
      <c r="M31" s="43"/>
      <c r="N31" s="43"/>
    </row>
    <row r="32" spans="1:14" ht="36" x14ac:dyDescent="0.4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0" t="s">
        <v>161</v>
      </c>
      <c r="L32" s="41" t="s">
        <v>162</v>
      </c>
      <c r="M32" s="41" t="s">
        <v>149</v>
      </c>
      <c r="N32" s="42" t="s">
        <v>148</v>
      </c>
    </row>
    <row r="33" spans="1:14" ht="18.5" thickBot="1" x14ac:dyDescent="0.45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5">
        <v>9.3398531261516951</v>
      </c>
      <c r="L33" s="46">
        <v>7.5822796952438356</v>
      </c>
      <c r="M33" s="46">
        <v>4.7092056333970174</v>
      </c>
      <c r="N33" s="53">
        <v>4.7092128256096668</v>
      </c>
    </row>
    <row r="34" spans="1:14" ht="36" x14ac:dyDescent="0.4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0" t="s">
        <v>163</v>
      </c>
      <c r="N34" s="42" t="s">
        <v>164</v>
      </c>
    </row>
    <row r="35" spans="1:14" ht="18.5" thickBot="1" x14ac:dyDescent="0.45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5">
        <v>3.2696973383126706</v>
      </c>
      <c r="N35" s="53">
        <v>3.3677883505821229</v>
      </c>
    </row>
    <row r="36" spans="1:14" ht="36" x14ac:dyDescent="0.4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0" t="s">
        <v>150</v>
      </c>
      <c r="N36" s="42" t="s">
        <v>151</v>
      </c>
    </row>
    <row r="37" spans="1:14" ht="18.5" thickBot="1" x14ac:dyDescent="0.45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51">
        <v>0.28549746979752177</v>
      </c>
      <c r="N37" s="52">
        <v>0.28549745678901672</v>
      </c>
    </row>
    <row r="38" spans="1:14" ht="36" x14ac:dyDescent="0.4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0" t="s">
        <v>150</v>
      </c>
      <c r="M38" s="42" t="s">
        <v>151</v>
      </c>
      <c r="N38" s="43"/>
    </row>
    <row r="39" spans="1:14" ht="18.5" thickBot="1" x14ac:dyDescent="0.45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5">
        <v>1.8964198504600525</v>
      </c>
      <c r="M39" s="59">
        <v>1.896419882774353</v>
      </c>
      <c r="N39" s="43"/>
    </row>
    <row r="40" spans="1:14" ht="18" x14ac:dyDescent="0.4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0" t="s">
        <v>150</v>
      </c>
      <c r="L40" s="42" t="s">
        <v>151</v>
      </c>
      <c r="M40" s="43"/>
      <c r="N40" s="43"/>
    </row>
    <row r="41" spans="1:14" ht="18.5" thickBot="1" x14ac:dyDescent="0.45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5">
        <v>2.948722389869856</v>
      </c>
      <c r="L41" s="59">
        <v>2.9487223625183105</v>
      </c>
      <c r="M41" s="43"/>
      <c r="N41" s="43"/>
    </row>
    <row r="42" spans="1:14" ht="18" x14ac:dyDescent="0.4">
      <c r="A42" s="49"/>
      <c r="B42" s="49"/>
      <c r="C42" s="49"/>
      <c r="D42" s="49"/>
      <c r="E42" s="49"/>
      <c r="F42" s="49"/>
      <c r="G42" s="49"/>
      <c r="H42" s="40" t="s">
        <v>166</v>
      </c>
      <c r="I42" s="41" t="s">
        <v>157</v>
      </c>
      <c r="J42" s="41" t="s">
        <v>144</v>
      </c>
      <c r="K42" s="42" t="s">
        <v>145</v>
      </c>
      <c r="L42" s="43"/>
      <c r="M42" s="43"/>
      <c r="N42" s="43"/>
    </row>
    <row r="43" spans="1:14" ht="18.5" thickBot="1" x14ac:dyDescent="0.45">
      <c r="A43" s="49"/>
      <c r="B43" s="49"/>
      <c r="C43" s="49"/>
      <c r="D43" s="49"/>
      <c r="E43" s="49"/>
      <c r="F43" s="49"/>
      <c r="G43" s="49"/>
      <c r="H43" s="61">
        <v>24.239158676147461</v>
      </c>
      <c r="I43" s="62">
        <v>13.724211616516115</v>
      </c>
      <c r="J43" s="46">
        <v>2.8280337635609296</v>
      </c>
      <c r="K43" s="50">
        <v>0.91510899811396318</v>
      </c>
      <c r="L43" s="43"/>
      <c r="M43" s="43"/>
      <c r="N43" s="43"/>
    </row>
    <row r="44" spans="1:14" ht="36" x14ac:dyDescent="0.4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2" t="s">
        <v>146</v>
      </c>
      <c r="L44" s="43"/>
      <c r="M44" s="43"/>
      <c r="N44" s="43"/>
    </row>
    <row r="45" spans="1:14" ht="18.5" thickBot="1" x14ac:dyDescent="0.4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53">
        <v>2.8845943112560262</v>
      </c>
      <c r="L45" s="43"/>
      <c r="M45" s="43"/>
      <c r="N45" s="43"/>
    </row>
    <row r="46" spans="1:14" ht="18" x14ac:dyDescent="0.4">
      <c r="A46" s="49"/>
      <c r="B46" s="49"/>
      <c r="C46" s="49"/>
      <c r="D46" s="49"/>
      <c r="E46" s="49"/>
      <c r="F46" s="49"/>
      <c r="G46" s="49"/>
      <c r="H46" s="49"/>
      <c r="I46" s="49"/>
      <c r="J46" s="41" t="s">
        <v>147</v>
      </c>
      <c r="K46" s="42" t="s">
        <v>148</v>
      </c>
      <c r="L46" s="43"/>
      <c r="M46" s="43"/>
      <c r="N46" s="43"/>
    </row>
    <row r="47" spans="1:14" ht="18.5" thickBot="1" x14ac:dyDescent="0.45">
      <c r="A47" s="49"/>
      <c r="B47" s="49"/>
      <c r="C47" s="49"/>
      <c r="D47" s="49"/>
      <c r="E47" s="49"/>
      <c r="F47" s="49"/>
      <c r="G47" s="49"/>
      <c r="H47" s="49"/>
      <c r="I47" s="49"/>
      <c r="J47" s="46">
        <v>5.2783446489497603</v>
      </c>
      <c r="K47" s="53">
        <v>5.2783526993101173</v>
      </c>
      <c r="L47" s="43"/>
      <c r="M47" s="43"/>
      <c r="N47" s="43"/>
    </row>
    <row r="48" spans="1:14" ht="18" x14ac:dyDescent="0.4">
      <c r="A48" s="49"/>
      <c r="B48" s="49"/>
      <c r="C48" s="49"/>
      <c r="D48" s="49"/>
      <c r="E48" s="49"/>
      <c r="F48" s="49"/>
      <c r="G48" s="49"/>
      <c r="H48" s="49"/>
      <c r="I48" s="49"/>
      <c r="J48" s="41" t="s">
        <v>149</v>
      </c>
      <c r="K48" s="42" t="s">
        <v>148</v>
      </c>
      <c r="L48" s="43"/>
      <c r="M48" s="43"/>
      <c r="N48" s="43"/>
    </row>
    <row r="49" spans="1:14" ht="18.5" thickBot="1" x14ac:dyDescent="0.45">
      <c r="A49" s="49"/>
      <c r="B49" s="49"/>
      <c r="C49" s="49"/>
      <c r="D49" s="49"/>
      <c r="E49" s="49"/>
      <c r="F49" s="49"/>
      <c r="G49" s="49"/>
      <c r="H49" s="49"/>
      <c r="I49" s="49"/>
      <c r="J49" s="46">
        <v>2.3431315148082468</v>
      </c>
      <c r="K49" s="53">
        <v>2.3431351237557432</v>
      </c>
      <c r="L49" s="43"/>
      <c r="M49" s="43"/>
      <c r="N49" s="43"/>
    </row>
    <row r="50" spans="1:14" ht="18" x14ac:dyDescent="0.4">
      <c r="A50" s="49"/>
      <c r="B50" s="49"/>
      <c r="C50" s="49"/>
      <c r="D50" s="49"/>
      <c r="E50" s="49"/>
      <c r="F50" s="49"/>
      <c r="G50" s="49"/>
      <c r="H50" s="49"/>
      <c r="I50" s="49"/>
      <c r="J50" s="40" t="s">
        <v>150</v>
      </c>
      <c r="K50" s="42" t="s">
        <v>151</v>
      </c>
      <c r="L50" s="43"/>
      <c r="M50" s="43"/>
      <c r="N50" s="43"/>
    </row>
    <row r="51" spans="1:14" ht="18.5" thickBot="1" x14ac:dyDescent="0.45">
      <c r="A51" s="49"/>
      <c r="B51" s="49"/>
      <c r="C51" s="49"/>
      <c r="D51" s="49"/>
      <c r="E51" s="49"/>
      <c r="F51" s="49"/>
      <c r="G51" s="49"/>
      <c r="H51" s="49"/>
      <c r="I51" s="49"/>
      <c r="J51" s="45">
        <v>3.6595683067300842</v>
      </c>
      <c r="K51" s="53">
        <v>3.6595683097839355</v>
      </c>
      <c r="L51" s="43"/>
      <c r="M51" s="43"/>
      <c r="N51" s="43"/>
    </row>
    <row r="52" spans="1:14" ht="18" x14ac:dyDescent="0.4">
      <c r="A52" s="49"/>
      <c r="B52" s="49"/>
      <c r="C52" s="49"/>
      <c r="D52" s="49"/>
      <c r="E52" s="49"/>
      <c r="F52" s="49"/>
      <c r="G52" s="49"/>
      <c r="H52" s="49"/>
      <c r="I52" s="41" t="s">
        <v>143</v>
      </c>
      <c r="J52" s="41" t="s">
        <v>144</v>
      </c>
      <c r="K52" s="42" t="s">
        <v>145</v>
      </c>
      <c r="L52" s="43"/>
      <c r="M52" s="43"/>
      <c r="N52" s="43"/>
    </row>
    <row r="53" spans="1:14" ht="18.5" thickBot="1" x14ac:dyDescent="0.45">
      <c r="A53" s="49"/>
      <c r="B53" s="49"/>
      <c r="C53" s="49"/>
      <c r="D53" s="49"/>
      <c r="E53" s="49"/>
      <c r="F53" s="49"/>
      <c r="G53" s="49"/>
      <c r="H53" s="49"/>
      <c r="I53" s="62">
        <v>17.733368453979491</v>
      </c>
      <c r="J53" s="46">
        <v>3.654167127534222</v>
      </c>
      <c r="K53" s="53">
        <v>1.1824333209504376</v>
      </c>
      <c r="L53" s="43"/>
      <c r="M53" s="43"/>
      <c r="N53" s="43"/>
    </row>
    <row r="54" spans="1:14" ht="36" x14ac:dyDescent="0.4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2" t="s">
        <v>146</v>
      </c>
      <c r="L54" s="43"/>
      <c r="M54" s="43"/>
      <c r="N54" s="43"/>
    </row>
    <row r="55" spans="1:14" ht="18.5" thickBot="1" x14ac:dyDescent="0.45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53">
        <v>3.7272504565936244</v>
      </c>
      <c r="L55" s="43"/>
      <c r="M55" s="43"/>
      <c r="N55" s="43"/>
    </row>
    <row r="56" spans="1:14" ht="18" x14ac:dyDescent="0.4">
      <c r="A56" s="49"/>
      <c r="B56" s="49"/>
      <c r="C56" s="49"/>
      <c r="D56" s="49"/>
      <c r="E56" s="49"/>
      <c r="F56" s="49"/>
      <c r="G56" s="49"/>
      <c r="H56" s="49"/>
      <c r="I56" s="49"/>
      <c r="J56" s="41" t="s">
        <v>147</v>
      </c>
      <c r="K56" s="42" t="s">
        <v>148</v>
      </c>
      <c r="L56" s="43"/>
      <c r="M56" s="43"/>
      <c r="N56" s="43"/>
    </row>
    <row r="57" spans="1:14" ht="18.5" thickBot="1" x14ac:dyDescent="0.45">
      <c r="A57" s="49"/>
      <c r="B57" s="49"/>
      <c r="C57" s="49"/>
      <c r="D57" s="49"/>
      <c r="E57" s="49"/>
      <c r="F57" s="49"/>
      <c r="G57" s="49"/>
      <c r="H57" s="49"/>
      <c r="I57" s="49"/>
      <c r="J57" s="46">
        <v>6.8202698823870742</v>
      </c>
      <c r="K57" s="53">
        <v>6.8202804864892714</v>
      </c>
      <c r="L57" s="43"/>
      <c r="M57" s="43"/>
      <c r="N57" s="43"/>
    </row>
    <row r="58" spans="1:14" ht="18" x14ac:dyDescent="0.4">
      <c r="A58" s="49"/>
      <c r="B58" s="49"/>
      <c r="C58" s="49"/>
      <c r="D58" s="49"/>
      <c r="E58" s="49"/>
      <c r="F58" s="49"/>
      <c r="G58" s="49"/>
      <c r="H58" s="49"/>
      <c r="I58" s="49"/>
      <c r="J58" s="41" t="s">
        <v>149</v>
      </c>
      <c r="K58" s="42" t="s">
        <v>148</v>
      </c>
      <c r="L58" s="43"/>
      <c r="M58" s="43"/>
      <c r="N58" s="43"/>
    </row>
    <row r="59" spans="1:14" ht="18.5" thickBot="1" x14ac:dyDescent="0.45">
      <c r="A59" s="49"/>
      <c r="B59" s="49"/>
      <c r="C59" s="49"/>
      <c r="D59" s="49"/>
      <c r="E59" s="49"/>
      <c r="F59" s="49"/>
      <c r="G59" s="49"/>
      <c r="H59" s="49"/>
      <c r="I59" s="49"/>
      <c r="J59" s="46">
        <v>3.027613838004763</v>
      </c>
      <c r="K59" s="53">
        <v>3.0276185060527387</v>
      </c>
      <c r="L59" s="43"/>
      <c r="M59" s="43"/>
      <c r="N59" s="43"/>
    </row>
    <row r="60" spans="1:14" ht="18" x14ac:dyDescent="0.4">
      <c r="A60" s="49"/>
      <c r="B60" s="49"/>
      <c r="C60" s="49"/>
      <c r="D60" s="49"/>
      <c r="E60" s="49"/>
      <c r="F60" s="49"/>
      <c r="G60" s="49"/>
      <c r="H60" s="49"/>
      <c r="I60" s="49"/>
      <c r="J60" s="40" t="s">
        <v>150</v>
      </c>
      <c r="K60" s="42" t="s">
        <v>151</v>
      </c>
      <c r="L60" s="43"/>
      <c r="M60" s="43"/>
      <c r="N60" s="43"/>
    </row>
    <row r="61" spans="1:14" ht="18.5" thickBot="1" x14ac:dyDescent="0.45">
      <c r="A61" s="49"/>
      <c r="B61" s="49"/>
      <c r="C61" s="49"/>
      <c r="D61" s="49"/>
      <c r="E61" s="49"/>
      <c r="F61" s="49"/>
      <c r="G61" s="49"/>
      <c r="H61" s="49"/>
      <c r="I61" s="49"/>
      <c r="J61" s="45">
        <v>4.7286119351633538</v>
      </c>
      <c r="K61" s="53">
        <v>4.728611946105957</v>
      </c>
      <c r="L61" s="43"/>
      <c r="M61" s="43"/>
      <c r="N61" s="43"/>
    </row>
    <row r="62" spans="1:14" ht="36" x14ac:dyDescent="0.4">
      <c r="A62" s="49"/>
      <c r="B62" s="49"/>
      <c r="C62" s="49"/>
      <c r="D62" s="49"/>
      <c r="E62" s="49"/>
      <c r="F62" s="49"/>
      <c r="G62" s="40" t="s">
        <v>193</v>
      </c>
      <c r="H62" s="112" t="s">
        <v>165</v>
      </c>
      <c r="I62" s="40" t="s">
        <v>156</v>
      </c>
      <c r="J62" s="41" t="s">
        <v>157</v>
      </c>
      <c r="K62" s="41" t="s">
        <v>144</v>
      </c>
      <c r="L62" s="42" t="s">
        <v>145</v>
      </c>
      <c r="M62" s="43"/>
      <c r="N62" s="43"/>
    </row>
    <row r="63" spans="1:14" ht="18.5" thickBot="1" x14ac:dyDescent="0.45">
      <c r="A63" s="49"/>
      <c r="B63" s="49"/>
      <c r="C63" s="49"/>
      <c r="D63" s="49"/>
      <c r="E63" s="49"/>
      <c r="F63" s="49"/>
      <c r="G63" s="61">
        <v>13.951510679956055</v>
      </c>
      <c r="H63" s="62">
        <v>13.951510429382324</v>
      </c>
      <c r="I63" s="61">
        <v>31.564454784315561</v>
      </c>
      <c r="J63" s="46">
        <v>8.1057520523071283</v>
      </c>
      <c r="K63" s="46">
        <v>1.6702846635903774</v>
      </c>
      <c r="L63" s="50">
        <v>0.54047888503804886</v>
      </c>
      <c r="M63" s="43"/>
      <c r="N63" s="43"/>
    </row>
    <row r="64" spans="1:14" ht="36" x14ac:dyDescent="0.4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2" t="s">
        <v>146</v>
      </c>
      <c r="M64" s="43"/>
      <c r="N64" s="43"/>
    </row>
    <row r="65" spans="1:14" ht="18.5" thickBot="1" x14ac:dyDescent="0.45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53">
        <v>1.7036902930120654</v>
      </c>
      <c r="M65" s="43"/>
      <c r="N65" s="43"/>
    </row>
    <row r="66" spans="1:14" ht="18" x14ac:dyDescent="0.4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1" t="s">
        <v>147</v>
      </c>
      <c r="L66" s="42" t="s">
        <v>148</v>
      </c>
      <c r="M66" s="43"/>
      <c r="N66" s="43"/>
    </row>
    <row r="67" spans="1:14" ht="18.5" thickBot="1" x14ac:dyDescent="0.45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6">
        <v>3.117479794577839</v>
      </c>
      <c r="L67" s="53">
        <v>3.1174845663434723</v>
      </c>
      <c r="M67" s="43"/>
      <c r="N67" s="43"/>
    </row>
    <row r="68" spans="1:14" ht="18" x14ac:dyDescent="0.4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1" t="s">
        <v>149</v>
      </c>
      <c r="L68" s="42" t="s">
        <v>148</v>
      </c>
      <c r="M68" s="43"/>
      <c r="N68" s="43"/>
    </row>
    <row r="69" spans="1:14" ht="18.5" thickBot="1" x14ac:dyDescent="0.45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6">
        <v>1.3838931784999478</v>
      </c>
      <c r="L69" s="53">
        <v>1.3838952475337643</v>
      </c>
      <c r="M69" s="43"/>
      <c r="N69" s="43"/>
    </row>
    <row r="70" spans="1:14" ht="18" x14ac:dyDescent="0.4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0" t="s">
        <v>150</v>
      </c>
      <c r="L70" s="42" t="s">
        <v>151</v>
      </c>
      <c r="M70" s="43"/>
      <c r="N70" s="43"/>
    </row>
    <row r="71" spans="1:14" ht="18.5" thickBot="1" x14ac:dyDescent="0.45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5">
        <v>2.1614030556679289</v>
      </c>
      <c r="L71" s="53">
        <v>2.1614029407501221</v>
      </c>
      <c r="M71" s="43"/>
      <c r="N71" s="43"/>
    </row>
    <row r="72" spans="1:14" ht="36" x14ac:dyDescent="0.4">
      <c r="A72" s="49"/>
      <c r="B72" s="49"/>
      <c r="C72" s="49"/>
      <c r="D72" s="49"/>
      <c r="E72" s="49"/>
      <c r="F72" s="49"/>
      <c r="G72" s="49"/>
      <c r="H72" s="49"/>
      <c r="I72" s="49"/>
      <c r="J72" s="41" t="s">
        <v>158</v>
      </c>
      <c r="K72" s="41" t="s">
        <v>159</v>
      </c>
      <c r="L72" s="42" t="s">
        <v>160</v>
      </c>
      <c r="M72" s="43"/>
      <c r="N72" s="43"/>
    </row>
    <row r="73" spans="1:14" ht="18.5" thickBot="1" x14ac:dyDescent="0.45">
      <c r="A73" s="49"/>
      <c r="B73" s="49"/>
      <c r="C73" s="49"/>
      <c r="D73" s="49"/>
      <c r="E73" s="49"/>
      <c r="F73" s="49"/>
      <c r="G73" s="49"/>
      <c r="H73" s="49"/>
      <c r="I73" s="49"/>
      <c r="J73" s="62">
        <v>23.316662932395936</v>
      </c>
      <c r="K73" s="62">
        <v>50.554316526581374</v>
      </c>
      <c r="L73" s="63">
        <v>176.29027433516731</v>
      </c>
      <c r="M73" s="43"/>
      <c r="N73" s="43"/>
    </row>
    <row r="74" spans="1:14" ht="36" x14ac:dyDescent="0.4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0" t="s">
        <v>161</v>
      </c>
      <c r="L74" s="41" t="s">
        <v>162</v>
      </c>
      <c r="M74" s="41" t="s">
        <v>149</v>
      </c>
      <c r="N74" s="42" t="s">
        <v>148</v>
      </c>
    </row>
    <row r="75" spans="1:14" ht="18.5" thickBot="1" x14ac:dyDescent="0.45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61">
        <v>43.332271308498321</v>
      </c>
      <c r="L75" s="62">
        <v>35.178004710769649</v>
      </c>
      <c r="M75" s="62">
        <v>21.848371108816387</v>
      </c>
      <c r="N75" s="58">
        <v>21.848404901657286</v>
      </c>
    </row>
    <row r="76" spans="1:14" ht="36" x14ac:dyDescent="0.4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0" t="s">
        <v>163</v>
      </c>
      <c r="N76" s="42" t="s">
        <v>164</v>
      </c>
    </row>
    <row r="77" spans="1:14" ht="18.5" thickBot="1" x14ac:dyDescent="0.45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61">
        <v>15.16976883624265</v>
      </c>
      <c r="N77" s="58">
        <v>15.624862365722656</v>
      </c>
    </row>
    <row r="78" spans="1:14" ht="36" x14ac:dyDescent="0.4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0" t="s">
        <v>150</v>
      </c>
      <c r="N78" s="42" t="s">
        <v>151</v>
      </c>
    </row>
    <row r="79" spans="1:14" ht="18.5" thickBot="1" x14ac:dyDescent="0.45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5">
        <v>1.3245662127233933</v>
      </c>
      <c r="N79" s="59">
        <v>1.3245662450790405</v>
      </c>
    </row>
    <row r="80" spans="1:14" ht="36" x14ac:dyDescent="0.4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0" t="s">
        <v>150</v>
      </c>
      <c r="M80" s="42" t="s">
        <v>151</v>
      </c>
      <c r="N80" s="43"/>
    </row>
    <row r="81" spans="1:14" ht="18.5" thickBot="1" x14ac:dyDescent="0.45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5">
        <v>8.7984444144058216</v>
      </c>
      <c r="M81" s="59">
        <v>8.7984447479248047</v>
      </c>
      <c r="N81" s="43"/>
    </row>
    <row r="82" spans="1:14" ht="18" x14ac:dyDescent="0.4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0" t="s">
        <v>150</v>
      </c>
      <c r="L82" s="42" t="s">
        <v>151</v>
      </c>
      <c r="M82" s="43"/>
      <c r="N82" s="43"/>
    </row>
    <row r="83" spans="1:14" ht="18.5" thickBot="1" x14ac:dyDescent="0.45">
      <c r="A83" s="49"/>
      <c r="B83" s="49"/>
      <c r="C83" s="49"/>
      <c r="D83" s="49"/>
      <c r="E83" s="49"/>
      <c r="F83" s="70"/>
      <c r="G83" s="70"/>
      <c r="H83" s="70"/>
      <c r="I83" s="70"/>
      <c r="J83" s="70"/>
      <c r="K83" s="73">
        <v>13.680604703891238</v>
      </c>
      <c r="L83" s="72">
        <v>13.680604934692383</v>
      </c>
      <c r="M83" s="43"/>
      <c r="N83" s="43"/>
    </row>
    <row r="84" spans="1:14" ht="36" x14ac:dyDescent="0.4">
      <c r="A84" s="49"/>
      <c r="B84" s="49"/>
      <c r="C84" s="49"/>
      <c r="D84" s="40" t="s">
        <v>150</v>
      </c>
      <c r="E84" s="42" t="s">
        <v>151</v>
      </c>
      <c r="F84" s="43"/>
      <c r="G84" s="43"/>
      <c r="H84" s="43"/>
      <c r="I84" s="43"/>
      <c r="J84" s="43"/>
      <c r="K84" s="43"/>
      <c r="L84" s="43"/>
      <c r="M84" s="43"/>
      <c r="N84" s="43"/>
    </row>
    <row r="85" spans="1:14" ht="18.5" thickBot="1" x14ac:dyDescent="0.45">
      <c r="A85" s="49"/>
      <c r="B85" s="49"/>
      <c r="C85" s="49"/>
      <c r="D85" s="61">
        <v>51.811884318415444</v>
      </c>
      <c r="E85" s="58">
        <v>51.811885833740234</v>
      </c>
      <c r="F85" s="43"/>
      <c r="G85" s="43"/>
      <c r="H85" s="43"/>
      <c r="I85" s="43"/>
      <c r="J85" s="43"/>
      <c r="K85" s="43"/>
      <c r="L85" s="43"/>
      <c r="M85" s="43"/>
      <c r="N85" s="43"/>
    </row>
    <row r="86" spans="1:14" ht="36" x14ac:dyDescent="0.4">
      <c r="A86" s="49"/>
      <c r="B86" s="49"/>
      <c r="C86" s="115" t="s">
        <v>175</v>
      </c>
      <c r="D86" s="40" t="s">
        <v>176</v>
      </c>
      <c r="E86" s="112" t="s">
        <v>177</v>
      </c>
      <c r="F86" s="41" t="s">
        <v>144</v>
      </c>
      <c r="G86" s="42" t="s">
        <v>145</v>
      </c>
      <c r="H86" s="43"/>
      <c r="I86" s="43"/>
      <c r="J86" s="43"/>
      <c r="K86" s="43"/>
      <c r="L86" s="43"/>
      <c r="M86" s="43"/>
      <c r="N86" s="43"/>
    </row>
    <row r="87" spans="1:14" ht="18.5" thickBot="1" x14ac:dyDescent="0.45">
      <c r="A87" s="49"/>
      <c r="B87" s="49"/>
      <c r="C87" s="61">
        <v>12.630588726877557</v>
      </c>
      <c r="D87" s="61">
        <v>12.630588531494141</v>
      </c>
      <c r="E87" s="62">
        <v>26.445294737815857</v>
      </c>
      <c r="F87" s="62">
        <v>26.760066187756721</v>
      </c>
      <c r="G87" s="53">
        <v>8.6591536066421444</v>
      </c>
      <c r="H87" s="43"/>
      <c r="I87" s="43"/>
      <c r="J87" s="43"/>
      <c r="K87" s="43"/>
      <c r="L87" s="43"/>
      <c r="M87" s="43"/>
      <c r="N87" s="43"/>
    </row>
    <row r="88" spans="1:14" ht="36" x14ac:dyDescent="0.4">
      <c r="A88" s="49"/>
      <c r="B88" s="49"/>
      <c r="C88" s="49"/>
      <c r="D88" s="49"/>
      <c r="E88" s="49"/>
      <c r="F88" s="49"/>
      <c r="G88" s="42" t="s">
        <v>146</v>
      </c>
      <c r="H88" s="43"/>
      <c r="I88" s="43"/>
      <c r="J88" s="43"/>
      <c r="K88" s="43"/>
      <c r="L88" s="43"/>
      <c r="M88" s="43"/>
      <c r="N88" s="43"/>
    </row>
    <row r="89" spans="1:14" ht="18.5" thickBot="1" x14ac:dyDescent="0.45">
      <c r="A89" s="49"/>
      <c r="B89" s="49"/>
      <c r="C89" s="49"/>
      <c r="D89" s="49"/>
      <c r="E89" s="49"/>
      <c r="F89" s="49"/>
      <c r="G89" s="72">
        <v>27.295267870266731</v>
      </c>
      <c r="H89" s="43"/>
      <c r="I89" s="43"/>
      <c r="J89" s="43"/>
      <c r="K89" s="43"/>
      <c r="L89" s="43"/>
      <c r="M89" s="43"/>
      <c r="N89" s="43"/>
    </row>
    <row r="90" spans="1:14" ht="36" x14ac:dyDescent="0.4">
      <c r="A90" s="49"/>
      <c r="B90" s="49"/>
      <c r="C90" s="49"/>
      <c r="D90" s="49"/>
      <c r="E90" s="41" t="s">
        <v>149</v>
      </c>
      <c r="F90" s="42" t="s">
        <v>148</v>
      </c>
      <c r="G90" s="43"/>
      <c r="H90" s="43"/>
      <c r="I90" s="43"/>
      <c r="J90" s="43"/>
      <c r="K90" s="43"/>
      <c r="L90" s="43"/>
      <c r="M90" s="43"/>
      <c r="N90" s="43"/>
    </row>
    <row r="91" spans="1:14" ht="18.5" thickBot="1" x14ac:dyDescent="0.45">
      <c r="A91" s="49"/>
      <c r="B91" s="49"/>
      <c r="C91" s="49"/>
      <c r="D91" s="49"/>
      <c r="E91" s="46">
        <v>4.6867945946159359</v>
      </c>
      <c r="F91" s="53">
        <v>4.6868019217555617</v>
      </c>
      <c r="G91" s="43"/>
      <c r="H91" s="43"/>
      <c r="I91" s="43"/>
      <c r="J91" s="43"/>
      <c r="K91" s="43"/>
      <c r="L91" s="43"/>
      <c r="M91" s="43"/>
      <c r="N91" s="43"/>
    </row>
    <row r="92" spans="1:14" ht="36" x14ac:dyDescent="0.4">
      <c r="A92" s="49"/>
      <c r="B92" s="49"/>
      <c r="C92" s="49"/>
      <c r="D92" s="49"/>
      <c r="E92" s="40" t="s">
        <v>150</v>
      </c>
      <c r="F92" s="42" t="s">
        <v>151</v>
      </c>
      <c r="G92" s="43"/>
      <c r="H92" s="43"/>
      <c r="I92" s="43"/>
      <c r="J92" s="43"/>
      <c r="K92" s="43"/>
      <c r="L92" s="43"/>
      <c r="M92" s="43"/>
      <c r="N92" s="43"/>
    </row>
    <row r="93" spans="1:14" ht="18.5" thickBot="1" x14ac:dyDescent="0.45">
      <c r="A93" s="49"/>
      <c r="B93" s="49"/>
      <c r="C93" s="49"/>
      <c r="D93" s="49"/>
      <c r="E93" s="73">
        <v>57.615818951148981</v>
      </c>
      <c r="F93" s="72">
        <v>57.615818023681641</v>
      </c>
      <c r="G93" s="43"/>
      <c r="H93" s="43"/>
      <c r="I93" s="43"/>
      <c r="J93" s="43"/>
      <c r="K93" s="43"/>
      <c r="L93" s="43"/>
      <c r="M93" s="43"/>
      <c r="N93" s="43"/>
    </row>
    <row r="94" spans="1:14" ht="36" x14ac:dyDescent="0.4">
      <c r="A94" s="49"/>
      <c r="B94" s="40" t="s">
        <v>548</v>
      </c>
      <c r="C94" s="41" t="s">
        <v>549</v>
      </c>
      <c r="D94" s="42" t="s">
        <v>145</v>
      </c>
      <c r="E94" s="43"/>
      <c r="F94" s="43"/>
      <c r="G94" s="43"/>
      <c r="H94" s="43"/>
      <c r="I94" s="43"/>
      <c r="J94" s="43"/>
      <c r="K94" s="43"/>
      <c r="L94" s="43"/>
      <c r="M94" s="43"/>
      <c r="N94" s="43"/>
    </row>
    <row r="95" spans="1:14" ht="18.5" thickBot="1" x14ac:dyDescent="0.45">
      <c r="A95" s="49"/>
      <c r="B95" s="54">
        <v>306.91000000000003</v>
      </c>
      <c r="C95" s="55">
        <v>338.54628683959959</v>
      </c>
      <c r="D95" s="63">
        <v>109.54846915467809</v>
      </c>
      <c r="E95" s="43"/>
      <c r="F95" s="43"/>
      <c r="G95" s="43"/>
      <c r="H95" s="43"/>
      <c r="I95" s="43"/>
      <c r="J95" s="43"/>
      <c r="K95" s="43"/>
      <c r="L95" s="43"/>
      <c r="M95" s="43"/>
      <c r="N95" s="43"/>
    </row>
    <row r="96" spans="1:14" ht="36" x14ac:dyDescent="0.4">
      <c r="A96" s="49"/>
      <c r="B96" s="49"/>
      <c r="C96" s="49"/>
      <c r="D96" s="42" t="s">
        <v>146</v>
      </c>
      <c r="E96" s="43"/>
      <c r="F96" s="43"/>
      <c r="G96" s="43"/>
      <c r="H96" s="43"/>
      <c r="I96" s="43"/>
      <c r="J96" s="43"/>
      <c r="K96" s="43"/>
      <c r="L96" s="43"/>
      <c r="M96" s="43"/>
      <c r="N96" s="43"/>
    </row>
    <row r="97" spans="1:14" ht="18.5" thickBot="1" x14ac:dyDescent="0.45">
      <c r="A97" s="49"/>
      <c r="B97" s="49"/>
      <c r="C97" s="49"/>
      <c r="D97" s="63">
        <v>345.31721530623309</v>
      </c>
      <c r="E97" s="43"/>
      <c r="F97" s="43"/>
      <c r="G97" s="43"/>
      <c r="H97" s="43"/>
      <c r="I97" s="43"/>
      <c r="J97" s="43"/>
      <c r="K97" s="43"/>
      <c r="L97" s="43"/>
      <c r="M97" s="43"/>
      <c r="N97" s="43"/>
    </row>
    <row r="98" spans="1:14" ht="18" x14ac:dyDescent="0.4">
      <c r="A98" s="49"/>
      <c r="B98" s="49"/>
      <c r="C98" s="41" t="s">
        <v>149</v>
      </c>
      <c r="D98" s="42" t="s">
        <v>148</v>
      </c>
      <c r="E98" s="43"/>
      <c r="F98" s="43"/>
      <c r="G98" s="43"/>
      <c r="H98" s="43"/>
      <c r="I98" s="43"/>
      <c r="J98" s="43"/>
      <c r="K98" s="43"/>
      <c r="L98" s="43"/>
      <c r="M98" s="43"/>
      <c r="N98" s="43"/>
    </row>
    <row r="99" spans="1:14" ht="18.5" thickBot="1" x14ac:dyDescent="0.45">
      <c r="A99" s="49"/>
      <c r="B99" s="49"/>
      <c r="C99" s="56">
        <v>2575.7452748342898</v>
      </c>
      <c r="D99" s="57">
        <v>2575.749298435564</v>
      </c>
      <c r="E99" s="43"/>
      <c r="F99" s="43"/>
      <c r="G99" s="43"/>
      <c r="H99" s="43"/>
      <c r="I99" s="43"/>
      <c r="J99" s="43"/>
      <c r="K99" s="43"/>
      <c r="L99" s="43"/>
      <c r="M99" s="43"/>
      <c r="N99" s="43"/>
    </row>
    <row r="100" spans="1:14" ht="36" x14ac:dyDescent="0.4">
      <c r="A100" s="49"/>
      <c r="B100" s="41" t="s">
        <v>181</v>
      </c>
      <c r="C100" s="40" t="s">
        <v>179</v>
      </c>
      <c r="D100" s="42" t="s">
        <v>180</v>
      </c>
      <c r="E100" s="43"/>
      <c r="F100" s="43"/>
      <c r="G100" s="43"/>
      <c r="H100" s="43"/>
      <c r="I100" s="43"/>
      <c r="J100" s="43"/>
      <c r="K100" s="43"/>
      <c r="L100" s="43"/>
      <c r="M100" s="43"/>
      <c r="N100" s="43"/>
    </row>
    <row r="101" spans="1:14" ht="18.5" thickBot="1" x14ac:dyDescent="0.45">
      <c r="A101" s="49"/>
      <c r="B101" s="55">
        <v>114.29300000000001</v>
      </c>
      <c r="C101" s="61">
        <v>92.513726133645932</v>
      </c>
      <c r="D101" s="58">
        <v>92.513725280761719</v>
      </c>
      <c r="E101" s="43"/>
      <c r="F101" s="43"/>
      <c r="G101" s="43"/>
      <c r="H101" s="43"/>
      <c r="I101" s="43"/>
      <c r="J101" s="43"/>
      <c r="K101" s="43"/>
      <c r="L101" s="43"/>
      <c r="M101" s="43"/>
      <c r="N101" s="43"/>
    </row>
    <row r="102" spans="1:14" ht="18" x14ac:dyDescent="0.4">
      <c r="A102" s="49"/>
      <c r="B102" s="49"/>
      <c r="C102" s="40" t="s">
        <v>150</v>
      </c>
      <c r="D102" s="42" t="s">
        <v>151</v>
      </c>
      <c r="E102" s="43"/>
      <c r="F102" s="43"/>
      <c r="G102" s="43"/>
      <c r="H102" s="43"/>
      <c r="I102" s="43"/>
      <c r="J102" s="43"/>
      <c r="K102" s="43"/>
      <c r="L102" s="43"/>
      <c r="M102" s="43"/>
      <c r="N102" s="43"/>
    </row>
    <row r="103" spans="1:14" ht="18.5" thickBot="1" x14ac:dyDescent="0.45">
      <c r="A103" s="70"/>
      <c r="B103" s="70"/>
      <c r="C103" s="73">
        <v>27.004328155908905</v>
      </c>
      <c r="D103" s="72">
        <v>27.004327774047852</v>
      </c>
      <c r="E103" s="43"/>
      <c r="F103" s="43"/>
      <c r="G103" s="43"/>
      <c r="H103" s="43"/>
      <c r="I103" s="43"/>
      <c r="J103" s="43"/>
      <c r="K103" s="43"/>
      <c r="L103" s="43"/>
      <c r="M103" s="43"/>
      <c r="N103" s="43"/>
    </row>
  </sheetData>
  <mergeCells count="1">
    <mergeCell ref="A1:D1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E56BF-363A-49A8-9B4C-D43F87BF0606}">
  <sheetPr codeName="Sheet49"/>
  <dimension ref="A2:AI181"/>
  <sheetViews>
    <sheetView workbookViewId="0">
      <selection activeCell="D8" sqref="D8"/>
    </sheetView>
  </sheetViews>
  <sheetFormatPr defaultRowHeight="14.5" x14ac:dyDescent="0.35"/>
  <cols>
    <col min="1" max="1" width="25.6328125" customWidth="1"/>
    <col min="2" max="5" width="9.6328125" customWidth="1"/>
    <col min="6" max="7" width="8.6328125" customWidth="1"/>
    <col min="8" max="8" width="25.6328125" customWidth="1"/>
    <col min="9" max="12" width="9.6328125" customWidth="1"/>
    <col min="13" max="14" width="8.6328125" customWidth="1"/>
    <col min="15" max="15" width="25.6328125" customWidth="1"/>
    <col min="16" max="19" width="9.6328125" customWidth="1"/>
    <col min="20" max="21" width="8.6328125" customWidth="1"/>
    <col min="22" max="22" width="25.6328125" customWidth="1"/>
    <col min="23" max="26" width="9.6328125" customWidth="1"/>
    <col min="27" max="28" width="8.6328125" customWidth="1"/>
    <col min="29" max="29" width="25.6328125" customWidth="1"/>
    <col min="30" max="33" width="9.6328125" customWidth="1"/>
    <col min="34" max="35" width="8.6328125" customWidth="1"/>
  </cols>
  <sheetData>
    <row r="2" spans="1:35" ht="18" x14ac:dyDescent="0.4">
      <c r="A2" s="76" t="s">
        <v>203</v>
      </c>
      <c r="B2" s="266" t="s">
        <v>833</v>
      </c>
      <c r="C2" s="267"/>
      <c r="D2" s="267"/>
      <c r="E2" s="267"/>
      <c r="F2" s="26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 ht="18" x14ac:dyDescent="0.4">
      <c r="A3" s="76" t="s">
        <v>204</v>
      </c>
      <c r="B3" s="268" t="s">
        <v>836</v>
      </c>
      <c r="C3" s="269"/>
      <c r="D3" s="269"/>
      <c r="E3" s="269"/>
      <c r="F3" s="270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36" x14ac:dyDescent="0.4">
      <c r="A4" s="78" t="s">
        <v>1</v>
      </c>
      <c r="B4" s="77"/>
      <c r="C4" s="77"/>
      <c r="D4" s="77"/>
      <c r="E4" s="77"/>
      <c r="F4" s="77"/>
      <c r="G4" s="77"/>
      <c r="H4" s="78" t="s">
        <v>2</v>
      </c>
      <c r="I4" s="77"/>
      <c r="J4" s="77"/>
      <c r="K4" s="77"/>
      <c r="L4" s="77"/>
      <c r="M4" s="77"/>
      <c r="N4" s="77"/>
      <c r="O4" s="78" t="s">
        <v>3</v>
      </c>
      <c r="P4" s="77"/>
      <c r="Q4" s="77"/>
      <c r="R4" s="77"/>
      <c r="S4" s="77"/>
      <c r="T4" s="77"/>
      <c r="U4" s="77"/>
      <c r="V4" s="78" t="s">
        <v>206</v>
      </c>
      <c r="W4" s="77"/>
      <c r="X4" s="77"/>
      <c r="Y4" s="77"/>
      <c r="Z4" s="77"/>
      <c r="AA4" s="77"/>
      <c r="AB4" s="77"/>
      <c r="AC4" s="78" t="s">
        <v>5</v>
      </c>
      <c r="AD4" s="77"/>
      <c r="AE4" s="77"/>
      <c r="AF4" s="77"/>
      <c r="AG4" s="77"/>
      <c r="AH4" s="77"/>
      <c r="AI4" s="77"/>
    </row>
    <row r="5" spans="1:35" ht="90" x14ac:dyDescent="0.4">
      <c r="A5" s="76" t="s">
        <v>207</v>
      </c>
      <c r="B5" s="76" t="s">
        <v>208</v>
      </c>
      <c r="C5" s="76" t="s">
        <v>209</v>
      </c>
      <c r="D5" s="76" t="s">
        <v>210</v>
      </c>
      <c r="E5" s="76" t="s">
        <v>211</v>
      </c>
      <c r="F5" s="76" t="s">
        <v>212</v>
      </c>
      <c r="G5" s="76" t="s">
        <v>213</v>
      </c>
      <c r="H5" s="76" t="s">
        <v>207</v>
      </c>
      <c r="I5" s="76" t="s">
        <v>208</v>
      </c>
      <c r="J5" s="76" t="s">
        <v>209</v>
      </c>
      <c r="K5" s="76" t="s">
        <v>210</v>
      </c>
      <c r="L5" s="76" t="s">
        <v>211</v>
      </c>
      <c r="M5" s="76" t="s">
        <v>212</v>
      </c>
      <c r="N5" s="76" t="s">
        <v>213</v>
      </c>
      <c r="O5" s="76" t="s">
        <v>207</v>
      </c>
      <c r="P5" s="76" t="s">
        <v>208</v>
      </c>
      <c r="Q5" s="76" t="s">
        <v>209</v>
      </c>
      <c r="R5" s="76" t="s">
        <v>210</v>
      </c>
      <c r="S5" s="76" t="s">
        <v>211</v>
      </c>
      <c r="T5" s="76" t="s">
        <v>212</v>
      </c>
      <c r="U5" s="76" t="s">
        <v>213</v>
      </c>
      <c r="V5" s="76" t="s">
        <v>207</v>
      </c>
      <c r="W5" s="76" t="s">
        <v>208</v>
      </c>
      <c r="X5" s="76" t="s">
        <v>209</v>
      </c>
      <c r="Y5" s="76" t="s">
        <v>210</v>
      </c>
      <c r="Z5" s="76" t="s">
        <v>211</v>
      </c>
      <c r="AA5" s="76" t="s">
        <v>212</v>
      </c>
      <c r="AB5" s="76" t="s">
        <v>213</v>
      </c>
      <c r="AC5" s="76" t="s">
        <v>207</v>
      </c>
      <c r="AD5" s="76" t="s">
        <v>208</v>
      </c>
      <c r="AE5" s="76" t="s">
        <v>209</v>
      </c>
      <c r="AF5" s="76" t="s">
        <v>210</v>
      </c>
      <c r="AG5" s="76" t="s">
        <v>211</v>
      </c>
      <c r="AH5" s="76" t="s">
        <v>212</v>
      </c>
      <c r="AI5" s="76" t="s">
        <v>213</v>
      </c>
    </row>
    <row r="6" spans="1:35" ht="18" x14ac:dyDescent="0.4">
      <c r="A6" s="78" t="s">
        <v>214</v>
      </c>
      <c r="B6" s="79">
        <f>-2210.81372474018+3054.84558268074</f>
        <v>844.0318579405598</v>
      </c>
      <c r="C6" s="79">
        <v>1233.1027055028526</v>
      </c>
      <c r="D6" s="79">
        <f>-2210.81372474018+1821.74287717789</f>
        <v>-389.07084756229006</v>
      </c>
      <c r="E6" s="81"/>
      <c r="F6" s="81"/>
      <c r="G6" s="85">
        <v>0.59634532347760816</v>
      </c>
      <c r="H6" s="78" t="s">
        <v>214</v>
      </c>
      <c r="I6" s="83">
        <v>16.605189820752589</v>
      </c>
      <c r="J6" s="84">
        <v>5.7475338336422297</v>
      </c>
      <c r="K6" s="83">
        <v>10.857655987110356</v>
      </c>
      <c r="L6" s="81"/>
      <c r="M6" s="81"/>
      <c r="N6" s="85">
        <v>0.65387123569890393</v>
      </c>
      <c r="O6" s="78" t="s">
        <v>214</v>
      </c>
      <c r="P6" s="83">
        <v>12.429142319090563</v>
      </c>
      <c r="Q6" s="85">
        <v>0.18627194686189555</v>
      </c>
      <c r="R6" s="83">
        <v>12.242870372228669</v>
      </c>
      <c r="S6" s="81"/>
      <c r="T6" s="81"/>
      <c r="U6" s="85">
        <v>0.98501329037195218</v>
      </c>
      <c r="V6" s="78" t="s">
        <v>214</v>
      </c>
      <c r="W6" s="86">
        <v>5.903410964985619E-6</v>
      </c>
      <c r="X6" s="86">
        <v>5.903410964985619E-6</v>
      </c>
      <c r="Y6" s="87">
        <v>0</v>
      </c>
      <c r="Z6" s="81"/>
      <c r="AA6" s="81"/>
      <c r="AB6" s="87">
        <v>0</v>
      </c>
      <c r="AC6" s="78" t="s">
        <v>214</v>
      </c>
      <c r="AD6" s="80">
        <v>210.54249083818516</v>
      </c>
      <c r="AE6" s="94">
        <v>99.790718665075133</v>
      </c>
      <c r="AF6" s="88">
        <v>110.75177217311007</v>
      </c>
      <c r="AG6" s="77"/>
      <c r="AH6" s="77"/>
      <c r="AI6" s="89">
        <v>0.52603050211954405</v>
      </c>
    </row>
    <row r="7" spans="1:35" ht="18" x14ac:dyDescent="0.4">
      <c r="A7" s="76" t="s">
        <v>215</v>
      </c>
      <c r="B7" s="91">
        <v>1736.5855636138288</v>
      </c>
      <c r="C7" s="91">
        <v>1156.9441929305542</v>
      </c>
      <c r="D7" s="88">
        <f>-2210.81372474018+579.641370683275</f>
        <v>-1631.1723540569051</v>
      </c>
      <c r="E7" s="89">
        <v>0.56846918006569425</v>
      </c>
      <c r="F7" s="89">
        <v>0.33378221196140939</v>
      </c>
      <c r="G7" s="89">
        <v>0.18974490035421615</v>
      </c>
      <c r="H7" s="76" t="s">
        <v>232</v>
      </c>
      <c r="I7" s="92">
        <v>8.4696953177306931</v>
      </c>
      <c r="J7" s="93">
        <v>1.7835952028113142E-2</v>
      </c>
      <c r="K7" s="92">
        <v>8.4518593657025782</v>
      </c>
      <c r="L7" s="89">
        <v>0.51006314346045967</v>
      </c>
      <c r="M7" s="89">
        <v>0.99789414478809213</v>
      </c>
      <c r="N7" s="89">
        <v>0.50898902433140136</v>
      </c>
      <c r="O7" s="76" t="s">
        <v>622</v>
      </c>
      <c r="P7" s="92">
        <v>9.8472730930181172</v>
      </c>
      <c r="Q7" s="95">
        <v>0</v>
      </c>
      <c r="R7" s="92">
        <v>9.8472730930181172</v>
      </c>
      <c r="S7" s="89">
        <v>0.79227293728008741</v>
      </c>
      <c r="T7" s="92">
        <v>1</v>
      </c>
      <c r="U7" s="89">
        <v>0.79227293728008741</v>
      </c>
      <c r="V7" s="76" t="s">
        <v>218</v>
      </c>
      <c r="W7" s="90">
        <v>4.3159836220213316E-6</v>
      </c>
      <c r="X7" s="90">
        <v>4.3159836220213316E-6</v>
      </c>
      <c r="Y7" s="95">
        <v>0</v>
      </c>
      <c r="Z7" s="89">
        <v>0.73109997722000797</v>
      </c>
      <c r="AA7" s="95">
        <v>0</v>
      </c>
      <c r="AB7" s="95">
        <v>0</v>
      </c>
      <c r="AC7" s="76" t="s">
        <v>219</v>
      </c>
      <c r="AD7" s="88">
        <v>112.77583184792597</v>
      </c>
      <c r="AE7" s="94">
        <v>93.981750324268774</v>
      </c>
      <c r="AF7" s="94">
        <v>18.794081523657219</v>
      </c>
      <c r="AG7" s="89">
        <v>0.53564404695202894</v>
      </c>
      <c r="AH7" s="89">
        <v>0.16664990375775141</v>
      </c>
      <c r="AI7" s="93">
        <v>8.9265028872968097E-2</v>
      </c>
    </row>
    <row r="8" spans="1:35" ht="18" x14ac:dyDescent="0.4">
      <c r="A8" s="76" t="s">
        <v>223</v>
      </c>
      <c r="B8" s="91">
        <v>1317.8949525423034</v>
      </c>
      <c r="C8" s="94">
        <v>75.793446047689244</v>
      </c>
      <c r="D8" s="91">
        <v>1242.1015064946141</v>
      </c>
      <c r="E8" s="89">
        <v>0.99988049591551265</v>
      </c>
      <c r="F8" s="89">
        <v>0.94248900801882662</v>
      </c>
      <c r="G8" s="89">
        <v>0.40660042312339195</v>
      </c>
      <c r="H8" s="76" t="s">
        <v>219</v>
      </c>
      <c r="I8" s="92">
        <v>3.1840117994191885</v>
      </c>
      <c r="J8" s="92">
        <v>2.6533965394824364</v>
      </c>
      <c r="K8" s="89">
        <v>0.53061525993675263</v>
      </c>
      <c r="L8" s="89">
        <v>0.70181113512990279</v>
      </c>
      <c r="M8" s="89">
        <v>0.16664990375775141</v>
      </c>
      <c r="N8" s="93">
        <v>3.1954784357454809E-2</v>
      </c>
      <c r="O8" s="76" t="s">
        <v>627</v>
      </c>
      <c r="P8" s="92">
        <v>1.629383838899205</v>
      </c>
      <c r="Q8" s="95">
        <v>0</v>
      </c>
      <c r="R8" s="92">
        <v>1.629383838899205</v>
      </c>
      <c r="S8" s="89">
        <v>0.92336676475976398</v>
      </c>
      <c r="T8" s="92">
        <v>1</v>
      </c>
      <c r="U8" s="89">
        <v>0.13109382747967654</v>
      </c>
      <c r="V8" s="76" t="s">
        <v>224</v>
      </c>
      <c r="W8" s="90">
        <v>5.8161127721931515E-7</v>
      </c>
      <c r="X8" s="90">
        <v>5.8161127721931515E-7</v>
      </c>
      <c r="Y8" s="95">
        <v>0</v>
      </c>
      <c r="Z8" s="89">
        <v>0.8296212017576482</v>
      </c>
      <c r="AA8" s="95">
        <v>0</v>
      </c>
      <c r="AB8" s="95">
        <v>0</v>
      </c>
      <c r="AC8" s="76" t="s">
        <v>319</v>
      </c>
      <c r="AD8" s="94">
        <v>63.715062564102581</v>
      </c>
      <c r="AE8" s="95">
        <v>0</v>
      </c>
      <c r="AF8" s="94">
        <v>63.715062564102581</v>
      </c>
      <c r="AG8" s="89">
        <v>0.83826734313537044</v>
      </c>
      <c r="AH8" s="92">
        <v>1</v>
      </c>
      <c r="AI8" s="89">
        <v>0.30262329618334155</v>
      </c>
    </row>
    <row r="9" spans="1:35" ht="18" x14ac:dyDescent="0.4">
      <c r="A9" s="96" t="s">
        <v>231</v>
      </c>
      <c r="B9" s="98">
        <v>0.35198813432717513</v>
      </c>
      <c r="C9" s="98">
        <v>0.35198813432717513</v>
      </c>
      <c r="D9" s="101">
        <v>0</v>
      </c>
      <c r="E9" s="98">
        <v>0.99999571880478821</v>
      </c>
      <c r="F9" s="101">
        <v>0</v>
      </c>
      <c r="G9" s="101">
        <v>0</v>
      </c>
      <c r="H9" s="76" t="s">
        <v>216</v>
      </c>
      <c r="I9" s="92">
        <v>2.9570936620547847</v>
      </c>
      <c r="J9" s="92">
        <v>2.9570936620547847</v>
      </c>
      <c r="K9" s="95">
        <v>0</v>
      </c>
      <c r="L9" s="89">
        <v>0.87989363186589986</v>
      </c>
      <c r="M9" s="95">
        <v>0</v>
      </c>
      <c r="N9" s="95">
        <v>0</v>
      </c>
      <c r="O9" s="76" t="s">
        <v>232</v>
      </c>
      <c r="P9" s="89">
        <v>0.53431163015045757</v>
      </c>
      <c r="Q9" s="90">
        <v>1.1251829311352227E-3</v>
      </c>
      <c r="R9" s="89">
        <v>0.53318644721932229</v>
      </c>
      <c r="S9" s="89">
        <v>0.96635538106434837</v>
      </c>
      <c r="T9" s="89">
        <v>0.99789414478809224</v>
      </c>
      <c r="U9" s="93">
        <v>4.2898088502886775E-2</v>
      </c>
      <c r="V9" s="76" t="s">
        <v>234</v>
      </c>
      <c r="W9" s="90">
        <v>2.9957148780214891E-7</v>
      </c>
      <c r="X9" s="90">
        <v>2.9957148780214891E-7</v>
      </c>
      <c r="Y9" s="95">
        <v>0</v>
      </c>
      <c r="Z9" s="89">
        <v>0.88036669272532275</v>
      </c>
      <c r="AA9" s="95">
        <v>0</v>
      </c>
      <c r="AB9" s="95">
        <v>0</v>
      </c>
      <c r="AC9" s="76" t="s">
        <v>497</v>
      </c>
      <c r="AD9" s="92">
        <v>8.8977564102563989</v>
      </c>
      <c r="AE9" s="95">
        <v>0</v>
      </c>
      <c r="AF9" s="92">
        <v>8.8977564102563989</v>
      </c>
      <c r="AG9" s="89">
        <v>0.88052843910148049</v>
      </c>
      <c r="AH9" s="92">
        <v>1</v>
      </c>
      <c r="AI9" s="93">
        <v>4.22610959661101E-2</v>
      </c>
    </row>
    <row r="10" spans="1:35" ht="36" x14ac:dyDescent="0.4">
      <c r="A10" s="96" t="s">
        <v>239</v>
      </c>
      <c r="B10" s="100">
        <v>1.0648388818536707E-2</v>
      </c>
      <c r="C10" s="100">
        <v>1.0648388818536707E-2</v>
      </c>
      <c r="D10" s="101">
        <v>0</v>
      </c>
      <c r="E10" s="98">
        <v>0.99999920454196545</v>
      </c>
      <c r="F10" s="101">
        <v>0</v>
      </c>
      <c r="G10" s="101">
        <v>0</v>
      </c>
      <c r="H10" s="76" t="s">
        <v>240</v>
      </c>
      <c r="I10" s="92">
        <v>1.2498634906279962</v>
      </c>
      <c r="J10" s="90">
        <v>6.9780189990651144E-3</v>
      </c>
      <c r="K10" s="92">
        <v>1.242885471628931</v>
      </c>
      <c r="L10" s="89">
        <v>0.9551630810031787</v>
      </c>
      <c r="M10" s="89">
        <v>0.99441697509256866</v>
      </c>
      <c r="N10" s="93">
        <v>7.4849217927976705E-2</v>
      </c>
      <c r="O10" s="76" t="s">
        <v>219</v>
      </c>
      <c r="P10" s="89">
        <v>0.20145697513753699</v>
      </c>
      <c r="Q10" s="89">
        <v>0.16788418961953874</v>
      </c>
      <c r="R10" s="93">
        <v>3.3572785517998256E-2</v>
      </c>
      <c r="S10" s="89">
        <v>0.98256381845814256</v>
      </c>
      <c r="T10" s="89">
        <v>0.16664990375775141</v>
      </c>
      <c r="U10" s="90">
        <v>2.7011345317393366E-3</v>
      </c>
      <c r="V10" s="76" t="s">
        <v>239</v>
      </c>
      <c r="W10" s="90">
        <v>2.9415438725239523E-7</v>
      </c>
      <c r="X10" s="90">
        <v>2.9415438725239523E-7</v>
      </c>
      <c r="Y10" s="95">
        <v>0</v>
      </c>
      <c r="Z10" s="89">
        <v>0.93019456156201519</v>
      </c>
      <c r="AA10" s="95">
        <v>0</v>
      </c>
      <c r="AB10" s="95">
        <v>0</v>
      </c>
      <c r="AC10" s="76" t="s">
        <v>252</v>
      </c>
      <c r="AD10" s="92">
        <v>7.9407606077559238</v>
      </c>
      <c r="AE10" s="89">
        <v>0.19278362899844931</v>
      </c>
      <c r="AF10" s="92">
        <v>7.7479769787574746</v>
      </c>
      <c r="AG10" s="89">
        <v>0.91824415423405625</v>
      </c>
      <c r="AH10" s="89">
        <v>0.97572227164106251</v>
      </c>
      <c r="AI10" s="93">
        <v>3.6800063245723977E-2</v>
      </c>
    </row>
    <row r="11" spans="1:35" ht="18" x14ac:dyDescent="0.4">
      <c r="A11" s="96" t="s">
        <v>245</v>
      </c>
      <c r="B11" s="99">
        <v>6.5240568873645394E-4</v>
      </c>
      <c r="C11" s="99">
        <v>6.5240568873645394E-4</v>
      </c>
      <c r="D11" s="101">
        <v>0</v>
      </c>
      <c r="E11" s="98">
        <v>0.99999941810617721</v>
      </c>
      <c r="F11" s="101">
        <v>0</v>
      </c>
      <c r="G11" s="101">
        <v>0</v>
      </c>
      <c r="H11" s="76" t="s">
        <v>252</v>
      </c>
      <c r="I11" s="89">
        <v>0.32997461762481145</v>
      </c>
      <c r="J11" s="90">
        <v>8.0110341320394247E-3</v>
      </c>
      <c r="K11" s="89">
        <v>0.32196358349277204</v>
      </c>
      <c r="L11" s="89">
        <v>0.97503485730846495</v>
      </c>
      <c r="M11" s="89">
        <v>0.97572227164106262</v>
      </c>
      <c r="N11" s="93">
        <v>1.9389334718136926E-2</v>
      </c>
      <c r="O11" s="76" t="s">
        <v>288</v>
      </c>
      <c r="P11" s="89">
        <v>0.12920479048490988</v>
      </c>
      <c r="Q11" s="95">
        <v>0</v>
      </c>
      <c r="R11" s="89">
        <v>0.12920479048490988</v>
      </c>
      <c r="S11" s="89">
        <v>0.99295912870303826</v>
      </c>
      <c r="T11" s="92">
        <v>1</v>
      </c>
      <c r="U11" s="93">
        <v>1.0395310244895784E-2</v>
      </c>
      <c r="V11" s="76" t="s">
        <v>247</v>
      </c>
      <c r="W11" s="90">
        <v>2.3156781003213624E-7</v>
      </c>
      <c r="X11" s="90">
        <v>2.3156781003213624E-7</v>
      </c>
      <c r="Y11" s="95">
        <v>0</v>
      </c>
      <c r="Z11" s="89">
        <v>0.96942066514951963</v>
      </c>
      <c r="AA11" s="95">
        <v>0</v>
      </c>
      <c r="AB11" s="95">
        <v>0</v>
      </c>
      <c r="AC11" s="76" t="s">
        <v>225</v>
      </c>
      <c r="AD11" s="92">
        <v>5.0910297059042762</v>
      </c>
      <c r="AE11" s="95">
        <v>0</v>
      </c>
      <c r="AF11" s="92">
        <v>5.0910297059042762</v>
      </c>
      <c r="AG11" s="89">
        <v>0.94242468751090935</v>
      </c>
      <c r="AH11" s="92">
        <v>1</v>
      </c>
      <c r="AI11" s="93">
        <v>2.4180533276853104E-2</v>
      </c>
    </row>
    <row r="12" spans="1:35" ht="18" x14ac:dyDescent="0.4">
      <c r="A12" s="96" t="s">
        <v>247</v>
      </c>
      <c r="B12" s="99">
        <v>4.4410264937669964E-4</v>
      </c>
      <c r="C12" s="99">
        <v>4.4410264937669964E-4</v>
      </c>
      <c r="D12" s="101">
        <v>0</v>
      </c>
      <c r="E12" s="98">
        <v>0.99999956348264141</v>
      </c>
      <c r="F12" s="101">
        <v>0</v>
      </c>
      <c r="G12" s="101">
        <v>0</v>
      </c>
      <c r="H12" s="76" t="s">
        <v>246</v>
      </c>
      <c r="I12" s="89">
        <v>0.20975636237608972</v>
      </c>
      <c r="J12" s="89">
        <v>0.10421862694579127</v>
      </c>
      <c r="K12" s="89">
        <v>0.10553773543029844</v>
      </c>
      <c r="L12" s="89">
        <v>0.98766683349424411</v>
      </c>
      <c r="M12" s="89">
        <v>0.5031443825340135</v>
      </c>
      <c r="N12" s="90">
        <v>6.3557078581782337E-3</v>
      </c>
      <c r="O12" s="96" t="s">
        <v>291</v>
      </c>
      <c r="P12" s="100">
        <v>4.2929754961078349E-2</v>
      </c>
      <c r="Q12" s="99">
        <v>1.0287864990234377E-6</v>
      </c>
      <c r="R12" s="100">
        <v>4.2928726174579324E-2</v>
      </c>
      <c r="S12" s="98">
        <v>0.99641308826508623</v>
      </c>
      <c r="T12" s="98">
        <v>0.99997603558417791</v>
      </c>
      <c r="U12" s="99">
        <v>3.4538767899248263E-3</v>
      </c>
      <c r="V12" s="76" t="s">
        <v>245</v>
      </c>
      <c r="W12" s="90">
        <v>1.0642833421475594E-7</v>
      </c>
      <c r="X12" s="90">
        <v>1.0642833421475594E-7</v>
      </c>
      <c r="Y12" s="95">
        <v>0</v>
      </c>
      <c r="Z12" s="89">
        <v>0.98744894318166154</v>
      </c>
      <c r="AA12" s="95">
        <v>0</v>
      </c>
      <c r="AB12" s="95">
        <v>0</v>
      </c>
      <c r="AC12" s="76" t="s">
        <v>246</v>
      </c>
      <c r="AD12" s="92">
        <v>4.8603861634210297</v>
      </c>
      <c r="AE12" s="92">
        <v>2.4149101683496927</v>
      </c>
      <c r="AF12" s="92">
        <v>2.4454759950713369</v>
      </c>
      <c r="AG12" s="89">
        <v>0.96550974812775425</v>
      </c>
      <c r="AH12" s="89">
        <v>0.5031443825340135</v>
      </c>
      <c r="AI12" s="93">
        <v>1.1615118569822733E-2</v>
      </c>
    </row>
    <row r="13" spans="1:35" ht="18" x14ac:dyDescent="0.4">
      <c r="A13" s="96" t="s">
        <v>224</v>
      </c>
      <c r="B13" s="99">
        <v>3.7804733019255484E-4</v>
      </c>
      <c r="C13" s="99">
        <v>3.7804733019255484E-4</v>
      </c>
      <c r="D13" s="101">
        <v>0</v>
      </c>
      <c r="E13" s="98">
        <v>0.99999968723597699</v>
      </c>
      <c r="F13" s="101">
        <v>0</v>
      </c>
      <c r="G13" s="101">
        <v>0</v>
      </c>
      <c r="H13" s="76" t="s">
        <v>263</v>
      </c>
      <c r="I13" s="89">
        <v>0.20478922009975919</v>
      </c>
      <c r="J13" s="95">
        <v>0</v>
      </c>
      <c r="K13" s="89">
        <v>0.20478922009975919</v>
      </c>
      <c r="L13" s="89">
        <v>0.99999967776223442</v>
      </c>
      <c r="M13" s="92">
        <v>1</v>
      </c>
      <c r="N13" s="93">
        <v>1.2332844267990285E-2</v>
      </c>
      <c r="O13" s="96" t="s">
        <v>252</v>
      </c>
      <c r="P13" s="100">
        <v>2.0877965449432715E-2</v>
      </c>
      <c r="Q13" s="99">
        <v>5.0686957386860874E-4</v>
      </c>
      <c r="R13" s="100">
        <v>2.037109587556411E-2</v>
      </c>
      <c r="S13" s="98">
        <v>0.99809284740802928</v>
      </c>
      <c r="T13" s="98">
        <v>0.97572227164106273</v>
      </c>
      <c r="U13" s="99">
        <v>1.6389784067622341E-3</v>
      </c>
      <c r="V13" s="96" t="s">
        <v>259</v>
      </c>
      <c r="W13" s="99">
        <v>3.7467974446410755E-8</v>
      </c>
      <c r="X13" s="99">
        <v>3.7467974446410755E-8</v>
      </c>
      <c r="Y13" s="101">
        <v>0</v>
      </c>
      <c r="Z13" s="98">
        <v>0.9937957780316562</v>
      </c>
      <c r="AA13" s="101">
        <v>0</v>
      </c>
      <c r="AB13" s="101">
        <v>0</v>
      </c>
      <c r="AC13" s="76" t="s">
        <v>274</v>
      </c>
      <c r="AD13" s="92">
        <v>3.7971370379578739</v>
      </c>
      <c r="AE13" s="92">
        <v>2.6263355241805724</v>
      </c>
      <c r="AF13" s="92">
        <v>1.170801513777302</v>
      </c>
      <c r="AG13" s="89">
        <v>0.98354476340111396</v>
      </c>
      <c r="AH13" s="89">
        <v>0.30833796675586062</v>
      </c>
      <c r="AI13" s="90">
        <v>5.560879939798636E-3</v>
      </c>
    </row>
    <row r="14" spans="1:35" ht="18" x14ac:dyDescent="0.4">
      <c r="A14" s="96" t="s">
        <v>259</v>
      </c>
      <c r="B14" s="99">
        <v>3.7467974446410754E-4</v>
      </c>
      <c r="C14" s="99">
        <v>3.7467974446410754E-4</v>
      </c>
      <c r="D14" s="101">
        <v>0</v>
      </c>
      <c r="E14" s="98">
        <v>0.99999980988693726</v>
      </c>
      <c r="F14" s="101">
        <v>0</v>
      </c>
      <c r="G14" s="101">
        <v>0</v>
      </c>
      <c r="H14" s="96" t="s">
        <v>272</v>
      </c>
      <c r="I14" s="99">
        <v>5.3508192655097059E-6</v>
      </c>
      <c r="J14" s="101">
        <v>0</v>
      </c>
      <c r="K14" s="99">
        <v>5.3508192655097059E-6</v>
      </c>
      <c r="L14" s="97">
        <v>1</v>
      </c>
      <c r="M14" s="97">
        <v>1</v>
      </c>
      <c r="N14" s="99">
        <v>3.2223776561845973E-7</v>
      </c>
      <c r="O14" s="96" t="s">
        <v>246</v>
      </c>
      <c r="P14" s="100">
        <v>1.3444010590422648E-2</v>
      </c>
      <c r="Q14" s="99">
        <v>6.6797321831237062E-3</v>
      </c>
      <c r="R14" s="99">
        <v>6.7642784072989405E-3</v>
      </c>
      <c r="S14" s="98">
        <v>0.99917449972524297</v>
      </c>
      <c r="T14" s="98">
        <v>0.50314438253401339</v>
      </c>
      <c r="U14" s="99">
        <v>5.4422728726095091E-4</v>
      </c>
      <c r="V14" s="96" t="s">
        <v>265</v>
      </c>
      <c r="W14" s="99">
        <v>3.6626071997125471E-8</v>
      </c>
      <c r="X14" s="99">
        <v>3.6626071997125471E-8</v>
      </c>
      <c r="Y14" s="101">
        <v>0</v>
      </c>
      <c r="Z14" s="97">
        <v>1</v>
      </c>
      <c r="AA14" s="101">
        <v>0</v>
      </c>
      <c r="AB14" s="101">
        <v>0</v>
      </c>
      <c r="AC14" s="76" t="s">
        <v>326</v>
      </c>
      <c r="AD14" s="92">
        <v>1.9402314822687725</v>
      </c>
      <c r="AE14" s="95">
        <v>0</v>
      </c>
      <c r="AF14" s="92">
        <v>1.9402314822687725</v>
      </c>
      <c r="AG14" s="89">
        <v>0.99276015490970959</v>
      </c>
      <c r="AH14" s="92">
        <v>1</v>
      </c>
      <c r="AI14" s="90">
        <v>9.2153915085955718E-3</v>
      </c>
    </row>
    <row r="15" spans="1:35" ht="36" x14ac:dyDescent="0.4">
      <c r="A15" s="96" t="s">
        <v>234</v>
      </c>
      <c r="B15" s="99">
        <v>3.6447864349261456E-4</v>
      </c>
      <c r="C15" s="99">
        <v>3.6447864349261456E-4</v>
      </c>
      <c r="D15" s="101">
        <v>0</v>
      </c>
      <c r="E15" s="98">
        <v>0.9999999291985795</v>
      </c>
      <c r="F15" s="101">
        <v>0</v>
      </c>
      <c r="G15" s="101">
        <v>0</v>
      </c>
      <c r="H15" s="96" t="s">
        <v>242</v>
      </c>
      <c r="I15" s="101">
        <v>0</v>
      </c>
      <c r="J15" s="101">
        <v>0</v>
      </c>
      <c r="K15" s="101">
        <v>0</v>
      </c>
      <c r="L15" s="97">
        <v>1</v>
      </c>
      <c r="M15" s="101">
        <v>0</v>
      </c>
      <c r="N15" s="101">
        <v>0</v>
      </c>
      <c r="O15" s="96" t="s">
        <v>264</v>
      </c>
      <c r="P15" s="99">
        <v>4.0263511145391621E-3</v>
      </c>
      <c r="Q15" s="99">
        <v>4.0263511145391621E-3</v>
      </c>
      <c r="R15" s="101">
        <v>0</v>
      </c>
      <c r="S15" s="98">
        <v>0.99949844413034927</v>
      </c>
      <c r="T15" s="101">
        <v>0</v>
      </c>
      <c r="U15" s="101">
        <v>0</v>
      </c>
      <c r="V15" s="96" t="s">
        <v>242</v>
      </c>
      <c r="W15" s="101">
        <v>0</v>
      </c>
      <c r="X15" s="101">
        <v>0</v>
      </c>
      <c r="Y15" s="101">
        <v>0</v>
      </c>
      <c r="Z15" s="97">
        <v>1</v>
      </c>
      <c r="AA15" s="101">
        <v>0</v>
      </c>
      <c r="AB15" s="101">
        <v>0</v>
      </c>
      <c r="AC15" s="96" t="s">
        <v>223</v>
      </c>
      <c r="AD15" s="98">
        <v>0.75802614295971771</v>
      </c>
      <c r="AE15" s="100">
        <v>4.3594835429276092E-2</v>
      </c>
      <c r="AF15" s="98">
        <v>0.71443130753044159</v>
      </c>
      <c r="AG15" s="98">
        <v>0.99636050246873187</v>
      </c>
      <c r="AH15" s="98">
        <v>0.94248900801882662</v>
      </c>
      <c r="AI15" s="99">
        <v>3.3932879994258542E-3</v>
      </c>
    </row>
    <row r="16" spans="1:35" ht="36" x14ac:dyDescent="0.4">
      <c r="A16" s="96" t="s">
        <v>265</v>
      </c>
      <c r="B16" s="99">
        <v>1.73973841986346E-4</v>
      </c>
      <c r="C16" s="99">
        <v>1.73973841986346E-4</v>
      </c>
      <c r="D16" s="101">
        <v>0</v>
      </c>
      <c r="E16" s="98">
        <v>0.99999998614870589</v>
      </c>
      <c r="F16" s="101">
        <v>0</v>
      </c>
      <c r="G16" s="101">
        <v>0</v>
      </c>
      <c r="H16" s="96" t="s">
        <v>248</v>
      </c>
      <c r="I16" s="101">
        <v>0</v>
      </c>
      <c r="J16" s="101">
        <v>0</v>
      </c>
      <c r="K16" s="101">
        <v>0</v>
      </c>
      <c r="L16" s="97">
        <v>1</v>
      </c>
      <c r="M16" s="101">
        <v>0</v>
      </c>
      <c r="N16" s="101">
        <v>0</v>
      </c>
      <c r="O16" s="96" t="s">
        <v>273</v>
      </c>
      <c r="P16" s="99">
        <v>3.3302703145963661E-3</v>
      </c>
      <c r="Q16" s="99">
        <v>3.3302703145963661E-3</v>
      </c>
      <c r="R16" s="101">
        <v>0</v>
      </c>
      <c r="S16" s="98">
        <v>0.99976638460677947</v>
      </c>
      <c r="T16" s="101">
        <v>0</v>
      </c>
      <c r="U16" s="101">
        <v>0</v>
      </c>
      <c r="V16" s="96" t="s">
        <v>248</v>
      </c>
      <c r="W16" s="101">
        <v>0</v>
      </c>
      <c r="X16" s="101">
        <v>0</v>
      </c>
      <c r="Y16" s="101">
        <v>0</v>
      </c>
      <c r="Z16" s="97">
        <v>1</v>
      </c>
      <c r="AA16" s="101">
        <v>0</v>
      </c>
      <c r="AB16" s="101">
        <v>0</v>
      </c>
      <c r="AC16" s="96" t="s">
        <v>249</v>
      </c>
      <c r="AD16" s="98">
        <v>0.35912378139366552</v>
      </c>
      <c r="AE16" s="98">
        <v>0.35912378139366552</v>
      </c>
      <c r="AF16" s="101">
        <v>0</v>
      </c>
      <c r="AG16" s="98">
        <v>0.9980662093783631</v>
      </c>
      <c r="AH16" s="101">
        <v>0</v>
      </c>
      <c r="AI16" s="101">
        <v>0</v>
      </c>
    </row>
    <row r="17" spans="1:35" ht="18" x14ac:dyDescent="0.4">
      <c r="A17" s="96" t="s">
        <v>218</v>
      </c>
      <c r="B17" s="99">
        <v>4.2313564921777759E-5</v>
      </c>
      <c r="C17" s="99">
        <v>4.2313564921777759E-5</v>
      </c>
      <c r="D17" s="101">
        <v>0</v>
      </c>
      <c r="E17" s="97">
        <v>1</v>
      </c>
      <c r="F17" s="101">
        <v>0</v>
      </c>
      <c r="G17" s="101">
        <v>0</v>
      </c>
      <c r="H17" s="96" t="s">
        <v>255</v>
      </c>
      <c r="I17" s="101">
        <v>0</v>
      </c>
      <c r="J17" s="101">
        <v>0</v>
      </c>
      <c r="K17" s="101">
        <v>0</v>
      </c>
      <c r="L17" s="97">
        <v>1</v>
      </c>
      <c r="M17" s="101">
        <v>0</v>
      </c>
      <c r="N17" s="101">
        <v>0</v>
      </c>
      <c r="O17" s="96" t="s">
        <v>283</v>
      </c>
      <c r="P17" s="99">
        <v>2.2025071679236869E-3</v>
      </c>
      <c r="Q17" s="99">
        <v>2.2025071679236869E-3</v>
      </c>
      <c r="R17" s="101">
        <v>0</v>
      </c>
      <c r="S17" s="98">
        <v>0.99994358968749864</v>
      </c>
      <c r="T17" s="101">
        <v>0</v>
      </c>
      <c r="U17" s="101">
        <v>0</v>
      </c>
      <c r="V17" s="96" t="s">
        <v>255</v>
      </c>
      <c r="W17" s="101">
        <v>0</v>
      </c>
      <c r="X17" s="101">
        <v>0</v>
      </c>
      <c r="Y17" s="101">
        <v>0</v>
      </c>
      <c r="Z17" s="97">
        <v>1</v>
      </c>
      <c r="AA17" s="101">
        <v>0</v>
      </c>
      <c r="AB17" s="101">
        <v>0</v>
      </c>
      <c r="AC17" s="96" t="s">
        <v>312</v>
      </c>
      <c r="AD17" s="98">
        <v>0.12585597639334323</v>
      </c>
      <c r="AE17" s="101">
        <v>0</v>
      </c>
      <c r="AF17" s="98">
        <v>0.12585597639334323</v>
      </c>
      <c r="AG17" s="98">
        <v>0.9986639793386799</v>
      </c>
      <c r="AH17" s="97">
        <v>1</v>
      </c>
      <c r="AI17" s="99">
        <v>5.9776996031680497E-4</v>
      </c>
    </row>
    <row r="18" spans="1:35" ht="36" x14ac:dyDescent="0.4">
      <c r="A18" s="96" t="s">
        <v>242</v>
      </c>
      <c r="B18" s="101">
        <v>0</v>
      </c>
      <c r="C18" s="101">
        <v>0</v>
      </c>
      <c r="D18" s="101">
        <v>0</v>
      </c>
      <c r="E18" s="97">
        <v>1</v>
      </c>
      <c r="F18" s="101">
        <v>0</v>
      </c>
      <c r="G18" s="101">
        <v>0</v>
      </c>
      <c r="H18" s="96" t="s">
        <v>237</v>
      </c>
      <c r="I18" s="101">
        <v>0</v>
      </c>
      <c r="J18" s="101">
        <v>0</v>
      </c>
      <c r="K18" s="101">
        <v>0</v>
      </c>
      <c r="L18" s="97">
        <v>1</v>
      </c>
      <c r="M18" s="101">
        <v>0</v>
      </c>
      <c r="N18" s="101">
        <v>0</v>
      </c>
      <c r="O18" s="96" t="s">
        <v>217</v>
      </c>
      <c r="P18" s="99">
        <v>5.1581517067101745E-4</v>
      </c>
      <c r="Q18" s="99">
        <v>5.1581517067101745E-4</v>
      </c>
      <c r="R18" s="101">
        <v>0</v>
      </c>
      <c r="S18" s="98">
        <v>0.9999850901512819</v>
      </c>
      <c r="T18" s="101">
        <v>0</v>
      </c>
      <c r="U18" s="101">
        <v>0</v>
      </c>
      <c r="V18" s="96" t="s">
        <v>237</v>
      </c>
      <c r="W18" s="101">
        <v>0</v>
      </c>
      <c r="X18" s="101">
        <v>0</v>
      </c>
      <c r="Y18" s="101">
        <v>0</v>
      </c>
      <c r="Z18" s="97">
        <v>1</v>
      </c>
      <c r="AA18" s="101">
        <v>0</v>
      </c>
      <c r="AB18" s="101">
        <v>0</v>
      </c>
      <c r="AC18" s="96" t="s">
        <v>269</v>
      </c>
      <c r="AD18" s="98">
        <v>0.12398134173095313</v>
      </c>
      <c r="AE18" s="98">
        <v>0.10362263201146743</v>
      </c>
      <c r="AF18" s="100">
        <v>2.0358709719485692E-2</v>
      </c>
      <c r="AG18" s="98">
        <v>0.99925284546844484</v>
      </c>
      <c r="AH18" s="98">
        <v>0.16420785123994949</v>
      </c>
      <c r="AI18" s="99">
        <v>9.6696441836686592E-5</v>
      </c>
    </row>
    <row r="19" spans="1:35" ht="36" x14ac:dyDescent="0.4">
      <c r="A19" s="96" t="s">
        <v>248</v>
      </c>
      <c r="B19" s="101">
        <v>0</v>
      </c>
      <c r="C19" s="101">
        <v>0</v>
      </c>
      <c r="D19" s="101">
        <v>0</v>
      </c>
      <c r="E19" s="97">
        <v>1</v>
      </c>
      <c r="F19" s="101">
        <v>0</v>
      </c>
      <c r="G19" s="101">
        <v>0</v>
      </c>
      <c r="H19" s="96" t="s">
        <v>626</v>
      </c>
      <c r="I19" s="101">
        <v>0</v>
      </c>
      <c r="J19" s="101">
        <v>0</v>
      </c>
      <c r="K19" s="101">
        <v>0</v>
      </c>
      <c r="L19" s="97">
        <v>1</v>
      </c>
      <c r="M19" s="101">
        <v>0</v>
      </c>
      <c r="N19" s="101">
        <v>0</v>
      </c>
      <c r="O19" s="96" t="s">
        <v>277</v>
      </c>
      <c r="P19" s="99">
        <v>1.8531663167414581E-4</v>
      </c>
      <c r="Q19" s="101">
        <v>0</v>
      </c>
      <c r="R19" s="99">
        <v>1.8531663167414581E-4</v>
      </c>
      <c r="S19" s="97">
        <v>1</v>
      </c>
      <c r="T19" s="97">
        <v>1</v>
      </c>
      <c r="U19" s="99">
        <v>1.4909848718162026E-5</v>
      </c>
      <c r="V19" s="96" t="s">
        <v>626</v>
      </c>
      <c r="W19" s="101">
        <v>0</v>
      </c>
      <c r="X19" s="101">
        <v>0</v>
      </c>
      <c r="Y19" s="101">
        <v>0</v>
      </c>
      <c r="Z19" s="97">
        <v>1</v>
      </c>
      <c r="AA19" s="101">
        <v>0</v>
      </c>
      <c r="AB19" s="101">
        <v>0</v>
      </c>
      <c r="AC19" s="96" t="s">
        <v>315</v>
      </c>
      <c r="AD19" s="100">
        <v>8.782819908496528E-2</v>
      </c>
      <c r="AE19" s="101">
        <v>0</v>
      </c>
      <c r="AF19" s="100">
        <v>8.782819908496528E-2</v>
      </c>
      <c r="AG19" s="98">
        <v>0.99966999736370032</v>
      </c>
      <c r="AH19" s="97">
        <v>1</v>
      </c>
      <c r="AI19" s="99">
        <v>4.1715189525551235E-4</v>
      </c>
    </row>
    <row r="20" spans="1:35" ht="36" x14ac:dyDescent="0.4">
      <c r="A20" s="96" t="s">
        <v>255</v>
      </c>
      <c r="B20" s="101">
        <v>0</v>
      </c>
      <c r="C20" s="101">
        <v>0</v>
      </c>
      <c r="D20" s="101">
        <v>0</v>
      </c>
      <c r="E20" s="97">
        <v>1</v>
      </c>
      <c r="F20" s="101">
        <v>0</v>
      </c>
      <c r="G20" s="101">
        <v>0</v>
      </c>
      <c r="H20" s="96" t="s">
        <v>268</v>
      </c>
      <c r="I20" s="101">
        <v>0</v>
      </c>
      <c r="J20" s="101">
        <v>0</v>
      </c>
      <c r="K20" s="101">
        <v>0</v>
      </c>
      <c r="L20" s="97">
        <v>1</v>
      </c>
      <c r="M20" s="101">
        <v>0</v>
      </c>
      <c r="N20" s="101">
        <v>0</v>
      </c>
      <c r="O20" s="96" t="s">
        <v>242</v>
      </c>
      <c r="P20" s="101">
        <v>0</v>
      </c>
      <c r="Q20" s="101">
        <v>0</v>
      </c>
      <c r="R20" s="101">
        <v>0</v>
      </c>
      <c r="S20" s="97">
        <v>1</v>
      </c>
      <c r="T20" s="101">
        <v>0</v>
      </c>
      <c r="U20" s="101">
        <v>0</v>
      </c>
      <c r="V20" s="96" t="s">
        <v>268</v>
      </c>
      <c r="W20" s="101">
        <v>0</v>
      </c>
      <c r="X20" s="101">
        <v>0</v>
      </c>
      <c r="Y20" s="101">
        <v>0</v>
      </c>
      <c r="Z20" s="97">
        <v>1</v>
      </c>
      <c r="AA20" s="101">
        <v>0</v>
      </c>
      <c r="AB20" s="101">
        <v>0</v>
      </c>
      <c r="AC20" s="96" t="s">
        <v>305</v>
      </c>
      <c r="AD20" s="100">
        <v>6.4501099540074991E-2</v>
      </c>
      <c r="AE20" s="100">
        <v>6.4501099540074991E-2</v>
      </c>
      <c r="AF20" s="101">
        <v>0</v>
      </c>
      <c r="AG20" s="98">
        <v>0.99997635404867768</v>
      </c>
      <c r="AH20" s="101">
        <v>0</v>
      </c>
      <c r="AI20" s="101">
        <v>0</v>
      </c>
    </row>
    <row r="21" spans="1:35" ht="54" x14ac:dyDescent="0.4">
      <c r="A21" s="96" t="s">
        <v>237</v>
      </c>
      <c r="B21" s="101">
        <v>0</v>
      </c>
      <c r="C21" s="101">
        <v>0</v>
      </c>
      <c r="D21" s="101">
        <v>0</v>
      </c>
      <c r="E21" s="97">
        <v>1</v>
      </c>
      <c r="F21" s="101">
        <v>0</v>
      </c>
      <c r="G21" s="101">
        <v>0</v>
      </c>
      <c r="H21" s="96" t="s">
        <v>221</v>
      </c>
      <c r="I21" s="101">
        <v>0</v>
      </c>
      <c r="J21" s="101">
        <v>0</v>
      </c>
      <c r="K21" s="101">
        <v>0</v>
      </c>
      <c r="L21" s="97">
        <v>1</v>
      </c>
      <c r="M21" s="101">
        <v>0</v>
      </c>
      <c r="N21" s="101">
        <v>0</v>
      </c>
      <c r="O21" s="96" t="s">
        <v>248</v>
      </c>
      <c r="P21" s="101">
        <v>0</v>
      </c>
      <c r="Q21" s="101">
        <v>0</v>
      </c>
      <c r="R21" s="101">
        <v>0</v>
      </c>
      <c r="S21" s="97">
        <v>1</v>
      </c>
      <c r="T21" s="101">
        <v>0</v>
      </c>
      <c r="U21" s="101">
        <v>0</v>
      </c>
      <c r="V21" s="96" t="s">
        <v>221</v>
      </c>
      <c r="W21" s="101">
        <v>0</v>
      </c>
      <c r="X21" s="101">
        <v>0</v>
      </c>
      <c r="Y21" s="101">
        <v>0</v>
      </c>
      <c r="Z21" s="97">
        <v>1</v>
      </c>
      <c r="AA21" s="101">
        <v>0</v>
      </c>
      <c r="AB21" s="101">
        <v>0</v>
      </c>
      <c r="AC21" s="96" t="s">
        <v>301</v>
      </c>
      <c r="AD21" s="99">
        <v>4.0953859465584774E-3</v>
      </c>
      <c r="AE21" s="99">
        <v>4.0953859465584774E-3</v>
      </c>
      <c r="AF21" s="101">
        <v>0</v>
      </c>
      <c r="AG21" s="98">
        <v>0.99999580563742951</v>
      </c>
      <c r="AH21" s="101">
        <v>0</v>
      </c>
      <c r="AI21" s="101">
        <v>0</v>
      </c>
    </row>
    <row r="22" spans="1:35" ht="36" x14ac:dyDescent="0.4">
      <c r="A22" s="96" t="s">
        <v>626</v>
      </c>
      <c r="B22" s="101">
        <v>0</v>
      </c>
      <c r="C22" s="101">
        <v>0</v>
      </c>
      <c r="D22" s="101">
        <v>0</v>
      </c>
      <c r="E22" s="97">
        <v>1</v>
      </c>
      <c r="F22" s="101">
        <v>0</v>
      </c>
      <c r="G22" s="101">
        <v>0</v>
      </c>
      <c r="H22" s="96" t="s">
        <v>227</v>
      </c>
      <c r="I22" s="101">
        <v>0</v>
      </c>
      <c r="J22" s="101">
        <v>0</v>
      </c>
      <c r="K22" s="101">
        <v>0</v>
      </c>
      <c r="L22" s="97">
        <v>1</v>
      </c>
      <c r="M22" s="101">
        <v>0</v>
      </c>
      <c r="N22" s="101">
        <v>0</v>
      </c>
      <c r="O22" s="96" t="s">
        <v>255</v>
      </c>
      <c r="P22" s="101">
        <v>0</v>
      </c>
      <c r="Q22" s="101">
        <v>0</v>
      </c>
      <c r="R22" s="101">
        <v>0</v>
      </c>
      <c r="S22" s="97">
        <v>1</v>
      </c>
      <c r="T22" s="101">
        <v>0</v>
      </c>
      <c r="U22" s="101">
        <v>0</v>
      </c>
      <c r="V22" s="96" t="s">
        <v>227</v>
      </c>
      <c r="W22" s="101">
        <v>0</v>
      </c>
      <c r="X22" s="101">
        <v>0</v>
      </c>
      <c r="Y22" s="101">
        <v>0</v>
      </c>
      <c r="Z22" s="97">
        <v>1</v>
      </c>
      <c r="AA22" s="101">
        <v>0</v>
      </c>
      <c r="AB22" s="101">
        <v>0</v>
      </c>
      <c r="AC22" s="96" t="s">
        <v>331</v>
      </c>
      <c r="AD22" s="99">
        <v>8.8180658645714246E-4</v>
      </c>
      <c r="AE22" s="101">
        <v>0</v>
      </c>
      <c r="AF22" s="99">
        <v>8.8180658645714246E-4</v>
      </c>
      <c r="AG22" s="98">
        <v>0.99999999389692495</v>
      </c>
      <c r="AH22" s="97">
        <v>1</v>
      </c>
      <c r="AI22" s="99">
        <v>4.188259495489986E-6</v>
      </c>
    </row>
    <row r="23" spans="1:35" ht="36" x14ac:dyDescent="0.4">
      <c r="A23" s="96" t="s">
        <v>268</v>
      </c>
      <c r="B23" s="101">
        <v>0</v>
      </c>
      <c r="C23" s="101">
        <v>0</v>
      </c>
      <c r="D23" s="101">
        <v>0</v>
      </c>
      <c r="E23" s="97">
        <v>1</v>
      </c>
      <c r="F23" s="101">
        <v>0</v>
      </c>
      <c r="G23" s="101">
        <v>0</v>
      </c>
      <c r="H23" s="96" t="s">
        <v>276</v>
      </c>
      <c r="I23" s="101">
        <v>0</v>
      </c>
      <c r="J23" s="101">
        <v>0</v>
      </c>
      <c r="K23" s="101">
        <v>0</v>
      </c>
      <c r="L23" s="97">
        <v>1</v>
      </c>
      <c r="M23" s="101">
        <v>0</v>
      </c>
      <c r="N23" s="101">
        <v>0</v>
      </c>
      <c r="O23" s="96" t="s">
        <v>237</v>
      </c>
      <c r="P23" s="101">
        <v>0</v>
      </c>
      <c r="Q23" s="101">
        <v>0</v>
      </c>
      <c r="R23" s="101">
        <v>0</v>
      </c>
      <c r="S23" s="97">
        <v>1</v>
      </c>
      <c r="T23" s="101">
        <v>0</v>
      </c>
      <c r="U23" s="101">
        <v>0</v>
      </c>
      <c r="V23" s="96" t="s">
        <v>276</v>
      </c>
      <c r="W23" s="101">
        <v>0</v>
      </c>
      <c r="X23" s="101">
        <v>0</v>
      </c>
      <c r="Y23" s="101">
        <v>0</v>
      </c>
      <c r="Z23" s="97">
        <v>1</v>
      </c>
      <c r="AA23" s="101">
        <v>0</v>
      </c>
      <c r="AB23" s="101">
        <v>0</v>
      </c>
      <c r="AC23" s="96" t="s">
        <v>224</v>
      </c>
      <c r="AD23" s="99">
        <v>1.1143895768167155E-6</v>
      </c>
      <c r="AE23" s="99">
        <v>1.1143895768167155E-6</v>
      </c>
      <c r="AF23" s="101">
        <v>0</v>
      </c>
      <c r="AG23" s="98">
        <v>0.99999999918986882</v>
      </c>
      <c r="AH23" s="101">
        <v>0</v>
      </c>
      <c r="AI23" s="101">
        <v>0</v>
      </c>
    </row>
    <row r="24" spans="1:35" ht="54" x14ac:dyDescent="0.4">
      <c r="A24" s="96" t="s">
        <v>221</v>
      </c>
      <c r="B24" s="101">
        <v>0</v>
      </c>
      <c r="C24" s="101">
        <v>0</v>
      </c>
      <c r="D24" s="101">
        <v>0</v>
      </c>
      <c r="E24" s="97">
        <v>1</v>
      </c>
      <c r="F24" s="101">
        <v>0</v>
      </c>
      <c r="G24" s="101">
        <v>0</v>
      </c>
      <c r="H24" s="96" t="s">
        <v>280</v>
      </c>
      <c r="I24" s="101">
        <v>0</v>
      </c>
      <c r="J24" s="101">
        <v>0</v>
      </c>
      <c r="K24" s="101">
        <v>0</v>
      </c>
      <c r="L24" s="97">
        <v>1</v>
      </c>
      <c r="M24" s="101">
        <v>0</v>
      </c>
      <c r="N24" s="101">
        <v>0</v>
      </c>
      <c r="O24" s="96" t="s">
        <v>626</v>
      </c>
      <c r="P24" s="101">
        <v>0</v>
      </c>
      <c r="Q24" s="101">
        <v>0</v>
      </c>
      <c r="R24" s="101">
        <v>0</v>
      </c>
      <c r="S24" s="97">
        <v>1</v>
      </c>
      <c r="T24" s="101">
        <v>0</v>
      </c>
      <c r="U24" s="101">
        <v>0</v>
      </c>
      <c r="V24" s="96" t="s">
        <v>280</v>
      </c>
      <c r="W24" s="101">
        <v>0</v>
      </c>
      <c r="X24" s="101">
        <v>0</v>
      </c>
      <c r="Y24" s="101">
        <v>0</v>
      </c>
      <c r="Z24" s="97">
        <v>1</v>
      </c>
      <c r="AA24" s="101">
        <v>0</v>
      </c>
      <c r="AB24" s="101">
        <v>0</v>
      </c>
      <c r="AC24" s="96" t="s">
        <v>218</v>
      </c>
      <c r="AD24" s="99">
        <v>1.5838509831822957E-7</v>
      </c>
      <c r="AE24" s="99">
        <v>1.5838509831822957E-7</v>
      </c>
      <c r="AF24" s="101">
        <v>0</v>
      </c>
      <c r="AG24" s="98">
        <v>0.99999999994214017</v>
      </c>
      <c r="AH24" s="101">
        <v>0</v>
      </c>
      <c r="AI24" s="101">
        <v>0</v>
      </c>
    </row>
    <row r="25" spans="1:35" ht="36" x14ac:dyDescent="0.4">
      <c r="A25" s="96" t="s">
        <v>227</v>
      </c>
      <c r="B25" s="101">
        <v>0</v>
      </c>
      <c r="C25" s="101">
        <v>0</v>
      </c>
      <c r="D25" s="101">
        <v>0</v>
      </c>
      <c r="E25" s="97">
        <v>1</v>
      </c>
      <c r="F25" s="101">
        <v>0</v>
      </c>
      <c r="G25" s="101">
        <v>0</v>
      </c>
      <c r="H25" s="96" t="s">
        <v>285</v>
      </c>
      <c r="I25" s="101">
        <v>0</v>
      </c>
      <c r="J25" s="101">
        <v>0</v>
      </c>
      <c r="K25" s="101">
        <v>0</v>
      </c>
      <c r="L25" s="97">
        <v>1</v>
      </c>
      <c r="M25" s="101">
        <v>0</v>
      </c>
      <c r="N25" s="101">
        <v>0</v>
      </c>
      <c r="O25" s="96" t="s">
        <v>268</v>
      </c>
      <c r="P25" s="101">
        <v>0</v>
      </c>
      <c r="Q25" s="101">
        <v>0</v>
      </c>
      <c r="R25" s="101">
        <v>0</v>
      </c>
      <c r="S25" s="97">
        <v>1</v>
      </c>
      <c r="T25" s="101">
        <v>0</v>
      </c>
      <c r="U25" s="101">
        <v>0</v>
      </c>
      <c r="V25" s="96" t="s">
        <v>285</v>
      </c>
      <c r="W25" s="101">
        <v>0</v>
      </c>
      <c r="X25" s="101">
        <v>0</v>
      </c>
      <c r="Y25" s="101">
        <v>0</v>
      </c>
      <c r="Z25" s="97">
        <v>1</v>
      </c>
      <c r="AA25" s="101">
        <v>0</v>
      </c>
      <c r="AB25" s="101">
        <v>0</v>
      </c>
      <c r="AC25" s="96" t="s">
        <v>234</v>
      </c>
      <c r="AD25" s="99">
        <v>1.2181933727270719E-8</v>
      </c>
      <c r="AE25" s="99">
        <v>1.2181933727270719E-8</v>
      </c>
      <c r="AF25" s="101">
        <v>0</v>
      </c>
      <c r="AG25" s="97">
        <v>1</v>
      </c>
      <c r="AH25" s="101">
        <v>0</v>
      </c>
      <c r="AI25" s="101">
        <v>0</v>
      </c>
    </row>
    <row r="26" spans="1:35" ht="54" x14ac:dyDescent="0.4">
      <c r="A26" s="96" t="s">
        <v>276</v>
      </c>
      <c r="B26" s="101">
        <v>0</v>
      </c>
      <c r="C26" s="101">
        <v>0</v>
      </c>
      <c r="D26" s="101">
        <v>0</v>
      </c>
      <c r="E26" s="97">
        <v>1</v>
      </c>
      <c r="F26" s="101">
        <v>0</v>
      </c>
      <c r="G26" s="101">
        <v>0</v>
      </c>
      <c r="H26" s="96" t="s">
        <v>289</v>
      </c>
      <c r="I26" s="101">
        <v>0</v>
      </c>
      <c r="J26" s="101">
        <v>0</v>
      </c>
      <c r="K26" s="101">
        <v>0</v>
      </c>
      <c r="L26" s="97">
        <v>1</v>
      </c>
      <c r="M26" s="101">
        <v>0</v>
      </c>
      <c r="N26" s="101">
        <v>0</v>
      </c>
      <c r="O26" s="96" t="s">
        <v>221</v>
      </c>
      <c r="P26" s="101">
        <v>0</v>
      </c>
      <c r="Q26" s="101">
        <v>0</v>
      </c>
      <c r="R26" s="101">
        <v>0</v>
      </c>
      <c r="S26" s="97">
        <v>1</v>
      </c>
      <c r="T26" s="101">
        <v>0</v>
      </c>
      <c r="U26" s="101">
        <v>0</v>
      </c>
      <c r="V26" s="96" t="s">
        <v>289</v>
      </c>
      <c r="W26" s="101">
        <v>0</v>
      </c>
      <c r="X26" s="101">
        <v>0</v>
      </c>
      <c r="Y26" s="101">
        <v>0</v>
      </c>
      <c r="Z26" s="97">
        <v>1</v>
      </c>
      <c r="AA26" s="101">
        <v>0</v>
      </c>
      <c r="AB26" s="101">
        <v>0</v>
      </c>
      <c r="AC26" s="96" t="s">
        <v>242</v>
      </c>
      <c r="AD26" s="101">
        <v>0</v>
      </c>
      <c r="AE26" s="101">
        <v>0</v>
      </c>
      <c r="AF26" s="101">
        <v>0</v>
      </c>
      <c r="AG26" s="97">
        <v>1</v>
      </c>
      <c r="AH26" s="101">
        <v>0</v>
      </c>
      <c r="AI26" s="101">
        <v>0</v>
      </c>
    </row>
    <row r="27" spans="1:35" ht="36" x14ac:dyDescent="0.4">
      <c r="A27" s="96" t="s">
        <v>280</v>
      </c>
      <c r="B27" s="101">
        <v>0</v>
      </c>
      <c r="C27" s="101">
        <v>0</v>
      </c>
      <c r="D27" s="101">
        <v>0</v>
      </c>
      <c r="E27" s="97">
        <v>1</v>
      </c>
      <c r="F27" s="101">
        <v>0</v>
      </c>
      <c r="G27" s="101">
        <v>0</v>
      </c>
      <c r="H27" s="96" t="s">
        <v>294</v>
      </c>
      <c r="I27" s="101">
        <v>0</v>
      </c>
      <c r="J27" s="101">
        <v>0</v>
      </c>
      <c r="K27" s="101">
        <v>0</v>
      </c>
      <c r="L27" s="97">
        <v>1</v>
      </c>
      <c r="M27" s="101">
        <v>0</v>
      </c>
      <c r="N27" s="101">
        <v>0</v>
      </c>
      <c r="O27" s="96" t="s">
        <v>227</v>
      </c>
      <c r="P27" s="101">
        <v>0</v>
      </c>
      <c r="Q27" s="101">
        <v>0</v>
      </c>
      <c r="R27" s="101">
        <v>0</v>
      </c>
      <c r="S27" s="97">
        <v>1</v>
      </c>
      <c r="T27" s="101">
        <v>0</v>
      </c>
      <c r="U27" s="101">
        <v>0</v>
      </c>
      <c r="V27" s="96" t="s">
        <v>294</v>
      </c>
      <c r="W27" s="101">
        <v>0</v>
      </c>
      <c r="X27" s="101">
        <v>0</v>
      </c>
      <c r="Y27" s="101">
        <v>0</v>
      </c>
      <c r="Z27" s="97">
        <v>1</v>
      </c>
      <c r="AA27" s="101">
        <v>0</v>
      </c>
      <c r="AB27" s="101">
        <v>0</v>
      </c>
      <c r="AC27" s="96" t="s">
        <v>248</v>
      </c>
      <c r="AD27" s="101">
        <v>0</v>
      </c>
      <c r="AE27" s="101">
        <v>0</v>
      </c>
      <c r="AF27" s="101">
        <v>0</v>
      </c>
      <c r="AG27" s="97">
        <v>1</v>
      </c>
      <c r="AH27" s="101">
        <v>0</v>
      </c>
      <c r="AI27" s="101">
        <v>0</v>
      </c>
    </row>
    <row r="28" spans="1:35" ht="36" x14ac:dyDescent="0.4">
      <c r="A28" s="96" t="s">
        <v>285</v>
      </c>
      <c r="B28" s="101">
        <v>0</v>
      </c>
      <c r="C28" s="101">
        <v>0</v>
      </c>
      <c r="D28" s="101">
        <v>0</v>
      </c>
      <c r="E28" s="97">
        <v>1</v>
      </c>
      <c r="F28" s="101">
        <v>0</v>
      </c>
      <c r="G28" s="101">
        <v>0</v>
      </c>
      <c r="H28" s="96" t="s">
        <v>297</v>
      </c>
      <c r="I28" s="101">
        <v>0</v>
      </c>
      <c r="J28" s="101">
        <v>0</v>
      </c>
      <c r="K28" s="101">
        <v>0</v>
      </c>
      <c r="L28" s="97">
        <v>1</v>
      </c>
      <c r="M28" s="101">
        <v>0</v>
      </c>
      <c r="N28" s="101">
        <v>0</v>
      </c>
      <c r="O28" s="96" t="s">
        <v>276</v>
      </c>
      <c r="P28" s="101">
        <v>0</v>
      </c>
      <c r="Q28" s="101">
        <v>0</v>
      </c>
      <c r="R28" s="101">
        <v>0</v>
      </c>
      <c r="S28" s="97">
        <v>1</v>
      </c>
      <c r="T28" s="101">
        <v>0</v>
      </c>
      <c r="U28" s="101">
        <v>0</v>
      </c>
      <c r="V28" s="96" t="s">
        <v>297</v>
      </c>
      <c r="W28" s="101">
        <v>0</v>
      </c>
      <c r="X28" s="101">
        <v>0</v>
      </c>
      <c r="Y28" s="101">
        <v>0</v>
      </c>
      <c r="Z28" s="97">
        <v>1</v>
      </c>
      <c r="AA28" s="101">
        <v>0</v>
      </c>
      <c r="AB28" s="101">
        <v>0</v>
      </c>
      <c r="AC28" s="96" t="s">
        <v>255</v>
      </c>
      <c r="AD28" s="101">
        <v>0</v>
      </c>
      <c r="AE28" s="101">
        <v>0</v>
      </c>
      <c r="AF28" s="101">
        <v>0</v>
      </c>
      <c r="AG28" s="97">
        <v>1</v>
      </c>
      <c r="AH28" s="101">
        <v>0</v>
      </c>
      <c r="AI28" s="101">
        <v>0</v>
      </c>
    </row>
    <row r="29" spans="1:35" ht="36" x14ac:dyDescent="0.4">
      <c r="A29" s="96" t="s">
        <v>289</v>
      </c>
      <c r="B29" s="101">
        <v>0</v>
      </c>
      <c r="C29" s="101">
        <v>0</v>
      </c>
      <c r="D29" s="101">
        <v>0</v>
      </c>
      <c r="E29" s="97">
        <v>1</v>
      </c>
      <c r="F29" s="101">
        <v>0</v>
      </c>
      <c r="G29" s="101">
        <v>0</v>
      </c>
      <c r="H29" s="101">
        <v>0</v>
      </c>
      <c r="I29" s="101">
        <v>0</v>
      </c>
      <c r="J29" s="101">
        <v>0</v>
      </c>
      <c r="K29" s="101">
        <v>0</v>
      </c>
      <c r="L29" s="97">
        <v>1</v>
      </c>
      <c r="M29" s="101">
        <v>0</v>
      </c>
      <c r="N29" s="101">
        <v>0</v>
      </c>
      <c r="O29" s="96" t="s">
        <v>280</v>
      </c>
      <c r="P29" s="101">
        <v>0</v>
      </c>
      <c r="Q29" s="101">
        <v>0</v>
      </c>
      <c r="R29" s="101">
        <v>0</v>
      </c>
      <c r="S29" s="97">
        <v>1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97">
        <v>1</v>
      </c>
      <c r="AA29" s="101">
        <v>0</v>
      </c>
      <c r="AB29" s="101">
        <v>0</v>
      </c>
      <c r="AC29" s="96" t="s">
        <v>237</v>
      </c>
      <c r="AD29" s="101">
        <v>0</v>
      </c>
      <c r="AE29" s="101">
        <v>0</v>
      </c>
      <c r="AF29" s="101">
        <v>0</v>
      </c>
      <c r="AG29" s="97">
        <v>1</v>
      </c>
      <c r="AH29" s="101">
        <v>0</v>
      </c>
      <c r="AI29" s="101">
        <v>0</v>
      </c>
    </row>
    <row r="30" spans="1:35" ht="36" x14ac:dyDescent="0.4">
      <c r="A30" s="96" t="s">
        <v>294</v>
      </c>
      <c r="B30" s="101">
        <v>0</v>
      </c>
      <c r="C30" s="101">
        <v>0</v>
      </c>
      <c r="D30" s="101">
        <v>0</v>
      </c>
      <c r="E30" s="97">
        <v>1</v>
      </c>
      <c r="F30" s="101">
        <v>0</v>
      </c>
      <c r="G30" s="101">
        <v>0</v>
      </c>
      <c r="H30" s="101">
        <v>0</v>
      </c>
      <c r="I30" s="101">
        <v>0</v>
      </c>
      <c r="J30" s="101">
        <v>0</v>
      </c>
      <c r="K30" s="101">
        <v>0</v>
      </c>
      <c r="L30" s="97">
        <v>1</v>
      </c>
      <c r="M30" s="101">
        <v>0</v>
      </c>
      <c r="N30" s="101">
        <v>0</v>
      </c>
      <c r="O30" s="96" t="s">
        <v>285</v>
      </c>
      <c r="P30" s="101">
        <v>0</v>
      </c>
      <c r="Q30" s="101">
        <v>0</v>
      </c>
      <c r="R30" s="101">
        <v>0</v>
      </c>
      <c r="S30" s="97">
        <v>1</v>
      </c>
      <c r="T30" s="101">
        <v>0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97">
        <v>1</v>
      </c>
      <c r="AA30" s="101">
        <v>0</v>
      </c>
      <c r="AB30" s="101">
        <v>0</v>
      </c>
      <c r="AC30" s="96" t="s">
        <v>626</v>
      </c>
      <c r="AD30" s="101">
        <v>0</v>
      </c>
      <c r="AE30" s="101">
        <v>0</v>
      </c>
      <c r="AF30" s="101">
        <v>0</v>
      </c>
      <c r="AG30" s="97">
        <v>1</v>
      </c>
      <c r="AH30" s="101">
        <v>0</v>
      </c>
      <c r="AI30" s="101">
        <v>0</v>
      </c>
    </row>
    <row r="31" spans="1:35" ht="36" x14ac:dyDescent="0.4">
      <c r="A31" s="96" t="s">
        <v>297</v>
      </c>
      <c r="B31" s="101">
        <v>0</v>
      </c>
      <c r="C31" s="101">
        <v>0</v>
      </c>
      <c r="D31" s="101">
        <v>0</v>
      </c>
      <c r="E31" s="97">
        <v>1</v>
      </c>
      <c r="F31" s="101">
        <v>0</v>
      </c>
      <c r="G31" s="101">
        <v>0</v>
      </c>
      <c r="H31" s="101">
        <v>0</v>
      </c>
      <c r="I31" s="101">
        <v>0</v>
      </c>
      <c r="J31" s="101">
        <v>0</v>
      </c>
      <c r="K31" s="101">
        <v>0</v>
      </c>
      <c r="L31" s="97">
        <v>1</v>
      </c>
      <c r="M31" s="101">
        <v>0</v>
      </c>
      <c r="N31" s="101">
        <v>0</v>
      </c>
      <c r="O31" s="96" t="s">
        <v>289</v>
      </c>
      <c r="P31" s="101">
        <v>0</v>
      </c>
      <c r="Q31" s="101">
        <v>0</v>
      </c>
      <c r="R31" s="101">
        <v>0</v>
      </c>
      <c r="S31" s="97">
        <v>1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97">
        <v>1</v>
      </c>
      <c r="AA31" s="101">
        <v>0</v>
      </c>
      <c r="AB31" s="101">
        <v>0</v>
      </c>
      <c r="AC31" s="96" t="s">
        <v>268</v>
      </c>
      <c r="AD31" s="101">
        <v>0</v>
      </c>
      <c r="AE31" s="101">
        <v>0</v>
      </c>
      <c r="AF31" s="101">
        <v>0</v>
      </c>
      <c r="AG31" s="97">
        <v>1</v>
      </c>
      <c r="AH31" s="101">
        <v>0</v>
      </c>
      <c r="AI31" s="101">
        <v>0</v>
      </c>
    </row>
    <row r="32" spans="1:35" ht="54" x14ac:dyDescent="0.4">
      <c r="A32" s="101">
        <v>0</v>
      </c>
      <c r="B32" s="101">
        <v>0</v>
      </c>
      <c r="C32" s="101">
        <v>0</v>
      </c>
      <c r="D32" s="101">
        <v>0</v>
      </c>
      <c r="E32" s="97">
        <v>1</v>
      </c>
      <c r="F32" s="101">
        <v>0</v>
      </c>
      <c r="G32" s="101">
        <v>0</v>
      </c>
      <c r="H32" s="101">
        <v>0</v>
      </c>
      <c r="I32" s="101">
        <v>0</v>
      </c>
      <c r="J32" s="101">
        <v>0</v>
      </c>
      <c r="K32" s="101">
        <v>0</v>
      </c>
      <c r="L32" s="97">
        <v>1</v>
      </c>
      <c r="M32" s="101">
        <v>0</v>
      </c>
      <c r="N32" s="101">
        <v>0</v>
      </c>
      <c r="O32" s="96" t="s">
        <v>294</v>
      </c>
      <c r="P32" s="101">
        <v>0</v>
      </c>
      <c r="Q32" s="101">
        <v>0</v>
      </c>
      <c r="R32" s="101">
        <v>0</v>
      </c>
      <c r="S32" s="97">
        <v>1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97">
        <v>1</v>
      </c>
      <c r="AA32" s="101">
        <v>0</v>
      </c>
      <c r="AB32" s="101">
        <v>0</v>
      </c>
      <c r="AC32" s="96" t="s">
        <v>221</v>
      </c>
      <c r="AD32" s="101">
        <v>0</v>
      </c>
      <c r="AE32" s="101">
        <v>0</v>
      </c>
      <c r="AF32" s="101">
        <v>0</v>
      </c>
      <c r="AG32" s="97">
        <v>1</v>
      </c>
      <c r="AH32" s="101">
        <v>0</v>
      </c>
      <c r="AI32" s="101">
        <v>0</v>
      </c>
    </row>
    <row r="33" spans="1:35" ht="36" x14ac:dyDescent="0.4">
      <c r="A33" s="101">
        <v>0</v>
      </c>
      <c r="B33" s="101">
        <v>0</v>
      </c>
      <c r="C33" s="101">
        <v>0</v>
      </c>
      <c r="D33" s="101">
        <v>0</v>
      </c>
      <c r="E33" s="97">
        <v>1</v>
      </c>
      <c r="F33" s="101">
        <v>0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97">
        <v>1</v>
      </c>
      <c r="M33" s="101">
        <v>0</v>
      </c>
      <c r="N33" s="101">
        <v>0</v>
      </c>
      <c r="O33" s="96" t="s">
        <v>297</v>
      </c>
      <c r="P33" s="101">
        <v>0</v>
      </c>
      <c r="Q33" s="101">
        <v>0</v>
      </c>
      <c r="R33" s="101">
        <v>0</v>
      </c>
      <c r="S33" s="97">
        <v>1</v>
      </c>
      <c r="T33" s="101">
        <v>0</v>
      </c>
      <c r="U33" s="101">
        <v>0</v>
      </c>
      <c r="V33" s="101">
        <v>0</v>
      </c>
      <c r="W33" s="101">
        <v>0</v>
      </c>
      <c r="X33" s="101">
        <v>0</v>
      </c>
      <c r="Y33" s="101">
        <v>0</v>
      </c>
      <c r="Z33" s="97">
        <v>1</v>
      </c>
      <c r="AA33" s="101">
        <v>0</v>
      </c>
      <c r="AB33" s="101">
        <v>0</v>
      </c>
      <c r="AC33" s="96" t="s">
        <v>227</v>
      </c>
      <c r="AD33" s="101">
        <v>0</v>
      </c>
      <c r="AE33" s="101">
        <v>0</v>
      </c>
      <c r="AF33" s="101">
        <v>0</v>
      </c>
      <c r="AG33" s="97">
        <v>1</v>
      </c>
      <c r="AH33" s="101">
        <v>0</v>
      </c>
      <c r="AI33" s="101">
        <v>0</v>
      </c>
    </row>
    <row r="34" spans="1:35" ht="36" x14ac:dyDescent="0.4">
      <c r="A34" s="101">
        <v>0</v>
      </c>
      <c r="B34" s="101">
        <v>0</v>
      </c>
      <c r="C34" s="101">
        <v>0</v>
      </c>
      <c r="D34" s="101">
        <v>0</v>
      </c>
      <c r="E34" s="97">
        <v>1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97">
        <v>1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97">
        <v>1</v>
      </c>
      <c r="T34" s="101">
        <v>0</v>
      </c>
      <c r="U34" s="101">
        <v>0</v>
      </c>
      <c r="V34" s="101">
        <v>0</v>
      </c>
      <c r="W34" s="101">
        <v>0</v>
      </c>
      <c r="X34" s="101">
        <v>0</v>
      </c>
      <c r="Y34" s="101">
        <v>0</v>
      </c>
      <c r="Z34" s="97">
        <v>1</v>
      </c>
      <c r="AA34" s="101">
        <v>0</v>
      </c>
      <c r="AB34" s="101">
        <v>0</v>
      </c>
      <c r="AC34" s="96" t="s">
        <v>276</v>
      </c>
      <c r="AD34" s="101">
        <v>0</v>
      </c>
      <c r="AE34" s="101">
        <v>0</v>
      </c>
      <c r="AF34" s="101">
        <v>0</v>
      </c>
      <c r="AG34" s="97">
        <v>1</v>
      </c>
      <c r="AH34" s="101">
        <v>0</v>
      </c>
      <c r="AI34" s="101">
        <v>0</v>
      </c>
    </row>
    <row r="35" spans="1:35" ht="36" x14ac:dyDescent="0.4">
      <c r="A35" s="101">
        <v>0</v>
      </c>
      <c r="B35" s="101">
        <v>0</v>
      </c>
      <c r="C35" s="101">
        <v>0</v>
      </c>
      <c r="D35" s="101">
        <v>0</v>
      </c>
      <c r="E35" s="97">
        <v>1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97">
        <v>1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97">
        <v>1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0</v>
      </c>
      <c r="Z35" s="97">
        <v>1</v>
      </c>
      <c r="AA35" s="101">
        <v>0</v>
      </c>
      <c r="AB35" s="101">
        <v>0</v>
      </c>
      <c r="AC35" s="96" t="s">
        <v>280</v>
      </c>
      <c r="AD35" s="101">
        <v>0</v>
      </c>
      <c r="AE35" s="101">
        <v>0</v>
      </c>
      <c r="AF35" s="101">
        <v>0</v>
      </c>
      <c r="AG35" s="97">
        <v>1</v>
      </c>
      <c r="AH35" s="101">
        <v>0</v>
      </c>
      <c r="AI35" s="101">
        <v>0</v>
      </c>
    </row>
    <row r="36" spans="1:35" ht="36" x14ac:dyDescent="0.4">
      <c r="A36" s="101">
        <v>0</v>
      </c>
      <c r="B36" s="101">
        <v>0</v>
      </c>
      <c r="C36" s="101">
        <v>0</v>
      </c>
      <c r="D36" s="101">
        <v>0</v>
      </c>
      <c r="E36" s="97">
        <v>1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97">
        <v>1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97">
        <v>1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0</v>
      </c>
      <c r="Z36" s="97">
        <v>1</v>
      </c>
      <c r="AA36" s="101">
        <v>0</v>
      </c>
      <c r="AB36" s="101">
        <v>0</v>
      </c>
      <c r="AC36" s="96" t="s">
        <v>285</v>
      </c>
      <c r="AD36" s="101">
        <v>0</v>
      </c>
      <c r="AE36" s="101">
        <v>0</v>
      </c>
      <c r="AF36" s="101">
        <v>0</v>
      </c>
      <c r="AG36" s="97">
        <v>1</v>
      </c>
      <c r="AH36" s="101">
        <v>0</v>
      </c>
      <c r="AI36" s="101">
        <v>0</v>
      </c>
    </row>
    <row r="37" spans="1:35" ht="36" x14ac:dyDescent="0.4">
      <c r="A37" s="101">
        <v>0</v>
      </c>
      <c r="B37" s="101">
        <v>0</v>
      </c>
      <c r="C37" s="101">
        <v>0</v>
      </c>
      <c r="D37" s="101">
        <v>0</v>
      </c>
      <c r="E37" s="97">
        <v>1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97">
        <v>1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97">
        <v>1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0</v>
      </c>
      <c r="Z37" s="97">
        <v>1</v>
      </c>
      <c r="AA37" s="101">
        <v>0</v>
      </c>
      <c r="AB37" s="101">
        <v>0</v>
      </c>
      <c r="AC37" s="96" t="s">
        <v>289</v>
      </c>
      <c r="AD37" s="101">
        <v>0</v>
      </c>
      <c r="AE37" s="101">
        <v>0</v>
      </c>
      <c r="AF37" s="101">
        <v>0</v>
      </c>
      <c r="AG37" s="97">
        <v>1</v>
      </c>
      <c r="AH37" s="101">
        <v>0</v>
      </c>
      <c r="AI37" s="101">
        <v>0</v>
      </c>
    </row>
    <row r="38" spans="1:35" ht="18" x14ac:dyDescent="0.4">
      <c r="A38" s="101">
        <v>0</v>
      </c>
      <c r="B38" s="101">
        <v>0</v>
      </c>
      <c r="C38" s="101">
        <v>0</v>
      </c>
      <c r="D38" s="101">
        <v>0</v>
      </c>
      <c r="E38" s="97">
        <v>1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97">
        <v>1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97">
        <v>1</v>
      </c>
      <c r="T38" s="101">
        <v>0</v>
      </c>
      <c r="U38" s="101">
        <v>0</v>
      </c>
      <c r="V38" s="101">
        <v>0</v>
      </c>
      <c r="W38" s="101">
        <v>0</v>
      </c>
      <c r="X38" s="101">
        <v>0</v>
      </c>
      <c r="Y38" s="101">
        <v>0</v>
      </c>
      <c r="Z38" s="97">
        <v>1</v>
      </c>
      <c r="AA38" s="101">
        <v>0</v>
      </c>
      <c r="AB38" s="101">
        <v>0</v>
      </c>
      <c r="AC38" s="96" t="s">
        <v>294</v>
      </c>
      <c r="AD38" s="101">
        <v>0</v>
      </c>
      <c r="AE38" s="101">
        <v>0</v>
      </c>
      <c r="AF38" s="101">
        <v>0</v>
      </c>
      <c r="AG38" s="97">
        <v>1</v>
      </c>
      <c r="AH38" s="101">
        <v>0</v>
      </c>
      <c r="AI38" s="101">
        <v>0</v>
      </c>
    </row>
    <row r="39" spans="1:35" ht="36" x14ac:dyDescent="0.4">
      <c r="A39" s="101">
        <v>0</v>
      </c>
      <c r="B39" s="101">
        <v>0</v>
      </c>
      <c r="C39" s="101">
        <v>0</v>
      </c>
      <c r="D39" s="101">
        <v>0</v>
      </c>
      <c r="E39" s="97">
        <v>1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97">
        <v>1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97">
        <v>1</v>
      </c>
      <c r="T39" s="101">
        <v>0</v>
      </c>
      <c r="U39" s="101">
        <v>0</v>
      </c>
      <c r="V39" s="101">
        <v>0</v>
      </c>
      <c r="W39" s="101">
        <v>0</v>
      </c>
      <c r="X39" s="101">
        <v>0</v>
      </c>
      <c r="Y39" s="101">
        <v>0</v>
      </c>
      <c r="Z39" s="97">
        <v>1</v>
      </c>
      <c r="AA39" s="101">
        <v>0</v>
      </c>
      <c r="AB39" s="101">
        <v>0</v>
      </c>
      <c r="AC39" s="96" t="s">
        <v>297</v>
      </c>
      <c r="AD39" s="101">
        <v>0</v>
      </c>
      <c r="AE39" s="101">
        <v>0</v>
      </c>
      <c r="AF39" s="101">
        <v>0</v>
      </c>
      <c r="AG39" s="97">
        <v>1</v>
      </c>
      <c r="AH39" s="101">
        <v>0</v>
      </c>
      <c r="AI39" s="101">
        <v>0</v>
      </c>
    </row>
    <row r="40" spans="1:35" ht="18" x14ac:dyDescent="0.4">
      <c r="A40" s="101">
        <v>0</v>
      </c>
      <c r="B40" s="101">
        <v>0</v>
      </c>
      <c r="C40" s="101">
        <v>0</v>
      </c>
      <c r="D40" s="101">
        <v>0</v>
      </c>
      <c r="E40" s="97">
        <v>1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97">
        <v>1</v>
      </c>
      <c r="M40" s="101">
        <v>0</v>
      </c>
      <c r="N40" s="101">
        <v>0</v>
      </c>
      <c r="O40" s="101">
        <v>0</v>
      </c>
      <c r="P40" s="101">
        <v>0</v>
      </c>
      <c r="Q40" s="101">
        <v>0</v>
      </c>
      <c r="R40" s="101">
        <v>0</v>
      </c>
      <c r="S40" s="97">
        <v>1</v>
      </c>
      <c r="T40" s="101">
        <v>0</v>
      </c>
      <c r="U40" s="101">
        <v>0</v>
      </c>
      <c r="V40" s="101">
        <v>0</v>
      </c>
      <c r="W40" s="101">
        <v>0</v>
      </c>
      <c r="X40" s="101">
        <v>0</v>
      </c>
      <c r="Y40" s="101">
        <v>0</v>
      </c>
      <c r="Z40" s="97">
        <v>1</v>
      </c>
      <c r="AA40" s="101">
        <v>0</v>
      </c>
      <c r="AB40" s="101">
        <v>0</v>
      </c>
      <c r="AC40" s="101">
        <v>0</v>
      </c>
      <c r="AD40" s="101">
        <v>0</v>
      </c>
      <c r="AE40" s="101">
        <v>0</v>
      </c>
      <c r="AF40" s="101">
        <v>0</v>
      </c>
      <c r="AG40" s="97">
        <v>1</v>
      </c>
      <c r="AH40" s="101">
        <v>0</v>
      </c>
      <c r="AI40" s="101">
        <v>0</v>
      </c>
    </row>
    <row r="41" spans="1:35" ht="18" x14ac:dyDescent="0.4">
      <c r="A41" s="101">
        <v>0</v>
      </c>
      <c r="B41" s="101">
        <v>0</v>
      </c>
      <c r="C41" s="101">
        <v>0</v>
      </c>
      <c r="D41" s="101">
        <v>0</v>
      </c>
      <c r="E41" s="97">
        <v>1</v>
      </c>
      <c r="F41" s="101">
        <v>0</v>
      </c>
      <c r="G41" s="101">
        <v>0</v>
      </c>
      <c r="H41" s="101">
        <v>0</v>
      </c>
      <c r="I41" s="101">
        <v>0</v>
      </c>
      <c r="J41" s="101">
        <v>0</v>
      </c>
      <c r="K41" s="101">
        <v>0</v>
      </c>
      <c r="L41" s="97">
        <v>1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97">
        <v>1</v>
      </c>
      <c r="T41" s="101">
        <v>0</v>
      </c>
      <c r="U41" s="101">
        <v>0</v>
      </c>
      <c r="V41" s="101">
        <v>0</v>
      </c>
      <c r="W41" s="101">
        <v>0</v>
      </c>
      <c r="X41" s="101">
        <v>0</v>
      </c>
      <c r="Y41" s="101">
        <v>0</v>
      </c>
      <c r="Z41" s="97">
        <v>1</v>
      </c>
      <c r="AA41" s="101">
        <v>0</v>
      </c>
      <c r="AB41" s="101">
        <v>0</v>
      </c>
      <c r="AC41" s="101">
        <v>0</v>
      </c>
      <c r="AD41" s="101">
        <v>0</v>
      </c>
      <c r="AE41" s="101">
        <v>0</v>
      </c>
      <c r="AF41" s="101">
        <v>0</v>
      </c>
      <c r="AG41" s="97">
        <v>1</v>
      </c>
      <c r="AH41" s="101">
        <v>0</v>
      </c>
      <c r="AI41" s="101">
        <v>0</v>
      </c>
    </row>
    <row r="42" spans="1:35" ht="18" x14ac:dyDescent="0.4">
      <c r="A42" s="101">
        <v>0</v>
      </c>
      <c r="B42" s="101">
        <v>0</v>
      </c>
      <c r="C42" s="101">
        <v>0</v>
      </c>
      <c r="D42" s="101">
        <v>0</v>
      </c>
      <c r="E42" s="97">
        <v>1</v>
      </c>
      <c r="F42" s="101">
        <v>0</v>
      </c>
      <c r="G42" s="101">
        <v>0</v>
      </c>
      <c r="H42" s="101">
        <v>0</v>
      </c>
      <c r="I42" s="101">
        <v>0</v>
      </c>
      <c r="J42" s="101">
        <v>0</v>
      </c>
      <c r="K42" s="101">
        <v>0</v>
      </c>
      <c r="L42" s="97">
        <v>1</v>
      </c>
      <c r="M42" s="101">
        <v>0</v>
      </c>
      <c r="N42" s="101">
        <v>0</v>
      </c>
      <c r="O42" s="101">
        <v>0</v>
      </c>
      <c r="P42" s="101">
        <v>0</v>
      </c>
      <c r="Q42" s="101">
        <v>0</v>
      </c>
      <c r="R42" s="101">
        <v>0</v>
      </c>
      <c r="S42" s="97">
        <v>1</v>
      </c>
      <c r="T42" s="101">
        <v>0</v>
      </c>
      <c r="U42" s="101">
        <v>0</v>
      </c>
      <c r="V42" s="101">
        <v>0</v>
      </c>
      <c r="W42" s="101">
        <v>0</v>
      </c>
      <c r="X42" s="101">
        <v>0</v>
      </c>
      <c r="Y42" s="101">
        <v>0</v>
      </c>
      <c r="Z42" s="97">
        <v>1</v>
      </c>
      <c r="AA42" s="101">
        <v>0</v>
      </c>
      <c r="AB42" s="101">
        <v>0</v>
      </c>
      <c r="AC42" s="101">
        <v>0</v>
      </c>
      <c r="AD42" s="101">
        <v>0</v>
      </c>
      <c r="AE42" s="101">
        <v>0</v>
      </c>
      <c r="AF42" s="101">
        <v>0</v>
      </c>
      <c r="AG42" s="97">
        <v>1</v>
      </c>
      <c r="AH42" s="101">
        <v>0</v>
      </c>
      <c r="AI42" s="101">
        <v>0</v>
      </c>
    </row>
    <row r="43" spans="1:35" ht="18" x14ac:dyDescent="0.4">
      <c r="A43" s="101">
        <v>0</v>
      </c>
      <c r="B43" s="101">
        <v>0</v>
      </c>
      <c r="C43" s="101">
        <v>0</v>
      </c>
      <c r="D43" s="101">
        <v>0</v>
      </c>
      <c r="E43" s="97">
        <v>1</v>
      </c>
      <c r="F43" s="101">
        <v>0</v>
      </c>
      <c r="G43" s="101">
        <v>0</v>
      </c>
      <c r="H43" s="101">
        <v>0</v>
      </c>
      <c r="I43" s="101">
        <v>0</v>
      </c>
      <c r="J43" s="101">
        <v>0</v>
      </c>
      <c r="K43" s="101">
        <v>0</v>
      </c>
      <c r="L43" s="97">
        <v>1</v>
      </c>
      <c r="M43" s="101">
        <v>0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97">
        <v>1</v>
      </c>
      <c r="T43" s="101">
        <v>0</v>
      </c>
      <c r="U43" s="101">
        <v>0</v>
      </c>
      <c r="V43" s="101">
        <v>0</v>
      </c>
      <c r="W43" s="101">
        <v>0</v>
      </c>
      <c r="X43" s="101">
        <v>0</v>
      </c>
      <c r="Y43" s="101">
        <v>0</v>
      </c>
      <c r="Z43" s="97">
        <v>1</v>
      </c>
      <c r="AA43" s="101">
        <v>0</v>
      </c>
      <c r="AB43" s="101">
        <v>0</v>
      </c>
      <c r="AC43" s="101">
        <v>0</v>
      </c>
      <c r="AD43" s="101">
        <v>0</v>
      </c>
      <c r="AE43" s="101">
        <v>0</v>
      </c>
      <c r="AF43" s="101">
        <v>0</v>
      </c>
      <c r="AG43" s="97">
        <v>1</v>
      </c>
      <c r="AH43" s="101">
        <v>0</v>
      </c>
      <c r="AI43" s="101">
        <v>0</v>
      </c>
    </row>
    <row r="44" spans="1:35" ht="18" x14ac:dyDescent="0.4">
      <c r="A44" s="101">
        <v>0</v>
      </c>
      <c r="B44" s="101">
        <v>0</v>
      </c>
      <c r="C44" s="101">
        <v>0</v>
      </c>
      <c r="D44" s="101">
        <v>0</v>
      </c>
      <c r="E44" s="97">
        <v>1</v>
      </c>
      <c r="F44" s="101">
        <v>0</v>
      </c>
      <c r="G44" s="101">
        <v>0</v>
      </c>
      <c r="H44" s="101">
        <v>0</v>
      </c>
      <c r="I44" s="101">
        <v>0</v>
      </c>
      <c r="J44" s="101">
        <v>0</v>
      </c>
      <c r="K44" s="101">
        <v>0</v>
      </c>
      <c r="L44" s="97">
        <v>1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97">
        <v>1</v>
      </c>
      <c r="T44" s="101">
        <v>0</v>
      </c>
      <c r="U44" s="101">
        <v>0</v>
      </c>
      <c r="V44" s="101">
        <v>0</v>
      </c>
      <c r="W44" s="101">
        <v>0</v>
      </c>
      <c r="X44" s="101">
        <v>0</v>
      </c>
      <c r="Y44" s="101">
        <v>0</v>
      </c>
      <c r="Z44" s="97">
        <v>1</v>
      </c>
      <c r="AA44" s="101">
        <v>0</v>
      </c>
      <c r="AB44" s="101">
        <v>0</v>
      </c>
      <c r="AC44" s="101">
        <v>0</v>
      </c>
      <c r="AD44" s="101">
        <v>0</v>
      </c>
      <c r="AE44" s="101">
        <v>0</v>
      </c>
      <c r="AF44" s="101">
        <v>0</v>
      </c>
      <c r="AG44" s="97">
        <v>1</v>
      </c>
      <c r="AH44" s="101">
        <v>0</v>
      </c>
      <c r="AI44" s="101">
        <v>0</v>
      </c>
    </row>
    <row r="45" spans="1:35" ht="18" x14ac:dyDescent="0.4">
      <c r="A45" s="101">
        <v>0</v>
      </c>
      <c r="B45" s="101">
        <v>0</v>
      </c>
      <c r="C45" s="101">
        <v>0</v>
      </c>
      <c r="D45" s="101">
        <v>0</v>
      </c>
      <c r="E45" s="97">
        <v>1</v>
      </c>
      <c r="F45" s="101">
        <v>0</v>
      </c>
      <c r="G45" s="101">
        <v>0</v>
      </c>
      <c r="H45" s="101">
        <v>0</v>
      </c>
      <c r="I45" s="101">
        <v>0</v>
      </c>
      <c r="J45" s="101">
        <v>0</v>
      </c>
      <c r="K45" s="101">
        <v>0</v>
      </c>
      <c r="L45" s="97">
        <v>1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97">
        <v>1</v>
      </c>
      <c r="T45" s="101">
        <v>0</v>
      </c>
      <c r="U45" s="101">
        <v>0</v>
      </c>
      <c r="V45" s="101">
        <v>0</v>
      </c>
      <c r="W45" s="101">
        <v>0</v>
      </c>
      <c r="X45" s="101">
        <v>0</v>
      </c>
      <c r="Y45" s="101">
        <v>0</v>
      </c>
      <c r="Z45" s="97">
        <v>1</v>
      </c>
      <c r="AA45" s="101">
        <v>0</v>
      </c>
      <c r="AB45" s="101">
        <v>0</v>
      </c>
      <c r="AC45" s="101">
        <v>0</v>
      </c>
      <c r="AD45" s="101">
        <v>0</v>
      </c>
      <c r="AE45" s="101">
        <v>0</v>
      </c>
      <c r="AF45" s="101">
        <v>0</v>
      </c>
      <c r="AG45" s="97">
        <v>1</v>
      </c>
      <c r="AH45" s="101">
        <v>0</v>
      </c>
      <c r="AI45" s="101">
        <v>0</v>
      </c>
    </row>
    <row r="46" spans="1:35" ht="18" x14ac:dyDescent="0.4">
      <c r="A46" s="101">
        <v>0</v>
      </c>
      <c r="B46" s="101">
        <v>0</v>
      </c>
      <c r="C46" s="101">
        <v>0</v>
      </c>
      <c r="D46" s="101">
        <v>0</v>
      </c>
      <c r="E46" s="97">
        <v>1</v>
      </c>
      <c r="F46" s="101">
        <v>0</v>
      </c>
      <c r="G46" s="101">
        <v>0</v>
      </c>
      <c r="H46" s="96" t="s">
        <v>497</v>
      </c>
      <c r="I46" s="101">
        <v>0</v>
      </c>
      <c r="J46" s="101">
        <v>0</v>
      </c>
      <c r="K46" s="101">
        <v>0</v>
      </c>
      <c r="L46" s="97">
        <v>1</v>
      </c>
      <c r="M46" s="101">
        <v>0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97">
        <v>1</v>
      </c>
      <c r="T46" s="101">
        <v>0</v>
      </c>
      <c r="U46" s="101">
        <v>0</v>
      </c>
      <c r="V46" s="96" t="s">
        <v>497</v>
      </c>
      <c r="W46" s="101">
        <v>0</v>
      </c>
      <c r="X46" s="101">
        <v>0</v>
      </c>
      <c r="Y46" s="101">
        <v>0</v>
      </c>
      <c r="Z46" s="97">
        <v>1</v>
      </c>
      <c r="AA46" s="101">
        <v>0</v>
      </c>
      <c r="AB46" s="101">
        <v>0</v>
      </c>
      <c r="AC46" s="101">
        <v>0</v>
      </c>
      <c r="AD46" s="101">
        <v>0</v>
      </c>
      <c r="AE46" s="101">
        <v>0</v>
      </c>
      <c r="AF46" s="101">
        <v>0</v>
      </c>
      <c r="AG46" s="97">
        <v>1</v>
      </c>
      <c r="AH46" s="101">
        <v>0</v>
      </c>
      <c r="AI46" s="101">
        <v>0</v>
      </c>
    </row>
    <row r="47" spans="1:35" ht="18" x14ac:dyDescent="0.4">
      <c r="A47" s="101">
        <v>0</v>
      </c>
      <c r="B47" s="101">
        <v>0</v>
      </c>
      <c r="C47" s="101">
        <v>0</v>
      </c>
      <c r="D47" s="101">
        <v>0</v>
      </c>
      <c r="E47" s="97">
        <v>1</v>
      </c>
      <c r="F47" s="101">
        <v>0</v>
      </c>
      <c r="G47" s="101">
        <v>0</v>
      </c>
      <c r="H47" s="96" t="s">
        <v>335</v>
      </c>
      <c r="I47" s="101">
        <v>0</v>
      </c>
      <c r="J47" s="101">
        <v>0</v>
      </c>
      <c r="K47" s="101">
        <v>0</v>
      </c>
      <c r="L47" s="97">
        <v>1</v>
      </c>
      <c r="M47" s="101">
        <v>0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97">
        <v>1</v>
      </c>
      <c r="T47" s="101">
        <v>0</v>
      </c>
      <c r="U47" s="101">
        <v>0</v>
      </c>
      <c r="V47" s="96" t="s">
        <v>232</v>
      </c>
      <c r="W47" s="101">
        <v>0</v>
      </c>
      <c r="X47" s="101">
        <v>0</v>
      </c>
      <c r="Y47" s="101">
        <v>0</v>
      </c>
      <c r="Z47" s="97">
        <v>1</v>
      </c>
      <c r="AA47" s="101">
        <v>0</v>
      </c>
      <c r="AB47" s="101">
        <v>0</v>
      </c>
      <c r="AC47" s="101">
        <v>0</v>
      </c>
      <c r="AD47" s="101">
        <v>0</v>
      </c>
      <c r="AE47" s="101">
        <v>0</v>
      </c>
      <c r="AF47" s="101">
        <v>0</v>
      </c>
      <c r="AG47" s="97">
        <v>1</v>
      </c>
      <c r="AH47" s="101">
        <v>0</v>
      </c>
      <c r="AI47" s="101">
        <v>0</v>
      </c>
    </row>
    <row r="48" spans="1:35" ht="18" x14ac:dyDescent="0.4">
      <c r="A48" s="101">
        <v>0</v>
      </c>
      <c r="B48" s="101">
        <v>0</v>
      </c>
      <c r="C48" s="101">
        <v>0</v>
      </c>
      <c r="D48" s="101">
        <v>0</v>
      </c>
      <c r="E48" s="97">
        <v>1</v>
      </c>
      <c r="F48" s="101">
        <v>0</v>
      </c>
      <c r="G48" s="101">
        <v>0</v>
      </c>
      <c r="H48" s="96" t="s">
        <v>287</v>
      </c>
      <c r="I48" s="101">
        <v>0</v>
      </c>
      <c r="J48" s="101">
        <v>0</v>
      </c>
      <c r="K48" s="101">
        <v>0</v>
      </c>
      <c r="L48" s="97">
        <v>1</v>
      </c>
      <c r="M48" s="101">
        <v>0</v>
      </c>
      <c r="N48" s="101">
        <v>0</v>
      </c>
      <c r="O48" s="101">
        <v>0</v>
      </c>
      <c r="P48" s="101">
        <v>0</v>
      </c>
      <c r="Q48" s="101">
        <v>0</v>
      </c>
      <c r="R48" s="101">
        <v>0</v>
      </c>
      <c r="S48" s="97">
        <v>1</v>
      </c>
      <c r="T48" s="101">
        <v>0</v>
      </c>
      <c r="U48" s="101">
        <v>0</v>
      </c>
      <c r="V48" s="96" t="s">
        <v>335</v>
      </c>
      <c r="W48" s="101">
        <v>0</v>
      </c>
      <c r="X48" s="101">
        <v>0</v>
      </c>
      <c r="Y48" s="101">
        <v>0</v>
      </c>
      <c r="Z48" s="97">
        <v>1</v>
      </c>
      <c r="AA48" s="101">
        <v>0</v>
      </c>
      <c r="AB48" s="101">
        <v>0</v>
      </c>
      <c r="AC48" s="101">
        <v>0</v>
      </c>
      <c r="AD48" s="101">
        <v>0</v>
      </c>
      <c r="AE48" s="101">
        <v>0</v>
      </c>
      <c r="AF48" s="101">
        <v>0</v>
      </c>
      <c r="AG48" s="97">
        <v>1</v>
      </c>
      <c r="AH48" s="101">
        <v>0</v>
      </c>
      <c r="AI48" s="101">
        <v>0</v>
      </c>
    </row>
    <row r="49" spans="1:35" ht="18" x14ac:dyDescent="0.4">
      <c r="A49" s="96" t="s">
        <v>497</v>
      </c>
      <c r="B49" s="101">
        <v>0</v>
      </c>
      <c r="C49" s="101">
        <v>0</v>
      </c>
      <c r="D49" s="101">
        <v>0</v>
      </c>
      <c r="E49" s="97">
        <v>1</v>
      </c>
      <c r="F49" s="101">
        <v>0</v>
      </c>
      <c r="G49" s="101">
        <v>0</v>
      </c>
      <c r="H49" s="96" t="s">
        <v>249</v>
      </c>
      <c r="I49" s="101">
        <v>0</v>
      </c>
      <c r="J49" s="101">
        <v>0</v>
      </c>
      <c r="K49" s="101">
        <v>0</v>
      </c>
      <c r="L49" s="97">
        <v>1</v>
      </c>
      <c r="M49" s="101">
        <v>0</v>
      </c>
      <c r="N49" s="101">
        <v>0</v>
      </c>
      <c r="O49" s="101">
        <v>0</v>
      </c>
      <c r="P49" s="101">
        <v>0</v>
      </c>
      <c r="Q49" s="101">
        <v>0</v>
      </c>
      <c r="R49" s="101">
        <v>0</v>
      </c>
      <c r="S49" s="97">
        <v>1</v>
      </c>
      <c r="T49" s="101">
        <v>0</v>
      </c>
      <c r="U49" s="101">
        <v>0</v>
      </c>
      <c r="V49" s="96" t="s">
        <v>287</v>
      </c>
      <c r="W49" s="101">
        <v>0</v>
      </c>
      <c r="X49" s="101">
        <v>0</v>
      </c>
      <c r="Y49" s="101">
        <v>0</v>
      </c>
      <c r="Z49" s="97">
        <v>1</v>
      </c>
      <c r="AA49" s="101">
        <v>0</v>
      </c>
      <c r="AB49" s="101">
        <v>0</v>
      </c>
      <c r="AC49" s="101">
        <v>0</v>
      </c>
      <c r="AD49" s="101">
        <v>0</v>
      </c>
      <c r="AE49" s="101">
        <v>0</v>
      </c>
      <c r="AF49" s="101">
        <v>0</v>
      </c>
      <c r="AG49" s="97">
        <v>1</v>
      </c>
      <c r="AH49" s="101">
        <v>0</v>
      </c>
      <c r="AI49" s="101">
        <v>0</v>
      </c>
    </row>
    <row r="50" spans="1:35" ht="18" x14ac:dyDescent="0.4">
      <c r="A50" s="96" t="s">
        <v>232</v>
      </c>
      <c r="B50" s="101">
        <v>0</v>
      </c>
      <c r="C50" s="101">
        <v>0</v>
      </c>
      <c r="D50" s="101">
        <v>0</v>
      </c>
      <c r="E50" s="97">
        <v>1</v>
      </c>
      <c r="F50" s="101">
        <v>0</v>
      </c>
      <c r="G50" s="101">
        <v>0</v>
      </c>
      <c r="H50" s="96" t="s">
        <v>302</v>
      </c>
      <c r="I50" s="101">
        <v>0</v>
      </c>
      <c r="J50" s="101">
        <v>0</v>
      </c>
      <c r="K50" s="101">
        <v>0</v>
      </c>
      <c r="L50" s="97">
        <v>1</v>
      </c>
      <c r="M50" s="101">
        <v>0</v>
      </c>
      <c r="N50" s="101">
        <v>0</v>
      </c>
      <c r="O50" s="101">
        <v>0</v>
      </c>
      <c r="P50" s="101">
        <v>0</v>
      </c>
      <c r="Q50" s="101">
        <v>0</v>
      </c>
      <c r="R50" s="101">
        <v>0</v>
      </c>
      <c r="S50" s="97">
        <v>1</v>
      </c>
      <c r="T50" s="101">
        <v>0</v>
      </c>
      <c r="U50" s="101">
        <v>0</v>
      </c>
      <c r="V50" s="96" t="s">
        <v>249</v>
      </c>
      <c r="W50" s="101">
        <v>0</v>
      </c>
      <c r="X50" s="101">
        <v>0</v>
      </c>
      <c r="Y50" s="101">
        <v>0</v>
      </c>
      <c r="Z50" s="97">
        <v>1</v>
      </c>
      <c r="AA50" s="101">
        <v>0</v>
      </c>
      <c r="AB50" s="101">
        <v>0</v>
      </c>
      <c r="AC50" s="101">
        <v>0</v>
      </c>
      <c r="AD50" s="101">
        <v>0</v>
      </c>
      <c r="AE50" s="101">
        <v>0</v>
      </c>
      <c r="AF50" s="101">
        <v>0</v>
      </c>
      <c r="AG50" s="97">
        <v>1</v>
      </c>
      <c r="AH50" s="101">
        <v>0</v>
      </c>
      <c r="AI50" s="101">
        <v>0</v>
      </c>
    </row>
    <row r="51" spans="1:35" ht="18" x14ac:dyDescent="0.4">
      <c r="A51" s="96" t="s">
        <v>335</v>
      </c>
      <c r="B51" s="101">
        <v>0</v>
      </c>
      <c r="C51" s="101">
        <v>0</v>
      </c>
      <c r="D51" s="101">
        <v>0</v>
      </c>
      <c r="E51" s="97">
        <v>1</v>
      </c>
      <c r="F51" s="101">
        <v>0</v>
      </c>
      <c r="G51" s="101">
        <v>0</v>
      </c>
      <c r="H51" s="96" t="s">
        <v>326</v>
      </c>
      <c r="I51" s="101">
        <v>0</v>
      </c>
      <c r="J51" s="101">
        <v>0</v>
      </c>
      <c r="K51" s="101">
        <v>0</v>
      </c>
      <c r="L51" s="97">
        <v>1</v>
      </c>
      <c r="M51" s="101">
        <v>0</v>
      </c>
      <c r="N51" s="101">
        <v>0</v>
      </c>
      <c r="O51" s="96" t="s">
        <v>497</v>
      </c>
      <c r="P51" s="101">
        <v>0</v>
      </c>
      <c r="Q51" s="101">
        <v>0</v>
      </c>
      <c r="R51" s="101">
        <v>0</v>
      </c>
      <c r="S51" s="97">
        <v>1</v>
      </c>
      <c r="T51" s="101">
        <v>0</v>
      </c>
      <c r="U51" s="101">
        <v>0</v>
      </c>
      <c r="V51" s="96" t="s">
        <v>302</v>
      </c>
      <c r="W51" s="101">
        <v>0</v>
      </c>
      <c r="X51" s="101">
        <v>0</v>
      </c>
      <c r="Y51" s="101">
        <v>0</v>
      </c>
      <c r="Z51" s="97">
        <v>1</v>
      </c>
      <c r="AA51" s="101">
        <v>0</v>
      </c>
      <c r="AB51" s="101">
        <v>0</v>
      </c>
      <c r="AC51" s="101">
        <v>0</v>
      </c>
      <c r="AD51" s="101">
        <v>0</v>
      </c>
      <c r="AE51" s="101">
        <v>0</v>
      </c>
      <c r="AF51" s="101">
        <v>0</v>
      </c>
      <c r="AG51" s="97">
        <v>1</v>
      </c>
      <c r="AH51" s="101">
        <v>0</v>
      </c>
      <c r="AI51" s="101">
        <v>0</v>
      </c>
    </row>
    <row r="52" spans="1:35" ht="18" x14ac:dyDescent="0.4">
      <c r="A52" s="96" t="s">
        <v>287</v>
      </c>
      <c r="B52" s="101">
        <v>0</v>
      </c>
      <c r="C52" s="101">
        <v>0</v>
      </c>
      <c r="D52" s="101">
        <v>0</v>
      </c>
      <c r="E52" s="97">
        <v>1</v>
      </c>
      <c r="F52" s="101">
        <v>0</v>
      </c>
      <c r="G52" s="101">
        <v>0</v>
      </c>
      <c r="H52" s="96" t="s">
        <v>282</v>
      </c>
      <c r="I52" s="101">
        <v>0</v>
      </c>
      <c r="J52" s="101">
        <v>0</v>
      </c>
      <c r="K52" s="101">
        <v>0</v>
      </c>
      <c r="L52" s="97">
        <v>1</v>
      </c>
      <c r="M52" s="101">
        <v>0</v>
      </c>
      <c r="N52" s="101">
        <v>0</v>
      </c>
      <c r="O52" s="96" t="s">
        <v>335</v>
      </c>
      <c r="P52" s="101">
        <v>0</v>
      </c>
      <c r="Q52" s="101">
        <v>0</v>
      </c>
      <c r="R52" s="101">
        <v>0</v>
      </c>
      <c r="S52" s="97">
        <v>1</v>
      </c>
      <c r="T52" s="101">
        <v>0</v>
      </c>
      <c r="U52" s="101">
        <v>0</v>
      </c>
      <c r="V52" s="96" t="s">
        <v>326</v>
      </c>
      <c r="W52" s="101">
        <v>0</v>
      </c>
      <c r="X52" s="101">
        <v>0</v>
      </c>
      <c r="Y52" s="101">
        <v>0</v>
      </c>
      <c r="Z52" s="97">
        <v>1</v>
      </c>
      <c r="AA52" s="101">
        <v>0</v>
      </c>
      <c r="AB52" s="101">
        <v>0</v>
      </c>
      <c r="AC52" s="101">
        <v>0</v>
      </c>
      <c r="AD52" s="101">
        <v>0</v>
      </c>
      <c r="AE52" s="101">
        <v>0</v>
      </c>
      <c r="AF52" s="101">
        <v>0</v>
      </c>
      <c r="AG52" s="97">
        <v>1</v>
      </c>
      <c r="AH52" s="101">
        <v>0</v>
      </c>
      <c r="AI52" s="101">
        <v>0</v>
      </c>
    </row>
    <row r="53" spans="1:35" ht="18" x14ac:dyDescent="0.4">
      <c r="A53" s="96" t="s">
        <v>249</v>
      </c>
      <c r="B53" s="101">
        <v>0</v>
      </c>
      <c r="C53" s="101">
        <v>0</v>
      </c>
      <c r="D53" s="101">
        <v>0</v>
      </c>
      <c r="E53" s="97">
        <v>1</v>
      </c>
      <c r="F53" s="101">
        <v>0</v>
      </c>
      <c r="G53" s="101">
        <v>0</v>
      </c>
      <c r="H53" s="96" t="s">
        <v>215</v>
      </c>
      <c r="I53" s="101">
        <v>0</v>
      </c>
      <c r="J53" s="101">
        <v>0</v>
      </c>
      <c r="K53" s="101">
        <v>0</v>
      </c>
      <c r="L53" s="97">
        <v>1</v>
      </c>
      <c r="M53" s="101">
        <v>0</v>
      </c>
      <c r="N53" s="101">
        <v>0</v>
      </c>
      <c r="O53" s="96" t="s">
        <v>287</v>
      </c>
      <c r="P53" s="101">
        <v>0</v>
      </c>
      <c r="Q53" s="101">
        <v>0</v>
      </c>
      <c r="R53" s="101">
        <v>0</v>
      </c>
      <c r="S53" s="97">
        <v>1</v>
      </c>
      <c r="T53" s="101">
        <v>0</v>
      </c>
      <c r="U53" s="101">
        <v>0</v>
      </c>
      <c r="V53" s="96" t="s">
        <v>282</v>
      </c>
      <c r="W53" s="101">
        <v>0</v>
      </c>
      <c r="X53" s="101">
        <v>0</v>
      </c>
      <c r="Y53" s="101">
        <v>0</v>
      </c>
      <c r="Z53" s="97">
        <v>1</v>
      </c>
      <c r="AA53" s="101">
        <v>0</v>
      </c>
      <c r="AB53" s="101">
        <v>0</v>
      </c>
      <c r="AC53" s="101">
        <v>0</v>
      </c>
      <c r="AD53" s="101">
        <v>0</v>
      </c>
      <c r="AE53" s="101">
        <v>0</v>
      </c>
      <c r="AF53" s="101">
        <v>0</v>
      </c>
      <c r="AG53" s="97">
        <v>1</v>
      </c>
      <c r="AH53" s="101">
        <v>0</v>
      </c>
      <c r="AI53" s="101">
        <v>0</v>
      </c>
    </row>
    <row r="54" spans="1:35" ht="36" x14ac:dyDescent="0.4">
      <c r="A54" s="96" t="s">
        <v>302</v>
      </c>
      <c r="B54" s="101">
        <v>0</v>
      </c>
      <c r="C54" s="101">
        <v>0</v>
      </c>
      <c r="D54" s="101">
        <v>0</v>
      </c>
      <c r="E54" s="97">
        <v>1</v>
      </c>
      <c r="F54" s="101">
        <v>0</v>
      </c>
      <c r="G54" s="101">
        <v>0</v>
      </c>
      <c r="H54" s="96" t="s">
        <v>339</v>
      </c>
      <c r="I54" s="101">
        <v>0</v>
      </c>
      <c r="J54" s="101">
        <v>0</v>
      </c>
      <c r="K54" s="101">
        <v>0</v>
      </c>
      <c r="L54" s="97">
        <v>1</v>
      </c>
      <c r="M54" s="101">
        <v>0</v>
      </c>
      <c r="N54" s="101">
        <v>0</v>
      </c>
      <c r="O54" s="96" t="s">
        <v>249</v>
      </c>
      <c r="P54" s="101">
        <v>0</v>
      </c>
      <c r="Q54" s="101">
        <v>0</v>
      </c>
      <c r="R54" s="101">
        <v>0</v>
      </c>
      <c r="S54" s="97">
        <v>1</v>
      </c>
      <c r="T54" s="101">
        <v>0</v>
      </c>
      <c r="U54" s="101">
        <v>0</v>
      </c>
      <c r="V54" s="96" t="s">
        <v>215</v>
      </c>
      <c r="W54" s="101">
        <v>0</v>
      </c>
      <c r="X54" s="101">
        <v>0</v>
      </c>
      <c r="Y54" s="101">
        <v>0</v>
      </c>
      <c r="Z54" s="97">
        <v>1</v>
      </c>
      <c r="AA54" s="101">
        <v>0</v>
      </c>
      <c r="AB54" s="101">
        <v>0</v>
      </c>
      <c r="AC54" s="101">
        <v>0</v>
      </c>
      <c r="AD54" s="101">
        <v>0</v>
      </c>
      <c r="AE54" s="101">
        <v>0</v>
      </c>
      <c r="AF54" s="101">
        <v>0</v>
      </c>
      <c r="AG54" s="97">
        <v>1</v>
      </c>
      <c r="AH54" s="101">
        <v>0</v>
      </c>
      <c r="AI54" s="101">
        <v>0</v>
      </c>
    </row>
    <row r="55" spans="1:35" ht="36" x14ac:dyDescent="0.4">
      <c r="A55" s="96" t="s">
        <v>326</v>
      </c>
      <c r="B55" s="101">
        <v>0</v>
      </c>
      <c r="C55" s="101">
        <v>0</v>
      </c>
      <c r="D55" s="101">
        <v>0</v>
      </c>
      <c r="E55" s="97">
        <v>1</v>
      </c>
      <c r="F55" s="101">
        <v>0</v>
      </c>
      <c r="G55" s="101">
        <v>0</v>
      </c>
      <c r="H55" s="96" t="s">
        <v>269</v>
      </c>
      <c r="I55" s="101">
        <v>0</v>
      </c>
      <c r="J55" s="101">
        <v>0</v>
      </c>
      <c r="K55" s="101">
        <v>0</v>
      </c>
      <c r="L55" s="97">
        <v>1</v>
      </c>
      <c r="M55" s="101">
        <v>0</v>
      </c>
      <c r="N55" s="101">
        <v>0</v>
      </c>
      <c r="O55" s="96" t="s">
        <v>302</v>
      </c>
      <c r="P55" s="101">
        <v>0</v>
      </c>
      <c r="Q55" s="101">
        <v>0</v>
      </c>
      <c r="R55" s="101">
        <v>0</v>
      </c>
      <c r="S55" s="97">
        <v>1</v>
      </c>
      <c r="T55" s="101">
        <v>0</v>
      </c>
      <c r="U55" s="101">
        <v>0</v>
      </c>
      <c r="V55" s="96" t="s">
        <v>339</v>
      </c>
      <c r="W55" s="101">
        <v>0</v>
      </c>
      <c r="X55" s="101">
        <v>0</v>
      </c>
      <c r="Y55" s="101">
        <v>0</v>
      </c>
      <c r="Z55" s="97">
        <v>1</v>
      </c>
      <c r="AA55" s="101">
        <v>0</v>
      </c>
      <c r="AB55" s="101">
        <v>0</v>
      </c>
      <c r="AC55" s="101">
        <v>0</v>
      </c>
      <c r="AD55" s="101">
        <v>0</v>
      </c>
      <c r="AE55" s="101">
        <v>0</v>
      </c>
      <c r="AF55" s="101">
        <v>0</v>
      </c>
      <c r="AG55" s="97">
        <v>1</v>
      </c>
      <c r="AH55" s="101">
        <v>0</v>
      </c>
      <c r="AI55" s="101">
        <v>0</v>
      </c>
    </row>
    <row r="56" spans="1:35" ht="18" x14ac:dyDescent="0.4">
      <c r="A56" s="96" t="s">
        <v>282</v>
      </c>
      <c r="B56" s="101">
        <v>0</v>
      </c>
      <c r="C56" s="101">
        <v>0</v>
      </c>
      <c r="D56" s="101">
        <v>0</v>
      </c>
      <c r="E56" s="97">
        <v>1</v>
      </c>
      <c r="F56" s="101">
        <v>0</v>
      </c>
      <c r="G56" s="101">
        <v>0</v>
      </c>
      <c r="H56" s="96" t="s">
        <v>247</v>
      </c>
      <c r="I56" s="101">
        <v>0</v>
      </c>
      <c r="J56" s="101">
        <v>0</v>
      </c>
      <c r="K56" s="101">
        <v>0</v>
      </c>
      <c r="L56" s="97">
        <v>1</v>
      </c>
      <c r="M56" s="101">
        <v>0</v>
      </c>
      <c r="N56" s="101">
        <v>0</v>
      </c>
      <c r="O56" s="96" t="s">
        <v>326</v>
      </c>
      <c r="P56" s="101">
        <v>0</v>
      </c>
      <c r="Q56" s="101">
        <v>0</v>
      </c>
      <c r="R56" s="101">
        <v>0</v>
      </c>
      <c r="S56" s="97">
        <v>1</v>
      </c>
      <c r="T56" s="101">
        <v>0</v>
      </c>
      <c r="U56" s="101">
        <v>0</v>
      </c>
      <c r="V56" s="96" t="s">
        <v>269</v>
      </c>
      <c r="W56" s="101">
        <v>0</v>
      </c>
      <c r="X56" s="101">
        <v>0</v>
      </c>
      <c r="Y56" s="101">
        <v>0</v>
      </c>
      <c r="Z56" s="97">
        <v>1</v>
      </c>
      <c r="AA56" s="101">
        <v>0</v>
      </c>
      <c r="AB56" s="101">
        <v>0</v>
      </c>
      <c r="AC56" s="101">
        <v>0</v>
      </c>
      <c r="AD56" s="101">
        <v>0</v>
      </c>
      <c r="AE56" s="101">
        <v>0</v>
      </c>
      <c r="AF56" s="101">
        <v>0</v>
      </c>
      <c r="AG56" s="97">
        <v>1</v>
      </c>
      <c r="AH56" s="101">
        <v>0</v>
      </c>
      <c r="AI56" s="101">
        <v>0</v>
      </c>
    </row>
    <row r="57" spans="1:35" ht="36" x14ac:dyDescent="0.4">
      <c r="A57" s="96" t="s">
        <v>339</v>
      </c>
      <c r="B57" s="101">
        <v>0</v>
      </c>
      <c r="C57" s="101">
        <v>0</v>
      </c>
      <c r="D57" s="101">
        <v>0</v>
      </c>
      <c r="E57" s="97">
        <v>1</v>
      </c>
      <c r="F57" s="101">
        <v>0</v>
      </c>
      <c r="G57" s="101">
        <v>0</v>
      </c>
      <c r="H57" s="96" t="s">
        <v>340</v>
      </c>
      <c r="I57" s="101">
        <v>0</v>
      </c>
      <c r="J57" s="101">
        <v>0</v>
      </c>
      <c r="K57" s="101">
        <v>0</v>
      </c>
      <c r="L57" s="97">
        <v>1</v>
      </c>
      <c r="M57" s="101">
        <v>0</v>
      </c>
      <c r="N57" s="101">
        <v>0</v>
      </c>
      <c r="O57" s="96" t="s">
        <v>282</v>
      </c>
      <c r="P57" s="101">
        <v>0</v>
      </c>
      <c r="Q57" s="101">
        <v>0</v>
      </c>
      <c r="R57" s="101">
        <v>0</v>
      </c>
      <c r="S57" s="97">
        <v>1</v>
      </c>
      <c r="T57" s="101">
        <v>0</v>
      </c>
      <c r="U57" s="101">
        <v>0</v>
      </c>
      <c r="V57" s="96" t="s">
        <v>340</v>
      </c>
      <c r="W57" s="101">
        <v>0</v>
      </c>
      <c r="X57" s="101">
        <v>0</v>
      </c>
      <c r="Y57" s="101">
        <v>0</v>
      </c>
      <c r="Z57" s="97">
        <v>1</v>
      </c>
      <c r="AA57" s="101">
        <v>0</v>
      </c>
      <c r="AB57" s="101">
        <v>0</v>
      </c>
      <c r="AC57" s="96" t="s">
        <v>232</v>
      </c>
      <c r="AD57" s="101">
        <v>0</v>
      </c>
      <c r="AE57" s="101">
        <v>0</v>
      </c>
      <c r="AF57" s="101">
        <v>0</v>
      </c>
      <c r="AG57" s="97">
        <v>1</v>
      </c>
      <c r="AH57" s="101">
        <v>0</v>
      </c>
      <c r="AI57" s="101">
        <v>0</v>
      </c>
    </row>
    <row r="58" spans="1:35" ht="18" x14ac:dyDescent="0.4">
      <c r="A58" s="96" t="s">
        <v>269</v>
      </c>
      <c r="B58" s="101">
        <v>0</v>
      </c>
      <c r="C58" s="101">
        <v>0</v>
      </c>
      <c r="D58" s="101">
        <v>0</v>
      </c>
      <c r="E58" s="97">
        <v>1</v>
      </c>
      <c r="F58" s="101">
        <v>0</v>
      </c>
      <c r="G58" s="101">
        <v>0</v>
      </c>
      <c r="H58" s="96" t="s">
        <v>265</v>
      </c>
      <c r="I58" s="101">
        <v>0</v>
      </c>
      <c r="J58" s="101">
        <v>0</v>
      </c>
      <c r="K58" s="101">
        <v>0</v>
      </c>
      <c r="L58" s="97">
        <v>1</v>
      </c>
      <c r="M58" s="101">
        <v>0</v>
      </c>
      <c r="N58" s="101">
        <v>0</v>
      </c>
      <c r="O58" s="96" t="s">
        <v>215</v>
      </c>
      <c r="P58" s="101">
        <v>0</v>
      </c>
      <c r="Q58" s="101">
        <v>0</v>
      </c>
      <c r="R58" s="101">
        <v>0</v>
      </c>
      <c r="S58" s="97">
        <v>1</v>
      </c>
      <c r="T58" s="101">
        <v>0</v>
      </c>
      <c r="U58" s="101">
        <v>0</v>
      </c>
      <c r="V58" s="96" t="s">
        <v>225</v>
      </c>
      <c r="W58" s="101">
        <v>0</v>
      </c>
      <c r="X58" s="101">
        <v>0</v>
      </c>
      <c r="Y58" s="101">
        <v>0</v>
      </c>
      <c r="Z58" s="97">
        <v>1</v>
      </c>
      <c r="AA58" s="101">
        <v>0</v>
      </c>
      <c r="AB58" s="101">
        <v>0</v>
      </c>
      <c r="AC58" s="96" t="s">
        <v>335</v>
      </c>
      <c r="AD58" s="101">
        <v>0</v>
      </c>
      <c r="AE58" s="101">
        <v>0</v>
      </c>
      <c r="AF58" s="101">
        <v>0</v>
      </c>
      <c r="AG58" s="97">
        <v>1</v>
      </c>
      <c r="AH58" s="101">
        <v>0</v>
      </c>
      <c r="AI58" s="101">
        <v>0</v>
      </c>
    </row>
    <row r="59" spans="1:35" ht="36" x14ac:dyDescent="0.4">
      <c r="A59" s="96" t="s">
        <v>340</v>
      </c>
      <c r="B59" s="101">
        <v>0</v>
      </c>
      <c r="C59" s="101">
        <v>0</v>
      </c>
      <c r="D59" s="101">
        <v>0</v>
      </c>
      <c r="E59" s="97">
        <v>1</v>
      </c>
      <c r="F59" s="101">
        <v>0</v>
      </c>
      <c r="G59" s="101">
        <v>0</v>
      </c>
      <c r="H59" s="96" t="s">
        <v>245</v>
      </c>
      <c r="I59" s="101">
        <v>0</v>
      </c>
      <c r="J59" s="101">
        <v>0</v>
      </c>
      <c r="K59" s="101">
        <v>0</v>
      </c>
      <c r="L59" s="97">
        <v>1</v>
      </c>
      <c r="M59" s="101">
        <v>0</v>
      </c>
      <c r="N59" s="101">
        <v>0</v>
      </c>
      <c r="O59" s="96" t="s">
        <v>339</v>
      </c>
      <c r="P59" s="101">
        <v>0</v>
      </c>
      <c r="Q59" s="101">
        <v>0</v>
      </c>
      <c r="R59" s="101">
        <v>0</v>
      </c>
      <c r="S59" s="97">
        <v>1</v>
      </c>
      <c r="T59" s="101">
        <v>0</v>
      </c>
      <c r="U59" s="101">
        <v>0</v>
      </c>
      <c r="V59" s="96" t="s">
        <v>281</v>
      </c>
      <c r="W59" s="101">
        <v>0</v>
      </c>
      <c r="X59" s="101">
        <v>0</v>
      </c>
      <c r="Y59" s="101">
        <v>0</v>
      </c>
      <c r="Z59" s="97">
        <v>1</v>
      </c>
      <c r="AA59" s="101">
        <v>0</v>
      </c>
      <c r="AB59" s="101">
        <v>0</v>
      </c>
      <c r="AC59" s="96" t="s">
        <v>287</v>
      </c>
      <c r="AD59" s="101">
        <v>0</v>
      </c>
      <c r="AE59" s="101">
        <v>0</v>
      </c>
      <c r="AF59" s="101">
        <v>0</v>
      </c>
      <c r="AG59" s="97">
        <v>1</v>
      </c>
      <c r="AH59" s="101">
        <v>0</v>
      </c>
      <c r="AI59" s="101">
        <v>0</v>
      </c>
    </row>
    <row r="60" spans="1:35" ht="18" x14ac:dyDescent="0.4">
      <c r="A60" s="96" t="s">
        <v>225</v>
      </c>
      <c r="B60" s="101">
        <v>0</v>
      </c>
      <c r="C60" s="101">
        <v>0</v>
      </c>
      <c r="D60" s="101">
        <v>0</v>
      </c>
      <c r="E60" s="97">
        <v>1</v>
      </c>
      <c r="F60" s="101">
        <v>0</v>
      </c>
      <c r="G60" s="101">
        <v>0</v>
      </c>
      <c r="H60" s="96" t="s">
        <v>259</v>
      </c>
      <c r="I60" s="101">
        <v>0</v>
      </c>
      <c r="J60" s="101">
        <v>0</v>
      </c>
      <c r="K60" s="101">
        <v>0</v>
      </c>
      <c r="L60" s="97">
        <v>1</v>
      </c>
      <c r="M60" s="101">
        <v>0</v>
      </c>
      <c r="N60" s="101">
        <v>0</v>
      </c>
      <c r="O60" s="96" t="s">
        <v>269</v>
      </c>
      <c r="P60" s="101">
        <v>0</v>
      </c>
      <c r="Q60" s="101">
        <v>0</v>
      </c>
      <c r="R60" s="101">
        <v>0</v>
      </c>
      <c r="S60" s="97">
        <v>1</v>
      </c>
      <c r="T60" s="101">
        <v>0</v>
      </c>
      <c r="U60" s="101">
        <v>0</v>
      </c>
      <c r="V60" s="96" t="s">
        <v>307</v>
      </c>
      <c r="W60" s="101">
        <v>0</v>
      </c>
      <c r="X60" s="101">
        <v>0</v>
      </c>
      <c r="Y60" s="101">
        <v>0</v>
      </c>
      <c r="Z60" s="97">
        <v>1</v>
      </c>
      <c r="AA60" s="101">
        <v>0</v>
      </c>
      <c r="AB60" s="101">
        <v>0</v>
      </c>
      <c r="AC60" s="96" t="s">
        <v>302</v>
      </c>
      <c r="AD60" s="101">
        <v>0</v>
      </c>
      <c r="AE60" s="101">
        <v>0</v>
      </c>
      <c r="AF60" s="101">
        <v>0</v>
      </c>
      <c r="AG60" s="97">
        <v>1</v>
      </c>
      <c r="AH60" s="101">
        <v>0</v>
      </c>
      <c r="AI60" s="101">
        <v>0</v>
      </c>
    </row>
    <row r="61" spans="1:35" ht="18" x14ac:dyDescent="0.4">
      <c r="A61" s="96" t="s">
        <v>281</v>
      </c>
      <c r="B61" s="101">
        <v>0</v>
      </c>
      <c r="C61" s="101">
        <v>0</v>
      </c>
      <c r="D61" s="101">
        <v>0</v>
      </c>
      <c r="E61" s="97">
        <v>1</v>
      </c>
      <c r="F61" s="101">
        <v>0</v>
      </c>
      <c r="G61" s="101">
        <v>0</v>
      </c>
      <c r="H61" s="96" t="s">
        <v>225</v>
      </c>
      <c r="I61" s="101">
        <v>0</v>
      </c>
      <c r="J61" s="101">
        <v>0</v>
      </c>
      <c r="K61" s="101">
        <v>0</v>
      </c>
      <c r="L61" s="97">
        <v>1</v>
      </c>
      <c r="M61" s="101">
        <v>0</v>
      </c>
      <c r="N61" s="101">
        <v>0</v>
      </c>
      <c r="O61" s="96" t="s">
        <v>247</v>
      </c>
      <c r="P61" s="101">
        <v>0</v>
      </c>
      <c r="Q61" s="101">
        <v>0</v>
      </c>
      <c r="R61" s="101">
        <v>0</v>
      </c>
      <c r="S61" s="97">
        <v>1</v>
      </c>
      <c r="T61" s="101">
        <v>0</v>
      </c>
      <c r="U61" s="101">
        <v>0</v>
      </c>
      <c r="V61" s="96" t="s">
        <v>312</v>
      </c>
      <c r="W61" s="101">
        <v>0</v>
      </c>
      <c r="X61" s="101">
        <v>0</v>
      </c>
      <c r="Y61" s="101">
        <v>0</v>
      </c>
      <c r="Z61" s="97">
        <v>1</v>
      </c>
      <c r="AA61" s="101">
        <v>0</v>
      </c>
      <c r="AB61" s="101">
        <v>0</v>
      </c>
      <c r="AC61" s="96" t="s">
        <v>282</v>
      </c>
      <c r="AD61" s="101">
        <v>0</v>
      </c>
      <c r="AE61" s="101">
        <v>0</v>
      </c>
      <c r="AF61" s="101">
        <v>0</v>
      </c>
      <c r="AG61" s="97">
        <v>1</v>
      </c>
      <c r="AH61" s="101">
        <v>0</v>
      </c>
      <c r="AI61" s="101">
        <v>0</v>
      </c>
    </row>
    <row r="62" spans="1:35" ht="36" x14ac:dyDescent="0.4">
      <c r="A62" s="96" t="s">
        <v>307</v>
      </c>
      <c r="B62" s="101">
        <v>0</v>
      </c>
      <c r="C62" s="101">
        <v>0</v>
      </c>
      <c r="D62" s="101">
        <v>0</v>
      </c>
      <c r="E62" s="97">
        <v>1</v>
      </c>
      <c r="F62" s="101">
        <v>0</v>
      </c>
      <c r="G62" s="101">
        <v>0</v>
      </c>
      <c r="H62" s="96" t="s">
        <v>239</v>
      </c>
      <c r="I62" s="101">
        <v>0</v>
      </c>
      <c r="J62" s="101">
        <v>0</v>
      </c>
      <c r="K62" s="101">
        <v>0</v>
      </c>
      <c r="L62" s="97">
        <v>1</v>
      </c>
      <c r="M62" s="101">
        <v>0</v>
      </c>
      <c r="N62" s="101">
        <v>0</v>
      </c>
      <c r="O62" s="96" t="s">
        <v>340</v>
      </c>
      <c r="P62" s="101">
        <v>0</v>
      </c>
      <c r="Q62" s="101">
        <v>0</v>
      </c>
      <c r="R62" s="101">
        <v>0</v>
      </c>
      <c r="S62" s="97">
        <v>1</v>
      </c>
      <c r="T62" s="101">
        <v>0</v>
      </c>
      <c r="U62" s="101">
        <v>0</v>
      </c>
      <c r="V62" s="96" t="s">
        <v>301</v>
      </c>
      <c r="W62" s="101">
        <v>0</v>
      </c>
      <c r="X62" s="101">
        <v>0</v>
      </c>
      <c r="Y62" s="101">
        <v>0</v>
      </c>
      <c r="Z62" s="97">
        <v>1</v>
      </c>
      <c r="AA62" s="101">
        <v>0</v>
      </c>
      <c r="AB62" s="101">
        <v>0</v>
      </c>
      <c r="AC62" s="96" t="s">
        <v>215</v>
      </c>
      <c r="AD62" s="101">
        <v>0</v>
      </c>
      <c r="AE62" s="101">
        <v>0</v>
      </c>
      <c r="AF62" s="101">
        <v>0</v>
      </c>
      <c r="AG62" s="97">
        <v>1</v>
      </c>
      <c r="AH62" s="101">
        <v>0</v>
      </c>
      <c r="AI62" s="101">
        <v>0</v>
      </c>
    </row>
    <row r="63" spans="1:35" ht="36" x14ac:dyDescent="0.4">
      <c r="A63" s="96" t="s">
        <v>312</v>
      </c>
      <c r="B63" s="101">
        <v>0</v>
      </c>
      <c r="C63" s="101">
        <v>0</v>
      </c>
      <c r="D63" s="101">
        <v>0</v>
      </c>
      <c r="E63" s="97">
        <v>1</v>
      </c>
      <c r="F63" s="101">
        <v>0</v>
      </c>
      <c r="G63" s="101">
        <v>0</v>
      </c>
      <c r="H63" s="96" t="s">
        <v>281</v>
      </c>
      <c r="I63" s="101">
        <v>0</v>
      </c>
      <c r="J63" s="101">
        <v>0</v>
      </c>
      <c r="K63" s="101">
        <v>0</v>
      </c>
      <c r="L63" s="97">
        <v>1</v>
      </c>
      <c r="M63" s="101">
        <v>0</v>
      </c>
      <c r="N63" s="101">
        <v>0</v>
      </c>
      <c r="O63" s="96" t="s">
        <v>265</v>
      </c>
      <c r="P63" s="101">
        <v>0</v>
      </c>
      <c r="Q63" s="101">
        <v>0</v>
      </c>
      <c r="R63" s="101">
        <v>0</v>
      </c>
      <c r="S63" s="97">
        <v>1</v>
      </c>
      <c r="T63" s="101">
        <v>0</v>
      </c>
      <c r="U63" s="101">
        <v>0</v>
      </c>
      <c r="V63" s="96" t="s">
        <v>343</v>
      </c>
      <c r="W63" s="101">
        <v>0</v>
      </c>
      <c r="X63" s="101">
        <v>0</v>
      </c>
      <c r="Y63" s="101">
        <v>0</v>
      </c>
      <c r="Z63" s="97">
        <v>1</v>
      </c>
      <c r="AA63" s="101">
        <v>0</v>
      </c>
      <c r="AB63" s="101">
        <v>0</v>
      </c>
      <c r="AC63" s="96" t="s">
        <v>339</v>
      </c>
      <c r="AD63" s="101">
        <v>0</v>
      </c>
      <c r="AE63" s="101">
        <v>0</v>
      </c>
      <c r="AF63" s="101">
        <v>0</v>
      </c>
      <c r="AG63" s="97">
        <v>1</v>
      </c>
      <c r="AH63" s="101">
        <v>0</v>
      </c>
      <c r="AI63" s="101">
        <v>0</v>
      </c>
    </row>
    <row r="64" spans="1:35" ht="18" x14ac:dyDescent="0.4">
      <c r="A64" s="96" t="s">
        <v>301</v>
      </c>
      <c r="B64" s="101">
        <v>0</v>
      </c>
      <c r="C64" s="101">
        <v>0</v>
      </c>
      <c r="D64" s="101">
        <v>0</v>
      </c>
      <c r="E64" s="97">
        <v>1</v>
      </c>
      <c r="F64" s="101">
        <v>0</v>
      </c>
      <c r="G64" s="101">
        <v>0</v>
      </c>
      <c r="H64" s="96" t="s">
        <v>307</v>
      </c>
      <c r="I64" s="101">
        <v>0</v>
      </c>
      <c r="J64" s="101">
        <v>0</v>
      </c>
      <c r="K64" s="101">
        <v>0</v>
      </c>
      <c r="L64" s="97">
        <v>1</v>
      </c>
      <c r="M64" s="101">
        <v>0</v>
      </c>
      <c r="N64" s="101">
        <v>0</v>
      </c>
      <c r="O64" s="96" t="s">
        <v>245</v>
      </c>
      <c r="P64" s="101">
        <v>0</v>
      </c>
      <c r="Q64" s="101">
        <v>0</v>
      </c>
      <c r="R64" s="101">
        <v>0</v>
      </c>
      <c r="S64" s="97">
        <v>1</v>
      </c>
      <c r="T64" s="101">
        <v>0</v>
      </c>
      <c r="U64" s="101">
        <v>0</v>
      </c>
      <c r="V64" s="96" t="s">
        <v>344</v>
      </c>
      <c r="W64" s="101">
        <v>0</v>
      </c>
      <c r="X64" s="101">
        <v>0</v>
      </c>
      <c r="Y64" s="101">
        <v>0</v>
      </c>
      <c r="Z64" s="97">
        <v>1</v>
      </c>
      <c r="AA64" s="101">
        <v>0</v>
      </c>
      <c r="AB64" s="101">
        <v>0</v>
      </c>
      <c r="AC64" s="96" t="s">
        <v>247</v>
      </c>
      <c r="AD64" s="101">
        <v>0</v>
      </c>
      <c r="AE64" s="101">
        <v>0</v>
      </c>
      <c r="AF64" s="101">
        <v>0</v>
      </c>
      <c r="AG64" s="97">
        <v>1</v>
      </c>
      <c r="AH64" s="101">
        <v>0</v>
      </c>
      <c r="AI64" s="101">
        <v>0</v>
      </c>
    </row>
    <row r="65" spans="1:35" ht="18" x14ac:dyDescent="0.4">
      <c r="A65" s="96" t="s">
        <v>343</v>
      </c>
      <c r="B65" s="101">
        <v>0</v>
      </c>
      <c r="C65" s="101">
        <v>0</v>
      </c>
      <c r="D65" s="101">
        <v>0</v>
      </c>
      <c r="E65" s="97">
        <v>1</v>
      </c>
      <c r="F65" s="101">
        <v>0</v>
      </c>
      <c r="G65" s="101">
        <v>0</v>
      </c>
      <c r="H65" s="96" t="s">
        <v>312</v>
      </c>
      <c r="I65" s="101">
        <v>0</v>
      </c>
      <c r="J65" s="101">
        <v>0</v>
      </c>
      <c r="K65" s="101">
        <v>0</v>
      </c>
      <c r="L65" s="97">
        <v>1</v>
      </c>
      <c r="M65" s="101">
        <v>0</v>
      </c>
      <c r="N65" s="101">
        <v>0</v>
      </c>
      <c r="O65" s="96" t="s">
        <v>259</v>
      </c>
      <c r="P65" s="101">
        <v>0</v>
      </c>
      <c r="Q65" s="101">
        <v>0</v>
      </c>
      <c r="R65" s="101">
        <v>0</v>
      </c>
      <c r="S65" s="97">
        <v>1</v>
      </c>
      <c r="T65" s="101">
        <v>0</v>
      </c>
      <c r="U65" s="101">
        <v>0</v>
      </c>
      <c r="V65" s="96" t="s">
        <v>272</v>
      </c>
      <c r="W65" s="101">
        <v>0</v>
      </c>
      <c r="X65" s="101">
        <v>0</v>
      </c>
      <c r="Y65" s="101">
        <v>0</v>
      </c>
      <c r="Z65" s="97">
        <v>1</v>
      </c>
      <c r="AA65" s="101">
        <v>0</v>
      </c>
      <c r="AB65" s="101">
        <v>0</v>
      </c>
      <c r="AC65" s="96" t="s">
        <v>340</v>
      </c>
      <c r="AD65" s="101">
        <v>0</v>
      </c>
      <c r="AE65" s="101">
        <v>0</v>
      </c>
      <c r="AF65" s="101">
        <v>0</v>
      </c>
      <c r="AG65" s="97">
        <v>1</v>
      </c>
      <c r="AH65" s="101">
        <v>0</v>
      </c>
      <c r="AI65" s="101">
        <v>0</v>
      </c>
    </row>
    <row r="66" spans="1:35" ht="18" x14ac:dyDescent="0.4">
      <c r="A66" s="96" t="s">
        <v>344</v>
      </c>
      <c r="B66" s="101">
        <v>0</v>
      </c>
      <c r="C66" s="101">
        <v>0</v>
      </c>
      <c r="D66" s="101">
        <v>0</v>
      </c>
      <c r="E66" s="97">
        <v>1</v>
      </c>
      <c r="F66" s="101">
        <v>0</v>
      </c>
      <c r="G66" s="101">
        <v>0</v>
      </c>
      <c r="H66" s="96" t="s">
        <v>301</v>
      </c>
      <c r="I66" s="101">
        <v>0</v>
      </c>
      <c r="J66" s="101">
        <v>0</v>
      </c>
      <c r="K66" s="101">
        <v>0</v>
      </c>
      <c r="L66" s="97">
        <v>1</v>
      </c>
      <c r="M66" s="101">
        <v>0</v>
      </c>
      <c r="N66" s="101">
        <v>0</v>
      </c>
      <c r="O66" s="96" t="s">
        <v>225</v>
      </c>
      <c r="P66" s="101">
        <v>0</v>
      </c>
      <c r="Q66" s="101">
        <v>0</v>
      </c>
      <c r="R66" s="101">
        <v>0</v>
      </c>
      <c r="S66" s="97">
        <v>1</v>
      </c>
      <c r="T66" s="101">
        <v>0</v>
      </c>
      <c r="U66" s="101">
        <v>0</v>
      </c>
      <c r="V66" s="96" t="s">
        <v>345</v>
      </c>
      <c r="W66" s="101">
        <v>0</v>
      </c>
      <c r="X66" s="101">
        <v>0</v>
      </c>
      <c r="Y66" s="101">
        <v>0</v>
      </c>
      <c r="Z66" s="97">
        <v>1</v>
      </c>
      <c r="AA66" s="101">
        <v>0</v>
      </c>
      <c r="AB66" s="101">
        <v>0</v>
      </c>
      <c r="AC66" s="96" t="s">
        <v>265</v>
      </c>
      <c r="AD66" s="101">
        <v>0</v>
      </c>
      <c r="AE66" s="101">
        <v>0</v>
      </c>
      <c r="AF66" s="101">
        <v>0</v>
      </c>
      <c r="AG66" s="97">
        <v>1</v>
      </c>
      <c r="AH66" s="101">
        <v>0</v>
      </c>
      <c r="AI66" s="101">
        <v>0</v>
      </c>
    </row>
    <row r="67" spans="1:35" ht="36" x14ac:dyDescent="0.4">
      <c r="A67" s="96" t="s">
        <v>272</v>
      </c>
      <c r="B67" s="101">
        <v>0</v>
      </c>
      <c r="C67" s="101">
        <v>0</v>
      </c>
      <c r="D67" s="101">
        <v>0</v>
      </c>
      <c r="E67" s="97">
        <v>1</v>
      </c>
      <c r="F67" s="101">
        <v>0</v>
      </c>
      <c r="G67" s="101">
        <v>0</v>
      </c>
      <c r="H67" s="96" t="s">
        <v>343</v>
      </c>
      <c r="I67" s="101">
        <v>0</v>
      </c>
      <c r="J67" s="101">
        <v>0</v>
      </c>
      <c r="K67" s="101">
        <v>0</v>
      </c>
      <c r="L67" s="97">
        <v>1</v>
      </c>
      <c r="M67" s="101">
        <v>0</v>
      </c>
      <c r="N67" s="101">
        <v>0</v>
      </c>
      <c r="O67" s="96" t="s">
        <v>239</v>
      </c>
      <c r="P67" s="101">
        <v>0</v>
      </c>
      <c r="Q67" s="101">
        <v>0</v>
      </c>
      <c r="R67" s="101">
        <v>0</v>
      </c>
      <c r="S67" s="97">
        <v>1</v>
      </c>
      <c r="T67" s="101">
        <v>0</v>
      </c>
      <c r="U67" s="101">
        <v>0</v>
      </c>
      <c r="V67" s="96" t="s">
        <v>305</v>
      </c>
      <c r="W67" s="101">
        <v>0</v>
      </c>
      <c r="X67" s="101">
        <v>0</v>
      </c>
      <c r="Y67" s="101">
        <v>0</v>
      </c>
      <c r="Z67" s="97">
        <v>1</v>
      </c>
      <c r="AA67" s="101">
        <v>0</v>
      </c>
      <c r="AB67" s="101">
        <v>0</v>
      </c>
      <c r="AC67" s="96" t="s">
        <v>245</v>
      </c>
      <c r="AD67" s="101">
        <v>0</v>
      </c>
      <c r="AE67" s="101">
        <v>0</v>
      </c>
      <c r="AF67" s="101">
        <v>0</v>
      </c>
      <c r="AG67" s="97">
        <v>1</v>
      </c>
      <c r="AH67" s="101">
        <v>0</v>
      </c>
      <c r="AI67" s="101">
        <v>0</v>
      </c>
    </row>
    <row r="68" spans="1:35" ht="18" x14ac:dyDescent="0.4">
      <c r="A68" s="96" t="s">
        <v>345</v>
      </c>
      <c r="B68" s="101">
        <v>0</v>
      </c>
      <c r="C68" s="101">
        <v>0</v>
      </c>
      <c r="D68" s="101">
        <v>0</v>
      </c>
      <c r="E68" s="97">
        <v>1</v>
      </c>
      <c r="F68" s="101">
        <v>0</v>
      </c>
      <c r="G68" s="101">
        <v>0</v>
      </c>
      <c r="H68" s="96" t="s">
        <v>344</v>
      </c>
      <c r="I68" s="101">
        <v>0</v>
      </c>
      <c r="J68" s="101">
        <v>0</v>
      </c>
      <c r="K68" s="101">
        <v>0</v>
      </c>
      <c r="L68" s="97">
        <v>1</v>
      </c>
      <c r="M68" s="101">
        <v>0</v>
      </c>
      <c r="N68" s="101">
        <v>0</v>
      </c>
      <c r="O68" s="96" t="s">
        <v>281</v>
      </c>
      <c r="P68" s="101">
        <v>0</v>
      </c>
      <c r="Q68" s="101">
        <v>0</v>
      </c>
      <c r="R68" s="101">
        <v>0</v>
      </c>
      <c r="S68" s="97">
        <v>1</v>
      </c>
      <c r="T68" s="101">
        <v>0</v>
      </c>
      <c r="U68" s="101">
        <v>0</v>
      </c>
      <c r="V68" s="96" t="s">
        <v>290</v>
      </c>
      <c r="W68" s="101">
        <v>0</v>
      </c>
      <c r="X68" s="101">
        <v>0</v>
      </c>
      <c r="Y68" s="101">
        <v>0</v>
      </c>
      <c r="Z68" s="97">
        <v>1</v>
      </c>
      <c r="AA68" s="101">
        <v>0</v>
      </c>
      <c r="AB68" s="101">
        <v>0</v>
      </c>
      <c r="AC68" s="96" t="s">
        <v>259</v>
      </c>
      <c r="AD68" s="101">
        <v>0</v>
      </c>
      <c r="AE68" s="101">
        <v>0</v>
      </c>
      <c r="AF68" s="101">
        <v>0</v>
      </c>
      <c r="AG68" s="97">
        <v>1</v>
      </c>
      <c r="AH68" s="101">
        <v>0</v>
      </c>
      <c r="AI68" s="101">
        <v>0</v>
      </c>
    </row>
    <row r="69" spans="1:35" ht="36" x14ac:dyDescent="0.4">
      <c r="A69" s="96" t="s">
        <v>305</v>
      </c>
      <c r="B69" s="101">
        <v>0</v>
      </c>
      <c r="C69" s="101">
        <v>0</v>
      </c>
      <c r="D69" s="101">
        <v>0</v>
      </c>
      <c r="E69" s="97">
        <v>1</v>
      </c>
      <c r="F69" s="101">
        <v>0</v>
      </c>
      <c r="G69" s="101">
        <v>0</v>
      </c>
      <c r="H69" s="96" t="s">
        <v>345</v>
      </c>
      <c r="I69" s="101">
        <v>0</v>
      </c>
      <c r="J69" s="101">
        <v>0</v>
      </c>
      <c r="K69" s="101">
        <v>0</v>
      </c>
      <c r="L69" s="97">
        <v>1</v>
      </c>
      <c r="M69" s="101">
        <v>0</v>
      </c>
      <c r="N69" s="101">
        <v>0</v>
      </c>
      <c r="O69" s="96" t="s">
        <v>307</v>
      </c>
      <c r="P69" s="101">
        <v>0</v>
      </c>
      <c r="Q69" s="101">
        <v>0</v>
      </c>
      <c r="R69" s="101">
        <v>0</v>
      </c>
      <c r="S69" s="97">
        <v>1</v>
      </c>
      <c r="T69" s="101">
        <v>0</v>
      </c>
      <c r="U69" s="101">
        <v>0</v>
      </c>
      <c r="V69" s="96" t="s">
        <v>262</v>
      </c>
      <c r="W69" s="101">
        <v>0</v>
      </c>
      <c r="X69" s="101">
        <v>0</v>
      </c>
      <c r="Y69" s="101">
        <v>0</v>
      </c>
      <c r="Z69" s="97">
        <v>1</v>
      </c>
      <c r="AA69" s="101">
        <v>0</v>
      </c>
      <c r="AB69" s="101">
        <v>0</v>
      </c>
      <c r="AC69" s="96" t="s">
        <v>239</v>
      </c>
      <c r="AD69" s="101">
        <v>0</v>
      </c>
      <c r="AE69" s="101">
        <v>0</v>
      </c>
      <c r="AF69" s="101">
        <v>0</v>
      </c>
      <c r="AG69" s="97">
        <v>1</v>
      </c>
      <c r="AH69" s="101">
        <v>0</v>
      </c>
      <c r="AI69" s="101">
        <v>0</v>
      </c>
    </row>
    <row r="70" spans="1:35" ht="18" x14ac:dyDescent="0.4">
      <c r="A70" s="96" t="s">
        <v>290</v>
      </c>
      <c r="B70" s="101">
        <v>0</v>
      </c>
      <c r="C70" s="101">
        <v>0</v>
      </c>
      <c r="D70" s="101">
        <v>0</v>
      </c>
      <c r="E70" s="97">
        <v>1</v>
      </c>
      <c r="F70" s="101">
        <v>0</v>
      </c>
      <c r="G70" s="101">
        <v>0</v>
      </c>
      <c r="H70" s="96" t="s">
        <v>305</v>
      </c>
      <c r="I70" s="101">
        <v>0</v>
      </c>
      <c r="J70" s="101">
        <v>0</v>
      </c>
      <c r="K70" s="101">
        <v>0</v>
      </c>
      <c r="L70" s="97">
        <v>1</v>
      </c>
      <c r="M70" s="101">
        <v>0</v>
      </c>
      <c r="N70" s="101">
        <v>0</v>
      </c>
      <c r="O70" s="96" t="s">
        <v>312</v>
      </c>
      <c r="P70" s="101">
        <v>0</v>
      </c>
      <c r="Q70" s="101">
        <v>0</v>
      </c>
      <c r="R70" s="101">
        <v>0</v>
      </c>
      <c r="S70" s="97">
        <v>1</v>
      </c>
      <c r="T70" s="101">
        <v>0</v>
      </c>
      <c r="U70" s="101">
        <v>0</v>
      </c>
      <c r="V70" s="96" t="s">
        <v>347</v>
      </c>
      <c r="W70" s="101">
        <v>0</v>
      </c>
      <c r="X70" s="101">
        <v>0</v>
      </c>
      <c r="Y70" s="101">
        <v>0</v>
      </c>
      <c r="Z70" s="97">
        <v>1</v>
      </c>
      <c r="AA70" s="101">
        <v>0</v>
      </c>
      <c r="AB70" s="101">
        <v>0</v>
      </c>
      <c r="AC70" s="96" t="s">
        <v>281</v>
      </c>
      <c r="AD70" s="101">
        <v>0</v>
      </c>
      <c r="AE70" s="101">
        <v>0</v>
      </c>
      <c r="AF70" s="101">
        <v>0</v>
      </c>
      <c r="AG70" s="97">
        <v>1</v>
      </c>
      <c r="AH70" s="101">
        <v>0</v>
      </c>
      <c r="AI70" s="101">
        <v>0</v>
      </c>
    </row>
    <row r="71" spans="1:35" ht="18" x14ac:dyDescent="0.4">
      <c r="A71" s="96" t="s">
        <v>262</v>
      </c>
      <c r="B71" s="101">
        <v>0</v>
      </c>
      <c r="C71" s="101">
        <v>0</v>
      </c>
      <c r="D71" s="101">
        <v>0</v>
      </c>
      <c r="E71" s="97">
        <v>1</v>
      </c>
      <c r="F71" s="101">
        <v>0</v>
      </c>
      <c r="G71" s="101">
        <v>0</v>
      </c>
      <c r="H71" s="96" t="s">
        <v>290</v>
      </c>
      <c r="I71" s="101">
        <v>0</v>
      </c>
      <c r="J71" s="101">
        <v>0</v>
      </c>
      <c r="K71" s="101">
        <v>0</v>
      </c>
      <c r="L71" s="97">
        <v>1</v>
      </c>
      <c r="M71" s="101">
        <v>0</v>
      </c>
      <c r="N71" s="101">
        <v>0</v>
      </c>
      <c r="O71" s="96" t="s">
        <v>301</v>
      </c>
      <c r="P71" s="101">
        <v>0</v>
      </c>
      <c r="Q71" s="101">
        <v>0</v>
      </c>
      <c r="R71" s="101">
        <v>0</v>
      </c>
      <c r="S71" s="97">
        <v>1</v>
      </c>
      <c r="T71" s="101">
        <v>0</v>
      </c>
      <c r="U71" s="101">
        <v>0</v>
      </c>
      <c r="V71" s="96" t="s">
        <v>223</v>
      </c>
      <c r="W71" s="101">
        <v>0</v>
      </c>
      <c r="X71" s="101">
        <v>0</v>
      </c>
      <c r="Y71" s="101">
        <v>0</v>
      </c>
      <c r="Z71" s="97">
        <v>1</v>
      </c>
      <c r="AA71" s="101">
        <v>0</v>
      </c>
      <c r="AB71" s="101">
        <v>0</v>
      </c>
      <c r="AC71" s="96" t="s">
        <v>307</v>
      </c>
      <c r="AD71" s="101">
        <v>0</v>
      </c>
      <c r="AE71" s="101">
        <v>0</v>
      </c>
      <c r="AF71" s="101">
        <v>0</v>
      </c>
      <c r="AG71" s="97">
        <v>1</v>
      </c>
      <c r="AH71" s="101">
        <v>0</v>
      </c>
      <c r="AI71" s="101">
        <v>0</v>
      </c>
    </row>
    <row r="72" spans="1:35" ht="18" x14ac:dyDescent="0.4">
      <c r="A72" s="96" t="s">
        <v>347</v>
      </c>
      <c r="B72" s="101">
        <v>0</v>
      </c>
      <c r="C72" s="101">
        <v>0</v>
      </c>
      <c r="D72" s="101">
        <v>0</v>
      </c>
      <c r="E72" s="97">
        <v>1</v>
      </c>
      <c r="F72" s="101">
        <v>0</v>
      </c>
      <c r="G72" s="101">
        <v>0</v>
      </c>
      <c r="H72" s="96" t="s">
        <v>262</v>
      </c>
      <c r="I72" s="101">
        <v>0</v>
      </c>
      <c r="J72" s="101">
        <v>0</v>
      </c>
      <c r="K72" s="101">
        <v>0</v>
      </c>
      <c r="L72" s="97">
        <v>1</v>
      </c>
      <c r="M72" s="101">
        <v>0</v>
      </c>
      <c r="N72" s="101">
        <v>0</v>
      </c>
      <c r="O72" s="96" t="s">
        <v>343</v>
      </c>
      <c r="P72" s="101">
        <v>0</v>
      </c>
      <c r="Q72" s="101">
        <v>0</v>
      </c>
      <c r="R72" s="101">
        <v>0</v>
      </c>
      <c r="S72" s="97">
        <v>1</v>
      </c>
      <c r="T72" s="101">
        <v>0</v>
      </c>
      <c r="U72" s="101">
        <v>0</v>
      </c>
      <c r="V72" s="96" t="s">
        <v>270</v>
      </c>
      <c r="W72" s="101">
        <v>0</v>
      </c>
      <c r="X72" s="101">
        <v>0</v>
      </c>
      <c r="Y72" s="101">
        <v>0</v>
      </c>
      <c r="Z72" s="97">
        <v>1</v>
      </c>
      <c r="AA72" s="101">
        <v>0</v>
      </c>
      <c r="AB72" s="101">
        <v>0</v>
      </c>
      <c r="AC72" s="96" t="s">
        <v>343</v>
      </c>
      <c r="AD72" s="101">
        <v>0</v>
      </c>
      <c r="AE72" s="101">
        <v>0</v>
      </c>
      <c r="AF72" s="101">
        <v>0</v>
      </c>
      <c r="AG72" s="97">
        <v>1</v>
      </c>
      <c r="AH72" s="101">
        <v>0</v>
      </c>
      <c r="AI72" s="101">
        <v>0</v>
      </c>
    </row>
    <row r="73" spans="1:35" ht="18" x14ac:dyDescent="0.4">
      <c r="A73" s="96" t="s">
        <v>270</v>
      </c>
      <c r="B73" s="101">
        <v>0</v>
      </c>
      <c r="C73" s="101">
        <v>0</v>
      </c>
      <c r="D73" s="101">
        <v>0</v>
      </c>
      <c r="E73" s="97">
        <v>1</v>
      </c>
      <c r="F73" s="101">
        <v>0</v>
      </c>
      <c r="G73" s="101">
        <v>0</v>
      </c>
      <c r="H73" s="96" t="s">
        <v>347</v>
      </c>
      <c r="I73" s="101">
        <v>0</v>
      </c>
      <c r="J73" s="101">
        <v>0</v>
      </c>
      <c r="K73" s="101">
        <v>0</v>
      </c>
      <c r="L73" s="97">
        <v>1</v>
      </c>
      <c r="M73" s="101">
        <v>0</v>
      </c>
      <c r="N73" s="101">
        <v>0</v>
      </c>
      <c r="O73" s="96" t="s">
        <v>344</v>
      </c>
      <c r="P73" s="101">
        <v>0</v>
      </c>
      <c r="Q73" s="101">
        <v>0</v>
      </c>
      <c r="R73" s="101">
        <v>0</v>
      </c>
      <c r="S73" s="97">
        <v>1</v>
      </c>
      <c r="T73" s="101">
        <v>0</v>
      </c>
      <c r="U73" s="101">
        <v>0</v>
      </c>
      <c r="V73" s="96" t="s">
        <v>246</v>
      </c>
      <c r="W73" s="101">
        <v>0</v>
      </c>
      <c r="X73" s="101">
        <v>0</v>
      </c>
      <c r="Y73" s="101">
        <v>0</v>
      </c>
      <c r="Z73" s="97">
        <v>1</v>
      </c>
      <c r="AA73" s="101">
        <v>0</v>
      </c>
      <c r="AB73" s="101">
        <v>0</v>
      </c>
      <c r="AC73" s="96" t="s">
        <v>344</v>
      </c>
      <c r="AD73" s="101">
        <v>0</v>
      </c>
      <c r="AE73" s="101">
        <v>0</v>
      </c>
      <c r="AF73" s="101">
        <v>0</v>
      </c>
      <c r="AG73" s="97">
        <v>1</v>
      </c>
      <c r="AH73" s="101">
        <v>0</v>
      </c>
      <c r="AI73" s="101">
        <v>0</v>
      </c>
    </row>
    <row r="74" spans="1:35" ht="18" x14ac:dyDescent="0.4">
      <c r="A74" s="96" t="s">
        <v>246</v>
      </c>
      <c r="B74" s="101">
        <v>0</v>
      </c>
      <c r="C74" s="101">
        <v>0</v>
      </c>
      <c r="D74" s="101">
        <v>0</v>
      </c>
      <c r="E74" s="97">
        <v>1</v>
      </c>
      <c r="F74" s="101">
        <v>0</v>
      </c>
      <c r="G74" s="101">
        <v>0</v>
      </c>
      <c r="H74" s="96" t="s">
        <v>223</v>
      </c>
      <c r="I74" s="101">
        <v>0</v>
      </c>
      <c r="J74" s="101">
        <v>0</v>
      </c>
      <c r="K74" s="101">
        <v>0</v>
      </c>
      <c r="L74" s="97">
        <v>1</v>
      </c>
      <c r="M74" s="101">
        <v>0</v>
      </c>
      <c r="N74" s="101">
        <v>0</v>
      </c>
      <c r="O74" s="96" t="s">
        <v>272</v>
      </c>
      <c r="P74" s="101">
        <v>0</v>
      </c>
      <c r="Q74" s="101">
        <v>0</v>
      </c>
      <c r="R74" s="101">
        <v>0</v>
      </c>
      <c r="S74" s="97">
        <v>1</v>
      </c>
      <c r="T74" s="101">
        <v>0</v>
      </c>
      <c r="U74" s="101">
        <v>0</v>
      </c>
      <c r="V74" s="96" t="s">
        <v>252</v>
      </c>
      <c r="W74" s="101">
        <v>0</v>
      </c>
      <c r="X74" s="101">
        <v>0</v>
      </c>
      <c r="Y74" s="101">
        <v>0</v>
      </c>
      <c r="Z74" s="97">
        <v>1</v>
      </c>
      <c r="AA74" s="101">
        <v>0</v>
      </c>
      <c r="AB74" s="101">
        <v>0</v>
      </c>
      <c r="AC74" s="96" t="s">
        <v>272</v>
      </c>
      <c r="AD74" s="101">
        <v>0</v>
      </c>
      <c r="AE74" s="101">
        <v>0</v>
      </c>
      <c r="AF74" s="101">
        <v>0</v>
      </c>
      <c r="AG74" s="97">
        <v>1</v>
      </c>
      <c r="AH74" s="101">
        <v>0</v>
      </c>
      <c r="AI74" s="101">
        <v>0</v>
      </c>
    </row>
    <row r="75" spans="1:35" ht="18" x14ac:dyDescent="0.4">
      <c r="A75" s="96" t="s">
        <v>252</v>
      </c>
      <c r="B75" s="101">
        <v>0</v>
      </c>
      <c r="C75" s="101">
        <v>0</v>
      </c>
      <c r="D75" s="101">
        <v>0</v>
      </c>
      <c r="E75" s="97">
        <v>1</v>
      </c>
      <c r="F75" s="101">
        <v>0</v>
      </c>
      <c r="G75" s="101">
        <v>0</v>
      </c>
      <c r="H75" s="96" t="s">
        <v>218</v>
      </c>
      <c r="I75" s="101">
        <v>0</v>
      </c>
      <c r="J75" s="101">
        <v>0</v>
      </c>
      <c r="K75" s="101">
        <v>0</v>
      </c>
      <c r="L75" s="97">
        <v>1</v>
      </c>
      <c r="M75" s="101">
        <v>0</v>
      </c>
      <c r="N75" s="101">
        <v>0</v>
      </c>
      <c r="O75" s="96" t="s">
        <v>345</v>
      </c>
      <c r="P75" s="101">
        <v>0</v>
      </c>
      <c r="Q75" s="101">
        <v>0</v>
      </c>
      <c r="R75" s="101">
        <v>0</v>
      </c>
      <c r="S75" s="97">
        <v>1</v>
      </c>
      <c r="T75" s="101">
        <v>0</v>
      </c>
      <c r="U75" s="101">
        <v>0</v>
      </c>
      <c r="V75" s="96" t="s">
        <v>283</v>
      </c>
      <c r="W75" s="101">
        <v>0</v>
      </c>
      <c r="X75" s="101">
        <v>0</v>
      </c>
      <c r="Y75" s="101">
        <v>0</v>
      </c>
      <c r="Z75" s="97">
        <v>1</v>
      </c>
      <c r="AA75" s="101">
        <v>0</v>
      </c>
      <c r="AB75" s="101">
        <v>0</v>
      </c>
      <c r="AC75" s="96" t="s">
        <v>345</v>
      </c>
      <c r="AD75" s="101">
        <v>0</v>
      </c>
      <c r="AE75" s="101">
        <v>0</v>
      </c>
      <c r="AF75" s="101">
        <v>0</v>
      </c>
      <c r="AG75" s="97">
        <v>1</v>
      </c>
      <c r="AH75" s="101">
        <v>0</v>
      </c>
      <c r="AI75" s="101">
        <v>0</v>
      </c>
    </row>
    <row r="76" spans="1:35" ht="18" x14ac:dyDescent="0.4">
      <c r="A76" s="96" t="s">
        <v>283</v>
      </c>
      <c r="B76" s="101">
        <v>0</v>
      </c>
      <c r="C76" s="101">
        <v>0</v>
      </c>
      <c r="D76" s="101">
        <v>0</v>
      </c>
      <c r="E76" s="97">
        <v>1</v>
      </c>
      <c r="F76" s="101">
        <v>0</v>
      </c>
      <c r="G76" s="101">
        <v>0</v>
      </c>
      <c r="H76" s="96" t="s">
        <v>224</v>
      </c>
      <c r="I76" s="101">
        <v>0</v>
      </c>
      <c r="J76" s="101">
        <v>0</v>
      </c>
      <c r="K76" s="101">
        <v>0</v>
      </c>
      <c r="L76" s="97">
        <v>1</v>
      </c>
      <c r="M76" s="101">
        <v>0</v>
      </c>
      <c r="N76" s="101">
        <v>0</v>
      </c>
      <c r="O76" s="96" t="s">
        <v>305</v>
      </c>
      <c r="P76" s="101">
        <v>0</v>
      </c>
      <c r="Q76" s="101">
        <v>0</v>
      </c>
      <c r="R76" s="101">
        <v>0</v>
      </c>
      <c r="S76" s="97">
        <v>1</v>
      </c>
      <c r="T76" s="101">
        <v>0</v>
      </c>
      <c r="U76" s="101">
        <v>0</v>
      </c>
      <c r="V76" s="96" t="s">
        <v>231</v>
      </c>
      <c r="W76" s="101">
        <v>0</v>
      </c>
      <c r="X76" s="101">
        <v>0</v>
      </c>
      <c r="Y76" s="101">
        <v>0</v>
      </c>
      <c r="Z76" s="97">
        <v>1</v>
      </c>
      <c r="AA76" s="101">
        <v>0</v>
      </c>
      <c r="AB76" s="101">
        <v>0</v>
      </c>
      <c r="AC76" s="96" t="s">
        <v>290</v>
      </c>
      <c r="AD76" s="101">
        <v>0</v>
      </c>
      <c r="AE76" s="101">
        <v>0</v>
      </c>
      <c r="AF76" s="101">
        <v>0</v>
      </c>
      <c r="AG76" s="97">
        <v>1</v>
      </c>
      <c r="AH76" s="101">
        <v>0</v>
      </c>
      <c r="AI76" s="101">
        <v>0</v>
      </c>
    </row>
    <row r="77" spans="1:35" ht="18" x14ac:dyDescent="0.4">
      <c r="A77" s="96" t="s">
        <v>274</v>
      </c>
      <c r="B77" s="101">
        <v>0</v>
      </c>
      <c r="C77" s="101">
        <v>0</v>
      </c>
      <c r="D77" s="101">
        <v>0</v>
      </c>
      <c r="E77" s="97">
        <v>1</v>
      </c>
      <c r="F77" s="101">
        <v>0</v>
      </c>
      <c r="G77" s="101">
        <v>0</v>
      </c>
      <c r="H77" s="96" t="s">
        <v>234</v>
      </c>
      <c r="I77" s="101">
        <v>0</v>
      </c>
      <c r="J77" s="101">
        <v>0</v>
      </c>
      <c r="K77" s="101">
        <v>0</v>
      </c>
      <c r="L77" s="97">
        <v>1</v>
      </c>
      <c r="M77" s="101">
        <v>0</v>
      </c>
      <c r="N77" s="101">
        <v>0</v>
      </c>
      <c r="O77" s="96" t="s">
        <v>290</v>
      </c>
      <c r="P77" s="101">
        <v>0</v>
      </c>
      <c r="Q77" s="101">
        <v>0</v>
      </c>
      <c r="R77" s="101">
        <v>0</v>
      </c>
      <c r="S77" s="97">
        <v>1</v>
      </c>
      <c r="T77" s="101">
        <v>0</v>
      </c>
      <c r="U77" s="101">
        <v>0</v>
      </c>
      <c r="V77" s="96" t="s">
        <v>274</v>
      </c>
      <c r="W77" s="101">
        <v>0</v>
      </c>
      <c r="X77" s="101">
        <v>0</v>
      </c>
      <c r="Y77" s="101">
        <v>0</v>
      </c>
      <c r="Z77" s="97">
        <v>1</v>
      </c>
      <c r="AA77" s="101">
        <v>0</v>
      </c>
      <c r="AB77" s="101">
        <v>0</v>
      </c>
      <c r="AC77" s="96" t="s">
        <v>262</v>
      </c>
      <c r="AD77" s="101">
        <v>0</v>
      </c>
      <c r="AE77" s="101">
        <v>0</v>
      </c>
      <c r="AF77" s="101">
        <v>0</v>
      </c>
      <c r="AG77" s="97">
        <v>1</v>
      </c>
      <c r="AH77" s="101">
        <v>0</v>
      </c>
      <c r="AI77" s="101">
        <v>0</v>
      </c>
    </row>
    <row r="78" spans="1:35" ht="18" x14ac:dyDescent="0.4">
      <c r="A78" s="96" t="s">
        <v>219</v>
      </c>
      <c r="B78" s="101">
        <v>0</v>
      </c>
      <c r="C78" s="101">
        <v>0</v>
      </c>
      <c r="D78" s="101">
        <v>0</v>
      </c>
      <c r="E78" s="97">
        <v>1</v>
      </c>
      <c r="F78" s="101">
        <v>0</v>
      </c>
      <c r="G78" s="101">
        <v>0</v>
      </c>
      <c r="H78" s="96" t="s">
        <v>270</v>
      </c>
      <c r="I78" s="101">
        <v>0</v>
      </c>
      <c r="J78" s="101">
        <v>0</v>
      </c>
      <c r="K78" s="101">
        <v>0</v>
      </c>
      <c r="L78" s="97">
        <v>1</v>
      </c>
      <c r="M78" s="101">
        <v>0</v>
      </c>
      <c r="N78" s="101">
        <v>0</v>
      </c>
      <c r="O78" s="96" t="s">
        <v>262</v>
      </c>
      <c r="P78" s="101">
        <v>0</v>
      </c>
      <c r="Q78" s="101">
        <v>0</v>
      </c>
      <c r="R78" s="101">
        <v>0</v>
      </c>
      <c r="S78" s="97">
        <v>1</v>
      </c>
      <c r="T78" s="101">
        <v>0</v>
      </c>
      <c r="U78" s="101">
        <v>0</v>
      </c>
      <c r="V78" s="96" t="s">
        <v>219</v>
      </c>
      <c r="W78" s="101">
        <v>0</v>
      </c>
      <c r="X78" s="101">
        <v>0</v>
      </c>
      <c r="Y78" s="101">
        <v>0</v>
      </c>
      <c r="Z78" s="97">
        <v>1</v>
      </c>
      <c r="AA78" s="101">
        <v>0</v>
      </c>
      <c r="AB78" s="101">
        <v>0</v>
      </c>
      <c r="AC78" s="96" t="s">
        <v>347</v>
      </c>
      <c r="AD78" s="101">
        <v>0</v>
      </c>
      <c r="AE78" s="101">
        <v>0</v>
      </c>
      <c r="AF78" s="101">
        <v>0</v>
      </c>
      <c r="AG78" s="97">
        <v>1</v>
      </c>
      <c r="AH78" s="101">
        <v>0</v>
      </c>
      <c r="AI78" s="101">
        <v>0</v>
      </c>
    </row>
    <row r="79" spans="1:35" ht="18" x14ac:dyDescent="0.4">
      <c r="A79" s="96" t="s">
        <v>331</v>
      </c>
      <c r="B79" s="101">
        <v>0</v>
      </c>
      <c r="C79" s="101">
        <v>0</v>
      </c>
      <c r="D79" s="101">
        <v>0</v>
      </c>
      <c r="E79" s="97">
        <v>1</v>
      </c>
      <c r="F79" s="101">
        <v>0</v>
      </c>
      <c r="G79" s="101">
        <v>0</v>
      </c>
      <c r="H79" s="96" t="s">
        <v>283</v>
      </c>
      <c r="I79" s="101">
        <v>0</v>
      </c>
      <c r="J79" s="101">
        <v>0</v>
      </c>
      <c r="K79" s="101">
        <v>0</v>
      </c>
      <c r="L79" s="97">
        <v>1</v>
      </c>
      <c r="M79" s="101">
        <v>0</v>
      </c>
      <c r="N79" s="101">
        <v>0</v>
      </c>
      <c r="O79" s="96" t="s">
        <v>347</v>
      </c>
      <c r="P79" s="101">
        <v>0</v>
      </c>
      <c r="Q79" s="101">
        <v>0</v>
      </c>
      <c r="R79" s="101">
        <v>0</v>
      </c>
      <c r="S79" s="97">
        <v>1</v>
      </c>
      <c r="T79" s="101">
        <v>0</v>
      </c>
      <c r="U79" s="101">
        <v>0</v>
      </c>
      <c r="V79" s="96" t="s">
        <v>331</v>
      </c>
      <c r="W79" s="101">
        <v>0</v>
      </c>
      <c r="X79" s="101">
        <v>0</v>
      </c>
      <c r="Y79" s="101">
        <v>0</v>
      </c>
      <c r="Z79" s="97">
        <v>1</v>
      </c>
      <c r="AA79" s="101">
        <v>0</v>
      </c>
      <c r="AB79" s="101">
        <v>0</v>
      </c>
      <c r="AC79" s="96" t="s">
        <v>270</v>
      </c>
      <c r="AD79" s="101">
        <v>0</v>
      </c>
      <c r="AE79" s="101">
        <v>0</v>
      </c>
      <c r="AF79" s="101">
        <v>0</v>
      </c>
      <c r="AG79" s="97">
        <v>1</v>
      </c>
      <c r="AH79" s="101">
        <v>0</v>
      </c>
      <c r="AI79" s="101">
        <v>0</v>
      </c>
    </row>
    <row r="80" spans="1:35" ht="36" x14ac:dyDescent="0.4">
      <c r="A80" s="96" t="s">
        <v>348</v>
      </c>
      <c r="B80" s="101">
        <v>0</v>
      </c>
      <c r="C80" s="101">
        <v>0</v>
      </c>
      <c r="D80" s="101">
        <v>0</v>
      </c>
      <c r="E80" s="97">
        <v>1</v>
      </c>
      <c r="F80" s="101">
        <v>0</v>
      </c>
      <c r="G80" s="101">
        <v>0</v>
      </c>
      <c r="H80" s="96" t="s">
        <v>231</v>
      </c>
      <c r="I80" s="101">
        <v>0</v>
      </c>
      <c r="J80" s="101">
        <v>0</v>
      </c>
      <c r="K80" s="101">
        <v>0</v>
      </c>
      <c r="L80" s="97">
        <v>1</v>
      </c>
      <c r="M80" s="101">
        <v>0</v>
      </c>
      <c r="N80" s="101">
        <v>0</v>
      </c>
      <c r="O80" s="96" t="s">
        <v>223</v>
      </c>
      <c r="P80" s="101">
        <v>0</v>
      </c>
      <c r="Q80" s="101">
        <v>0</v>
      </c>
      <c r="R80" s="101">
        <v>0</v>
      </c>
      <c r="S80" s="97">
        <v>1</v>
      </c>
      <c r="T80" s="101">
        <v>0</v>
      </c>
      <c r="U80" s="101">
        <v>0</v>
      </c>
      <c r="V80" s="96" t="s">
        <v>348</v>
      </c>
      <c r="W80" s="101">
        <v>0</v>
      </c>
      <c r="X80" s="101">
        <v>0</v>
      </c>
      <c r="Y80" s="101">
        <v>0</v>
      </c>
      <c r="Z80" s="97">
        <v>1</v>
      </c>
      <c r="AA80" s="101">
        <v>0</v>
      </c>
      <c r="AB80" s="101">
        <v>0</v>
      </c>
      <c r="AC80" s="96" t="s">
        <v>283</v>
      </c>
      <c r="AD80" s="101">
        <v>0</v>
      </c>
      <c r="AE80" s="101">
        <v>0</v>
      </c>
      <c r="AF80" s="101">
        <v>0</v>
      </c>
      <c r="AG80" s="97">
        <v>1</v>
      </c>
      <c r="AH80" s="101">
        <v>0</v>
      </c>
      <c r="AI80" s="101">
        <v>0</v>
      </c>
    </row>
    <row r="81" spans="1:35" ht="18" x14ac:dyDescent="0.4">
      <c r="A81" s="96" t="s">
        <v>349</v>
      </c>
      <c r="B81" s="101">
        <v>0</v>
      </c>
      <c r="C81" s="101">
        <v>0</v>
      </c>
      <c r="D81" s="101">
        <v>0</v>
      </c>
      <c r="E81" s="97">
        <v>1</v>
      </c>
      <c r="F81" s="101">
        <v>0</v>
      </c>
      <c r="G81" s="101">
        <v>0</v>
      </c>
      <c r="H81" s="96" t="s">
        <v>274</v>
      </c>
      <c r="I81" s="101">
        <v>0</v>
      </c>
      <c r="J81" s="101">
        <v>0</v>
      </c>
      <c r="K81" s="101">
        <v>0</v>
      </c>
      <c r="L81" s="97">
        <v>1</v>
      </c>
      <c r="M81" s="101">
        <v>0</v>
      </c>
      <c r="N81" s="101">
        <v>0</v>
      </c>
      <c r="O81" s="96" t="s">
        <v>218</v>
      </c>
      <c r="P81" s="101">
        <v>0</v>
      </c>
      <c r="Q81" s="101">
        <v>0</v>
      </c>
      <c r="R81" s="101">
        <v>0</v>
      </c>
      <c r="S81" s="97">
        <v>1</v>
      </c>
      <c r="T81" s="101">
        <v>0</v>
      </c>
      <c r="U81" s="101">
        <v>0</v>
      </c>
      <c r="V81" s="96" t="s">
        <v>349</v>
      </c>
      <c r="W81" s="101">
        <v>0</v>
      </c>
      <c r="X81" s="101">
        <v>0</v>
      </c>
      <c r="Y81" s="101">
        <v>0</v>
      </c>
      <c r="Z81" s="97">
        <v>1</v>
      </c>
      <c r="AA81" s="101">
        <v>0</v>
      </c>
      <c r="AB81" s="101">
        <v>0</v>
      </c>
      <c r="AC81" s="96" t="s">
        <v>231</v>
      </c>
      <c r="AD81" s="101">
        <v>0</v>
      </c>
      <c r="AE81" s="101">
        <v>0</v>
      </c>
      <c r="AF81" s="101">
        <v>0</v>
      </c>
      <c r="AG81" s="97">
        <v>1</v>
      </c>
      <c r="AH81" s="101">
        <v>0</v>
      </c>
      <c r="AI81" s="101">
        <v>0</v>
      </c>
    </row>
    <row r="82" spans="1:35" ht="36" x14ac:dyDescent="0.4">
      <c r="A82" s="96" t="s">
        <v>228</v>
      </c>
      <c r="B82" s="101">
        <v>0</v>
      </c>
      <c r="C82" s="101">
        <v>0</v>
      </c>
      <c r="D82" s="101">
        <v>0</v>
      </c>
      <c r="E82" s="97">
        <v>1</v>
      </c>
      <c r="F82" s="101">
        <v>0</v>
      </c>
      <c r="G82" s="101">
        <v>0</v>
      </c>
      <c r="H82" s="96" t="s">
        <v>331</v>
      </c>
      <c r="I82" s="101">
        <v>0</v>
      </c>
      <c r="J82" s="101">
        <v>0</v>
      </c>
      <c r="K82" s="101">
        <v>0</v>
      </c>
      <c r="L82" s="97">
        <v>1</v>
      </c>
      <c r="M82" s="101">
        <v>0</v>
      </c>
      <c r="N82" s="101">
        <v>0</v>
      </c>
      <c r="O82" s="96" t="s">
        <v>224</v>
      </c>
      <c r="P82" s="101">
        <v>0</v>
      </c>
      <c r="Q82" s="101">
        <v>0</v>
      </c>
      <c r="R82" s="101">
        <v>0</v>
      </c>
      <c r="S82" s="97">
        <v>1</v>
      </c>
      <c r="T82" s="101">
        <v>0</v>
      </c>
      <c r="U82" s="101">
        <v>0</v>
      </c>
      <c r="V82" s="96" t="s">
        <v>228</v>
      </c>
      <c r="W82" s="101">
        <v>0</v>
      </c>
      <c r="X82" s="101">
        <v>0</v>
      </c>
      <c r="Y82" s="101">
        <v>0</v>
      </c>
      <c r="Z82" s="97">
        <v>1</v>
      </c>
      <c r="AA82" s="101">
        <v>0</v>
      </c>
      <c r="AB82" s="101">
        <v>0</v>
      </c>
      <c r="AC82" s="96" t="s">
        <v>348</v>
      </c>
      <c r="AD82" s="101">
        <v>0</v>
      </c>
      <c r="AE82" s="101">
        <v>0</v>
      </c>
      <c r="AF82" s="101">
        <v>0</v>
      </c>
      <c r="AG82" s="97">
        <v>1</v>
      </c>
      <c r="AH82" s="101">
        <v>0</v>
      </c>
      <c r="AI82" s="101">
        <v>0</v>
      </c>
    </row>
    <row r="83" spans="1:35" ht="36" x14ac:dyDescent="0.4">
      <c r="A83" s="96" t="s">
        <v>350</v>
      </c>
      <c r="B83" s="101">
        <v>0</v>
      </c>
      <c r="C83" s="101">
        <v>0</v>
      </c>
      <c r="D83" s="101">
        <v>0</v>
      </c>
      <c r="E83" s="97">
        <v>1</v>
      </c>
      <c r="F83" s="101">
        <v>0</v>
      </c>
      <c r="G83" s="101">
        <v>0</v>
      </c>
      <c r="H83" s="96" t="s">
        <v>348</v>
      </c>
      <c r="I83" s="101">
        <v>0</v>
      </c>
      <c r="J83" s="101">
        <v>0</v>
      </c>
      <c r="K83" s="101">
        <v>0</v>
      </c>
      <c r="L83" s="97">
        <v>1</v>
      </c>
      <c r="M83" s="101">
        <v>0</v>
      </c>
      <c r="N83" s="101">
        <v>0</v>
      </c>
      <c r="O83" s="96" t="s">
        <v>234</v>
      </c>
      <c r="P83" s="101">
        <v>0</v>
      </c>
      <c r="Q83" s="101">
        <v>0</v>
      </c>
      <c r="R83" s="101">
        <v>0</v>
      </c>
      <c r="S83" s="97">
        <v>1</v>
      </c>
      <c r="T83" s="101">
        <v>0</v>
      </c>
      <c r="U83" s="101">
        <v>0</v>
      </c>
      <c r="V83" s="96" t="s">
        <v>350</v>
      </c>
      <c r="W83" s="101">
        <v>0</v>
      </c>
      <c r="X83" s="101">
        <v>0</v>
      </c>
      <c r="Y83" s="101">
        <v>0</v>
      </c>
      <c r="Z83" s="97">
        <v>1</v>
      </c>
      <c r="AA83" s="101">
        <v>0</v>
      </c>
      <c r="AB83" s="101">
        <v>0</v>
      </c>
      <c r="AC83" s="96" t="s">
        <v>349</v>
      </c>
      <c r="AD83" s="101">
        <v>0</v>
      </c>
      <c r="AE83" s="101">
        <v>0</v>
      </c>
      <c r="AF83" s="101">
        <v>0</v>
      </c>
      <c r="AG83" s="97">
        <v>1</v>
      </c>
      <c r="AH83" s="101">
        <v>0</v>
      </c>
      <c r="AI83" s="101">
        <v>0</v>
      </c>
    </row>
    <row r="84" spans="1:35" ht="18" x14ac:dyDescent="0.4">
      <c r="A84" s="96" t="s">
        <v>256</v>
      </c>
      <c r="B84" s="101">
        <v>0</v>
      </c>
      <c r="C84" s="101">
        <v>0</v>
      </c>
      <c r="D84" s="101">
        <v>0</v>
      </c>
      <c r="E84" s="97">
        <v>1</v>
      </c>
      <c r="F84" s="101">
        <v>0</v>
      </c>
      <c r="G84" s="101">
        <v>0</v>
      </c>
      <c r="H84" s="96" t="s">
        <v>349</v>
      </c>
      <c r="I84" s="101">
        <v>0</v>
      </c>
      <c r="J84" s="101">
        <v>0</v>
      </c>
      <c r="K84" s="101">
        <v>0</v>
      </c>
      <c r="L84" s="97">
        <v>1</v>
      </c>
      <c r="M84" s="101">
        <v>0</v>
      </c>
      <c r="N84" s="101">
        <v>0</v>
      </c>
      <c r="O84" s="96" t="s">
        <v>270</v>
      </c>
      <c r="P84" s="101">
        <v>0</v>
      </c>
      <c r="Q84" s="101">
        <v>0</v>
      </c>
      <c r="R84" s="101">
        <v>0</v>
      </c>
      <c r="S84" s="97">
        <v>1</v>
      </c>
      <c r="T84" s="101">
        <v>0</v>
      </c>
      <c r="U84" s="101">
        <v>0</v>
      </c>
      <c r="V84" s="96" t="s">
        <v>256</v>
      </c>
      <c r="W84" s="101">
        <v>0</v>
      </c>
      <c r="X84" s="101">
        <v>0</v>
      </c>
      <c r="Y84" s="101">
        <v>0</v>
      </c>
      <c r="Z84" s="97">
        <v>1</v>
      </c>
      <c r="AA84" s="101">
        <v>0</v>
      </c>
      <c r="AB84" s="101">
        <v>0</v>
      </c>
      <c r="AC84" s="96" t="s">
        <v>228</v>
      </c>
      <c r="AD84" s="101">
        <v>0</v>
      </c>
      <c r="AE84" s="101">
        <v>0</v>
      </c>
      <c r="AF84" s="101">
        <v>0</v>
      </c>
      <c r="AG84" s="97">
        <v>1</v>
      </c>
      <c r="AH84" s="101">
        <v>0</v>
      </c>
      <c r="AI84" s="101">
        <v>0</v>
      </c>
    </row>
    <row r="85" spans="1:35" ht="18" x14ac:dyDescent="0.4">
      <c r="A85" s="96" t="s">
        <v>315</v>
      </c>
      <c r="B85" s="101">
        <v>0</v>
      </c>
      <c r="C85" s="101">
        <v>0</v>
      </c>
      <c r="D85" s="101">
        <v>0</v>
      </c>
      <c r="E85" s="97">
        <v>1</v>
      </c>
      <c r="F85" s="101">
        <v>0</v>
      </c>
      <c r="G85" s="101">
        <v>0</v>
      </c>
      <c r="H85" s="96" t="s">
        <v>228</v>
      </c>
      <c r="I85" s="101">
        <v>0</v>
      </c>
      <c r="J85" s="101">
        <v>0</v>
      </c>
      <c r="K85" s="101">
        <v>0</v>
      </c>
      <c r="L85" s="97">
        <v>1</v>
      </c>
      <c r="M85" s="101">
        <v>0</v>
      </c>
      <c r="N85" s="101">
        <v>0</v>
      </c>
      <c r="O85" s="96" t="s">
        <v>231</v>
      </c>
      <c r="P85" s="101">
        <v>0</v>
      </c>
      <c r="Q85" s="101">
        <v>0</v>
      </c>
      <c r="R85" s="101">
        <v>0</v>
      </c>
      <c r="S85" s="97">
        <v>1</v>
      </c>
      <c r="T85" s="101">
        <v>0</v>
      </c>
      <c r="U85" s="101">
        <v>0</v>
      </c>
      <c r="V85" s="96" t="s">
        <v>315</v>
      </c>
      <c r="W85" s="101">
        <v>0</v>
      </c>
      <c r="X85" s="101">
        <v>0</v>
      </c>
      <c r="Y85" s="101">
        <v>0</v>
      </c>
      <c r="Z85" s="97">
        <v>1</v>
      </c>
      <c r="AA85" s="101">
        <v>0</v>
      </c>
      <c r="AB85" s="101">
        <v>0</v>
      </c>
      <c r="AC85" s="96" t="s">
        <v>350</v>
      </c>
      <c r="AD85" s="101">
        <v>0</v>
      </c>
      <c r="AE85" s="101">
        <v>0</v>
      </c>
      <c r="AF85" s="101">
        <v>0</v>
      </c>
      <c r="AG85" s="97">
        <v>1</v>
      </c>
      <c r="AH85" s="101">
        <v>0</v>
      </c>
      <c r="AI85" s="101">
        <v>0</v>
      </c>
    </row>
    <row r="86" spans="1:35" ht="18" x14ac:dyDescent="0.4">
      <c r="A86" s="96" t="s">
        <v>351</v>
      </c>
      <c r="B86" s="101">
        <v>0</v>
      </c>
      <c r="C86" s="101">
        <v>0</v>
      </c>
      <c r="D86" s="101">
        <v>0</v>
      </c>
      <c r="E86" s="97">
        <v>1</v>
      </c>
      <c r="F86" s="101">
        <v>0</v>
      </c>
      <c r="G86" s="101">
        <v>0</v>
      </c>
      <c r="H86" s="96" t="s">
        <v>350</v>
      </c>
      <c r="I86" s="101">
        <v>0</v>
      </c>
      <c r="J86" s="101">
        <v>0</v>
      </c>
      <c r="K86" s="101">
        <v>0</v>
      </c>
      <c r="L86" s="97">
        <v>1</v>
      </c>
      <c r="M86" s="101">
        <v>0</v>
      </c>
      <c r="N86" s="101">
        <v>0</v>
      </c>
      <c r="O86" s="96" t="s">
        <v>274</v>
      </c>
      <c r="P86" s="101">
        <v>0</v>
      </c>
      <c r="Q86" s="101">
        <v>0</v>
      </c>
      <c r="R86" s="101">
        <v>0</v>
      </c>
      <c r="S86" s="97">
        <v>1</v>
      </c>
      <c r="T86" s="101">
        <v>0</v>
      </c>
      <c r="U86" s="101">
        <v>0</v>
      </c>
      <c r="V86" s="96" t="s">
        <v>351</v>
      </c>
      <c r="W86" s="101">
        <v>0</v>
      </c>
      <c r="X86" s="101">
        <v>0</v>
      </c>
      <c r="Y86" s="101">
        <v>0</v>
      </c>
      <c r="Z86" s="97">
        <v>1</v>
      </c>
      <c r="AA86" s="101">
        <v>0</v>
      </c>
      <c r="AB86" s="101">
        <v>0</v>
      </c>
      <c r="AC86" s="96" t="s">
        <v>256</v>
      </c>
      <c r="AD86" s="101">
        <v>0</v>
      </c>
      <c r="AE86" s="101">
        <v>0</v>
      </c>
      <c r="AF86" s="101">
        <v>0</v>
      </c>
      <c r="AG86" s="97">
        <v>1</v>
      </c>
      <c r="AH86" s="101">
        <v>0</v>
      </c>
      <c r="AI86" s="101">
        <v>0</v>
      </c>
    </row>
    <row r="87" spans="1:35" ht="18" x14ac:dyDescent="0.4">
      <c r="A87" s="96" t="s">
        <v>240</v>
      </c>
      <c r="B87" s="101">
        <v>0</v>
      </c>
      <c r="C87" s="101">
        <v>0</v>
      </c>
      <c r="D87" s="101">
        <v>0</v>
      </c>
      <c r="E87" s="97">
        <v>1</v>
      </c>
      <c r="F87" s="101">
        <v>0</v>
      </c>
      <c r="G87" s="101">
        <v>0</v>
      </c>
      <c r="H87" s="96" t="s">
        <v>256</v>
      </c>
      <c r="I87" s="101">
        <v>0</v>
      </c>
      <c r="J87" s="101">
        <v>0</v>
      </c>
      <c r="K87" s="101">
        <v>0</v>
      </c>
      <c r="L87" s="97">
        <v>1</v>
      </c>
      <c r="M87" s="101">
        <v>0</v>
      </c>
      <c r="N87" s="101">
        <v>0</v>
      </c>
      <c r="O87" s="96" t="s">
        <v>331</v>
      </c>
      <c r="P87" s="101">
        <v>0</v>
      </c>
      <c r="Q87" s="101">
        <v>0</v>
      </c>
      <c r="R87" s="101">
        <v>0</v>
      </c>
      <c r="S87" s="97">
        <v>1</v>
      </c>
      <c r="T87" s="101">
        <v>0</v>
      </c>
      <c r="U87" s="101">
        <v>0</v>
      </c>
      <c r="V87" s="96" t="s">
        <v>240</v>
      </c>
      <c r="W87" s="101">
        <v>0</v>
      </c>
      <c r="X87" s="101">
        <v>0</v>
      </c>
      <c r="Y87" s="101">
        <v>0</v>
      </c>
      <c r="Z87" s="97">
        <v>1</v>
      </c>
      <c r="AA87" s="101">
        <v>0</v>
      </c>
      <c r="AB87" s="101">
        <v>0</v>
      </c>
      <c r="AC87" s="96" t="s">
        <v>351</v>
      </c>
      <c r="AD87" s="101">
        <v>0</v>
      </c>
      <c r="AE87" s="101">
        <v>0</v>
      </c>
      <c r="AF87" s="101">
        <v>0</v>
      </c>
      <c r="AG87" s="97">
        <v>1</v>
      </c>
      <c r="AH87" s="101">
        <v>0</v>
      </c>
      <c r="AI87" s="101">
        <v>0</v>
      </c>
    </row>
    <row r="88" spans="1:35" ht="36" x14ac:dyDescent="0.4">
      <c r="A88" s="96" t="s">
        <v>354</v>
      </c>
      <c r="B88" s="101">
        <v>0</v>
      </c>
      <c r="C88" s="101">
        <v>0</v>
      </c>
      <c r="D88" s="101">
        <v>0</v>
      </c>
      <c r="E88" s="97">
        <v>1</v>
      </c>
      <c r="F88" s="101">
        <v>0</v>
      </c>
      <c r="G88" s="101">
        <v>0</v>
      </c>
      <c r="H88" s="96" t="s">
        <v>315</v>
      </c>
      <c r="I88" s="101">
        <v>0</v>
      </c>
      <c r="J88" s="101">
        <v>0</v>
      </c>
      <c r="K88" s="101">
        <v>0</v>
      </c>
      <c r="L88" s="97">
        <v>1</v>
      </c>
      <c r="M88" s="101">
        <v>0</v>
      </c>
      <c r="N88" s="101">
        <v>0</v>
      </c>
      <c r="O88" s="96" t="s">
        <v>348</v>
      </c>
      <c r="P88" s="101">
        <v>0</v>
      </c>
      <c r="Q88" s="101">
        <v>0</v>
      </c>
      <c r="R88" s="101">
        <v>0</v>
      </c>
      <c r="S88" s="97">
        <v>1</v>
      </c>
      <c r="T88" s="101">
        <v>0</v>
      </c>
      <c r="U88" s="101">
        <v>0</v>
      </c>
      <c r="V88" s="96" t="s">
        <v>354</v>
      </c>
      <c r="W88" s="101">
        <v>0</v>
      </c>
      <c r="X88" s="101">
        <v>0</v>
      </c>
      <c r="Y88" s="101">
        <v>0</v>
      </c>
      <c r="Z88" s="97">
        <v>1</v>
      </c>
      <c r="AA88" s="101">
        <v>0</v>
      </c>
      <c r="AB88" s="101">
        <v>0</v>
      </c>
      <c r="AC88" s="96" t="s">
        <v>240</v>
      </c>
      <c r="AD88" s="101">
        <v>0</v>
      </c>
      <c r="AE88" s="101">
        <v>0</v>
      </c>
      <c r="AF88" s="101">
        <v>0</v>
      </c>
      <c r="AG88" s="97">
        <v>1</v>
      </c>
      <c r="AH88" s="101">
        <v>0</v>
      </c>
      <c r="AI88" s="101">
        <v>0</v>
      </c>
    </row>
    <row r="89" spans="1:35" ht="18" x14ac:dyDescent="0.4">
      <c r="A89" s="96" t="s">
        <v>216</v>
      </c>
      <c r="B89" s="101">
        <v>0</v>
      </c>
      <c r="C89" s="101">
        <v>0</v>
      </c>
      <c r="D89" s="101">
        <v>0</v>
      </c>
      <c r="E89" s="97">
        <v>1</v>
      </c>
      <c r="F89" s="101">
        <v>0</v>
      </c>
      <c r="G89" s="101">
        <v>0</v>
      </c>
      <c r="H89" s="96" t="s">
        <v>351</v>
      </c>
      <c r="I89" s="101">
        <v>0</v>
      </c>
      <c r="J89" s="101">
        <v>0</v>
      </c>
      <c r="K89" s="101">
        <v>0</v>
      </c>
      <c r="L89" s="97">
        <v>1</v>
      </c>
      <c r="M89" s="101">
        <v>0</v>
      </c>
      <c r="N89" s="101">
        <v>0</v>
      </c>
      <c r="O89" s="96" t="s">
        <v>349</v>
      </c>
      <c r="P89" s="101">
        <v>0</v>
      </c>
      <c r="Q89" s="101">
        <v>0</v>
      </c>
      <c r="R89" s="101">
        <v>0</v>
      </c>
      <c r="S89" s="97">
        <v>1</v>
      </c>
      <c r="T89" s="101">
        <v>0</v>
      </c>
      <c r="U89" s="101">
        <v>0</v>
      </c>
      <c r="V89" s="96" t="s">
        <v>216</v>
      </c>
      <c r="W89" s="101">
        <v>0</v>
      </c>
      <c r="X89" s="101">
        <v>0</v>
      </c>
      <c r="Y89" s="101">
        <v>0</v>
      </c>
      <c r="Z89" s="97">
        <v>1</v>
      </c>
      <c r="AA89" s="101">
        <v>0</v>
      </c>
      <c r="AB89" s="101">
        <v>0</v>
      </c>
      <c r="AC89" s="96" t="s">
        <v>354</v>
      </c>
      <c r="AD89" s="101">
        <v>0</v>
      </c>
      <c r="AE89" s="101">
        <v>0</v>
      </c>
      <c r="AF89" s="101">
        <v>0</v>
      </c>
      <c r="AG89" s="97">
        <v>1</v>
      </c>
      <c r="AH89" s="101">
        <v>0</v>
      </c>
      <c r="AI89" s="101">
        <v>0</v>
      </c>
    </row>
    <row r="90" spans="1:35" ht="18" x14ac:dyDescent="0.4">
      <c r="A90" s="96" t="s">
        <v>355</v>
      </c>
      <c r="B90" s="101">
        <v>0</v>
      </c>
      <c r="C90" s="101">
        <v>0</v>
      </c>
      <c r="D90" s="101">
        <v>0</v>
      </c>
      <c r="E90" s="97">
        <v>1</v>
      </c>
      <c r="F90" s="101">
        <v>0</v>
      </c>
      <c r="G90" s="101">
        <v>0</v>
      </c>
      <c r="H90" s="96" t="s">
        <v>354</v>
      </c>
      <c r="I90" s="101">
        <v>0</v>
      </c>
      <c r="J90" s="101">
        <v>0</v>
      </c>
      <c r="K90" s="101">
        <v>0</v>
      </c>
      <c r="L90" s="97">
        <v>1</v>
      </c>
      <c r="M90" s="101">
        <v>0</v>
      </c>
      <c r="N90" s="101">
        <v>0</v>
      </c>
      <c r="O90" s="96" t="s">
        <v>228</v>
      </c>
      <c r="P90" s="101">
        <v>0</v>
      </c>
      <c r="Q90" s="101">
        <v>0</v>
      </c>
      <c r="R90" s="101">
        <v>0</v>
      </c>
      <c r="S90" s="97">
        <v>1</v>
      </c>
      <c r="T90" s="101">
        <v>0</v>
      </c>
      <c r="U90" s="101">
        <v>0</v>
      </c>
      <c r="V90" s="96" t="s">
        <v>355</v>
      </c>
      <c r="W90" s="101">
        <v>0</v>
      </c>
      <c r="X90" s="101">
        <v>0</v>
      </c>
      <c r="Y90" s="101">
        <v>0</v>
      </c>
      <c r="Z90" s="97">
        <v>1</v>
      </c>
      <c r="AA90" s="101">
        <v>0</v>
      </c>
      <c r="AB90" s="101">
        <v>0</v>
      </c>
      <c r="AC90" s="96" t="s">
        <v>216</v>
      </c>
      <c r="AD90" s="101">
        <v>0</v>
      </c>
      <c r="AE90" s="101">
        <v>0</v>
      </c>
      <c r="AF90" s="101">
        <v>0</v>
      </c>
      <c r="AG90" s="97">
        <v>1</v>
      </c>
      <c r="AH90" s="101">
        <v>0</v>
      </c>
      <c r="AI90" s="101">
        <v>0</v>
      </c>
    </row>
    <row r="91" spans="1:35" ht="18" x14ac:dyDescent="0.4">
      <c r="A91" s="96" t="s">
        <v>263</v>
      </c>
      <c r="B91" s="101">
        <v>0</v>
      </c>
      <c r="C91" s="101">
        <v>0</v>
      </c>
      <c r="D91" s="101">
        <v>0</v>
      </c>
      <c r="E91" s="97">
        <v>1</v>
      </c>
      <c r="F91" s="101">
        <v>0</v>
      </c>
      <c r="G91" s="101">
        <v>0</v>
      </c>
      <c r="H91" s="96" t="s">
        <v>355</v>
      </c>
      <c r="I91" s="101">
        <v>0</v>
      </c>
      <c r="J91" s="101">
        <v>0</v>
      </c>
      <c r="K91" s="101">
        <v>0</v>
      </c>
      <c r="L91" s="97">
        <v>1</v>
      </c>
      <c r="M91" s="101">
        <v>0</v>
      </c>
      <c r="N91" s="101">
        <v>0</v>
      </c>
      <c r="O91" s="96" t="s">
        <v>350</v>
      </c>
      <c r="P91" s="101">
        <v>0</v>
      </c>
      <c r="Q91" s="101">
        <v>0</v>
      </c>
      <c r="R91" s="101">
        <v>0</v>
      </c>
      <c r="S91" s="97">
        <v>1</v>
      </c>
      <c r="T91" s="101">
        <v>0</v>
      </c>
      <c r="U91" s="101">
        <v>0</v>
      </c>
      <c r="V91" s="96" t="s">
        <v>263</v>
      </c>
      <c r="W91" s="101">
        <v>0</v>
      </c>
      <c r="X91" s="101">
        <v>0</v>
      </c>
      <c r="Y91" s="101">
        <v>0</v>
      </c>
      <c r="Z91" s="97">
        <v>1</v>
      </c>
      <c r="AA91" s="101">
        <v>0</v>
      </c>
      <c r="AB91" s="101">
        <v>0</v>
      </c>
      <c r="AC91" s="96" t="s">
        <v>355</v>
      </c>
      <c r="AD91" s="101">
        <v>0</v>
      </c>
      <c r="AE91" s="101">
        <v>0</v>
      </c>
      <c r="AF91" s="101">
        <v>0</v>
      </c>
      <c r="AG91" s="97">
        <v>1</v>
      </c>
      <c r="AH91" s="101">
        <v>0</v>
      </c>
      <c r="AI91" s="101">
        <v>0</v>
      </c>
    </row>
    <row r="92" spans="1:35" ht="18" x14ac:dyDescent="0.4">
      <c r="A92" s="96" t="s">
        <v>319</v>
      </c>
      <c r="B92" s="101">
        <v>0</v>
      </c>
      <c r="C92" s="101">
        <v>0</v>
      </c>
      <c r="D92" s="101">
        <v>0</v>
      </c>
      <c r="E92" s="97">
        <v>1</v>
      </c>
      <c r="F92" s="101">
        <v>0</v>
      </c>
      <c r="G92" s="101">
        <v>0</v>
      </c>
      <c r="H92" s="96" t="s">
        <v>319</v>
      </c>
      <c r="I92" s="101">
        <v>0</v>
      </c>
      <c r="J92" s="101">
        <v>0</v>
      </c>
      <c r="K92" s="101">
        <v>0</v>
      </c>
      <c r="L92" s="97">
        <v>1</v>
      </c>
      <c r="M92" s="101">
        <v>0</v>
      </c>
      <c r="N92" s="101">
        <v>0</v>
      </c>
      <c r="O92" s="96" t="s">
        <v>256</v>
      </c>
      <c r="P92" s="101">
        <v>0</v>
      </c>
      <c r="Q92" s="101">
        <v>0</v>
      </c>
      <c r="R92" s="101">
        <v>0</v>
      </c>
      <c r="S92" s="97">
        <v>1</v>
      </c>
      <c r="T92" s="101">
        <v>0</v>
      </c>
      <c r="U92" s="101">
        <v>0</v>
      </c>
      <c r="V92" s="96" t="s">
        <v>319</v>
      </c>
      <c r="W92" s="101">
        <v>0</v>
      </c>
      <c r="X92" s="101">
        <v>0</v>
      </c>
      <c r="Y92" s="101">
        <v>0</v>
      </c>
      <c r="Z92" s="97">
        <v>1</v>
      </c>
      <c r="AA92" s="101">
        <v>0</v>
      </c>
      <c r="AB92" s="101">
        <v>0</v>
      </c>
      <c r="AC92" s="96" t="s">
        <v>263</v>
      </c>
      <c r="AD92" s="101">
        <v>0</v>
      </c>
      <c r="AE92" s="101">
        <v>0</v>
      </c>
      <c r="AF92" s="101">
        <v>0</v>
      </c>
      <c r="AG92" s="97">
        <v>1</v>
      </c>
      <c r="AH92" s="101">
        <v>0</v>
      </c>
      <c r="AI92" s="101">
        <v>0</v>
      </c>
    </row>
    <row r="93" spans="1:35" ht="18" x14ac:dyDescent="0.4">
      <c r="A93" s="96" t="s">
        <v>337</v>
      </c>
      <c r="B93" s="101">
        <v>0</v>
      </c>
      <c r="C93" s="101">
        <v>0</v>
      </c>
      <c r="D93" s="101">
        <v>0</v>
      </c>
      <c r="E93" s="97">
        <v>1</v>
      </c>
      <c r="F93" s="101">
        <v>0</v>
      </c>
      <c r="G93" s="101">
        <v>0</v>
      </c>
      <c r="H93" s="96" t="s">
        <v>337</v>
      </c>
      <c r="I93" s="101">
        <v>0</v>
      </c>
      <c r="J93" s="101">
        <v>0</v>
      </c>
      <c r="K93" s="101">
        <v>0</v>
      </c>
      <c r="L93" s="97">
        <v>1</v>
      </c>
      <c r="M93" s="101">
        <v>0</v>
      </c>
      <c r="N93" s="101">
        <v>0</v>
      </c>
      <c r="O93" s="96" t="s">
        <v>315</v>
      </c>
      <c r="P93" s="101">
        <v>0</v>
      </c>
      <c r="Q93" s="101">
        <v>0</v>
      </c>
      <c r="R93" s="101">
        <v>0</v>
      </c>
      <c r="S93" s="97">
        <v>1</v>
      </c>
      <c r="T93" s="101">
        <v>0</v>
      </c>
      <c r="U93" s="101">
        <v>0</v>
      </c>
      <c r="V93" s="96" t="s">
        <v>337</v>
      </c>
      <c r="W93" s="101">
        <v>0</v>
      </c>
      <c r="X93" s="101">
        <v>0</v>
      </c>
      <c r="Y93" s="101">
        <v>0</v>
      </c>
      <c r="Z93" s="97">
        <v>1</v>
      </c>
      <c r="AA93" s="101">
        <v>0</v>
      </c>
      <c r="AB93" s="101">
        <v>0</v>
      </c>
      <c r="AC93" s="96" t="s">
        <v>337</v>
      </c>
      <c r="AD93" s="101">
        <v>0</v>
      </c>
      <c r="AE93" s="101">
        <v>0</v>
      </c>
      <c r="AF93" s="101">
        <v>0</v>
      </c>
      <c r="AG93" s="97">
        <v>1</v>
      </c>
      <c r="AH93" s="101">
        <v>0</v>
      </c>
      <c r="AI93" s="101">
        <v>0</v>
      </c>
    </row>
    <row r="94" spans="1:35" ht="18" x14ac:dyDescent="0.4">
      <c r="A94" s="96" t="s">
        <v>356</v>
      </c>
      <c r="B94" s="101">
        <v>0</v>
      </c>
      <c r="C94" s="101">
        <v>0</v>
      </c>
      <c r="D94" s="101">
        <v>0</v>
      </c>
      <c r="E94" s="97">
        <v>1</v>
      </c>
      <c r="F94" s="101">
        <v>0</v>
      </c>
      <c r="G94" s="101">
        <v>0</v>
      </c>
      <c r="H94" s="96" t="s">
        <v>356</v>
      </c>
      <c r="I94" s="101">
        <v>0</v>
      </c>
      <c r="J94" s="101">
        <v>0</v>
      </c>
      <c r="K94" s="101">
        <v>0</v>
      </c>
      <c r="L94" s="97">
        <v>1</v>
      </c>
      <c r="M94" s="101">
        <v>0</v>
      </c>
      <c r="N94" s="101">
        <v>0</v>
      </c>
      <c r="O94" s="96" t="s">
        <v>351</v>
      </c>
      <c r="P94" s="101">
        <v>0</v>
      </c>
      <c r="Q94" s="101">
        <v>0</v>
      </c>
      <c r="R94" s="101">
        <v>0</v>
      </c>
      <c r="S94" s="97">
        <v>1</v>
      </c>
      <c r="T94" s="101">
        <v>0</v>
      </c>
      <c r="U94" s="101">
        <v>0</v>
      </c>
      <c r="V94" s="96" t="s">
        <v>356</v>
      </c>
      <c r="W94" s="101">
        <v>0</v>
      </c>
      <c r="X94" s="101">
        <v>0</v>
      </c>
      <c r="Y94" s="101">
        <v>0</v>
      </c>
      <c r="Z94" s="97">
        <v>1</v>
      </c>
      <c r="AA94" s="101">
        <v>0</v>
      </c>
      <c r="AB94" s="101">
        <v>0</v>
      </c>
      <c r="AC94" s="96" t="s">
        <v>356</v>
      </c>
      <c r="AD94" s="101">
        <v>0</v>
      </c>
      <c r="AE94" s="101">
        <v>0</v>
      </c>
      <c r="AF94" s="101">
        <v>0</v>
      </c>
      <c r="AG94" s="97">
        <v>1</v>
      </c>
      <c r="AH94" s="101">
        <v>0</v>
      </c>
      <c r="AI94" s="101">
        <v>0</v>
      </c>
    </row>
    <row r="95" spans="1:35" ht="18" x14ac:dyDescent="0.4">
      <c r="A95" s="96" t="s">
        <v>314</v>
      </c>
      <c r="B95" s="101">
        <v>0</v>
      </c>
      <c r="C95" s="101">
        <v>0</v>
      </c>
      <c r="D95" s="101">
        <v>0</v>
      </c>
      <c r="E95" s="97">
        <v>1</v>
      </c>
      <c r="F95" s="101">
        <v>0</v>
      </c>
      <c r="G95" s="101">
        <v>0</v>
      </c>
      <c r="H95" s="96" t="s">
        <v>314</v>
      </c>
      <c r="I95" s="101">
        <v>0</v>
      </c>
      <c r="J95" s="101">
        <v>0</v>
      </c>
      <c r="K95" s="101">
        <v>0</v>
      </c>
      <c r="L95" s="97">
        <v>1</v>
      </c>
      <c r="M95" s="101">
        <v>0</v>
      </c>
      <c r="N95" s="101">
        <v>0</v>
      </c>
      <c r="O95" s="96" t="s">
        <v>240</v>
      </c>
      <c r="P95" s="101">
        <v>0</v>
      </c>
      <c r="Q95" s="101">
        <v>0</v>
      </c>
      <c r="R95" s="101">
        <v>0</v>
      </c>
      <c r="S95" s="97">
        <v>1</v>
      </c>
      <c r="T95" s="101">
        <v>0</v>
      </c>
      <c r="U95" s="101">
        <v>0</v>
      </c>
      <c r="V95" s="96" t="s">
        <v>314</v>
      </c>
      <c r="W95" s="101">
        <v>0</v>
      </c>
      <c r="X95" s="101">
        <v>0</v>
      </c>
      <c r="Y95" s="101">
        <v>0</v>
      </c>
      <c r="Z95" s="97">
        <v>1</v>
      </c>
      <c r="AA95" s="101">
        <v>0</v>
      </c>
      <c r="AB95" s="101">
        <v>0</v>
      </c>
      <c r="AC95" s="96" t="s">
        <v>314</v>
      </c>
      <c r="AD95" s="101">
        <v>0</v>
      </c>
      <c r="AE95" s="101">
        <v>0</v>
      </c>
      <c r="AF95" s="101">
        <v>0</v>
      </c>
      <c r="AG95" s="97">
        <v>1</v>
      </c>
      <c r="AH95" s="101">
        <v>0</v>
      </c>
      <c r="AI95" s="101">
        <v>0</v>
      </c>
    </row>
    <row r="96" spans="1:35" ht="18" x14ac:dyDescent="0.4">
      <c r="A96" s="99" t="s">
        <v>639</v>
      </c>
      <c r="B96" s="101">
        <v>0</v>
      </c>
      <c r="C96" s="101">
        <v>0</v>
      </c>
      <c r="D96" s="101">
        <v>0</v>
      </c>
      <c r="E96" s="97">
        <v>1</v>
      </c>
      <c r="F96" s="101">
        <v>0</v>
      </c>
      <c r="G96" s="101">
        <v>0</v>
      </c>
      <c r="H96" s="99" t="s">
        <v>639</v>
      </c>
      <c r="I96" s="101">
        <v>0</v>
      </c>
      <c r="J96" s="101">
        <v>0</v>
      </c>
      <c r="K96" s="101">
        <v>0</v>
      </c>
      <c r="L96" s="97">
        <v>1</v>
      </c>
      <c r="M96" s="101">
        <v>0</v>
      </c>
      <c r="N96" s="101">
        <v>0</v>
      </c>
      <c r="O96" s="96" t="s">
        <v>354</v>
      </c>
      <c r="P96" s="101">
        <v>0</v>
      </c>
      <c r="Q96" s="101">
        <v>0</v>
      </c>
      <c r="R96" s="101">
        <v>0</v>
      </c>
      <c r="S96" s="97">
        <v>1</v>
      </c>
      <c r="T96" s="101">
        <v>0</v>
      </c>
      <c r="U96" s="101">
        <v>0</v>
      </c>
      <c r="V96" s="99" t="s">
        <v>639</v>
      </c>
      <c r="W96" s="101">
        <v>0</v>
      </c>
      <c r="X96" s="101">
        <v>0</v>
      </c>
      <c r="Y96" s="101">
        <v>0</v>
      </c>
      <c r="Z96" s="97">
        <v>1</v>
      </c>
      <c r="AA96" s="101">
        <v>0</v>
      </c>
      <c r="AB96" s="101">
        <v>0</v>
      </c>
      <c r="AC96" s="99" t="s">
        <v>639</v>
      </c>
      <c r="AD96" s="101">
        <v>0</v>
      </c>
      <c r="AE96" s="101">
        <v>0</v>
      </c>
      <c r="AF96" s="101">
        <v>0</v>
      </c>
      <c r="AG96" s="97">
        <v>1</v>
      </c>
      <c r="AH96" s="101">
        <v>0</v>
      </c>
      <c r="AI96" s="101">
        <v>0</v>
      </c>
    </row>
    <row r="97" spans="1:35" ht="18" x14ac:dyDescent="0.4">
      <c r="A97" s="96" t="s">
        <v>507</v>
      </c>
      <c r="B97" s="101">
        <v>0</v>
      </c>
      <c r="C97" s="101">
        <v>0</v>
      </c>
      <c r="D97" s="101">
        <v>0</v>
      </c>
      <c r="E97" s="97">
        <v>1</v>
      </c>
      <c r="F97" s="101">
        <v>0</v>
      </c>
      <c r="G97" s="101">
        <v>0</v>
      </c>
      <c r="H97" s="96" t="s">
        <v>507</v>
      </c>
      <c r="I97" s="101">
        <v>0</v>
      </c>
      <c r="J97" s="101">
        <v>0</v>
      </c>
      <c r="K97" s="101">
        <v>0</v>
      </c>
      <c r="L97" s="97">
        <v>1</v>
      </c>
      <c r="M97" s="101">
        <v>0</v>
      </c>
      <c r="N97" s="101">
        <v>0</v>
      </c>
      <c r="O97" s="96" t="s">
        <v>216</v>
      </c>
      <c r="P97" s="101">
        <v>0</v>
      </c>
      <c r="Q97" s="101">
        <v>0</v>
      </c>
      <c r="R97" s="101">
        <v>0</v>
      </c>
      <c r="S97" s="97">
        <v>1</v>
      </c>
      <c r="T97" s="101">
        <v>0</v>
      </c>
      <c r="U97" s="101">
        <v>0</v>
      </c>
      <c r="V97" s="96" t="s">
        <v>507</v>
      </c>
      <c r="W97" s="101">
        <v>0</v>
      </c>
      <c r="X97" s="101">
        <v>0</v>
      </c>
      <c r="Y97" s="101">
        <v>0</v>
      </c>
      <c r="Z97" s="97">
        <v>1</v>
      </c>
      <c r="AA97" s="101">
        <v>0</v>
      </c>
      <c r="AB97" s="101">
        <v>0</v>
      </c>
      <c r="AC97" s="96" t="s">
        <v>507</v>
      </c>
      <c r="AD97" s="101">
        <v>0</v>
      </c>
      <c r="AE97" s="101">
        <v>0</v>
      </c>
      <c r="AF97" s="101">
        <v>0</v>
      </c>
      <c r="AG97" s="97">
        <v>1</v>
      </c>
      <c r="AH97" s="101">
        <v>0</v>
      </c>
      <c r="AI97" s="101">
        <v>0</v>
      </c>
    </row>
    <row r="98" spans="1:35" ht="18" x14ac:dyDescent="0.4">
      <c r="A98" s="96" t="s">
        <v>217</v>
      </c>
      <c r="B98" s="101">
        <v>0</v>
      </c>
      <c r="C98" s="101">
        <v>0</v>
      </c>
      <c r="D98" s="101">
        <v>0</v>
      </c>
      <c r="E98" s="97">
        <v>1</v>
      </c>
      <c r="F98" s="101">
        <v>0</v>
      </c>
      <c r="G98" s="101">
        <v>0</v>
      </c>
      <c r="H98" s="96" t="s">
        <v>217</v>
      </c>
      <c r="I98" s="101">
        <v>0</v>
      </c>
      <c r="J98" s="101">
        <v>0</v>
      </c>
      <c r="K98" s="101">
        <v>0</v>
      </c>
      <c r="L98" s="97">
        <v>1</v>
      </c>
      <c r="M98" s="101">
        <v>0</v>
      </c>
      <c r="N98" s="101">
        <v>0</v>
      </c>
      <c r="O98" s="96" t="s">
        <v>355</v>
      </c>
      <c r="P98" s="101">
        <v>0</v>
      </c>
      <c r="Q98" s="101">
        <v>0</v>
      </c>
      <c r="R98" s="101">
        <v>0</v>
      </c>
      <c r="S98" s="97">
        <v>1</v>
      </c>
      <c r="T98" s="101">
        <v>0</v>
      </c>
      <c r="U98" s="101">
        <v>0</v>
      </c>
      <c r="V98" s="96" t="s">
        <v>217</v>
      </c>
      <c r="W98" s="101">
        <v>0</v>
      </c>
      <c r="X98" s="101">
        <v>0</v>
      </c>
      <c r="Y98" s="101">
        <v>0</v>
      </c>
      <c r="Z98" s="97">
        <v>1</v>
      </c>
      <c r="AA98" s="101">
        <v>0</v>
      </c>
      <c r="AB98" s="101">
        <v>0</v>
      </c>
      <c r="AC98" s="96" t="s">
        <v>217</v>
      </c>
      <c r="AD98" s="101">
        <v>0</v>
      </c>
      <c r="AE98" s="101">
        <v>0</v>
      </c>
      <c r="AF98" s="101">
        <v>0</v>
      </c>
      <c r="AG98" s="97">
        <v>1</v>
      </c>
      <c r="AH98" s="101">
        <v>0</v>
      </c>
      <c r="AI98" s="101">
        <v>0</v>
      </c>
    </row>
    <row r="99" spans="1:35" ht="18" x14ac:dyDescent="0.4">
      <c r="A99" s="96" t="s">
        <v>250</v>
      </c>
      <c r="B99" s="101">
        <v>0</v>
      </c>
      <c r="C99" s="101">
        <v>0</v>
      </c>
      <c r="D99" s="101">
        <v>0</v>
      </c>
      <c r="E99" s="97">
        <v>1</v>
      </c>
      <c r="F99" s="101">
        <v>0</v>
      </c>
      <c r="G99" s="101">
        <v>0</v>
      </c>
      <c r="H99" s="96" t="s">
        <v>250</v>
      </c>
      <c r="I99" s="101">
        <v>0</v>
      </c>
      <c r="J99" s="101">
        <v>0</v>
      </c>
      <c r="K99" s="101">
        <v>0</v>
      </c>
      <c r="L99" s="97">
        <v>1</v>
      </c>
      <c r="M99" s="101">
        <v>0</v>
      </c>
      <c r="N99" s="101">
        <v>0</v>
      </c>
      <c r="O99" s="96" t="s">
        <v>263</v>
      </c>
      <c r="P99" s="101">
        <v>0</v>
      </c>
      <c r="Q99" s="101">
        <v>0</v>
      </c>
      <c r="R99" s="101">
        <v>0</v>
      </c>
      <c r="S99" s="97">
        <v>1</v>
      </c>
      <c r="T99" s="101">
        <v>0</v>
      </c>
      <c r="U99" s="101">
        <v>0</v>
      </c>
      <c r="V99" s="96" t="s">
        <v>250</v>
      </c>
      <c r="W99" s="101">
        <v>0</v>
      </c>
      <c r="X99" s="101">
        <v>0</v>
      </c>
      <c r="Y99" s="101">
        <v>0</v>
      </c>
      <c r="Z99" s="97">
        <v>1</v>
      </c>
      <c r="AA99" s="101">
        <v>0</v>
      </c>
      <c r="AB99" s="101">
        <v>0</v>
      </c>
      <c r="AC99" s="96" t="s">
        <v>250</v>
      </c>
      <c r="AD99" s="101">
        <v>0</v>
      </c>
      <c r="AE99" s="101">
        <v>0</v>
      </c>
      <c r="AF99" s="101">
        <v>0</v>
      </c>
      <c r="AG99" s="97">
        <v>1</v>
      </c>
      <c r="AH99" s="101">
        <v>0</v>
      </c>
      <c r="AI99" s="101">
        <v>0</v>
      </c>
    </row>
    <row r="100" spans="1:35" ht="18" x14ac:dyDescent="0.4">
      <c r="A100" s="96" t="s">
        <v>230</v>
      </c>
      <c r="B100" s="101">
        <v>0</v>
      </c>
      <c r="C100" s="101">
        <v>0</v>
      </c>
      <c r="D100" s="101">
        <v>0</v>
      </c>
      <c r="E100" s="97">
        <v>1</v>
      </c>
      <c r="F100" s="101">
        <v>0</v>
      </c>
      <c r="G100" s="101">
        <v>0</v>
      </c>
      <c r="H100" s="96" t="s">
        <v>230</v>
      </c>
      <c r="I100" s="101">
        <v>0</v>
      </c>
      <c r="J100" s="101">
        <v>0</v>
      </c>
      <c r="K100" s="101">
        <v>0</v>
      </c>
      <c r="L100" s="97">
        <v>1</v>
      </c>
      <c r="M100" s="101">
        <v>0</v>
      </c>
      <c r="N100" s="101">
        <v>0</v>
      </c>
      <c r="O100" s="96" t="s">
        <v>319</v>
      </c>
      <c r="P100" s="101">
        <v>0</v>
      </c>
      <c r="Q100" s="101">
        <v>0</v>
      </c>
      <c r="R100" s="101">
        <v>0</v>
      </c>
      <c r="S100" s="97">
        <v>1</v>
      </c>
      <c r="T100" s="101">
        <v>0</v>
      </c>
      <c r="U100" s="101">
        <v>0</v>
      </c>
      <c r="V100" s="96" t="s">
        <v>230</v>
      </c>
      <c r="W100" s="101">
        <v>0</v>
      </c>
      <c r="X100" s="101">
        <v>0</v>
      </c>
      <c r="Y100" s="101">
        <v>0</v>
      </c>
      <c r="Z100" s="97">
        <v>1</v>
      </c>
      <c r="AA100" s="101">
        <v>0</v>
      </c>
      <c r="AB100" s="101">
        <v>0</v>
      </c>
      <c r="AC100" s="96" t="s">
        <v>230</v>
      </c>
      <c r="AD100" s="101">
        <v>0</v>
      </c>
      <c r="AE100" s="101">
        <v>0</v>
      </c>
      <c r="AF100" s="101">
        <v>0</v>
      </c>
      <c r="AG100" s="97">
        <v>1</v>
      </c>
      <c r="AH100" s="101">
        <v>0</v>
      </c>
      <c r="AI100" s="101">
        <v>0</v>
      </c>
    </row>
    <row r="101" spans="1:35" ht="18" x14ac:dyDescent="0.4">
      <c r="A101" s="96" t="s">
        <v>291</v>
      </c>
      <c r="B101" s="101">
        <v>0</v>
      </c>
      <c r="C101" s="101">
        <v>0</v>
      </c>
      <c r="D101" s="101">
        <v>0</v>
      </c>
      <c r="E101" s="97">
        <v>1</v>
      </c>
      <c r="F101" s="101">
        <v>0</v>
      </c>
      <c r="G101" s="101">
        <v>0</v>
      </c>
      <c r="H101" s="96" t="s">
        <v>291</v>
      </c>
      <c r="I101" s="101">
        <v>0</v>
      </c>
      <c r="J101" s="101">
        <v>0</v>
      </c>
      <c r="K101" s="101">
        <v>0</v>
      </c>
      <c r="L101" s="97">
        <v>1</v>
      </c>
      <c r="M101" s="101">
        <v>0</v>
      </c>
      <c r="N101" s="101">
        <v>0</v>
      </c>
      <c r="O101" s="96" t="s">
        <v>337</v>
      </c>
      <c r="P101" s="101">
        <v>0</v>
      </c>
      <c r="Q101" s="101">
        <v>0</v>
      </c>
      <c r="R101" s="101">
        <v>0</v>
      </c>
      <c r="S101" s="97">
        <v>1</v>
      </c>
      <c r="T101" s="101">
        <v>0</v>
      </c>
      <c r="U101" s="101">
        <v>0</v>
      </c>
      <c r="V101" s="96" t="s">
        <v>291</v>
      </c>
      <c r="W101" s="101">
        <v>0</v>
      </c>
      <c r="X101" s="101">
        <v>0</v>
      </c>
      <c r="Y101" s="101">
        <v>0</v>
      </c>
      <c r="Z101" s="97">
        <v>1</v>
      </c>
      <c r="AA101" s="101">
        <v>0</v>
      </c>
      <c r="AB101" s="101">
        <v>0</v>
      </c>
      <c r="AC101" s="96" t="s">
        <v>291</v>
      </c>
      <c r="AD101" s="101">
        <v>0</v>
      </c>
      <c r="AE101" s="101">
        <v>0</v>
      </c>
      <c r="AF101" s="101">
        <v>0</v>
      </c>
      <c r="AG101" s="97">
        <v>1</v>
      </c>
      <c r="AH101" s="101">
        <v>0</v>
      </c>
      <c r="AI101" s="101">
        <v>0</v>
      </c>
    </row>
    <row r="102" spans="1:35" ht="18" x14ac:dyDescent="0.4">
      <c r="A102" s="96" t="s">
        <v>277</v>
      </c>
      <c r="B102" s="101">
        <v>0</v>
      </c>
      <c r="C102" s="101">
        <v>0</v>
      </c>
      <c r="D102" s="101">
        <v>0</v>
      </c>
      <c r="E102" s="97">
        <v>1</v>
      </c>
      <c r="F102" s="101">
        <v>0</v>
      </c>
      <c r="G102" s="101">
        <v>0</v>
      </c>
      <c r="H102" s="96" t="s">
        <v>277</v>
      </c>
      <c r="I102" s="101">
        <v>0</v>
      </c>
      <c r="J102" s="101">
        <v>0</v>
      </c>
      <c r="K102" s="101">
        <v>0</v>
      </c>
      <c r="L102" s="97">
        <v>1</v>
      </c>
      <c r="M102" s="101">
        <v>0</v>
      </c>
      <c r="N102" s="101">
        <v>0</v>
      </c>
      <c r="O102" s="96" t="s">
        <v>356</v>
      </c>
      <c r="P102" s="101">
        <v>0</v>
      </c>
      <c r="Q102" s="101">
        <v>0</v>
      </c>
      <c r="R102" s="101">
        <v>0</v>
      </c>
      <c r="S102" s="97">
        <v>1</v>
      </c>
      <c r="T102" s="101">
        <v>0</v>
      </c>
      <c r="U102" s="101">
        <v>0</v>
      </c>
      <c r="V102" s="96" t="s">
        <v>277</v>
      </c>
      <c r="W102" s="101">
        <v>0</v>
      </c>
      <c r="X102" s="101">
        <v>0</v>
      </c>
      <c r="Y102" s="101">
        <v>0</v>
      </c>
      <c r="Z102" s="97">
        <v>1</v>
      </c>
      <c r="AA102" s="101">
        <v>0</v>
      </c>
      <c r="AB102" s="101">
        <v>0</v>
      </c>
      <c r="AC102" s="96" t="s">
        <v>277</v>
      </c>
      <c r="AD102" s="101">
        <v>0</v>
      </c>
      <c r="AE102" s="101">
        <v>0</v>
      </c>
      <c r="AF102" s="101">
        <v>0</v>
      </c>
      <c r="AG102" s="97">
        <v>1</v>
      </c>
      <c r="AH102" s="101">
        <v>0</v>
      </c>
      <c r="AI102" s="101">
        <v>0</v>
      </c>
    </row>
    <row r="103" spans="1:35" ht="18" x14ac:dyDescent="0.4">
      <c r="A103" s="96" t="s">
        <v>229</v>
      </c>
      <c r="B103" s="101">
        <v>0</v>
      </c>
      <c r="C103" s="101">
        <v>0</v>
      </c>
      <c r="D103" s="101">
        <v>0</v>
      </c>
      <c r="E103" s="97">
        <v>1</v>
      </c>
      <c r="F103" s="101">
        <v>0</v>
      </c>
      <c r="G103" s="101">
        <v>0</v>
      </c>
      <c r="H103" s="96" t="s">
        <v>229</v>
      </c>
      <c r="I103" s="101">
        <v>0</v>
      </c>
      <c r="J103" s="101">
        <v>0</v>
      </c>
      <c r="K103" s="101">
        <v>0</v>
      </c>
      <c r="L103" s="97">
        <v>1</v>
      </c>
      <c r="M103" s="101">
        <v>0</v>
      </c>
      <c r="N103" s="101">
        <v>0</v>
      </c>
      <c r="O103" s="96" t="s">
        <v>314</v>
      </c>
      <c r="P103" s="101">
        <v>0</v>
      </c>
      <c r="Q103" s="101">
        <v>0</v>
      </c>
      <c r="R103" s="101">
        <v>0</v>
      </c>
      <c r="S103" s="97">
        <v>1</v>
      </c>
      <c r="T103" s="101">
        <v>0</v>
      </c>
      <c r="U103" s="101">
        <v>0</v>
      </c>
      <c r="V103" s="96" t="s">
        <v>229</v>
      </c>
      <c r="W103" s="101">
        <v>0</v>
      </c>
      <c r="X103" s="101">
        <v>0</v>
      </c>
      <c r="Y103" s="101">
        <v>0</v>
      </c>
      <c r="Z103" s="97">
        <v>1</v>
      </c>
      <c r="AA103" s="101">
        <v>0</v>
      </c>
      <c r="AB103" s="101">
        <v>0</v>
      </c>
      <c r="AC103" s="96" t="s">
        <v>229</v>
      </c>
      <c r="AD103" s="101">
        <v>0</v>
      </c>
      <c r="AE103" s="101">
        <v>0</v>
      </c>
      <c r="AF103" s="101">
        <v>0</v>
      </c>
      <c r="AG103" s="97">
        <v>1</v>
      </c>
      <c r="AH103" s="101">
        <v>0</v>
      </c>
      <c r="AI103" s="101">
        <v>0</v>
      </c>
    </row>
    <row r="104" spans="1:35" ht="18" x14ac:dyDescent="0.4">
      <c r="A104" s="96" t="s">
        <v>238</v>
      </c>
      <c r="B104" s="101">
        <v>0</v>
      </c>
      <c r="C104" s="101">
        <v>0</v>
      </c>
      <c r="D104" s="101">
        <v>0</v>
      </c>
      <c r="E104" s="97">
        <v>1</v>
      </c>
      <c r="F104" s="101">
        <v>0</v>
      </c>
      <c r="G104" s="101">
        <v>0</v>
      </c>
      <c r="H104" s="96" t="s">
        <v>238</v>
      </c>
      <c r="I104" s="101">
        <v>0</v>
      </c>
      <c r="J104" s="101">
        <v>0</v>
      </c>
      <c r="K104" s="101">
        <v>0</v>
      </c>
      <c r="L104" s="97">
        <v>1</v>
      </c>
      <c r="M104" s="101">
        <v>0</v>
      </c>
      <c r="N104" s="101">
        <v>0</v>
      </c>
      <c r="O104" s="99" t="s">
        <v>639</v>
      </c>
      <c r="P104" s="101">
        <v>0</v>
      </c>
      <c r="Q104" s="101">
        <v>0</v>
      </c>
      <c r="R104" s="101">
        <v>0</v>
      </c>
      <c r="S104" s="97">
        <v>1</v>
      </c>
      <c r="T104" s="101">
        <v>0</v>
      </c>
      <c r="U104" s="101">
        <v>0</v>
      </c>
      <c r="V104" s="96" t="s">
        <v>238</v>
      </c>
      <c r="W104" s="101">
        <v>0</v>
      </c>
      <c r="X104" s="101">
        <v>0</v>
      </c>
      <c r="Y104" s="101">
        <v>0</v>
      </c>
      <c r="Z104" s="97">
        <v>1</v>
      </c>
      <c r="AA104" s="101">
        <v>0</v>
      </c>
      <c r="AB104" s="101">
        <v>0</v>
      </c>
      <c r="AC104" s="96" t="s">
        <v>238</v>
      </c>
      <c r="AD104" s="101">
        <v>0</v>
      </c>
      <c r="AE104" s="101">
        <v>0</v>
      </c>
      <c r="AF104" s="101">
        <v>0</v>
      </c>
      <c r="AG104" s="97">
        <v>1</v>
      </c>
      <c r="AH104" s="101">
        <v>0</v>
      </c>
      <c r="AI104" s="101">
        <v>0</v>
      </c>
    </row>
    <row r="105" spans="1:35" ht="18" x14ac:dyDescent="0.4">
      <c r="A105" s="96" t="s">
        <v>243</v>
      </c>
      <c r="B105" s="101">
        <v>0</v>
      </c>
      <c r="C105" s="101">
        <v>0</v>
      </c>
      <c r="D105" s="101">
        <v>0</v>
      </c>
      <c r="E105" s="97">
        <v>1</v>
      </c>
      <c r="F105" s="101">
        <v>0</v>
      </c>
      <c r="G105" s="101">
        <v>0</v>
      </c>
      <c r="H105" s="96" t="s">
        <v>243</v>
      </c>
      <c r="I105" s="101">
        <v>0</v>
      </c>
      <c r="J105" s="101">
        <v>0</v>
      </c>
      <c r="K105" s="101">
        <v>0</v>
      </c>
      <c r="L105" s="97">
        <v>1</v>
      </c>
      <c r="M105" s="101">
        <v>0</v>
      </c>
      <c r="N105" s="101">
        <v>0</v>
      </c>
      <c r="O105" s="96" t="s">
        <v>507</v>
      </c>
      <c r="P105" s="101">
        <v>0</v>
      </c>
      <c r="Q105" s="101">
        <v>0</v>
      </c>
      <c r="R105" s="101">
        <v>0</v>
      </c>
      <c r="S105" s="97">
        <v>1</v>
      </c>
      <c r="T105" s="101">
        <v>0</v>
      </c>
      <c r="U105" s="101">
        <v>0</v>
      </c>
      <c r="V105" s="96" t="s">
        <v>243</v>
      </c>
      <c r="W105" s="101">
        <v>0</v>
      </c>
      <c r="X105" s="101">
        <v>0</v>
      </c>
      <c r="Y105" s="101">
        <v>0</v>
      </c>
      <c r="Z105" s="97">
        <v>1</v>
      </c>
      <c r="AA105" s="101">
        <v>0</v>
      </c>
      <c r="AB105" s="101">
        <v>0</v>
      </c>
      <c r="AC105" s="96" t="s">
        <v>243</v>
      </c>
      <c r="AD105" s="101">
        <v>0</v>
      </c>
      <c r="AE105" s="101">
        <v>0</v>
      </c>
      <c r="AF105" s="101">
        <v>0</v>
      </c>
      <c r="AG105" s="97">
        <v>1</v>
      </c>
      <c r="AH105" s="101">
        <v>0</v>
      </c>
      <c r="AI105" s="101">
        <v>0</v>
      </c>
    </row>
    <row r="106" spans="1:35" ht="18" x14ac:dyDescent="0.4">
      <c r="A106" s="96" t="s">
        <v>288</v>
      </c>
      <c r="B106" s="101">
        <v>0</v>
      </c>
      <c r="C106" s="101">
        <v>0</v>
      </c>
      <c r="D106" s="101">
        <v>0</v>
      </c>
      <c r="E106" s="97">
        <v>1</v>
      </c>
      <c r="F106" s="101">
        <v>0</v>
      </c>
      <c r="G106" s="101">
        <v>0</v>
      </c>
      <c r="H106" s="96" t="s">
        <v>288</v>
      </c>
      <c r="I106" s="101">
        <v>0</v>
      </c>
      <c r="J106" s="101">
        <v>0</v>
      </c>
      <c r="K106" s="101">
        <v>0</v>
      </c>
      <c r="L106" s="97">
        <v>1</v>
      </c>
      <c r="M106" s="101">
        <v>0</v>
      </c>
      <c r="N106" s="101">
        <v>0</v>
      </c>
      <c r="O106" s="96" t="s">
        <v>250</v>
      </c>
      <c r="P106" s="101">
        <v>0</v>
      </c>
      <c r="Q106" s="101">
        <v>0</v>
      </c>
      <c r="R106" s="101">
        <v>0</v>
      </c>
      <c r="S106" s="97">
        <v>1</v>
      </c>
      <c r="T106" s="101">
        <v>0</v>
      </c>
      <c r="U106" s="101">
        <v>0</v>
      </c>
      <c r="V106" s="96" t="s">
        <v>288</v>
      </c>
      <c r="W106" s="101">
        <v>0</v>
      </c>
      <c r="X106" s="101">
        <v>0</v>
      </c>
      <c r="Y106" s="101">
        <v>0</v>
      </c>
      <c r="Z106" s="97">
        <v>1</v>
      </c>
      <c r="AA106" s="101">
        <v>0</v>
      </c>
      <c r="AB106" s="101">
        <v>0</v>
      </c>
      <c r="AC106" s="96" t="s">
        <v>288</v>
      </c>
      <c r="AD106" s="101">
        <v>0</v>
      </c>
      <c r="AE106" s="101">
        <v>0</v>
      </c>
      <c r="AF106" s="101">
        <v>0</v>
      </c>
      <c r="AG106" s="97">
        <v>1</v>
      </c>
      <c r="AH106" s="101">
        <v>0</v>
      </c>
      <c r="AI106" s="101">
        <v>0</v>
      </c>
    </row>
    <row r="107" spans="1:35" ht="36" x14ac:dyDescent="0.4">
      <c r="A107" s="96" t="s">
        <v>364</v>
      </c>
      <c r="B107" s="101">
        <v>0</v>
      </c>
      <c r="C107" s="101">
        <v>0</v>
      </c>
      <c r="D107" s="101">
        <v>0</v>
      </c>
      <c r="E107" s="97">
        <v>1</v>
      </c>
      <c r="F107" s="101">
        <v>0</v>
      </c>
      <c r="G107" s="101">
        <v>0</v>
      </c>
      <c r="H107" s="96" t="s">
        <v>364</v>
      </c>
      <c r="I107" s="101">
        <v>0</v>
      </c>
      <c r="J107" s="101">
        <v>0</v>
      </c>
      <c r="K107" s="101">
        <v>0</v>
      </c>
      <c r="L107" s="97">
        <v>1</v>
      </c>
      <c r="M107" s="101">
        <v>0</v>
      </c>
      <c r="N107" s="101">
        <v>0</v>
      </c>
      <c r="O107" s="96" t="s">
        <v>230</v>
      </c>
      <c r="P107" s="101">
        <v>0</v>
      </c>
      <c r="Q107" s="101">
        <v>0</v>
      </c>
      <c r="R107" s="101">
        <v>0</v>
      </c>
      <c r="S107" s="97">
        <v>1</v>
      </c>
      <c r="T107" s="101">
        <v>0</v>
      </c>
      <c r="U107" s="101">
        <v>0</v>
      </c>
      <c r="V107" s="96" t="s">
        <v>364</v>
      </c>
      <c r="W107" s="101">
        <v>0</v>
      </c>
      <c r="X107" s="101">
        <v>0</v>
      </c>
      <c r="Y107" s="101">
        <v>0</v>
      </c>
      <c r="Z107" s="97">
        <v>1</v>
      </c>
      <c r="AA107" s="101">
        <v>0</v>
      </c>
      <c r="AB107" s="101">
        <v>0</v>
      </c>
      <c r="AC107" s="96" t="s">
        <v>364</v>
      </c>
      <c r="AD107" s="101">
        <v>0</v>
      </c>
      <c r="AE107" s="101">
        <v>0</v>
      </c>
      <c r="AF107" s="101">
        <v>0</v>
      </c>
      <c r="AG107" s="97">
        <v>1</v>
      </c>
      <c r="AH107" s="101">
        <v>0</v>
      </c>
      <c r="AI107" s="101">
        <v>0</v>
      </c>
    </row>
    <row r="108" spans="1:35" ht="18" x14ac:dyDescent="0.4">
      <c r="A108" s="96" t="s">
        <v>650</v>
      </c>
      <c r="B108" s="101">
        <v>0</v>
      </c>
      <c r="C108" s="101">
        <v>0</v>
      </c>
      <c r="D108" s="101">
        <v>0</v>
      </c>
      <c r="E108" s="97">
        <v>1</v>
      </c>
      <c r="F108" s="101">
        <v>0</v>
      </c>
      <c r="G108" s="101">
        <v>0</v>
      </c>
      <c r="H108" s="96" t="s">
        <v>650</v>
      </c>
      <c r="I108" s="101">
        <v>0</v>
      </c>
      <c r="J108" s="101">
        <v>0</v>
      </c>
      <c r="K108" s="101">
        <v>0</v>
      </c>
      <c r="L108" s="97">
        <v>1</v>
      </c>
      <c r="M108" s="101">
        <v>0</v>
      </c>
      <c r="N108" s="101">
        <v>0</v>
      </c>
      <c r="O108" s="96" t="s">
        <v>229</v>
      </c>
      <c r="P108" s="101">
        <v>0</v>
      </c>
      <c r="Q108" s="101">
        <v>0</v>
      </c>
      <c r="R108" s="101">
        <v>0</v>
      </c>
      <c r="S108" s="97">
        <v>1</v>
      </c>
      <c r="T108" s="101">
        <v>0</v>
      </c>
      <c r="U108" s="101">
        <v>0</v>
      </c>
      <c r="V108" s="96" t="s">
        <v>650</v>
      </c>
      <c r="W108" s="101">
        <v>0</v>
      </c>
      <c r="X108" s="101">
        <v>0</v>
      </c>
      <c r="Y108" s="101">
        <v>0</v>
      </c>
      <c r="Z108" s="97">
        <v>1</v>
      </c>
      <c r="AA108" s="101">
        <v>0</v>
      </c>
      <c r="AB108" s="101">
        <v>0</v>
      </c>
      <c r="AC108" s="96" t="s">
        <v>650</v>
      </c>
      <c r="AD108" s="101">
        <v>0</v>
      </c>
      <c r="AE108" s="101">
        <v>0</v>
      </c>
      <c r="AF108" s="101">
        <v>0</v>
      </c>
      <c r="AG108" s="97">
        <v>1</v>
      </c>
      <c r="AH108" s="101">
        <v>0</v>
      </c>
      <c r="AI108" s="101">
        <v>0</v>
      </c>
    </row>
    <row r="109" spans="1:35" ht="18" x14ac:dyDescent="0.4">
      <c r="A109" s="96" t="s">
        <v>299</v>
      </c>
      <c r="B109" s="101">
        <v>0</v>
      </c>
      <c r="C109" s="101">
        <v>0</v>
      </c>
      <c r="D109" s="101">
        <v>0</v>
      </c>
      <c r="E109" s="97">
        <v>1</v>
      </c>
      <c r="F109" s="101">
        <v>0</v>
      </c>
      <c r="G109" s="101">
        <v>0</v>
      </c>
      <c r="H109" s="96" t="s">
        <v>299</v>
      </c>
      <c r="I109" s="101">
        <v>0</v>
      </c>
      <c r="J109" s="101">
        <v>0</v>
      </c>
      <c r="K109" s="101">
        <v>0</v>
      </c>
      <c r="L109" s="97">
        <v>1</v>
      </c>
      <c r="M109" s="101">
        <v>0</v>
      </c>
      <c r="N109" s="101">
        <v>0</v>
      </c>
      <c r="O109" s="96" t="s">
        <v>238</v>
      </c>
      <c r="P109" s="101">
        <v>0</v>
      </c>
      <c r="Q109" s="101">
        <v>0</v>
      </c>
      <c r="R109" s="101">
        <v>0</v>
      </c>
      <c r="S109" s="97">
        <v>1</v>
      </c>
      <c r="T109" s="101">
        <v>0</v>
      </c>
      <c r="U109" s="101">
        <v>0</v>
      </c>
      <c r="V109" s="96" t="s">
        <v>299</v>
      </c>
      <c r="W109" s="101">
        <v>0</v>
      </c>
      <c r="X109" s="101">
        <v>0</v>
      </c>
      <c r="Y109" s="101">
        <v>0</v>
      </c>
      <c r="Z109" s="97">
        <v>1</v>
      </c>
      <c r="AA109" s="101">
        <v>0</v>
      </c>
      <c r="AB109" s="101">
        <v>0</v>
      </c>
      <c r="AC109" s="96" t="s">
        <v>299</v>
      </c>
      <c r="AD109" s="101">
        <v>0</v>
      </c>
      <c r="AE109" s="101">
        <v>0</v>
      </c>
      <c r="AF109" s="101">
        <v>0</v>
      </c>
      <c r="AG109" s="97">
        <v>1</v>
      </c>
      <c r="AH109" s="101">
        <v>0</v>
      </c>
      <c r="AI109" s="101">
        <v>0</v>
      </c>
    </row>
    <row r="110" spans="1:35" ht="18" x14ac:dyDescent="0.4">
      <c r="A110" s="96" t="s">
        <v>652</v>
      </c>
      <c r="B110" s="101">
        <v>0</v>
      </c>
      <c r="C110" s="101">
        <v>0</v>
      </c>
      <c r="D110" s="101">
        <v>0</v>
      </c>
      <c r="E110" s="97">
        <v>1</v>
      </c>
      <c r="F110" s="101">
        <v>0</v>
      </c>
      <c r="G110" s="101">
        <v>0</v>
      </c>
      <c r="H110" s="96" t="s">
        <v>652</v>
      </c>
      <c r="I110" s="101">
        <v>0</v>
      </c>
      <c r="J110" s="101">
        <v>0</v>
      </c>
      <c r="K110" s="101">
        <v>0</v>
      </c>
      <c r="L110" s="97">
        <v>1</v>
      </c>
      <c r="M110" s="101">
        <v>0</v>
      </c>
      <c r="N110" s="101">
        <v>0</v>
      </c>
      <c r="O110" s="96" t="s">
        <v>243</v>
      </c>
      <c r="P110" s="101">
        <v>0</v>
      </c>
      <c r="Q110" s="101">
        <v>0</v>
      </c>
      <c r="R110" s="101">
        <v>0</v>
      </c>
      <c r="S110" s="97">
        <v>1</v>
      </c>
      <c r="T110" s="101">
        <v>0</v>
      </c>
      <c r="U110" s="101">
        <v>0</v>
      </c>
      <c r="V110" s="96" t="s">
        <v>652</v>
      </c>
      <c r="W110" s="101">
        <v>0</v>
      </c>
      <c r="X110" s="101">
        <v>0</v>
      </c>
      <c r="Y110" s="101">
        <v>0</v>
      </c>
      <c r="Z110" s="97">
        <v>1</v>
      </c>
      <c r="AA110" s="101">
        <v>0</v>
      </c>
      <c r="AB110" s="101">
        <v>0</v>
      </c>
      <c r="AC110" s="96" t="s">
        <v>652</v>
      </c>
      <c r="AD110" s="101">
        <v>0</v>
      </c>
      <c r="AE110" s="101">
        <v>0</v>
      </c>
      <c r="AF110" s="101">
        <v>0</v>
      </c>
      <c r="AG110" s="97">
        <v>1</v>
      </c>
      <c r="AH110" s="101">
        <v>0</v>
      </c>
      <c r="AI110" s="101">
        <v>0</v>
      </c>
    </row>
    <row r="111" spans="1:35" ht="36" x14ac:dyDescent="0.4">
      <c r="A111" s="96" t="s">
        <v>653</v>
      </c>
      <c r="B111" s="101">
        <v>0</v>
      </c>
      <c r="C111" s="101">
        <v>0</v>
      </c>
      <c r="D111" s="101">
        <v>0</v>
      </c>
      <c r="E111" s="97">
        <v>1</v>
      </c>
      <c r="F111" s="101">
        <v>0</v>
      </c>
      <c r="G111" s="101">
        <v>0</v>
      </c>
      <c r="H111" s="96" t="s">
        <v>653</v>
      </c>
      <c r="I111" s="101">
        <v>0</v>
      </c>
      <c r="J111" s="101">
        <v>0</v>
      </c>
      <c r="K111" s="101">
        <v>0</v>
      </c>
      <c r="L111" s="97">
        <v>1</v>
      </c>
      <c r="M111" s="101">
        <v>0</v>
      </c>
      <c r="N111" s="101">
        <v>0</v>
      </c>
      <c r="O111" s="96" t="s">
        <v>364</v>
      </c>
      <c r="P111" s="101">
        <v>0</v>
      </c>
      <c r="Q111" s="101">
        <v>0</v>
      </c>
      <c r="R111" s="101">
        <v>0</v>
      </c>
      <c r="S111" s="97">
        <v>1</v>
      </c>
      <c r="T111" s="101">
        <v>0</v>
      </c>
      <c r="U111" s="101">
        <v>0</v>
      </c>
      <c r="V111" s="96" t="s">
        <v>653</v>
      </c>
      <c r="W111" s="101">
        <v>0</v>
      </c>
      <c r="X111" s="101">
        <v>0</v>
      </c>
      <c r="Y111" s="101">
        <v>0</v>
      </c>
      <c r="Z111" s="97">
        <v>1</v>
      </c>
      <c r="AA111" s="101">
        <v>0</v>
      </c>
      <c r="AB111" s="101">
        <v>0</v>
      </c>
      <c r="AC111" s="96" t="s">
        <v>653</v>
      </c>
      <c r="AD111" s="101">
        <v>0</v>
      </c>
      <c r="AE111" s="101">
        <v>0</v>
      </c>
      <c r="AF111" s="101">
        <v>0</v>
      </c>
      <c r="AG111" s="97">
        <v>1</v>
      </c>
      <c r="AH111" s="101">
        <v>0</v>
      </c>
      <c r="AI111" s="101">
        <v>0</v>
      </c>
    </row>
    <row r="112" spans="1:35" ht="18" x14ac:dyDescent="0.4">
      <c r="A112" s="96" t="s">
        <v>837</v>
      </c>
      <c r="B112" s="101">
        <v>0</v>
      </c>
      <c r="C112" s="101">
        <v>0</v>
      </c>
      <c r="D112" s="101">
        <v>0</v>
      </c>
      <c r="E112" s="97">
        <v>1</v>
      </c>
      <c r="F112" s="101">
        <v>0</v>
      </c>
      <c r="G112" s="101">
        <v>0</v>
      </c>
      <c r="H112" s="96" t="s">
        <v>837</v>
      </c>
      <c r="I112" s="101">
        <v>0</v>
      </c>
      <c r="J112" s="101">
        <v>0</v>
      </c>
      <c r="K112" s="101">
        <v>0</v>
      </c>
      <c r="L112" s="97">
        <v>1</v>
      </c>
      <c r="M112" s="101">
        <v>0</v>
      </c>
      <c r="N112" s="101">
        <v>0</v>
      </c>
      <c r="O112" s="96" t="s">
        <v>650</v>
      </c>
      <c r="P112" s="101">
        <v>0</v>
      </c>
      <c r="Q112" s="101">
        <v>0</v>
      </c>
      <c r="R112" s="101">
        <v>0</v>
      </c>
      <c r="S112" s="97">
        <v>1</v>
      </c>
      <c r="T112" s="101">
        <v>0</v>
      </c>
      <c r="U112" s="101">
        <v>0</v>
      </c>
      <c r="V112" s="96" t="s">
        <v>837</v>
      </c>
      <c r="W112" s="101">
        <v>0</v>
      </c>
      <c r="X112" s="101">
        <v>0</v>
      </c>
      <c r="Y112" s="101">
        <v>0</v>
      </c>
      <c r="Z112" s="97">
        <v>1</v>
      </c>
      <c r="AA112" s="101">
        <v>0</v>
      </c>
      <c r="AB112" s="101">
        <v>0</v>
      </c>
      <c r="AC112" s="96" t="s">
        <v>837</v>
      </c>
      <c r="AD112" s="101">
        <v>0</v>
      </c>
      <c r="AE112" s="101">
        <v>0</v>
      </c>
      <c r="AF112" s="101">
        <v>0</v>
      </c>
      <c r="AG112" s="97">
        <v>1</v>
      </c>
      <c r="AH112" s="101">
        <v>0</v>
      </c>
      <c r="AI112" s="101">
        <v>0</v>
      </c>
    </row>
    <row r="113" spans="1:35" ht="18" x14ac:dyDescent="0.4">
      <c r="A113" s="96" t="s">
        <v>298</v>
      </c>
      <c r="B113" s="101">
        <v>0</v>
      </c>
      <c r="C113" s="101">
        <v>0</v>
      </c>
      <c r="D113" s="101">
        <v>0</v>
      </c>
      <c r="E113" s="97">
        <v>1</v>
      </c>
      <c r="F113" s="101">
        <v>0</v>
      </c>
      <c r="G113" s="101">
        <v>0</v>
      </c>
      <c r="H113" s="96" t="s">
        <v>298</v>
      </c>
      <c r="I113" s="101">
        <v>0</v>
      </c>
      <c r="J113" s="101">
        <v>0</v>
      </c>
      <c r="K113" s="101">
        <v>0</v>
      </c>
      <c r="L113" s="97">
        <v>1</v>
      </c>
      <c r="M113" s="101">
        <v>0</v>
      </c>
      <c r="N113" s="101">
        <v>0</v>
      </c>
      <c r="O113" s="96" t="s">
        <v>299</v>
      </c>
      <c r="P113" s="101">
        <v>0</v>
      </c>
      <c r="Q113" s="101">
        <v>0</v>
      </c>
      <c r="R113" s="101">
        <v>0</v>
      </c>
      <c r="S113" s="97">
        <v>1</v>
      </c>
      <c r="T113" s="101">
        <v>0</v>
      </c>
      <c r="U113" s="101">
        <v>0</v>
      </c>
      <c r="V113" s="96" t="s">
        <v>298</v>
      </c>
      <c r="W113" s="101">
        <v>0</v>
      </c>
      <c r="X113" s="101">
        <v>0</v>
      </c>
      <c r="Y113" s="101">
        <v>0</v>
      </c>
      <c r="Z113" s="97">
        <v>1</v>
      </c>
      <c r="AA113" s="101">
        <v>0</v>
      </c>
      <c r="AB113" s="101">
        <v>0</v>
      </c>
      <c r="AC113" s="96" t="s">
        <v>298</v>
      </c>
      <c r="AD113" s="101">
        <v>0</v>
      </c>
      <c r="AE113" s="101">
        <v>0</v>
      </c>
      <c r="AF113" s="101">
        <v>0</v>
      </c>
      <c r="AG113" s="97">
        <v>1</v>
      </c>
      <c r="AH113" s="101">
        <v>0</v>
      </c>
      <c r="AI113" s="101">
        <v>0</v>
      </c>
    </row>
    <row r="114" spans="1:35" ht="18" x14ac:dyDescent="0.4">
      <c r="A114" s="96" t="s">
        <v>622</v>
      </c>
      <c r="B114" s="101">
        <v>0</v>
      </c>
      <c r="C114" s="101">
        <v>0</v>
      </c>
      <c r="D114" s="101">
        <v>0</v>
      </c>
      <c r="E114" s="97">
        <v>1</v>
      </c>
      <c r="F114" s="101">
        <v>0</v>
      </c>
      <c r="G114" s="101">
        <v>0</v>
      </c>
      <c r="H114" s="96" t="s">
        <v>622</v>
      </c>
      <c r="I114" s="101">
        <v>0</v>
      </c>
      <c r="J114" s="101">
        <v>0</v>
      </c>
      <c r="K114" s="101">
        <v>0</v>
      </c>
      <c r="L114" s="97">
        <v>1</v>
      </c>
      <c r="M114" s="101">
        <v>0</v>
      </c>
      <c r="N114" s="101">
        <v>0</v>
      </c>
      <c r="O114" s="96" t="s">
        <v>652</v>
      </c>
      <c r="P114" s="101">
        <v>0</v>
      </c>
      <c r="Q114" s="101">
        <v>0</v>
      </c>
      <c r="R114" s="101">
        <v>0</v>
      </c>
      <c r="S114" s="97">
        <v>1</v>
      </c>
      <c r="T114" s="101">
        <v>0</v>
      </c>
      <c r="U114" s="101">
        <v>0</v>
      </c>
      <c r="V114" s="96" t="s">
        <v>622</v>
      </c>
      <c r="W114" s="101">
        <v>0</v>
      </c>
      <c r="X114" s="101">
        <v>0</v>
      </c>
      <c r="Y114" s="101">
        <v>0</v>
      </c>
      <c r="Z114" s="97">
        <v>1</v>
      </c>
      <c r="AA114" s="101">
        <v>0</v>
      </c>
      <c r="AB114" s="101">
        <v>0</v>
      </c>
      <c r="AC114" s="96" t="s">
        <v>622</v>
      </c>
      <c r="AD114" s="101">
        <v>0</v>
      </c>
      <c r="AE114" s="101">
        <v>0</v>
      </c>
      <c r="AF114" s="101">
        <v>0</v>
      </c>
      <c r="AG114" s="97">
        <v>1</v>
      </c>
      <c r="AH114" s="101">
        <v>0</v>
      </c>
      <c r="AI114" s="101">
        <v>0</v>
      </c>
    </row>
    <row r="115" spans="1:35" ht="18" x14ac:dyDescent="0.4">
      <c r="A115" s="96" t="s">
        <v>273</v>
      </c>
      <c r="B115" s="101">
        <v>0</v>
      </c>
      <c r="C115" s="101">
        <v>0</v>
      </c>
      <c r="D115" s="101">
        <v>0</v>
      </c>
      <c r="E115" s="97">
        <v>1</v>
      </c>
      <c r="F115" s="101">
        <v>0</v>
      </c>
      <c r="G115" s="101">
        <v>0</v>
      </c>
      <c r="H115" s="96" t="s">
        <v>273</v>
      </c>
      <c r="I115" s="101">
        <v>0</v>
      </c>
      <c r="J115" s="101">
        <v>0</v>
      </c>
      <c r="K115" s="101">
        <v>0</v>
      </c>
      <c r="L115" s="97">
        <v>1</v>
      </c>
      <c r="M115" s="101">
        <v>0</v>
      </c>
      <c r="N115" s="101">
        <v>0</v>
      </c>
      <c r="O115" s="96" t="s">
        <v>653</v>
      </c>
      <c r="P115" s="101">
        <v>0</v>
      </c>
      <c r="Q115" s="101">
        <v>0</v>
      </c>
      <c r="R115" s="101">
        <v>0</v>
      </c>
      <c r="S115" s="97">
        <v>1</v>
      </c>
      <c r="T115" s="101">
        <v>0</v>
      </c>
      <c r="U115" s="101">
        <v>0</v>
      </c>
      <c r="V115" s="96" t="s">
        <v>273</v>
      </c>
      <c r="W115" s="101">
        <v>0</v>
      </c>
      <c r="X115" s="101">
        <v>0</v>
      </c>
      <c r="Y115" s="101">
        <v>0</v>
      </c>
      <c r="Z115" s="97">
        <v>1</v>
      </c>
      <c r="AA115" s="101">
        <v>0</v>
      </c>
      <c r="AB115" s="101">
        <v>0</v>
      </c>
      <c r="AC115" s="96" t="s">
        <v>273</v>
      </c>
      <c r="AD115" s="101">
        <v>0</v>
      </c>
      <c r="AE115" s="101">
        <v>0</v>
      </c>
      <c r="AF115" s="101">
        <v>0</v>
      </c>
      <c r="AG115" s="97">
        <v>1</v>
      </c>
      <c r="AH115" s="101">
        <v>0</v>
      </c>
      <c r="AI115" s="101">
        <v>0</v>
      </c>
    </row>
    <row r="116" spans="1:35" ht="18" x14ac:dyDescent="0.4">
      <c r="A116" s="96" t="s">
        <v>635</v>
      </c>
      <c r="B116" s="101">
        <v>0</v>
      </c>
      <c r="C116" s="101">
        <v>0</v>
      </c>
      <c r="D116" s="101">
        <v>0</v>
      </c>
      <c r="E116" s="97">
        <v>1</v>
      </c>
      <c r="F116" s="101">
        <v>0</v>
      </c>
      <c r="G116" s="101">
        <v>0</v>
      </c>
      <c r="H116" s="96" t="s">
        <v>635</v>
      </c>
      <c r="I116" s="101">
        <v>0</v>
      </c>
      <c r="J116" s="101">
        <v>0</v>
      </c>
      <c r="K116" s="101">
        <v>0</v>
      </c>
      <c r="L116" s="97">
        <v>1</v>
      </c>
      <c r="M116" s="101">
        <v>0</v>
      </c>
      <c r="N116" s="101">
        <v>0</v>
      </c>
      <c r="O116" s="96" t="s">
        <v>837</v>
      </c>
      <c r="P116" s="101">
        <v>0</v>
      </c>
      <c r="Q116" s="101">
        <v>0</v>
      </c>
      <c r="R116" s="101">
        <v>0</v>
      </c>
      <c r="S116" s="97">
        <v>1</v>
      </c>
      <c r="T116" s="101">
        <v>0</v>
      </c>
      <c r="U116" s="101">
        <v>0</v>
      </c>
      <c r="V116" s="96" t="s">
        <v>635</v>
      </c>
      <c r="W116" s="101">
        <v>0</v>
      </c>
      <c r="X116" s="101">
        <v>0</v>
      </c>
      <c r="Y116" s="101">
        <v>0</v>
      </c>
      <c r="Z116" s="97">
        <v>1</v>
      </c>
      <c r="AA116" s="101">
        <v>0</v>
      </c>
      <c r="AB116" s="101">
        <v>0</v>
      </c>
      <c r="AC116" s="96" t="s">
        <v>635</v>
      </c>
      <c r="AD116" s="101">
        <v>0</v>
      </c>
      <c r="AE116" s="101">
        <v>0</v>
      </c>
      <c r="AF116" s="101">
        <v>0</v>
      </c>
      <c r="AG116" s="97">
        <v>1</v>
      </c>
      <c r="AH116" s="101">
        <v>0</v>
      </c>
      <c r="AI116" s="101">
        <v>0</v>
      </c>
    </row>
    <row r="117" spans="1:35" ht="18" x14ac:dyDescent="0.4">
      <c r="A117" s="96" t="s">
        <v>656</v>
      </c>
      <c r="B117" s="101">
        <v>0</v>
      </c>
      <c r="C117" s="101">
        <v>0</v>
      </c>
      <c r="D117" s="101">
        <v>0</v>
      </c>
      <c r="E117" s="97">
        <v>1</v>
      </c>
      <c r="F117" s="101">
        <v>0</v>
      </c>
      <c r="G117" s="101">
        <v>0</v>
      </c>
      <c r="H117" s="96" t="s">
        <v>656</v>
      </c>
      <c r="I117" s="101">
        <v>0</v>
      </c>
      <c r="J117" s="101">
        <v>0</v>
      </c>
      <c r="K117" s="101">
        <v>0</v>
      </c>
      <c r="L117" s="97">
        <v>1</v>
      </c>
      <c r="M117" s="101">
        <v>0</v>
      </c>
      <c r="N117" s="101">
        <v>0</v>
      </c>
      <c r="O117" s="96" t="s">
        <v>298</v>
      </c>
      <c r="P117" s="101">
        <v>0</v>
      </c>
      <c r="Q117" s="101">
        <v>0</v>
      </c>
      <c r="R117" s="101">
        <v>0</v>
      </c>
      <c r="S117" s="97">
        <v>1</v>
      </c>
      <c r="T117" s="101">
        <v>0</v>
      </c>
      <c r="U117" s="101">
        <v>0</v>
      </c>
      <c r="V117" s="96" t="s">
        <v>656</v>
      </c>
      <c r="W117" s="101">
        <v>0</v>
      </c>
      <c r="X117" s="101">
        <v>0</v>
      </c>
      <c r="Y117" s="101">
        <v>0</v>
      </c>
      <c r="Z117" s="97">
        <v>1</v>
      </c>
      <c r="AA117" s="101">
        <v>0</v>
      </c>
      <c r="AB117" s="101">
        <v>0</v>
      </c>
      <c r="AC117" s="96" t="s">
        <v>656</v>
      </c>
      <c r="AD117" s="101">
        <v>0</v>
      </c>
      <c r="AE117" s="101">
        <v>0</v>
      </c>
      <c r="AF117" s="101">
        <v>0</v>
      </c>
      <c r="AG117" s="97">
        <v>1</v>
      </c>
      <c r="AH117" s="101">
        <v>0</v>
      </c>
      <c r="AI117" s="101">
        <v>0</v>
      </c>
    </row>
    <row r="118" spans="1:35" ht="18" x14ac:dyDescent="0.4">
      <c r="A118" s="96" t="s">
        <v>627</v>
      </c>
      <c r="B118" s="101">
        <v>0</v>
      </c>
      <c r="C118" s="101">
        <v>0</v>
      </c>
      <c r="D118" s="101">
        <v>0</v>
      </c>
      <c r="E118" s="97">
        <v>1</v>
      </c>
      <c r="F118" s="101">
        <v>0</v>
      </c>
      <c r="G118" s="101">
        <v>0</v>
      </c>
      <c r="H118" s="96" t="s">
        <v>627</v>
      </c>
      <c r="I118" s="101">
        <v>0</v>
      </c>
      <c r="J118" s="101">
        <v>0</v>
      </c>
      <c r="K118" s="101">
        <v>0</v>
      </c>
      <c r="L118" s="97">
        <v>1</v>
      </c>
      <c r="M118" s="101">
        <v>0</v>
      </c>
      <c r="N118" s="101">
        <v>0</v>
      </c>
      <c r="O118" s="96" t="s">
        <v>635</v>
      </c>
      <c r="P118" s="101">
        <v>0</v>
      </c>
      <c r="Q118" s="101">
        <v>0</v>
      </c>
      <c r="R118" s="101">
        <v>0</v>
      </c>
      <c r="S118" s="97">
        <v>1</v>
      </c>
      <c r="T118" s="101">
        <v>0</v>
      </c>
      <c r="U118" s="101">
        <v>0</v>
      </c>
      <c r="V118" s="96" t="s">
        <v>627</v>
      </c>
      <c r="W118" s="101">
        <v>0</v>
      </c>
      <c r="X118" s="101">
        <v>0</v>
      </c>
      <c r="Y118" s="101">
        <v>0</v>
      </c>
      <c r="Z118" s="97">
        <v>1</v>
      </c>
      <c r="AA118" s="101">
        <v>0</v>
      </c>
      <c r="AB118" s="101">
        <v>0</v>
      </c>
      <c r="AC118" s="96" t="s">
        <v>627</v>
      </c>
      <c r="AD118" s="101">
        <v>0</v>
      </c>
      <c r="AE118" s="101">
        <v>0</v>
      </c>
      <c r="AF118" s="101">
        <v>0</v>
      </c>
      <c r="AG118" s="97">
        <v>1</v>
      </c>
      <c r="AH118" s="101">
        <v>0</v>
      </c>
      <c r="AI118" s="101">
        <v>0</v>
      </c>
    </row>
    <row r="119" spans="1:35" ht="36" x14ac:dyDescent="0.4">
      <c r="A119" s="96" t="s">
        <v>264</v>
      </c>
      <c r="B119" s="101">
        <v>0</v>
      </c>
      <c r="C119" s="101">
        <v>0</v>
      </c>
      <c r="D119" s="101">
        <v>0</v>
      </c>
      <c r="E119" s="97">
        <v>1</v>
      </c>
      <c r="F119" s="101">
        <v>0</v>
      </c>
      <c r="G119" s="101">
        <v>0</v>
      </c>
      <c r="H119" s="96" t="s">
        <v>264</v>
      </c>
      <c r="I119" s="101">
        <v>0</v>
      </c>
      <c r="J119" s="101">
        <v>0</v>
      </c>
      <c r="K119" s="101">
        <v>0</v>
      </c>
      <c r="L119" s="97">
        <v>1</v>
      </c>
      <c r="M119" s="101">
        <v>0</v>
      </c>
      <c r="N119" s="101">
        <v>0</v>
      </c>
      <c r="O119" s="96" t="s">
        <v>656</v>
      </c>
      <c r="P119" s="101">
        <v>0</v>
      </c>
      <c r="Q119" s="101">
        <v>0</v>
      </c>
      <c r="R119" s="101">
        <v>0</v>
      </c>
      <c r="S119" s="97">
        <v>1</v>
      </c>
      <c r="T119" s="101">
        <v>0</v>
      </c>
      <c r="U119" s="101">
        <v>0</v>
      </c>
      <c r="V119" s="96" t="s">
        <v>264</v>
      </c>
      <c r="W119" s="101">
        <v>0</v>
      </c>
      <c r="X119" s="101">
        <v>0</v>
      </c>
      <c r="Y119" s="101">
        <v>0</v>
      </c>
      <c r="Z119" s="97">
        <v>1</v>
      </c>
      <c r="AA119" s="101">
        <v>0</v>
      </c>
      <c r="AB119" s="101">
        <v>0</v>
      </c>
      <c r="AC119" s="96" t="s">
        <v>264</v>
      </c>
      <c r="AD119" s="101">
        <v>0</v>
      </c>
      <c r="AE119" s="101">
        <v>0</v>
      </c>
      <c r="AF119" s="101">
        <v>0</v>
      </c>
      <c r="AG119" s="97">
        <v>1</v>
      </c>
      <c r="AH119" s="101">
        <v>0</v>
      </c>
      <c r="AI119" s="101">
        <v>0</v>
      </c>
    </row>
    <row r="120" spans="1:35" ht="18" x14ac:dyDescent="0.4">
      <c r="A120" s="96" t="s">
        <v>659</v>
      </c>
      <c r="B120" s="101">
        <v>0</v>
      </c>
      <c r="C120" s="101">
        <v>0</v>
      </c>
      <c r="D120" s="101">
        <v>0</v>
      </c>
      <c r="E120" s="97">
        <v>1</v>
      </c>
      <c r="F120" s="101">
        <v>0</v>
      </c>
      <c r="G120" s="101">
        <v>0</v>
      </c>
      <c r="H120" s="96" t="s">
        <v>659</v>
      </c>
      <c r="I120" s="101">
        <v>0</v>
      </c>
      <c r="J120" s="101">
        <v>0</v>
      </c>
      <c r="K120" s="101">
        <v>0</v>
      </c>
      <c r="L120" s="97">
        <v>1</v>
      </c>
      <c r="M120" s="101">
        <v>0</v>
      </c>
      <c r="N120" s="101">
        <v>0</v>
      </c>
      <c r="O120" s="96" t="s">
        <v>659</v>
      </c>
      <c r="P120" s="101">
        <v>0</v>
      </c>
      <c r="Q120" s="101">
        <v>0</v>
      </c>
      <c r="R120" s="101">
        <v>0</v>
      </c>
      <c r="S120" s="97">
        <v>1</v>
      </c>
      <c r="T120" s="101">
        <v>0</v>
      </c>
      <c r="U120" s="101">
        <v>0</v>
      </c>
      <c r="V120" s="96" t="s">
        <v>659</v>
      </c>
      <c r="W120" s="101">
        <v>0</v>
      </c>
      <c r="X120" s="101">
        <v>0</v>
      </c>
      <c r="Y120" s="101">
        <v>0</v>
      </c>
      <c r="Z120" s="97">
        <v>1</v>
      </c>
      <c r="AA120" s="101">
        <v>0</v>
      </c>
      <c r="AB120" s="101">
        <v>0</v>
      </c>
      <c r="AC120" s="96" t="s">
        <v>659</v>
      </c>
      <c r="AD120" s="101">
        <v>0</v>
      </c>
      <c r="AE120" s="101">
        <v>0</v>
      </c>
      <c r="AF120" s="101">
        <v>0</v>
      </c>
      <c r="AG120" s="97">
        <v>1</v>
      </c>
      <c r="AH120" s="101">
        <v>0</v>
      </c>
      <c r="AI120" s="101">
        <v>0</v>
      </c>
    </row>
    <row r="121" spans="1:35" ht="18" x14ac:dyDescent="0.4">
      <c r="A121" s="96" t="s">
        <v>376</v>
      </c>
      <c r="B121" s="101">
        <v>0</v>
      </c>
      <c r="C121" s="101">
        <v>0</v>
      </c>
      <c r="D121" s="101">
        <v>0</v>
      </c>
      <c r="E121" s="97">
        <v>1</v>
      </c>
      <c r="F121" s="101">
        <v>0</v>
      </c>
      <c r="G121" s="101">
        <v>0</v>
      </c>
      <c r="H121" s="96" t="s">
        <v>376</v>
      </c>
      <c r="I121" s="101">
        <v>0</v>
      </c>
      <c r="J121" s="101">
        <v>0</v>
      </c>
      <c r="K121" s="101">
        <v>0</v>
      </c>
      <c r="L121" s="97">
        <v>1</v>
      </c>
      <c r="M121" s="101">
        <v>0</v>
      </c>
      <c r="N121" s="101">
        <v>0</v>
      </c>
      <c r="O121" s="96" t="s">
        <v>376</v>
      </c>
      <c r="P121" s="101">
        <v>0</v>
      </c>
      <c r="Q121" s="101">
        <v>0</v>
      </c>
      <c r="R121" s="101">
        <v>0</v>
      </c>
      <c r="S121" s="97">
        <v>1</v>
      </c>
      <c r="T121" s="101">
        <v>0</v>
      </c>
      <c r="U121" s="101">
        <v>0</v>
      </c>
      <c r="V121" s="96" t="s">
        <v>376</v>
      </c>
      <c r="W121" s="101">
        <v>0</v>
      </c>
      <c r="X121" s="101">
        <v>0</v>
      </c>
      <c r="Y121" s="101">
        <v>0</v>
      </c>
      <c r="Z121" s="97">
        <v>1</v>
      </c>
      <c r="AA121" s="101">
        <v>0</v>
      </c>
      <c r="AB121" s="101">
        <v>0</v>
      </c>
      <c r="AC121" s="96" t="s">
        <v>376</v>
      </c>
      <c r="AD121" s="101">
        <v>0</v>
      </c>
      <c r="AE121" s="101">
        <v>0</v>
      </c>
      <c r="AF121" s="101">
        <v>0</v>
      </c>
      <c r="AG121" s="97">
        <v>1</v>
      </c>
      <c r="AH121" s="101">
        <v>0</v>
      </c>
      <c r="AI121" s="101">
        <v>0</v>
      </c>
    </row>
    <row r="122" spans="1:35" ht="18" x14ac:dyDescent="0.4">
      <c r="A122" s="96" t="s">
        <v>260</v>
      </c>
      <c r="B122" s="101">
        <v>0</v>
      </c>
      <c r="C122" s="101">
        <v>0</v>
      </c>
      <c r="D122" s="101">
        <v>0</v>
      </c>
      <c r="E122" s="97">
        <v>1</v>
      </c>
      <c r="F122" s="101">
        <v>0</v>
      </c>
      <c r="G122" s="101">
        <v>0</v>
      </c>
      <c r="H122" s="96" t="s">
        <v>260</v>
      </c>
      <c r="I122" s="101">
        <v>0</v>
      </c>
      <c r="J122" s="101">
        <v>0</v>
      </c>
      <c r="K122" s="101">
        <v>0</v>
      </c>
      <c r="L122" s="97">
        <v>1</v>
      </c>
      <c r="M122" s="101">
        <v>0</v>
      </c>
      <c r="N122" s="101">
        <v>0</v>
      </c>
      <c r="O122" s="96" t="s">
        <v>260</v>
      </c>
      <c r="P122" s="101">
        <v>0</v>
      </c>
      <c r="Q122" s="101">
        <v>0</v>
      </c>
      <c r="R122" s="101">
        <v>0</v>
      </c>
      <c r="S122" s="97">
        <v>1</v>
      </c>
      <c r="T122" s="101">
        <v>0</v>
      </c>
      <c r="U122" s="101">
        <v>0</v>
      </c>
      <c r="V122" s="96" t="s">
        <v>260</v>
      </c>
      <c r="W122" s="101">
        <v>0</v>
      </c>
      <c r="X122" s="101">
        <v>0</v>
      </c>
      <c r="Y122" s="101">
        <v>0</v>
      </c>
      <c r="Z122" s="97">
        <v>1</v>
      </c>
      <c r="AA122" s="101">
        <v>0</v>
      </c>
      <c r="AB122" s="101">
        <v>0</v>
      </c>
      <c r="AC122" s="96" t="s">
        <v>260</v>
      </c>
      <c r="AD122" s="101">
        <v>0</v>
      </c>
      <c r="AE122" s="101">
        <v>0</v>
      </c>
      <c r="AF122" s="101">
        <v>0</v>
      </c>
      <c r="AG122" s="97">
        <v>1</v>
      </c>
      <c r="AH122" s="101">
        <v>0</v>
      </c>
      <c r="AI122" s="101">
        <v>0</v>
      </c>
    </row>
    <row r="123" spans="1:35" ht="18" x14ac:dyDescent="0.4">
      <c r="A123" s="96" t="s">
        <v>380</v>
      </c>
      <c r="B123" s="101">
        <v>0</v>
      </c>
      <c r="C123" s="101">
        <v>0</v>
      </c>
      <c r="D123" s="101">
        <v>0</v>
      </c>
      <c r="E123" s="97">
        <v>1</v>
      </c>
      <c r="F123" s="101">
        <v>0</v>
      </c>
      <c r="G123" s="101">
        <v>0</v>
      </c>
      <c r="H123" s="96" t="s">
        <v>380</v>
      </c>
      <c r="I123" s="101">
        <v>0</v>
      </c>
      <c r="J123" s="101">
        <v>0</v>
      </c>
      <c r="K123" s="101">
        <v>0</v>
      </c>
      <c r="L123" s="97">
        <v>1</v>
      </c>
      <c r="M123" s="101">
        <v>0</v>
      </c>
      <c r="N123" s="101">
        <v>0</v>
      </c>
      <c r="O123" s="96" t="s">
        <v>380</v>
      </c>
      <c r="P123" s="101">
        <v>0</v>
      </c>
      <c r="Q123" s="101">
        <v>0</v>
      </c>
      <c r="R123" s="101">
        <v>0</v>
      </c>
      <c r="S123" s="97">
        <v>1</v>
      </c>
      <c r="T123" s="101">
        <v>0</v>
      </c>
      <c r="U123" s="101">
        <v>0</v>
      </c>
      <c r="V123" s="96" t="s">
        <v>380</v>
      </c>
      <c r="W123" s="101">
        <v>0</v>
      </c>
      <c r="X123" s="101">
        <v>0</v>
      </c>
      <c r="Y123" s="101">
        <v>0</v>
      </c>
      <c r="Z123" s="97">
        <v>1</v>
      </c>
      <c r="AA123" s="101">
        <v>0</v>
      </c>
      <c r="AB123" s="101">
        <v>0</v>
      </c>
      <c r="AC123" s="96" t="s">
        <v>380</v>
      </c>
      <c r="AD123" s="101">
        <v>0</v>
      </c>
      <c r="AE123" s="101">
        <v>0</v>
      </c>
      <c r="AF123" s="101">
        <v>0</v>
      </c>
      <c r="AG123" s="97">
        <v>1</v>
      </c>
      <c r="AH123" s="101">
        <v>0</v>
      </c>
      <c r="AI123" s="101">
        <v>0</v>
      </c>
    </row>
    <row r="124" spans="1:35" ht="18" x14ac:dyDescent="0.4">
      <c r="A124" s="96" t="s">
        <v>382</v>
      </c>
      <c r="B124" s="101">
        <v>0</v>
      </c>
      <c r="C124" s="101">
        <v>0</v>
      </c>
      <c r="D124" s="101">
        <v>0</v>
      </c>
      <c r="E124" s="97">
        <v>1</v>
      </c>
      <c r="F124" s="101">
        <v>0</v>
      </c>
      <c r="G124" s="101">
        <v>0</v>
      </c>
      <c r="H124" s="96" t="s">
        <v>382</v>
      </c>
      <c r="I124" s="101">
        <v>0</v>
      </c>
      <c r="J124" s="101">
        <v>0</v>
      </c>
      <c r="K124" s="101">
        <v>0</v>
      </c>
      <c r="L124" s="97">
        <v>1</v>
      </c>
      <c r="M124" s="101">
        <v>0</v>
      </c>
      <c r="N124" s="101">
        <v>0</v>
      </c>
      <c r="O124" s="96" t="s">
        <v>382</v>
      </c>
      <c r="P124" s="101">
        <v>0</v>
      </c>
      <c r="Q124" s="101">
        <v>0</v>
      </c>
      <c r="R124" s="101">
        <v>0</v>
      </c>
      <c r="S124" s="97">
        <v>1</v>
      </c>
      <c r="T124" s="101">
        <v>0</v>
      </c>
      <c r="U124" s="101">
        <v>0</v>
      </c>
      <c r="V124" s="96" t="s">
        <v>382</v>
      </c>
      <c r="W124" s="101">
        <v>0</v>
      </c>
      <c r="X124" s="101">
        <v>0</v>
      </c>
      <c r="Y124" s="101">
        <v>0</v>
      </c>
      <c r="Z124" s="97">
        <v>1</v>
      </c>
      <c r="AA124" s="101">
        <v>0</v>
      </c>
      <c r="AB124" s="101">
        <v>0</v>
      </c>
      <c r="AC124" s="96" t="s">
        <v>382</v>
      </c>
      <c r="AD124" s="101">
        <v>0</v>
      </c>
      <c r="AE124" s="101">
        <v>0</v>
      </c>
      <c r="AF124" s="101">
        <v>0</v>
      </c>
      <c r="AG124" s="97">
        <v>1</v>
      </c>
      <c r="AH124" s="101">
        <v>0</v>
      </c>
      <c r="AI124" s="101">
        <v>0</v>
      </c>
    </row>
    <row r="125" spans="1:35" ht="36" x14ac:dyDescent="0.4">
      <c r="A125" s="96" t="s">
        <v>840</v>
      </c>
      <c r="B125" s="101">
        <v>0</v>
      </c>
      <c r="C125" s="101">
        <v>0</v>
      </c>
      <c r="D125" s="101">
        <v>0</v>
      </c>
      <c r="E125" s="97">
        <v>1</v>
      </c>
      <c r="F125" s="101">
        <v>0</v>
      </c>
      <c r="G125" s="101">
        <v>0</v>
      </c>
      <c r="H125" s="96" t="s">
        <v>840</v>
      </c>
      <c r="I125" s="101">
        <v>0</v>
      </c>
      <c r="J125" s="101">
        <v>0</v>
      </c>
      <c r="K125" s="101">
        <v>0</v>
      </c>
      <c r="L125" s="97">
        <v>1</v>
      </c>
      <c r="M125" s="101">
        <v>0</v>
      </c>
      <c r="N125" s="101">
        <v>0</v>
      </c>
      <c r="O125" s="96" t="s">
        <v>840</v>
      </c>
      <c r="P125" s="101">
        <v>0</v>
      </c>
      <c r="Q125" s="101">
        <v>0</v>
      </c>
      <c r="R125" s="101">
        <v>0</v>
      </c>
      <c r="S125" s="97">
        <v>1</v>
      </c>
      <c r="T125" s="101">
        <v>0</v>
      </c>
      <c r="U125" s="101">
        <v>0</v>
      </c>
      <c r="V125" s="96" t="s">
        <v>840</v>
      </c>
      <c r="W125" s="101">
        <v>0</v>
      </c>
      <c r="X125" s="101">
        <v>0</v>
      </c>
      <c r="Y125" s="101">
        <v>0</v>
      </c>
      <c r="Z125" s="97">
        <v>1</v>
      </c>
      <c r="AA125" s="101">
        <v>0</v>
      </c>
      <c r="AB125" s="101">
        <v>0</v>
      </c>
      <c r="AC125" s="96" t="s">
        <v>840</v>
      </c>
      <c r="AD125" s="101">
        <v>0</v>
      </c>
      <c r="AE125" s="101">
        <v>0</v>
      </c>
      <c r="AF125" s="101">
        <v>0</v>
      </c>
      <c r="AG125" s="97">
        <v>1</v>
      </c>
      <c r="AH125" s="101">
        <v>0</v>
      </c>
      <c r="AI125" s="101">
        <v>0</v>
      </c>
    </row>
    <row r="126" spans="1:35" ht="18" x14ac:dyDescent="0.4">
      <c r="A126" s="96" t="s">
        <v>663</v>
      </c>
      <c r="B126" s="101">
        <v>0</v>
      </c>
      <c r="C126" s="101">
        <v>0</v>
      </c>
      <c r="D126" s="101">
        <v>0</v>
      </c>
      <c r="E126" s="97">
        <v>1</v>
      </c>
      <c r="F126" s="101">
        <v>0</v>
      </c>
      <c r="G126" s="101">
        <v>0</v>
      </c>
      <c r="H126" s="96" t="s">
        <v>663</v>
      </c>
      <c r="I126" s="101">
        <v>0</v>
      </c>
      <c r="J126" s="101">
        <v>0</v>
      </c>
      <c r="K126" s="101">
        <v>0</v>
      </c>
      <c r="L126" s="97">
        <v>1</v>
      </c>
      <c r="M126" s="101">
        <v>0</v>
      </c>
      <c r="N126" s="101">
        <v>0</v>
      </c>
      <c r="O126" s="96" t="s">
        <v>663</v>
      </c>
      <c r="P126" s="101">
        <v>0</v>
      </c>
      <c r="Q126" s="101">
        <v>0</v>
      </c>
      <c r="R126" s="101">
        <v>0</v>
      </c>
      <c r="S126" s="97">
        <v>1</v>
      </c>
      <c r="T126" s="101">
        <v>0</v>
      </c>
      <c r="U126" s="101">
        <v>0</v>
      </c>
      <c r="V126" s="96" t="s">
        <v>663</v>
      </c>
      <c r="W126" s="101">
        <v>0</v>
      </c>
      <c r="X126" s="101">
        <v>0</v>
      </c>
      <c r="Y126" s="101">
        <v>0</v>
      </c>
      <c r="Z126" s="97">
        <v>1</v>
      </c>
      <c r="AA126" s="101">
        <v>0</v>
      </c>
      <c r="AB126" s="101">
        <v>0</v>
      </c>
      <c r="AC126" s="96" t="s">
        <v>663</v>
      </c>
      <c r="AD126" s="101">
        <v>0</v>
      </c>
      <c r="AE126" s="101">
        <v>0</v>
      </c>
      <c r="AF126" s="101">
        <v>0</v>
      </c>
      <c r="AG126" s="97">
        <v>1</v>
      </c>
      <c r="AH126" s="101">
        <v>0</v>
      </c>
      <c r="AI126" s="101">
        <v>0</v>
      </c>
    </row>
    <row r="127" spans="1:35" ht="18" x14ac:dyDescent="0.4">
      <c r="A127" s="96" t="s">
        <v>841</v>
      </c>
      <c r="B127" s="101">
        <v>0</v>
      </c>
      <c r="C127" s="101">
        <v>0</v>
      </c>
      <c r="D127" s="101">
        <v>0</v>
      </c>
      <c r="E127" s="97">
        <v>1</v>
      </c>
      <c r="F127" s="101">
        <v>0</v>
      </c>
      <c r="G127" s="101">
        <v>0</v>
      </c>
      <c r="H127" s="96" t="s">
        <v>841</v>
      </c>
      <c r="I127" s="101">
        <v>0</v>
      </c>
      <c r="J127" s="101">
        <v>0</v>
      </c>
      <c r="K127" s="101">
        <v>0</v>
      </c>
      <c r="L127" s="97">
        <v>1</v>
      </c>
      <c r="M127" s="101">
        <v>0</v>
      </c>
      <c r="N127" s="101">
        <v>0</v>
      </c>
      <c r="O127" s="96" t="s">
        <v>841</v>
      </c>
      <c r="P127" s="101">
        <v>0</v>
      </c>
      <c r="Q127" s="101">
        <v>0</v>
      </c>
      <c r="R127" s="101">
        <v>0</v>
      </c>
      <c r="S127" s="97">
        <v>1</v>
      </c>
      <c r="T127" s="101">
        <v>0</v>
      </c>
      <c r="U127" s="101">
        <v>0</v>
      </c>
      <c r="V127" s="96" t="s">
        <v>841</v>
      </c>
      <c r="W127" s="101">
        <v>0</v>
      </c>
      <c r="X127" s="101">
        <v>0</v>
      </c>
      <c r="Y127" s="101">
        <v>0</v>
      </c>
      <c r="Z127" s="97">
        <v>1</v>
      </c>
      <c r="AA127" s="101">
        <v>0</v>
      </c>
      <c r="AB127" s="101">
        <v>0</v>
      </c>
      <c r="AC127" s="96" t="s">
        <v>841</v>
      </c>
      <c r="AD127" s="101">
        <v>0</v>
      </c>
      <c r="AE127" s="101">
        <v>0</v>
      </c>
      <c r="AF127" s="101">
        <v>0</v>
      </c>
      <c r="AG127" s="97">
        <v>1</v>
      </c>
      <c r="AH127" s="101">
        <v>0</v>
      </c>
      <c r="AI127" s="101">
        <v>0</v>
      </c>
    </row>
    <row r="128" spans="1:35" ht="18" x14ac:dyDescent="0.4">
      <c r="A128" s="96" t="s">
        <v>842</v>
      </c>
      <c r="B128" s="101">
        <v>0</v>
      </c>
      <c r="C128" s="101">
        <v>0</v>
      </c>
      <c r="D128" s="101">
        <v>0</v>
      </c>
      <c r="E128" s="97">
        <v>1</v>
      </c>
      <c r="F128" s="101">
        <v>0</v>
      </c>
      <c r="G128" s="101">
        <v>0</v>
      </c>
      <c r="H128" s="96" t="s">
        <v>842</v>
      </c>
      <c r="I128" s="101">
        <v>0</v>
      </c>
      <c r="J128" s="101">
        <v>0</v>
      </c>
      <c r="K128" s="101">
        <v>0</v>
      </c>
      <c r="L128" s="97">
        <v>1</v>
      </c>
      <c r="M128" s="101">
        <v>0</v>
      </c>
      <c r="N128" s="101">
        <v>0</v>
      </c>
      <c r="O128" s="96" t="s">
        <v>842</v>
      </c>
      <c r="P128" s="101">
        <v>0</v>
      </c>
      <c r="Q128" s="101">
        <v>0</v>
      </c>
      <c r="R128" s="101">
        <v>0</v>
      </c>
      <c r="S128" s="97">
        <v>1</v>
      </c>
      <c r="T128" s="101">
        <v>0</v>
      </c>
      <c r="U128" s="101">
        <v>0</v>
      </c>
      <c r="V128" s="96" t="s">
        <v>842</v>
      </c>
      <c r="W128" s="101">
        <v>0</v>
      </c>
      <c r="X128" s="101">
        <v>0</v>
      </c>
      <c r="Y128" s="101">
        <v>0</v>
      </c>
      <c r="Z128" s="97">
        <v>1</v>
      </c>
      <c r="AA128" s="101">
        <v>0</v>
      </c>
      <c r="AB128" s="101">
        <v>0</v>
      </c>
      <c r="AC128" s="96" t="s">
        <v>842</v>
      </c>
      <c r="AD128" s="101">
        <v>0</v>
      </c>
      <c r="AE128" s="101">
        <v>0</v>
      </c>
      <c r="AF128" s="101">
        <v>0</v>
      </c>
      <c r="AG128" s="97">
        <v>1</v>
      </c>
      <c r="AH128" s="101">
        <v>0</v>
      </c>
      <c r="AI128" s="101">
        <v>0</v>
      </c>
    </row>
    <row r="129" spans="1:35" ht="18" x14ac:dyDescent="0.4">
      <c r="A129" s="96" t="s">
        <v>387</v>
      </c>
      <c r="B129" s="101">
        <v>0</v>
      </c>
      <c r="C129" s="101">
        <v>0</v>
      </c>
      <c r="D129" s="101">
        <v>0</v>
      </c>
      <c r="E129" s="97">
        <v>1</v>
      </c>
      <c r="F129" s="101">
        <v>0</v>
      </c>
      <c r="G129" s="101">
        <v>0</v>
      </c>
      <c r="H129" s="96" t="s">
        <v>387</v>
      </c>
      <c r="I129" s="101">
        <v>0</v>
      </c>
      <c r="J129" s="101">
        <v>0</v>
      </c>
      <c r="K129" s="101">
        <v>0</v>
      </c>
      <c r="L129" s="97">
        <v>1</v>
      </c>
      <c r="M129" s="101">
        <v>0</v>
      </c>
      <c r="N129" s="101">
        <v>0</v>
      </c>
      <c r="O129" s="96" t="s">
        <v>387</v>
      </c>
      <c r="P129" s="101">
        <v>0</v>
      </c>
      <c r="Q129" s="101">
        <v>0</v>
      </c>
      <c r="R129" s="101">
        <v>0</v>
      </c>
      <c r="S129" s="97">
        <v>1</v>
      </c>
      <c r="T129" s="101">
        <v>0</v>
      </c>
      <c r="U129" s="101">
        <v>0</v>
      </c>
      <c r="V129" s="96" t="s">
        <v>387</v>
      </c>
      <c r="W129" s="101">
        <v>0</v>
      </c>
      <c r="X129" s="101">
        <v>0</v>
      </c>
      <c r="Y129" s="101">
        <v>0</v>
      </c>
      <c r="Z129" s="97">
        <v>1</v>
      </c>
      <c r="AA129" s="101">
        <v>0</v>
      </c>
      <c r="AB129" s="101">
        <v>0</v>
      </c>
      <c r="AC129" s="96" t="s">
        <v>387</v>
      </c>
      <c r="AD129" s="101">
        <v>0</v>
      </c>
      <c r="AE129" s="101">
        <v>0</v>
      </c>
      <c r="AF129" s="101">
        <v>0</v>
      </c>
      <c r="AG129" s="97">
        <v>1</v>
      </c>
      <c r="AH129" s="101">
        <v>0</v>
      </c>
      <c r="AI129" s="101">
        <v>0</v>
      </c>
    </row>
    <row r="130" spans="1:35" ht="18" x14ac:dyDescent="0.4">
      <c r="A130" s="96" t="s">
        <v>271</v>
      </c>
      <c r="B130" s="101">
        <v>0</v>
      </c>
      <c r="C130" s="101">
        <v>0</v>
      </c>
      <c r="D130" s="101">
        <v>0</v>
      </c>
      <c r="E130" s="97">
        <v>1</v>
      </c>
      <c r="F130" s="101">
        <v>0</v>
      </c>
      <c r="G130" s="101">
        <v>0</v>
      </c>
      <c r="H130" s="96" t="s">
        <v>271</v>
      </c>
      <c r="I130" s="101">
        <v>0</v>
      </c>
      <c r="J130" s="101">
        <v>0</v>
      </c>
      <c r="K130" s="101">
        <v>0</v>
      </c>
      <c r="L130" s="97">
        <v>1</v>
      </c>
      <c r="M130" s="101">
        <v>0</v>
      </c>
      <c r="N130" s="101">
        <v>0</v>
      </c>
      <c r="O130" s="96" t="s">
        <v>271</v>
      </c>
      <c r="P130" s="101">
        <v>0</v>
      </c>
      <c r="Q130" s="101">
        <v>0</v>
      </c>
      <c r="R130" s="101">
        <v>0</v>
      </c>
      <c r="S130" s="97">
        <v>1</v>
      </c>
      <c r="T130" s="101">
        <v>0</v>
      </c>
      <c r="U130" s="101">
        <v>0</v>
      </c>
      <c r="V130" s="96" t="s">
        <v>271</v>
      </c>
      <c r="W130" s="101">
        <v>0</v>
      </c>
      <c r="X130" s="101">
        <v>0</v>
      </c>
      <c r="Y130" s="101">
        <v>0</v>
      </c>
      <c r="Z130" s="97">
        <v>1</v>
      </c>
      <c r="AA130" s="101">
        <v>0</v>
      </c>
      <c r="AB130" s="101">
        <v>0</v>
      </c>
      <c r="AC130" s="96" t="s">
        <v>271</v>
      </c>
      <c r="AD130" s="101">
        <v>0</v>
      </c>
      <c r="AE130" s="101">
        <v>0</v>
      </c>
      <c r="AF130" s="101">
        <v>0</v>
      </c>
      <c r="AG130" s="97">
        <v>1</v>
      </c>
      <c r="AH130" s="101">
        <v>0</v>
      </c>
      <c r="AI130" s="101">
        <v>0</v>
      </c>
    </row>
    <row r="131" spans="1:35" ht="18" x14ac:dyDescent="0.4">
      <c r="A131" s="99" t="s">
        <v>839</v>
      </c>
      <c r="B131" s="101">
        <v>0</v>
      </c>
      <c r="C131" s="101">
        <v>0</v>
      </c>
      <c r="D131" s="101">
        <v>0</v>
      </c>
      <c r="E131" s="97">
        <v>1</v>
      </c>
      <c r="F131" s="101">
        <v>0</v>
      </c>
      <c r="G131" s="101">
        <v>0</v>
      </c>
      <c r="H131" s="99" t="s">
        <v>839</v>
      </c>
      <c r="I131" s="101">
        <v>0</v>
      </c>
      <c r="J131" s="101">
        <v>0</v>
      </c>
      <c r="K131" s="101">
        <v>0</v>
      </c>
      <c r="L131" s="97">
        <v>1</v>
      </c>
      <c r="M131" s="101">
        <v>0</v>
      </c>
      <c r="N131" s="101">
        <v>0</v>
      </c>
      <c r="O131" s="99" t="s">
        <v>839</v>
      </c>
      <c r="P131" s="101">
        <v>0</v>
      </c>
      <c r="Q131" s="101">
        <v>0</v>
      </c>
      <c r="R131" s="101">
        <v>0</v>
      </c>
      <c r="S131" s="97">
        <v>1</v>
      </c>
      <c r="T131" s="101">
        <v>0</v>
      </c>
      <c r="U131" s="101">
        <v>0</v>
      </c>
      <c r="V131" s="99" t="s">
        <v>839</v>
      </c>
      <c r="W131" s="101">
        <v>0</v>
      </c>
      <c r="X131" s="101">
        <v>0</v>
      </c>
      <c r="Y131" s="101">
        <v>0</v>
      </c>
      <c r="Z131" s="97">
        <v>1</v>
      </c>
      <c r="AA131" s="101">
        <v>0</v>
      </c>
      <c r="AB131" s="101">
        <v>0</v>
      </c>
      <c r="AC131" s="99" t="s">
        <v>839</v>
      </c>
      <c r="AD131" s="101">
        <v>0</v>
      </c>
      <c r="AE131" s="101">
        <v>0</v>
      </c>
      <c r="AF131" s="101">
        <v>0</v>
      </c>
      <c r="AG131" s="97">
        <v>1</v>
      </c>
      <c r="AH131" s="101">
        <v>0</v>
      </c>
      <c r="AI131" s="101">
        <v>0</v>
      </c>
    </row>
    <row r="132" spans="1:35" ht="18" x14ac:dyDescent="0.4">
      <c r="A132" s="96" t="s">
        <v>222</v>
      </c>
      <c r="B132" s="101">
        <v>0</v>
      </c>
      <c r="C132" s="101">
        <v>0</v>
      </c>
      <c r="D132" s="101">
        <v>0</v>
      </c>
      <c r="E132" s="97">
        <v>1</v>
      </c>
      <c r="F132" s="101">
        <v>0</v>
      </c>
      <c r="G132" s="101">
        <v>0</v>
      </c>
      <c r="H132" s="96" t="s">
        <v>222</v>
      </c>
      <c r="I132" s="101">
        <v>0</v>
      </c>
      <c r="J132" s="101">
        <v>0</v>
      </c>
      <c r="K132" s="101">
        <v>0</v>
      </c>
      <c r="L132" s="97">
        <v>1</v>
      </c>
      <c r="M132" s="101">
        <v>0</v>
      </c>
      <c r="N132" s="101">
        <v>0</v>
      </c>
      <c r="O132" s="96" t="s">
        <v>222</v>
      </c>
      <c r="P132" s="101">
        <v>0</v>
      </c>
      <c r="Q132" s="101">
        <v>0</v>
      </c>
      <c r="R132" s="101">
        <v>0</v>
      </c>
      <c r="S132" s="97">
        <v>1</v>
      </c>
      <c r="T132" s="101">
        <v>0</v>
      </c>
      <c r="U132" s="101">
        <v>0</v>
      </c>
      <c r="V132" s="96" t="s">
        <v>222</v>
      </c>
      <c r="W132" s="101">
        <v>0</v>
      </c>
      <c r="X132" s="101">
        <v>0</v>
      </c>
      <c r="Y132" s="101">
        <v>0</v>
      </c>
      <c r="Z132" s="97">
        <v>1</v>
      </c>
      <c r="AA132" s="101">
        <v>0</v>
      </c>
      <c r="AB132" s="101">
        <v>0</v>
      </c>
      <c r="AC132" s="96" t="s">
        <v>222</v>
      </c>
      <c r="AD132" s="101">
        <v>0</v>
      </c>
      <c r="AE132" s="101">
        <v>0</v>
      </c>
      <c r="AF132" s="101">
        <v>0</v>
      </c>
      <c r="AG132" s="97">
        <v>1</v>
      </c>
      <c r="AH132" s="101">
        <v>0</v>
      </c>
      <c r="AI132" s="101">
        <v>0</v>
      </c>
    </row>
    <row r="133" spans="1:35" ht="36" x14ac:dyDescent="0.4">
      <c r="A133" s="96" t="s">
        <v>668</v>
      </c>
      <c r="B133" s="101">
        <v>0</v>
      </c>
      <c r="C133" s="101">
        <v>0</v>
      </c>
      <c r="D133" s="101">
        <v>0</v>
      </c>
      <c r="E133" s="97">
        <v>1</v>
      </c>
      <c r="F133" s="101">
        <v>0</v>
      </c>
      <c r="G133" s="101">
        <v>0</v>
      </c>
      <c r="H133" s="96" t="s">
        <v>668</v>
      </c>
      <c r="I133" s="101">
        <v>0</v>
      </c>
      <c r="J133" s="101">
        <v>0</v>
      </c>
      <c r="K133" s="101">
        <v>0</v>
      </c>
      <c r="L133" s="97">
        <v>1</v>
      </c>
      <c r="M133" s="101">
        <v>0</v>
      </c>
      <c r="N133" s="101">
        <v>0</v>
      </c>
      <c r="O133" s="96" t="s">
        <v>668</v>
      </c>
      <c r="P133" s="101">
        <v>0</v>
      </c>
      <c r="Q133" s="101">
        <v>0</v>
      </c>
      <c r="R133" s="101">
        <v>0</v>
      </c>
      <c r="S133" s="97">
        <v>1</v>
      </c>
      <c r="T133" s="101">
        <v>0</v>
      </c>
      <c r="U133" s="101">
        <v>0</v>
      </c>
      <c r="V133" s="96" t="s">
        <v>668</v>
      </c>
      <c r="W133" s="101">
        <v>0</v>
      </c>
      <c r="X133" s="101">
        <v>0</v>
      </c>
      <c r="Y133" s="101">
        <v>0</v>
      </c>
      <c r="Z133" s="97">
        <v>1</v>
      </c>
      <c r="AA133" s="101">
        <v>0</v>
      </c>
      <c r="AB133" s="101">
        <v>0</v>
      </c>
      <c r="AC133" s="96" t="s">
        <v>668</v>
      </c>
      <c r="AD133" s="101">
        <v>0</v>
      </c>
      <c r="AE133" s="101">
        <v>0</v>
      </c>
      <c r="AF133" s="101">
        <v>0</v>
      </c>
      <c r="AG133" s="97">
        <v>1</v>
      </c>
      <c r="AH133" s="101">
        <v>0</v>
      </c>
      <c r="AI133" s="101">
        <v>0</v>
      </c>
    </row>
    <row r="134" spans="1:35" ht="18" x14ac:dyDescent="0.4">
      <c r="A134" s="96" t="s">
        <v>389</v>
      </c>
      <c r="B134" s="101">
        <v>0</v>
      </c>
      <c r="C134" s="101">
        <v>0</v>
      </c>
      <c r="D134" s="101">
        <v>0</v>
      </c>
      <c r="E134" s="97">
        <v>1</v>
      </c>
      <c r="F134" s="101">
        <v>0</v>
      </c>
      <c r="G134" s="101">
        <v>0</v>
      </c>
      <c r="H134" s="96" t="s">
        <v>389</v>
      </c>
      <c r="I134" s="101">
        <v>0</v>
      </c>
      <c r="J134" s="101">
        <v>0</v>
      </c>
      <c r="K134" s="101">
        <v>0</v>
      </c>
      <c r="L134" s="97">
        <v>1</v>
      </c>
      <c r="M134" s="101">
        <v>0</v>
      </c>
      <c r="N134" s="101">
        <v>0</v>
      </c>
      <c r="O134" s="96" t="s">
        <v>389</v>
      </c>
      <c r="P134" s="101">
        <v>0</v>
      </c>
      <c r="Q134" s="101">
        <v>0</v>
      </c>
      <c r="R134" s="101">
        <v>0</v>
      </c>
      <c r="S134" s="97">
        <v>1</v>
      </c>
      <c r="T134" s="101">
        <v>0</v>
      </c>
      <c r="U134" s="101">
        <v>0</v>
      </c>
      <c r="V134" s="96" t="s">
        <v>389</v>
      </c>
      <c r="W134" s="101">
        <v>0</v>
      </c>
      <c r="X134" s="101">
        <v>0</v>
      </c>
      <c r="Y134" s="101">
        <v>0</v>
      </c>
      <c r="Z134" s="97">
        <v>1</v>
      </c>
      <c r="AA134" s="101">
        <v>0</v>
      </c>
      <c r="AB134" s="101">
        <v>0</v>
      </c>
      <c r="AC134" s="96" t="s">
        <v>389</v>
      </c>
      <c r="AD134" s="101">
        <v>0</v>
      </c>
      <c r="AE134" s="101">
        <v>0</v>
      </c>
      <c r="AF134" s="101">
        <v>0</v>
      </c>
      <c r="AG134" s="97">
        <v>1</v>
      </c>
      <c r="AH134" s="101">
        <v>0</v>
      </c>
      <c r="AI134" s="101">
        <v>0</v>
      </c>
    </row>
    <row r="135" spans="1:35" ht="18" x14ac:dyDescent="0.4">
      <c r="A135" s="96" t="s">
        <v>390</v>
      </c>
      <c r="B135" s="101">
        <v>0</v>
      </c>
      <c r="C135" s="101">
        <v>0</v>
      </c>
      <c r="D135" s="101">
        <v>0</v>
      </c>
      <c r="E135" s="97">
        <v>1</v>
      </c>
      <c r="F135" s="101">
        <v>0</v>
      </c>
      <c r="G135" s="101">
        <v>0</v>
      </c>
      <c r="H135" s="96" t="s">
        <v>390</v>
      </c>
      <c r="I135" s="101">
        <v>0</v>
      </c>
      <c r="J135" s="101">
        <v>0</v>
      </c>
      <c r="K135" s="101">
        <v>0</v>
      </c>
      <c r="L135" s="97">
        <v>1</v>
      </c>
      <c r="M135" s="101">
        <v>0</v>
      </c>
      <c r="N135" s="101">
        <v>0</v>
      </c>
      <c r="O135" s="96" t="s">
        <v>390</v>
      </c>
      <c r="P135" s="101">
        <v>0</v>
      </c>
      <c r="Q135" s="101">
        <v>0</v>
      </c>
      <c r="R135" s="101">
        <v>0</v>
      </c>
      <c r="S135" s="97">
        <v>1</v>
      </c>
      <c r="T135" s="101">
        <v>0</v>
      </c>
      <c r="U135" s="101">
        <v>0</v>
      </c>
      <c r="V135" s="96" t="s">
        <v>390</v>
      </c>
      <c r="W135" s="101">
        <v>0</v>
      </c>
      <c r="X135" s="101">
        <v>0</v>
      </c>
      <c r="Y135" s="101">
        <v>0</v>
      </c>
      <c r="Z135" s="97">
        <v>1</v>
      </c>
      <c r="AA135" s="101">
        <v>0</v>
      </c>
      <c r="AB135" s="101">
        <v>0</v>
      </c>
      <c r="AC135" s="96" t="s">
        <v>390</v>
      </c>
      <c r="AD135" s="101">
        <v>0</v>
      </c>
      <c r="AE135" s="101">
        <v>0</v>
      </c>
      <c r="AF135" s="101">
        <v>0</v>
      </c>
      <c r="AG135" s="97">
        <v>1</v>
      </c>
      <c r="AH135" s="101">
        <v>0</v>
      </c>
      <c r="AI135" s="101">
        <v>0</v>
      </c>
    </row>
    <row r="136" spans="1:35" ht="18" x14ac:dyDescent="0.4">
      <c r="A136" s="96" t="s">
        <v>391</v>
      </c>
      <c r="B136" s="101">
        <v>0</v>
      </c>
      <c r="C136" s="101">
        <v>0</v>
      </c>
      <c r="D136" s="101">
        <v>0</v>
      </c>
      <c r="E136" s="97">
        <v>1</v>
      </c>
      <c r="F136" s="101">
        <v>0</v>
      </c>
      <c r="G136" s="101">
        <v>0</v>
      </c>
      <c r="H136" s="96" t="s">
        <v>391</v>
      </c>
      <c r="I136" s="101">
        <v>0</v>
      </c>
      <c r="J136" s="101">
        <v>0</v>
      </c>
      <c r="K136" s="101">
        <v>0</v>
      </c>
      <c r="L136" s="97">
        <v>1</v>
      </c>
      <c r="M136" s="101">
        <v>0</v>
      </c>
      <c r="N136" s="101">
        <v>0</v>
      </c>
      <c r="O136" s="96" t="s">
        <v>391</v>
      </c>
      <c r="P136" s="101">
        <v>0</v>
      </c>
      <c r="Q136" s="101">
        <v>0</v>
      </c>
      <c r="R136" s="101">
        <v>0</v>
      </c>
      <c r="S136" s="97">
        <v>1</v>
      </c>
      <c r="T136" s="101">
        <v>0</v>
      </c>
      <c r="U136" s="101">
        <v>0</v>
      </c>
      <c r="V136" s="96" t="s">
        <v>391</v>
      </c>
      <c r="W136" s="101">
        <v>0</v>
      </c>
      <c r="X136" s="101">
        <v>0</v>
      </c>
      <c r="Y136" s="101">
        <v>0</v>
      </c>
      <c r="Z136" s="97">
        <v>1</v>
      </c>
      <c r="AA136" s="101">
        <v>0</v>
      </c>
      <c r="AB136" s="101">
        <v>0</v>
      </c>
      <c r="AC136" s="96" t="s">
        <v>391</v>
      </c>
      <c r="AD136" s="101">
        <v>0</v>
      </c>
      <c r="AE136" s="101">
        <v>0</v>
      </c>
      <c r="AF136" s="101">
        <v>0</v>
      </c>
      <c r="AG136" s="97">
        <v>1</v>
      </c>
      <c r="AH136" s="101">
        <v>0</v>
      </c>
      <c r="AI136" s="101">
        <v>0</v>
      </c>
    </row>
    <row r="137" spans="1:35" ht="18" x14ac:dyDescent="0.4">
      <c r="A137" s="96" t="s">
        <v>392</v>
      </c>
      <c r="B137" s="101">
        <v>0</v>
      </c>
      <c r="C137" s="101">
        <v>0</v>
      </c>
      <c r="D137" s="101">
        <v>0</v>
      </c>
      <c r="E137" s="97">
        <v>1</v>
      </c>
      <c r="F137" s="101">
        <v>0</v>
      </c>
      <c r="G137" s="101">
        <v>0</v>
      </c>
      <c r="H137" s="96" t="s">
        <v>392</v>
      </c>
      <c r="I137" s="101">
        <v>0</v>
      </c>
      <c r="J137" s="101">
        <v>0</v>
      </c>
      <c r="K137" s="101">
        <v>0</v>
      </c>
      <c r="L137" s="97">
        <v>1</v>
      </c>
      <c r="M137" s="101">
        <v>0</v>
      </c>
      <c r="N137" s="101">
        <v>0</v>
      </c>
      <c r="O137" s="96" t="s">
        <v>392</v>
      </c>
      <c r="P137" s="101">
        <v>0</v>
      </c>
      <c r="Q137" s="101">
        <v>0</v>
      </c>
      <c r="R137" s="101">
        <v>0</v>
      </c>
      <c r="S137" s="97">
        <v>1</v>
      </c>
      <c r="T137" s="101">
        <v>0</v>
      </c>
      <c r="U137" s="101">
        <v>0</v>
      </c>
      <c r="V137" s="96" t="s">
        <v>392</v>
      </c>
      <c r="W137" s="101">
        <v>0</v>
      </c>
      <c r="X137" s="101">
        <v>0</v>
      </c>
      <c r="Y137" s="101">
        <v>0</v>
      </c>
      <c r="Z137" s="97">
        <v>1</v>
      </c>
      <c r="AA137" s="101">
        <v>0</v>
      </c>
      <c r="AB137" s="101">
        <v>0</v>
      </c>
      <c r="AC137" s="96" t="s">
        <v>392</v>
      </c>
      <c r="AD137" s="101">
        <v>0</v>
      </c>
      <c r="AE137" s="101">
        <v>0</v>
      </c>
      <c r="AF137" s="101">
        <v>0</v>
      </c>
      <c r="AG137" s="97">
        <v>1</v>
      </c>
      <c r="AH137" s="101">
        <v>0</v>
      </c>
      <c r="AI137" s="101">
        <v>0</v>
      </c>
    </row>
    <row r="138" spans="1:35" ht="18" x14ac:dyDescent="0.4">
      <c r="A138" s="96" t="s">
        <v>671</v>
      </c>
      <c r="B138" s="101">
        <v>0</v>
      </c>
      <c r="C138" s="101">
        <v>0</v>
      </c>
      <c r="D138" s="101">
        <v>0</v>
      </c>
      <c r="E138" s="97">
        <v>1</v>
      </c>
      <c r="F138" s="101">
        <v>0</v>
      </c>
      <c r="G138" s="101">
        <v>0</v>
      </c>
      <c r="H138" s="96" t="s">
        <v>671</v>
      </c>
      <c r="I138" s="101">
        <v>0</v>
      </c>
      <c r="J138" s="101">
        <v>0</v>
      </c>
      <c r="K138" s="101">
        <v>0</v>
      </c>
      <c r="L138" s="97">
        <v>1</v>
      </c>
      <c r="M138" s="101">
        <v>0</v>
      </c>
      <c r="N138" s="101">
        <v>0</v>
      </c>
      <c r="O138" s="96" t="s">
        <v>671</v>
      </c>
      <c r="P138" s="101">
        <v>0</v>
      </c>
      <c r="Q138" s="101">
        <v>0</v>
      </c>
      <c r="R138" s="101">
        <v>0</v>
      </c>
      <c r="S138" s="97">
        <v>1</v>
      </c>
      <c r="T138" s="101">
        <v>0</v>
      </c>
      <c r="U138" s="101">
        <v>0</v>
      </c>
      <c r="V138" s="96" t="s">
        <v>671</v>
      </c>
      <c r="W138" s="101">
        <v>0</v>
      </c>
      <c r="X138" s="101">
        <v>0</v>
      </c>
      <c r="Y138" s="101">
        <v>0</v>
      </c>
      <c r="Z138" s="97">
        <v>1</v>
      </c>
      <c r="AA138" s="101">
        <v>0</v>
      </c>
      <c r="AB138" s="101">
        <v>0</v>
      </c>
      <c r="AC138" s="96" t="s">
        <v>671</v>
      </c>
      <c r="AD138" s="101">
        <v>0</v>
      </c>
      <c r="AE138" s="101">
        <v>0</v>
      </c>
      <c r="AF138" s="101">
        <v>0</v>
      </c>
      <c r="AG138" s="97">
        <v>1</v>
      </c>
      <c r="AH138" s="101">
        <v>0</v>
      </c>
      <c r="AI138" s="101">
        <v>0</v>
      </c>
    </row>
    <row r="139" spans="1:35" ht="18" x14ac:dyDescent="0.4">
      <c r="A139" s="96" t="s">
        <v>672</v>
      </c>
      <c r="B139" s="101">
        <v>0</v>
      </c>
      <c r="C139" s="101">
        <v>0</v>
      </c>
      <c r="D139" s="101">
        <v>0</v>
      </c>
      <c r="E139" s="97">
        <v>1</v>
      </c>
      <c r="F139" s="101">
        <v>0</v>
      </c>
      <c r="G139" s="101">
        <v>0</v>
      </c>
      <c r="H139" s="96" t="s">
        <v>672</v>
      </c>
      <c r="I139" s="101">
        <v>0</v>
      </c>
      <c r="J139" s="101">
        <v>0</v>
      </c>
      <c r="K139" s="101">
        <v>0</v>
      </c>
      <c r="L139" s="97">
        <v>1</v>
      </c>
      <c r="M139" s="101">
        <v>0</v>
      </c>
      <c r="N139" s="101">
        <v>0</v>
      </c>
      <c r="O139" s="96" t="s">
        <v>672</v>
      </c>
      <c r="P139" s="101">
        <v>0</v>
      </c>
      <c r="Q139" s="101">
        <v>0</v>
      </c>
      <c r="R139" s="101">
        <v>0</v>
      </c>
      <c r="S139" s="97">
        <v>1</v>
      </c>
      <c r="T139" s="101">
        <v>0</v>
      </c>
      <c r="U139" s="101">
        <v>0</v>
      </c>
      <c r="V139" s="96" t="s">
        <v>672</v>
      </c>
      <c r="W139" s="101">
        <v>0</v>
      </c>
      <c r="X139" s="101">
        <v>0</v>
      </c>
      <c r="Y139" s="101">
        <v>0</v>
      </c>
      <c r="Z139" s="97">
        <v>1</v>
      </c>
      <c r="AA139" s="101">
        <v>0</v>
      </c>
      <c r="AB139" s="101">
        <v>0</v>
      </c>
      <c r="AC139" s="96" t="s">
        <v>672</v>
      </c>
      <c r="AD139" s="101">
        <v>0</v>
      </c>
      <c r="AE139" s="101">
        <v>0</v>
      </c>
      <c r="AF139" s="101">
        <v>0</v>
      </c>
      <c r="AG139" s="97">
        <v>1</v>
      </c>
      <c r="AH139" s="101">
        <v>0</v>
      </c>
      <c r="AI139" s="101">
        <v>0</v>
      </c>
    </row>
    <row r="140" spans="1:35" ht="36" x14ac:dyDescent="0.4">
      <c r="A140" s="96" t="s">
        <v>673</v>
      </c>
      <c r="B140" s="101">
        <v>0</v>
      </c>
      <c r="C140" s="101">
        <v>0</v>
      </c>
      <c r="D140" s="101">
        <v>0</v>
      </c>
      <c r="E140" s="97">
        <v>1</v>
      </c>
      <c r="F140" s="101">
        <v>0</v>
      </c>
      <c r="G140" s="101">
        <v>0</v>
      </c>
      <c r="H140" s="96" t="s">
        <v>673</v>
      </c>
      <c r="I140" s="101">
        <v>0</v>
      </c>
      <c r="J140" s="101">
        <v>0</v>
      </c>
      <c r="K140" s="101">
        <v>0</v>
      </c>
      <c r="L140" s="97">
        <v>1</v>
      </c>
      <c r="M140" s="101">
        <v>0</v>
      </c>
      <c r="N140" s="101">
        <v>0</v>
      </c>
      <c r="O140" s="96" t="s">
        <v>673</v>
      </c>
      <c r="P140" s="101">
        <v>0</v>
      </c>
      <c r="Q140" s="101">
        <v>0</v>
      </c>
      <c r="R140" s="101">
        <v>0</v>
      </c>
      <c r="S140" s="97">
        <v>1</v>
      </c>
      <c r="T140" s="101">
        <v>0</v>
      </c>
      <c r="U140" s="101">
        <v>0</v>
      </c>
      <c r="V140" s="96" t="s">
        <v>673</v>
      </c>
      <c r="W140" s="101">
        <v>0</v>
      </c>
      <c r="X140" s="101">
        <v>0</v>
      </c>
      <c r="Y140" s="101">
        <v>0</v>
      </c>
      <c r="Z140" s="97">
        <v>1</v>
      </c>
      <c r="AA140" s="101">
        <v>0</v>
      </c>
      <c r="AB140" s="101">
        <v>0</v>
      </c>
      <c r="AC140" s="96" t="s">
        <v>673</v>
      </c>
      <c r="AD140" s="101">
        <v>0</v>
      </c>
      <c r="AE140" s="101">
        <v>0</v>
      </c>
      <c r="AF140" s="101">
        <v>0</v>
      </c>
      <c r="AG140" s="97">
        <v>1</v>
      </c>
      <c r="AH140" s="101">
        <v>0</v>
      </c>
      <c r="AI140" s="101">
        <v>0</v>
      </c>
    </row>
    <row r="141" spans="1:35" ht="36" x14ac:dyDescent="0.4">
      <c r="A141" s="96" t="s">
        <v>674</v>
      </c>
      <c r="B141" s="101">
        <v>0</v>
      </c>
      <c r="C141" s="101">
        <v>0</v>
      </c>
      <c r="D141" s="101">
        <v>0</v>
      </c>
      <c r="E141" s="97">
        <v>1</v>
      </c>
      <c r="F141" s="101">
        <v>0</v>
      </c>
      <c r="G141" s="101">
        <v>0</v>
      </c>
      <c r="H141" s="96" t="s">
        <v>674</v>
      </c>
      <c r="I141" s="101">
        <v>0</v>
      </c>
      <c r="J141" s="101">
        <v>0</v>
      </c>
      <c r="K141" s="101">
        <v>0</v>
      </c>
      <c r="L141" s="97">
        <v>1</v>
      </c>
      <c r="M141" s="101">
        <v>0</v>
      </c>
      <c r="N141" s="101">
        <v>0</v>
      </c>
      <c r="O141" s="96" t="s">
        <v>674</v>
      </c>
      <c r="P141" s="101">
        <v>0</v>
      </c>
      <c r="Q141" s="101">
        <v>0</v>
      </c>
      <c r="R141" s="101">
        <v>0</v>
      </c>
      <c r="S141" s="97">
        <v>1</v>
      </c>
      <c r="T141" s="101">
        <v>0</v>
      </c>
      <c r="U141" s="101">
        <v>0</v>
      </c>
      <c r="V141" s="96" t="s">
        <v>674</v>
      </c>
      <c r="W141" s="101">
        <v>0</v>
      </c>
      <c r="X141" s="101">
        <v>0</v>
      </c>
      <c r="Y141" s="101">
        <v>0</v>
      </c>
      <c r="Z141" s="97">
        <v>1</v>
      </c>
      <c r="AA141" s="101">
        <v>0</v>
      </c>
      <c r="AB141" s="101">
        <v>0</v>
      </c>
      <c r="AC141" s="96" t="s">
        <v>674</v>
      </c>
      <c r="AD141" s="101">
        <v>0</v>
      </c>
      <c r="AE141" s="101">
        <v>0</v>
      </c>
      <c r="AF141" s="101">
        <v>0</v>
      </c>
      <c r="AG141" s="97">
        <v>1</v>
      </c>
      <c r="AH141" s="101">
        <v>0</v>
      </c>
      <c r="AI141" s="101">
        <v>0</v>
      </c>
    </row>
    <row r="142" spans="1:35" ht="18" x14ac:dyDescent="0.4">
      <c r="A142" s="96" t="s">
        <v>393</v>
      </c>
      <c r="B142" s="101">
        <v>0</v>
      </c>
      <c r="C142" s="101">
        <v>0</v>
      </c>
      <c r="D142" s="101">
        <v>0</v>
      </c>
      <c r="E142" s="97">
        <v>1</v>
      </c>
      <c r="F142" s="101">
        <v>0</v>
      </c>
      <c r="G142" s="101">
        <v>0</v>
      </c>
      <c r="H142" s="96" t="s">
        <v>393</v>
      </c>
      <c r="I142" s="101">
        <v>0</v>
      </c>
      <c r="J142" s="101">
        <v>0</v>
      </c>
      <c r="K142" s="101">
        <v>0</v>
      </c>
      <c r="L142" s="97">
        <v>1</v>
      </c>
      <c r="M142" s="101">
        <v>0</v>
      </c>
      <c r="N142" s="101">
        <v>0</v>
      </c>
      <c r="O142" s="96" t="s">
        <v>393</v>
      </c>
      <c r="P142" s="101">
        <v>0</v>
      </c>
      <c r="Q142" s="101">
        <v>0</v>
      </c>
      <c r="R142" s="101">
        <v>0</v>
      </c>
      <c r="S142" s="97">
        <v>1</v>
      </c>
      <c r="T142" s="101">
        <v>0</v>
      </c>
      <c r="U142" s="101">
        <v>0</v>
      </c>
      <c r="V142" s="96" t="s">
        <v>393</v>
      </c>
      <c r="W142" s="101">
        <v>0</v>
      </c>
      <c r="X142" s="101">
        <v>0</v>
      </c>
      <c r="Y142" s="101">
        <v>0</v>
      </c>
      <c r="Z142" s="97">
        <v>1</v>
      </c>
      <c r="AA142" s="101">
        <v>0</v>
      </c>
      <c r="AB142" s="101">
        <v>0</v>
      </c>
      <c r="AC142" s="96" t="s">
        <v>393</v>
      </c>
      <c r="AD142" s="101">
        <v>0</v>
      </c>
      <c r="AE142" s="101">
        <v>0</v>
      </c>
      <c r="AF142" s="101">
        <v>0</v>
      </c>
      <c r="AG142" s="97">
        <v>1</v>
      </c>
      <c r="AH142" s="101">
        <v>0</v>
      </c>
      <c r="AI142" s="101">
        <v>0</v>
      </c>
    </row>
    <row r="143" spans="1:35" ht="18" x14ac:dyDescent="0.4">
      <c r="A143" s="96" t="s">
        <v>394</v>
      </c>
      <c r="B143" s="101">
        <v>0</v>
      </c>
      <c r="C143" s="101">
        <v>0</v>
      </c>
      <c r="D143" s="101">
        <v>0</v>
      </c>
      <c r="E143" s="97">
        <v>1</v>
      </c>
      <c r="F143" s="101">
        <v>0</v>
      </c>
      <c r="G143" s="101">
        <v>0</v>
      </c>
      <c r="H143" s="96" t="s">
        <v>394</v>
      </c>
      <c r="I143" s="101">
        <v>0</v>
      </c>
      <c r="J143" s="101">
        <v>0</v>
      </c>
      <c r="K143" s="101">
        <v>0</v>
      </c>
      <c r="L143" s="97">
        <v>1</v>
      </c>
      <c r="M143" s="101">
        <v>0</v>
      </c>
      <c r="N143" s="101">
        <v>0</v>
      </c>
      <c r="O143" s="96" t="s">
        <v>394</v>
      </c>
      <c r="P143" s="101">
        <v>0</v>
      </c>
      <c r="Q143" s="101">
        <v>0</v>
      </c>
      <c r="R143" s="101">
        <v>0</v>
      </c>
      <c r="S143" s="97">
        <v>1</v>
      </c>
      <c r="T143" s="101">
        <v>0</v>
      </c>
      <c r="U143" s="101">
        <v>0</v>
      </c>
      <c r="V143" s="96" t="s">
        <v>394</v>
      </c>
      <c r="W143" s="101">
        <v>0</v>
      </c>
      <c r="X143" s="101">
        <v>0</v>
      </c>
      <c r="Y143" s="101">
        <v>0</v>
      </c>
      <c r="Z143" s="97">
        <v>1</v>
      </c>
      <c r="AA143" s="101">
        <v>0</v>
      </c>
      <c r="AB143" s="101">
        <v>0</v>
      </c>
      <c r="AC143" s="96" t="s">
        <v>394</v>
      </c>
      <c r="AD143" s="101">
        <v>0</v>
      </c>
      <c r="AE143" s="101">
        <v>0</v>
      </c>
      <c r="AF143" s="101">
        <v>0</v>
      </c>
      <c r="AG143" s="97">
        <v>1</v>
      </c>
      <c r="AH143" s="101">
        <v>0</v>
      </c>
      <c r="AI143" s="101">
        <v>0</v>
      </c>
    </row>
    <row r="144" spans="1:35" ht="18" x14ac:dyDescent="0.4">
      <c r="A144" s="96" t="s">
        <v>395</v>
      </c>
      <c r="B144" s="101">
        <v>0</v>
      </c>
      <c r="C144" s="101">
        <v>0</v>
      </c>
      <c r="D144" s="101">
        <v>0</v>
      </c>
      <c r="E144" s="97">
        <v>1</v>
      </c>
      <c r="F144" s="101">
        <v>0</v>
      </c>
      <c r="G144" s="101">
        <v>0</v>
      </c>
      <c r="H144" s="96" t="s">
        <v>395</v>
      </c>
      <c r="I144" s="101">
        <v>0</v>
      </c>
      <c r="J144" s="101">
        <v>0</v>
      </c>
      <c r="K144" s="101">
        <v>0</v>
      </c>
      <c r="L144" s="97">
        <v>1</v>
      </c>
      <c r="M144" s="101">
        <v>0</v>
      </c>
      <c r="N144" s="101">
        <v>0</v>
      </c>
      <c r="O144" s="96" t="s">
        <v>395</v>
      </c>
      <c r="P144" s="101">
        <v>0</v>
      </c>
      <c r="Q144" s="101">
        <v>0</v>
      </c>
      <c r="R144" s="101">
        <v>0</v>
      </c>
      <c r="S144" s="97">
        <v>1</v>
      </c>
      <c r="T144" s="101">
        <v>0</v>
      </c>
      <c r="U144" s="101">
        <v>0</v>
      </c>
      <c r="V144" s="96" t="s">
        <v>395</v>
      </c>
      <c r="W144" s="101">
        <v>0</v>
      </c>
      <c r="X144" s="101">
        <v>0</v>
      </c>
      <c r="Y144" s="101">
        <v>0</v>
      </c>
      <c r="Z144" s="97">
        <v>1</v>
      </c>
      <c r="AA144" s="101">
        <v>0</v>
      </c>
      <c r="AB144" s="101">
        <v>0</v>
      </c>
      <c r="AC144" s="96" t="s">
        <v>395</v>
      </c>
      <c r="AD144" s="101">
        <v>0</v>
      </c>
      <c r="AE144" s="101">
        <v>0</v>
      </c>
      <c r="AF144" s="101">
        <v>0</v>
      </c>
      <c r="AG144" s="97">
        <v>1</v>
      </c>
      <c r="AH144" s="101">
        <v>0</v>
      </c>
      <c r="AI144" s="101">
        <v>0</v>
      </c>
    </row>
    <row r="145" spans="1:35" ht="18" x14ac:dyDescent="0.4">
      <c r="A145" s="96" t="s">
        <v>244</v>
      </c>
      <c r="B145" s="101">
        <v>0</v>
      </c>
      <c r="C145" s="101">
        <v>0</v>
      </c>
      <c r="D145" s="101">
        <v>0</v>
      </c>
      <c r="E145" s="97">
        <v>1</v>
      </c>
      <c r="F145" s="101">
        <v>0</v>
      </c>
      <c r="G145" s="101">
        <v>0</v>
      </c>
      <c r="H145" s="96" t="s">
        <v>244</v>
      </c>
      <c r="I145" s="101">
        <v>0</v>
      </c>
      <c r="J145" s="101">
        <v>0</v>
      </c>
      <c r="K145" s="101">
        <v>0</v>
      </c>
      <c r="L145" s="97">
        <v>1</v>
      </c>
      <c r="M145" s="101">
        <v>0</v>
      </c>
      <c r="N145" s="101">
        <v>0</v>
      </c>
      <c r="O145" s="96" t="s">
        <v>244</v>
      </c>
      <c r="P145" s="101">
        <v>0</v>
      </c>
      <c r="Q145" s="101">
        <v>0</v>
      </c>
      <c r="R145" s="101">
        <v>0</v>
      </c>
      <c r="S145" s="97">
        <v>1</v>
      </c>
      <c r="T145" s="101">
        <v>0</v>
      </c>
      <c r="U145" s="101">
        <v>0</v>
      </c>
      <c r="V145" s="96" t="s">
        <v>244</v>
      </c>
      <c r="W145" s="101">
        <v>0</v>
      </c>
      <c r="X145" s="101">
        <v>0</v>
      </c>
      <c r="Y145" s="101">
        <v>0</v>
      </c>
      <c r="Z145" s="97">
        <v>1</v>
      </c>
      <c r="AA145" s="101">
        <v>0</v>
      </c>
      <c r="AB145" s="101">
        <v>0</v>
      </c>
      <c r="AC145" s="96" t="s">
        <v>244</v>
      </c>
      <c r="AD145" s="101">
        <v>0</v>
      </c>
      <c r="AE145" s="101">
        <v>0</v>
      </c>
      <c r="AF145" s="101">
        <v>0</v>
      </c>
      <c r="AG145" s="97">
        <v>1</v>
      </c>
      <c r="AH145" s="101">
        <v>0</v>
      </c>
      <c r="AI145" s="101">
        <v>0</v>
      </c>
    </row>
    <row r="146" spans="1:35" ht="36" x14ac:dyDescent="0.4">
      <c r="A146" s="96" t="s">
        <v>396</v>
      </c>
      <c r="B146" s="101">
        <v>0</v>
      </c>
      <c r="C146" s="101">
        <v>0</v>
      </c>
      <c r="D146" s="101">
        <v>0</v>
      </c>
      <c r="E146" s="97">
        <v>1</v>
      </c>
      <c r="F146" s="101">
        <v>0</v>
      </c>
      <c r="G146" s="101">
        <v>0</v>
      </c>
      <c r="H146" s="96" t="s">
        <v>396</v>
      </c>
      <c r="I146" s="101">
        <v>0</v>
      </c>
      <c r="J146" s="101">
        <v>0</v>
      </c>
      <c r="K146" s="101">
        <v>0</v>
      </c>
      <c r="L146" s="97">
        <v>1</v>
      </c>
      <c r="M146" s="101">
        <v>0</v>
      </c>
      <c r="N146" s="101">
        <v>0</v>
      </c>
      <c r="O146" s="96" t="s">
        <v>396</v>
      </c>
      <c r="P146" s="101">
        <v>0</v>
      </c>
      <c r="Q146" s="101">
        <v>0</v>
      </c>
      <c r="R146" s="101">
        <v>0</v>
      </c>
      <c r="S146" s="97">
        <v>1</v>
      </c>
      <c r="T146" s="101">
        <v>0</v>
      </c>
      <c r="U146" s="101">
        <v>0</v>
      </c>
      <c r="V146" s="96" t="s">
        <v>396</v>
      </c>
      <c r="W146" s="101">
        <v>0</v>
      </c>
      <c r="X146" s="101">
        <v>0</v>
      </c>
      <c r="Y146" s="101">
        <v>0</v>
      </c>
      <c r="Z146" s="97">
        <v>1</v>
      </c>
      <c r="AA146" s="101">
        <v>0</v>
      </c>
      <c r="AB146" s="101">
        <v>0</v>
      </c>
      <c r="AC146" s="96" t="s">
        <v>396</v>
      </c>
      <c r="AD146" s="101">
        <v>0</v>
      </c>
      <c r="AE146" s="101">
        <v>0</v>
      </c>
      <c r="AF146" s="101">
        <v>0</v>
      </c>
      <c r="AG146" s="97">
        <v>1</v>
      </c>
      <c r="AH146" s="101">
        <v>0</v>
      </c>
      <c r="AI146" s="101">
        <v>0</v>
      </c>
    </row>
    <row r="147" spans="1:35" ht="18" x14ac:dyDescent="0.4">
      <c r="A147" s="96" t="s">
        <v>557</v>
      </c>
      <c r="B147" s="101">
        <v>0</v>
      </c>
      <c r="C147" s="101">
        <v>0</v>
      </c>
      <c r="D147" s="101">
        <v>0</v>
      </c>
      <c r="E147" s="97">
        <v>1</v>
      </c>
      <c r="F147" s="101">
        <v>0</v>
      </c>
      <c r="G147" s="101">
        <v>0</v>
      </c>
      <c r="H147" s="96" t="s">
        <v>557</v>
      </c>
      <c r="I147" s="101">
        <v>0</v>
      </c>
      <c r="J147" s="101">
        <v>0</v>
      </c>
      <c r="K147" s="101">
        <v>0</v>
      </c>
      <c r="L147" s="97">
        <v>1</v>
      </c>
      <c r="M147" s="101">
        <v>0</v>
      </c>
      <c r="N147" s="101">
        <v>0</v>
      </c>
      <c r="O147" s="96" t="s">
        <v>557</v>
      </c>
      <c r="P147" s="101">
        <v>0</v>
      </c>
      <c r="Q147" s="101">
        <v>0</v>
      </c>
      <c r="R147" s="101">
        <v>0</v>
      </c>
      <c r="S147" s="97">
        <v>1</v>
      </c>
      <c r="T147" s="101">
        <v>0</v>
      </c>
      <c r="U147" s="101">
        <v>0</v>
      </c>
      <c r="V147" s="96" t="s">
        <v>557</v>
      </c>
      <c r="W147" s="101">
        <v>0</v>
      </c>
      <c r="X147" s="101">
        <v>0</v>
      </c>
      <c r="Y147" s="101">
        <v>0</v>
      </c>
      <c r="Z147" s="97">
        <v>1</v>
      </c>
      <c r="AA147" s="101">
        <v>0</v>
      </c>
      <c r="AB147" s="101">
        <v>0</v>
      </c>
      <c r="AC147" s="96" t="s">
        <v>557</v>
      </c>
      <c r="AD147" s="101">
        <v>0</v>
      </c>
      <c r="AE147" s="101">
        <v>0</v>
      </c>
      <c r="AF147" s="101">
        <v>0</v>
      </c>
      <c r="AG147" s="97">
        <v>1</v>
      </c>
      <c r="AH147" s="101">
        <v>0</v>
      </c>
      <c r="AI147" s="101">
        <v>0</v>
      </c>
    </row>
    <row r="148" spans="1:35" ht="18" x14ac:dyDescent="0.4">
      <c r="A148" s="96" t="s">
        <v>257</v>
      </c>
      <c r="B148" s="101">
        <v>0</v>
      </c>
      <c r="C148" s="101">
        <v>0</v>
      </c>
      <c r="D148" s="101">
        <v>0</v>
      </c>
      <c r="E148" s="97">
        <v>1</v>
      </c>
      <c r="F148" s="101">
        <v>0</v>
      </c>
      <c r="G148" s="101">
        <v>0</v>
      </c>
      <c r="H148" s="96" t="s">
        <v>257</v>
      </c>
      <c r="I148" s="101">
        <v>0</v>
      </c>
      <c r="J148" s="101">
        <v>0</v>
      </c>
      <c r="K148" s="101">
        <v>0</v>
      </c>
      <c r="L148" s="97">
        <v>1</v>
      </c>
      <c r="M148" s="101">
        <v>0</v>
      </c>
      <c r="N148" s="101">
        <v>0</v>
      </c>
      <c r="O148" s="96" t="s">
        <v>257</v>
      </c>
      <c r="P148" s="101">
        <v>0</v>
      </c>
      <c r="Q148" s="101">
        <v>0</v>
      </c>
      <c r="R148" s="101">
        <v>0</v>
      </c>
      <c r="S148" s="97">
        <v>1</v>
      </c>
      <c r="T148" s="101">
        <v>0</v>
      </c>
      <c r="U148" s="101">
        <v>0</v>
      </c>
      <c r="V148" s="96" t="s">
        <v>257</v>
      </c>
      <c r="W148" s="101">
        <v>0</v>
      </c>
      <c r="X148" s="101">
        <v>0</v>
      </c>
      <c r="Y148" s="101">
        <v>0</v>
      </c>
      <c r="Z148" s="97">
        <v>1</v>
      </c>
      <c r="AA148" s="101">
        <v>0</v>
      </c>
      <c r="AB148" s="101">
        <v>0</v>
      </c>
      <c r="AC148" s="96" t="s">
        <v>257</v>
      </c>
      <c r="AD148" s="101">
        <v>0</v>
      </c>
      <c r="AE148" s="101">
        <v>0</v>
      </c>
      <c r="AF148" s="101">
        <v>0</v>
      </c>
      <c r="AG148" s="97">
        <v>1</v>
      </c>
      <c r="AH148" s="101">
        <v>0</v>
      </c>
      <c r="AI148" s="101">
        <v>0</v>
      </c>
    </row>
    <row r="149" spans="1:35" ht="18" x14ac:dyDescent="0.4">
      <c r="A149" s="96" t="s">
        <v>676</v>
      </c>
      <c r="B149" s="101">
        <v>0</v>
      </c>
      <c r="C149" s="101">
        <v>0</v>
      </c>
      <c r="D149" s="101">
        <v>0</v>
      </c>
      <c r="E149" s="97">
        <v>1</v>
      </c>
      <c r="F149" s="101">
        <v>0</v>
      </c>
      <c r="G149" s="101">
        <v>0</v>
      </c>
      <c r="H149" s="96" t="s">
        <v>676</v>
      </c>
      <c r="I149" s="101">
        <v>0</v>
      </c>
      <c r="J149" s="101">
        <v>0</v>
      </c>
      <c r="K149" s="101">
        <v>0</v>
      </c>
      <c r="L149" s="97">
        <v>1</v>
      </c>
      <c r="M149" s="101">
        <v>0</v>
      </c>
      <c r="N149" s="101">
        <v>0</v>
      </c>
      <c r="O149" s="96" t="s">
        <v>676</v>
      </c>
      <c r="P149" s="101">
        <v>0</v>
      </c>
      <c r="Q149" s="101">
        <v>0</v>
      </c>
      <c r="R149" s="101">
        <v>0</v>
      </c>
      <c r="S149" s="97">
        <v>1</v>
      </c>
      <c r="T149" s="101">
        <v>0</v>
      </c>
      <c r="U149" s="101">
        <v>0</v>
      </c>
      <c r="V149" s="96" t="s">
        <v>676</v>
      </c>
      <c r="W149" s="101">
        <v>0</v>
      </c>
      <c r="X149" s="101">
        <v>0</v>
      </c>
      <c r="Y149" s="101">
        <v>0</v>
      </c>
      <c r="Z149" s="97">
        <v>1</v>
      </c>
      <c r="AA149" s="101">
        <v>0</v>
      </c>
      <c r="AB149" s="101">
        <v>0</v>
      </c>
      <c r="AC149" s="96" t="s">
        <v>676</v>
      </c>
      <c r="AD149" s="101">
        <v>0</v>
      </c>
      <c r="AE149" s="101">
        <v>0</v>
      </c>
      <c r="AF149" s="101">
        <v>0</v>
      </c>
      <c r="AG149" s="97">
        <v>1</v>
      </c>
      <c r="AH149" s="101">
        <v>0</v>
      </c>
      <c r="AI149" s="101">
        <v>0</v>
      </c>
    </row>
    <row r="150" spans="1:35" ht="18" x14ac:dyDescent="0.4">
      <c r="A150" s="96" t="s">
        <v>677</v>
      </c>
      <c r="B150" s="101">
        <v>0</v>
      </c>
      <c r="C150" s="101">
        <v>0</v>
      </c>
      <c r="D150" s="101">
        <v>0</v>
      </c>
      <c r="E150" s="97">
        <v>1</v>
      </c>
      <c r="F150" s="101">
        <v>0</v>
      </c>
      <c r="G150" s="101">
        <v>0</v>
      </c>
      <c r="H150" s="96" t="s">
        <v>677</v>
      </c>
      <c r="I150" s="101">
        <v>0</v>
      </c>
      <c r="J150" s="101">
        <v>0</v>
      </c>
      <c r="K150" s="101">
        <v>0</v>
      </c>
      <c r="L150" s="97">
        <v>1</v>
      </c>
      <c r="M150" s="101">
        <v>0</v>
      </c>
      <c r="N150" s="101">
        <v>0</v>
      </c>
      <c r="O150" s="96" t="s">
        <v>677</v>
      </c>
      <c r="P150" s="101">
        <v>0</v>
      </c>
      <c r="Q150" s="101">
        <v>0</v>
      </c>
      <c r="R150" s="101">
        <v>0</v>
      </c>
      <c r="S150" s="97">
        <v>1</v>
      </c>
      <c r="T150" s="101">
        <v>0</v>
      </c>
      <c r="U150" s="101">
        <v>0</v>
      </c>
      <c r="V150" s="96" t="s">
        <v>677</v>
      </c>
      <c r="W150" s="101">
        <v>0</v>
      </c>
      <c r="X150" s="101">
        <v>0</v>
      </c>
      <c r="Y150" s="101">
        <v>0</v>
      </c>
      <c r="Z150" s="97">
        <v>1</v>
      </c>
      <c r="AA150" s="101">
        <v>0</v>
      </c>
      <c r="AB150" s="101">
        <v>0</v>
      </c>
      <c r="AC150" s="96" t="s">
        <v>677</v>
      </c>
      <c r="AD150" s="101">
        <v>0</v>
      </c>
      <c r="AE150" s="101">
        <v>0</v>
      </c>
      <c r="AF150" s="101">
        <v>0</v>
      </c>
      <c r="AG150" s="97">
        <v>1</v>
      </c>
      <c r="AH150" s="101">
        <v>0</v>
      </c>
      <c r="AI150" s="101">
        <v>0</v>
      </c>
    </row>
    <row r="151" spans="1:35" ht="36" x14ac:dyDescent="0.4">
      <c r="A151" s="96" t="s">
        <v>399</v>
      </c>
      <c r="B151" s="101">
        <v>0</v>
      </c>
      <c r="C151" s="101">
        <v>0</v>
      </c>
      <c r="D151" s="101">
        <v>0</v>
      </c>
      <c r="E151" s="97">
        <v>1</v>
      </c>
      <c r="F151" s="101">
        <v>0</v>
      </c>
      <c r="G151" s="101">
        <v>0</v>
      </c>
      <c r="H151" s="96" t="s">
        <v>399</v>
      </c>
      <c r="I151" s="101">
        <v>0</v>
      </c>
      <c r="J151" s="101">
        <v>0</v>
      </c>
      <c r="K151" s="101">
        <v>0</v>
      </c>
      <c r="L151" s="97">
        <v>1</v>
      </c>
      <c r="M151" s="101">
        <v>0</v>
      </c>
      <c r="N151" s="101">
        <v>0</v>
      </c>
      <c r="O151" s="96" t="s">
        <v>399</v>
      </c>
      <c r="P151" s="101">
        <v>0</v>
      </c>
      <c r="Q151" s="101">
        <v>0</v>
      </c>
      <c r="R151" s="101">
        <v>0</v>
      </c>
      <c r="S151" s="97">
        <v>1</v>
      </c>
      <c r="T151" s="101">
        <v>0</v>
      </c>
      <c r="U151" s="101">
        <v>0</v>
      </c>
      <c r="V151" s="96" t="s">
        <v>399</v>
      </c>
      <c r="W151" s="101">
        <v>0</v>
      </c>
      <c r="X151" s="101">
        <v>0</v>
      </c>
      <c r="Y151" s="101">
        <v>0</v>
      </c>
      <c r="Z151" s="97">
        <v>1</v>
      </c>
      <c r="AA151" s="101">
        <v>0</v>
      </c>
      <c r="AB151" s="101">
        <v>0</v>
      </c>
      <c r="AC151" s="96" t="s">
        <v>399</v>
      </c>
      <c r="AD151" s="101">
        <v>0</v>
      </c>
      <c r="AE151" s="101">
        <v>0</v>
      </c>
      <c r="AF151" s="101">
        <v>0</v>
      </c>
      <c r="AG151" s="97">
        <v>1</v>
      </c>
      <c r="AH151" s="101">
        <v>0</v>
      </c>
      <c r="AI151" s="101">
        <v>0</v>
      </c>
    </row>
    <row r="152" spans="1:35" ht="36" x14ac:dyDescent="0.4">
      <c r="A152" s="96" t="s">
        <v>400</v>
      </c>
      <c r="B152" s="101">
        <v>0</v>
      </c>
      <c r="C152" s="101">
        <v>0</v>
      </c>
      <c r="D152" s="101">
        <v>0</v>
      </c>
      <c r="E152" s="97">
        <v>1</v>
      </c>
      <c r="F152" s="101">
        <v>0</v>
      </c>
      <c r="G152" s="101">
        <v>0</v>
      </c>
      <c r="H152" s="96" t="s">
        <v>400</v>
      </c>
      <c r="I152" s="101">
        <v>0</v>
      </c>
      <c r="J152" s="101">
        <v>0</v>
      </c>
      <c r="K152" s="101">
        <v>0</v>
      </c>
      <c r="L152" s="97">
        <v>1</v>
      </c>
      <c r="M152" s="101">
        <v>0</v>
      </c>
      <c r="N152" s="101">
        <v>0</v>
      </c>
      <c r="O152" s="96" t="s">
        <v>400</v>
      </c>
      <c r="P152" s="101">
        <v>0</v>
      </c>
      <c r="Q152" s="101">
        <v>0</v>
      </c>
      <c r="R152" s="101">
        <v>0</v>
      </c>
      <c r="S152" s="97">
        <v>1</v>
      </c>
      <c r="T152" s="101">
        <v>0</v>
      </c>
      <c r="U152" s="101">
        <v>0</v>
      </c>
      <c r="V152" s="96" t="s">
        <v>400</v>
      </c>
      <c r="W152" s="101">
        <v>0</v>
      </c>
      <c r="X152" s="101">
        <v>0</v>
      </c>
      <c r="Y152" s="101">
        <v>0</v>
      </c>
      <c r="Z152" s="97">
        <v>1</v>
      </c>
      <c r="AA152" s="101">
        <v>0</v>
      </c>
      <c r="AB152" s="101">
        <v>0</v>
      </c>
      <c r="AC152" s="96" t="s">
        <v>400</v>
      </c>
      <c r="AD152" s="101">
        <v>0</v>
      </c>
      <c r="AE152" s="101">
        <v>0</v>
      </c>
      <c r="AF152" s="101">
        <v>0</v>
      </c>
      <c r="AG152" s="97">
        <v>1</v>
      </c>
      <c r="AH152" s="101">
        <v>0</v>
      </c>
      <c r="AI152" s="101">
        <v>0</v>
      </c>
    </row>
    <row r="153" spans="1:35" ht="18" x14ac:dyDescent="0.4">
      <c r="A153" s="96" t="s">
        <v>401</v>
      </c>
      <c r="B153" s="101">
        <v>0</v>
      </c>
      <c r="C153" s="101">
        <v>0</v>
      </c>
      <c r="D153" s="101">
        <v>0</v>
      </c>
      <c r="E153" s="97">
        <v>1</v>
      </c>
      <c r="F153" s="101">
        <v>0</v>
      </c>
      <c r="G153" s="101">
        <v>0</v>
      </c>
      <c r="H153" s="96" t="s">
        <v>401</v>
      </c>
      <c r="I153" s="101">
        <v>0</v>
      </c>
      <c r="J153" s="101">
        <v>0</v>
      </c>
      <c r="K153" s="101">
        <v>0</v>
      </c>
      <c r="L153" s="97">
        <v>1</v>
      </c>
      <c r="M153" s="101">
        <v>0</v>
      </c>
      <c r="N153" s="101">
        <v>0</v>
      </c>
      <c r="O153" s="96" t="s">
        <v>401</v>
      </c>
      <c r="P153" s="101">
        <v>0</v>
      </c>
      <c r="Q153" s="101">
        <v>0</v>
      </c>
      <c r="R153" s="101">
        <v>0</v>
      </c>
      <c r="S153" s="97">
        <v>1</v>
      </c>
      <c r="T153" s="101">
        <v>0</v>
      </c>
      <c r="U153" s="101">
        <v>0</v>
      </c>
      <c r="V153" s="96" t="s">
        <v>401</v>
      </c>
      <c r="W153" s="101">
        <v>0</v>
      </c>
      <c r="X153" s="101">
        <v>0</v>
      </c>
      <c r="Y153" s="101">
        <v>0</v>
      </c>
      <c r="Z153" s="97">
        <v>1</v>
      </c>
      <c r="AA153" s="101">
        <v>0</v>
      </c>
      <c r="AB153" s="101">
        <v>0</v>
      </c>
      <c r="AC153" s="96" t="s">
        <v>401</v>
      </c>
      <c r="AD153" s="101">
        <v>0</v>
      </c>
      <c r="AE153" s="101">
        <v>0</v>
      </c>
      <c r="AF153" s="101">
        <v>0</v>
      </c>
      <c r="AG153" s="97">
        <v>1</v>
      </c>
      <c r="AH153" s="101">
        <v>0</v>
      </c>
      <c r="AI153" s="101">
        <v>0</v>
      </c>
    </row>
    <row r="154" spans="1:35" ht="18" x14ac:dyDescent="0.4">
      <c r="A154" s="96" t="s">
        <v>402</v>
      </c>
      <c r="B154" s="101">
        <v>0</v>
      </c>
      <c r="C154" s="101">
        <v>0</v>
      </c>
      <c r="D154" s="101">
        <v>0</v>
      </c>
      <c r="E154" s="97">
        <v>1</v>
      </c>
      <c r="F154" s="101">
        <v>0</v>
      </c>
      <c r="G154" s="101">
        <v>0</v>
      </c>
      <c r="H154" s="96" t="s">
        <v>402</v>
      </c>
      <c r="I154" s="101">
        <v>0</v>
      </c>
      <c r="J154" s="101">
        <v>0</v>
      </c>
      <c r="K154" s="101">
        <v>0</v>
      </c>
      <c r="L154" s="97">
        <v>1</v>
      </c>
      <c r="M154" s="101">
        <v>0</v>
      </c>
      <c r="N154" s="101">
        <v>0</v>
      </c>
      <c r="O154" s="96" t="s">
        <v>402</v>
      </c>
      <c r="P154" s="101">
        <v>0</v>
      </c>
      <c r="Q154" s="101">
        <v>0</v>
      </c>
      <c r="R154" s="101">
        <v>0</v>
      </c>
      <c r="S154" s="97">
        <v>1</v>
      </c>
      <c r="T154" s="101">
        <v>0</v>
      </c>
      <c r="U154" s="101">
        <v>0</v>
      </c>
      <c r="V154" s="96" t="s">
        <v>402</v>
      </c>
      <c r="W154" s="101">
        <v>0</v>
      </c>
      <c r="X154" s="101">
        <v>0</v>
      </c>
      <c r="Y154" s="101">
        <v>0</v>
      </c>
      <c r="Z154" s="97">
        <v>1</v>
      </c>
      <c r="AA154" s="101">
        <v>0</v>
      </c>
      <c r="AB154" s="101">
        <v>0</v>
      </c>
      <c r="AC154" s="96" t="s">
        <v>402</v>
      </c>
      <c r="AD154" s="101">
        <v>0</v>
      </c>
      <c r="AE154" s="101">
        <v>0</v>
      </c>
      <c r="AF154" s="101">
        <v>0</v>
      </c>
      <c r="AG154" s="97">
        <v>1</v>
      </c>
      <c r="AH154" s="101">
        <v>0</v>
      </c>
      <c r="AI154" s="101">
        <v>0</v>
      </c>
    </row>
    <row r="155" spans="1:35" ht="18" x14ac:dyDescent="0.4">
      <c r="A155" s="96" t="s">
        <v>403</v>
      </c>
      <c r="B155" s="101">
        <v>0</v>
      </c>
      <c r="C155" s="101">
        <v>0</v>
      </c>
      <c r="D155" s="101">
        <v>0</v>
      </c>
      <c r="E155" s="97">
        <v>1</v>
      </c>
      <c r="F155" s="101">
        <v>0</v>
      </c>
      <c r="G155" s="101">
        <v>0</v>
      </c>
      <c r="H155" s="96" t="s">
        <v>403</v>
      </c>
      <c r="I155" s="101">
        <v>0</v>
      </c>
      <c r="J155" s="101">
        <v>0</v>
      </c>
      <c r="K155" s="101">
        <v>0</v>
      </c>
      <c r="L155" s="97">
        <v>1</v>
      </c>
      <c r="M155" s="101">
        <v>0</v>
      </c>
      <c r="N155" s="101">
        <v>0</v>
      </c>
      <c r="O155" s="96" t="s">
        <v>403</v>
      </c>
      <c r="P155" s="101">
        <v>0</v>
      </c>
      <c r="Q155" s="101">
        <v>0</v>
      </c>
      <c r="R155" s="101">
        <v>0</v>
      </c>
      <c r="S155" s="97">
        <v>1</v>
      </c>
      <c r="T155" s="101">
        <v>0</v>
      </c>
      <c r="U155" s="101">
        <v>0</v>
      </c>
      <c r="V155" s="96" t="s">
        <v>403</v>
      </c>
      <c r="W155" s="101">
        <v>0</v>
      </c>
      <c r="X155" s="101">
        <v>0</v>
      </c>
      <c r="Y155" s="101">
        <v>0</v>
      </c>
      <c r="Z155" s="97">
        <v>1</v>
      </c>
      <c r="AA155" s="101">
        <v>0</v>
      </c>
      <c r="AB155" s="101">
        <v>0</v>
      </c>
      <c r="AC155" s="96" t="s">
        <v>403</v>
      </c>
      <c r="AD155" s="101">
        <v>0</v>
      </c>
      <c r="AE155" s="101">
        <v>0</v>
      </c>
      <c r="AF155" s="101">
        <v>0</v>
      </c>
      <c r="AG155" s="97">
        <v>1</v>
      </c>
      <c r="AH155" s="101">
        <v>0</v>
      </c>
      <c r="AI155" s="101">
        <v>0</v>
      </c>
    </row>
    <row r="156" spans="1:35" ht="18" x14ac:dyDescent="0.4">
      <c r="A156" s="96" t="s">
        <v>404</v>
      </c>
      <c r="B156" s="101">
        <v>0</v>
      </c>
      <c r="C156" s="101">
        <v>0</v>
      </c>
      <c r="D156" s="101">
        <v>0</v>
      </c>
      <c r="E156" s="97">
        <v>1</v>
      </c>
      <c r="F156" s="101">
        <v>0</v>
      </c>
      <c r="G156" s="101">
        <v>0</v>
      </c>
      <c r="H156" s="96" t="s">
        <v>404</v>
      </c>
      <c r="I156" s="101">
        <v>0</v>
      </c>
      <c r="J156" s="101">
        <v>0</v>
      </c>
      <c r="K156" s="101">
        <v>0</v>
      </c>
      <c r="L156" s="97">
        <v>1</v>
      </c>
      <c r="M156" s="101">
        <v>0</v>
      </c>
      <c r="N156" s="101">
        <v>0</v>
      </c>
      <c r="O156" s="96" t="s">
        <v>404</v>
      </c>
      <c r="P156" s="101">
        <v>0</v>
      </c>
      <c r="Q156" s="101">
        <v>0</v>
      </c>
      <c r="R156" s="101">
        <v>0</v>
      </c>
      <c r="S156" s="97">
        <v>1</v>
      </c>
      <c r="T156" s="101">
        <v>0</v>
      </c>
      <c r="U156" s="101">
        <v>0</v>
      </c>
      <c r="V156" s="96" t="s">
        <v>404</v>
      </c>
      <c r="W156" s="101">
        <v>0</v>
      </c>
      <c r="X156" s="101">
        <v>0</v>
      </c>
      <c r="Y156" s="101">
        <v>0</v>
      </c>
      <c r="Z156" s="97">
        <v>1</v>
      </c>
      <c r="AA156" s="101">
        <v>0</v>
      </c>
      <c r="AB156" s="101">
        <v>0</v>
      </c>
      <c r="AC156" s="96" t="s">
        <v>404</v>
      </c>
      <c r="AD156" s="101">
        <v>0</v>
      </c>
      <c r="AE156" s="101">
        <v>0</v>
      </c>
      <c r="AF156" s="101">
        <v>0</v>
      </c>
      <c r="AG156" s="97">
        <v>1</v>
      </c>
      <c r="AH156" s="101">
        <v>0</v>
      </c>
      <c r="AI156" s="101">
        <v>0</v>
      </c>
    </row>
    <row r="157" spans="1:35" ht="18" x14ac:dyDescent="0.4">
      <c r="A157" s="96" t="s">
        <v>405</v>
      </c>
      <c r="B157" s="101">
        <v>0</v>
      </c>
      <c r="C157" s="101">
        <v>0</v>
      </c>
      <c r="D157" s="101">
        <v>0</v>
      </c>
      <c r="E157" s="97">
        <v>1</v>
      </c>
      <c r="F157" s="101">
        <v>0</v>
      </c>
      <c r="G157" s="101">
        <v>0</v>
      </c>
      <c r="H157" s="96" t="s">
        <v>405</v>
      </c>
      <c r="I157" s="101">
        <v>0</v>
      </c>
      <c r="J157" s="101">
        <v>0</v>
      </c>
      <c r="K157" s="101">
        <v>0</v>
      </c>
      <c r="L157" s="97">
        <v>1</v>
      </c>
      <c r="M157" s="101">
        <v>0</v>
      </c>
      <c r="N157" s="101">
        <v>0</v>
      </c>
      <c r="O157" s="96" t="s">
        <v>405</v>
      </c>
      <c r="P157" s="101">
        <v>0</v>
      </c>
      <c r="Q157" s="101">
        <v>0</v>
      </c>
      <c r="R157" s="101">
        <v>0</v>
      </c>
      <c r="S157" s="97">
        <v>1</v>
      </c>
      <c r="T157" s="101">
        <v>0</v>
      </c>
      <c r="U157" s="101">
        <v>0</v>
      </c>
      <c r="V157" s="96" t="s">
        <v>405</v>
      </c>
      <c r="W157" s="101">
        <v>0</v>
      </c>
      <c r="X157" s="101">
        <v>0</v>
      </c>
      <c r="Y157" s="101">
        <v>0</v>
      </c>
      <c r="Z157" s="97">
        <v>1</v>
      </c>
      <c r="AA157" s="101">
        <v>0</v>
      </c>
      <c r="AB157" s="101">
        <v>0</v>
      </c>
      <c r="AC157" s="96" t="s">
        <v>405</v>
      </c>
      <c r="AD157" s="101">
        <v>0</v>
      </c>
      <c r="AE157" s="101">
        <v>0</v>
      </c>
      <c r="AF157" s="101">
        <v>0</v>
      </c>
      <c r="AG157" s="97">
        <v>1</v>
      </c>
      <c r="AH157" s="101">
        <v>0</v>
      </c>
      <c r="AI157" s="101">
        <v>0</v>
      </c>
    </row>
    <row r="158" spans="1:35" ht="18" x14ac:dyDescent="0.4">
      <c r="A158" s="96" t="s">
        <v>406</v>
      </c>
      <c r="B158" s="101">
        <v>0</v>
      </c>
      <c r="C158" s="101">
        <v>0</v>
      </c>
      <c r="D158" s="101">
        <v>0</v>
      </c>
      <c r="E158" s="97">
        <v>1</v>
      </c>
      <c r="F158" s="101">
        <v>0</v>
      </c>
      <c r="G158" s="101">
        <v>0</v>
      </c>
      <c r="H158" s="96" t="s">
        <v>406</v>
      </c>
      <c r="I158" s="101">
        <v>0</v>
      </c>
      <c r="J158" s="101">
        <v>0</v>
      </c>
      <c r="K158" s="101">
        <v>0</v>
      </c>
      <c r="L158" s="97">
        <v>1</v>
      </c>
      <c r="M158" s="101">
        <v>0</v>
      </c>
      <c r="N158" s="101">
        <v>0</v>
      </c>
      <c r="O158" s="96" t="s">
        <v>406</v>
      </c>
      <c r="P158" s="101">
        <v>0</v>
      </c>
      <c r="Q158" s="101">
        <v>0</v>
      </c>
      <c r="R158" s="101">
        <v>0</v>
      </c>
      <c r="S158" s="97">
        <v>1</v>
      </c>
      <c r="T158" s="101">
        <v>0</v>
      </c>
      <c r="U158" s="101">
        <v>0</v>
      </c>
      <c r="V158" s="96" t="s">
        <v>406</v>
      </c>
      <c r="W158" s="101">
        <v>0</v>
      </c>
      <c r="X158" s="101">
        <v>0</v>
      </c>
      <c r="Y158" s="101">
        <v>0</v>
      </c>
      <c r="Z158" s="97">
        <v>1</v>
      </c>
      <c r="AA158" s="101">
        <v>0</v>
      </c>
      <c r="AB158" s="101">
        <v>0</v>
      </c>
      <c r="AC158" s="96" t="s">
        <v>406</v>
      </c>
      <c r="AD158" s="101">
        <v>0</v>
      </c>
      <c r="AE158" s="101">
        <v>0</v>
      </c>
      <c r="AF158" s="101">
        <v>0</v>
      </c>
      <c r="AG158" s="97">
        <v>1</v>
      </c>
      <c r="AH158" s="101">
        <v>0</v>
      </c>
      <c r="AI158" s="101">
        <v>0</v>
      </c>
    </row>
    <row r="159" spans="1:35" ht="18" x14ac:dyDescent="0.4">
      <c r="A159" s="96" t="s">
        <v>407</v>
      </c>
      <c r="B159" s="101">
        <v>0</v>
      </c>
      <c r="C159" s="101">
        <v>0</v>
      </c>
      <c r="D159" s="101">
        <v>0</v>
      </c>
      <c r="E159" s="97">
        <v>1</v>
      </c>
      <c r="F159" s="101">
        <v>0</v>
      </c>
      <c r="G159" s="101">
        <v>0</v>
      </c>
      <c r="H159" s="96" t="s">
        <v>407</v>
      </c>
      <c r="I159" s="101">
        <v>0</v>
      </c>
      <c r="J159" s="101">
        <v>0</v>
      </c>
      <c r="K159" s="101">
        <v>0</v>
      </c>
      <c r="L159" s="97">
        <v>1</v>
      </c>
      <c r="M159" s="101">
        <v>0</v>
      </c>
      <c r="N159" s="101">
        <v>0</v>
      </c>
      <c r="O159" s="96" t="s">
        <v>407</v>
      </c>
      <c r="P159" s="101">
        <v>0</v>
      </c>
      <c r="Q159" s="101">
        <v>0</v>
      </c>
      <c r="R159" s="101">
        <v>0</v>
      </c>
      <c r="S159" s="97">
        <v>1</v>
      </c>
      <c r="T159" s="101">
        <v>0</v>
      </c>
      <c r="U159" s="101">
        <v>0</v>
      </c>
      <c r="V159" s="96" t="s">
        <v>407</v>
      </c>
      <c r="W159" s="101">
        <v>0</v>
      </c>
      <c r="X159" s="101">
        <v>0</v>
      </c>
      <c r="Y159" s="101">
        <v>0</v>
      </c>
      <c r="Z159" s="97">
        <v>1</v>
      </c>
      <c r="AA159" s="101">
        <v>0</v>
      </c>
      <c r="AB159" s="101">
        <v>0</v>
      </c>
      <c r="AC159" s="96" t="s">
        <v>407</v>
      </c>
      <c r="AD159" s="101">
        <v>0</v>
      </c>
      <c r="AE159" s="101">
        <v>0</v>
      </c>
      <c r="AF159" s="101">
        <v>0</v>
      </c>
      <c r="AG159" s="97">
        <v>1</v>
      </c>
      <c r="AH159" s="101">
        <v>0</v>
      </c>
      <c r="AI159" s="101">
        <v>0</v>
      </c>
    </row>
    <row r="160" spans="1:35" ht="18" x14ac:dyDescent="0.4">
      <c r="A160" s="96" t="s">
        <v>843</v>
      </c>
      <c r="B160" s="101">
        <v>0</v>
      </c>
      <c r="C160" s="101">
        <v>0</v>
      </c>
      <c r="D160" s="101">
        <v>0</v>
      </c>
      <c r="E160" s="97">
        <v>1</v>
      </c>
      <c r="F160" s="101">
        <v>0</v>
      </c>
      <c r="G160" s="101">
        <v>0</v>
      </c>
      <c r="H160" s="96" t="s">
        <v>843</v>
      </c>
      <c r="I160" s="101">
        <v>0</v>
      </c>
      <c r="J160" s="101">
        <v>0</v>
      </c>
      <c r="K160" s="101">
        <v>0</v>
      </c>
      <c r="L160" s="97">
        <v>1</v>
      </c>
      <c r="M160" s="101">
        <v>0</v>
      </c>
      <c r="N160" s="101">
        <v>0</v>
      </c>
      <c r="O160" s="96" t="s">
        <v>843</v>
      </c>
      <c r="P160" s="101">
        <v>0</v>
      </c>
      <c r="Q160" s="101">
        <v>0</v>
      </c>
      <c r="R160" s="101">
        <v>0</v>
      </c>
      <c r="S160" s="97">
        <v>1</v>
      </c>
      <c r="T160" s="101">
        <v>0</v>
      </c>
      <c r="U160" s="101">
        <v>0</v>
      </c>
      <c r="V160" s="96" t="s">
        <v>843</v>
      </c>
      <c r="W160" s="101">
        <v>0</v>
      </c>
      <c r="X160" s="101">
        <v>0</v>
      </c>
      <c r="Y160" s="101">
        <v>0</v>
      </c>
      <c r="Z160" s="97">
        <v>1</v>
      </c>
      <c r="AA160" s="101">
        <v>0</v>
      </c>
      <c r="AB160" s="101">
        <v>0</v>
      </c>
      <c r="AC160" s="96" t="s">
        <v>843</v>
      </c>
      <c r="AD160" s="101">
        <v>0</v>
      </c>
      <c r="AE160" s="101">
        <v>0</v>
      </c>
      <c r="AF160" s="101">
        <v>0</v>
      </c>
      <c r="AG160" s="97">
        <v>1</v>
      </c>
      <c r="AH160" s="101">
        <v>0</v>
      </c>
      <c r="AI160" s="101">
        <v>0</v>
      </c>
    </row>
    <row r="161" spans="1:35" ht="18" x14ac:dyDescent="0.4">
      <c r="A161" s="96" t="s">
        <v>311</v>
      </c>
      <c r="B161" s="101">
        <v>0</v>
      </c>
      <c r="C161" s="101">
        <v>0</v>
      </c>
      <c r="D161" s="101">
        <v>0</v>
      </c>
      <c r="E161" s="97">
        <v>1</v>
      </c>
      <c r="F161" s="101">
        <v>0</v>
      </c>
      <c r="G161" s="101">
        <v>0</v>
      </c>
      <c r="H161" s="96" t="s">
        <v>311</v>
      </c>
      <c r="I161" s="101">
        <v>0</v>
      </c>
      <c r="J161" s="101">
        <v>0</v>
      </c>
      <c r="K161" s="101">
        <v>0</v>
      </c>
      <c r="L161" s="97">
        <v>1</v>
      </c>
      <c r="M161" s="101">
        <v>0</v>
      </c>
      <c r="N161" s="101">
        <v>0</v>
      </c>
      <c r="O161" s="96" t="s">
        <v>311</v>
      </c>
      <c r="P161" s="101">
        <v>0</v>
      </c>
      <c r="Q161" s="101">
        <v>0</v>
      </c>
      <c r="R161" s="101">
        <v>0</v>
      </c>
      <c r="S161" s="97">
        <v>1</v>
      </c>
      <c r="T161" s="101">
        <v>0</v>
      </c>
      <c r="U161" s="101">
        <v>0</v>
      </c>
      <c r="V161" s="96" t="s">
        <v>311</v>
      </c>
      <c r="W161" s="101">
        <v>0</v>
      </c>
      <c r="X161" s="101">
        <v>0</v>
      </c>
      <c r="Y161" s="101">
        <v>0</v>
      </c>
      <c r="Z161" s="97">
        <v>1</v>
      </c>
      <c r="AA161" s="101">
        <v>0</v>
      </c>
      <c r="AB161" s="101">
        <v>0</v>
      </c>
      <c r="AC161" s="96" t="s">
        <v>311</v>
      </c>
      <c r="AD161" s="101">
        <v>0</v>
      </c>
      <c r="AE161" s="101">
        <v>0</v>
      </c>
      <c r="AF161" s="101">
        <v>0</v>
      </c>
      <c r="AG161" s="97">
        <v>1</v>
      </c>
      <c r="AH161" s="101">
        <v>0</v>
      </c>
      <c r="AI161" s="101">
        <v>0</v>
      </c>
    </row>
    <row r="162" spans="1:35" ht="18" x14ac:dyDescent="0.4">
      <c r="A162" s="96" t="s">
        <v>267</v>
      </c>
      <c r="B162" s="101">
        <v>0</v>
      </c>
      <c r="C162" s="101">
        <v>0</v>
      </c>
      <c r="D162" s="101">
        <v>0</v>
      </c>
      <c r="E162" s="97">
        <v>1</v>
      </c>
      <c r="F162" s="101">
        <v>0</v>
      </c>
      <c r="G162" s="101">
        <v>0</v>
      </c>
      <c r="H162" s="96" t="s">
        <v>267</v>
      </c>
      <c r="I162" s="101">
        <v>0</v>
      </c>
      <c r="J162" s="101">
        <v>0</v>
      </c>
      <c r="K162" s="101">
        <v>0</v>
      </c>
      <c r="L162" s="97">
        <v>1</v>
      </c>
      <c r="M162" s="101">
        <v>0</v>
      </c>
      <c r="N162" s="101">
        <v>0</v>
      </c>
      <c r="O162" s="96" t="s">
        <v>267</v>
      </c>
      <c r="P162" s="101">
        <v>0</v>
      </c>
      <c r="Q162" s="101">
        <v>0</v>
      </c>
      <c r="R162" s="101">
        <v>0</v>
      </c>
      <c r="S162" s="97">
        <v>1</v>
      </c>
      <c r="T162" s="101">
        <v>0</v>
      </c>
      <c r="U162" s="101">
        <v>0</v>
      </c>
      <c r="V162" s="96" t="s">
        <v>267</v>
      </c>
      <c r="W162" s="101">
        <v>0</v>
      </c>
      <c r="X162" s="101">
        <v>0</v>
      </c>
      <c r="Y162" s="101">
        <v>0</v>
      </c>
      <c r="Z162" s="97">
        <v>1</v>
      </c>
      <c r="AA162" s="101">
        <v>0</v>
      </c>
      <c r="AB162" s="101">
        <v>0</v>
      </c>
      <c r="AC162" s="96" t="s">
        <v>267</v>
      </c>
      <c r="AD162" s="101">
        <v>0</v>
      </c>
      <c r="AE162" s="101">
        <v>0</v>
      </c>
      <c r="AF162" s="101">
        <v>0</v>
      </c>
      <c r="AG162" s="97">
        <v>1</v>
      </c>
      <c r="AH162" s="101">
        <v>0</v>
      </c>
      <c r="AI162" s="101">
        <v>0</v>
      </c>
    </row>
    <row r="163" spans="1:35" ht="18" x14ac:dyDescent="0.4">
      <c r="A163" s="96" t="s">
        <v>838</v>
      </c>
      <c r="B163" s="101">
        <v>0</v>
      </c>
      <c r="C163" s="101">
        <v>0</v>
      </c>
      <c r="D163" s="101">
        <v>0</v>
      </c>
      <c r="E163" s="97">
        <v>1</v>
      </c>
      <c r="F163" s="101">
        <v>0</v>
      </c>
      <c r="G163" s="101">
        <v>0</v>
      </c>
      <c r="H163" s="96" t="s">
        <v>838</v>
      </c>
      <c r="I163" s="101">
        <v>0</v>
      </c>
      <c r="J163" s="101">
        <v>0</v>
      </c>
      <c r="K163" s="101">
        <v>0</v>
      </c>
      <c r="L163" s="97">
        <v>1</v>
      </c>
      <c r="M163" s="101">
        <v>0</v>
      </c>
      <c r="N163" s="101">
        <v>0</v>
      </c>
      <c r="O163" s="96" t="s">
        <v>838</v>
      </c>
      <c r="P163" s="101">
        <v>0</v>
      </c>
      <c r="Q163" s="101">
        <v>0</v>
      </c>
      <c r="R163" s="101">
        <v>0</v>
      </c>
      <c r="S163" s="97">
        <v>1</v>
      </c>
      <c r="T163" s="101">
        <v>0</v>
      </c>
      <c r="U163" s="101">
        <v>0</v>
      </c>
      <c r="V163" s="96" t="s">
        <v>838</v>
      </c>
      <c r="W163" s="101">
        <v>0</v>
      </c>
      <c r="X163" s="101">
        <v>0</v>
      </c>
      <c r="Y163" s="101">
        <v>0</v>
      </c>
      <c r="Z163" s="97">
        <v>1</v>
      </c>
      <c r="AA163" s="101">
        <v>0</v>
      </c>
      <c r="AB163" s="101">
        <v>0</v>
      </c>
      <c r="AC163" s="96" t="s">
        <v>838</v>
      </c>
      <c r="AD163" s="101">
        <v>0</v>
      </c>
      <c r="AE163" s="101">
        <v>0</v>
      </c>
      <c r="AF163" s="101">
        <v>0</v>
      </c>
      <c r="AG163" s="97">
        <v>1</v>
      </c>
      <c r="AH163" s="101">
        <v>0</v>
      </c>
      <c r="AI163" s="101">
        <v>0</v>
      </c>
    </row>
    <row r="164" spans="1:35" ht="18" x14ac:dyDescent="0.4">
      <c r="A164" s="96" t="s">
        <v>226</v>
      </c>
      <c r="B164" s="101">
        <v>0</v>
      </c>
      <c r="C164" s="101">
        <v>0</v>
      </c>
      <c r="D164" s="101">
        <v>0</v>
      </c>
      <c r="E164" s="97">
        <v>1</v>
      </c>
      <c r="F164" s="101">
        <v>0</v>
      </c>
      <c r="G164" s="101">
        <v>0</v>
      </c>
      <c r="H164" s="96" t="s">
        <v>226</v>
      </c>
      <c r="I164" s="101">
        <v>0</v>
      </c>
      <c r="J164" s="101">
        <v>0</v>
      </c>
      <c r="K164" s="101">
        <v>0</v>
      </c>
      <c r="L164" s="97">
        <v>1</v>
      </c>
      <c r="M164" s="101">
        <v>0</v>
      </c>
      <c r="N164" s="101">
        <v>0</v>
      </c>
      <c r="O164" s="96" t="s">
        <v>226</v>
      </c>
      <c r="P164" s="101">
        <v>0</v>
      </c>
      <c r="Q164" s="101">
        <v>0</v>
      </c>
      <c r="R164" s="101">
        <v>0</v>
      </c>
      <c r="S164" s="97">
        <v>1</v>
      </c>
      <c r="T164" s="101">
        <v>0</v>
      </c>
      <c r="U164" s="101">
        <v>0</v>
      </c>
      <c r="V164" s="96" t="s">
        <v>226</v>
      </c>
      <c r="W164" s="101">
        <v>0</v>
      </c>
      <c r="X164" s="101">
        <v>0</v>
      </c>
      <c r="Y164" s="101">
        <v>0</v>
      </c>
      <c r="Z164" s="97">
        <v>1</v>
      </c>
      <c r="AA164" s="101">
        <v>0</v>
      </c>
      <c r="AB164" s="101">
        <v>0</v>
      </c>
      <c r="AC164" s="96" t="s">
        <v>226</v>
      </c>
      <c r="AD164" s="101">
        <v>0</v>
      </c>
      <c r="AE164" s="101">
        <v>0</v>
      </c>
      <c r="AF164" s="101">
        <v>0</v>
      </c>
      <c r="AG164" s="97">
        <v>1</v>
      </c>
      <c r="AH164" s="101">
        <v>0</v>
      </c>
      <c r="AI164" s="101">
        <v>0</v>
      </c>
    </row>
    <row r="165" spans="1:35" ht="36" x14ac:dyDescent="0.4">
      <c r="A165" s="96" t="s">
        <v>410</v>
      </c>
      <c r="B165" s="101">
        <v>0</v>
      </c>
      <c r="C165" s="101">
        <v>0</v>
      </c>
      <c r="D165" s="101">
        <v>0</v>
      </c>
      <c r="E165" s="97">
        <v>1</v>
      </c>
      <c r="F165" s="101">
        <v>0</v>
      </c>
      <c r="G165" s="101">
        <v>0</v>
      </c>
      <c r="H165" s="96" t="s">
        <v>410</v>
      </c>
      <c r="I165" s="101">
        <v>0</v>
      </c>
      <c r="J165" s="101">
        <v>0</v>
      </c>
      <c r="K165" s="101">
        <v>0</v>
      </c>
      <c r="L165" s="97">
        <v>1</v>
      </c>
      <c r="M165" s="101">
        <v>0</v>
      </c>
      <c r="N165" s="101">
        <v>0</v>
      </c>
      <c r="O165" s="96" t="s">
        <v>410</v>
      </c>
      <c r="P165" s="101">
        <v>0</v>
      </c>
      <c r="Q165" s="101">
        <v>0</v>
      </c>
      <c r="R165" s="101">
        <v>0</v>
      </c>
      <c r="S165" s="97">
        <v>1</v>
      </c>
      <c r="T165" s="101">
        <v>0</v>
      </c>
      <c r="U165" s="101">
        <v>0</v>
      </c>
      <c r="V165" s="96" t="s">
        <v>410</v>
      </c>
      <c r="W165" s="101">
        <v>0</v>
      </c>
      <c r="X165" s="101">
        <v>0</v>
      </c>
      <c r="Y165" s="101">
        <v>0</v>
      </c>
      <c r="Z165" s="97">
        <v>1</v>
      </c>
      <c r="AA165" s="101">
        <v>0</v>
      </c>
      <c r="AB165" s="101">
        <v>0</v>
      </c>
      <c r="AC165" s="96" t="s">
        <v>410</v>
      </c>
      <c r="AD165" s="101">
        <v>0</v>
      </c>
      <c r="AE165" s="101">
        <v>0</v>
      </c>
      <c r="AF165" s="101">
        <v>0</v>
      </c>
      <c r="AG165" s="97">
        <v>1</v>
      </c>
      <c r="AH165" s="101">
        <v>0</v>
      </c>
      <c r="AI165" s="101">
        <v>0</v>
      </c>
    </row>
    <row r="166" spans="1:35" ht="18" x14ac:dyDescent="0.4">
      <c r="A166" s="101">
        <v>0</v>
      </c>
      <c r="B166" s="101">
        <v>0</v>
      </c>
      <c r="C166" s="101">
        <v>0</v>
      </c>
      <c r="D166" s="101">
        <v>0</v>
      </c>
      <c r="E166" s="97">
        <v>1</v>
      </c>
      <c r="F166" s="101">
        <v>0</v>
      </c>
      <c r="G166" s="101">
        <v>0</v>
      </c>
      <c r="H166" s="101">
        <v>0</v>
      </c>
      <c r="I166" s="101">
        <v>0</v>
      </c>
      <c r="J166" s="101">
        <v>0</v>
      </c>
      <c r="K166" s="101">
        <v>0</v>
      </c>
      <c r="L166" s="97">
        <v>1</v>
      </c>
      <c r="M166" s="101">
        <v>0</v>
      </c>
      <c r="N166" s="101">
        <v>0</v>
      </c>
      <c r="O166" s="101">
        <v>0</v>
      </c>
      <c r="P166" s="101">
        <v>0</v>
      </c>
      <c r="Q166" s="101">
        <v>0</v>
      </c>
      <c r="R166" s="101">
        <v>0</v>
      </c>
      <c r="S166" s="97">
        <v>1</v>
      </c>
      <c r="T166" s="101">
        <v>0</v>
      </c>
      <c r="U166" s="101">
        <v>0</v>
      </c>
      <c r="V166" s="101">
        <v>0</v>
      </c>
      <c r="W166" s="101">
        <v>0</v>
      </c>
      <c r="X166" s="101">
        <v>0</v>
      </c>
      <c r="Y166" s="101">
        <v>0</v>
      </c>
      <c r="Z166" s="97">
        <v>1</v>
      </c>
      <c r="AA166" s="101">
        <v>0</v>
      </c>
      <c r="AB166" s="101">
        <v>0</v>
      </c>
      <c r="AC166" s="101">
        <v>0</v>
      </c>
      <c r="AD166" s="101">
        <v>0</v>
      </c>
      <c r="AE166" s="101">
        <v>0</v>
      </c>
      <c r="AF166" s="101">
        <v>0</v>
      </c>
      <c r="AG166" s="97">
        <v>1</v>
      </c>
      <c r="AH166" s="101">
        <v>0</v>
      </c>
      <c r="AI166" s="101">
        <v>0</v>
      </c>
    </row>
    <row r="167" spans="1:35" ht="18" x14ac:dyDescent="0.4">
      <c r="A167" s="101">
        <v>0</v>
      </c>
      <c r="B167" s="101">
        <v>0</v>
      </c>
      <c r="C167" s="101">
        <v>0</v>
      </c>
      <c r="D167" s="101">
        <v>0</v>
      </c>
      <c r="E167" s="97">
        <v>1</v>
      </c>
      <c r="F167" s="101">
        <v>0</v>
      </c>
      <c r="G167" s="101">
        <v>0</v>
      </c>
      <c r="H167" s="101">
        <v>0</v>
      </c>
      <c r="I167" s="101">
        <v>0</v>
      </c>
      <c r="J167" s="101">
        <v>0</v>
      </c>
      <c r="K167" s="101">
        <v>0</v>
      </c>
      <c r="L167" s="97">
        <v>1</v>
      </c>
      <c r="M167" s="101">
        <v>0</v>
      </c>
      <c r="N167" s="101">
        <v>0</v>
      </c>
      <c r="O167" s="101">
        <v>0</v>
      </c>
      <c r="P167" s="101">
        <v>0</v>
      </c>
      <c r="Q167" s="101">
        <v>0</v>
      </c>
      <c r="R167" s="101">
        <v>0</v>
      </c>
      <c r="S167" s="97">
        <v>1</v>
      </c>
      <c r="T167" s="101">
        <v>0</v>
      </c>
      <c r="U167" s="101">
        <v>0</v>
      </c>
      <c r="V167" s="101">
        <v>0</v>
      </c>
      <c r="W167" s="101">
        <v>0</v>
      </c>
      <c r="X167" s="101">
        <v>0</v>
      </c>
      <c r="Y167" s="101">
        <v>0</v>
      </c>
      <c r="Z167" s="97">
        <v>1</v>
      </c>
      <c r="AA167" s="101">
        <v>0</v>
      </c>
      <c r="AB167" s="101">
        <v>0</v>
      </c>
      <c r="AC167" s="101">
        <v>0</v>
      </c>
      <c r="AD167" s="101">
        <v>0</v>
      </c>
      <c r="AE167" s="101">
        <v>0</v>
      </c>
      <c r="AF167" s="101">
        <v>0</v>
      </c>
      <c r="AG167" s="97">
        <v>1</v>
      </c>
      <c r="AH167" s="101">
        <v>0</v>
      </c>
      <c r="AI167" s="101">
        <v>0</v>
      </c>
    </row>
    <row r="168" spans="1:35" ht="18" x14ac:dyDescent="0.4">
      <c r="A168" s="101">
        <v>0</v>
      </c>
      <c r="B168" s="101">
        <v>0</v>
      </c>
      <c r="C168" s="101">
        <v>0</v>
      </c>
      <c r="D168" s="101">
        <v>0</v>
      </c>
      <c r="E168" s="97">
        <v>1</v>
      </c>
      <c r="F168" s="101">
        <v>0</v>
      </c>
      <c r="G168" s="101">
        <v>0</v>
      </c>
      <c r="H168" s="101">
        <v>0</v>
      </c>
      <c r="I168" s="101">
        <v>0</v>
      </c>
      <c r="J168" s="101">
        <v>0</v>
      </c>
      <c r="K168" s="101">
        <v>0</v>
      </c>
      <c r="L168" s="97">
        <v>1</v>
      </c>
      <c r="M168" s="101">
        <v>0</v>
      </c>
      <c r="N168" s="101">
        <v>0</v>
      </c>
      <c r="O168" s="101">
        <v>0</v>
      </c>
      <c r="P168" s="101">
        <v>0</v>
      </c>
      <c r="Q168" s="101">
        <v>0</v>
      </c>
      <c r="R168" s="101">
        <v>0</v>
      </c>
      <c r="S168" s="97">
        <v>1</v>
      </c>
      <c r="T168" s="101">
        <v>0</v>
      </c>
      <c r="U168" s="101">
        <v>0</v>
      </c>
      <c r="V168" s="101">
        <v>0</v>
      </c>
      <c r="W168" s="101">
        <v>0</v>
      </c>
      <c r="X168" s="101">
        <v>0</v>
      </c>
      <c r="Y168" s="101">
        <v>0</v>
      </c>
      <c r="Z168" s="97">
        <v>1</v>
      </c>
      <c r="AA168" s="101">
        <v>0</v>
      </c>
      <c r="AB168" s="101">
        <v>0</v>
      </c>
      <c r="AC168" s="101">
        <v>0</v>
      </c>
      <c r="AD168" s="101">
        <v>0</v>
      </c>
      <c r="AE168" s="101">
        <v>0</v>
      </c>
      <c r="AF168" s="101">
        <v>0</v>
      </c>
      <c r="AG168" s="97">
        <v>1</v>
      </c>
      <c r="AH168" s="101">
        <v>0</v>
      </c>
      <c r="AI168" s="101">
        <v>0</v>
      </c>
    </row>
    <row r="169" spans="1:35" ht="18" x14ac:dyDescent="0.4">
      <c r="A169" s="101">
        <v>0</v>
      </c>
      <c r="B169" s="101">
        <v>0</v>
      </c>
      <c r="C169" s="101">
        <v>0</v>
      </c>
      <c r="D169" s="101">
        <v>0</v>
      </c>
      <c r="E169" s="97">
        <v>1</v>
      </c>
      <c r="F169" s="101">
        <v>0</v>
      </c>
      <c r="G169" s="101">
        <v>0</v>
      </c>
      <c r="H169" s="101">
        <v>0</v>
      </c>
      <c r="I169" s="101">
        <v>0</v>
      </c>
      <c r="J169" s="101">
        <v>0</v>
      </c>
      <c r="K169" s="101">
        <v>0</v>
      </c>
      <c r="L169" s="97">
        <v>1</v>
      </c>
      <c r="M169" s="101">
        <v>0</v>
      </c>
      <c r="N169" s="101">
        <v>0</v>
      </c>
      <c r="O169" s="101">
        <v>0</v>
      </c>
      <c r="P169" s="101">
        <v>0</v>
      </c>
      <c r="Q169" s="101">
        <v>0</v>
      </c>
      <c r="R169" s="101">
        <v>0</v>
      </c>
      <c r="S169" s="97">
        <v>1</v>
      </c>
      <c r="T169" s="101">
        <v>0</v>
      </c>
      <c r="U169" s="101">
        <v>0</v>
      </c>
      <c r="V169" s="101">
        <v>0</v>
      </c>
      <c r="W169" s="101">
        <v>0</v>
      </c>
      <c r="X169" s="101">
        <v>0</v>
      </c>
      <c r="Y169" s="101">
        <v>0</v>
      </c>
      <c r="Z169" s="97">
        <v>1</v>
      </c>
      <c r="AA169" s="101">
        <v>0</v>
      </c>
      <c r="AB169" s="101">
        <v>0</v>
      </c>
      <c r="AC169" s="101">
        <v>0</v>
      </c>
      <c r="AD169" s="101">
        <v>0</v>
      </c>
      <c r="AE169" s="101">
        <v>0</v>
      </c>
      <c r="AF169" s="101">
        <v>0</v>
      </c>
      <c r="AG169" s="97">
        <v>1</v>
      </c>
      <c r="AH169" s="101">
        <v>0</v>
      </c>
      <c r="AI169" s="101">
        <v>0</v>
      </c>
    </row>
    <row r="170" spans="1:35" ht="18" x14ac:dyDescent="0.4">
      <c r="A170" s="101">
        <v>0</v>
      </c>
      <c r="B170" s="101">
        <v>0</v>
      </c>
      <c r="C170" s="101">
        <v>0</v>
      </c>
      <c r="D170" s="101">
        <v>0</v>
      </c>
      <c r="E170" s="97">
        <v>1</v>
      </c>
      <c r="F170" s="101">
        <v>0</v>
      </c>
      <c r="G170" s="101">
        <v>0</v>
      </c>
      <c r="H170" s="101">
        <v>0</v>
      </c>
      <c r="I170" s="101">
        <v>0</v>
      </c>
      <c r="J170" s="101">
        <v>0</v>
      </c>
      <c r="K170" s="101">
        <v>0</v>
      </c>
      <c r="L170" s="97">
        <v>1</v>
      </c>
      <c r="M170" s="101">
        <v>0</v>
      </c>
      <c r="N170" s="101">
        <v>0</v>
      </c>
      <c r="O170" s="101">
        <v>0</v>
      </c>
      <c r="P170" s="101">
        <v>0</v>
      </c>
      <c r="Q170" s="101">
        <v>0</v>
      </c>
      <c r="R170" s="101">
        <v>0</v>
      </c>
      <c r="S170" s="97">
        <v>1</v>
      </c>
      <c r="T170" s="101">
        <v>0</v>
      </c>
      <c r="U170" s="101">
        <v>0</v>
      </c>
      <c r="V170" s="101">
        <v>0</v>
      </c>
      <c r="W170" s="101">
        <v>0</v>
      </c>
      <c r="X170" s="101">
        <v>0</v>
      </c>
      <c r="Y170" s="101">
        <v>0</v>
      </c>
      <c r="Z170" s="97">
        <v>1</v>
      </c>
      <c r="AA170" s="101">
        <v>0</v>
      </c>
      <c r="AB170" s="101">
        <v>0</v>
      </c>
      <c r="AC170" s="101">
        <v>0</v>
      </c>
      <c r="AD170" s="101">
        <v>0</v>
      </c>
      <c r="AE170" s="101">
        <v>0</v>
      </c>
      <c r="AF170" s="101">
        <v>0</v>
      </c>
      <c r="AG170" s="97">
        <v>1</v>
      </c>
      <c r="AH170" s="101">
        <v>0</v>
      </c>
      <c r="AI170" s="101">
        <v>0</v>
      </c>
    </row>
    <row r="171" spans="1:35" ht="18" x14ac:dyDescent="0.4">
      <c r="A171" s="101">
        <v>0</v>
      </c>
      <c r="B171" s="101">
        <v>0</v>
      </c>
      <c r="C171" s="101">
        <v>0</v>
      </c>
      <c r="D171" s="101">
        <v>0</v>
      </c>
      <c r="E171" s="97">
        <v>1</v>
      </c>
      <c r="F171" s="101">
        <v>0</v>
      </c>
      <c r="G171" s="101">
        <v>0</v>
      </c>
      <c r="H171" s="101">
        <v>0</v>
      </c>
      <c r="I171" s="101">
        <v>0</v>
      </c>
      <c r="J171" s="101">
        <v>0</v>
      </c>
      <c r="K171" s="101">
        <v>0</v>
      </c>
      <c r="L171" s="97">
        <v>1</v>
      </c>
      <c r="M171" s="101">
        <v>0</v>
      </c>
      <c r="N171" s="101">
        <v>0</v>
      </c>
      <c r="O171" s="101">
        <v>0</v>
      </c>
      <c r="P171" s="101">
        <v>0</v>
      </c>
      <c r="Q171" s="101">
        <v>0</v>
      </c>
      <c r="R171" s="101">
        <v>0</v>
      </c>
      <c r="S171" s="97">
        <v>1</v>
      </c>
      <c r="T171" s="101">
        <v>0</v>
      </c>
      <c r="U171" s="101">
        <v>0</v>
      </c>
      <c r="V171" s="101">
        <v>0</v>
      </c>
      <c r="W171" s="101">
        <v>0</v>
      </c>
      <c r="X171" s="101">
        <v>0</v>
      </c>
      <c r="Y171" s="101">
        <v>0</v>
      </c>
      <c r="Z171" s="97">
        <v>1</v>
      </c>
      <c r="AA171" s="101">
        <v>0</v>
      </c>
      <c r="AB171" s="101">
        <v>0</v>
      </c>
      <c r="AC171" s="101">
        <v>0</v>
      </c>
      <c r="AD171" s="101">
        <v>0</v>
      </c>
      <c r="AE171" s="101">
        <v>0</v>
      </c>
      <c r="AF171" s="101">
        <v>0</v>
      </c>
      <c r="AG171" s="97">
        <v>1</v>
      </c>
      <c r="AH171" s="101">
        <v>0</v>
      </c>
      <c r="AI171" s="101">
        <v>0</v>
      </c>
    </row>
    <row r="172" spans="1:35" ht="18" x14ac:dyDescent="0.4">
      <c r="A172" s="96" t="s">
        <v>411</v>
      </c>
      <c r="B172" s="101">
        <v>0</v>
      </c>
      <c r="C172" s="101">
        <v>0</v>
      </c>
      <c r="D172" s="101">
        <v>0</v>
      </c>
      <c r="E172" s="97">
        <v>1</v>
      </c>
      <c r="F172" s="101">
        <v>0</v>
      </c>
      <c r="G172" s="101">
        <v>0</v>
      </c>
      <c r="H172" s="96" t="s">
        <v>411</v>
      </c>
      <c r="I172" s="101">
        <v>0</v>
      </c>
      <c r="J172" s="101">
        <v>0</v>
      </c>
      <c r="K172" s="101">
        <v>0</v>
      </c>
      <c r="L172" s="97">
        <v>1</v>
      </c>
      <c r="M172" s="101">
        <v>0</v>
      </c>
      <c r="N172" s="101">
        <v>0</v>
      </c>
      <c r="O172" s="96" t="s">
        <v>411</v>
      </c>
      <c r="P172" s="101">
        <v>0</v>
      </c>
      <c r="Q172" s="101">
        <v>0</v>
      </c>
      <c r="R172" s="101">
        <v>0</v>
      </c>
      <c r="S172" s="97">
        <v>1</v>
      </c>
      <c r="T172" s="101">
        <v>0</v>
      </c>
      <c r="U172" s="101">
        <v>0</v>
      </c>
      <c r="V172" s="96" t="s">
        <v>411</v>
      </c>
      <c r="W172" s="101">
        <v>0</v>
      </c>
      <c r="X172" s="101">
        <v>0</v>
      </c>
      <c r="Y172" s="101">
        <v>0</v>
      </c>
      <c r="Z172" s="97">
        <v>1</v>
      </c>
      <c r="AA172" s="101">
        <v>0</v>
      </c>
      <c r="AB172" s="101">
        <v>0</v>
      </c>
      <c r="AC172" s="96" t="s">
        <v>411</v>
      </c>
      <c r="AD172" s="101">
        <v>0</v>
      </c>
      <c r="AE172" s="101">
        <v>0</v>
      </c>
      <c r="AF172" s="101">
        <v>0</v>
      </c>
      <c r="AG172" s="97">
        <v>1</v>
      </c>
      <c r="AH172" s="101">
        <v>0</v>
      </c>
      <c r="AI172" s="101">
        <v>0</v>
      </c>
    </row>
    <row r="173" spans="1:35" ht="18" x14ac:dyDescent="0.4">
      <c r="A173" s="96" t="s">
        <v>412</v>
      </c>
      <c r="B173" s="101">
        <v>0</v>
      </c>
      <c r="C173" s="101">
        <v>0</v>
      </c>
      <c r="D173" s="101">
        <v>0</v>
      </c>
      <c r="E173" s="97">
        <v>1</v>
      </c>
      <c r="F173" s="101">
        <v>0</v>
      </c>
      <c r="G173" s="101">
        <v>0</v>
      </c>
      <c r="H173" s="96" t="s">
        <v>412</v>
      </c>
      <c r="I173" s="101">
        <v>0</v>
      </c>
      <c r="J173" s="101">
        <v>0</v>
      </c>
      <c r="K173" s="101">
        <v>0</v>
      </c>
      <c r="L173" s="97">
        <v>1</v>
      </c>
      <c r="M173" s="101">
        <v>0</v>
      </c>
      <c r="N173" s="101">
        <v>0</v>
      </c>
      <c r="O173" s="96" t="s">
        <v>412</v>
      </c>
      <c r="P173" s="101">
        <v>0</v>
      </c>
      <c r="Q173" s="101">
        <v>0</v>
      </c>
      <c r="R173" s="101">
        <v>0</v>
      </c>
      <c r="S173" s="97">
        <v>1</v>
      </c>
      <c r="T173" s="101">
        <v>0</v>
      </c>
      <c r="U173" s="101">
        <v>0</v>
      </c>
      <c r="V173" s="96" t="s">
        <v>412</v>
      </c>
      <c r="W173" s="101">
        <v>0</v>
      </c>
      <c r="X173" s="101">
        <v>0</v>
      </c>
      <c r="Y173" s="101">
        <v>0</v>
      </c>
      <c r="Z173" s="97">
        <v>1</v>
      </c>
      <c r="AA173" s="101">
        <v>0</v>
      </c>
      <c r="AB173" s="101">
        <v>0</v>
      </c>
      <c r="AC173" s="96" t="s">
        <v>412</v>
      </c>
      <c r="AD173" s="101">
        <v>0</v>
      </c>
      <c r="AE173" s="101">
        <v>0</v>
      </c>
      <c r="AF173" s="101">
        <v>0</v>
      </c>
      <c r="AG173" s="97">
        <v>1</v>
      </c>
      <c r="AH173" s="101">
        <v>0</v>
      </c>
      <c r="AI173" s="101">
        <v>0</v>
      </c>
    </row>
    <row r="174" spans="1:35" ht="18" x14ac:dyDescent="0.4">
      <c r="A174" s="101">
        <v>0</v>
      </c>
      <c r="B174" s="101">
        <v>0</v>
      </c>
      <c r="C174" s="101">
        <v>0</v>
      </c>
      <c r="D174" s="101">
        <v>0</v>
      </c>
      <c r="E174" s="97">
        <v>1</v>
      </c>
      <c r="F174" s="101">
        <v>0</v>
      </c>
      <c r="G174" s="101">
        <v>0</v>
      </c>
      <c r="H174" s="101">
        <v>0</v>
      </c>
      <c r="I174" s="101">
        <v>0</v>
      </c>
      <c r="J174" s="101">
        <v>0</v>
      </c>
      <c r="K174" s="101">
        <v>0</v>
      </c>
      <c r="L174" s="97">
        <v>1</v>
      </c>
      <c r="M174" s="101">
        <v>0</v>
      </c>
      <c r="N174" s="101">
        <v>0</v>
      </c>
      <c r="O174" s="101">
        <v>0</v>
      </c>
      <c r="P174" s="101">
        <v>0</v>
      </c>
      <c r="Q174" s="101">
        <v>0</v>
      </c>
      <c r="R174" s="101">
        <v>0</v>
      </c>
      <c r="S174" s="97">
        <v>1</v>
      </c>
      <c r="T174" s="101">
        <v>0</v>
      </c>
      <c r="U174" s="101">
        <v>0</v>
      </c>
      <c r="V174" s="101">
        <v>0</v>
      </c>
      <c r="W174" s="101">
        <v>0</v>
      </c>
      <c r="X174" s="101">
        <v>0</v>
      </c>
      <c r="Y174" s="101">
        <v>0</v>
      </c>
      <c r="Z174" s="97">
        <v>1</v>
      </c>
      <c r="AA174" s="101">
        <v>0</v>
      </c>
      <c r="AB174" s="101">
        <v>0</v>
      </c>
      <c r="AC174" s="101">
        <v>0</v>
      </c>
      <c r="AD174" s="101">
        <v>0</v>
      </c>
      <c r="AE174" s="101">
        <v>0</v>
      </c>
      <c r="AF174" s="101">
        <v>0</v>
      </c>
      <c r="AG174" s="97">
        <v>1</v>
      </c>
      <c r="AH174" s="101">
        <v>0</v>
      </c>
      <c r="AI174" s="101">
        <v>0</v>
      </c>
    </row>
    <row r="175" spans="1:35" ht="18" x14ac:dyDescent="0.4">
      <c r="A175" s="101">
        <v>0</v>
      </c>
      <c r="B175" s="101">
        <v>0</v>
      </c>
      <c r="C175" s="101">
        <v>0</v>
      </c>
      <c r="D175" s="101">
        <v>0</v>
      </c>
      <c r="E175" s="97">
        <v>1</v>
      </c>
      <c r="F175" s="101">
        <v>0</v>
      </c>
      <c r="G175" s="101">
        <v>0</v>
      </c>
      <c r="H175" s="101">
        <v>0</v>
      </c>
      <c r="I175" s="101">
        <v>0</v>
      </c>
      <c r="J175" s="101">
        <v>0</v>
      </c>
      <c r="K175" s="101">
        <v>0</v>
      </c>
      <c r="L175" s="97">
        <v>1</v>
      </c>
      <c r="M175" s="101">
        <v>0</v>
      </c>
      <c r="N175" s="101">
        <v>0</v>
      </c>
      <c r="O175" s="101">
        <v>0</v>
      </c>
      <c r="P175" s="101">
        <v>0</v>
      </c>
      <c r="Q175" s="101">
        <v>0</v>
      </c>
      <c r="R175" s="101">
        <v>0</v>
      </c>
      <c r="S175" s="97">
        <v>1</v>
      </c>
      <c r="T175" s="101">
        <v>0</v>
      </c>
      <c r="U175" s="101">
        <v>0</v>
      </c>
      <c r="V175" s="101">
        <v>0</v>
      </c>
      <c r="W175" s="101">
        <v>0</v>
      </c>
      <c r="X175" s="101">
        <v>0</v>
      </c>
      <c r="Y175" s="101">
        <v>0</v>
      </c>
      <c r="Z175" s="97">
        <v>1</v>
      </c>
      <c r="AA175" s="101">
        <v>0</v>
      </c>
      <c r="AB175" s="101">
        <v>0</v>
      </c>
      <c r="AC175" s="101">
        <v>0</v>
      </c>
      <c r="AD175" s="101">
        <v>0</v>
      </c>
      <c r="AE175" s="101">
        <v>0</v>
      </c>
      <c r="AF175" s="101">
        <v>0</v>
      </c>
      <c r="AG175" s="97">
        <v>1</v>
      </c>
      <c r="AH175" s="101">
        <v>0</v>
      </c>
      <c r="AI175" s="101">
        <v>0</v>
      </c>
    </row>
    <row r="176" spans="1:35" ht="18" x14ac:dyDescent="0.4">
      <c r="A176" s="96" t="s">
        <v>413</v>
      </c>
      <c r="B176" s="101">
        <v>0</v>
      </c>
      <c r="C176" s="101">
        <v>0</v>
      </c>
      <c r="D176" s="101">
        <v>0</v>
      </c>
      <c r="E176" s="97">
        <v>1</v>
      </c>
      <c r="F176" s="101">
        <v>0</v>
      </c>
      <c r="G176" s="101">
        <v>0</v>
      </c>
      <c r="H176" s="96" t="s">
        <v>413</v>
      </c>
      <c r="I176" s="101">
        <v>0</v>
      </c>
      <c r="J176" s="101">
        <v>0</v>
      </c>
      <c r="K176" s="101">
        <v>0</v>
      </c>
      <c r="L176" s="97">
        <v>1</v>
      </c>
      <c r="M176" s="101">
        <v>0</v>
      </c>
      <c r="N176" s="101">
        <v>0</v>
      </c>
      <c r="O176" s="96" t="s">
        <v>413</v>
      </c>
      <c r="P176" s="101">
        <v>0</v>
      </c>
      <c r="Q176" s="101">
        <v>0</v>
      </c>
      <c r="R176" s="101">
        <v>0</v>
      </c>
      <c r="S176" s="97">
        <v>1</v>
      </c>
      <c r="T176" s="101">
        <v>0</v>
      </c>
      <c r="U176" s="101">
        <v>0</v>
      </c>
      <c r="V176" s="96" t="s">
        <v>413</v>
      </c>
      <c r="W176" s="101">
        <v>0</v>
      </c>
      <c r="X176" s="101">
        <v>0</v>
      </c>
      <c r="Y176" s="101">
        <v>0</v>
      </c>
      <c r="Z176" s="97">
        <v>1</v>
      </c>
      <c r="AA176" s="101">
        <v>0</v>
      </c>
      <c r="AB176" s="101">
        <v>0</v>
      </c>
      <c r="AC176" s="96" t="s">
        <v>413</v>
      </c>
      <c r="AD176" s="101">
        <v>0</v>
      </c>
      <c r="AE176" s="101">
        <v>0</v>
      </c>
      <c r="AF176" s="101">
        <v>0</v>
      </c>
      <c r="AG176" s="97">
        <v>1</v>
      </c>
      <c r="AH176" s="101">
        <v>0</v>
      </c>
      <c r="AI176" s="101">
        <v>0</v>
      </c>
    </row>
    <row r="177" spans="1:35" ht="36" x14ac:dyDescent="0.4">
      <c r="A177" s="96" t="s">
        <v>414</v>
      </c>
      <c r="B177" s="101">
        <v>0</v>
      </c>
      <c r="C177" s="101">
        <v>0</v>
      </c>
      <c r="D177" s="101">
        <v>0</v>
      </c>
      <c r="E177" s="97">
        <v>1</v>
      </c>
      <c r="F177" s="101">
        <v>0</v>
      </c>
      <c r="G177" s="101">
        <v>0</v>
      </c>
      <c r="H177" s="96" t="s">
        <v>414</v>
      </c>
      <c r="I177" s="101">
        <v>0</v>
      </c>
      <c r="J177" s="101">
        <v>0</v>
      </c>
      <c r="K177" s="101">
        <v>0</v>
      </c>
      <c r="L177" s="97">
        <v>1</v>
      </c>
      <c r="M177" s="101">
        <v>0</v>
      </c>
      <c r="N177" s="101">
        <v>0</v>
      </c>
      <c r="O177" s="96" t="s">
        <v>414</v>
      </c>
      <c r="P177" s="101">
        <v>0</v>
      </c>
      <c r="Q177" s="101">
        <v>0</v>
      </c>
      <c r="R177" s="101">
        <v>0</v>
      </c>
      <c r="S177" s="97">
        <v>1</v>
      </c>
      <c r="T177" s="101">
        <v>0</v>
      </c>
      <c r="U177" s="101">
        <v>0</v>
      </c>
      <c r="V177" s="96" t="s">
        <v>414</v>
      </c>
      <c r="W177" s="101">
        <v>0</v>
      </c>
      <c r="X177" s="101">
        <v>0</v>
      </c>
      <c r="Y177" s="101">
        <v>0</v>
      </c>
      <c r="Z177" s="97">
        <v>1</v>
      </c>
      <c r="AA177" s="101">
        <v>0</v>
      </c>
      <c r="AB177" s="101">
        <v>0</v>
      </c>
      <c r="AC177" s="96" t="s">
        <v>414</v>
      </c>
      <c r="AD177" s="101">
        <v>0</v>
      </c>
      <c r="AE177" s="101">
        <v>0</v>
      </c>
      <c r="AF177" s="101">
        <v>0</v>
      </c>
      <c r="AG177" s="97">
        <v>1</v>
      </c>
      <c r="AH177" s="101">
        <v>0</v>
      </c>
      <c r="AI177" s="101">
        <v>0</v>
      </c>
    </row>
    <row r="178" spans="1:35" ht="18" x14ac:dyDescent="0.4">
      <c r="A178" s="101">
        <v>0</v>
      </c>
      <c r="B178" s="101">
        <v>0</v>
      </c>
      <c r="C178" s="101">
        <v>0</v>
      </c>
      <c r="D178" s="101">
        <v>0</v>
      </c>
      <c r="E178" s="97">
        <v>1</v>
      </c>
      <c r="F178" s="101">
        <v>0</v>
      </c>
      <c r="G178" s="101">
        <v>0</v>
      </c>
      <c r="H178" s="101">
        <v>0</v>
      </c>
      <c r="I178" s="101">
        <v>0</v>
      </c>
      <c r="J178" s="101">
        <v>0</v>
      </c>
      <c r="K178" s="101">
        <v>0</v>
      </c>
      <c r="L178" s="97">
        <v>1</v>
      </c>
      <c r="M178" s="101">
        <v>0</v>
      </c>
      <c r="N178" s="101">
        <v>0</v>
      </c>
      <c r="O178" s="101">
        <v>0</v>
      </c>
      <c r="P178" s="101">
        <v>0</v>
      </c>
      <c r="Q178" s="101">
        <v>0</v>
      </c>
      <c r="R178" s="101">
        <v>0</v>
      </c>
      <c r="S178" s="97">
        <v>1</v>
      </c>
      <c r="T178" s="101">
        <v>0</v>
      </c>
      <c r="U178" s="101">
        <v>0</v>
      </c>
      <c r="V178" s="101">
        <v>0</v>
      </c>
      <c r="W178" s="101">
        <v>0</v>
      </c>
      <c r="X178" s="101">
        <v>0</v>
      </c>
      <c r="Y178" s="101">
        <v>0</v>
      </c>
      <c r="Z178" s="97">
        <v>1</v>
      </c>
      <c r="AA178" s="101">
        <v>0</v>
      </c>
      <c r="AB178" s="101">
        <v>0</v>
      </c>
      <c r="AC178" s="101">
        <v>0</v>
      </c>
      <c r="AD178" s="101">
        <v>0</v>
      </c>
      <c r="AE178" s="101">
        <v>0</v>
      </c>
      <c r="AF178" s="101">
        <v>0</v>
      </c>
      <c r="AG178" s="97">
        <v>1</v>
      </c>
      <c r="AH178" s="101">
        <v>0</v>
      </c>
      <c r="AI178" s="101">
        <v>0</v>
      </c>
    </row>
    <row r="179" spans="1:35" ht="18" x14ac:dyDescent="0.4">
      <c r="A179" s="101">
        <v>0</v>
      </c>
      <c r="B179" s="101">
        <v>0</v>
      </c>
      <c r="C179" s="101">
        <v>0</v>
      </c>
      <c r="D179" s="101">
        <v>0</v>
      </c>
      <c r="E179" s="97">
        <v>1</v>
      </c>
      <c r="F179" s="101">
        <v>0</v>
      </c>
      <c r="G179" s="101">
        <v>0</v>
      </c>
      <c r="H179" s="101">
        <v>0</v>
      </c>
      <c r="I179" s="101">
        <v>0</v>
      </c>
      <c r="J179" s="101">
        <v>0</v>
      </c>
      <c r="K179" s="101">
        <v>0</v>
      </c>
      <c r="L179" s="97">
        <v>1</v>
      </c>
      <c r="M179" s="101">
        <v>0</v>
      </c>
      <c r="N179" s="101">
        <v>0</v>
      </c>
      <c r="O179" s="101">
        <v>0</v>
      </c>
      <c r="P179" s="101">
        <v>0</v>
      </c>
      <c r="Q179" s="101">
        <v>0</v>
      </c>
      <c r="R179" s="101">
        <v>0</v>
      </c>
      <c r="S179" s="97">
        <v>1</v>
      </c>
      <c r="T179" s="101">
        <v>0</v>
      </c>
      <c r="U179" s="101">
        <v>0</v>
      </c>
      <c r="V179" s="101">
        <v>0</v>
      </c>
      <c r="W179" s="101">
        <v>0</v>
      </c>
      <c r="X179" s="101">
        <v>0</v>
      </c>
      <c r="Y179" s="101">
        <v>0</v>
      </c>
      <c r="Z179" s="97">
        <v>1</v>
      </c>
      <c r="AA179" s="101">
        <v>0</v>
      </c>
      <c r="AB179" s="101">
        <v>0</v>
      </c>
      <c r="AC179" s="101">
        <v>0</v>
      </c>
      <c r="AD179" s="101">
        <v>0</v>
      </c>
      <c r="AE179" s="101">
        <v>0</v>
      </c>
      <c r="AF179" s="101">
        <v>0</v>
      </c>
      <c r="AG179" s="97">
        <v>1</v>
      </c>
      <c r="AH179" s="101">
        <v>0</v>
      </c>
      <c r="AI179" s="101">
        <v>0</v>
      </c>
    </row>
    <row r="180" spans="1:35" ht="18" x14ac:dyDescent="0.4">
      <c r="A180" s="96" t="s">
        <v>415</v>
      </c>
      <c r="B180" s="101">
        <v>0</v>
      </c>
      <c r="C180" s="101">
        <v>0</v>
      </c>
      <c r="D180" s="101">
        <v>0</v>
      </c>
      <c r="E180" s="97">
        <v>1</v>
      </c>
      <c r="F180" s="101">
        <v>0</v>
      </c>
      <c r="G180" s="101">
        <v>0</v>
      </c>
      <c r="H180" s="96" t="s">
        <v>415</v>
      </c>
      <c r="I180" s="101">
        <v>0</v>
      </c>
      <c r="J180" s="101">
        <v>0</v>
      </c>
      <c r="K180" s="101">
        <v>0</v>
      </c>
      <c r="L180" s="97">
        <v>1</v>
      </c>
      <c r="M180" s="101">
        <v>0</v>
      </c>
      <c r="N180" s="101">
        <v>0</v>
      </c>
      <c r="O180" s="96" t="s">
        <v>415</v>
      </c>
      <c r="P180" s="101">
        <v>0</v>
      </c>
      <c r="Q180" s="101">
        <v>0</v>
      </c>
      <c r="R180" s="101">
        <v>0</v>
      </c>
      <c r="S180" s="97">
        <v>1</v>
      </c>
      <c r="T180" s="101">
        <v>0</v>
      </c>
      <c r="U180" s="101">
        <v>0</v>
      </c>
      <c r="V180" s="96" t="s">
        <v>415</v>
      </c>
      <c r="W180" s="101">
        <v>0</v>
      </c>
      <c r="X180" s="101">
        <v>0</v>
      </c>
      <c r="Y180" s="101">
        <v>0</v>
      </c>
      <c r="Z180" s="97">
        <v>1</v>
      </c>
      <c r="AA180" s="101">
        <v>0</v>
      </c>
      <c r="AB180" s="101">
        <v>0</v>
      </c>
      <c r="AC180" s="96" t="s">
        <v>415</v>
      </c>
      <c r="AD180" s="101">
        <v>0</v>
      </c>
      <c r="AE180" s="101">
        <v>0</v>
      </c>
      <c r="AF180" s="101">
        <v>0</v>
      </c>
      <c r="AG180" s="97">
        <v>1</v>
      </c>
      <c r="AH180" s="101">
        <v>0</v>
      </c>
      <c r="AI180" s="101">
        <v>0</v>
      </c>
    </row>
    <row r="181" spans="1:35" ht="36" x14ac:dyDescent="0.4">
      <c r="A181" s="96" t="s">
        <v>416</v>
      </c>
      <c r="B181" s="101">
        <v>0</v>
      </c>
      <c r="C181" s="101">
        <v>0</v>
      </c>
      <c r="D181" s="101">
        <v>0</v>
      </c>
      <c r="E181" s="97">
        <v>1</v>
      </c>
      <c r="F181" s="101">
        <v>0</v>
      </c>
      <c r="G181" s="101">
        <v>0</v>
      </c>
      <c r="H181" s="96" t="s">
        <v>416</v>
      </c>
      <c r="I181" s="101">
        <v>0</v>
      </c>
      <c r="J181" s="101">
        <v>0</v>
      </c>
      <c r="K181" s="101">
        <v>0</v>
      </c>
      <c r="L181" s="97">
        <v>1</v>
      </c>
      <c r="M181" s="101">
        <v>0</v>
      </c>
      <c r="N181" s="101">
        <v>0</v>
      </c>
      <c r="O181" s="96" t="s">
        <v>416</v>
      </c>
      <c r="P181" s="101">
        <v>0</v>
      </c>
      <c r="Q181" s="101">
        <v>0</v>
      </c>
      <c r="R181" s="101">
        <v>0</v>
      </c>
      <c r="S181" s="97">
        <v>1</v>
      </c>
      <c r="T181" s="101">
        <v>0</v>
      </c>
      <c r="U181" s="101">
        <v>0</v>
      </c>
      <c r="V181" s="96" t="s">
        <v>416</v>
      </c>
      <c r="W181" s="101">
        <v>0</v>
      </c>
      <c r="X181" s="101">
        <v>0</v>
      </c>
      <c r="Y181" s="101">
        <v>0</v>
      </c>
      <c r="Z181" s="97">
        <v>1</v>
      </c>
      <c r="AA181" s="101">
        <v>0</v>
      </c>
      <c r="AB181" s="101">
        <v>0</v>
      </c>
      <c r="AC181" s="96" t="s">
        <v>416</v>
      </c>
      <c r="AD181" s="101">
        <v>0</v>
      </c>
      <c r="AE181" s="101">
        <v>0</v>
      </c>
      <c r="AF181" s="101">
        <v>0</v>
      </c>
      <c r="AG181" s="97">
        <v>1</v>
      </c>
      <c r="AH181" s="101">
        <v>0</v>
      </c>
      <c r="AI181" s="101">
        <v>0</v>
      </c>
    </row>
  </sheetData>
  <mergeCells count="2">
    <mergeCell ref="B2:F2"/>
    <mergeCell ref="B3:F3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270DC-3F5F-4943-9551-CD0D382DCC56}">
  <sheetPr codeName="Sheet50"/>
  <dimension ref="A1:M189"/>
  <sheetViews>
    <sheetView topLeftCell="A57" workbookViewId="0">
      <selection activeCell="K89" sqref="K88:K89"/>
    </sheetView>
  </sheetViews>
  <sheetFormatPr defaultRowHeight="12.5" x14ac:dyDescent="0.25"/>
  <cols>
    <col min="1" max="1" width="34.90625" style="32" bestFit="1" customWidth="1"/>
    <col min="2" max="2" width="15" style="32" bestFit="1" customWidth="1"/>
    <col min="3" max="4" width="22.7265625" style="32" bestFit="1" customWidth="1"/>
    <col min="5" max="5" width="18.26953125" style="32" bestFit="1" customWidth="1"/>
    <col min="6" max="7" width="21.6328125" style="32" bestFit="1" customWidth="1"/>
    <col min="8" max="10" width="18.26953125" style="32" bestFit="1" customWidth="1"/>
    <col min="11" max="12" width="12.36328125" style="32" bestFit="1" customWidth="1"/>
    <col min="13" max="16384" width="8.7265625" style="32"/>
  </cols>
  <sheetData>
    <row r="1" spans="1:13" x14ac:dyDescent="0.25">
      <c r="A1" s="225" t="s">
        <v>850</v>
      </c>
      <c r="B1" s="225"/>
      <c r="C1" s="225"/>
      <c r="D1" s="225"/>
    </row>
    <row r="2" spans="1:13" ht="13.5" thickBot="1" x14ac:dyDescent="0.35">
      <c r="A2" s="223" t="s">
        <v>126</v>
      </c>
      <c r="B2" s="224" t="s">
        <v>127</v>
      </c>
      <c r="C2" s="223" t="s">
        <v>128</v>
      </c>
      <c r="D2" s="222" t="s">
        <v>129</v>
      </c>
    </row>
    <row r="3" spans="1:13" ht="13.5" thickBot="1" x14ac:dyDescent="0.35">
      <c r="A3" s="221" t="s">
        <v>130</v>
      </c>
      <c r="B3" s="221" t="s">
        <v>131</v>
      </c>
      <c r="C3" s="221" t="s">
        <v>132</v>
      </c>
      <c r="D3" s="221" t="s">
        <v>133</v>
      </c>
      <c r="E3" s="221" t="s">
        <v>134</v>
      </c>
      <c r="F3" s="221" t="s">
        <v>135</v>
      </c>
      <c r="G3" s="220" t="s">
        <v>136</v>
      </c>
      <c r="H3" s="220" t="s">
        <v>137</v>
      </c>
      <c r="I3" s="220" t="s">
        <v>138</v>
      </c>
      <c r="J3" s="220" t="s">
        <v>139</v>
      </c>
      <c r="K3" s="220" t="s">
        <v>140</v>
      </c>
      <c r="L3" s="219" t="s">
        <v>541</v>
      </c>
      <c r="M3" s="39"/>
    </row>
    <row r="4" spans="1:13" ht="13" x14ac:dyDescent="0.3">
      <c r="A4" s="194" t="s">
        <v>846</v>
      </c>
      <c r="B4" s="194" t="s">
        <v>141</v>
      </c>
      <c r="C4" s="208" t="s">
        <v>142</v>
      </c>
      <c r="D4" s="203" t="s">
        <v>143</v>
      </c>
      <c r="E4" s="203" t="s">
        <v>144</v>
      </c>
      <c r="F4" s="193" t="s">
        <v>145</v>
      </c>
      <c r="G4" s="189"/>
      <c r="H4" s="189"/>
      <c r="I4" s="189"/>
      <c r="J4" s="189"/>
      <c r="K4" s="189"/>
      <c r="L4" s="189"/>
    </row>
    <row r="5" spans="1:13" ht="13.5" thickBot="1" x14ac:dyDescent="0.35">
      <c r="A5" s="218">
        <v>1000</v>
      </c>
      <c r="B5" s="202">
        <v>114.03100000000001</v>
      </c>
      <c r="C5" s="200">
        <v>59.980305068969727</v>
      </c>
      <c r="D5" s="200">
        <v>29.968986131127256</v>
      </c>
      <c r="E5" s="206">
        <v>6.1754589342179136</v>
      </c>
      <c r="F5" s="205">
        <v>1.9982852548309613</v>
      </c>
      <c r="G5" s="189"/>
      <c r="H5" s="189"/>
      <c r="I5" s="189"/>
      <c r="J5" s="189"/>
      <c r="K5" s="189"/>
      <c r="L5" s="189"/>
    </row>
    <row r="6" spans="1:13" ht="13" x14ac:dyDescent="0.3">
      <c r="A6" s="195"/>
      <c r="B6" s="195"/>
      <c r="C6" s="195"/>
      <c r="D6" s="195"/>
      <c r="E6" s="195"/>
      <c r="F6" s="193" t="s">
        <v>146</v>
      </c>
      <c r="G6" s="189"/>
      <c r="H6" s="189"/>
      <c r="I6" s="189"/>
      <c r="J6" s="189"/>
      <c r="K6" s="189"/>
      <c r="L6" s="189"/>
    </row>
    <row r="7" spans="1:13" ht="13.5" thickBot="1" x14ac:dyDescent="0.35">
      <c r="A7" s="195"/>
      <c r="B7" s="195"/>
      <c r="C7" s="195"/>
      <c r="D7" s="195"/>
      <c r="E7" s="195"/>
      <c r="F7" s="205">
        <v>6.2989679811173049</v>
      </c>
      <c r="G7" s="189"/>
      <c r="H7" s="189"/>
      <c r="I7" s="189"/>
      <c r="J7" s="189"/>
      <c r="K7" s="189"/>
      <c r="L7" s="189"/>
    </row>
    <row r="8" spans="1:13" ht="13" x14ac:dyDescent="0.3">
      <c r="A8" s="195"/>
      <c r="B8" s="195"/>
      <c r="C8" s="195"/>
      <c r="D8" s="195"/>
      <c r="E8" s="203" t="s">
        <v>147</v>
      </c>
      <c r="F8" s="193" t="s">
        <v>148</v>
      </c>
      <c r="G8" s="189"/>
      <c r="H8" s="189"/>
      <c r="I8" s="189"/>
      <c r="J8" s="189"/>
      <c r="K8" s="189"/>
      <c r="L8" s="189"/>
    </row>
    <row r="9" spans="1:13" ht="13.5" thickBot="1" x14ac:dyDescent="0.35">
      <c r="A9" s="195"/>
      <c r="B9" s="195"/>
      <c r="C9" s="195"/>
      <c r="D9" s="195"/>
      <c r="E9" s="200">
        <v>11.526100232691169</v>
      </c>
      <c r="F9" s="198">
        <v>11.526117776696415</v>
      </c>
      <c r="G9" s="189"/>
      <c r="H9" s="189"/>
      <c r="I9" s="189"/>
      <c r="J9" s="189"/>
      <c r="K9" s="189"/>
      <c r="L9" s="189"/>
    </row>
    <row r="10" spans="1:13" ht="13" x14ac:dyDescent="0.3">
      <c r="A10" s="195"/>
      <c r="B10" s="195"/>
      <c r="C10" s="195"/>
      <c r="D10" s="195"/>
      <c r="E10" s="203" t="s">
        <v>149</v>
      </c>
      <c r="F10" s="193" t="s">
        <v>148</v>
      </c>
      <c r="G10" s="189"/>
      <c r="H10" s="189"/>
      <c r="I10" s="189"/>
      <c r="J10" s="189"/>
      <c r="K10" s="189"/>
      <c r="L10" s="189"/>
    </row>
    <row r="11" spans="1:13" ht="13.5" thickBot="1" x14ac:dyDescent="0.35">
      <c r="A11" s="195"/>
      <c r="B11" s="195"/>
      <c r="C11" s="195"/>
      <c r="D11" s="195"/>
      <c r="E11" s="206">
        <v>5.1165981939870111</v>
      </c>
      <c r="F11" s="205">
        <v>5.1166059501529171</v>
      </c>
      <c r="G11" s="189"/>
      <c r="H11" s="189"/>
      <c r="I11" s="189"/>
      <c r="J11" s="189"/>
      <c r="K11" s="189"/>
      <c r="L11" s="189"/>
    </row>
    <row r="12" spans="1:13" ht="13" x14ac:dyDescent="0.3">
      <c r="A12" s="195"/>
      <c r="B12" s="195"/>
      <c r="C12" s="195"/>
      <c r="D12" s="195"/>
      <c r="E12" s="194" t="s">
        <v>150</v>
      </c>
      <c r="F12" s="193" t="s">
        <v>151</v>
      </c>
      <c r="G12" s="189"/>
      <c r="H12" s="189"/>
      <c r="I12" s="189"/>
      <c r="J12" s="189"/>
      <c r="K12" s="189"/>
      <c r="L12" s="189"/>
    </row>
    <row r="13" spans="1:13" ht="13.5" thickBot="1" x14ac:dyDescent="0.35">
      <c r="A13" s="195"/>
      <c r="B13" s="195"/>
      <c r="C13" s="195"/>
      <c r="D13" s="195"/>
      <c r="E13" s="197">
        <v>7.9912461040496057</v>
      </c>
      <c r="F13" s="196">
        <v>7.991246223449707</v>
      </c>
      <c r="G13" s="189"/>
      <c r="H13" s="189"/>
      <c r="I13" s="189"/>
      <c r="J13" s="189"/>
      <c r="K13" s="189"/>
      <c r="L13" s="189"/>
    </row>
    <row r="14" spans="1:13" ht="13" x14ac:dyDescent="0.3">
      <c r="A14" s="195"/>
      <c r="B14" s="195"/>
      <c r="C14" s="195"/>
      <c r="D14" s="203" t="s">
        <v>144</v>
      </c>
      <c r="E14" s="193" t="s">
        <v>145</v>
      </c>
      <c r="F14" s="189"/>
      <c r="G14" s="189"/>
      <c r="H14" s="189"/>
      <c r="I14" s="189"/>
      <c r="J14" s="189"/>
      <c r="K14" s="189"/>
      <c r="L14" s="189"/>
    </row>
    <row r="15" spans="1:13" ht="13.5" thickBot="1" x14ac:dyDescent="0.35">
      <c r="A15" s="195"/>
      <c r="B15" s="195"/>
      <c r="C15" s="195"/>
      <c r="D15" s="200">
        <v>20.216962062539245</v>
      </c>
      <c r="E15" s="205">
        <v>6.541903895834869</v>
      </c>
      <c r="F15" s="189"/>
      <c r="G15" s="189"/>
      <c r="H15" s="189"/>
      <c r="I15" s="189"/>
      <c r="J15" s="189"/>
      <c r="K15" s="189"/>
      <c r="L15" s="189"/>
    </row>
    <row r="16" spans="1:13" ht="13" x14ac:dyDescent="0.3">
      <c r="A16" s="195"/>
      <c r="B16" s="195"/>
      <c r="C16" s="195"/>
      <c r="D16" s="195"/>
      <c r="E16" s="193" t="s">
        <v>146</v>
      </c>
      <c r="F16" s="189"/>
      <c r="G16" s="189"/>
      <c r="H16" s="189"/>
      <c r="I16" s="189"/>
      <c r="J16" s="189"/>
      <c r="K16" s="189"/>
      <c r="L16" s="189"/>
    </row>
    <row r="17" spans="1:12" ht="13.5" thickBot="1" x14ac:dyDescent="0.35">
      <c r="A17" s="195"/>
      <c r="B17" s="195"/>
      <c r="C17" s="195"/>
      <c r="D17" s="195"/>
      <c r="E17" s="198">
        <v>20.621301726462569</v>
      </c>
      <c r="F17" s="189"/>
      <c r="G17" s="189"/>
      <c r="H17" s="189"/>
      <c r="I17" s="189"/>
      <c r="J17" s="189"/>
      <c r="K17" s="189"/>
      <c r="L17" s="189"/>
    </row>
    <row r="18" spans="1:12" ht="13" x14ac:dyDescent="0.3">
      <c r="A18" s="195"/>
      <c r="B18" s="195"/>
      <c r="C18" s="195"/>
      <c r="D18" s="194" t="s">
        <v>150</v>
      </c>
      <c r="E18" s="193" t="s">
        <v>151</v>
      </c>
      <c r="F18" s="189"/>
      <c r="G18" s="189"/>
      <c r="H18" s="189"/>
      <c r="I18" s="189"/>
      <c r="J18" s="189"/>
      <c r="K18" s="189"/>
      <c r="L18" s="189"/>
    </row>
    <row r="19" spans="1:12" ht="13.5" thickBot="1" x14ac:dyDescent="0.35">
      <c r="A19" s="195"/>
      <c r="B19" s="195"/>
      <c r="C19" s="195"/>
      <c r="D19" s="199">
        <v>12.236582301010596</v>
      </c>
      <c r="E19" s="198">
        <v>12.23658275604248</v>
      </c>
      <c r="F19" s="189"/>
      <c r="G19" s="189"/>
      <c r="H19" s="189"/>
      <c r="I19" s="189"/>
      <c r="J19" s="189"/>
      <c r="K19" s="189"/>
      <c r="L19" s="189"/>
    </row>
    <row r="20" spans="1:12" ht="13" x14ac:dyDescent="0.3">
      <c r="A20" s="195"/>
      <c r="B20" s="195"/>
      <c r="C20" s="203" t="s">
        <v>152</v>
      </c>
      <c r="D20" s="203" t="s">
        <v>144</v>
      </c>
      <c r="E20" s="193" t="s">
        <v>145</v>
      </c>
      <c r="F20" s="189"/>
      <c r="G20" s="189"/>
      <c r="H20" s="189"/>
      <c r="I20" s="189"/>
      <c r="J20" s="189"/>
      <c r="K20" s="189"/>
      <c r="L20" s="189"/>
    </row>
    <row r="21" spans="1:12" ht="13.5" thickBot="1" x14ac:dyDescent="0.35">
      <c r="A21" s="195"/>
      <c r="B21" s="195"/>
      <c r="C21" s="200">
        <v>62.603018028259278</v>
      </c>
      <c r="D21" s="200">
        <v>32.204369547857652</v>
      </c>
      <c r="E21" s="198">
        <v>10.420847398553953</v>
      </c>
      <c r="F21" s="189"/>
      <c r="G21" s="189"/>
      <c r="H21" s="189"/>
      <c r="I21" s="189"/>
      <c r="J21" s="189"/>
      <c r="K21" s="189"/>
      <c r="L21" s="189"/>
    </row>
    <row r="22" spans="1:12" ht="13" x14ac:dyDescent="0.3">
      <c r="A22" s="195"/>
      <c r="B22" s="195"/>
      <c r="C22" s="195"/>
      <c r="D22" s="195"/>
      <c r="E22" s="193" t="s">
        <v>146</v>
      </c>
      <c r="F22" s="189"/>
      <c r="G22" s="189"/>
      <c r="H22" s="189"/>
      <c r="I22" s="189"/>
      <c r="J22" s="189"/>
      <c r="K22" s="189"/>
      <c r="L22" s="189"/>
    </row>
    <row r="23" spans="1:12" ht="13.5" thickBot="1" x14ac:dyDescent="0.35">
      <c r="A23" s="195"/>
      <c r="B23" s="195"/>
      <c r="C23" s="195"/>
      <c r="D23" s="195"/>
      <c r="E23" s="198">
        <v>32.848455414917012</v>
      </c>
      <c r="F23" s="189"/>
      <c r="G23" s="189"/>
      <c r="H23" s="189"/>
      <c r="I23" s="189"/>
      <c r="J23" s="189"/>
      <c r="K23" s="189"/>
      <c r="L23" s="189"/>
    </row>
    <row r="24" spans="1:12" ht="13" x14ac:dyDescent="0.3">
      <c r="A24" s="195"/>
      <c r="B24" s="195"/>
      <c r="C24" s="195"/>
      <c r="D24" s="203" t="s">
        <v>149</v>
      </c>
      <c r="E24" s="193" t="s">
        <v>148</v>
      </c>
      <c r="F24" s="189"/>
      <c r="G24" s="189"/>
      <c r="H24" s="189"/>
      <c r="I24" s="189"/>
      <c r="J24" s="189"/>
      <c r="K24" s="189"/>
      <c r="L24" s="189"/>
    </row>
    <row r="25" spans="1:12" ht="13.5" thickBot="1" x14ac:dyDescent="0.35">
      <c r="A25" s="195"/>
      <c r="B25" s="195"/>
      <c r="C25" s="195"/>
      <c r="D25" s="200">
        <v>32.171831430188568</v>
      </c>
      <c r="E25" s="198">
        <v>32.171882213984269</v>
      </c>
      <c r="F25" s="189"/>
      <c r="G25" s="189"/>
      <c r="H25" s="189"/>
      <c r="I25" s="189"/>
      <c r="J25" s="189"/>
      <c r="K25" s="189"/>
      <c r="L25" s="189"/>
    </row>
    <row r="26" spans="1:12" ht="13" x14ac:dyDescent="0.3">
      <c r="A26" s="195"/>
      <c r="B26" s="195"/>
      <c r="C26" s="195"/>
      <c r="D26" s="194" t="s">
        <v>150</v>
      </c>
      <c r="E26" s="193" t="s">
        <v>151</v>
      </c>
      <c r="F26" s="189"/>
      <c r="G26" s="189"/>
      <c r="H26" s="189"/>
      <c r="I26" s="189"/>
      <c r="J26" s="189"/>
      <c r="K26" s="189"/>
      <c r="L26" s="189"/>
    </row>
    <row r="27" spans="1:12" ht="13.5" thickBot="1" x14ac:dyDescent="0.35">
      <c r="A27" s="195"/>
      <c r="B27" s="195"/>
      <c r="C27" s="195"/>
      <c r="D27" s="199">
        <v>57.453143153302243</v>
      </c>
      <c r="E27" s="198">
        <v>57.453144073486328</v>
      </c>
      <c r="F27" s="189"/>
      <c r="G27" s="189"/>
      <c r="H27" s="189"/>
      <c r="I27" s="189"/>
      <c r="J27" s="189"/>
      <c r="K27" s="189"/>
      <c r="L27" s="189"/>
    </row>
    <row r="28" spans="1:12" ht="13" x14ac:dyDescent="0.3">
      <c r="A28" s="195"/>
      <c r="B28" s="194" t="s">
        <v>849</v>
      </c>
      <c r="C28" s="208" t="s">
        <v>142</v>
      </c>
      <c r="D28" s="203" t="s">
        <v>143</v>
      </c>
      <c r="E28" s="203" t="s">
        <v>144</v>
      </c>
      <c r="F28" s="193" t="s">
        <v>145</v>
      </c>
      <c r="G28" s="189"/>
      <c r="H28" s="189"/>
      <c r="I28" s="189"/>
      <c r="J28" s="189"/>
      <c r="K28" s="189"/>
      <c r="L28" s="189"/>
    </row>
    <row r="29" spans="1:12" ht="13.5" thickBot="1" x14ac:dyDescent="0.35">
      <c r="A29" s="195"/>
      <c r="B29" s="199">
        <v>44.1068</v>
      </c>
      <c r="C29" s="200">
        <v>19.561365835189818</v>
      </c>
      <c r="D29" s="206">
        <v>9.7737796259939032</v>
      </c>
      <c r="E29" s="206">
        <v>2.0140012472883781</v>
      </c>
      <c r="F29" s="207">
        <v>0.65170035511678859</v>
      </c>
      <c r="G29" s="189"/>
      <c r="H29" s="189"/>
      <c r="I29" s="189"/>
      <c r="J29" s="189"/>
      <c r="K29" s="189"/>
      <c r="L29" s="189"/>
    </row>
    <row r="30" spans="1:12" ht="13" x14ac:dyDescent="0.3">
      <c r="A30" s="195"/>
      <c r="B30" s="195"/>
      <c r="C30" s="195"/>
      <c r="D30" s="195"/>
      <c r="E30" s="195"/>
      <c r="F30" s="193" t="s">
        <v>146</v>
      </c>
      <c r="G30" s="189"/>
      <c r="H30" s="189"/>
      <c r="I30" s="189"/>
      <c r="J30" s="189"/>
      <c r="K30" s="189"/>
      <c r="L30" s="189"/>
    </row>
    <row r="31" spans="1:12" ht="13.5" thickBot="1" x14ac:dyDescent="0.35">
      <c r="A31" s="195"/>
      <c r="B31" s="195"/>
      <c r="C31" s="195"/>
      <c r="D31" s="195"/>
      <c r="E31" s="195"/>
      <c r="F31" s="205">
        <v>2.0542811193943784</v>
      </c>
      <c r="G31" s="189"/>
      <c r="H31" s="189"/>
      <c r="I31" s="189"/>
      <c r="J31" s="189"/>
      <c r="K31" s="189"/>
      <c r="L31" s="189"/>
    </row>
    <row r="32" spans="1:12" ht="13" x14ac:dyDescent="0.3">
      <c r="A32" s="195"/>
      <c r="B32" s="195"/>
      <c r="C32" s="195"/>
      <c r="D32" s="195"/>
      <c r="E32" s="203" t="s">
        <v>147</v>
      </c>
      <c r="F32" s="193" t="s">
        <v>148</v>
      </c>
      <c r="G32" s="189"/>
      <c r="H32" s="189"/>
      <c r="I32" s="189"/>
      <c r="J32" s="189"/>
      <c r="K32" s="189"/>
      <c r="L32" s="189"/>
    </row>
    <row r="33" spans="1:12" ht="13.5" thickBot="1" x14ac:dyDescent="0.35">
      <c r="A33" s="195"/>
      <c r="B33" s="195"/>
      <c r="C33" s="195"/>
      <c r="D33" s="195"/>
      <c r="E33" s="206">
        <v>3.7590048759591901</v>
      </c>
      <c r="F33" s="205">
        <v>3.7590105770706774</v>
      </c>
      <c r="G33" s="189"/>
      <c r="H33" s="189"/>
      <c r="I33" s="189"/>
      <c r="J33" s="189"/>
      <c r="K33" s="189"/>
      <c r="L33" s="189"/>
    </row>
    <row r="34" spans="1:12" ht="13" x14ac:dyDescent="0.3">
      <c r="A34" s="195"/>
      <c r="B34" s="195"/>
      <c r="C34" s="195"/>
      <c r="D34" s="195"/>
      <c r="E34" s="203" t="s">
        <v>149</v>
      </c>
      <c r="F34" s="193" t="s">
        <v>148</v>
      </c>
      <c r="G34" s="189"/>
      <c r="H34" s="189"/>
      <c r="I34" s="189"/>
      <c r="J34" s="189"/>
      <c r="K34" s="189"/>
      <c r="L34" s="189"/>
    </row>
    <row r="35" spans="1:12" ht="13.5" thickBot="1" x14ac:dyDescent="0.35">
      <c r="A35" s="195"/>
      <c r="B35" s="195"/>
      <c r="C35" s="195"/>
      <c r="D35" s="195"/>
      <c r="E35" s="206">
        <v>1.6686751955331964</v>
      </c>
      <c r="F35" s="205">
        <v>1.6686777348721482</v>
      </c>
      <c r="G35" s="189"/>
      <c r="H35" s="189"/>
      <c r="I35" s="189"/>
      <c r="J35" s="189"/>
      <c r="K35" s="189"/>
      <c r="L35" s="189"/>
    </row>
    <row r="36" spans="1:12" ht="13" x14ac:dyDescent="0.3">
      <c r="A36" s="195"/>
      <c r="B36" s="195"/>
      <c r="C36" s="195"/>
      <c r="D36" s="195"/>
      <c r="E36" s="194" t="s">
        <v>150</v>
      </c>
      <c r="F36" s="193" t="s">
        <v>151</v>
      </c>
      <c r="G36" s="189"/>
      <c r="H36" s="189"/>
      <c r="I36" s="189"/>
      <c r="J36" s="189"/>
      <c r="K36" s="189"/>
      <c r="L36" s="189"/>
    </row>
    <row r="37" spans="1:12" ht="13.5" thickBot="1" x14ac:dyDescent="0.35">
      <c r="A37" s="195"/>
      <c r="B37" s="195"/>
      <c r="C37" s="195"/>
      <c r="D37" s="195"/>
      <c r="E37" s="197">
        <v>2.6061835715182453</v>
      </c>
      <c r="F37" s="196">
        <v>2.6061835289001465</v>
      </c>
      <c r="G37" s="189"/>
      <c r="H37" s="189"/>
      <c r="I37" s="189"/>
      <c r="J37" s="189"/>
      <c r="K37" s="189"/>
      <c r="L37" s="189"/>
    </row>
    <row r="38" spans="1:12" ht="13" x14ac:dyDescent="0.3">
      <c r="A38" s="195"/>
      <c r="B38" s="195"/>
      <c r="C38" s="195"/>
      <c r="D38" s="203" t="s">
        <v>144</v>
      </c>
      <c r="E38" s="193" t="s">
        <v>145</v>
      </c>
      <c r="F38" s="189"/>
      <c r="G38" s="189"/>
      <c r="H38" s="189"/>
      <c r="I38" s="189"/>
      <c r="J38" s="189"/>
      <c r="K38" s="189"/>
      <c r="L38" s="189"/>
    </row>
    <row r="39" spans="1:12" ht="13.5" thickBot="1" x14ac:dyDescent="0.35">
      <c r="A39" s="195"/>
      <c r="B39" s="195"/>
      <c r="C39" s="195"/>
      <c r="D39" s="206">
        <v>6.5933539106651571</v>
      </c>
      <c r="E39" s="205">
        <v>2.1335097150293332</v>
      </c>
      <c r="F39" s="189"/>
      <c r="G39" s="189"/>
      <c r="H39" s="189"/>
      <c r="I39" s="189"/>
      <c r="J39" s="189"/>
      <c r="K39" s="189"/>
      <c r="L39" s="189"/>
    </row>
    <row r="40" spans="1:12" ht="13" x14ac:dyDescent="0.3">
      <c r="A40" s="195"/>
      <c r="B40" s="195"/>
      <c r="C40" s="195"/>
      <c r="D40" s="195"/>
      <c r="E40" s="193" t="s">
        <v>146</v>
      </c>
      <c r="F40" s="189"/>
      <c r="G40" s="189"/>
      <c r="H40" s="189"/>
      <c r="I40" s="189"/>
      <c r="J40" s="189"/>
      <c r="K40" s="189"/>
      <c r="L40" s="189"/>
    </row>
    <row r="41" spans="1:12" ht="13.5" thickBot="1" x14ac:dyDescent="0.35">
      <c r="A41" s="195"/>
      <c r="B41" s="195"/>
      <c r="C41" s="195"/>
      <c r="D41" s="195"/>
      <c r="E41" s="205">
        <v>6.725220711048733</v>
      </c>
      <c r="F41" s="189"/>
      <c r="G41" s="189"/>
      <c r="H41" s="189"/>
      <c r="I41" s="189"/>
      <c r="J41" s="189"/>
      <c r="K41" s="189"/>
      <c r="L41" s="189"/>
    </row>
    <row r="42" spans="1:12" ht="13" x14ac:dyDescent="0.3">
      <c r="A42" s="195"/>
      <c r="B42" s="195"/>
      <c r="C42" s="195"/>
      <c r="D42" s="194" t="s">
        <v>150</v>
      </c>
      <c r="E42" s="193" t="s">
        <v>151</v>
      </c>
      <c r="F42" s="189"/>
      <c r="G42" s="189"/>
      <c r="H42" s="189"/>
      <c r="I42" s="189"/>
      <c r="J42" s="189"/>
      <c r="K42" s="189"/>
      <c r="L42" s="189"/>
    </row>
    <row r="43" spans="1:12" ht="13.5" thickBot="1" x14ac:dyDescent="0.35">
      <c r="A43" s="195"/>
      <c r="B43" s="195"/>
      <c r="C43" s="195"/>
      <c r="D43" s="197">
        <v>3.9907142090868057</v>
      </c>
      <c r="E43" s="205">
        <v>3.9907143115997314</v>
      </c>
      <c r="F43" s="189"/>
      <c r="G43" s="189"/>
      <c r="H43" s="189"/>
      <c r="I43" s="189"/>
      <c r="J43" s="189"/>
      <c r="K43" s="189"/>
      <c r="L43" s="189"/>
    </row>
    <row r="44" spans="1:12" ht="13" x14ac:dyDescent="0.3">
      <c r="A44" s="195"/>
      <c r="B44" s="195"/>
      <c r="C44" s="203" t="s">
        <v>800</v>
      </c>
      <c r="D44" s="203" t="s">
        <v>157</v>
      </c>
      <c r="E44" s="203" t="s">
        <v>144</v>
      </c>
      <c r="F44" s="193" t="s">
        <v>145</v>
      </c>
      <c r="G44" s="189"/>
      <c r="H44" s="189"/>
      <c r="I44" s="189"/>
      <c r="J44" s="189"/>
      <c r="K44" s="189"/>
      <c r="L44" s="189"/>
    </row>
    <row r="45" spans="1:12" ht="13.5" thickBot="1" x14ac:dyDescent="0.35">
      <c r="A45" s="195"/>
      <c r="B45" s="195"/>
      <c r="C45" s="200">
        <v>28.492992851257323</v>
      </c>
      <c r="D45" s="200">
        <v>11.114270299869141</v>
      </c>
      <c r="E45" s="206">
        <v>2.2902249043883942</v>
      </c>
      <c r="F45" s="207">
        <v>0.74108216043051744</v>
      </c>
      <c r="G45" s="189"/>
      <c r="H45" s="189"/>
      <c r="I45" s="189"/>
      <c r="J45" s="189"/>
      <c r="K45" s="189"/>
      <c r="L45" s="189"/>
    </row>
    <row r="46" spans="1:12" ht="13" x14ac:dyDescent="0.3">
      <c r="A46" s="195"/>
      <c r="B46" s="195"/>
      <c r="C46" s="195"/>
      <c r="D46" s="195"/>
      <c r="E46" s="195"/>
      <c r="F46" s="193" t="s">
        <v>146</v>
      </c>
      <c r="G46" s="189"/>
      <c r="H46" s="189"/>
      <c r="I46" s="189"/>
      <c r="J46" s="189"/>
      <c r="K46" s="189"/>
      <c r="L46" s="189"/>
    </row>
    <row r="47" spans="1:12" ht="13.5" thickBot="1" x14ac:dyDescent="0.35">
      <c r="A47" s="195"/>
      <c r="B47" s="195"/>
      <c r="C47" s="195"/>
      <c r="D47" s="195"/>
      <c r="E47" s="195"/>
      <c r="F47" s="205">
        <v>2.3360292473978879</v>
      </c>
      <c r="G47" s="189"/>
      <c r="H47" s="189"/>
      <c r="I47" s="189"/>
      <c r="J47" s="189"/>
      <c r="K47" s="189"/>
      <c r="L47" s="189"/>
    </row>
    <row r="48" spans="1:12" ht="13" x14ac:dyDescent="0.3">
      <c r="A48" s="195"/>
      <c r="B48" s="195"/>
      <c r="C48" s="195"/>
      <c r="D48" s="195"/>
      <c r="E48" s="203" t="s">
        <v>147</v>
      </c>
      <c r="F48" s="193" t="s">
        <v>148</v>
      </c>
      <c r="G48" s="189"/>
      <c r="H48" s="189"/>
      <c r="I48" s="189"/>
      <c r="J48" s="189"/>
      <c r="K48" s="189"/>
      <c r="L48" s="189"/>
    </row>
    <row r="49" spans="1:12" ht="13.5" thickBot="1" x14ac:dyDescent="0.35">
      <c r="A49" s="195"/>
      <c r="B49" s="195"/>
      <c r="C49" s="195"/>
      <c r="D49" s="195"/>
      <c r="E49" s="206">
        <v>4.2745587145142689</v>
      </c>
      <c r="F49" s="205">
        <v>4.2745650779555193</v>
      </c>
      <c r="G49" s="189"/>
      <c r="H49" s="189"/>
      <c r="I49" s="189"/>
      <c r="J49" s="189"/>
      <c r="K49" s="189"/>
      <c r="L49" s="189"/>
    </row>
    <row r="50" spans="1:12" ht="13" x14ac:dyDescent="0.3">
      <c r="A50" s="195"/>
      <c r="B50" s="195"/>
      <c r="C50" s="195"/>
      <c r="D50" s="195"/>
      <c r="E50" s="203" t="s">
        <v>149</v>
      </c>
      <c r="F50" s="193" t="s">
        <v>148</v>
      </c>
      <c r="G50" s="189"/>
      <c r="H50" s="189"/>
      <c r="I50" s="189"/>
      <c r="J50" s="189"/>
      <c r="K50" s="189"/>
      <c r="L50" s="189"/>
    </row>
    <row r="51" spans="1:12" ht="13.5" thickBot="1" x14ac:dyDescent="0.35">
      <c r="A51" s="195"/>
      <c r="B51" s="195"/>
      <c r="C51" s="195"/>
      <c r="D51" s="195"/>
      <c r="E51" s="206">
        <v>1.8975368040564535</v>
      </c>
      <c r="F51" s="205">
        <v>1.897539655052501</v>
      </c>
      <c r="G51" s="189"/>
      <c r="H51" s="189"/>
      <c r="I51" s="189"/>
      <c r="J51" s="189"/>
      <c r="K51" s="189"/>
      <c r="L51" s="189"/>
    </row>
    <row r="52" spans="1:12" ht="13" x14ac:dyDescent="0.3">
      <c r="A52" s="195"/>
      <c r="B52" s="195"/>
      <c r="C52" s="195"/>
      <c r="D52" s="195"/>
      <c r="E52" s="194" t="s">
        <v>150</v>
      </c>
      <c r="F52" s="193" t="s">
        <v>151</v>
      </c>
      <c r="G52" s="189"/>
      <c r="H52" s="189"/>
      <c r="I52" s="189"/>
      <c r="J52" s="189"/>
      <c r="K52" s="189"/>
      <c r="L52" s="189"/>
    </row>
    <row r="53" spans="1:12" ht="13.5" thickBot="1" x14ac:dyDescent="0.35">
      <c r="A53" s="195"/>
      <c r="B53" s="195"/>
      <c r="C53" s="195"/>
      <c r="D53" s="195"/>
      <c r="E53" s="197">
        <v>2.9636260299913966</v>
      </c>
      <c r="F53" s="205">
        <v>2.9636261463165283</v>
      </c>
      <c r="G53" s="189"/>
      <c r="H53" s="189"/>
      <c r="I53" s="189"/>
      <c r="J53" s="189"/>
      <c r="K53" s="189"/>
      <c r="L53" s="189"/>
    </row>
    <row r="54" spans="1:12" ht="13" x14ac:dyDescent="0.3">
      <c r="A54" s="195"/>
      <c r="B54" s="195"/>
      <c r="C54" s="195"/>
      <c r="D54" s="203" t="s">
        <v>152</v>
      </c>
      <c r="E54" s="203" t="s">
        <v>144</v>
      </c>
      <c r="F54" s="193" t="s">
        <v>145</v>
      </c>
      <c r="G54" s="189"/>
      <c r="H54" s="189"/>
      <c r="I54" s="189"/>
      <c r="J54" s="189"/>
      <c r="K54" s="189"/>
      <c r="L54" s="189"/>
    </row>
    <row r="55" spans="1:12" ht="13.5" thickBot="1" x14ac:dyDescent="0.35">
      <c r="A55" s="195"/>
      <c r="B55" s="195"/>
      <c r="C55" s="195"/>
      <c r="D55" s="200">
        <v>40.910371428817207</v>
      </c>
      <c r="E55" s="200">
        <v>21.045193598369352</v>
      </c>
      <c r="F55" s="205">
        <v>6.8099065867695989</v>
      </c>
      <c r="G55" s="189"/>
      <c r="H55" s="189"/>
      <c r="I55" s="189"/>
      <c r="J55" s="189"/>
      <c r="K55" s="189"/>
      <c r="L55" s="189"/>
    </row>
    <row r="56" spans="1:12" ht="13" x14ac:dyDescent="0.3">
      <c r="A56" s="195"/>
      <c r="B56" s="195"/>
      <c r="C56" s="195"/>
      <c r="D56" s="195"/>
      <c r="E56" s="195"/>
      <c r="F56" s="193" t="s">
        <v>146</v>
      </c>
      <c r="G56" s="189"/>
      <c r="H56" s="189"/>
      <c r="I56" s="189"/>
      <c r="J56" s="189"/>
      <c r="K56" s="189"/>
      <c r="L56" s="189"/>
    </row>
    <row r="57" spans="1:12" ht="13.5" thickBot="1" x14ac:dyDescent="0.35">
      <c r="A57" s="195"/>
      <c r="B57" s="195"/>
      <c r="C57" s="195"/>
      <c r="D57" s="195"/>
      <c r="E57" s="195"/>
      <c r="F57" s="198">
        <v>21.466096214621842</v>
      </c>
      <c r="G57" s="189"/>
      <c r="H57" s="189"/>
      <c r="I57" s="189"/>
      <c r="J57" s="189"/>
      <c r="K57" s="189"/>
      <c r="L57" s="189"/>
    </row>
    <row r="58" spans="1:12" ht="13" x14ac:dyDescent="0.3">
      <c r="A58" s="195"/>
      <c r="B58" s="195"/>
      <c r="C58" s="195"/>
      <c r="D58" s="195"/>
      <c r="E58" s="203" t="s">
        <v>149</v>
      </c>
      <c r="F58" s="193" t="s">
        <v>148</v>
      </c>
      <c r="G58" s="189"/>
      <c r="H58" s="189"/>
      <c r="I58" s="189"/>
      <c r="J58" s="189"/>
      <c r="K58" s="189"/>
      <c r="L58" s="189"/>
    </row>
    <row r="59" spans="1:12" ht="13.5" thickBot="1" x14ac:dyDescent="0.35">
      <c r="A59" s="195"/>
      <c r="B59" s="195"/>
      <c r="C59" s="195"/>
      <c r="D59" s="195"/>
      <c r="E59" s="200">
        <v>21.023930304124303</v>
      </c>
      <c r="F59" s="198">
        <v>21.023961731681975</v>
      </c>
      <c r="G59" s="189"/>
      <c r="H59" s="189"/>
      <c r="I59" s="189"/>
      <c r="J59" s="189"/>
      <c r="K59" s="189"/>
      <c r="L59" s="189"/>
    </row>
    <row r="60" spans="1:12" ht="13" x14ac:dyDescent="0.3">
      <c r="A60" s="195"/>
      <c r="B60" s="195"/>
      <c r="C60" s="195"/>
      <c r="D60" s="195"/>
      <c r="E60" s="194" t="s">
        <v>150</v>
      </c>
      <c r="F60" s="193" t="s">
        <v>151</v>
      </c>
      <c r="G60" s="189"/>
      <c r="H60" s="189"/>
      <c r="I60" s="189"/>
      <c r="J60" s="189"/>
      <c r="K60" s="189"/>
      <c r="L60" s="189"/>
    </row>
    <row r="61" spans="1:12" ht="13.5" thickBot="1" x14ac:dyDescent="0.35">
      <c r="A61" s="195"/>
      <c r="B61" s="195"/>
      <c r="C61" s="195"/>
      <c r="D61" s="195"/>
      <c r="E61" s="199">
        <v>37.544983412864504</v>
      </c>
      <c r="F61" s="198">
        <v>37.54498291015625</v>
      </c>
      <c r="G61" s="189"/>
      <c r="H61" s="189"/>
      <c r="I61" s="189"/>
      <c r="J61" s="189"/>
      <c r="K61" s="189"/>
      <c r="L61" s="189"/>
    </row>
    <row r="62" spans="1:12" ht="13" x14ac:dyDescent="0.3">
      <c r="A62" s="195"/>
      <c r="B62" s="203" t="s">
        <v>848</v>
      </c>
      <c r="C62" s="208" t="s">
        <v>142</v>
      </c>
      <c r="D62" s="203" t="s">
        <v>143</v>
      </c>
      <c r="E62" s="203" t="s">
        <v>144</v>
      </c>
      <c r="F62" s="193" t="s">
        <v>145</v>
      </c>
      <c r="G62" s="189"/>
      <c r="H62" s="189"/>
      <c r="I62" s="189"/>
      <c r="J62" s="189"/>
      <c r="K62" s="189"/>
      <c r="L62" s="189"/>
    </row>
    <row r="63" spans="1:12" ht="13.5" thickBot="1" x14ac:dyDescent="0.35">
      <c r="A63" s="195"/>
      <c r="B63" s="211">
        <v>3349.52</v>
      </c>
      <c r="C63" s="211">
        <v>1016.8458817592142</v>
      </c>
      <c r="D63" s="201">
        <v>508.06411213147163</v>
      </c>
      <c r="E63" s="201">
        <v>104.69253246094986</v>
      </c>
      <c r="F63" s="198">
        <v>33.876923625498954</v>
      </c>
      <c r="G63" s="189"/>
      <c r="H63" s="189"/>
      <c r="I63" s="189"/>
      <c r="J63" s="189"/>
      <c r="K63" s="189"/>
      <c r="L63" s="189"/>
    </row>
    <row r="64" spans="1:12" ht="13" x14ac:dyDescent="0.3">
      <c r="A64" s="195"/>
      <c r="B64" s="195"/>
      <c r="C64" s="195"/>
      <c r="D64" s="195"/>
      <c r="E64" s="195"/>
      <c r="F64" s="193" t="s">
        <v>146</v>
      </c>
      <c r="G64" s="189"/>
      <c r="H64" s="189"/>
      <c r="I64" s="189"/>
      <c r="J64" s="189"/>
      <c r="K64" s="189"/>
      <c r="L64" s="189"/>
    </row>
    <row r="65" spans="1:12" ht="13.5" thickBot="1" x14ac:dyDescent="0.35">
      <c r="A65" s="195"/>
      <c r="B65" s="195"/>
      <c r="C65" s="195"/>
      <c r="D65" s="195"/>
      <c r="E65" s="195"/>
      <c r="F65" s="204">
        <v>106.78638432620835</v>
      </c>
      <c r="G65" s="189"/>
      <c r="H65" s="189"/>
      <c r="I65" s="189"/>
      <c r="J65" s="189"/>
      <c r="K65" s="189"/>
      <c r="L65" s="189"/>
    </row>
    <row r="66" spans="1:12" ht="13" x14ac:dyDescent="0.3">
      <c r="A66" s="195"/>
      <c r="B66" s="195"/>
      <c r="C66" s="195"/>
      <c r="D66" s="195"/>
      <c r="E66" s="203" t="s">
        <v>147</v>
      </c>
      <c r="F66" s="193" t="s">
        <v>148</v>
      </c>
      <c r="G66" s="189"/>
      <c r="H66" s="189"/>
      <c r="I66" s="189"/>
      <c r="J66" s="189"/>
      <c r="K66" s="189"/>
      <c r="L66" s="189"/>
    </row>
    <row r="67" spans="1:12" ht="13.5" thickBot="1" x14ac:dyDescent="0.35">
      <c r="A67" s="195"/>
      <c r="B67" s="195"/>
      <c r="C67" s="195"/>
      <c r="D67" s="195"/>
      <c r="E67" s="201">
        <v>195.40193459516595</v>
      </c>
      <c r="F67" s="204">
        <v>195.40223044066661</v>
      </c>
      <c r="G67" s="189"/>
      <c r="H67" s="189"/>
      <c r="I67" s="189"/>
      <c r="J67" s="189"/>
      <c r="K67" s="189"/>
      <c r="L67" s="189"/>
    </row>
    <row r="68" spans="1:12" ht="13" x14ac:dyDescent="0.3">
      <c r="A68" s="195"/>
      <c r="B68" s="195"/>
      <c r="C68" s="195"/>
      <c r="D68" s="195"/>
      <c r="E68" s="203" t="s">
        <v>149</v>
      </c>
      <c r="F68" s="193" t="s">
        <v>148</v>
      </c>
      <c r="G68" s="189"/>
      <c r="H68" s="189"/>
      <c r="I68" s="189"/>
      <c r="J68" s="189"/>
      <c r="K68" s="189"/>
      <c r="L68" s="189"/>
    </row>
    <row r="69" spans="1:12" ht="13.5" thickBot="1" x14ac:dyDescent="0.35">
      <c r="A69" s="195"/>
      <c r="B69" s="195"/>
      <c r="C69" s="195"/>
      <c r="D69" s="195"/>
      <c r="E69" s="200">
        <v>86.741670249882731</v>
      </c>
      <c r="F69" s="198">
        <v>86.74180128852862</v>
      </c>
      <c r="G69" s="189"/>
      <c r="H69" s="189"/>
      <c r="I69" s="189"/>
      <c r="J69" s="189"/>
      <c r="K69" s="189"/>
      <c r="L69" s="189"/>
    </row>
    <row r="70" spans="1:12" ht="13" x14ac:dyDescent="0.3">
      <c r="A70" s="195"/>
      <c r="B70" s="195"/>
      <c r="C70" s="195"/>
      <c r="D70" s="195"/>
      <c r="E70" s="194" t="s">
        <v>150</v>
      </c>
      <c r="F70" s="193" t="s">
        <v>151</v>
      </c>
      <c r="G70" s="189"/>
      <c r="H70" s="189"/>
      <c r="I70" s="189"/>
      <c r="J70" s="189"/>
      <c r="K70" s="189"/>
      <c r="L70" s="189"/>
    </row>
    <row r="71" spans="1:12" ht="13.5" thickBot="1" x14ac:dyDescent="0.35">
      <c r="A71" s="195"/>
      <c r="B71" s="195"/>
      <c r="C71" s="195"/>
      <c r="D71" s="195"/>
      <c r="E71" s="202">
        <v>135.47556563220934</v>
      </c>
      <c r="F71" s="217">
        <v>135.47557067871094</v>
      </c>
      <c r="G71" s="189"/>
      <c r="H71" s="189"/>
      <c r="I71" s="189"/>
      <c r="J71" s="189"/>
      <c r="K71" s="189"/>
      <c r="L71" s="189"/>
    </row>
    <row r="72" spans="1:12" ht="13" x14ac:dyDescent="0.3">
      <c r="A72" s="195"/>
      <c r="B72" s="195"/>
      <c r="C72" s="195"/>
      <c r="D72" s="203" t="s">
        <v>144</v>
      </c>
      <c r="E72" s="193" t="s">
        <v>145</v>
      </c>
      <c r="F72" s="189"/>
      <c r="G72" s="189"/>
      <c r="H72" s="189"/>
      <c r="I72" s="189"/>
      <c r="J72" s="189"/>
      <c r="K72" s="189"/>
      <c r="L72" s="189"/>
    </row>
    <row r="73" spans="1:12" ht="13.5" thickBot="1" x14ac:dyDescent="0.35">
      <c r="A73" s="195"/>
      <c r="B73" s="195"/>
      <c r="C73" s="195"/>
      <c r="D73" s="201">
        <v>342.73808380962055</v>
      </c>
      <c r="E73" s="204">
        <v>110.90487330339052</v>
      </c>
      <c r="F73" s="189"/>
      <c r="G73" s="189"/>
      <c r="H73" s="189"/>
      <c r="I73" s="189"/>
      <c r="J73" s="189"/>
      <c r="K73" s="189"/>
      <c r="L73" s="189"/>
    </row>
    <row r="74" spans="1:12" ht="13" x14ac:dyDescent="0.3">
      <c r="A74" s="195"/>
      <c r="B74" s="195"/>
      <c r="C74" s="195"/>
      <c r="D74" s="195"/>
      <c r="E74" s="193" t="s">
        <v>146</v>
      </c>
      <c r="F74" s="189"/>
      <c r="G74" s="189"/>
      <c r="H74" s="189"/>
      <c r="I74" s="189"/>
      <c r="J74" s="189"/>
      <c r="K74" s="189"/>
      <c r="L74" s="189"/>
    </row>
    <row r="75" spans="1:12" ht="13.5" thickBot="1" x14ac:dyDescent="0.35">
      <c r="A75" s="195"/>
      <c r="B75" s="195"/>
      <c r="C75" s="195"/>
      <c r="D75" s="195"/>
      <c r="E75" s="204">
        <v>349.59285427296163</v>
      </c>
      <c r="F75" s="189"/>
      <c r="G75" s="189"/>
      <c r="H75" s="189"/>
      <c r="I75" s="189"/>
      <c r="J75" s="189"/>
      <c r="K75" s="189"/>
      <c r="L75" s="189"/>
    </row>
    <row r="76" spans="1:12" ht="13" x14ac:dyDescent="0.3">
      <c r="A76" s="195"/>
      <c r="B76" s="195"/>
      <c r="C76" s="195"/>
      <c r="D76" s="194" t="s">
        <v>150</v>
      </c>
      <c r="E76" s="193" t="s">
        <v>151</v>
      </c>
      <c r="F76" s="189"/>
      <c r="G76" s="189"/>
      <c r="H76" s="189"/>
      <c r="I76" s="189"/>
      <c r="J76" s="189"/>
      <c r="K76" s="189"/>
      <c r="L76" s="189"/>
    </row>
    <row r="77" spans="1:12" ht="13.5" thickBot="1" x14ac:dyDescent="0.35">
      <c r="A77" s="195"/>
      <c r="B77" s="195"/>
      <c r="C77" s="195"/>
      <c r="D77" s="202">
        <v>207.44673493740189</v>
      </c>
      <c r="E77" s="204">
        <v>207.44673156738281</v>
      </c>
      <c r="F77" s="189"/>
      <c r="G77" s="189"/>
      <c r="H77" s="189"/>
      <c r="I77" s="189"/>
      <c r="J77" s="189"/>
      <c r="K77" s="189"/>
      <c r="L77" s="189"/>
    </row>
    <row r="78" spans="1:12" ht="13" x14ac:dyDescent="0.3">
      <c r="A78" s="195"/>
      <c r="B78" s="195"/>
      <c r="C78" s="203" t="s">
        <v>199</v>
      </c>
      <c r="D78" s="194" t="s">
        <v>179</v>
      </c>
      <c r="E78" s="193" t="s">
        <v>180</v>
      </c>
      <c r="F78" s="189"/>
      <c r="G78" s="189"/>
      <c r="H78" s="189"/>
      <c r="I78" s="189"/>
      <c r="J78" s="189"/>
      <c r="K78" s="189"/>
      <c r="L78" s="189"/>
    </row>
    <row r="79" spans="1:12" ht="13.5" thickBot="1" x14ac:dyDescent="0.35">
      <c r="A79" s="195"/>
      <c r="B79" s="195"/>
      <c r="C79" s="211">
        <v>2454.2082444756102</v>
      </c>
      <c r="D79" s="218">
        <v>1986.5429339601972</v>
      </c>
      <c r="E79" s="210">
        <v>1986.54296875</v>
      </c>
      <c r="F79" s="189"/>
      <c r="G79" s="189"/>
      <c r="H79" s="189"/>
      <c r="I79" s="189"/>
      <c r="J79" s="189"/>
      <c r="K79" s="189"/>
      <c r="L79" s="189"/>
    </row>
    <row r="80" spans="1:12" ht="13" x14ac:dyDescent="0.3">
      <c r="A80" s="195"/>
      <c r="B80" s="195"/>
      <c r="C80" s="195"/>
      <c r="D80" s="194" t="s">
        <v>150</v>
      </c>
      <c r="E80" s="193" t="s">
        <v>151</v>
      </c>
      <c r="F80" s="189"/>
      <c r="G80" s="189"/>
      <c r="H80" s="189"/>
      <c r="I80" s="189"/>
      <c r="J80" s="189"/>
      <c r="K80" s="189"/>
      <c r="L80" s="189"/>
    </row>
    <row r="81" spans="1:12" ht="13.5" thickBot="1" x14ac:dyDescent="0.35">
      <c r="A81" s="195"/>
      <c r="B81" s="195"/>
      <c r="C81" s="195"/>
      <c r="D81" s="202">
        <v>579.8626812086992</v>
      </c>
      <c r="E81" s="217">
        <v>579.8626708984375</v>
      </c>
      <c r="F81" s="189"/>
      <c r="G81" s="189"/>
      <c r="H81" s="189"/>
      <c r="I81" s="189"/>
      <c r="J81" s="189"/>
      <c r="K81" s="189"/>
      <c r="L81" s="189"/>
    </row>
    <row r="82" spans="1:12" ht="13" x14ac:dyDescent="0.3">
      <c r="A82" s="195"/>
      <c r="B82" s="203" t="s">
        <v>181</v>
      </c>
      <c r="C82" s="194" t="s">
        <v>179</v>
      </c>
      <c r="D82" s="193" t="s">
        <v>180</v>
      </c>
      <c r="E82" s="189"/>
      <c r="F82" s="189"/>
      <c r="G82" s="189"/>
      <c r="H82" s="189"/>
      <c r="I82" s="189"/>
      <c r="J82" s="189"/>
      <c r="K82" s="189"/>
      <c r="L82" s="189"/>
    </row>
    <row r="83" spans="1:12" ht="13.5" thickBot="1" x14ac:dyDescent="0.35">
      <c r="A83" s="195"/>
      <c r="B83" s="211">
        <v>2280.0500000000002</v>
      </c>
      <c r="C83" s="218">
        <v>1845.5717072789084</v>
      </c>
      <c r="D83" s="210">
        <v>1845.5716552734375</v>
      </c>
      <c r="E83" s="189"/>
      <c r="F83" s="189"/>
      <c r="G83" s="189"/>
      <c r="H83" s="189"/>
      <c r="I83" s="189"/>
      <c r="J83" s="189"/>
      <c r="K83" s="189"/>
      <c r="L83" s="189"/>
    </row>
    <row r="84" spans="1:12" ht="13" x14ac:dyDescent="0.3">
      <c r="A84" s="195"/>
      <c r="B84" s="195"/>
      <c r="C84" s="194" t="s">
        <v>150</v>
      </c>
      <c r="D84" s="193" t="s">
        <v>151</v>
      </c>
      <c r="E84" s="189"/>
      <c r="F84" s="189"/>
      <c r="G84" s="189"/>
      <c r="H84" s="189"/>
      <c r="I84" s="189"/>
      <c r="J84" s="189"/>
      <c r="K84" s="189"/>
      <c r="L84" s="189"/>
    </row>
    <row r="85" spans="1:12" ht="13.5" thickBot="1" x14ac:dyDescent="0.35">
      <c r="A85" s="195"/>
      <c r="B85" s="195"/>
      <c r="C85" s="202">
        <v>538.71383308703605</v>
      </c>
      <c r="D85" s="204">
        <v>538.71380615234375</v>
      </c>
      <c r="E85" s="189"/>
      <c r="F85" s="189"/>
      <c r="G85" s="189"/>
      <c r="H85" s="189"/>
      <c r="I85" s="189"/>
      <c r="J85" s="189"/>
      <c r="K85" s="189"/>
      <c r="L85" s="189"/>
    </row>
    <row r="86" spans="1:12" ht="13" x14ac:dyDescent="0.3">
      <c r="A86" s="195"/>
      <c r="B86" s="203" t="s">
        <v>845</v>
      </c>
      <c r="C86" s="194" t="s">
        <v>167</v>
      </c>
      <c r="D86" s="194" t="s">
        <v>168</v>
      </c>
      <c r="E86" s="193" t="s">
        <v>169</v>
      </c>
      <c r="F86" s="189"/>
      <c r="G86" s="189"/>
      <c r="H86" s="189"/>
      <c r="I86" s="189"/>
      <c r="J86" s="189"/>
      <c r="K86" s="189"/>
      <c r="L86" s="189"/>
    </row>
    <row r="87" spans="1:12" ht="13.5" thickBot="1" x14ac:dyDescent="0.35">
      <c r="A87" s="195"/>
      <c r="B87" s="211">
        <v>1732.75</v>
      </c>
      <c r="C87" s="199">
        <v>10.573403530818922</v>
      </c>
      <c r="D87" s="199">
        <v>21.146806716918945</v>
      </c>
      <c r="E87" s="190">
        <v>22.738103922367095</v>
      </c>
      <c r="F87" s="189"/>
      <c r="G87" s="189"/>
      <c r="H87" s="189"/>
      <c r="I87" s="189"/>
      <c r="J87" s="189"/>
      <c r="K87" s="189"/>
      <c r="L87" s="189"/>
    </row>
    <row r="88" spans="1:12" ht="13" x14ac:dyDescent="0.3">
      <c r="A88" s="195"/>
      <c r="B88" s="195"/>
      <c r="C88" s="203" t="s">
        <v>149</v>
      </c>
      <c r="D88" s="193" t="s">
        <v>148</v>
      </c>
      <c r="E88" s="189"/>
      <c r="F88" s="189"/>
      <c r="G88" s="189"/>
      <c r="H88" s="189"/>
      <c r="I88" s="189"/>
      <c r="J88" s="189"/>
      <c r="K88" s="189"/>
      <c r="L88" s="189"/>
    </row>
    <row r="89" spans="1:12" ht="13.5" thickBot="1" x14ac:dyDescent="0.35">
      <c r="A89" s="195"/>
      <c r="B89" s="195"/>
      <c r="C89" s="211">
        <v>2952.181076217842</v>
      </c>
      <c r="D89" s="210">
        <v>2952.185664845083</v>
      </c>
      <c r="E89" s="189"/>
      <c r="F89" s="189"/>
      <c r="G89" s="189"/>
      <c r="H89" s="189"/>
      <c r="I89" s="189"/>
      <c r="J89" s="189"/>
      <c r="K89" s="189"/>
      <c r="L89" s="189"/>
    </row>
    <row r="90" spans="1:12" ht="13" x14ac:dyDescent="0.3">
      <c r="A90" s="195"/>
      <c r="B90" s="195"/>
      <c r="C90" s="203" t="s">
        <v>158</v>
      </c>
      <c r="D90" s="203" t="s">
        <v>159</v>
      </c>
      <c r="E90" s="193" t="s">
        <v>160</v>
      </c>
      <c r="F90" s="189"/>
      <c r="G90" s="189"/>
      <c r="H90" s="189"/>
      <c r="I90" s="189"/>
      <c r="J90" s="189"/>
      <c r="K90" s="189"/>
      <c r="L90" s="189"/>
    </row>
    <row r="91" spans="1:12" ht="13.5" thickBot="1" x14ac:dyDescent="0.35">
      <c r="A91" s="195"/>
      <c r="B91" s="195"/>
      <c r="C91" s="206">
        <v>4.1500665586907584</v>
      </c>
      <c r="D91" s="206">
        <v>8.9980183908812705</v>
      </c>
      <c r="E91" s="198">
        <v>31.377401330234381</v>
      </c>
      <c r="F91" s="189"/>
      <c r="G91" s="189"/>
      <c r="H91" s="189"/>
      <c r="I91" s="189"/>
      <c r="J91" s="189"/>
      <c r="K91" s="189"/>
      <c r="L91" s="189"/>
    </row>
    <row r="92" spans="1:12" ht="13" x14ac:dyDescent="0.3">
      <c r="A92" s="195"/>
      <c r="B92" s="195"/>
      <c r="C92" s="195"/>
      <c r="D92" s="194" t="s">
        <v>161</v>
      </c>
      <c r="E92" s="203" t="s">
        <v>162</v>
      </c>
      <c r="F92" s="203" t="s">
        <v>149</v>
      </c>
      <c r="G92" s="193" t="s">
        <v>148</v>
      </c>
      <c r="H92" s="189"/>
      <c r="I92" s="189"/>
      <c r="J92" s="189"/>
      <c r="K92" s="189"/>
      <c r="L92" s="189"/>
    </row>
    <row r="93" spans="1:12" ht="13.5" thickBot="1" x14ac:dyDescent="0.35">
      <c r="A93" s="195"/>
      <c r="B93" s="195"/>
      <c r="C93" s="195"/>
      <c r="D93" s="197">
        <v>7.7125871921839462</v>
      </c>
      <c r="E93" s="206">
        <v>6.2612326678085326</v>
      </c>
      <c r="F93" s="206">
        <v>3.8887292818323331</v>
      </c>
      <c r="G93" s="205">
        <v>3.8887352779221178</v>
      </c>
      <c r="H93" s="189"/>
      <c r="I93" s="189"/>
      <c r="J93" s="189"/>
      <c r="K93" s="189"/>
      <c r="L93" s="189"/>
    </row>
    <row r="94" spans="1:12" ht="13" x14ac:dyDescent="0.3">
      <c r="A94" s="195"/>
      <c r="B94" s="195"/>
      <c r="C94" s="195"/>
      <c r="D94" s="195"/>
      <c r="E94" s="195"/>
      <c r="F94" s="194" t="s">
        <v>163</v>
      </c>
      <c r="G94" s="193" t="s">
        <v>164</v>
      </c>
      <c r="H94" s="189"/>
      <c r="I94" s="189"/>
      <c r="J94" s="189"/>
      <c r="K94" s="189"/>
      <c r="L94" s="189"/>
    </row>
    <row r="95" spans="1:12" ht="13.5" thickBot="1" x14ac:dyDescent="0.35">
      <c r="A95" s="195"/>
      <c r="B95" s="195"/>
      <c r="C95" s="195"/>
      <c r="D95" s="195"/>
      <c r="E95" s="195"/>
      <c r="F95" s="197">
        <v>2.7000239046800116</v>
      </c>
      <c r="G95" s="205">
        <v>2.781024606227875</v>
      </c>
      <c r="H95" s="189"/>
      <c r="I95" s="189"/>
      <c r="J95" s="189"/>
      <c r="K95" s="189"/>
      <c r="L95" s="189"/>
    </row>
    <row r="96" spans="1:12" ht="13" x14ac:dyDescent="0.3">
      <c r="A96" s="195"/>
      <c r="B96" s="195"/>
      <c r="C96" s="195"/>
      <c r="D96" s="195"/>
      <c r="E96" s="195"/>
      <c r="F96" s="194" t="s">
        <v>150</v>
      </c>
      <c r="G96" s="193" t="s">
        <v>151</v>
      </c>
      <c r="H96" s="189"/>
      <c r="I96" s="189"/>
      <c r="J96" s="189"/>
      <c r="K96" s="189"/>
      <c r="L96" s="189"/>
    </row>
    <row r="97" spans="1:12" ht="13.5" thickBot="1" x14ac:dyDescent="0.35">
      <c r="A97" s="195"/>
      <c r="B97" s="195"/>
      <c r="C97" s="195"/>
      <c r="D97" s="195"/>
      <c r="E97" s="195"/>
      <c r="F97" s="214">
        <v>0.23575576373584659</v>
      </c>
      <c r="G97" s="213">
        <v>0.23575575649738312</v>
      </c>
      <c r="H97" s="189"/>
      <c r="I97" s="189"/>
      <c r="J97" s="189"/>
      <c r="K97" s="189"/>
      <c r="L97" s="189"/>
    </row>
    <row r="98" spans="1:12" ht="13" x14ac:dyDescent="0.3">
      <c r="A98" s="195"/>
      <c r="B98" s="195"/>
      <c r="C98" s="195"/>
      <c r="D98" s="195"/>
      <c r="E98" s="194" t="s">
        <v>150</v>
      </c>
      <c r="F98" s="193" t="s">
        <v>151</v>
      </c>
      <c r="G98" s="189"/>
      <c r="H98" s="189"/>
      <c r="I98" s="189"/>
      <c r="J98" s="189"/>
      <c r="K98" s="189"/>
      <c r="L98" s="189"/>
    </row>
    <row r="99" spans="1:12" ht="13.5" thickBot="1" x14ac:dyDescent="0.35">
      <c r="A99" s="195"/>
      <c r="B99" s="195"/>
      <c r="C99" s="195"/>
      <c r="D99" s="195"/>
      <c r="E99" s="197">
        <v>1.5660100124015808</v>
      </c>
      <c r="F99" s="196">
        <v>1.5660099983215332</v>
      </c>
      <c r="G99" s="189"/>
      <c r="H99" s="189"/>
      <c r="I99" s="189"/>
      <c r="J99" s="189"/>
      <c r="K99" s="189"/>
      <c r="L99" s="189"/>
    </row>
    <row r="100" spans="1:12" ht="13" x14ac:dyDescent="0.3">
      <c r="A100" s="195"/>
      <c r="B100" s="195"/>
      <c r="C100" s="195"/>
      <c r="D100" s="194" t="s">
        <v>150</v>
      </c>
      <c r="E100" s="193" t="s">
        <v>151</v>
      </c>
      <c r="F100" s="189"/>
      <c r="G100" s="189"/>
      <c r="H100" s="189"/>
      <c r="I100" s="189"/>
      <c r="J100" s="189"/>
      <c r="K100" s="189"/>
      <c r="L100" s="189"/>
    </row>
    <row r="101" spans="1:12" ht="13.5" thickBot="1" x14ac:dyDescent="0.35">
      <c r="A101" s="195"/>
      <c r="B101" s="195"/>
      <c r="C101" s="195"/>
      <c r="D101" s="197">
        <v>2.4349717527931625</v>
      </c>
      <c r="E101" s="196">
        <v>2.434971809387207</v>
      </c>
      <c r="F101" s="189"/>
      <c r="G101" s="189"/>
      <c r="H101" s="189"/>
      <c r="I101" s="189"/>
      <c r="J101" s="189"/>
      <c r="K101" s="189"/>
      <c r="L101" s="189"/>
    </row>
    <row r="102" spans="1:12" ht="13" x14ac:dyDescent="0.3">
      <c r="A102" s="195"/>
      <c r="B102" s="195"/>
      <c r="C102" s="216" t="s">
        <v>847</v>
      </c>
      <c r="D102" s="193" t="s">
        <v>145</v>
      </c>
      <c r="E102" s="189"/>
      <c r="F102" s="189"/>
      <c r="G102" s="189"/>
      <c r="H102" s="189"/>
      <c r="I102" s="189"/>
      <c r="J102" s="189"/>
      <c r="K102" s="189"/>
      <c r="L102" s="189"/>
    </row>
    <row r="103" spans="1:12" ht="13.5" thickBot="1" x14ac:dyDescent="0.35">
      <c r="A103" s="195"/>
      <c r="B103" s="195"/>
      <c r="C103" s="218">
        <v>11595.4034339672</v>
      </c>
      <c r="D103" s="210">
        <v>15783.08322944336</v>
      </c>
      <c r="E103" s="189"/>
      <c r="F103" s="189"/>
      <c r="G103" s="189"/>
      <c r="H103" s="189"/>
      <c r="I103" s="189"/>
      <c r="J103" s="189"/>
      <c r="K103" s="189"/>
      <c r="L103" s="189"/>
    </row>
    <row r="104" spans="1:12" ht="13" x14ac:dyDescent="0.3">
      <c r="A104" s="195"/>
      <c r="B104" s="195"/>
      <c r="C104" s="195"/>
      <c r="D104" s="209" t="s">
        <v>817</v>
      </c>
      <c r="E104" s="216" t="s">
        <v>188</v>
      </c>
      <c r="F104" s="194" t="s">
        <v>189</v>
      </c>
      <c r="G104" s="194" t="s">
        <v>190</v>
      </c>
      <c r="H104" s="193" t="s">
        <v>191</v>
      </c>
      <c r="I104" s="189"/>
      <c r="J104" s="189"/>
      <c r="K104" s="189"/>
      <c r="L104" s="189"/>
    </row>
    <row r="105" spans="1:12" ht="13.5" thickBot="1" x14ac:dyDescent="0.35">
      <c r="A105" s="195"/>
      <c r="B105" s="195"/>
      <c r="C105" s="195"/>
      <c r="D105" s="199">
        <v>28.587887116064454</v>
      </c>
      <c r="E105" s="199">
        <v>23.72437256669998</v>
      </c>
      <c r="F105" s="199">
        <v>47.639252441635129</v>
      </c>
      <c r="G105" s="202">
        <v>139.6911486087036</v>
      </c>
      <c r="H105" s="217">
        <v>139.69114685058594</v>
      </c>
      <c r="I105" s="189"/>
      <c r="J105" s="189"/>
      <c r="K105" s="189"/>
      <c r="L105" s="189"/>
    </row>
    <row r="106" spans="1:12" ht="13" x14ac:dyDescent="0.3">
      <c r="A106" s="195"/>
      <c r="B106" s="195"/>
      <c r="C106" s="195"/>
      <c r="D106" s="216" t="s">
        <v>192</v>
      </c>
      <c r="E106" s="203" t="s">
        <v>157</v>
      </c>
      <c r="F106" s="203" t="s">
        <v>144</v>
      </c>
      <c r="G106" s="193" t="s">
        <v>145</v>
      </c>
      <c r="H106" s="189"/>
      <c r="I106" s="189"/>
      <c r="J106" s="189"/>
      <c r="K106" s="189"/>
      <c r="L106" s="189"/>
    </row>
    <row r="107" spans="1:12" ht="13.5" thickBot="1" x14ac:dyDescent="0.35">
      <c r="A107" s="195"/>
      <c r="B107" s="195"/>
      <c r="C107" s="195"/>
      <c r="D107" s="199">
        <v>35.275535981054688</v>
      </c>
      <c r="E107" s="200">
        <v>22.929098129272461</v>
      </c>
      <c r="F107" s="206">
        <v>4.7248078890793677</v>
      </c>
      <c r="G107" s="205">
        <v>1.5288764410552813</v>
      </c>
      <c r="H107" s="189"/>
      <c r="I107" s="189"/>
      <c r="J107" s="189"/>
      <c r="K107" s="189"/>
      <c r="L107" s="189"/>
    </row>
    <row r="108" spans="1:12" ht="13" x14ac:dyDescent="0.3">
      <c r="A108" s="195"/>
      <c r="B108" s="195"/>
      <c r="C108" s="195"/>
      <c r="D108" s="195"/>
      <c r="E108" s="195"/>
      <c r="F108" s="195"/>
      <c r="G108" s="193" t="s">
        <v>146</v>
      </c>
      <c r="H108" s="189"/>
      <c r="I108" s="189"/>
      <c r="J108" s="189"/>
      <c r="K108" s="189"/>
      <c r="L108" s="189"/>
    </row>
    <row r="109" spans="1:12" ht="13.5" thickBot="1" x14ac:dyDescent="0.35">
      <c r="A109" s="195"/>
      <c r="B109" s="195"/>
      <c r="C109" s="195"/>
      <c r="D109" s="195"/>
      <c r="E109" s="195"/>
      <c r="F109" s="195"/>
      <c r="G109" s="205">
        <v>4.8193038136121578</v>
      </c>
      <c r="H109" s="189"/>
      <c r="I109" s="189"/>
      <c r="J109" s="189"/>
      <c r="K109" s="189"/>
      <c r="L109" s="189"/>
    </row>
    <row r="110" spans="1:12" ht="13" x14ac:dyDescent="0.3">
      <c r="A110" s="195"/>
      <c r="B110" s="195"/>
      <c r="C110" s="195"/>
      <c r="D110" s="195"/>
      <c r="E110" s="195"/>
      <c r="F110" s="203" t="s">
        <v>147</v>
      </c>
      <c r="G110" s="193" t="s">
        <v>148</v>
      </c>
      <c r="H110" s="189"/>
      <c r="I110" s="189"/>
      <c r="J110" s="189"/>
      <c r="K110" s="189"/>
      <c r="L110" s="189"/>
    </row>
    <row r="111" spans="1:12" ht="13.5" thickBot="1" x14ac:dyDescent="0.35">
      <c r="A111" s="195"/>
      <c r="B111" s="195"/>
      <c r="C111" s="195"/>
      <c r="D111" s="195"/>
      <c r="E111" s="195"/>
      <c r="F111" s="206">
        <v>8.818552578819089</v>
      </c>
      <c r="G111" s="205">
        <v>8.8185664503205814</v>
      </c>
      <c r="H111" s="189"/>
      <c r="I111" s="189"/>
      <c r="J111" s="189"/>
      <c r="K111" s="189"/>
      <c r="L111" s="189"/>
    </row>
    <row r="112" spans="1:12" ht="13" x14ac:dyDescent="0.3">
      <c r="A112" s="195"/>
      <c r="B112" s="195"/>
      <c r="C112" s="195"/>
      <c r="D112" s="195"/>
      <c r="E112" s="195"/>
      <c r="F112" s="203" t="s">
        <v>149</v>
      </c>
      <c r="G112" s="193" t="s">
        <v>148</v>
      </c>
      <c r="H112" s="189"/>
      <c r="I112" s="189"/>
      <c r="J112" s="189"/>
      <c r="K112" s="189"/>
      <c r="L112" s="189"/>
    </row>
    <row r="113" spans="1:12" ht="13.5" thickBot="1" x14ac:dyDescent="0.35">
      <c r="A113" s="195"/>
      <c r="B113" s="195"/>
      <c r="C113" s="195"/>
      <c r="D113" s="195"/>
      <c r="E113" s="195"/>
      <c r="F113" s="206">
        <v>3.9146796650605027</v>
      </c>
      <c r="G113" s="205">
        <v>3.9146857494118956</v>
      </c>
      <c r="H113" s="189"/>
      <c r="I113" s="189"/>
      <c r="J113" s="189"/>
      <c r="K113" s="189"/>
      <c r="L113" s="189"/>
    </row>
    <row r="114" spans="1:12" ht="13" x14ac:dyDescent="0.3">
      <c r="A114" s="195"/>
      <c r="B114" s="195"/>
      <c r="C114" s="195"/>
      <c r="D114" s="195"/>
      <c r="E114" s="195"/>
      <c r="F114" s="194" t="s">
        <v>150</v>
      </c>
      <c r="G114" s="193" t="s">
        <v>151</v>
      </c>
      <c r="H114" s="189"/>
      <c r="I114" s="189"/>
      <c r="J114" s="189"/>
      <c r="K114" s="189"/>
      <c r="L114" s="189"/>
    </row>
    <row r="115" spans="1:12" ht="13.5" thickBot="1" x14ac:dyDescent="0.35">
      <c r="A115" s="195"/>
      <c r="B115" s="195"/>
      <c r="C115" s="195"/>
      <c r="D115" s="195"/>
      <c r="E115" s="195"/>
      <c r="F115" s="197">
        <v>6.1140561435487966</v>
      </c>
      <c r="G115" s="205">
        <v>6.1140561103820801</v>
      </c>
      <c r="H115" s="189"/>
      <c r="I115" s="189"/>
      <c r="J115" s="189"/>
      <c r="K115" s="189"/>
      <c r="L115" s="189"/>
    </row>
    <row r="116" spans="1:12" ht="13" x14ac:dyDescent="0.3">
      <c r="A116" s="195"/>
      <c r="B116" s="195"/>
      <c r="C116" s="195"/>
      <c r="D116" s="195"/>
      <c r="E116" s="208" t="s">
        <v>155</v>
      </c>
      <c r="F116" s="194" t="s">
        <v>156</v>
      </c>
      <c r="G116" s="203" t="s">
        <v>157</v>
      </c>
      <c r="H116" s="203" t="s">
        <v>144</v>
      </c>
      <c r="I116" s="193" t="s">
        <v>145</v>
      </c>
      <c r="J116" s="189"/>
      <c r="K116" s="189"/>
      <c r="L116" s="189"/>
    </row>
    <row r="117" spans="1:12" ht="13.5" thickBot="1" x14ac:dyDescent="0.35">
      <c r="A117" s="195"/>
      <c r="B117" s="195"/>
      <c r="C117" s="195"/>
      <c r="D117" s="195"/>
      <c r="E117" s="206">
        <v>3.4922780227661132</v>
      </c>
      <c r="F117" s="197">
        <v>7.9010695444046632</v>
      </c>
      <c r="G117" s="206">
        <v>2.0289946838378907</v>
      </c>
      <c r="H117" s="215">
        <v>0.41809802450853167</v>
      </c>
      <c r="I117" s="207">
        <v>0.13529021013715722</v>
      </c>
      <c r="J117" s="189"/>
      <c r="K117" s="189"/>
      <c r="L117" s="189"/>
    </row>
    <row r="118" spans="1:12" ht="13" x14ac:dyDescent="0.3">
      <c r="A118" s="195"/>
      <c r="B118" s="195"/>
      <c r="C118" s="195"/>
      <c r="D118" s="195"/>
      <c r="E118" s="195"/>
      <c r="F118" s="195"/>
      <c r="G118" s="195"/>
      <c r="H118" s="195"/>
      <c r="I118" s="193" t="s">
        <v>146</v>
      </c>
      <c r="J118" s="189"/>
      <c r="K118" s="189"/>
      <c r="L118" s="189"/>
    </row>
    <row r="119" spans="1:12" ht="13.5" thickBot="1" x14ac:dyDescent="0.35">
      <c r="A119" s="195"/>
      <c r="B119" s="195"/>
      <c r="C119" s="195"/>
      <c r="D119" s="195"/>
      <c r="E119" s="195"/>
      <c r="F119" s="195"/>
      <c r="G119" s="195"/>
      <c r="H119" s="195"/>
      <c r="I119" s="207">
        <v>0.42645998600668922</v>
      </c>
      <c r="J119" s="189"/>
      <c r="K119" s="189"/>
      <c r="L119" s="189"/>
    </row>
    <row r="120" spans="1:12" ht="13" x14ac:dyDescent="0.3">
      <c r="A120" s="195"/>
      <c r="B120" s="195"/>
      <c r="C120" s="195"/>
      <c r="D120" s="195"/>
      <c r="E120" s="195"/>
      <c r="F120" s="195"/>
      <c r="G120" s="195"/>
      <c r="H120" s="203" t="s">
        <v>147</v>
      </c>
      <c r="I120" s="193" t="s">
        <v>148</v>
      </c>
      <c r="J120" s="189"/>
      <c r="K120" s="189"/>
      <c r="L120" s="189"/>
    </row>
    <row r="121" spans="1:12" ht="13.5" thickBot="1" x14ac:dyDescent="0.35">
      <c r="A121" s="195"/>
      <c r="B121" s="195"/>
      <c r="C121" s="195"/>
      <c r="D121" s="195"/>
      <c r="E121" s="195"/>
      <c r="F121" s="195"/>
      <c r="G121" s="195"/>
      <c r="H121" s="215">
        <v>0.78035329663896613</v>
      </c>
      <c r="I121" s="207">
        <v>0.780354500518465</v>
      </c>
      <c r="J121" s="189"/>
      <c r="K121" s="189"/>
      <c r="L121" s="189"/>
    </row>
    <row r="122" spans="1:12" ht="13" x14ac:dyDescent="0.3">
      <c r="A122" s="195"/>
      <c r="B122" s="195"/>
      <c r="C122" s="195"/>
      <c r="D122" s="195"/>
      <c r="E122" s="195"/>
      <c r="F122" s="195"/>
      <c r="G122" s="195"/>
      <c r="H122" s="203" t="s">
        <v>149</v>
      </c>
      <c r="I122" s="193" t="s">
        <v>148</v>
      </c>
      <c r="J122" s="189"/>
      <c r="K122" s="189"/>
      <c r="L122" s="189"/>
    </row>
    <row r="123" spans="1:12" ht="13.5" thickBot="1" x14ac:dyDescent="0.35">
      <c r="A123" s="195"/>
      <c r="B123" s="195"/>
      <c r="C123" s="195"/>
      <c r="D123" s="195"/>
      <c r="E123" s="195"/>
      <c r="F123" s="195"/>
      <c r="G123" s="195"/>
      <c r="H123" s="215">
        <v>0.34640981664641457</v>
      </c>
      <c r="I123" s="207">
        <v>0.34641035696904782</v>
      </c>
      <c r="J123" s="189"/>
      <c r="K123" s="189"/>
      <c r="L123" s="189"/>
    </row>
    <row r="124" spans="1:12" ht="13" x14ac:dyDescent="0.3">
      <c r="A124" s="195"/>
      <c r="B124" s="195"/>
      <c r="C124" s="195"/>
      <c r="D124" s="195"/>
      <c r="E124" s="195"/>
      <c r="F124" s="195"/>
      <c r="G124" s="195"/>
      <c r="H124" s="194" t="s">
        <v>150</v>
      </c>
      <c r="I124" s="193" t="s">
        <v>151</v>
      </c>
      <c r="J124" s="189"/>
      <c r="K124" s="189"/>
      <c r="L124" s="189"/>
    </row>
    <row r="125" spans="1:12" ht="13.5" thickBot="1" x14ac:dyDescent="0.35">
      <c r="A125" s="195"/>
      <c r="B125" s="195"/>
      <c r="C125" s="195"/>
      <c r="D125" s="195"/>
      <c r="E125" s="195"/>
      <c r="F125" s="195"/>
      <c r="G125" s="195"/>
      <c r="H125" s="214">
        <v>0.54103253621388947</v>
      </c>
      <c r="I125" s="207">
        <v>0.54103255271911621</v>
      </c>
      <c r="J125" s="189"/>
      <c r="K125" s="189"/>
      <c r="L125" s="189"/>
    </row>
    <row r="126" spans="1:12" ht="13" x14ac:dyDescent="0.3">
      <c r="A126" s="195"/>
      <c r="B126" s="195"/>
      <c r="C126" s="195"/>
      <c r="D126" s="195"/>
      <c r="E126" s="195"/>
      <c r="F126" s="195"/>
      <c r="G126" s="203" t="s">
        <v>158</v>
      </c>
      <c r="H126" s="203" t="s">
        <v>159</v>
      </c>
      <c r="I126" s="193" t="s">
        <v>160</v>
      </c>
      <c r="J126" s="189"/>
      <c r="K126" s="189"/>
      <c r="L126" s="189"/>
    </row>
    <row r="127" spans="1:12" ht="13.5" thickBot="1" x14ac:dyDescent="0.35">
      <c r="A127" s="195"/>
      <c r="B127" s="195"/>
      <c r="C127" s="195"/>
      <c r="D127" s="195"/>
      <c r="E127" s="195"/>
      <c r="F127" s="195"/>
      <c r="G127" s="206">
        <v>5.8365201438903815</v>
      </c>
      <c r="H127" s="200">
        <v>12.654524361470578</v>
      </c>
      <c r="I127" s="198">
        <v>44.128172638504246</v>
      </c>
      <c r="J127" s="189"/>
      <c r="K127" s="189"/>
      <c r="L127" s="189"/>
    </row>
    <row r="128" spans="1:12" ht="13" x14ac:dyDescent="0.3">
      <c r="A128" s="195"/>
      <c r="B128" s="195"/>
      <c r="C128" s="195"/>
      <c r="D128" s="195"/>
      <c r="E128" s="195"/>
      <c r="F128" s="195"/>
      <c r="G128" s="195"/>
      <c r="H128" s="194" t="s">
        <v>161</v>
      </c>
      <c r="I128" s="203" t="s">
        <v>162</v>
      </c>
      <c r="J128" s="203" t="s">
        <v>149</v>
      </c>
      <c r="K128" s="193" t="s">
        <v>148</v>
      </c>
      <c r="L128" s="189"/>
    </row>
    <row r="129" spans="1:12" ht="13.5" thickBot="1" x14ac:dyDescent="0.35">
      <c r="A129" s="195"/>
      <c r="B129" s="195"/>
      <c r="C129" s="195"/>
      <c r="D129" s="195"/>
      <c r="E129" s="195"/>
      <c r="F129" s="195"/>
      <c r="G129" s="195"/>
      <c r="H129" s="199">
        <v>10.84673516697478</v>
      </c>
      <c r="I129" s="206">
        <v>8.8055964081954947</v>
      </c>
      <c r="J129" s="206">
        <v>5.4689836939219738</v>
      </c>
      <c r="K129" s="205">
        <v>5.4689920097202789</v>
      </c>
      <c r="L129" s="189"/>
    </row>
    <row r="130" spans="1:12" ht="13" x14ac:dyDescent="0.3">
      <c r="A130" s="195"/>
      <c r="B130" s="195"/>
      <c r="C130" s="195"/>
      <c r="D130" s="195"/>
      <c r="E130" s="195"/>
      <c r="F130" s="195"/>
      <c r="G130" s="195"/>
      <c r="H130" s="195"/>
      <c r="I130" s="195"/>
      <c r="J130" s="194" t="s">
        <v>163</v>
      </c>
      <c r="K130" s="193" t="s">
        <v>164</v>
      </c>
      <c r="L130" s="189"/>
    </row>
    <row r="131" spans="1:12" ht="13.5" thickBot="1" x14ac:dyDescent="0.35">
      <c r="A131" s="195"/>
      <c r="B131" s="195"/>
      <c r="C131" s="195"/>
      <c r="D131" s="195"/>
      <c r="E131" s="195"/>
      <c r="F131" s="195"/>
      <c r="G131" s="195"/>
      <c r="H131" s="195"/>
      <c r="I131" s="195"/>
      <c r="J131" s="197">
        <v>3.7972267128188304</v>
      </c>
      <c r="K131" s="205">
        <v>3.9111434674262999</v>
      </c>
      <c r="L131" s="189"/>
    </row>
    <row r="132" spans="1:12" ht="13" x14ac:dyDescent="0.3">
      <c r="A132" s="195"/>
      <c r="B132" s="195"/>
      <c r="C132" s="195"/>
      <c r="D132" s="195"/>
      <c r="E132" s="195"/>
      <c r="F132" s="195"/>
      <c r="G132" s="195"/>
      <c r="H132" s="195"/>
      <c r="I132" s="195"/>
      <c r="J132" s="194" t="s">
        <v>150</v>
      </c>
      <c r="K132" s="193" t="s">
        <v>151</v>
      </c>
      <c r="L132" s="189"/>
    </row>
    <row r="133" spans="1:12" ht="13.5" thickBot="1" x14ac:dyDescent="0.35">
      <c r="A133" s="195"/>
      <c r="B133" s="195"/>
      <c r="C133" s="195"/>
      <c r="D133" s="195"/>
      <c r="E133" s="195"/>
      <c r="F133" s="195"/>
      <c r="G133" s="195"/>
      <c r="H133" s="195"/>
      <c r="I133" s="195"/>
      <c r="J133" s="214">
        <v>0.33155931775532066</v>
      </c>
      <c r="K133" s="213">
        <v>0.33155933022499084</v>
      </c>
      <c r="L133" s="189"/>
    </row>
    <row r="134" spans="1:12" ht="13" x14ac:dyDescent="0.3">
      <c r="A134" s="195"/>
      <c r="B134" s="195"/>
      <c r="C134" s="195"/>
      <c r="D134" s="195"/>
      <c r="E134" s="195"/>
      <c r="F134" s="195"/>
      <c r="G134" s="195"/>
      <c r="H134" s="195"/>
      <c r="I134" s="194" t="s">
        <v>150</v>
      </c>
      <c r="J134" s="193" t="s">
        <v>151</v>
      </c>
      <c r="K134" s="189"/>
      <c r="L134" s="189"/>
    </row>
    <row r="135" spans="1:12" ht="13.5" thickBot="1" x14ac:dyDescent="0.35">
      <c r="A135" s="195"/>
      <c r="B135" s="195"/>
      <c r="C135" s="195"/>
      <c r="D135" s="195"/>
      <c r="E135" s="195"/>
      <c r="F135" s="195"/>
      <c r="G135" s="195"/>
      <c r="H135" s="195"/>
      <c r="I135" s="197">
        <v>2.2023861549339294</v>
      </c>
      <c r="J135" s="196">
        <v>2.2023861408233643</v>
      </c>
      <c r="K135" s="189"/>
      <c r="L135" s="189"/>
    </row>
    <row r="136" spans="1:12" ht="13" x14ac:dyDescent="0.3">
      <c r="A136" s="195"/>
      <c r="B136" s="195"/>
      <c r="C136" s="195"/>
      <c r="D136" s="195"/>
      <c r="E136" s="195"/>
      <c r="F136" s="195"/>
      <c r="G136" s="195"/>
      <c r="H136" s="194" t="s">
        <v>150</v>
      </c>
      <c r="I136" s="193" t="s">
        <v>151</v>
      </c>
      <c r="J136" s="189"/>
      <c r="K136" s="189"/>
      <c r="L136" s="189"/>
    </row>
    <row r="137" spans="1:12" ht="13.5" thickBot="1" x14ac:dyDescent="0.35">
      <c r="A137" s="195"/>
      <c r="B137" s="195"/>
      <c r="C137" s="195"/>
      <c r="D137" s="195"/>
      <c r="E137" s="195"/>
      <c r="F137" s="195"/>
      <c r="G137" s="195"/>
      <c r="H137" s="197">
        <v>3.4244661465062758</v>
      </c>
      <c r="I137" s="196">
        <v>3.4244661331176758</v>
      </c>
      <c r="J137" s="189"/>
      <c r="K137" s="189"/>
      <c r="L137" s="189"/>
    </row>
    <row r="138" spans="1:12" ht="13" x14ac:dyDescent="0.3">
      <c r="A138" s="195"/>
      <c r="B138" s="195"/>
      <c r="C138" s="195"/>
      <c r="D138" s="195"/>
      <c r="E138" s="194" t="s">
        <v>166</v>
      </c>
      <c r="F138" s="203" t="s">
        <v>157</v>
      </c>
      <c r="G138" s="203" t="s">
        <v>144</v>
      </c>
      <c r="H138" s="193" t="s">
        <v>145</v>
      </c>
      <c r="I138" s="189"/>
      <c r="J138" s="189"/>
      <c r="K138" s="189"/>
      <c r="L138" s="189"/>
    </row>
    <row r="139" spans="1:12" ht="13.5" thickBot="1" x14ac:dyDescent="0.35">
      <c r="A139" s="195"/>
      <c r="B139" s="195"/>
      <c r="C139" s="195"/>
      <c r="D139" s="195"/>
      <c r="E139" s="199">
        <v>28.149877395629883</v>
      </c>
      <c r="F139" s="200">
        <v>15.938460667800904</v>
      </c>
      <c r="G139" s="206">
        <v>3.2843055046064813</v>
      </c>
      <c r="H139" s="205">
        <v>1.0627516911038415</v>
      </c>
      <c r="I139" s="189"/>
      <c r="J139" s="189"/>
      <c r="K139" s="189"/>
      <c r="L139" s="189"/>
    </row>
    <row r="140" spans="1:12" ht="13" x14ac:dyDescent="0.3">
      <c r="A140" s="195"/>
      <c r="B140" s="195"/>
      <c r="C140" s="195"/>
      <c r="D140" s="195"/>
      <c r="E140" s="195"/>
      <c r="F140" s="195"/>
      <c r="G140" s="195"/>
      <c r="H140" s="193" t="s">
        <v>146</v>
      </c>
      <c r="I140" s="189"/>
      <c r="J140" s="189"/>
      <c r="K140" s="189"/>
      <c r="L140" s="189"/>
    </row>
    <row r="141" spans="1:12" ht="13.5" thickBot="1" x14ac:dyDescent="0.35">
      <c r="A141" s="195"/>
      <c r="B141" s="195"/>
      <c r="C141" s="195"/>
      <c r="D141" s="195"/>
      <c r="E141" s="195"/>
      <c r="F141" s="195"/>
      <c r="G141" s="195"/>
      <c r="H141" s="205">
        <v>3.3499916280509434</v>
      </c>
      <c r="I141" s="189"/>
      <c r="J141" s="189"/>
      <c r="K141" s="189"/>
      <c r="L141" s="189"/>
    </row>
    <row r="142" spans="1:12" ht="13" x14ac:dyDescent="0.3">
      <c r="A142" s="195"/>
      <c r="B142" s="195"/>
      <c r="C142" s="195"/>
      <c r="D142" s="195"/>
      <c r="E142" s="195"/>
      <c r="F142" s="195"/>
      <c r="G142" s="203" t="s">
        <v>147</v>
      </c>
      <c r="H142" s="193" t="s">
        <v>148</v>
      </c>
      <c r="I142" s="189"/>
      <c r="J142" s="189"/>
      <c r="K142" s="189"/>
      <c r="L142" s="189"/>
    </row>
    <row r="143" spans="1:12" ht="13.5" thickBot="1" x14ac:dyDescent="0.35">
      <c r="A143" s="195"/>
      <c r="B143" s="195"/>
      <c r="C143" s="195"/>
      <c r="D143" s="195"/>
      <c r="E143" s="195"/>
      <c r="F143" s="195"/>
      <c r="G143" s="206">
        <v>6.1299467528023976</v>
      </c>
      <c r="H143" s="205">
        <v>6.1299560784946898</v>
      </c>
      <c r="I143" s="189"/>
      <c r="J143" s="189"/>
      <c r="K143" s="189"/>
      <c r="L143" s="189"/>
    </row>
    <row r="144" spans="1:12" ht="13" x14ac:dyDescent="0.3">
      <c r="A144" s="195"/>
      <c r="B144" s="195"/>
      <c r="C144" s="195"/>
      <c r="D144" s="195"/>
      <c r="E144" s="195"/>
      <c r="F144" s="195"/>
      <c r="G144" s="203" t="s">
        <v>149</v>
      </c>
      <c r="H144" s="193" t="s">
        <v>148</v>
      </c>
      <c r="I144" s="189"/>
      <c r="J144" s="189"/>
      <c r="K144" s="189"/>
      <c r="L144" s="189"/>
    </row>
    <row r="145" spans="1:12" ht="13.5" thickBot="1" x14ac:dyDescent="0.35">
      <c r="A145" s="195"/>
      <c r="B145" s="195"/>
      <c r="C145" s="195"/>
      <c r="D145" s="195"/>
      <c r="E145" s="195"/>
      <c r="F145" s="195"/>
      <c r="G145" s="206">
        <v>2.7211696802416374</v>
      </c>
      <c r="H145" s="205">
        <v>2.7211738695524113</v>
      </c>
      <c r="I145" s="189"/>
      <c r="J145" s="189"/>
      <c r="K145" s="189"/>
      <c r="L145" s="189"/>
    </row>
    <row r="146" spans="1:12" ht="13" x14ac:dyDescent="0.3">
      <c r="A146" s="195"/>
      <c r="B146" s="195"/>
      <c r="C146" s="195"/>
      <c r="D146" s="195"/>
      <c r="E146" s="195"/>
      <c r="F146" s="195"/>
      <c r="G146" s="194" t="s">
        <v>150</v>
      </c>
      <c r="H146" s="193" t="s">
        <v>151</v>
      </c>
      <c r="I146" s="189"/>
      <c r="J146" s="189"/>
      <c r="K146" s="189"/>
      <c r="L146" s="189"/>
    </row>
    <row r="147" spans="1:12" ht="13.5" thickBot="1" x14ac:dyDescent="0.35">
      <c r="A147" s="195"/>
      <c r="B147" s="195"/>
      <c r="C147" s="195"/>
      <c r="D147" s="195"/>
      <c r="E147" s="195"/>
      <c r="F147" s="195"/>
      <c r="G147" s="197">
        <v>4.2499988823128794</v>
      </c>
      <c r="H147" s="205">
        <v>4.2499990463256836</v>
      </c>
      <c r="I147" s="189"/>
      <c r="J147" s="189"/>
      <c r="K147" s="189"/>
      <c r="L147" s="189"/>
    </row>
    <row r="148" spans="1:12" ht="13" x14ac:dyDescent="0.3">
      <c r="A148" s="195"/>
      <c r="B148" s="195"/>
      <c r="C148" s="195"/>
      <c r="D148" s="195"/>
      <c r="E148" s="195"/>
      <c r="F148" s="203" t="s">
        <v>143</v>
      </c>
      <c r="G148" s="203" t="s">
        <v>144</v>
      </c>
      <c r="H148" s="193" t="s">
        <v>145</v>
      </c>
      <c r="I148" s="189"/>
      <c r="J148" s="189"/>
      <c r="K148" s="189"/>
      <c r="L148" s="189"/>
    </row>
    <row r="149" spans="1:12" ht="13.5" thickBot="1" x14ac:dyDescent="0.35">
      <c r="A149" s="195"/>
      <c r="B149" s="195"/>
      <c r="C149" s="195"/>
      <c r="D149" s="195"/>
      <c r="E149" s="195"/>
      <c r="F149" s="200">
        <v>20.594450414276125</v>
      </c>
      <c r="G149" s="206">
        <v>4.2437264330343325</v>
      </c>
      <c r="H149" s="205">
        <v>1.3732057364725014</v>
      </c>
      <c r="I149" s="189"/>
      <c r="J149" s="189"/>
      <c r="K149" s="189"/>
      <c r="L149" s="189"/>
    </row>
    <row r="150" spans="1:12" ht="13" x14ac:dyDescent="0.3">
      <c r="A150" s="195"/>
      <c r="B150" s="195"/>
      <c r="C150" s="195"/>
      <c r="D150" s="195"/>
      <c r="E150" s="195"/>
      <c r="F150" s="195"/>
      <c r="G150" s="195"/>
      <c r="H150" s="193" t="s">
        <v>146</v>
      </c>
      <c r="I150" s="189"/>
      <c r="J150" s="189"/>
      <c r="K150" s="189"/>
      <c r="L150" s="189"/>
    </row>
    <row r="151" spans="1:12" ht="13.5" thickBot="1" x14ac:dyDescent="0.35">
      <c r="A151" s="195"/>
      <c r="B151" s="195"/>
      <c r="C151" s="195"/>
      <c r="D151" s="195"/>
      <c r="E151" s="195"/>
      <c r="F151" s="195"/>
      <c r="G151" s="195"/>
      <c r="H151" s="205">
        <v>4.3286007063383929</v>
      </c>
      <c r="I151" s="189"/>
      <c r="J151" s="189"/>
      <c r="K151" s="189"/>
      <c r="L151" s="189"/>
    </row>
    <row r="152" spans="1:12" ht="13" x14ac:dyDescent="0.3">
      <c r="A152" s="195"/>
      <c r="B152" s="195"/>
      <c r="C152" s="195"/>
      <c r="D152" s="195"/>
      <c r="E152" s="195"/>
      <c r="F152" s="195"/>
      <c r="G152" s="203" t="s">
        <v>147</v>
      </c>
      <c r="H152" s="193" t="s">
        <v>148</v>
      </c>
      <c r="I152" s="189"/>
      <c r="J152" s="189"/>
      <c r="K152" s="189"/>
      <c r="L152" s="189"/>
    </row>
    <row r="153" spans="1:12" ht="13.5" thickBot="1" x14ac:dyDescent="0.35">
      <c r="A153" s="195"/>
      <c r="B153" s="195"/>
      <c r="C153" s="195"/>
      <c r="D153" s="195"/>
      <c r="E153" s="195"/>
      <c r="F153" s="195"/>
      <c r="G153" s="206">
        <v>7.9206447242725151</v>
      </c>
      <c r="H153" s="205">
        <v>7.9206568670853708</v>
      </c>
      <c r="I153" s="189"/>
      <c r="J153" s="189"/>
      <c r="K153" s="189"/>
      <c r="L153" s="189"/>
    </row>
    <row r="154" spans="1:12" ht="13" x14ac:dyDescent="0.3">
      <c r="A154" s="195"/>
      <c r="B154" s="195"/>
      <c r="C154" s="195"/>
      <c r="D154" s="195"/>
      <c r="E154" s="195"/>
      <c r="F154" s="195"/>
      <c r="G154" s="203" t="s">
        <v>149</v>
      </c>
      <c r="H154" s="193" t="s">
        <v>148</v>
      </c>
      <c r="I154" s="189"/>
      <c r="J154" s="189"/>
      <c r="K154" s="189"/>
      <c r="L154" s="189"/>
    </row>
    <row r="155" spans="1:12" ht="13.5" thickBot="1" x14ac:dyDescent="0.35">
      <c r="A155" s="195"/>
      <c r="B155" s="195"/>
      <c r="C155" s="195"/>
      <c r="D155" s="195"/>
      <c r="E155" s="195"/>
      <c r="F155" s="195"/>
      <c r="G155" s="206">
        <v>3.5160857248560569</v>
      </c>
      <c r="H155" s="205">
        <v>3.5160909991418006</v>
      </c>
      <c r="I155" s="189"/>
      <c r="J155" s="189"/>
      <c r="K155" s="189"/>
      <c r="L155" s="189"/>
    </row>
    <row r="156" spans="1:12" ht="13" x14ac:dyDescent="0.3">
      <c r="A156" s="195"/>
      <c r="B156" s="195"/>
      <c r="C156" s="195"/>
      <c r="D156" s="195"/>
      <c r="E156" s="195"/>
      <c r="F156" s="195"/>
      <c r="G156" s="194" t="s">
        <v>150</v>
      </c>
      <c r="H156" s="193" t="s">
        <v>151</v>
      </c>
      <c r="I156" s="189"/>
      <c r="J156" s="189"/>
      <c r="K156" s="189"/>
      <c r="L156" s="189"/>
    </row>
    <row r="157" spans="1:12" ht="13.5" thickBot="1" x14ac:dyDescent="0.35">
      <c r="A157" s="195"/>
      <c r="B157" s="195"/>
      <c r="C157" s="195"/>
      <c r="D157" s="195"/>
      <c r="E157" s="195"/>
      <c r="F157" s="192"/>
      <c r="G157" s="212">
        <v>5.4915209842509922</v>
      </c>
      <c r="H157" s="196">
        <v>5.491520881652832</v>
      </c>
      <c r="I157" s="189"/>
      <c r="J157" s="189"/>
      <c r="K157" s="189"/>
      <c r="L157" s="189"/>
    </row>
    <row r="158" spans="1:12" ht="13" x14ac:dyDescent="0.3">
      <c r="A158" s="195"/>
      <c r="B158" s="195"/>
      <c r="C158" s="195"/>
      <c r="D158" s="203" t="s">
        <v>149</v>
      </c>
      <c r="E158" s="193" t="s">
        <v>148</v>
      </c>
      <c r="F158" s="189"/>
      <c r="G158" s="189"/>
      <c r="H158" s="189"/>
      <c r="I158" s="189"/>
      <c r="J158" s="189"/>
      <c r="K158" s="189"/>
      <c r="L158" s="189"/>
    </row>
    <row r="159" spans="1:12" ht="13.5" thickBot="1" x14ac:dyDescent="0.35">
      <c r="A159" s="195"/>
      <c r="B159" s="195"/>
      <c r="C159" s="195"/>
      <c r="D159" s="211">
        <v>1895.662916417969</v>
      </c>
      <c r="E159" s="210">
        <v>1895.6658614473865</v>
      </c>
      <c r="F159" s="189"/>
      <c r="G159" s="189"/>
      <c r="H159" s="189"/>
      <c r="I159" s="189"/>
      <c r="J159" s="189"/>
      <c r="K159" s="189"/>
      <c r="L159" s="189"/>
    </row>
    <row r="160" spans="1:12" ht="13" x14ac:dyDescent="0.3">
      <c r="A160" s="195"/>
      <c r="B160" s="195"/>
      <c r="C160" s="195"/>
      <c r="D160" s="209" t="s">
        <v>818</v>
      </c>
      <c r="E160" s="194" t="s">
        <v>193</v>
      </c>
      <c r="F160" s="208" t="s">
        <v>165</v>
      </c>
      <c r="G160" s="194" t="s">
        <v>156</v>
      </c>
      <c r="H160" s="203" t="s">
        <v>157</v>
      </c>
      <c r="I160" s="203" t="s">
        <v>144</v>
      </c>
      <c r="J160" s="193" t="s">
        <v>145</v>
      </c>
      <c r="K160" s="189"/>
      <c r="L160" s="189"/>
    </row>
    <row r="161" spans="1:12" ht="13.5" thickBot="1" x14ac:dyDescent="0.35">
      <c r="A161" s="195"/>
      <c r="B161" s="195"/>
      <c r="C161" s="195"/>
      <c r="D161" s="199">
        <v>28.19062859831055</v>
      </c>
      <c r="E161" s="199">
        <v>12.310847270202636</v>
      </c>
      <c r="F161" s="200">
        <v>12.310847282409668</v>
      </c>
      <c r="G161" s="199">
        <v>27.852552909530235</v>
      </c>
      <c r="H161" s="206">
        <v>7.1525354598999025</v>
      </c>
      <c r="I161" s="206">
        <v>1.4738632839543997</v>
      </c>
      <c r="J161" s="207">
        <v>0.47691989082492603</v>
      </c>
      <c r="K161" s="189"/>
      <c r="L161" s="189"/>
    </row>
    <row r="162" spans="1:12" ht="13" x14ac:dyDescent="0.3">
      <c r="A162" s="195"/>
      <c r="B162" s="195"/>
      <c r="C162" s="195"/>
      <c r="D162" s="195"/>
      <c r="E162" s="195"/>
      <c r="F162" s="195"/>
      <c r="G162" s="195"/>
      <c r="H162" s="195"/>
      <c r="I162" s="195"/>
      <c r="J162" s="193" t="s">
        <v>146</v>
      </c>
      <c r="K162" s="189"/>
      <c r="L162" s="189"/>
    </row>
    <row r="163" spans="1:12" ht="13.5" thickBot="1" x14ac:dyDescent="0.35">
      <c r="A163" s="195"/>
      <c r="B163" s="195"/>
      <c r="C163" s="195"/>
      <c r="D163" s="195"/>
      <c r="E163" s="195"/>
      <c r="F163" s="195"/>
      <c r="G163" s="195"/>
      <c r="H163" s="195"/>
      <c r="I163" s="195"/>
      <c r="J163" s="205">
        <v>1.5033404838481341</v>
      </c>
      <c r="K163" s="189"/>
      <c r="L163" s="189"/>
    </row>
    <row r="164" spans="1:12" ht="13" x14ac:dyDescent="0.3">
      <c r="A164" s="195"/>
      <c r="B164" s="195"/>
      <c r="C164" s="195"/>
      <c r="D164" s="195"/>
      <c r="E164" s="195"/>
      <c r="F164" s="195"/>
      <c r="G164" s="195"/>
      <c r="H164" s="195"/>
      <c r="I164" s="203" t="s">
        <v>147</v>
      </c>
      <c r="J164" s="193" t="s">
        <v>148</v>
      </c>
      <c r="K164" s="189"/>
      <c r="L164" s="189"/>
    </row>
    <row r="165" spans="1:12" ht="13.5" thickBot="1" x14ac:dyDescent="0.35">
      <c r="A165" s="195"/>
      <c r="B165" s="195"/>
      <c r="C165" s="195"/>
      <c r="D165" s="195"/>
      <c r="E165" s="195"/>
      <c r="F165" s="195"/>
      <c r="G165" s="195"/>
      <c r="H165" s="195"/>
      <c r="I165" s="206">
        <v>2.7508718171555939</v>
      </c>
      <c r="J165" s="205">
        <v>2.7508761015376066</v>
      </c>
      <c r="K165" s="189"/>
      <c r="L165" s="189"/>
    </row>
    <row r="166" spans="1:12" ht="13" x14ac:dyDescent="0.3">
      <c r="A166" s="195"/>
      <c r="B166" s="195"/>
      <c r="C166" s="195"/>
      <c r="D166" s="195"/>
      <c r="E166" s="195"/>
      <c r="F166" s="195"/>
      <c r="G166" s="195"/>
      <c r="H166" s="195"/>
      <c r="I166" s="203" t="s">
        <v>149</v>
      </c>
      <c r="J166" s="193" t="s">
        <v>148</v>
      </c>
      <c r="K166" s="189"/>
      <c r="L166" s="189"/>
    </row>
    <row r="167" spans="1:12" ht="13.5" thickBot="1" x14ac:dyDescent="0.35">
      <c r="A167" s="195"/>
      <c r="B167" s="195"/>
      <c r="C167" s="195"/>
      <c r="D167" s="195"/>
      <c r="E167" s="195"/>
      <c r="F167" s="195"/>
      <c r="G167" s="195"/>
      <c r="H167" s="195"/>
      <c r="I167" s="206">
        <v>1.2211507350619104</v>
      </c>
      <c r="J167" s="205">
        <v>1.2211526224494313</v>
      </c>
      <c r="K167" s="189"/>
      <c r="L167" s="189"/>
    </row>
    <row r="168" spans="1:12" ht="13" x14ac:dyDescent="0.3">
      <c r="A168" s="195"/>
      <c r="B168" s="195"/>
      <c r="C168" s="195"/>
      <c r="D168" s="195"/>
      <c r="E168" s="195"/>
      <c r="F168" s="195"/>
      <c r="G168" s="195"/>
      <c r="H168" s="195"/>
      <c r="I168" s="194" t="s">
        <v>150</v>
      </c>
      <c r="J168" s="193" t="s">
        <v>151</v>
      </c>
      <c r="K168" s="189"/>
      <c r="L168" s="189"/>
    </row>
    <row r="169" spans="1:12" ht="13.5" thickBot="1" x14ac:dyDescent="0.35">
      <c r="A169" s="195"/>
      <c r="B169" s="195"/>
      <c r="C169" s="195"/>
      <c r="D169" s="195"/>
      <c r="E169" s="195"/>
      <c r="F169" s="195"/>
      <c r="G169" s="195"/>
      <c r="H169" s="195"/>
      <c r="I169" s="197">
        <v>1.9072273577176611</v>
      </c>
      <c r="J169" s="205">
        <v>1.9072273969650269</v>
      </c>
      <c r="K169" s="189"/>
      <c r="L169" s="189"/>
    </row>
    <row r="170" spans="1:12" ht="13" x14ac:dyDescent="0.3">
      <c r="A170" s="195"/>
      <c r="B170" s="195"/>
      <c r="C170" s="195"/>
      <c r="D170" s="195"/>
      <c r="E170" s="195"/>
      <c r="F170" s="195"/>
      <c r="G170" s="195"/>
      <c r="H170" s="203" t="s">
        <v>158</v>
      </c>
      <c r="I170" s="203" t="s">
        <v>159</v>
      </c>
      <c r="J170" s="193" t="s">
        <v>160</v>
      </c>
      <c r="K170" s="189"/>
      <c r="L170" s="189"/>
    </row>
    <row r="171" spans="1:12" ht="13.5" thickBot="1" x14ac:dyDescent="0.35">
      <c r="A171" s="195"/>
      <c r="B171" s="195"/>
      <c r="C171" s="195"/>
      <c r="D171" s="195"/>
      <c r="E171" s="195"/>
      <c r="F171" s="195"/>
      <c r="G171" s="195"/>
      <c r="H171" s="200">
        <v>20.574680468177796</v>
      </c>
      <c r="I171" s="200">
        <v>44.609250845655652</v>
      </c>
      <c r="J171" s="204">
        <v>155.55895435350629</v>
      </c>
      <c r="K171" s="189"/>
      <c r="L171" s="189"/>
    </row>
    <row r="172" spans="1:12" ht="13" x14ac:dyDescent="0.3">
      <c r="A172" s="195"/>
      <c r="B172" s="195"/>
      <c r="C172" s="195"/>
      <c r="D172" s="195"/>
      <c r="E172" s="195"/>
      <c r="F172" s="195"/>
      <c r="G172" s="195"/>
      <c r="H172" s="195"/>
      <c r="I172" s="194" t="s">
        <v>161</v>
      </c>
      <c r="J172" s="203" t="s">
        <v>162</v>
      </c>
      <c r="K172" s="203" t="s">
        <v>149</v>
      </c>
      <c r="L172" s="193" t="s">
        <v>148</v>
      </c>
    </row>
    <row r="173" spans="1:12" ht="13.5" thickBot="1" x14ac:dyDescent="0.35">
      <c r="A173" s="195"/>
      <c r="B173" s="195"/>
      <c r="C173" s="195"/>
      <c r="D173" s="195"/>
      <c r="E173" s="195"/>
      <c r="F173" s="195"/>
      <c r="G173" s="195"/>
      <c r="H173" s="195"/>
      <c r="I173" s="199">
        <v>38.236500724847708</v>
      </c>
      <c r="J173" s="200">
        <v>31.041155256576541</v>
      </c>
      <c r="K173" s="200">
        <v>19.27905425127484</v>
      </c>
      <c r="L173" s="198">
        <v>19.279084110362334</v>
      </c>
    </row>
    <row r="174" spans="1:12" ht="13" x14ac:dyDescent="0.3">
      <c r="A174" s="195"/>
      <c r="B174" s="195"/>
      <c r="C174" s="195"/>
      <c r="D174" s="195"/>
      <c r="E174" s="195"/>
      <c r="F174" s="195"/>
      <c r="G174" s="195"/>
      <c r="H174" s="195"/>
      <c r="I174" s="195"/>
      <c r="J174" s="195"/>
      <c r="K174" s="194" t="s">
        <v>163</v>
      </c>
      <c r="L174" s="193" t="s">
        <v>164</v>
      </c>
    </row>
    <row r="175" spans="1:12" ht="13.5" thickBot="1" x14ac:dyDescent="0.35">
      <c r="A175" s="195"/>
      <c r="B175" s="195"/>
      <c r="C175" s="195"/>
      <c r="D175" s="195"/>
      <c r="E175" s="195"/>
      <c r="F175" s="195"/>
      <c r="G175" s="195"/>
      <c r="H175" s="195"/>
      <c r="I175" s="195"/>
      <c r="J175" s="195"/>
      <c r="K175" s="199">
        <v>13.38583983751565</v>
      </c>
      <c r="L175" s="198">
        <v>13.787414646148681</v>
      </c>
    </row>
    <row r="176" spans="1:12" ht="13" x14ac:dyDescent="0.3">
      <c r="A176" s="195"/>
      <c r="B176" s="195"/>
      <c r="C176" s="195"/>
      <c r="D176" s="195"/>
      <c r="E176" s="195"/>
      <c r="F176" s="195"/>
      <c r="G176" s="195"/>
      <c r="H176" s="195"/>
      <c r="I176" s="195"/>
      <c r="J176" s="195"/>
      <c r="K176" s="194" t="s">
        <v>150</v>
      </c>
      <c r="L176" s="193" t="s">
        <v>151</v>
      </c>
    </row>
    <row r="177" spans="1:12" ht="13.5" thickBot="1" x14ac:dyDescent="0.35">
      <c r="A177" s="195"/>
      <c r="B177" s="195"/>
      <c r="C177" s="195"/>
      <c r="D177" s="195"/>
      <c r="E177" s="195"/>
      <c r="F177" s="195"/>
      <c r="G177" s="195"/>
      <c r="H177" s="195"/>
      <c r="I177" s="195"/>
      <c r="J177" s="195"/>
      <c r="K177" s="197">
        <v>1.1688003534595466</v>
      </c>
      <c r="L177" s="196">
        <v>1.1688003540039063</v>
      </c>
    </row>
    <row r="178" spans="1:12" ht="13" x14ac:dyDescent="0.3">
      <c r="A178" s="195"/>
      <c r="B178" s="195"/>
      <c r="C178" s="195"/>
      <c r="D178" s="195"/>
      <c r="E178" s="195"/>
      <c r="F178" s="195"/>
      <c r="G178" s="195"/>
      <c r="H178" s="195"/>
      <c r="I178" s="195"/>
      <c r="J178" s="194" t="s">
        <v>150</v>
      </c>
      <c r="K178" s="193" t="s">
        <v>151</v>
      </c>
      <c r="L178" s="189"/>
    </row>
    <row r="179" spans="1:12" ht="13.5" thickBot="1" x14ac:dyDescent="0.35">
      <c r="A179" s="195"/>
      <c r="B179" s="195"/>
      <c r="C179" s="195"/>
      <c r="D179" s="195"/>
      <c r="E179" s="195"/>
      <c r="F179" s="195"/>
      <c r="G179" s="195"/>
      <c r="H179" s="195"/>
      <c r="I179" s="195"/>
      <c r="J179" s="197">
        <v>7.763768335624694</v>
      </c>
      <c r="K179" s="196">
        <v>7.763768196105957</v>
      </c>
      <c r="L179" s="189"/>
    </row>
    <row r="180" spans="1:12" ht="13" x14ac:dyDescent="0.3">
      <c r="A180" s="195"/>
      <c r="B180" s="195"/>
      <c r="C180" s="195"/>
      <c r="D180" s="195"/>
      <c r="E180" s="195"/>
      <c r="F180" s="195"/>
      <c r="G180" s="195"/>
      <c r="H180" s="195"/>
      <c r="I180" s="194" t="s">
        <v>150</v>
      </c>
      <c r="J180" s="193" t="s">
        <v>151</v>
      </c>
      <c r="K180" s="189"/>
      <c r="L180" s="189"/>
    </row>
    <row r="181" spans="1:12" ht="13.5" thickBot="1" x14ac:dyDescent="0.35">
      <c r="A181" s="195"/>
      <c r="B181" s="195"/>
      <c r="C181" s="195"/>
      <c r="D181" s="195"/>
      <c r="E181" s="195"/>
      <c r="F181" s="192"/>
      <c r="G181" s="192"/>
      <c r="H181" s="192"/>
      <c r="I181" s="191">
        <v>12.071798589844567</v>
      </c>
      <c r="J181" s="190">
        <v>12.071798324584961</v>
      </c>
      <c r="K181" s="189"/>
      <c r="L181" s="189"/>
    </row>
    <row r="182" spans="1:12" ht="13" x14ac:dyDescent="0.3">
      <c r="A182" s="195"/>
      <c r="B182" s="194" t="s">
        <v>161</v>
      </c>
      <c r="C182" s="203" t="s">
        <v>162</v>
      </c>
      <c r="D182" s="203" t="s">
        <v>149</v>
      </c>
      <c r="E182" s="193" t="s">
        <v>148</v>
      </c>
      <c r="F182" s="189"/>
      <c r="G182" s="189"/>
      <c r="H182" s="189"/>
      <c r="I182" s="189"/>
      <c r="J182" s="189"/>
      <c r="K182" s="189"/>
      <c r="L182" s="189"/>
    </row>
    <row r="183" spans="1:12" ht="13.5" thickBot="1" x14ac:dyDescent="0.35">
      <c r="A183" s="195"/>
      <c r="B183" s="202">
        <v>165.84800000000001</v>
      </c>
      <c r="C183" s="201">
        <v>134.63872920684815</v>
      </c>
      <c r="D183" s="200">
        <v>83.621484048629824</v>
      </c>
      <c r="E183" s="198">
        <v>83.621610667176071</v>
      </c>
      <c r="F183" s="189"/>
      <c r="G183" s="189"/>
      <c r="H183" s="189"/>
      <c r="I183" s="189"/>
      <c r="J183" s="189"/>
      <c r="K183" s="189"/>
      <c r="L183" s="189"/>
    </row>
    <row r="184" spans="1:12" ht="13" x14ac:dyDescent="0.3">
      <c r="A184" s="195"/>
      <c r="B184" s="195"/>
      <c r="C184" s="195"/>
      <c r="D184" s="194" t="s">
        <v>163</v>
      </c>
      <c r="E184" s="193" t="s">
        <v>164</v>
      </c>
      <c r="F184" s="189"/>
      <c r="G184" s="189"/>
      <c r="H184" s="189"/>
      <c r="I184" s="189"/>
      <c r="J184" s="189"/>
      <c r="K184" s="189"/>
      <c r="L184" s="189"/>
    </row>
    <row r="185" spans="1:12" ht="13.5" thickBot="1" x14ac:dyDescent="0.35">
      <c r="A185" s="195"/>
      <c r="B185" s="195"/>
      <c r="C185" s="195"/>
      <c r="D185" s="199">
        <v>58.060098688518977</v>
      </c>
      <c r="E185" s="198">
        <v>59.801903572082523</v>
      </c>
      <c r="F185" s="189"/>
      <c r="G185" s="189"/>
      <c r="H185" s="189"/>
      <c r="I185" s="189"/>
      <c r="J185" s="189"/>
      <c r="K185" s="189"/>
      <c r="L185" s="189"/>
    </row>
    <row r="186" spans="1:12" ht="13" x14ac:dyDescent="0.3">
      <c r="A186" s="195"/>
      <c r="B186" s="195"/>
      <c r="C186" s="195"/>
      <c r="D186" s="194" t="s">
        <v>150</v>
      </c>
      <c r="E186" s="193" t="s">
        <v>151</v>
      </c>
      <c r="F186" s="189"/>
      <c r="G186" s="189"/>
      <c r="H186" s="189"/>
      <c r="I186" s="189"/>
      <c r="J186" s="189"/>
      <c r="K186" s="189"/>
      <c r="L186" s="189"/>
    </row>
    <row r="187" spans="1:12" ht="13.5" thickBot="1" x14ac:dyDescent="0.35">
      <c r="A187" s="195"/>
      <c r="B187" s="195"/>
      <c r="C187" s="195"/>
      <c r="D187" s="197">
        <v>5.0695858229864914</v>
      </c>
      <c r="E187" s="196">
        <v>5.0695858001708984</v>
      </c>
      <c r="F187" s="189"/>
      <c r="G187" s="189"/>
      <c r="H187" s="189"/>
      <c r="I187" s="189"/>
      <c r="J187" s="189"/>
      <c r="K187" s="189"/>
      <c r="L187" s="189"/>
    </row>
    <row r="188" spans="1:12" ht="13" x14ac:dyDescent="0.3">
      <c r="A188" s="195"/>
      <c r="B188" s="195"/>
      <c r="C188" s="194" t="s">
        <v>150</v>
      </c>
      <c r="D188" s="193" t="s">
        <v>151</v>
      </c>
      <c r="E188" s="189"/>
      <c r="F188" s="189"/>
      <c r="G188" s="189"/>
      <c r="H188" s="189"/>
      <c r="I188" s="189"/>
      <c r="J188" s="189"/>
      <c r="K188" s="189"/>
      <c r="L188" s="189"/>
    </row>
    <row r="189" spans="1:12" ht="13.5" thickBot="1" x14ac:dyDescent="0.35">
      <c r="A189" s="192"/>
      <c r="B189" s="192"/>
      <c r="C189" s="191">
        <v>33.674774470367431</v>
      </c>
      <c r="D189" s="190">
        <v>33.674774169921875</v>
      </c>
      <c r="E189" s="189"/>
      <c r="F189" s="189"/>
      <c r="G189" s="189"/>
      <c r="H189" s="189"/>
      <c r="I189" s="189"/>
      <c r="J189" s="189"/>
      <c r="K189" s="189"/>
      <c r="L189" s="189"/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B300A-2BBA-4DD2-85E4-577539485B95}">
  <sheetPr codeName="Sheet5"/>
  <dimension ref="A2:AI236"/>
  <sheetViews>
    <sheetView workbookViewId="0">
      <selection activeCell="B6" sqref="B6"/>
    </sheetView>
  </sheetViews>
  <sheetFormatPr defaultRowHeight="14.5" x14ac:dyDescent="0.35"/>
  <cols>
    <col min="1" max="1" width="25.6328125" customWidth="1"/>
    <col min="2" max="5" width="9.6328125" customWidth="1"/>
    <col min="6" max="6" width="8.6328125" customWidth="1"/>
    <col min="7" max="7" width="9.54296875" bestFit="1" customWidth="1"/>
    <col min="8" max="8" width="25.6328125" customWidth="1"/>
    <col min="9" max="12" width="9.6328125" customWidth="1"/>
    <col min="13" max="13" width="8.6328125" customWidth="1"/>
    <col min="14" max="14" width="9.54296875" bestFit="1" customWidth="1"/>
    <col min="15" max="15" width="25.6328125" customWidth="1"/>
    <col min="16" max="19" width="9.6328125" customWidth="1"/>
    <col min="20" max="20" width="8.6328125" customWidth="1"/>
    <col min="21" max="21" width="9.54296875" bestFit="1" customWidth="1"/>
    <col min="22" max="22" width="25.6328125" customWidth="1"/>
    <col min="23" max="26" width="9.6328125" customWidth="1"/>
    <col min="27" max="28" width="8.6328125" customWidth="1"/>
    <col min="29" max="29" width="25.6328125" customWidth="1"/>
    <col min="30" max="33" width="9.6328125" customWidth="1"/>
    <col min="34" max="34" width="8.6328125" customWidth="1"/>
    <col min="35" max="35" width="9.54296875" bestFit="1" customWidth="1"/>
  </cols>
  <sheetData>
    <row r="2" spans="1:35" ht="18" x14ac:dyDescent="0.4">
      <c r="A2" s="76" t="s">
        <v>203</v>
      </c>
      <c r="B2" s="266" t="s">
        <v>417</v>
      </c>
      <c r="C2" s="267"/>
      <c r="D2" s="267"/>
      <c r="E2" s="267"/>
      <c r="F2" s="26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 ht="18" x14ac:dyDescent="0.4">
      <c r="A3" s="76" t="s">
        <v>204</v>
      </c>
      <c r="B3" s="268" t="s">
        <v>205</v>
      </c>
      <c r="C3" s="269"/>
      <c r="D3" s="269"/>
      <c r="E3" s="269"/>
      <c r="F3" s="270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36" x14ac:dyDescent="0.4">
      <c r="A4" s="78" t="s">
        <v>1</v>
      </c>
      <c r="B4" s="77"/>
      <c r="C4" s="77"/>
      <c r="D4" s="77"/>
      <c r="E4" s="77"/>
      <c r="F4" s="77"/>
      <c r="G4" s="77"/>
      <c r="H4" s="78" t="s">
        <v>2</v>
      </c>
      <c r="I4" s="77"/>
      <c r="J4" s="77"/>
      <c r="K4" s="77"/>
      <c r="L4" s="77"/>
      <c r="M4" s="77"/>
      <c r="N4" s="77"/>
      <c r="O4" s="78" t="s">
        <v>3</v>
      </c>
      <c r="P4" s="77"/>
      <c r="Q4" s="77"/>
      <c r="R4" s="77"/>
      <c r="S4" s="77"/>
      <c r="T4" s="77"/>
      <c r="U4" s="77"/>
      <c r="V4" s="78" t="s">
        <v>206</v>
      </c>
      <c r="W4" s="77"/>
      <c r="X4" s="77"/>
      <c r="Y4" s="77"/>
      <c r="Z4" s="77"/>
      <c r="AA4" s="77"/>
      <c r="AB4" s="77"/>
      <c r="AC4" s="78" t="s">
        <v>5</v>
      </c>
      <c r="AD4" s="77"/>
      <c r="AE4" s="77"/>
      <c r="AF4" s="77"/>
      <c r="AG4" s="77"/>
      <c r="AH4" s="77"/>
      <c r="AI4" s="77"/>
    </row>
    <row r="5" spans="1:35" ht="90" x14ac:dyDescent="0.4">
      <c r="A5" s="76" t="s">
        <v>207</v>
      </c>
      <c r="B5" s="76" t="s">
        <v>208</v>
      </c>
      <c r="C5" s="76" t="s">
        <v>209</v>
      </c>
      <c r="D5" s="76" t="s">
        <v>210</v>
      </c>
      <c r="E5" s="76" t="s">
        <v>211</v>
      </c>
      <c r="F5" s="76" t="s">
        <v>212</v>
      </c>
      <c r="G5" s="76" t="s">
        <v>213</v>
      </c>
      <c r="H5" s="76" t="s">
        <v>207</v>
      </c>
      <c r="I5" s="76" t="s">
        <v>208</v>
      </c>
      <c r="J5" s="76" t="s">
        <v>209</v>
      </c>
      <c r="K5" s="76" t="s">
        <v>210</v>
      </c>
      <c r="L5" s="76" t="s">
        <v>211</v>
      </c>
      <c r="M5" s="76" t="s">
        <v>212</v>
      </c>
      <c r="N5" s="76" t="s">
        <v>213</v>
      </c>
      <c r="O5" s="76" t="s">
        <v>207</v>
      </c>
      <c r="P5" s="76" t="s">
        <v>208</v>
      </c>
      <c r="Q5" s="76" t="s">
        <v>209</v>
      </c>
      <c r="R5" s="76" t="s">
        <v>210</v>
      </c>
      <c r="S5" s="76" t="s">
        <v>211</v>
      </c>
      <c r="T5" s="76" t="s">
        <v>212</v>
      </c>
      <c r="U5" s="76" t="s">
        <v>213</v>
      </c>
      <c r="V5" s="76" t="s">
        <v>207</v>
      </c>
      <c r="W5" s="76" t="s">
        <v>208</v>
      </c>
      <c r="X5" s="76" t="s">
        <v>209</v>
      </c>
      <c r="Y5" s="76" t="s">
        <v>210</v>
      </c>
      <c r="Z5" s="76" t="s">
        <v>211</v>
      </c>
      <c r="AA5" s="76" t="s">
        <v>212</v>
      </c>
      <c r="AB5" s="76" t="s">
        <v>213</v>
      </c>
      <c r="AC5" s="76" t="s">
        <v>207</v>
      </c>
      <c r="AD5" s="76" t="s">
        <v>208</v>
      </c>
      <c r="AE5" s="76" t="s">
        <v>209</v>
      </c>
      <c r="AF5" s="76" t="s">
        <v>210</v>
      </c>
      <c r="AG5" s="76" t="s">
        <v>211</v>
      </c>
      <c r="AH5" s="76" t="s">
        <v>212</v>
      </c>
      <c r="AI5" s="76" t="s">
        <v>213</v>
      </c>
    </row>
    <row r="6" spans="1:35" ht="18" x14ac:dyDescent="0.4">
      <c r="A6" s="78" t="s">
        <v>214</v>
      </c>
      <c r="B6" s="79">
        <f>-1208.50836652753+6374.45254647308</f>
        <v>5165.9441799455499</v>
      </c>
      <c r="C6" s="79">
        <v>5883.2545499115577</v>
      </c>
      <c r="D6" s="80">
        <f>-1208.50836652753+491.197996561521</f>
        <v>-717.31036996600892</v>
      </c>
      <c r="E6" s="81"/>
      <c r="F6" s="81"/>
      <c r="G6" s="82">
        <v>7.7057283426369819E-2</v>
      </c>
      <c r="H6" s="78" t="s">
        <v>214</v>
      </c>
      <c r="I6" s="83">
        <v>35.737641714860075</v>
      </c>
      <c r="J6" s="83">
        <v>27.574847854110033</v>
      </c>
      <c r="K6" s="84">
        <v>8.1627938607500496</v>
      </c>
      <c r="L6" s="81"/>
      <c r="M6" s="81"/>
      <c r="N6" s="85">
        <v>0.22840885601457794</v>
      </c>
      <c r="O6" s="78" t="s">
        <v>214</v>
      </c>
      <c r="P6" s="84">
        <v>2.4859490736741328</v>
      </c>
      <c r="Q6" s="85">
        <v>0.68412228441555556</v>
      </c>
      <c r="R6" s="84">
        <v>1.8018267892585771</v>
      </c>
      <c r="S6" s="81"/>
      <c r="T6" s="81"/>
      <c r="U6" s="85">
        <v>0.72480438490863752</v>
      </c>
      <c r="V6" s="78" t="s">
        <v>214</v>
      </c>
      <c r="W6" s="86">
        <v>1.8160885174913994E-5</v>
      </c>
      <c r="X6" s="86">
        <v>1.8160885174913994E-5</v>
      </c>
      <c r="Y6" s="87">
        <v>0</v>
      </c>
      <c r="Z6" s="81"/>
      <c r="AA6" s="81"/>
      <c r="AB6" s="87">
        <v>0</v>
      </c>
      <c r="AC6" s="78" t="s">
        <v>214</v>
      </c>
      <c r="AD6" s="80">
        <v>632.43630042153382</v>
      </c>
      <c r="AE6" s="88">
        <v>368.61841232045475</v>
      </c>
      <c r="AF6" s="88">
        <v>263.81788810107884</v>
      </c>
      <c r="AG6" s="77"/>
      <c r="AH6" s="77"/>
      <c r="AI6" s="89">
        <v>0.41714539144138002</v>
      </c>
    </row>
    <row r="7" spans="1:35" ht="18" x14ac:dyDescent="0.4">
      <c r="A7" s="76" t="s">
        <v>215</v>
      </c>
      <c r="B7" s="91">
        <v>5823.4732919933476</v>
      </c>
      <c r="C7" s="91">
        <v>5485.9886390460833</v>
      </c>
      <c r="D7" s="88">
        <f>-1208.50836652753+337.484652947265</f>
        <v>-871.02371358026494</v>
      </c>
      <c r="E7" s="89">
        <v>0.91356445899270478</v>
      </c>
      <c r="F7" s="93">
        <v>5.7952468574256163E-2</v>
      </c>
      <c r="G7" s="93">
        <v>5.294331560033206E-2</v>
      </c>
      <c r="H7" s="76" t="s">
        <v>216</v>
      </c>
      <c r="I7" s="94">
        <v>17.62348794628361</v>
      </c>
      <c r="J7" s="94">
        <v>17.234756402010529</v>
      </c>
      <c r="K7" s="89">
        <v>0.38873154427308082</v>
      </c>
      <c r="L7" s="89">
        <v>0.49313516786854977</v>
      </c>
      <c r="M7" s="93">
        <v>2.2057582781452489E-2</v>
      </c>
      <c r="N7" s="93">
        <v>1.0877369787706006E-2</v>
      </c>
      <c r="O7" s="76" t="s">
        <v>217</v>
      </c>
      <c r="P7" s="89">
        <v>0.9309715283633897</v>
      </c>
      <c r="Q7" s="90">
        <v>1.5868216148292734E-3</v>
      </c>
      <c r="R7" s="89">
        <v>0.92938470674856033</v>
      </c>
      <c r="S7" s="89">
        <v>0.37449340303156381</v>
      </c>
      <c r="T7" s="89">
        <v>0.99829552079039519</v>
      </c>
      <c r="U7" s="89">
        <v>0.37385508681196239</v>
      </c>
      <c r="V7" s="76" t="s">
        <v>218</v>
      </c>
      <c r="W7" s="90">
        <v>1.3277422786466718E-5</v>
      </c>
      <c r="X7" s="90">
        <v>1.3277422786466718E-5</v>
      </c>
      <c r="Y7" s="95">
        <v>0</v>
      </c>
      <c r="Z7" s="89">
        <v>0.73109997990665654</v>
      </c>
      <c r="AA7" s="95">
        <v>0</v>
      </c>
      <c r="AB7" s="95">
        <v>0</v>
      </c>
      <c r="AC7" s="76" t="s">
        <v>219</v>
      </c>
      <c r="AD7" s="88">
        <v>360.05654597196383</v>
      </c>
      <c r="AE7" s="88">
        <v>351.02332306563721</v>
      </c>
      <c r="AF7" s="92">
        <v>9.0332229063266531</v>
      </c>
      <c r="AG7" s="89">
        <v>0.56931669755827996</v>
      </c>
      <c r="AH7" s="93">
        <v>2.5088345170733359E-2</v>
      </c>
      <c r="AI7" s="93">
        <v>1.4283213819804137E-2</v>
      </c>
    </row>
    <row r="8" spans="1:35" ht="18" x14ac:dyDescent="0.4">
      <c r="A8" s="76" t="s">
        <v>223</v>
      </c>
      <c r="B8" s="88">
        <v>545.06346204549095</v>
      </c>
      <c r="C8" s="88">
        <v>395.04584834747124</v>
      </c>
      <c r="D8" s="88">
        <v>150.01761369801977</v>
      </c>
      <c r="E8" s="89">
        <v>0.99907195286322859</v>
      </c>
      <c r="F8" s="89">
        <v>0.27522962763829384</v>
      </c>
      <c r="G8" s="93">
        <v>2.353419569826793E-2</v>
      </c>
      <c r="H8" s="76" t="s">
        <v>219</v>
      </c>
      <c r="I8" s="94">
        <v>10.16551394077732</v>
      </c>
      <c r="J8" s="92">
        <v>9.9104780181931975</v>
      </c>
      <c r="K8" s="89">
        <v>0.25503592258412333</v>
      </c>
      <c r="L8" s="89">
        <v>0.77758353807397373</v>
      </c>
      <c r="M8" s="93">
        <v>2.5088345170733359E-2</v>
      </c>
      <c r="N8" s="90">
        <v>7.1363388949662225E-3</v>
      </c>
      <c r="O8" s="76" t="s">
        <v>219</v>
      </c>
      <c r="P8" s="89">
        <v>0.64318658919575367</v>
      </c>
      <c r="Q8" s="89">
        <v>0.62705010203682399</v>
      </c>
      <c r="R8" s="93">
        <v>1.6136487158929749E-2</v>
      </c>
      <c r="S8" s="89">
        <v>0.63322219036152705</v>
      </c>
      <c r="T8" s="93">
        <v>2.5088345170733363E-2</v>
      </c>
      <c r="U8" s="90">
        <v>6.4910771221393807E-3</v>
      </c>
      <c r="V8" s="76" t="s">
        <v>224</v>
      </c>
      <c r="W8" s="90">
        <v>1.7892326526950799E-6</v>
      </c>
      <c r="X8" s="90">
        <v>1.7892326526950799E-6</v>
      </c>
      <c r="Y8" s="95">
        <v>0</v>
      </c>
      <c r="Z8" s="89">
        <v>0.82962120480634283</v>
      </c>
      <c r="AA8" s="95">
        <v>0</v>
      </c>
      <c r="AB8" s="95">
        <v>0</v>
      </c>
      <c r="AC8" s="76" t="s">
        <v>225</v>
      </c>
      <c r="AD8" s="94">
        <v>77.806373339181519</v>
      </c>
      <c r="AE8" s="95">
        <v>0</v>
      </c>
      <c r="AF8" s="94">
        <v>77.806373339181519</v>
      </c>
      <c r="AG8" s="89">
        <v>0.69234311664162751</v>
      </c>
      <c r="AH8" s="92">
        <v>1</v>
      </c>
      <c r="AI8" s="89">
        <v>0.12302641908334756</v>
      </c>
    </row>
    <row r="9" spans="1:35" ht="18" x14ac:dyDescent="0.4">
      <c r="A9" s="96" t="s">
        <v>231</v>
      </c>
      <c r="B9" s="97">
        <v>5.8755588926142073</v>
      </c>
      <c r="C9" s="97">
        <v>2.1798289763777445</v>
      </c>
      <c r="D9" s="97">
        <v>3.6957299162364632</v>
      </c>
      <c r="E9" s="98">
        <v>0.99999368831419921</v>
      </c>
      <c r="F9" s="98">
        <v>0.62900057403596632</v>
      </c>
      <c r="G9" s="99">
        <v>5.7977212776982292E-4</v>
      </c>
      <c r="H9" s="76" t="s">
        <v>232</v>
      </c>
      <c r="I9" s="92">
        <v>3.902525657228805</v>
      </c>
      <c r="J9" s="93">
        <v>6.2890363017186174E-2</v>
      </c>
      <c r="K9" s="92">
        <v>3.8396352942116185</v>
      </c>
      <c r="L9" s="89">
        <v>0.88678284362317261</v>
      </c>
      <c r="M9" s="89">
        <v>0.98388470223105595</v>
      </c>
      <c r="N9" s="89">
        <v>0.10743952622411174</v>
      </c>
      <c r="O9" s="76" t="s">
        <v>233</v>
      </c>
      <c r="P9" s="89">
        <v>0.50109709497834409</v>
      </c>
      <c r="Q9" s="95">
        <v>0</v>
      </c>
      <c r="R9" s="89">
        <v>0.50109709497834409</v>
      </c>
      <c r="S9" s="89">
        <v>0.83479393625322484</v>
      </c>
      <c r="T9" s="92">
        <v>1</v>
      </c>
      <c r="U9" s="89">
        <v>0.20157174589169791</v>
      </c>
      <c r="V9" s="76" t="s">
        <v>234</v>
      </c>
      <c r="W9" s="90">
        <v>9.2158303799520969E-7</v>
      </c>
      <c r="X9" s="90">
        <v>9.2158303799520969E-7</v>
      </c>
      <c r="Y9" s="95">
        <v>0</v>
      </c>
      <c r="Z9" s="89">
        <v>0.8803666959604971</v>
      </c>
      <c r="AA9" s="95">
        <v>0</v>
      </c>
      <c r="AB9" s="95">
        <v>0</v>
      </c>
      <c r="AC9" s="76" t="s">
        <v>235</v>
      </c>
      <c r="AD9" s="94">
        <v>60.603430156323952</v>
      </c>
      <c r="AE9" s="95">
        <v>0</v>
      </c>
      <c r="AF9" s="94">
        <v>60.603430156323952</v>
      </c>
      <c r="AG9" s="89">
        <v>0.78816846714084821</v>
      </c>
      <c r="AH9" s="92">
        <v>1</v>
      </c>
      <c r="AI9" s="93">
        <v>9.5825350499220752E-2</v>
      </c>
    </row>
    <row r="10" spans="1:35" ht="36" x14ac:dyDescent="0.4">
      <c r="A10" s="96" t="s">
        <v>239</v>
      </c>
      <c r="B10" s="100">
        <v>3.2758036705704624E-2</v>
      </c>
      <c r="C10" s="100">
        <v>3.2758036705704624E-2</v>
      </c>
      <c r="D10" s="101">
        <v>0</v>
      </c>
      <c r="E10" s="98">
        <v>0.99999882727106904</v>
      </c>
      <c r="F10" s="101">
        <v>0</v>
      </c>
      <c r="G10" s="101">
        <v>0</v>
      </c>
      <c r="H10" s="76" t="s">
        <v>240</v>
      </c>
      <c r="I10" s="92">
        <v>1.4763147123942977</v>
      </c>
      <c r="J10" s="93">
        <v>2.1466742364326535E-2</v>
      </c>
      <c r="K10" s="92">
        <v>1.4548479700299712</v>
      </c>
      <c r="L10" s="89">
        <v>0.92809264028444571</v>
      </c>
      <c r="M10" s="89">
        <v>0.98545923698781579</v>
      </c>
      <c r="N10" s="93">
        <v>4.0709120697939916E-2</v>
      </c>
      <c r="O10" s="76" t="s">
        <v>232</v>
      </c>
      <c r="P10" s="89">
        <v>0.24619124624858313</v>
      </c>
      <c r="Q10" s="90">
        <v>3.9674452414033409E-3</v>
      </c>
      <c r="R10" s="89">
        <v>0.24222380100717977</v>
      </c>
      <c r="S10" s="89">
        <v>0.93382703747630114</v>
      </c>
      <c r="T10" s="89">
        <v>0.98388470223105595</v>
      </c>
      <c r="U10" s="93">
        <v>9.7437153307884439E-2</v>
      </c>
      <c r="V10" s="76" t="s">
        <v>239</v>
      </c>
      <c r="W10" s="90">
        <v>9.0491814104156418E-7</v>
      </c>
      <c r="X10" s="90">
        <v>9.0491814104156418E-7</v>
      </c>
      <c r="Y10" s="95">
        <v>0</v>
      </c>
      <c r="Z10" s="89">
        <v>0.93019456130549405</v>
      </c>
      <c r="AA10" s="95">
        <v>0</v>
      </c>
      <c r="AB10" s="95">
        <v>0</v>
      </c>
      <c r="AC10" s="76" t="s">
        <v>241</v>
      </c>
      <c r="AD10" s="94">
        <v>38.545813771872147</v>
      </c>
      <c r="AE10" s="95">
        <v>0</v>
      </c>
      <c r="AF10" s="94">
        <v>38.545813771872147</v>
      </c>
      <c r="AG10" s="89">
        <v>0.8491166033344546</v>
      </c>
      <c r="AH10" s="92">
        <v>1</v>
      </c>
      <c r="AI10" s="93">
        <v>6.0948136193606291E-2</v>
      </c>
    </row>
    <row r="11" spans="1:35" ht="18" x14ac:dyDescent="0.4">
      <c r="A11" s="96" t="s">
        <v>245</v>
      </c>
      <c r="B11" s="99">
        <v>2.0070201641759363E-3</v>
      </c>
      <c r="C11" s="99">
        <v>2.0070201641759363E-3</v>
      </c>
      <c r="D11" s="101">
        <v>0</v>
      </c>
      <c r="E11" s="98">
        <v>0.99999914212479968</v>
      </c>
      <c r="F11" s="101">
        <v>0</v>
      </c>
      <c r="G11" s="101">
        <v>0</v>
      </c>
      <c r="H11" s="76" t="s">
        <v>246</v>
      </c>
      <c r="I11" s="89">
        <v>0.94581940152527955</v>
      </c>
      <c r="J11" s="89">
        <v>0.3206116828442136</v>
      </c>
      <c r="K11" s="89">
        <v>0.62520771868106595</v>
      </c>
      <c r="L11" s="89">
        <v>0.9545582758479696</v>
      </c>
      <c r="M11" s="89">
        <v>0.66102230264342443</v>
      </c>
      <c r="N11" s="93">
        <v>1.7494375361122336E-2</v>
      </c>
      <c r="O11" s="76" t="s">
        <v>246</v>
      </c>
      <c r="P11" s="93">
        <v>6.0620836034209036E-2</v>
      </c>
      <c r="Q11" s="93">
        <v>2.0549111410706696E-2</v>
      </c>
      <c r="R11" s="93">
        <v>4.0071724623502336E-2</v>
      </c>
      <c r="S11" s="89">
        <v>0.95821242681358709</v>
      </c>
      <c r="T11" s="89">
        <v>0.66102230264342443</v>
      </c>
      <c r="U11" s="93">
        <v>1.6119286210589157E-2</v>
      </c>
      <c r="V11" s="76" t="s">
        <v>247</v>
      </c>
      <c r="W11" s="90">
        <v>7.1238076572981147E-7</v>
      </c>
      <c r="X11" s="90">
        <v>7.1238076572981147E-7</v>
      </c>
      <c r="Y11" s="95">
        <v>0</v>
      </c>
      <c r="Z11" s="89">
        <v>0.96942066503714674</v>
      </c>
      <c r="AA11" s="95">
        <v>0</v>
      </c>
      <c r="AB11" s="95">
        <v>0</v>
      </c>
      <c r="AC11" s="76" t="s">
        <v>246</v>
      </c>
      <c r="AD11" s="94">
        <v>21.91612917097693</v>
      </c>
      <c r="AE11" s="92">
        <v>7.4290790013470343</v>
      </c>
      <c r="AF11" s="94">
        <v>14.487050169629896</v>
      </c>
      <c r="AG11" s="89">
        <v>0.88377009991010858</v>
      </c>
      <c r="AH11" s="89">
        <v>0.66102230264342443</v>
      </c>
      <c r="AI11" s="93">
        <v>2.2906734101084857E-2</v>
      </c>
    </row>
    <row r="12" spans="1:35" ht="18" x14ac:dyDescent="0.4">
      <c r="A12" s="96" t="s">
        <v>247</v>
      </c>
      <c r="B12" s="99">
        <v>1.3662096877010085E-3</v>
      </c>
      <c r="C12" s="99">
        <v>1.3662096877010085E-3</v>
      </c>
      <c r="D12" s="101">
        <v>0</v>
      </c>
      <c r="E12" s="98">
        <v>0.99999935645060689</v>
      </c>
      <c r="F12" s="101">
        <v>0</v>
      </c>
      <c r="G12" s="101">
        <v>0</v>
      </c>
      <c r="H12" s="76" t="s">
        <v>251</v>
      </c>
      <c r="I12" s="89">
        <v>0.69136648460014882</v>
      </c>
      <c r="J12" s="95">
        <v>0</v>
      </c>
      <c r="K12" s="89">
        <v>0.69136648460014882</v>
      </c>
      <c r="L12" s="89">
        <v>0.97390388600647859</v>
      </c>
      <c r="M12" s="92">
        <v>1</v>
      </c>
      <c r="N12" s="93">
        <v>1.934561015850891E-2</v>
      </c>
      <c r="O12" s="76" t="s">
        <v>252</v>
      </c>
      <c r="P12" s="93">
        <v>4.1384541523386421E-2</v>
      </c>
      <c r="Q12" s="90">
        <v>1.5593019388469955E-3</v>
      </c>
      <c r="R12" s="93">
        <v>3.9825239584539429E-2</v>
      </c>
      <c r="S12" s="89">
        <v>0.97485980787285464</v>
      </c>
      <c r="T12" s="89">
        <v>0.96232163311593455</v>
      </c>
      <c r="U12" s="93">
        <v>1.6020134928057608E-2</v>
      </c>
      <c r="V12" s="76" t="s">
        <v>245</v>
      </c>
      <c r="W12" s="90">
        <v>3.2740948844631912E-7</v>
      </c>
      <c r="X12" s="90">
        <v>3.2740948844631912E-7</v>
      </c>
      <c r="Y12" s="95">
        <v>0</v>
      </c>
      <c r="Z12" s="89">
        <v>0.9874489431355391</v>
      </c>
      <c r="AA12" s="95">
        <v>0</v>
      </c>
      <c r="AB12" s="95">
        <v>0</v>
      </c>
      <c r="AC12" s="76" t="s">
        <v>253</v>
      </c>
      <c r="AD12" s="94">
        <v>16.041076177538454</v>
      </c>
      <c r="AE12" s="95">
        <v>0</v>
      </c>
      <c r="AF12" s="94">
        <v>16.041076177538454</v>
      </c>
      <c r="AG12" s="89">
        <v>0.90913403959359396</v>
      </c>
      <c r="AH12" s="92">
        <v>1</v>
      </c>
      <c r="AI12" s="93">
        <v>2.5363939683485427E-2</v>
      </c>
    </row>
    <row r="13" spans="1:35" ht="18" x14ac:dyDescent="0.4">
      <c r="A13" s="96" t="s">
        <v>224</v>
      </c>
      <c r="B13" s="99">
        <v>1.1630012242518019E-3</v>
      </c>
      <c r="C13" s="99">
        <v>1.1630012242518019E-3</v>
      </c>
      <c r="D13" s="101">
        <v>0</v>
      </c>
      <c r="E13" s="98">
        <v>0.9999995388978391</v>
      </c>
      <c r="F13" s="101">
        <v>0</v>
      </c>
      <c r="G13" s="101">
        <v>0</v>
      </c>
      <c r="H13" s="76" t="s">
        <v>252</v>
      </c>
      <c r="I13" s="89">
        <v>0.65407945509980792</v>
      </c>
      <c r="J13" s="93">
        <v>2.4644645680580193E-2</v>
      </c>
      <c r="K13" s="89">
        <v>0.62943480941922769</v>
      </c>
      <c r="L13" s="89">
        <v>0.99220614165945398</v>
      </c>
      <c r="M13" s="89">
        <v>0.96232163311593444</v>
      </c>
      <c r="N13" s="93">
        <v>1.7612656549676649E-2</v>
      </c>
      <c r="O13" s="76" t="s">
        <v>258</v>
      </c>
      <c r="P13" s="93">
        <v>2.5371527588272186E-2</v>
      </c>
      <c r="Q13" s="95">
        <v>0</v>
      </c>
      <c r="R13" s="93">
        <v>2.5371527588272186E-2</v>
      </c>
      <c r="S13" s="89">
        <v>0.98506578025457114</v>
      </c>
      <c r="T13" s="92">
        <v>1</v>
      </c>
      <c r="U13" s="93">
        <v>1.0205972381716609E-2</v>
      </c>
      <c r="V13" s="96" t="s">
        <v>259</v>
      </c>
      <c r="W13" s="99">
        <v>1.1526413935846675E-7</v>
      </c>
      <c r="X13" s="99">
        <v>1.1526413935846675E-7</v>
      </c>
      <c r="Y13" s="101">
        <v>0</v>
      </c>
      <c r="Z13" s="98">
        <v>0.99379577800885699</v>
      </c>
      <c r="AA13" s="101">
        <v>0</v>
      </c>
      <c r="AB13" s="101">
        <v>0</v>
      </c>
      <c r="AC13" s="76" t="s">
        <v>252</v>
      </c>
      <c r="AD13" s="94">
        <v>15.740266353773253</v>
      </c>
      <c r="AE13" s="89">
        <v>0.59306753053038008</v>
      </c>
      <c r="AF13" s="94">
        <v>15.147198823242872</v>
      </c>
      <c r="AG13" s="89">
        <v>0.93402234272116902</v>
      </c>
      <c r="AH13" s="89">
        <v>0.96232163311593455</v>
      </c>
      <c r="AI13" s="93">
        <v>2.395055251121244E-2</v>
      </c>
    </row>
    <row r="14" spans="1:35" ht="36" x14ac:dyDescent="0.4">
      <c r="A14" s="96" t="s">
        <v>259</v>
      </c>
      <c r="B14" s="99">
        <v>1.1526413935846675E-3</v>
      </c>
      <c r="C14" s="99">
        <v>1.1526413935846675E-3</v>
      </c>
      <c r="D14" s="101">
        <v>0</v>
      </c>
      <c r="E14" s="98">
        <v>0.99999971971986035</v>
      </c>
      <c r="F14" s="101">
        <v>0</v>
      </c>
      <c r="G14" s="101">
        <v>0</v>
      </c>
      <c r="H14" s="76" t="s">
        <v>263</v>
      </c>
      <c r="I14" s="89">
        <v>0.27853282559947995</v>
      </c>
      <c r="J14" s="95">
        <v>0</v>
      </c>
      <c r="K14" s="89">
        <v>0.27853282559947995</v>
      </c>
      <c r="L14" s="89">
        <v>0.99999996386579337</v>
      </c>
      <c r="M14" s="92">
        <v>1</v>
      </c>
      <c r="N14" s="90">
        <v>7.7938222063394617E-3</v>
      </c>
      <c r="O14" s="76" t="s">
        <v>264</v>
      </c>
      <c r="P14" s="93">
        <v>1.2386415407540603E-2</v>
      </c>
      <c r="Q14" s="93">
        <v>1.2386415407540603E-2</v>
      </c>
      <c r="R14" s="95">
        <v>0</v>
      </c>
      <c r="S14" s="89">
        <v>0.99004835030747806</v>
      </c>
      <c r="T14" s="95">
        <v>0</v>
      </c>
      <c r="U14" s="95">
        <v>0</v>
      </c>
      <c r="V14" s="96" t="s">
        <v>265</v>
      </c>
      <c r="W14" s="99">
        <v>1.1267416318082608E-7</v>
      </c>
      <c r="X14" s="99">
        <v>1.1267416318082608E-7</v>
      </c>
      <c r="Y14" s="101">
        <v>0</v>
      </c>
      <c r="Z14" s="97">
        <v>1</v>
      </c>
      <c r="AA14" s="101">
        <v>0</v>
      </c>
      <c r="AB14" s="101">
        <v>0</v>
      </c>
      <c r="AC14" s="76" t="s">
        <v>266</v>
      </c>
      <c r="AD14" s="94">
        <v>10.650112973444147</v>
      </c>
      <c r="AE14" s="95">
        <v>0</v>
      </c>
      <c r="AF14" s="94">
        <v>10.650112973444147</v>
      </c>
      <c r="AG14" s="89">
        <v>0.95086216195094053</v>
      </c>
      <c r="AH14" s="92">
        <v>1</v>
      </c>
      <c r="AI14" s="93">
        <v>1.683981922977159E-2</v>
      </c>
    </row>
    <row r="15" spans="1:35" ht="36" x14ac:dyDescent="0.4">
      <c r="A15" s="96" t="s">
        <v>234</v>
      </c>
      <c r="B15" s="99">
        <v>1.1212593628941718E-3</v>
      </c>
      <c r="C15" s="99">
        <v>1.1212593628941718E-3</v>
      </c>
      <c r="D15" s="101">
        <v>0</v>
      </c>
      <c r="E15" s="98">
        <v>0.99999989561878733</v>
      </c>
      <c r="F15" s="101">
        <v>0</v>
      </c>
      <c r="G15" s="101">
        <v>0</v>
      </c>
      <c r="H15" s="96" t="s">
        <v>272</v>
      </c>
      <c r="I15" s="99">
        <v>1.2913513337099894E-6</v>
      </c>
      <c r="J15" s="101">
        <v>0</v>
      </c>
      <c r="K15" s="99">
        <v>1.2913513337099894E-6</v>
      </c>
      <c r="L15" s="97">
        <v>1</v>
      </c>
      <c r="M15" s="97">
        <v>1</v>
      </c>
      <c r="N15" s="99">
        <v>3.6134206728392831E-8</v>
      </c>
      <c r="O15" s="76" t="s">
        <v>273</v>
      </c>
      <c r="P15" s="93">
        <v>1.0245035855675202E-2</v>
      </c>
      <c r="Q15" s="93">
        <v>1.0245035855675202E-2</v>
      </c>
      <c r="R15" s="95">
        <v>0</v>
      </c>
      <c r="S15" s="89">
        <v>0.99416952719085383</v>
      </c>
      <c r="T15" s="95">
        <v>0</v>
      </c>
      <c r="U15" s="95">
        <v>0</v>
      </c>
      <c r="V15" s="96" t="s">
        <v>242</v>
      </c>
      <c r="W15" s="101">
        <v>0</v>
      </c>
      <c r="X15" s="101">
        <v>0</v>
      </c>
      <c r="Y15" s="101">
        <v>0</v>
      </c>
      <c r="Z15" s="97">
        <v>1</v>
      </c>
      <c r="AA15" s="101">
        <v>0</v>
      </c>
      <c r="AB15" s="101">
        <v>0</v>
      </c>
      <c r="AC15" s="76" t="s">
        <v>274</v>
      </c>
      <c r="AD15" s="92">
        <v>8.5917231850553204</v>
      </c>
      <c r="AE15" s="92">
        <v>7.2980427820524501</v>
      </c>
      <c r="AF15" s="92">
        <v>1.2936804030028699</v>
      </c>
      <c r="AG15" s="89">
        <v>0.96444728219044729</v>
      </c>
      <c r="AH15" s="89">
        <v>0.15057286822894075</v>
      </c>
      <c r="AI15" s="90">
        <v>2.0455505196975586E-3</v>
      </c>
    </row>
    <row r="16" spans="1:35" ht="36" x14ac:dyDescent="0.4">
      <c r="A16" s="96" t="s">
        <v>265</v>
      </c>
      <c r="B16" s="99">
        <v>5.3520227510892384E-4</v>
      </c>
      <c r="C16" s="99">
        <v>5.3520227510892384E-4</v>
      </c>
      <c r="D16" s="101">
        <v>0</v>
      </c>
      <c r="E16" s="98">
        <v>0.99999997957929554</v>
      </c>
      <c r="F16" s="101">
        <v>0</v>
      </c>
      <c r="G16" s="101">
        <v>0</v>
      </c>
      <c r="H16" s="96" t="s">
        <v>242</v>
      </c>
      <c r="I16" s="101">
        <v>0</v>
      </c>
      <c r="J16" s="101">
        <v>0</v>
      </c>
      <c r="K16" s="101">
        <v>0</v>
      </c>
      <c r="L16" s="97">
        <v>1</v>
      </c>
      <c r="M16" s="101">
        <v>0</v>
      </c>
      <c r="N16" s="101">
        <v>0</v>
      </c>
      <c r="O16" s="96" t="s">
        <v>277</v>
      </c>
      <c r="P16" s="99">
        <v>7.1539882524697066E-3</v>
      </c>
      <c r="Q16" s="101">
        <v>0</v>
      </c>
      <c r="R16" s="99">
        <v>7.1539882524697066E-3</v>
      </c>
      <c r="S16" s="98">
        <v>0.9970472966223477</v>
      </c>
      <c r="T16" s="97">
        <v>1</v>
      </c>
      <c r="U16" s="99">
        <v>2.8777694314937835E-3</v>
      </c>
      <c r="V16" s="96" t="s">
        <v>248</v>
      </c>
      <c r="W16" s="101">
        <v>0</v>
      </c>
      <c r="X16" s="101">
        <v>0</v>
      </c>
      <c r="Y16" s="101">
        <v>0</v>
      </c>
      <c r="Z16" s="97">
        <v>1</v>
      </c>
      <c r="AA16" s="101">
        <v>0</v>
      </c>
      <c r="AB16" s="101">
        <v>0</v>
      </c>
      <c r="AC16" s="76" t="s">
        <v>278</v>
      </c>
      <c r="AD16" s="92">
        <v>8.1318274148368204</v>
      </c>
      <c r="AE16" s="95">
        <v>0</v>
      </c>
      <c r="AF16" s="92">
        <v>8.1318274148368204</v>
      </c>
      <c r="AG16" s="89">
        <v>0.97730522125785502</v>
      </c>
      <c r="AH16" s="92">
        <v>1</v>
      </c>
      <c r="AI16" s="93">
        <v>1.2857939067407681E-2</v>
      </c>
    </row>
    <row r="17" spans="1:35" ht="36" x14ac:dyDescent="0.4">
      <c r="A17" s="96" t="s">
        <v>218</v>
      </c>
      <c r="B17" s="99">
        <v>1.3017081163202665E-4</v>
      </c>
      <c r="C17" s="99">
        <v>1.3017081163202665E-4</v>
      </c>
      <c r="D17" s="101">
        <v>0</v>
      </c>
      <c r="E17" s="97">
        <v>1</v>
      </c>
      <c r="F17" s="101">
        <v>0</v>
      </c>
      <c r="G17" s="101">
        <v>0</v>
      </c>
      <c r="H17" s="96" t="s">
        <v>248</v>
      </c>
      <c r="I17" s="101">
        <v>0</v>
      </c>
      <c r="J17" s="101">
        <v>0</v>
      </c>
      <c r="K17" s="101">
        <v>0</v>
      </c>
      <c r="L17" s="97">
        <v>1</v>
      </c>
      <c r="M17" s="101">
        <v>0</v>
      </c>
      <c r="N17" s="101">
        <v>0</v>
      </c>
      <c r="O17" s="96" t="s">
        <v>283</v>
      </c>
      <c r="P17" s="99">
        <v>6.7756556604008584E-3</v>
      </c>
      <c r="Q17" s="99">
        <v>6.7756556604008584E-3</v>
      </c>
      <c r="R17" s="101">
        <v>0</v>
      </c>
      <c r="S17" s="98">
        <v>0.99977287766186052</v>
      </c>
      <c r="T17" s="101">
        <v>0</v>
      </c>
      <c r="U17" s="101">
        <v>0</v>
      </c>
      <c r="V17" s="96" t="s">
        <v>255</v>
      </c>
      <c r="W17" s="101">
        <v>0</v>
      </c>
      <c r="X17" s="101">
        <v>0</v>
      </c>
      <c r="Y17" s="101">
        <v>0</v>
      </c>
      <c r="Z17" s="97">
        <v>1</v>
      </c>
      <c r="AA17" s="101">
        <v>0</v>
      </c>
      <c r="AB17" s="101">
        <v>0</v>
      </c>
      <c r="AC17" s="76" t="s">
        <v>284</v>
      </c>
      <c r="AD17" s="92">
        <v>4.0274103496793279</v>
      </c>
      <c r="AE17" s="95">
        <v>0</v>
      </c>
      <c r="AF17" s="92">
        <v>4.0274103496793279</v>
      </c>
      <c r="AG17" s="89">
        <v>0.98367330978628864</v>
      </c>
      <c r="AH17" s="92">
        <v>1</v>
      </c>
      <c r="AI17" s="90">
        <v>6.3680885284335565E-3</v>
      </c>
    </row>
    <row r="18" spans="1:35" ht="36" x14ac:dyDescent="0.4">
      <c r="A18" s="96" t="s">
        <v>242</v>
      </c>
      <c r="B18" s="101">
        <v>0</v>
      </c>
      <c r="C18" s="101">
        <v>0</v>
      </c>
      <c r="D18" s="101">
        <v>0</v>
      </c>
      <c r="E18" s="97">
        <v>1</v>
      </c>
      <c r="F18" s="101">
        <v>0</v>
      </c>
      <c r="G18" s="101">
        <v>0</v>
      </c>
      <c r="H18" s="96" t="s">
        <v>255</v>
      </c>
      <c r="I18" s="101">
        <v>0</v>
      </c>
      <c r="J18" s="101">
        <v>0</v>
      </c>
      <c r="K18" s="101">
        <v>0</v>
      </c>
      <c r="L18" s="97">
        <v>1</v>
      </c>
      <c r="M18" s="101">
        <v>0</v>
      </c>
      <c r="N18" s="101">
        <v>0</v>
      </c>
      <c r="O18" s="96" t="s">
        <v>288</v>
      </c>
      <c r="P18" s="99">
        <v>5.6024308158811743E-4</v>
      </c>
      <c r="Q18" s="101">
        <v>0</v>
      </c>
      <c r="R18" s="99">
        <v>5.6024308158811743E-4</v>
      </c>
      <c r="S18" s="98">
        <v>0.99999824152289907</v>
      </c>
      <c r="T18" s="97">
        <v>1</v>
      </c>
      <c r="U18" s="99">
        <v>2.2536386103843257E-4</v>
      </c>
      <c r="V18" s="96" t="s">
        <v>261</v>
      </c>
      <c r="W18" s="101">
        <v>0</v>
      </c>
      <c r="X18" s="101">
        <v>0</v>
      </c>
      <c r="Y18" s="101">
        <v>0</v>
      </c>
      <c r="Z18" s="97">
        <v>1</v>
      </c>
      <c r="AA18" s="101">
        <v>0</v>
      </c>
      <c r="AB18" s="101">
        <v>0</v>
      </c>
      <c r="AC18" s="96" t="s">
        <v>249</v>
      </c>
      <c r="AD18" s="97">
        <v>2.2198060612885855</v>
      </c>
      <c r="AE18" s="97">
        <v>1.1047859991658651</v>
      </c>
      <c r="AF18" s="97">
        <v>1.1150200621227204</v>
      </c>
      <c r="AG18" s="98">
        <v>0.98718323807441677</v>
      </c>
      <c r="AH18" s="98">
        <v>0.50230517051361567</v>
      </c>
      <c r="AI18" s="99">
        <v>1.7630551272587185E-3</v>
      </c>
    </row>
    <row r="19" spans="1:35" ht="36" x14ac:dyDescent="0.4">
      <c r="A19" s="96" t="s">
        <v>248</v>
      </c>
      <c r="B19" s="101">
        <v>0</v>
      </c>
      <c r="C19" s="101">
        <v>0</v>
      </c>
      <c r="D19" s="101">
        <v>0</v>
      </c>
      <c r="E19" s="97">
        <v>1</v>
      </c>
      <c r="F19" s="101">
        <v>0</v>
      </c>
      <c r="G19" s="101">
        <v>0</v>
      </c>
      <c r="H19" s="96" t="s">
        <v>261</v>
      </c>
      <c r="I19" s="101">
        <v>0</v>
      </c>
      <c r="J19" s="101">
        <v>0</v>
      </c>
      <c r="K19" s="101">
        <v>0</v>
      </c>
      <c r="L19" s="97">
        <v>1</v>
      </c>
      <c r="M19" s="101">
        <v>0</v>
      </c>
      <c r="N19" s="101">
        <v>0</v>
      </c>
      <c r="O19" s="96" t="s">
        <v>291</v>
      </c>
      <c r="P19" s="99">
        <v>4.3714845201856401E-6</v>
      </c>
      <c r="Q19" s="99">
        <v>2.3952493286132817E-6</v>
      </c>
      <c r="R19" s="99">
        <v>1.9762351915723585E-6</v>
      </c>
      <c r="S19" s="97">
        <v>1</v>
      </c>
      <c r="T19" s="98">
        <v>0.45207415980702942</v>
      </c>
      <c r="U19" s="99">
        <v>7.9496205795220185E-7</v>
      </c>
      <c r="V19" s="96" t="s">
        <v>237</v>
      </c>
      <c r="W19" s="101">
        <v>0</v>
      </c>
      <c r="X19" s="101">
        <v>0</v>
      </c>
      <c r="Y19" s="101">
        <v>0</v>
      </c>
      <c r="Z19" s="97">
        <v>1</v>
      </c>
      <c r="AA19" s="101">
        <v>0</v>
      </c>
      <c r="AB19" s="101">
        <v>0</v>
      </c>
      <c r="AC19" s="96" t="s">
        <v>292</v>
      </c>
      <c r="AD19" s="97">
        <v>1.9654926518461515</v>
      </c>
      <c r="AE19" s="101">
        <v>0</v>
      </c>
      <c r="AF19" s="97">
        <v>1.9654926518461515</v>
      </c>
      <c r="AG19" s="98">
        <v>0.99029104932835033</v>
      </c>
      <c r="AH19" s="97">
        <v>1</v>
      </c>
      <c r="AI19" s="99">
        <v>3.1078112539335645E-3</v>
      </c>
    </row>
    <row r="20" spans="1:35" ht="36" x14ac:dyDescent="0.4">
      <c r="A20" s="96" t="s">
        <v>255</v>
      </c>
      <c r="B20" s="101">
        <v>0</v>
      </c>
      <c r="C20" s="101">
        <v>0</v>
      </c>
      <c r="D20" s="101">
        <v>0</v>
      </c>
      <c r="E20" s="97">
        <v>1</v>
      </c>
      <c r="F20" s="101">
        <v>0</v>
      </c>
      <c r="G20" s="101">
        <v>0</v>
      </c>
      <c r="H20" s="96" t="s">
        <v>237</v>
      </c>
      <c r="I20" s="101">
        <v>0</v>
      </c>
      <c r="J20" s="101">
        <v>0</v>
      </c>
      <c r="K20" s="101">
        <v>0</v>
      </c>
      <c r="L20" s="97">
        <v>1</v>
      </c>
      <c r="M20" s="101">
        <v>0</v>
      </c>
      <c r="N20" s="101">
        <v>0</v>
      </c>
      <c r="O20" s="96" t="s">
        <v>242</v>
      </c>
      <c r="P20" s="101">
        <v>0</v>
      </c>
      <c r="Q20" s="101">
        <v>0</v>
      </c>
      <c r="R20" s="101">
        <v>0</v>
      </c>
      <c r="S20" s="97">
        <v>1</v>
      </c>
      <c r="T20" s="101">
        <v>0</v>
      </c>
      <c r="U20" s="101">
        <v>0</v>
      </c>
      <c r="V20" s="96" t="s">
        <v>268</v>
      </c>
      <c r="W20" s="101">
        <v>0</v>
      </c>
      <c r="X20" s="101">
        <v>0</v>
      </c>
      <c r="Y20" s="101">
        <v>0</v>
      </c>
      <c r="Z20" s="97">
        <v>1</v>
      </c>
      <c r="AA20" s="101">
        <v>0</v>
      </c>
      <c r="AB20" s="101">
        <v>0</v>
      </c>
      <c r="AC20" s="96" t="s">
        <v>295</v>
      </c>
      <c r="AD20" s="97">
        <v>1.7700213519198518</v>
      </c>
      <c r="AE20" s="101">
        <v>0</v>
      </c>
      <c r="AF20" s="97">
        <v>1.7700213519198518</v>
      </c>
      <c r="AG20" s="98">
        <v>0.99308978392144698</v>
      </c>
      <c r="AH20" s="97">
        <v>1</v>
      </c>
      <c r="AI20" s="99">
        <v>2.7987345930967126E-3</v>
      </c>
    </row>
    <row r="21" spans="1:35" ht="54" x14ac:dyDescent="0.4">
      <c r="A21" s="96" t="s">
        <v>261</v>
      </c>
      <c r="B21" s="101">
        <v>0</v>
      </c>
      <c r="C21" s="101">
        <v>0</v>
      </c>
      <c r="D21" s="101">
        <v>0</v>
      </c>
      <c r="E21" s="97">
        <v>1</v>
      </c>
      <c r="F21" s="101">
        <v>0</v>
      </c>
      <c r="G21" s="101">
        <v>0</v>
      </c>
      <c r="H21" s="96" t="s">
        <v>268</v>
      </c>
      <c r="I21" s="101">
        <v>0</v>
      </c>
      <c r="J21" s="101">
        <v>0</v>
      </c>
      <c r="K21" s="101">
        <v>0</v>
      </c>
      <c r="L21" s="97">
        <v>1</v>
      </c>
      <c r="M21" s="101">
        <v>0</v>
      </c>
      <c r="N21" s="101">
        <v>0</v>
      </c>
      <c r="O21" s="96" t="s">
        <v>248</v>
      </c>
      <c r="P21" s="101">
        <v>0</v>
      </c>
      <c r="Q21" s="101">
        <v>0</v>
      </c>
      <c r="R21" s="101">
        <v>0</v>
      </c>
      <c r="S21" s="97">
        <v>1</v>
      </c>
      <c r="T21" s="101">
        <v>0</v>
      </c>
      <c r="U21" s="101">
        <v>0</v>
      </c>
      <c r="V21" s="96" t="s">
        <v>221</v>
      </c>
      <c r="W21" s="101">
        <v>0</v>
      </c>
      <c r="X21" s="101">
        <v>0</v>
      </c>
      <c r="Y21" s="101">
        <v>0</v>
      </c>
      <c r="Z21" s="97">
        <v>1</v>
      </c>
      <c r="AA21" s="101">
        <v>0</v>
      </c>
      <c r="AB21" s="101">
        <v>0</v>
      </c>
      <c r="AC21" s="96" t="s">
        <v>300</v>
      </c>
      <c r="AD21" s="97">
        <v>1.2371410613408411</v>
      </c>
      <c r="AE21" s="101">
        <v>0</v>
      </c>
      <c r="AF21" s="97">
        <v>1.2371410613408411</v>
      </c>
      <c r="AG21" s="98">
        <v>0.99504593517417583</v>
      </c>
      <c r="AH21" s="97">
        <v>1</v>
      </c>
      <c r="AI21" s="99">
        <v>1.9561512527289425E-3</v>
      </c>
    </row>
    <row r="22" spans="1:35" ht="54" x14ac:dyDescent="0.4">
      <c r="A22" s="96" t="s">
        <v>237</v>
      </c>
      <c r="B22" s="101">
        <v>0</v>
      </c>
      <c r="C22" s="101">
        <v>0</v>
      </c>
      <c r="D22" s="101">
        <v>0</v>
      </c>
      <c r="E22" s="97">
        <v>1</v>
      </c>
      <c r="F22" s="101">
        <v>0</v>
      </c>
      <c r="G22" s="101">
        <v>0</v>
      </c>
      <c r="H22" s="96" t="s">
        <v>221</v>
      </c>
      <c r="I22" s="101">
        <v>0</v>
      </c>
      <c r="J22" s="101">
        <v>0</v>
      </c>
      <c r="K22" s="101">
        <v>0</v>
      </c>
      <c r="L22" s="97">
        <v>1</v>
      </c>
      <c r="M22" s="101">
        <v>0</v>
      </c>
      <c r="N22" s="101">
        <v>0</v>
      </c>
      <c r="O22" s="96" t="s">
        <v>255</v>
      </c>
      <c r="P22" s="101">
        <v>0</v>
      </c>
      <c r="Q22" s="101">
        <v>0</v>
      </c>
      <c r="R22" s="101">
        <v>0</v>
      </c>
      <c r="S22" s="97">
        <v>1</v>
      </c>
      <c r="T22" s="101">
        <v>0</v>
      </c>
      <c r="U22" s="101">
        <v>0</v>
      </c>
      <c r="V22" s="96" t="s">
        <v>227</v>
      </c>
      <c r="W22" s="101">
        <v>0</v>
      </c>
      <c r="X22" s="101">
        <v>0</v>
      </c>
      <c r="Y22" s="101">
        <v>0</v>
      </c>
      <c r="Z22" s="97">
        <v>1</v>
      </c>
      <c r="AA22" s="101">
        <v>0</v>
      </c>
      <c r="AB22" s="101">
        <v>0</v>
      </c>
      <c r="AC22" s="96" t="s">
        <v>303</v>
      </c>
      <c r="AD22" s="98">
        <v>0.87463705396051361</v>
      </c>
      <c r="AE22" s="101">
        <v>0</v>
      </c>
      <c r="AF22" s="98">
        <v>0.87463705396051361</v>
      </c>
      <c r="AG22" s="98">
        <v>0.99642889983540361</v>
      </c>
      <c r="AH22" s="97">
        <v>1</v>
      </c>
      <c r="AI22" s="99">
        <v>1.3829646612276165E-3</v>
      </c>
    </row>
    <row r="23" spans="1:35" ht="36" x14ac:dyDescent="0.4">
      <c r="A23" s="96" t="s">
        <v>268</v>
      </c>
      <c r="B23" s="101">
        <v>0</v>
      </c>
      <c r="C23" s="101">
        <v>0</v>
      </c>
      <c r="D23" s="101">
        <v>0</v>
      </c>
      <c r="E23" s="97">
        <v>1</v>
      </c>
      <c r="F23" s="101">
        <v>0</v>
      </c>
      <c r="G23" s="101">
        <v>0</v>
      </c>
      <c r="H23" s="96" t="s">
        <v>227</v>
      </c>
      <c r="I23" s="101">
        <v>0</v>
      </c>
      <c r="J23" s="101">
        <v>0</v>
      </c>
      <c r="K23" s="101">
        <v>0</v>
      </c>
      <c r="L23" s="97">
        <v>1</v>
      </c>
      <c r="M23" s="101">
        <v>0</v>
      </c>
      <c r="N23" s="101">
        <v>0</v>
      </c>
      <c r="O23" s="96" t="s">
        <v>261</v>
      </c>
      <c r="P23" s="101">
        <v>0</v>
      </c>
      <c r="Q23" s="101">
        <v>0</v>
      </c>
      <c r="R23" s="101">
        <v>0</v>
      </c>
      <c r="S23" s="97">
        <v>1</v>
      </c>
      <c r="T23" s="101">
        <v>0</v>
      </c>
      <c r="U23" s="101">
        <v>0</v>
      </c>
      <c r="V23" s="96" t="s">
        <v>276</v>
      </c>
      <c r="W23" s="101">
        <v>0</v>
      </c>
      <c r="X23" s="101">
        <v>0</v>
      </c>
      <c r="Y23" s="101">
        <v>0</v>
      </c>
      <c r="Z23" s="97">
        <v>1</v>
      </c>
      <c r="AA23" s="101">
        <v>0</v>
      </c>
      <c r="AB23" s="101">
        <v>0</v>
      </c>
      <c r="AC23" s="96" t="s">
        <v>269</v>
      </c>
      <c r="AD23" s="98">
        <v>0.78491566628496123</v>
      </c>
      <c r="AE23" s="98">
        <v>0.51880723858457733</v>
      </c>
      <c r="AF23" s="98">
        <v>0.26610842770038384</v>
      </c>
      <c r="AG23" s="98">
        <v>0.99766999821283986</v>
      </c>
      <c r="AH23" s="98">
        <v>0.33902804993036539</v>
      </c>
      <c r="AI23" s="99">
        <v>4.2076716267395824E-4</v>
      </c>
    </row>
    <row r="24" spans="1:35" ht="54" x14ac:dyDescent="0.4">
      <c r="A24" s="96" t="s">
        <v>221</v>
      </c>
      <c r="B24" s="101">
        <v>0</v>
      </c>
      <c r="C24" s="101">
        <v>0</v>
      </c>
      <c r="D24" s="101">
        <v>0</v>
      </c>
      <c r="E24" s="97">
        <v>1</v>
      </c>
      <c r="F24" s="101">
        <v>0</v>
      </c>
      <c r="G24" s="101">
        <v>0</v>
      </c>
      <c r="H24" s="96" t="s">
        <v>276</v>
      </c>
      <c r="I24" s="101">
        <v>0</v>
      </c>
      <c r="J24" s="101">
        <v>0</v>
      </c>
      <c r="K24" s="101">
        <v>0</v>
      </c>
      <c r="L24" s="97">
        <v>1</v>
      </c>
      <c r="M24" s="101">
        <v>0</v>
      </c>
      <c r="N24" s="101">
        <v>0</v>
      </c>
      <c r="O24" s="96" t="s">
        <v>237</v>
      </c>
      <c r="P24" s="101">
        <v>0</v>
      </c>
      <c r="Q24" s="101">
        <v>0</v>
      </c>
      <c r="R24" s="101">
        <v>0</v>
      </c>
      <c r="S24" s="97">
        <v>1</v>
      </c>
      <c r="T24" s="101">
        <v>0</v>
      </c>
      <c r="U24" s="101">
        <v>0</v>
      </c>
      <c r="V24" s="96" t="s">
        <v>280</v>
      </c>
      <c r="W24" s="101">
        <v>0</v>
      </c>
      <c r="X24" s="101">
        <v>0</v>
      </c>
      <c r="Y24" s="101">
        <v>0</v>
      </c>
      <c r="Z24" s="97">
        <v>1</v>
      </c>
      <c r="AA24" s="101">
        <v>0</v>
      </c>
      <c r="AB24" s="101">
        <v>0</v>
      </c>
      <c r="AC24" s="96" t="s">
        <v>305</v>
      </c>
      <c r="AD24" s="98">
        <v>0.39877184636940627</v>
      </c>
      <c r="AE24" s="98">
        <v>0.39877184636940627</v>
      </c>
      <c r="AF24" s="101">
        <v>0</v>
      </c>
      <c r="AG24" s="98">
        <v>0.99830053103662564</v>
      </c>
      <c r="AH24" s="101">
        <v>0</v>
      </c>
      <c r="AI24" s="101">
        <v>0</v>
      </c>
    </row>
    <row r="25" spans="1:35" ht="36" x14ac:dyDescent="0.4">
      <c r="A25" s="96" t="s">
        <v>227</v>
      </c>
      <c r="B25" s="101">
        <v>0</v>
      </c>
      <c r="C25" s="101">
        <v>0</v>
      </c>
      <c r="D25" s="101">
        <v>0</v>
      </c>
      <c r="E25" s="97">
        <v>1</v>
      </c>
      <c r="F25" s="101">
        <v>0</v>
      </c>
      <c r="G25" s="101">
        <v>0</v>
      </c>
      <c r="H25" s="96" t="s">
        <v>280</v>
      </c>
      <c r="I25" s="101">
        <v>0</v>
      </c>
      <c r="J25" s="101">
        <v>0</v>
      </c>
      <c r="K25" s="101">
        <v>0</v>
      </c>
      <c r="L25" s="97">
        <v>1</v>
      </c>
      <c r="M25" s="101">
        <v>0</v>
      </c>
      <c r="N25" s="101">
        <v>0</v>
      </c>
      <c r="O25" s="96" t="s">
        <v>268</v>
      </c>
      <c r="P25" s="101">
        <v>0</v>
      </c>
      <c r="Q25" s="101">
        <v>0</v>
      </c>
      <c r="R25" s="101">
        <v>0</v>
      </c>
      <c r="S25" s="97">
        <v>1</v>
      </c>
      <c r="T25" s="101">
        <v>0</v>
      </c>
      <c r="U25" s="101">
        <v>0</v>
      </c>
      <c r="V25" s="96" t="s">
        <v>285</v>
      </c>
      <c r="W25" s="101">
        <v>0</v>
      </c>
      <c r="X25" s="101">
        <v>0</v>
      </c>
      <c r="Y25" s="101">
        <v>0</v>
      </c>
      <c r="Z25" s="97">
        <v>1</v>
      </c>
      <c r="AA25" s="101">
        <v>0</v>
      </c>
      <c r="AB25" s="101">
        <v>0</v>
      </c>
      <c r="AC25" s="96" t="s">
        <v>223</v>
      </c>
      <c r="AD25" s="98">
        <v>0.31350932257960179</v>
      </c>
      <c r="AE25" s="98">
        <v>0.2272222684648843</v>
      </c>
      <c r="AF25" s="100">
        <v>8.6287054114717529E-2</v>
      </c>
      <c r="AG25" s="98">
        <v>0.99879624787383225</v>
      </c>
      <c r="AH25" s="98">
        <v>0.27522962763829378</v>
      </c>
      <c r="AI25" s="99">
        <v>1.3643596051840344E-4</v>
      </c>
    </row>
    <row r="26" spans="1:35" ht="54" x14ac:dyDescent="0.4">
      <c r="A26" s="96" t="s">
        <v>276</v>
      </c>
      <c r="B26" s="101">
        <v>0</v>
      </c>
      <c r="C26" s="101">
        <v>0</v>
      </c>
      <c r="D26" s="101">
        <v>0</v>
      </c>
      <c r="E26" s="97">
        <v>1</v>
      </c>
      <c r="F26" s="101">
        <v>0</v>
      </c>
      <c r="G26" s="101">
        <v>0</v>
      </c>
      <c r="H26" s="96" t="s">
        <v>285</v>
      </c>
      <c r="I26" s="101">
        <v>0</v>
      </c>
      <c r="J26" s="101">
        <v>0</v>
      </c>
      <c r="K26" s="101">
        <v>0</v>
      </c>
      <c r="L26" s="97">
        <v>1</v>
      </c>
      <c r="M26" s="101">
        <v>0</v>
      </c>
      <c r="N26" s="101">
        <v>0</v>
      </c>
      <c r="O26" s="96" t="s">
        <v>221</v>
      </c>
      <c r="P26" s="101">
        <v>0</v>
      </c>
      <c r="Q26" s="101">
        <v>0</v>
      </c>
      <c r="R26" s="101">
        <v>0</v>
      </c>
      <c r="S26" s="97">
        <v>1</v>
      </c>
      <c r="T26" s="101">
        <v>0</v>
      </c>
      <c r="U26" s="101">
        <v>0</v>
      </c>
      <c r="V26" s="96" t="s">
        <v>289</v>
      </c>
      <c r="W26" s="101">
        <v>0</v>
      </c>
      <c r="X26" s="101">
        <v>0</v>
      </c>
      <c r="Y26" s="101">
        <v>0</v>
      </c>
      <c r="Z26" s="97">
        <v>1</v>
      </c>
      <c r="AA26" s="101">
        <v>0</v>
      </c>
      <c r="AB26" s="101">
        <v>0</v>
      </c>
      <c r="AC26" s="96" t="s">
        <v>309</v>
      </c>
      <c r="AD26" s="98">
        <v>0.17283750744589998</v>
      </c>
      <c r="AE26" s="101">
        <v>0</v>
      </c>
      <c r="AF26" s="98">
        <v>0.17283750744589998</v>
      </c>
      <c r="AG26" s="98">
        <v>0.99906953627826245</v>
      </c>
      <c r="AH26" s="97">
        <v>1</v>
      </c>
      <c r="AI26" s="99">
        <v>2.7328840443013739E-4</v>
      </c>
    </row>
    <row r="27" spans="1:35" ht="36" x14ac:dyDescent="0.4">
      <c r="A27" s="96" t="s">
        <v>280</v>
      </c>
      <c r="B27" s="101">
        <v>0</v>
      </c>
      <c r="C27" s="101">
        <v>0</v>
      </c>
      <c r="D27" s="101">
        <v>0</v>
      </c>
      <c r="E27" s="97">
        <v>1</v>
      </c>
      <c r="F27" s="101">
        <v>0</v>
      </c>
      <c r="G27" s="101">
        <v>0</v>
      </c>
      <c r="H27" s="96" t="s">
        <v>289</v>
      </c>
      <c r="I27" s="101">
        <v>0</v>
      </c>
      <c r="J27" s="101">
        <v>0</v>
      </c>
      <c r="K27" s="101">
        <v>0</v>
      </c>
      <c r="L27" s="97">
        <v>1</v>
      </c>
      <c r="M27" s="101">
        <v>0</v>
      </c>
      <c r="N27" s="101">
        <v>0</v>
      </c>
      <c r="O27" s="96" t="s">
        <v>227</v>
      </c>
      <c r="P27" s="101">
        <v>0</v>
      </c>
      <c r="Q27" s="101">
        <v>0</v>
      </c>
      <c r="R27" s="101">
        <v>0</v>
      </c>
      <c r="S27" s="97">
        <v>1</v>
      </c>
      <c r="T27" s="101">
        <v>0</v>
      </c>
      <c r="U27" s="101">
        <v>0</v>
      </c>
      <c r="V27" s="96" t="s">
        <v>294</v>
      </c>
      <c r="W27" s="101">
        <v>0</v>
      </c>
      <c r="X27" s="101">
        <v>0</v>
      </c>
      <c r="Y27" s="101">
        <v>0</v>
      </c>
      <c r="Z27" s="97">
        <v>1</v>
      </c>
      <c r="AA27" s="101">
        <v>0</v>
      </c>
      <c r="AB27" s="101">
        <v>0</v>
      </c>
      <c r="AC27" s="96" t="s">
        <v>310</v>
      </c>
      <c r="AD27" s="98">
        <v>0.15710729320831479</v>
      </c>
      <c r="AE27" s="101">
        <v>0</v>
      </c>
      <c r="AF27" s="98">
        <v>0.15710729320831479</v>
      </c>
      <c r="AG27" s="98">
        <v>0.99931795227383968</v>
      </c>
      <c r="AH27" s="97">
        <v>1</v>
      </c>
      <c r="AI27" s="99">
        <v>2.4841599557710246E-4</v>
      </c>
    </row>
    <row r="28" spans="1:35" ht="36" x14ac:dyDescent="0.4">
      <c r="A28" s="96" t="s">
        <v>285</v>
      </c>
      <c r="B28" s="101">
        <v>0</v>
      </c>
      <c r="C28" s="101">
        <v>0</v>
      </c>
      <c r="D28" s="101">
        <v>0</v>
      </c>
      <c r="E28" s="97">
        <v>1</v>
      </c>
      <c r="F28" s="101">
        <v>0</v>
      </c>
      <c r="G28" s="101">
        <v>0</v>
      </c>
      <c r="H28" s="96" t="s">
        <v>294</v>
      </c>
      <c r="I28" s="101">
        <v>0</v>
      </c>
      <c r="J28" s="101">
        <v>0</v>
      </c>
      <c r="K28" s="101">
        <v>0</v>
      </c>
      <c r="L28" s="97">
        <v>1</v>
      </c>
      <c r="M28" s="101">
        <v>0</v>
      </c>
      <c r="N28" s="101">
        <v>0</v>
      </c>
      <c r="O28" s="96" t="s">
        <v>276</v>
      </c>
      <c r="P28" s="101">
        <v>0</v>
      </c>
      <c r="Q28" s="101">
        <v>0</v>
      </c>
      <c r="R28" s="101">
        <v>0</v>
      </c>
      <c r="S28" s="97">
        <v>1</v>
      </c>
      <c r="T28" s="101">
        <v>0</v>
      </c>
      <c r="U28" s="101">
        <v>0</v>
      </c>
      <c r="V28" s="96" t="s">
        <v>297</v>
      </c>
      <c r="W28" s="101">
        <v>0</v>
      </c>
      <c r="X28" s="101">
        <v>0</v>
      </c>
      <c r="Y28" s="101">
        <v>0</v>
      </c>
      <c r="Z28" s="97">
        <v>1</v>
      </c>
      <c r="AA28" s="101">
        <v>0</v>
      </c>
      <c r="AB28" s="101">
        <v>0</v>
      </c>
      <c r="AC28" s="96" t="s">
        <v>312</v>
      </c>
      <c r="AD28" s="98">
        <v>0.13819211778138882</v>
      </c>
      <c r="AE28" s="101">
        <v>0</v>
      </c>
      <c r="AF28" s="98">
        <v>0.13819211778138882</v>
      </c>
      <c r="AG28" s="98">
        <v>0.99953645984162043</v>
      </c>
      <c r="AH28" s="97">
        <v>1</v>
      </c>
      <c r="AI28" s="99">
        <v>2.1850756778078756E-4</v>
      </c>
    </row>
    <row r="29" spans="1:35" ht="36" x14ac:dyDescent="0.4">
      <c r="A29" s="96" t="s">
        <v>289</v>
      </c>
      <c r="B29" s="101">
        <v>0</v>
      </c>
      <c r="C29" s="101">
        <v>0</v>
      </c>
      <c r="D29" s="101">
        <v>0</v>
      </c>
      <c r="E29" s="97">
        <v>1</v>
      </c>
      <c r="F29" s="101">
        <v>0</v>
      </c>
      <c r="G29" s="101">
        <v>0</v>
      </c>
      <c r="H29" s="96" t="s">
        <v>297</v>
      </c>
      <c r="I29" s="101">
        <v>0</v>
      </c>
      <c r="J29" s="101">
        <v>0</v>
      </c>
      <c r="K29" s="101">
        <v>0</v>
      </c>
      <c r="L29" s="97">
        <v>1</v>
      </c>
      <c r="M29" s="101">
        <v>0</v>
      </c>
      <c r="N29" s="101">
        <v>0</v>
      </c>
      <c r="O29" s="96" t="s">
        <v>280</v>
      </c>
      <c r="P29" s="101">
        <v>0</v>
      </c>
      <c r="Q29" s="101">
        <v>0</v>
      </c>
      <c r="R29" s="101">
        <v>0</v>
      </c>
      <c r="S29" s="97">
        <v>1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97">
        <v>1</v>
      </c>
      <c r="AA29" s="101">
        <v>0</v>
      </c>
      <c r="AB29" s="101">
        <v>0</v>
      </c>
      <c r="AC29" s="99" t="s">
        <v>308</v>
      </c>
      <c r="AD29" s="98">
        <v>0.129383888585589</v>
      </c>
      <c r="AE29" s="101">
        <v>0</v>
      </c>
      <c r="AF29" s="98">
        <v>0.129383888585589</v>
      </c>
      <c r="AG29" s="98">
        <v>0.99974103995269148</v>
      </c>
      <c r="AH29" s="97">
        <v>1</v>
      </c>
      <c r="AI29" s="99">
        <v>2.0458011107103049E-4</v>
      </c>
    </row>
    <row r="30" spans="1:35" ht="36" x14ac:dyDescent="0.4">
      <c r="A30" s="96" t="s">
        <v>294</v>
      </c>
      <c r="B30" s="101">
        <v>0</v>
      </c>
      <c r="C30" s="101">
        <v>0</v>
      </c>
      <c r="D30" s="101">
        <v>0</v>
      </c>
      <c r="E30" s="97">
        <v>1</v>
      </c>
      <c r="F30" s="101">
        <v>0</v>
      </c>
      <c r="G30" s="101">
        <v>0</v>
      </c>
      <c r="H30" s="101">
        <v>0</v>
      </c>
      <c r="I30" s="101">
        <v>0</v>
      </c>
      <c r="J30" s="101">
        <v>0</v>
      </c>
      <c r="K30" s="101">
        <v>0</v>
      </c>
      <c r="L30" s="97">
        <v>1</v>
      </c>
      <c r="M30" s="101">
        <v>0</v>
      </c>
      <c r="N30" s="101">
        <v>0</v>
      </c>
      <c r="O30" s="96" t="s">
        <v>285</v>
      </c>
      <c r="P30" s="101">
        <v>0</v>
      </c>
      <c r="Q30" s="101">
        <v>0</v>
      </c>
      <c r="R30" s="101">
        <v>0</v>
      </c>
      <c r="S30" s="97">
        <v>1</v>
      </c>
      <c r="T30" s="101">
        <v>0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97">
        <v>1</v>
      </c>
      <c r="AA30" s="101">
        <v>0</v>
      </c>
      <c r="AB30" s="101">
        <v>0</v>
      </c>
      <c r="AC30" s="96" t="s">
        <v>315</v>
      </c>
      <c r="AD30" s="100">
        <v>8.0428031643481154E-2</v>
      </c>
      <c r="AE30" s="101">
        <v>0</v>
      </c>
      <c r="AF30" s="100">
        <v>8.0428031643481154E-2</v>
      </c>
      <c r="AG30" s="98">
        <v>0.99986821170356954</v>
      </c>
      <c r="AH30" s="97">
        <v>1</v>
      </c>
      <c r="AI30" s="99">
        <v>1.2717175087811051E-4</v>
      </c>
    </row>
    <row r="31" spans="1:35" ht="36" x14ac:dyDescent="0.4">
      <c r="A31" s="96" t="s">
        <v>297</v>
      </c>
      <c r="B31" s="101">
        <v>0</v>
      </c>
      <c r="C31" s="101">
        <v>0</v>
      </c>
      <c r="D31" s="101">
        <v>0</v>
      </c>
      <c r="E31" s="97">
        <v>1</v>
      </c>
      <c r="F31" s="101">
        <v>0</v>
      </c>
      <c r="G31" s="101">
        <v>0</v>
      </c>
      <c r="H31" s="101">
        <v>0</v>
      </c>
      <c r="I31" s="101">
        <v>0</v>
      </c>
      <c r="J31" s="101">
        <v>0</v>
      </c>
      <c r="K31" s="101">
        <v>0</v>
      </c>
      <c r="L31" s="97">
        <v>1</v>
      </c>
      <c r="M31" s="101">
        <v>0</v>
      </c>
      <c r="N31" s="101">
        <v>0</v>
      </c>
      <c r="O31" s="96" t="s">
        <v>289</v>
      </c>
      <c r="P31" s="101">
        <v>0</v>
      </c>
      <c r="Q31" s="101">
        <v>0</v>
      </c>
      <c r="R31" s="101">
        <v>0</v>
      </c>
      <c r="S31" s="97">
        <v>1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97">
        <v>1</v>
      </c>
      <c r="AA31" s="101">
        <v>0</v>
      </c>
      <c r="AB31" s="101">
        <v>0</v>
      </c>
      <c r="AC31" s="96" t="s">
        <v>301</v>
      </c>
      <c r="AD31" s="100">
        <v>2.5308635342588322E-2</v>
      </c>
      <c r="AE31" s="100">
        <v>2.5308635342588322E-2</v>
      </c>
      <c r="AF31" s="101">
        <v>0</v>
      </c>
      <c r="AG31" s="98">
        <v>0.99990822938649793</v>
      </c>
      <c r="AH31" s="101">
        <v>0</v>
      </c>
      <c r="AI31" s="101">
        <v>0</v>
      </c>
    </row>
    <row r="32" spans="1:35" ht="18" x14ac:dyDescent="0.4">
      <c r="A32" s="101">
        <v>0</v>
      </c>
      <c r="B32" s="101">
        <v>0</v>
      </c>
      <c r="C32" s="101">
        <v>0</v>
      </c>
      <c r="D32" s="101">
        <v>0</v>
      </c>
      <c r="E32" s="97">
        <v>1</v>
      </c>
      <c r="F32" s="101">
        <v>0</v>
      </c>
      <c r="G32" s="101">
        <v>0</v>
      </c>
      <c r="H32" s="101">
        <v>0</v>
      </c>
      <c r="I32" s="101">
        <v>0</v>
      </c>
      <c r="J32" s="101">
        <v>0</v>
      </c>
      <c r="K32" s="101">
        <v>0</v>
      </c>
      <c r="L32" s="97">
        <v>1</v>
      </c>
      <c r="M32" s="101">
        <v>0</v>
      </c>
      <c r="N32" s="101">
        <v>0</v>
      </c>
      <c r="O32" s="96" t="s">
        <v>294</v>
      </c>
      <c r="P32" s="101">
        <v>0</v>
      </c>
      <c r="Q32" s="101">
        <v>0</v>
      </c>
      <c r="R32" s="101">
        <v>0</v>
      </c>
      <c r="S32" s="97">
        <v>1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97">
        <v>1</v>
      </c>
      <c r="AA32" s="101">
        <v>0</v>
      </c>
      <c r="AB32" s="101">
        <v>0</v>
      </c>
      <c r="AC32" s="96" t="s">
        <v>319</v>
      </c>
      <c r="AD32" s="100">
        <v>1.2189882038179544E-2</v>
      </c>
      <c r="AE32" s="101">
        <v>0</v>
      </c>
      <c r="AF32" s="100">
        <v>1.2189882038179544E-2</v>
      </c>
      <c r="AG32" s="98">
        <v>0.99992750386841822</v>
      </c>
      <c r="AH32" s="97">
        <v>1</v>
      </c>
      <c r="AI32" s="99">
        <v>1.9274481920241925E-5</v>
      </c>
    </row>
    <row r="33" spans="1:35" ht="36" x14ac:dyDescent="0.4">
      <c r="A33" s="101">
        <v>0</v>
      </c>
      <c r="B33" s="101">
        <v>0</v>
      </c>
      <c r="C33" s="101">
        <v>0</v>
      </c>
      <c r="D33" s="101">
        <v>0</v>
      </c>
      <c r="E33" s="97">
        <v>1</v>
      </c>
      <c r="F33" s="101">
        <v>0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97">
        <v>1</v>
      </c>
      <c r="M33" s="101">
        <v>0</v>
      </c>
      <c r="N33" s="101">
        <v>0</v>
      </c>
      <c r="O33" s="96" t="s">
        <v>297</v>
      </c>
      <c r="P33" s="101">
        <v>0</v>
      </c>
      <c r="Q33" s="101">
        <v>0</v>
      </c>
      <c r="R33" s="101">
        <v>0</v>
      </c>
      <c r="S33" s="97">
        <v>1</v>
      </c>
      <c r="T33" s="101">
        <v>0</v>
      </c>
      <c r="U33" s="101">
        <v>0</v>
      </c>
      <c r="V33" s="101">
        <v>0</v>
      </c>
      <c r="W33" s="101">
        <v>0</v>
      </c>
      <c r="X33" s="101">
        <v>0</v>
      </c>
      <c r="Y33" s="101">
        <v>0</v>
      </c>
      <c r="Z33" s="97">
        <v>1</v>
      </c>
      <c r="AA33" s="101">
        <v>0</v>
      </c>
      <c r="AB33" s="101">
        <v>0</v>
      </c>
      <c r="AC33" s="96" t="s">
        <v>320</v>
      </c>
      <c r="AD33" s="99">
        <v>9.7694568378150735E-3</v>
      </c>
      <c r="AE33" s="101">
        <v>0</v>
      </c>
      <c r="AF33" s="99">
        <v>9.7694568378150735E-3</v>
      </c>
      <c r="AG33" s="98">
        <v>0.99994295120569365</v>
      </c>
      <c r="AH33" s="97">
        <v>1</v>
      </c>
      <c r="AI33" s="99">
        <v>1.5447337275395956E-5</v>
      </c>
    </row>
    <row r="34" spans="1:35" ht="18" x14ac:dyDescent="0.4">
      <c r="A34" s="101">
        <v>0</v>
      </c>
      <c r="B34" s="101">
        <v>0</v>
      </c>
      <c r="C34" s="101">
        <v>0</v>
      </c>
      <c r="D34" s="101">
        <v>0</v>
      </c>
      <c r="E34" s="97">
        <v>1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97">
        <v>1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97">
        <v>1</v>
      </c>
      <c r="T34" s="101">
        <v>0</v>
      </c>
      <c r="U34" s="101">
        <v>0</v>
      </c>
      <c r="V34" s="101">
        <v>0</v>
      </c>
      <c r="W34" s="101">
        <v>0</v>
      </c>
      <c r="X34" s="101">
        <v>0</v>
      </c>
      <c r="Y34" s="101">
        <v>0</v>
      </c>
      <c r="Z34" s="97">
        <v>1</v>
      </c>
      <c r="AA34" s="101">
        <v>0</v>
      </c>
      <c r="AB34" s="101">
        <v>0</v>
      </c>
      <c r="AC34" s="96" t="s">
        <v>323</v>
      </c>
      <c r="AD34" s="99">
        <v>8.2748621294050761E-3</v>
      </c>
      <c r="AE34" s="101">
        <v>0</v>
      </c>
      <c r="AF34" s="99">
        <v>8.2748621294050761E-3</v>
      </c>
      <c r="AG34" s="98">
        <v>0.99995603530937949</v>
      </c>
      <c r="AH34" s="97">
        <v>1</v>
      </c>
      <c r="AI34" s="99">
        <v>1.3084103685841062E-5</v>
      </c>
    </row>
    <row r="35" spans="1:35" ht="18" x14ac:dyDescent="0.4">
      <c r="A35" s="101">
        <v>0</v>
      </c>
      <c r="B35" s="101">
        <v>0</v>
      </c>
      <c r="C35" s="101">
        <v>0</v>
      </c>
      <c r="D35" s="101">
        <v>0</v>
      </c>
      <c r="E35" s="97">
        <v>1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97">
        <v>1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97">
        <v>1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0</v>
      </c>
      <c r="Z35" s="97">
        <v>1</v>
      </c>
      <c r="AA35" s="101">
        <v>0</v>
      </c>
      <c r="AB35" s="101">
        <v>0</v>
      </c>
      <c r="AC35" s="96" t="s">
        <v>316</v>
      </c>
      <c r="AD35" s="99">
        <v>7.3547631900856506E-3</v>
      </c>
      <c r="AE35" s="101">
        <v>0</v>
      </c>
      <c r="AF35" s="99">
        <v>7.3547631900856506E-3</v>
      </c>
      <c r="AG35" s="98">
        <v>0.9999676645646659</v>
      </c>
      <c r="AH35" s="97">
        <v>1</v>
      </c>
      <c r="AI35" s="99">
        <v>1.1629255286553802E-5</v>
      </c>
    </row>
    <row r="36" spans="1:35" ht="18" x14ac:dyDescent="0.4">
      <c r="A36" s="101">
        <v>0</v>
      </c>
      <c r="B36" s="101">
        <v>0</v>
      </c>
      <c r="C36" s="101">
        <v>0</v>
      </c>
      <c r="D36" s="101">
        <v>0</v>
      </c>
      <c r="E36" s="97">
        <v>1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97">
        <v>1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97">
        <v>1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0</v>
      </c>
      <c r="Z36" s="97">
        <v>1</v>
      </c>
      <c r="AA36" s="101">
        <v>0</v>
      </c>
      <c r="AB36" s="101">
        <v>0</v>
      </c>
      <c r="AC36" s="96" t="s">
        <v>326</v>
      </c>
      <c r="AD36" s="99">
        <v>7.2393745671284716E-3</v>
      </c>
      <c r="AE36" s="101">
        <v>0</v>
      </c>
      <c r="AF36" s="99">
        <v>7.2393745671284716E-3</v>
      </c>
      <c r="AG36" s="98">
        <v>0.99997911136897222</v>
      </c>
      <c r="AH36" s="97">
        <v>1</v>
      </c>
      <c r="AI36" s="99">
        <v>1.1446804306304455E-5</v>
      </c>
    </row>
    <row r="37" spans="1:35" ht="18" x14ac:dyDescent="0.4">
      <c r="A37" s="101">
        <v>0</v>
      </c>
      <c r="B37" s="101">
        <v>0</v>
      </c>
      <c r="C37" s="101">
        <v>0</v>
      </c>
      <c r="D37" s="101">
        <v>0</v>
      </c>
      <c r="E37" s="97">
        <v>1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97">
        <v>1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97">
        <v>1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0</v>
      </c>
      <c r="Z37" s="97">
        <v>1</v>
      </c>
      <c r="AA37" s="101">
        <v>0</v>
      </c>
      <c r="AB37" s="101">
        <v>0</v>
      </c>
      <c r="AC37" s="96" t="s">
        <v>327</v>
      </c>
      <c r="AD37" s="99">
        <v>5.202024600523685E-3</v>
      </c>
      <c r="AE37" s="101">
        <v>0</v>
      </c>
      <c r="AF37" s="99">
        <v>5.202024600523685E-3</v>
      </c>
      <c r="AG37" s="98">
        <v>0.9999873367421791</v>
      </c>
      <c r="AH37" s="97">
        <v>1</v>
      </c>
      <c r="AI37" s="99">
        <v>8.2253732068453563E-6</v>
      </c>
    </row>
    <row r="38" spans="1:35" ht="18" x14ac:dyDescent="0.4">
      <c r="A38" s="101">
        <v>0</v>
      </c>
      <c r="B38" s="101">
        <v>0</v>
      </c>
      <c r="C38" s="101">
        <v>0</v>
      </c>
      <c r="D38" s="101">
        <v>0</v>
      </c>
      <c r="E38" s="97">
        <v>1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97">
        <v>1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97">
        <v>1</v>
      </c>
      <c r="T38" s="101">
        <v>0</v>
      </c>
      <c r="U38" s="101">
        <v>0</v>
      </c>
      <c r="V38" s="101">
        <v>0</v>
      </c>
      <c r="W38" s="101">
        <v>0</v>
      </c>
      <c r="X38" s="101">
        <v>0</v>
      </c>
      <c r="Y38" s="101">
        <v>0</v>
      </c>
      <c r="Z38" s="97">
        <v>1</v>
      </c>
      <c r="AA38" s="101">
        <v>0</v>
      </c>
      <c r="AB38" s="101">
        <v>0</v>
      </c>
      <c r="AC38" s="96" t="s">
        <v>318</v>
      </c>
      <c r="AD38" s="99">
        <v>3.2404978928778916E-3</v>
      </c>
      <c r="AE38" s="101">
        <v>0</v>
      </c>
      <c r="AF38" s="99">
        <v>3.2404978928778916E-3</v>
      </c>
      <c r="AG38" s="98">
        <v>0.99999246057503099</v>
      </c>
      <c r="AH38" s="97">
        <v>1</v>
      </c>
      <c r="AI38" s="99">
        <v>5.1238328519694756E-6</v>
      </c>
    </row>
    <row r="39" spans="1:35" ht="18" x14ac:dyDescent="0.4">
      <c r="A39" s="101">
        <v>0</v>
      </c>
      <c r="B39" s="101">
        <v>0</v>
      </c>
      <c r="C39" s="101">
        <v>0</v>
      </c>
      <c r="D39" s="101">
        <v>0</v>
      </c>
      <c r="E39" s="97">
        <v>1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97">
        <v>1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97">
        <v>1</v>
      </c>
      <c r="T39" s="101">
        <v>0</v>
      </c>
      <c r="U39" s="101">
        <v>0</v>
      </c>
      <c r="V39" s="101">
        <v>0</v>
      </c>
      <c r="W39" s="101">
        <v>0</v>
      </c>
      <c r="X39" s="101">
        <v>0</v>
      </c>
      <c r="Y39" s="101">
        <v>0</v>
      </c>
      <c r="Z39" s="97">
        <v>1</v>
      </c>
      <c r="AA39" s="101">
        <v>0</v>
      </c>
      <c r="AB39" s="101">
        <v>0</v>
      </c>
      <c r="AC39" s="96" t="s">
        <v>328</v>
      </c>
      <c r="AD39" s="99">
        <v>1.4414355465266033E-3</v>
      </c>
      <c r="AE39" s="101">
        <v>0</v>
      </c>
      <c r="AF39" s="99">
        <v>1.4414355465266033E-3</v>
      </c>
      <c r="AG39" s="98">
        <v>0.99999473975404973</v>
      </c>
      <c r="AH39" s="97">
        <v>1</v>
      </c>
      <c r="AI39" s="99">
        <v>2.2791790186076483E-6</v>
      </c>
    </row>
    <row r="40" spans="1:35" ht="18" x14ac:dyDescent="0.4">
      <c r="A40" s="101">
        <v>0</v>
      </c>
      <c r="B40" s="101">
        <v>0</v>
      </c>
      <c r="C40" s="101">
        <v>0</v>
      </c>
      <c r="D40" s="101">
        <v>0</v>
      </c>
      <c r="E40" s="97">
        <v>1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97">
        <v>1</v>
      </c>
      <c r="M40" s="101">
        <v>0</v>
      </c>
      <c r="N40" s="101">
        <v>0</v>
      </c>
      <c r="O40" s="101">
        <v>0</v>
      </c>
      <c r="P40" s="101">
        <v>0</v>
      </c>
      <c r="Q40" s="101">
        <v>0</v>
      </c>
      <c r="R40" s="101">
        <v>0</v>
      </c>
      <c r="S40" s="97">
        <v>1</v>
      </c>
      <c r="T40" s="101">
        <v>0</v>
      </c>
      <c r="U40" s="101">
        <v>0</v>
      </c>
      <c r="V40" s="101">
        <v>0</v>
      </c>
      <c r="W40" s="101">
        <v>0</v>
      </c>
      <c r="X40" s="101">
        <v>0</v>
      </c>
      <c r="Y40" s="101">
        <v>0</v>
      </c>
      <c r="Z40" s="97">
        <v>1</v>
      </c>
      <c r="AA40" s="101">
        <v>0</v>
      </c>
      <c r="AB40" s="101">
        <v>0</v>
      </c>
      <c r="AC40" s="96" t="s">
        <v>330</v>
      </c>
      <c r="AD40" s="99">
        <v>1.3113038423298456E-3</v>
      </c>
      <c r="AE40" s="101">
        <v>0</v>
      </c>
      <c r="AF40" s="99">
        <v>1.3113038423298456E-3</v>
      </c>
      <c r="AG40" s="98">
        <v>0.99999681317052103</v>
      </c>
      <c r="AH40" s="97">
        <v>1</v>
      </c>
      <c r="AI40" s="99">
        <v>2.0734164712807131E-6</v>
      </c>
    </row>
    <row r="41" spans="1:35" ht="18" x14ac:dyDescent="0.4">
      <c r="A41" s="101">
        <v>0</v>
      </c>
      <c r="B41" s="101">
        <v>0</v>
      </c>
      <c r="C41" s="101">
        <v>0</v>
      </c>
      <c r="D41" s="101">
        <v>0</v>
      </c>
      <c r="E41" s="97">
        <v>1</v>
      </c>
      <c r="F41" s="101">
        <v>0</v>
      </c>
      <c r="G41" s="101">
        <v>0</v>
      </c>
      <c r="H41" s="101">
        <v>0</v>
      </c>
      <c r="I41" s="101">
        <v>0</v>
      </c>
      <c r="J41" s="101">
        <v>0</v>
      </c>
      <c r="K41" s="101">
        <v>0</v>
      </c>
      <c r="L41" s="97">
        <v>1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97">
        <v>1</v>
      </c>
      <c r="T41" s="101">
        <v>0</v>
      </c>
      <c r="U41" s="101">
        <v>0</v>
      </c>
      <c r="V41" s="101">
        <v>0</v>
      </c>
      <c r="W41" s="101">
        <v>0</v>
      </c>
      <c r="X41" s="101">
        <v>0</v>
      </c>
      <c r="Y41" s="101">
        <v>0</v>
      </c>
      <c r="Z41" s="97">
        <v>1</v>
      </c>
      <c r="AA41" s="101">
        <v>0</v>
      </c>
      <c r="AB41" s="101">
        <v>0</v>
      </c>
      <c r="AC41" s="96" t="s">
        <v>331</v>
      </c>
      <c r="AD41" s="99">
        <v>1.0500885748759255E-3</v>
      </c>
      <c r="AE41" s="101">
        <v>0</v>
      </c>
      <c r="AF41" s="99">
        <v>1.0500885748759255E-3</v>
      </c>
      <c r="AG41" s="98">
        <v>0.99999847355683058</v>
      </c>
      <c r="AH41" s="97">
        <v>1</v>
      </c>
      <c r="AI41" s="99">
        <v>1.6603863095398171E-6</v>
      </c>
    </row>
    <row r="42" spans="1:35" ht="18" x14ac:dyDescent="0.4">
      <c r="A42" s="101">
        <v>0</v>
      </c>
      <c r="B42" s="101">
        <v>0</v>
      </c>
      <c r="C42" s="101">
        <v>0</v>
      </c>
      <c r="D42" s="101">
        <v>0</v>
      </c>
      <c r="E42" s="97">
        <v>1</v>
      </c>
      <c r="F42" s="101">
        <v>0</v>
      </c>
      <c r="G42" s="101">
        <v>0</v>
      </c>
      <c r="H42" s="101">
        <v>0</v>
      </c>
      <c r="I42" s="101">
        <v>0</v>
      </c>
      <c r="J42" s="101">
        <v>0</v>
      </c>
      <c r="K42" s="101">
        <v>0</v>
      </c>
      <c r="L42" s="97">
        <v>1</v>
      </c>
      <c r="M42" s="101">
        <v>0</v>
      </c>
      <c r="N42" s="101">
        <v>0</v>
      </c>
      <c r="O42" s="101">
        <v>0</v>
      </c>
      <c r="P42" s="101">
        <v>0</v>
      </c>
      <c r="Q42" s="101">
        <v>0</v>
      </c>
      <c r="R42" s="101">
        <v>0</v>
      </c>
      <c r="S42" s="97">
        <v>1</v>
      </c>
      <c r="T42" s="101">
        <v>0</v>
      </c>
      <c r="U42" s="101">
        <v>0</v>
      </c>
      <c r="V42" s="101">
        <v>0</v>
      </c>
      <c r="W42" s="101">
        <v>0</v>
      </c>
      <c r="X42" s="101">
        <v>0</v>
      </c>
      <c r="Y42" s="101">
        <v>0</v>
      </c>
      <c r="Z42" s="97">
        <v>1</v>
      </c>
      <c r="AA42" s="101">
        <v>0</v>
      </c>
      <c r="AB42" s="101">
        <v>0</v>
      </c>
      <c r="AC42" s="96" t="s">
        <v>332</v>
      </c>
      <c r="AD42" s="99">
        <v>9.0452196096254113E-4</v>
      </c>
      <c r="AE42" s="101">
        <v>0</v>
      </c>
      <c r="AF42" s="99">
        <v>9.0452196096254113E-4</v>
      </c>
      <c r="AG42" s="98">
        <v>0.9999999037751155</v>
      </c>
      <c r="AH42" s="97">
        <v>1</v>
      </c>
      <c r="AI42" s="99">
        <v>1.4302182850030205E-6</v>
      </c>
    </row>
    <row r="43" spans="1:35" ht="18" x14ac:dyDescent="0.4">
      <c r="A43" s="101">
        <v>0</v>
      </c>
      <c r="B43" s="101">
        <v>0</v>
      </c>
      <c r="C43" s="101">
        <v>0</v>
      </c>
      <c r="D43" s="101">
        <v>0</v>
      </c>
      <c r="E43" s="97">
        <v>1</v>
      </c>
      <c r="F43" s="101">
        <v>0</v>
      </c>
      <c r="G43" s="101">
        <v>0</v>
      </c>
      <c r="H43" s="101">
        <v>0</v>
      </c>
      <c r="I43" s="101">
        <v>0</v>
      </c>
      <c r="J43" s="101">
        <v>0</v>
      </c>
      <c r="K43" s="101">
        <v>0</v>
      </c>
      <c r="L43" s="97">
        <v>1</v>
      </c>
      <c r="M43" s="101">
        <v>0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97">
        <v>1</v>
      </c>
      <c r="T43" s="101">
        <v>0</v>
      </c>
      <c r="U43" s="101">
        <v>0</v>
      </c>
      <c r="V43" s="101">
        <v>0</v>
      </c>
      <c r="W43" s="101">
        <v>0</v>
      </c>
      <c r="X43" s="101">
        <v>0</v>
      </c>
      <c r="Y43" s="101">
        <v>0</v>
      </c>
      <c r="Z43" s="97">
        <v>1</v>
      </c>
      <c r="AA43" s="101">
        <v>0</v>
      </c>
      <c r="AB43" s="101">
        <v>0</v>
      </c>
      <c r="AC43" s="96" t="s">
        <v>334</v>
      </c>
      <c r="AD43" s="99">
        <v>5.6903149669864217E-5</v>
      </c>
      <c r="AE43" s="101">
        <v>0</v>
      </c>
      <c r="AF43" s="99">
        <v>5.6903149669864217E-5</v>
      </c>
      <c r="AG43" s="98">
        <v>0.999999993749631</v>
      </c>
      <c r="AH43" s="97">
        <v>1</v>
      </c>
      <c r="AI43" s="99">
        <v>8.9974515428568718E-8</v>
      </c>
    </row>
    <row r="44" spans="1:35" ht="18" x14ac:dyDescent="0.4">
      <c r="A44" s="101">
        <v>0</v>
      </c>
      <c r="B44" s="101">
        <v>0</v>
      </c>
      <c r="C44" s="101">
        <v>0</v>
      </c>
      <c r="D44" s="101">
        <v>0</v>
      </c>
      <c r="E44" s="97">
        <v>1</v>
      </c>
      <c r="F44" s="101">
        <v>0</v>
      </c>
      <c r="G44" s="101">
        <v>0</v>
      </c>
      <c r="H44" s="101">
        <v>0</v>
      </c>
      <c r="I44" s="101">
        <v>0</v>
      </c>
      <c r="J44" s="101">
        <v>0</v>
      </c>
      <c r="K44" s="101">
        <v>0</v>
      </c>
      <c r="L44" s="97">
        <v>1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97">
        <v>1</v>
      </c>
      <c r="T44" s="101">
        <v>0</v>
      </c>
      <c r="U44" s="101">
        <v>0</v>
      </c>
      <c r="V44" s="101">
        <v>0</v>
      </c>
      <c r="W44" s="101">
        <v>0</v>
      </c>
      <c r="X44" s="101">
        <v>0</v>
      </c>
      <c r="Y44" s="101">
        <v>0</v>
      </c>
      <c r="Z44" s="97">
        <v>1</v>
      </c>
      <c r="AA44" s="101">
        <v>0</v>
      </c>
      <c r="AB44" s="101">
        <v>0</v>
      </c>
      <c r="AC44" s="96" t="s">
        <v>224</v>
      </c>
      <c r="AD44" s="99">
        <v>3.4282385792042585E-6</v>
      </c>
      <c r="AE44" s="99">
        <v>3.4282385792042585E-6</v>
      </c>
      <c r="AF44" s="101">
        <v>0</v>
      </c>
      <c r="AG44" s="98">
        <v>0.9999999991703169</v>
      </c>
      <c r="AH44" s="101">
        <v>0</v>
      </c>
      <c r="AI44" s="101">
        <v>0</v>
      </c>
    </row>
    <row r="45" spans="1:35" ht="18" x14ac:dyDescent="0.4">
      <c r="A45" s="101">
        <v>0</v>
      </c>
      <c r="B45" s="101">
        <v>0</v>
      </c>
      <c r="C45" s="101">
        <v>0</v>
      </c>
      <c r="D45" s="101">
        <v>0</v>
      </c>
      <c r="E45" s="97">
        <v>1</v>
      </c>
      <c r="F45" s="101">
        <v>0</v>
      </c>
      <c r="G45" s="101">
        <v>0</v>
      </c>
      <c r="H45" s="101">
        <v>0</v>
      </c>
      <c r="I45" s="101">
        <v>0</v>
      </c>
      <c r="J45" s="101">
        <v>0</v>
      </c>
      <c r="K45" s="101">
        <v>0</v>
      </c>
      <c r="L45" s="97">
        <v>1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97">
        <v>1</v>
      </c>
      <c r="T45" s="101">
        <v>0</v>
      </c>
      <c r="U45" s="101">
        <v>0</v>
      </c>
      <c r="V45" s="101">
        <v>0</v>
      </c>
      <c r="W45" s="101">
        <v>0</v>
      </c>
      <c r="X45" s="101">
        <v>0</v>
      </c>
      <c r="Y45" s="101">
        <v>0</v>
      </c>
      <c r="Z45" s="97">
        <v>1</v>
      </c>
      <c r="AA45" s="101">
        <v>0</v>
      </c>
      <c r="AB45" s="101">
        <v>0</v>
      </c>
      <c r="AC45" s="96" t="s">
        <v>218</v>
      </c>
      <c r="AD45" s="99">
        <v>4.8724603650426899E-7</v>
      </c>
      <c r="AE45" s="99">
        <v>4.8724603650426899E-7</v>
      </c>
      <c r="AF45" s="101">
        <v>0</v>
      </c>
      <c r="AG45" s="98">
        <v>0.99999999994074384</v>
      </c>
      <c r="AH45" s="101">
        <v>0</v>
      </c>
      <c r="AI45" s="101">
        <v>0</v>
      </c>
    </row>
    <row r="46" spans="1:35" ht="18" x14ac:dyDescent="0.4">
      <c r="A46" s="101">
        <v>0</v>
      </c>
      <c r="B46" s="101">
        <v>0</v>
      </c>
      <c r="C46" s="101">
        <v>0</v>
      </c>
      <c r="D46" s="101">
        <v>0</v>
      </c>
      <c r="E46" s="97">
        <v>1</v>
      </c>
      <c r="F46" s="101">
        <v>0</v>
      </c>
      <c r="G46" s="101">
        <v>0</v>
      </c>
      <c r="H46" s="101">
        <v>0</v>
      </c>
      <c r="I46" s="101">
        <v>0</v>
      </c>
      <c r="J46" s="101">
        <v>0</v>
      </c>
      <c r="K46" s="101">
        <v>0</v>
      </c>
      <c r="L46" s="97">
        <v>1</v>
      </c>
      <c r="M46" s="101">
        <v>0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97">
        <v>1</v>
      </c>
      <c r="T46" s="101">
        <v>0</v>
      </c>
      <c r="U46" s="101">
        <v>0</v>
      </c>
      <c r="V46" s="101">
        <v>0</v>
      </c>
      <c r="W46" s="101">
        <v>0</v>
      </c>
      <c r="X46" s="101">
        <v>0</v>
      </c>
      <c r="Y46" s="101">
        <v>0</v>
      </c>
      <c r="Z46" s="97">
        <v>1</v>
      </c>
      <c r="AA46" s="101">
        <v>0</v>
      </c>
      <c r="AB46" s="101">
        <v>0</v>
      </c>
      <c r="AC46" s="96" t="s">
        <v>234</v>
      </c>
      <c r="AD46" s="99">
        <v>3.7475741017279562E-8</v>
      </c>
      <c r="AE46" s="99">
        <v>3.7475741017279562E-8</v>
      </c>
      <c r="AF46" s="101">
        <v>0</v>
      </c>
      <c r="AG46" s="97">
        <v>1</v>
      </c>
      <c r="AH46" s="101">
        <v>0</v>
      </c>
      <c r="AI46" s="101">
        <v>0</v>
      </c>
    </row>
    <row r="47" spans="1:35" ht="36" x14ac:dyDescent="0.4">
      <c r="A47" s="101">
        <v>0</v>
      </c>
      <c r="B47" s="101">
        <v>0</v>
      </c>
      <c r="C47" s="101">
        <v>0</v>
      </c>
      <c r="D47" s="101">
        <v>0</v>
      </c>
      <c r="E47" s="97">
        <v>1</v>
      </c>
      <c r="F47" s="101">
        <v>0</v>
      </c>
      <c r="G47" s="101">
        <v>0</v>
      </c>
      <c r="H47" s="101">
        <v>0</v>
      </c>
      <c r="I47" s="101">
        <v>0</v>
      </c>
      <c r="J47" s="101">
        <v>0</v>
      </c>
      <c r="K47" s="101">
        <v>0</v>
      </c>
      <c r="L47" s="97">
        <v>1</v>
      </c>
      <c r="M47" s="101">
        <v>0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97">
        <v>1</v>
      </c>
      <c r="T47" s="101">
        <v>0</v>
      </c>
      <c r="U47" s="101">
        <v>0</v>
      </c>
      <c r="V47" s="99" t="s">
        <v>308</v>
      </c>
      <c r="W47" s="101">
        <v>0</v>
      </c>
      <c r="X47" s="101">
        <v>0</v>
      </c>
      <c r="Y47" s="101">
        <v>0</v>
      </c>
      <c r="Z47" s="97">
        <v>1</v>
      </c>
      <c r="AA47" s="101">
        <v>0</v>
      </c>
      <c r="AB47" s="101">
        <v>0</v>
      </c>
      <c r="AC47" s="96" t="s">
        <v>242</v>
      </c>
      <c r="AD47" s="101">
        <v>0</v>
      </c>
      <c r="AE47" s="101">
        <v>0</v>
      </c>
      <c r="AF47" s="101">
        <v>0</v>
      </c>
      <c r="AG47" s="97">
        <v>1</v>
      </c>
      <c r="AH47" s="101">
        <v>0</v>
      </c>
      <c r="AI47" s="101">
        <v>0</v>
      </c>
    </row>
    <row r="48" spans="1:35" ht="36" x14ac:dyDescent="0.4">
      <c r="A48" s="101">
        <v>0</v>
      </c>
      <c r="B48" s="101">
        <v>0</v>
      </c>
      <c r="C48" s="101">
        <v>0</v>
      </c>
      <c r="D48" s="101">
        <v>0</v>
      </c>
      <c r="E48" s="97">
        <v>1</v>
      </c>
      <c r="F48" s="101">
        <v>0</v>
      </c>
      <c r="G48" s="101">
        <v>0</v>
      </c>
      <c r="H48" s="99" t="s">
        <v>308</v>
      </c>
      <c r="I48" s="101">
        <v>0</v>
      </c>
      <c r="J48" s="101">
        <v>0</v>
      </c>
      <c r="K48" s="101">
        <v>0</v>
      </c>
      <c r="L48" s="97">
        <v>1</v>
      </c>
      <c r="M48" s="101">
        <v>0</v>
      </c>
      <c r="N48" s="101">
        <v>0</v>
      </c>
      <c r="O48" s="101">
        <v>0</v>
      </c>
      <c r="P48" s="101">
        <v>0</v>
      </c>
      <c r="Q48" s="101">
        <v>0</v>
      </c>
      <c r="R48" s="101">
        <v>0</v>
      </c>
      <c r="S48" s="97">
        <v>1</v>
      </c>
      <c r="T48" s="101">
        <v>0</v>
      </c>
      <c r="U48" s="101">
        <v>0</v>
      </c>
      <c r="V48" s="96" t="s">
        <v>318</v>
      </c>
      <c r="W48" s="101">
        <v>0</v>
      </c>
      <c r="X48" s="101">
        <v>0</v>
      </c>
      <c r="Y48" s="101">
        <v>0</v>
      </c>
      <c r="Z48" s="97">
        <v>1</v>
      </c>
      <c r="AA48" s="101">
        <v>0</v>
      </c>
      <c r="AB48" s="101">
        <v>0</v>
      </c>
      <c r="AC48" s="96" t="s">
        <v>248</v>
      </c>
      <c r="AD48" s="101">
        <v>0</v>
      </c>
      <c r="AE48" s="101">
        <v>0</v>
      </c>
      <c r="AF48" s="101">
        <v>0</v>
      </c>
      <c r="AG48" s="97">
        <v>1</v>
      </c>
      <c r="AH48" s="101">
        <v>0</v>
      </c>
      <c r="AI48" s="101">
        <v>0</v>
      </c>
    </row>
    <row r="49" spans="1:35" ht="18" x14ac:dyDescent="0.4">
      <c r="A49" s="101">
        <v>0</v>
      </c>
      <c r="B49" s="101">
        <v>0</v>
      </c>
      <c r="C49" s="101">
        <v>0</v>
      </c>
      <c r="D49" s="101">
        <v>0</v>
      </c>
      <c r="E49" s="97">
        <v>1</v>
      </c>
      <c r="F49" s="101">
        <v>0</v>
      </c>
      <c r="G49" s="101">
        <v>0</v>
      </c>
      <c r="H49" s="96" t="s">
        <v>318</v>
      </c>
      <c r="I49" s="101">
        <v>0</v>
      </c>
      <c r="J49" s="101">
        <v>0</v>
      </c>
      <c r="K49" s="101">
        <v>0</v>
      </c>
      <c r="L49" s="97">
        <v>1</v>
      </c>
      <c r="M49" s="101">
        <v>0</v>
      </c>
      <c r="N49" s="101">
        <v>0</v>
      </c>
      <c r="O49" s="101">
        <v>0</v>
      </c>
      <c r="P49" s="101">
        <v>0</v>
      </c>
      <c r="Q49" s="101">
        <v>0</v>
      </c>
      <c r="R49" s="101">
        <v>0</v>
      </c>
      <c r="S49" s="97">
        <v>1</v>
      </c>
      <c r="T49" s="101">
        <v>0</v>
      </c>
      <c r="U49" s="101">
        <v>0</v>
      </c>
      <c r="V49" s="96" t="s">
        <v>278</v>
      </c>
      <c r="W49" s="101">
        <v>0</v>
      </c>
      <c r="X49" s="101">
        <v>0</v>
      </c>
      <c r="Y49" s="101">
        <v>0</v>
      </c>
      <c r="Z49" s="97">
        <v>1</v>
      </c>
      <c r="AA49" s="101">
        <v>0</v>
      </c>
      <c r="AB49" s="101">
        <v>0</v>
      </c>
      <c r="AC49" s="96" t="s">
        <v>255</v>
      </c>
      <c r="AD49" s="101">
        <v>0</v>
      </c>
      <c r="AE49" s="101">
        <v>0</v>
      </c>
      <c r="AF49" s="101">
        <v>0</v>
      </c>
      <c r="AG49" s="97">
        <v>1</v>
      </c>
      <c r="AH49" s="101">
        <v>0</v>
      </c>
      <c r="AI49" s="101">
        <v>0</v>
      </c>
    </row>
    <row r="50" spans="1:35" ht="36" x14ac:dyDescent="0.4">
      <c r="A50" s="99" t="s">
        <v>308</v>
      </c>
      <c r="B50" s="101">
        <v>0</v>
      </c>
      <c r="C50" s="101">
        <v>0</v>
      </c>
      <c r="D50" s="101">
        <v>0</v>
      </c>
      <c r="E50" s="97">
        <v>1</v>
      </c>
      <c r="F50" s="101">
        <v>0</v>
      </c>
      <c r="G50" s="101">
        <v>0</v>
      </c>
      <c r="H50" s="96" t="s">
        <v>278</v>
      </c>
      <c r="I50" s="101">
        <v>0</v>
      </c>
      <c r="J50" s="101">
        <v>0</v>
      </c>
      <c r="K50" s="101">
        <v>0</v>
      </c>
      <c r="L50" s="97">
        <v>1</v>
      </c>
      <c r="M50" s="101">
        <v>0</v>
      </c>
      <c r="N50" s="101">
        <v>0</v>
      </c>
      <c r="O50" s="101">
        <v>0</v>
      </c>
      <c r="P50" s="101">
        <v>0</v>
      </c>
      <c r="Q50" s="101">
        <v>0</v>
      </c>
      <c r="R50" s="101">
        <v>0</v>
      </c>
      <c r="S50" s="97">
        <v>1</v>
      </c>
      <c r="T50" s="101">
        <v>0</v>
      </c>
      <c r="U50" s="101">
        <v>0</v>
      </c>
      <c r="V50" s="96" t="s">
        <v>321</v>
      </c>
      <c r="W50" s="101">
        <v>0</v>
      </c>
      <c r="X50" s="101">
        <v>0</v>
      </c>
      <c r="Y50" s="101">
        <v>0</v>
      </c>
      <c r="Z50" s="97">
        <v>1</v>
      </c>
      <c r="AA50" s="101">
        <v>0</v>
      </c>
      <c r="AB50" s="101">
        <v>0</v>
      </c>
      <c r="AC50" s="96" t="s">
        <v>261</v>
      </c>
      <c r="AD50" s="101">
        <v>0</v>
      </c>
      <c r="AE50" s="101">
        <v>0</v>
      </c>
      <c r="AF50" s="101">
        <v>0</v>
      </c>
      <c r="AG50" s="97">
        <v>1</v>
      </c>
      <c r="AH50" s="101">
        <v>0</v>
      </c>
      <c r="AI50" s="101">
        <v>0</v>
      </c>
    </row>
    <row r="51" spans="1:35" ht="36" x14ac:dyDescent="0.4">
      <c r="A51" s="96" t="s">
        <v>318</v>
      </c>
      <c r="B51" s="101">
        <v>0</v>
      </c>
      <c r="C51" s="101">
        <v>0</v>
      </c>
      <c r="D51" s="101">
        <v>0</v>
      </c>
      <c r="E51" s="97">
        <v>1</v>
      </c>
      <c r="F51" s="101">
        <v>0</v>
      </c>
      <c r="G51" s="101">
        <v>0</v>
      </c>
      <c r="H51" s="96" t="s">
        <v>321</v>
      </c>
      <c r="I51" s="101">
        <v>0</v>
      </c>
      <c r="J51" s="101">
        <v>0</v>
      </c>
      <c r="K51" s="101">
        <v>0</v>
      </c>
      <c r="L51" s="97">
        <v>1</v>
      </c>
      <c r="M51" s="101">
        <v>0</v>
      </c>
      <c r="N51" s="101">
        <v>0</v>
      </c>
      <c r="O51" s="101">
        <v>0</v>
      </c>
      <c r="P51" s="101">
        <v>0</v>
      </c>
      <c r="Q51" s="101">
        <v>0</v>
      </c>
      <c r="R51" s="101">
        <v>0</v>
      </c>
      <c r="S51" s="97">
        <v>1</v>
      </c>
      <c r="T51" s="101">
        <v>0</v>
      </c>
      <c r="U51" s="101">
        <v>0</v>
      </c>
      <c r="V51" s="96" t="s">
        <v>330</v>
      </c>
      <c r="W51" s="101">
        <v>0</v>
      </c>
      <c r="X51" s="101">
        <v>0</v>
      </c>
      <c r="Y51" s="101">
        <v>0</v>
      </c>
      <c r="Z51" s="97">
        <v>1</v>
      </c>
      <c r="AA51" s="101">
        <v>0</v>
      </c>
      <c r="AB51" s="101">
        <v>0</v>
      </c>
      <c r="AC51" s="96" t="s">
        <v>237</v>
      </c>
      <c r="AD51" s="101">
        <v>0</v>
      </c>
      <c r="AE51" s="101">
        <v>0</v>
      </c>
      <c r="AF51" s="101">
        <v>0</v>
      </c>
      <c r="AG51" s="97">
        <v>1</v>
      </c>
      <c r="AH51" s="101">
        <v>0</v>
      </c>
      <c r="AI51" s="101">
        <v>0</v>
      </c>
    </row>
    <row r="52" spans="1:35" ht="36" x14ac:dyDescent="0.4">
      <c r="A52" s="96" t="s">
        <v>278</v>
      </c>
      <c r="B52" s="101">
        <v>0</v>
      </c>
      <c r="C52" s="101">
        <v>0</v>
      </c>
      <c r="D52" s="101">
        <v>0</v>
      </c>
      <c r="E52" s="97">
        <v>1</v>
      </c>
      <c r="F52" s="101">
        <v>0</v>
      </c>
      <c r="G52" s="101">
        <v>0</v>
      </c>
      <c r="H52" s="96" t="s">
        <v>330</v>
      </c>
      <c r="I52" s="101">
        <v>0</v>
      </c>
      <c r="J52" s="101">
        <v>0</v>
      </c>
      <c r="K52" s="101">
        <v>0</v>
      </c>
      <c r="L52" s="97">
        <v>1</v>
      </c>
      <c r="M52" s="101">
        <v>0</v>
      </c>
      <c r="N52" s="101">
        <v>0</v>
      </c>
      <c r="O52" s="99" t="s">
        <v>308</v>
      </c>
      <c r="P52" s="101">
        <v>0</v>
      </c>
      <c r="Q52" s="101">
        <v>0</v>
      </c>
      <c r="R52" s="101">
        <v>0</v>
      </c>
      <c r="S52" s="97">
        <v>1</v>
      </c>
      <c r="T52" s="101">
        <v>0</v>
      </c>
      <c r="U52" s="101">
        <v>0</v>
      </c>
      <c r="V52" s="96" t="s">
        <v>232</v>
      </c>
      <c r="W52" s="101">
        <v>0</v>
      </c>
      <c r="X52" s="101">
        <v>0</v>
      </c>
      <c r="Y52" s="101">
        <v>0</v>
      </c>
      <c r="Z52" s="97">
        <v>1</v>
      </c>
      <c r="AA52" s="101">
        <v>0</v>
      </c>
      <c r="AB52" s="101">
        <v>0</v>
      </c>
      <c r="AC52" s="96" t="s">
        <v>268</v>
      </c>
      <c r="AD52" s="101">
        <v>0</v>
      </c>
      <c r="AE52" s="101">
        <v>0</v>
      </c>
      <c r="AF52" s="101">
        <v>0</v>
      </c>
      <c r="AG52" s="97">
        <v>1</v>
      </c>
      <c r="AH52" s="101">
        <v>0</v>
      </c>
      <c r="AI52" s="101">
        <v>0</v>
      </c>
    </row>
    <row r="53" spans="1:35" ht="54" x14ac:dyDescent="0.4">
      <c r="A53" s="96" t="s">
        <v>321</v>
      </c>
      <c r="B53" s="101">
        <v>0</v>
      </c>
      <c r="C53" s="101">
        <v>0</v>
      </c>
      <c r="D53" s="101">
        <v>0</v>
      </c>
      <c r="E53" s="97">
        <v>1</v>
      </c>
      <c r="F53" s="101">
        <v>0</v>
      </c>
      <c r="G53" s="101">
        <v>0</v>
      </c>
      <c r="H53" s="96" t="s">
        <v>335</v>
      </c>
      <c r="I53" s="101">
        <v>0</v>
      </c>
      <c r="J53" s="101">
        <v>0</v>
      </c>
      <c r="K53" s="101">
        <v>0</v>
      </c>
      <c r="L53" s="97">
        <v>1</v>
      </c>
      <c r="M53" s="101">
        <v>0</v>
      </c>
      <c r="N53" s="101">
        <v>0</v>
      </c>
      <c r="O53" s="96" t="s">
        <v>318</v>
      </c>
      <c r="P53" s="101">
        <v>0</v>
      </c>
      <c r="Q53" s="101">
        <v>0</v>
      </c>
      <c r="R53" s="101">
        <v>0</v>
      </c>
      <c r="S53" s="97">
        <v>1</v>
      </c>
      <c r="T53" s="101">
        <v>0</v>
      </c>
      <c r="U53" s="101">
        <v>0</v>
      </c>
      <c r="V53" s="96" t="s">
        <v>335</v>
      </c>
      <c r="W53" s="101">
        <v>0</v>
      </c>
      <c r="X53" s="101">
        <v>0</v>
      </c>
      <c r="Y53" s="101">
        <v>0</v>
      </c>
      <c r="Z53" s="97">
        <v>1</v>
      </c>
      <c r="AA53" s="101">
        <v>0</v>
      </c>
      <c r="AB53" s="101">
        <v>0</v>
      </c>
      <c r="AC53" s="96" t="s">
        <v>221</v>
      </c>
      <c r="AD53" s="101">
        <v>0</v>
      </c>
      <c r="AE53" s="101">
        <v>0</v>
      </c>
      <c r="AF53" s="101">
        <v>0</v>
      </c>
      <c r="AG53" s="97">
        <v>1</v>
      </c>
      <c r="AH53" s="101">
        <v>0</v>
      </c>
      <c r="AI53" s="101">
        <v>0</v>
      </c>
    </row>
    <row r="54" spans="1:35" ht="36" x14ac:dyDescent="0.4">
      <c r="A54" s="96" t="s">
        <v>330</v>
      </c>
      <c r="B54" s="101">
        <v>0</v>
      </c>
      <c r="C54" s="101">
        <v>0</v>
      </c>
      <c r="D54" s="101">
        <v>0</v>
      </c>
      <c r="E54" s="97">
        <v>1</v>
      </c>
      <c r="F54" s="101">
        <v>0</v>
      </c>
      <c r="G54" s="101">
        <v>0</v>
      </c>
      <c r="H54" s="96" t="s">
        <v>287</v>
      </c>
      <c r="I54" s="101">
        <v>0</v>
      </c>
      <c r="J54" s="101">
        <v>0</v>
      </c>
      <c r="K54" s="101">
        <v>0</v>
      </c>
      <c r="L54" s="97">
        <v>1</v>
      </c>
      <c r="M54" s="101">
        <v>0</v>
      </c>
      <c r="N54" s="101">
        <v>0</v>
      </c>
      <c r="O54" s="96" t="s">
        <v>278</v>
      </c>
      <c r="P54" s="101">
        <v>0</v>
      </c>
      <c r="Q54" s="101">
        <v>0</v>
      </c>
      <c r="R54" s="101">
        <v>0</v>
      </c>
      <c r="S54" s="97">
        <v>1</v>
      </c>
      <c r="T54" s="101">
        <v>0</v>
      </c>
      <c r="U54" s="101">
        <v>0</v>
      </c>
      <c r="V54" s="96" t="s">
        <v>287</v>
      </c>
      <c r="W54" s="101">
        <v>0</v>
      </c>
      <c r="X54" s="101">
        <v>0</v>
      </c>
      <c r="Y54" s="101">
        <v>0</v>
      </c>
      <c r="Z54" s="97">
        <v>1</v>
      </c>
      <c r="AA54" s="101">
        <v>0</v>
      </c>
      <c r="AB54" s="101">
        <v>0</v>
      </c>
      <c r="AC54" s="96" t="s">
        <v>227</v>
      </c>
      <c r="AD54" s="101">
        <v>0</v>
      </c>
      <c r="AE54" s="101">
        <v>0</v>
      </c>
      <c r="AF54" s="101">
        <v>0</v>
      </c>
      <c r="AG54" s="97">
        <v>1</v>
      </c>
      <c r="AH54" s="101">
        <v>0</v>
      </c>
      <c r="AI54" s="101">
        <v>0</v>
      </c>
    </row>
    <row r="55" spans="1:35" ht="36" x14ac:dyDescent="0.4">
      <c r="A55" s="96" t="s">
        <v>232</v>
      </c>
      <c r="B55" s="101">
        <v>0</v>
      </c>
      <c r="C55" s="101">
        <v>0</v>
      </c>
      <c r="D55" s="101">
        <v>0</v>
      </c>
      <c r="E55" s="97">
        <v>1</v>
      </c>
      <c r="F55" s="101">
        <v>0</v>
      </c>
      <c r="G55" s="101">
        <v>0</v>
      </c>
      <c r="H55" s="96" t="s">
        <v>249</v>
      </c>
      <c r="I55" s="101">
        <v>0</v>
      </c>
      <c r="J55" s="101">
        <v>0</v>
      </c>
      <c r="K55" s="101">
        <v>0</v>
      </c>
      <c r="L55" s="97">
        <v>1</v>
      </c>
      <c r="M55" s="101">
        <v>0</v>
      </c>
      <c r="N55" s="101">
        <v>0</v>
      </c>
      <c r="O55" s="96" t="s">
        <v>321</v>
      </c>
      <c r="P55" s="101">
        <v>0</v>
      </c>
      <c r="Q55" s="101">
        <v>0</v>
      </c>
      <c r="R55" s="101">
        <v>0</v>
      </c>
      <c r="S55" s="97">
        <v>1</v>
      </c>
      <c r="T55" s="101">
        <v>0</v>
      </c>
      <c r="U55" s="101">
        <v>0</v>
      </c>
      <c r="V55" s="96" t="s">
        <v>249</v>
      </c>
      <c r="W55" s="101">
        <v>0</v>
      </c>
      <c r="X55" s="101">
        <v>0</v>
      </c>
      <c r="Y55" s="101">
        <v>0</v>
      </c>
      <c r="Z55" s="97">
        <v>1</v>
      </c>
      <c r="AA55" s="101">
        <v>0</v>
      </c>
      <c r="AB55" s="101">
        <v>0</v>
      </c>
      <c r="AC55" s="96" t="s">
        <v>276</v>
      </c>
      <c r="AD55" s="101">
        <v>0</v>
      </c>
      <c r="AE55" s="101">
        <v>0</v>
      </c>
      <c r="AF55" s="101">
        <v>0</v>
      </c>
      <c r="AG55" s="97">
        <v>1</v>
      </c>
      <c r="AH55" s="101">
        <v>0</v>
      </c>
      <c r="AI55" s="101">
        <v>0</v>
      </c>
    </row>
    <row r="56" spans="1:35" ht="36" x14ac:dyDescent="0.4">
      <c r="A56" s="96" t="s">
        <v>335</v>
      </c>
      <c r="B56" s="101">
        <v>0</v>
      </c>
      <c r="C56" s="101">
        <v>0</v>
      </c>
      <c r="D56" s="101">
        <v>0</v>
      </c>
      <c r="E56" s="97">
        <v>1</v>
      </c>
      <c r="F56" s="101">
        <v>0</v>
      </c>
      <c r="G56" s="101">
        <v>0</v>
      </c>
      <c r="H56" s="96" t="s">
        <v>302</v>
      </c>
      <c r="I56" s="101">
        <v>0</v>
      </c>
      <c r="J56" s="101">
        <v>0</v>
      </c>
      <c r="K56" s="101">
        <v>0</v>
      </c>
      <c r="L56" s="97">
        <v>1</v>
      </c>
      <c r="M56" s="101">
        <v>0</v>
      </c>
      <c r="N56" s="101">
        <v>0</v>
      </c>
      <c r="O56" s="96" t="s">
        <v>330</v>
      </c>
      <c r="P56" s="101">
        <v>0</v>
      </c>
      <c r="Q56" s="101">
        <v>0</v>
      </c>
      <c r="R56" s="101">
        <v>0</v>
      </c>
      <c r="S56" s="97">
        <v>1</v>
      </c>
      <c r="T56" s="101">
        <v>0</v>
      </c>
      <c r="U56" s="101">
        <v>0</v>
      </c>
      <c r="V56" s="96" t="s">
        <v>302</v>
      </c>
      <c r="W56" s="101">
        <v>0</v>
      </c>
      <c r="X56" s="101">
        <v>0</v>
      </c>
      <c r="Y56" s="101">
        <v>0</v>
      </c>
      <c r="Z56" s="97">
        <v>1</v>
      </c>
      <c r="AA56" s="101">
        <v>0</v>
      </c>
      <c r="AB56" s="101">
        <v>0</v>
      </c>
      <c r="AC56" s="96" t="s">
        <v>280</v>
      </c>
      <c r="AD56" s="101">
        <v>0</v>
      </c>
      <c r="AE56" s="101">
        <v>0</v>
      </c>
      <c r="AF56" s="101">
        <v>0</v>
      </c>
      <c r="AG56" s="97">
        <v>1</v>
      </c>
      <c r="AH56" s="101">
        <v>0</v>
      </c>
      <c r="AI56" s="101">
        <v>0</v>
      </c>
    </row>
    <row r="57" spans="1:35" ht="36" x14ac:dyDescent="0.4">
      <c r="A57" s="96" t="s">
        <v>287</v>
      </c>
      <c r="B57" s="101">
        <v>0</v>
      </c>
      <c r="C57" s="101">
        <v>0</v>
      </c>
      <c r="D57" s="101">
        <v>0</v>
      </c>
      <c r="E57" s="97">
        <v>1</v>
      </c>
      <c r="F57" s="101">
        <v>0</v>
      </c>
      <c r="G57" s="101">
        <v>0</v>
      </c>
      <c r="H57" s="96" t="s">
        <v>336</v>
      </c>
      <c r="I57" s="101">
        <v>0</v>
      </c>
      <c r="J57" s="101">
        <v>0</v>
      </c>
      <c r="K57" s="101">
        <v>0</v>
      </c>
      <c r="L57" s="97">
        <v>1</v>
      </c>
      <c r="M57" s="101">
        <v>0</v>
      </c>
      <c r="N57" s="101">
        <v>0</v>
      </c>
      <c r="O57" s="96" t="s">
        <v>335</v>
      </c>
      <c r="P57" s="101">
        <v>0</v>
      </c>
      <c r="Q57" s="101">
        <v>0</v>
      </c>
      <c r="R57" s="101">
        <v>0</v>
      </c>
      <c r="S57" s="97">
        <v>1</v>
      </c>
      <c r="T57" s="101">
        <v>0</v>
      </c>
      <c r="U57" s="101">
        <v>0</v>
      </c>
      <c r="V57" s="96" t="s">
        <v>336</v>
      </c>
      <c r="W57" s="101">
        <v>0</v>
      </c>
      <c r="X57" s="101">
        <v>0</v>
      </c>
      <c r="Y57" s="101">
        <v>0</v>
      </c>
      <c r="Z57" s="97">
        <v>1</v>
      </c>
      <c r="AA57" s="101">
        <v>0</v>
      </c>
      <c r="AB57" s="101">
        <v>0</v>
      </c>
      <c r="AC57" s="96" t="s">
        <v>285</v>
      </c>
      <c r="AD57" s="101">
        <v>0</v>
      </c>
      <c r="AE57" s="101">
        <v>0</v>
      </c>
      <c r="AF57" s="101">
        <v>0</v>
      </c>
      <c r="AG57" s="97">
        <v>1</v>
      </c>
      <c r="AH57" s="101">
        <v>0</v>
      </c>
      <c r="AI57" s="101">
        <v>0</v>
      </c>
    </row>
    <row r="58" spans="1:35" ht="36" x14ac:dyDescent="0.4">
      <c r="A58" s="96" t="s">
        <v>249</v>
      </c>
      <c r="B58" s="101">
        <v>0</v>
      </c>
      <c r="C58" s="101">
        <v>0</v>
      </c>
      <c r="D58" s="101">
        <v>0</v>
      </c>
      <c r="E58" s="97">
        <v>1</v>
      </c>
      <c r="F58" s="101">
        <v>0</v>
      </c>
      <c r="G58" s="101">
        <v>0</v>
      </c>
      <c r="H58" s="96" t="s">
        <v>326</v>
      </c>
      <c r="I58" s="101">
        <v>0</v>
      </c>
      <c r="J58" s="101">
        <v>0</v>
      </c>
      <c r="K58" s="101">
        <v>0</v>
      </c>
      <c r="L58" s="97">
        <v>1</v>
      </c>
      <c r="M58" s="101">
        <v>0</v>
      </c>
      <c r="N58" s="101">
        <v>0</v>
      </c>
      <c r="O58" s="96" t="s">
        <v>287</v>
      </c>
      <c r="P58" s="101">
        <v>0</v>
      </c>
      <c r="Q58" s="101">
        <v>0</v>
      </c>
      <c r="R58" s="101">
        <v>0</v>
      </c>
      <c r="S58" s="97">
        <v>1</v>
      </c>
      <c r="T58" s="101">
        <v>0</v>
      </c>
      <c r="U58" s="101">
        <v>0</v>
      </c>
      <c r="V58" s="96" t="s">
        <v>326</v>
      </c>
      <c r="W58" s="101">
        <v>0</v>
      </c>
      <c r="X58" s="101">
        <v>0</v>
      </c>
      <c r="Y58" s="101">
        <v>0</v>
      </c>
      <c r="Z58" s="97">
        <v>1</v>
      </c>
      <c r="AA58" s="101">
        <v>0</v>
      </c>
      <c r="AB58" s="101">
        <v>0</v>
      </c>
      <c r="AC58" s="96" t="s">
        <v>289</v>
      </c>
      <c r="AD58" s="101">
        <v>0</v>
      </c>
      <c r="AE58" s="101">
        <v>0</v>
      </c>
      <c r="AF58" s="101">
        <v>0</v>
      </c>
      <c r="AG58" s="97">
        <v>1</v>
      </c>
      <c r="AH58" s="101">
        <v>0</v>
      </c>
      <c r="AI58" s="101">
        <v>0</v>
      </c>
    </row>
    <row r="59" spans="1:35" ht="18" x14ac:dyDescent="0.4">
      <c r="A59" s="96" t="s">
        <v>302</v>
      </c>
      <c r="B59" s="101">
        <v>0</v>
      </c>
      <c r="C59" s="101">
        <v>0</v>
      </c>
      <c r="D59" s="101">
        <v>0</v>
      </c>
      <c r="E59" s="97">
        <v>1</v>
      </c>
      <c r="F59" s="101">
        <v>0</v>
      </c>
      <c r="G59" s="101">
        <v>0</v>
      </c>
      <c r="H59" s="96" t="s">
        <v>309</v>
      </c>
      <c r="I59" s="101">
        <v>0</v>
      </c>
      <c r="J59" s="101">
        <v>0</v>
      </c>
      <c r="K59" s="101">
        <v>0</v>
      </c>
      <c r="L59" s="97">
        <v>1</v>
      </c>
      <c r="M59" s="101">
        <v>0</v>
      </c>
      <c r="N59" s="101">
        <v>0</v>
      </c>
      <c r="O59" s="96" t="s">
        <v>249</v>
      </c>
      <c r="P59" s="101">
        <v>0</v>
      </c>
      <c r="Q59" s="101">
        <v>0</v>
      </c>
      <c r="R59" s="101">
        <v>0</v>
      </c>
      <c r="S59" s="97">
        <v>1</v>
      </c>
      <c r="T59" s="101">
        <v>0</v>
      </c>
      <c r="U59" s="101">
        <v>0</v>
      </c>
      <c r="V59" s="96" t="s">
        <v>309</v>
      </c>
      <c r="W59" s="101">
        <v>0</v>
      </c>
      <c r="X59" s="101">
        <v>0</v>
      </c>
      <c r="Y59" s="101">
        <v>0</v>
      </c>
      <c r="Z59" s="97">
        <v>1</v>
      </c>
      <c r="AA59" s="101">
        <v>0</v>
      </c>
      <c r="AB59" s="101">
        <v>0</v>
      </c>
      <c r="AC59" s="96" t="s">
        <v>294</v>
      </c>
      <c r="AD59" s="101">
        <v>0</v>
      </c>
      <c r="AE59" s="101">
        <v>0</v>
      </c>
      <c r="AF59" s="101">
        <v>0</v>
      </c>
      <c r="AG59" s="97">
        <v>1</v>
      </c>
      <c r="AH59" s="101">
        <v>0</v>
      </c>
      <c r="AI59" s="101">
        <v>0</v>
      </c>
    </row>
    <row r="60" spans="1:35" ht="36" x14ac:dyDescent="0.4">
      <c r="A60" s="96" t="s">
        <v>336</v>
      </c>
      <c r="B60" s="101">
        <v>0</v>
      </c>
      <c r="C60" s="101">
        <v>0</v>
      </c>
      <c r="D60" s="101">
        <v>0</v>
      </c>
      <c r="E60" s="97">
        <v>1</v>
      </c>
      <c r="F60" s="101">
        <v>0</v>
      </c>
      <c r="G60" s="101">
        <v>0</v>
      </c>
      <c r="H60" s="96" t="s">
        <v>282</v>
      </c>
      <c r="I60" s="101">
        <v>0</v>
      </c>
      <c r="J60" s="101">
        <v>0</v>
      </c>
      <c r="K60" s="101">
        <v>0</v>
      </c>
      <c r="L60" s="97">
        <v>1</v>
      </c>
      <c r="M60" s="101">
        <v>0</v>
      </c>
      <c r="N60" s="101">
        <v>0</v>
      </c>
      <c r="O60" s="96" t="s">
        <v>302</v>
      </c>
      <c r="P60" s="101">
        <v>0</v>
      </c>
      <c r="Q60" s="101">
        <v>0</v>
      </c>
      <c r="R60" s="101">
        <v>0</v>
      </c>
      <c r="S60" s="97">
        <v>1</v>
      </c>
      <c r="T60" s="101">
        <v>0</v>
      </c>
      <c r="U60" s="101">
        <v>0</v>
      </c>
      <c r="V60" s="96" t="s">
        <v>282</v>
      </c>
      <c r="W60" s="101">
        <v>0</v>
      </c>
      <c r="X60" s="101">
        <v>0</v>
      </c>
      <c r="Y60" s="101">
        <v>0</v>
      </c>
      <c r="Z60" s="97">
        <v>1</v>
      </c>
      <c r="AA60" s="101">
        <v>0</v>
      </c>
      <c r="AB60" s="101">
        <v>0</v>
      </c>
      <c r="AC60" s="96" t="s">
        <v>297</v>
      </c>
      <c r="AD60" s="101">
        <v>0</v>
      </c>
      <c r="AE60" s="101">
        <v>0</v>
      </c>
      <c r="AF60" s="101">
        <v>0</v>
      </c>
      <c r="AG60" s="97">
        <v>1</v>
      </c>
      <c r="AH60" s="101">
        <v>0</v>
      </c>
      <c r="AI60" s="101">
        <v>0</v>
      </c>
    </row>
    <row r="61" spans="1:35" ht="18" x14ac:dyDescent="0.4">
      <c r="A61" s="96" t="s">
        <v>326</v>
      </c>
      <c r="B61" s="101">
        <v>0</v>
      </c>
      <c r="C61" s="101">
        <v>0</v>
      </c>
      <c r="D61" s="101">
        <v>0</v>
      </c>
      <c r="E61" s="97">
        <v>1</v>
      </c>
      <c r="F61" s="101">
        <v>0</v>
      </c>
      <c r="G61" s="101">
        <v>0</v>
      </c>
      <c r="H61" s="96" t="s">
        <v>215</v>
      </c>
      <c r="I61" s="101">
        <v>0</v>
      </c>
      <c r="J61" s="101">
        <v>0</v>
      </c>
      <c r="K61" s="101">
        <v>0</v>
      </c>
      <c r="L61" s="97">
        <v>1</v>
      </c>
      <c r="M61" s="101">
        <v>0</v>
      </c>
      <c r="N61" s="101">
        <v>0</v>
      </c>
      <c r="O61" s="96" t="s">
        <v>336</v>
      </c>
      <c r="P61" s="101">
        <v>0</v>
      </c>
      <c r="Q61" s="101">
        <v>0</v>
      </c>
      <c r="R61" s="101">
        <v>0</v>
      </c>
      <c r="S61" s="97">
        <v>1</v>
      </c>
      <c r="T61" s="101">
        <v>0</v>
      </c>
      <c r="U61" s="101">
        <v>0</v>
      </c>
      <c r="V61" s="96" t="s">
        <v>215</v>
      </c>
      <c r="W61" s="101">
        <v>0</v>
      </c>
      <c r="X61" s="101">
        <v>0</v>
      </c>
      <c r="Y61" s="101">
        <v>0</v>
      </c>
      <c r="Z61" s="97">
        <v>1</v>
      </c>
      <c r="AA61" s="101">
        <v>0</v>
      </c>
      <c r="AB61" s="101">
        <v>0</v>
      </c>
      <c r="AC61" s="101">
        <v>0</v>
      </c>
      <c r="AD61" s="101">
        <v>0</v>
      </c>
      <c r="AE61" s="101">
        <v>0</v>
      </c>
      <c r="AF61" s="101">
        <v>0</v>
      </c>
      <c r="AG61" s="97">
        <v>1</v>
      </c>
      <c r="AH61" s="101">
        <v>0</v>
      </c>
      <c r="AI61" s="101">
        <v>0</v>
      </c>
    </row>
    <row r="62" spans="1:35" ht="36" x14ac:dyDescent="0.4">
      <c r="A62" s="96" t="s">
        <v>309</v>
      </c>
      <c r="B62" s="101">
        <v>0</v>
      </c>
      <c r="C62" s="101">
        <v>0</v>
      </c>
      <c r="D62" s="101">
        <v>0</v>
      </c>
      <c r="E62" s="97">
        <v>1</v>
      </c>
      <c r="F62" s="101">
        <v>0</v>
      </c>
      <c r="G62" s="101">
        <v>0</v>
      </c>
      <c r="H62" s="96" t="s">
        <v>339</v>
      </c>
      <c r="I62" s="101">
        <v>0</v>
      </c>
      <c r="J62" s="101">
        <v>0</v>
      </c>
      <c r="K62" s="101">
        <v>0</v>
      </c>
      <c r="L62" s="97">
        <v>1</v>
      </c>
      <c r="M62" s="101">
        <v>0</v>
      </c>
      <c r="N62" s="101">
        <v>0</v>
      </c>
      <c r="O62" s="96" t="s">
        <v>326</v>
      </c>
      <c r="P62" s="101">
        <v>0</v>
      </c>
      <c r="Q62" s="101">
        <v>0</v>
      </c>
      <c r="R62" s="101">
        <v>0</v>
      </c>
      <c r="S62" s="97">
        <v>1</v>
      </c>
      <c r="T62" s="101">
        <v>0</v>
      </c>
      <c r="U62" s="101">
        <v>0</v>
      </c>
      <c r="V62" s="96" t="s">
        <v>339</v>
      </c>
      <c r="W62" s="101">
        <v>0</v>
      </c>
      <c r="X62" s="101">
        <v>0</v>
      </c>
      <c r="Y62" s="101">
        <v>0</v>
      </c>
      <c r="Z62" s="97">
        <v>1</v>
      </c>
      <c r="AA62" s="101">
        <v>0</v>
      </c>
      <c r="AB62" s="101">
        <v>0</v>
      </c>
      <c r="AC62" s="101">
        <v>0</v>
      </c>
      <c r="AD62" s="101">
        <v>0</v>
      </c>
      <c r="AE62" s="101">
        <v>0</v>
      </c>
      <c r="AF62" s="101">
        <v>0</v>
      </c>
      <c r="AG62" s="97">
        <v>1</v>
      </c>
      <c r="AH62" s="101">
        <v>0</v>
      </c>
      <c r="AI62" s="101">
        <v>0</v>
      </c>
    </row>
    <row r="63" spans="1:35" ht="18" x14ac:dyDescent="0.4">
      <c r="A63" s="96" t="s">
        <v>282</v>
      </c>
      <c r="B63" s="101">
        <v>0</v>
      </c>
      <c r="C63" s="101">
        <v>0</v>
      </c>
      <c r="D63" s="101">
        <v>0</v>
      </c>
      <c r="E63" s="97">
        <v>1</v>
      </c>
      <c r="F63" s="101">
        <v>0</v>
      </c>
      <c r="G63" s="101">
        <v>0</v>
      </c>
      <c r="H63" s="96" t="s">
        <v>269</v>
      </c>
      <c r="I63" s="101">
        <v>0</v>
      </c>
      <c r="J63" s="101">
        <v>0</v>
      </c>
      <c r="K63" s="101">
        <v>0</v>
      </c>
      <c r="L63" s="97">
        <v>1</v>
      </c>
      <c r="M63" s="101">
        <v>0</v>
      </c>
      <c r="N63" s="101">
        <v>0</v>
      </c>
      <c r="O63" s="96" t="s">
        <v>309</v>
      </c>
      <c r="P63" s="101">
        <v>0</v>
      </c>
      <c r="Q63" s="101">
        <v>0</v>
      </c>
      <c r="R63" s="101">
        <v>0</v>
      </c>
      <c r="S63" s="97">
        <v>1</v>
      </c>
      <c r="T63" s="101">
        <v>0</v>
      </c>
      <c r="U63" s="101">
        <v>0</v>
      </c>
      <c r="V63" s="96" t="s">
        <v>269</v>
      </c>
      <c r="W63" s="101">
        <v>0</v>
      </c>
      <c r="X63" s="101">
        <v>0</v>
      </c>
      <c r="Y63" s="101">
        <v>0</v>
      </c>
      <c r="Z63" s="97">
        <v>1</v>
      </c>
      <c r="AA63" s="101">
        <v>0</v>
      </c>
      <c r="AB63" s="101">
        <v>0</v>
      </c>
      <c r="AC63" s="101">
        <v>0</v>
      </c>
      <c r="AD63" s="101">
        <v>0</v>
      </c>
      <c r="AE63" s="101">
        <v>0</v>
      </c>
      <c r="AF63" s="101">
        <v>0</v>
      </c>
      <c r="AG63" s="97">
        <v>1</v>
      </c>
      <c r="AH63" s="101">
        <v>0</v>
      </c>
      <c r="AI63" s="101">
        <v>0</v>
      </c>
    </row>
    <row r="64" spans="1:35" ht="36" x14ac:dyDescent="0.4">
      <c r="A64" s="96" t="s">
        <v>339</v>
      </c>
      <c r="B64" s="101">
        <v>0</v>
      </c>
      <c r="C64" s="101">
        <v>0</v>
      </c>
      <c r="D64" s="101">
        <v>0</v>
      </c>
      <c r="E64" s="97">
        <v>1</v>
      </c>
      <c r="F64" s="101">
        <v>0</v>
      </c>
      <c r="G64" s="101">
        <v>0</v>
      </c>
      <c r="H64" s="96" t="s">
        <v>247</v>
      </c>
      <c r="I64" s="101">
        <v>0</v>
      </c>
      <c r="J64" s="101">
        <v>0</v>
      </c>
      <c r="K64" s="101">
        <v>0</v>
      </c>
      <c r="L64" s="97">
        <v>1</v>
      </c>
      <c r="M64" s="101">
        <v>0</v>
      </c>
      <c r="N64" s="101">
        <v>0</v>
      </c>
      <c r="O64" s="96" t="s">
        <v>282</v>
      </c>
      <c r="P64" s="101">
        <v>0</v>
      </c>
      <c r="Q64" s="101">
        <v>0</v>
      </c>
      <c r="R64" s="101">
        <v>0</v>
      </c>
      <c r="S64" s="97">
        <v>1</v>
      </c>
      <c r="T64" s="101">
        <v>0</v>
      </c>
      <c r="U64" s="101">
        <v>0</v>
      </c>
      <c r="V64" s="96" t="s">
        <v>340</v>
      </c>
      <c r="W64" s="101">
        <v>0</v>
      </c>
      <c r="X64" s="101">
        <v>0</v>
      </c>
      <c r="Y64" s="101">
        <v>0</v>
      </c>
      <c r="Z64" s="97">
        <v>1</v>
      </c>
      <c r="AA64" s="101">
        <v>0</v>
      </c>
      <c r="AB64" s="101">
        <v>0</v>
      </c>
      <c r="AC64" s="101">
        <v>0</v>
      </c>
      <c r="AD64" s="101">
        <v>0</v>
      </c>
      <c r="AE64" s="101">
        <v>0</v>
      </c>
      <c r="AF64" s="101">
        <v>0</v>
      </c>
      <c r="AG64" s="97">
        <v>1</v>
      </c>
      <c r="AH64" s="101">
        <v>0</v>
      </c>
      <c r="AI64" s="101">
        <v>0</v>
      </c>
    </row>
    <row r="65" spans="1:35" ht="18" x14ac:dyDescent="0.4">
      <c r="A65" s="96" t="s">
        <v>269</v>
      </c>
      <c r="B65" s="101">
        <v>0</v>
      </c>
      <c r="C65" s="101">
        <v>0</v>
      </c>
      <c r="D65" s="101">
        <v>0</v>
      </c>
      <c r="E65" s="97">
        <v>1</v>
      </c>
      <c r="F65" s="101">
        <v>0</v>
      </c>
      <c r="G65" s="101">
        <v>0</v>
      </c>
      <c r="H65" s="96" t="s">
        <v>340</v>
      </c>
      <c r="I65" s="101">
        <v>0</v>
      </c>
      <c r="J65" s="101">
        <v>0</v>
      </c>
      <c r="K65" s="101">
        <v>0</v>
      </c>
      <c r="L65" s="97">
        <v>1</v>
      </c>
      <c r="M65" s="101">
        <v>0</v>
      </c>
      <c r="N65" s="101">
        <v>0</v>
      </c>
      <c r="O65" s="96" t="s">
        <v>215</v>
      </c>
      <c r="P65" s="101">
        <v>0</v>
      </c>
      <c r="Q65" s="101">
        <v>0</v>
      </c>
      <c r="R65" s="101">
        <v>0</v>
      </c>
      <c r="S65" s="97">
        <v>1</v>
      </c>
      <c r="T65" s="101">
        <v>0</v>
      </c>
      <c r="U65" s="101">
        <v>0</v>
      </c>
      <c r="V65" s="96" t="s">
        <v>225</v>
      </c>
      <c r="W65" s="101">
        <v>0</v>
      </c>
      <c r="X65" s="101">
        <v>0</v>
      </c>
      <c r="Y65" s="101">
        <v>0</v>
      </c>
      <c r="Z65" s="97">
        <v>1</v>
      </c>
      <c r="AA65" s="101">
        <v>0</v>
      </c>
      <c r="AB65" s="101">
        <v>0</v>
      </c>
      <c r="AC65" s="101">
        <v>0</v>
      </c>
      <c r="AD65" s="101">
        <v>0</v>
      </c>
      <c r="AE65" s="101">
        <v>0</v>
      </c>
      <c r="AF65" s="101">
        <v>0</v>
      </c>
      <c r="AG65" s="97">
        <v>1</v>
      </c>
      <c r="AH65" s="101">
        <v>0</v>
      </c>
      <c r="AI65" s="101">
        <v>0</v>
      </c>
    </row>
    <row r="66" spans="1:35" ht="36" x14ac:dyDescent="0.4">
      <c r="A66" s="96" t="s">
        <v>340</v>
      </c>
      <c r="B66" s="101">
        <v>0</v>
      </c>
      <c r="C66" s="101">
        <v>0</v>
      </c>
      <c r="D66" s="101">
        <v>0</v>
      </c>
      <c r="E66" s="97">
        <v>1</v>
      </c>
      <c r="F66" s="101">
        <v>0</v>
      </c>
      <c r="G66" s="101">
        <v>0</v>
      </c>
      <c r="H66" s="96" t="s">
        <v>265</v>
      </c>
      <c r="I66" s="101">
        <v>0</v>
      </c>
      <c r="J66" s="101">
        <v>0</v>
      </c>
      <c r="K66" s="101">
        <v>0</v>
      </c>
      <c r="L66" s="97">
        <v>1</v>
      </c>
      <c r="M66" s="101">
        <v>0</v>
      </c>
      <c r="N66" s="101">
        <v>0</v>
      </c>
      <c r="O66" s="96" t="s">
        <v>339</v>
      </c>
      <c r="P66" s="101">
        <v>0</v>
      </c>
      <c r="Q66" s="101">
        <v>0</v>
      </c>
      <c r="R66" s="101">
        <v>0</v>
      </c>
      <c r="S66" s="97">
        <v>1</v>
      </c>
      <c r="T66" s="101">
        <v>0</v>
      </c>
      <c r="U66" s="101">
        <v>0</v>
      </c>
      <c r="V66" s="96" t="s">
        <v>281</v>
      </c>
      <c r="W66" s="101">
        <v>0</v>
      </c>
      <c r="X66" s="101">
        <v>0</v>
      </c>
      <c r="Y66" s="101">
        <v>0</v>
      </c>
      <c r="Z66" s="97">
        <v>1</v>
      </c>
      <c r="AA66" s="101">
        <v>0</v>
      </c>
      <c r="AB66" s="101">
        <v>0</v>
      </c>
      <c r="AC66" s="101">
        <v>0</v>
      </c>
      <c r="AD66" s="101">
        <v>0</v>
      </c>
      <c r="AE66" s="101">
        <v>0</v>
      </c>
      <c r="AF66" s="101">
        <v>0</v>
      </c>
      <c r="AG66" s="97">
        <v>1</v>
      </c>
      <c r="AH66" s="101">
        <v>0</v>
      </c>
      <c r="AI66" s="101">
        <v>0</v>
      </c>
    </row>
    <row r="67" spans="1:35" ht="18" x14ac:dyDescent="0.4">
      <c r="A67" s="96" t="s">
        <v>225</v>
      </c>
      <c r="B67" s="101">
        <v>0</v>
      </c>
      <c r="C67" s="101">
        <v>0</v>
      </c>
      <c r="D67" s="101">
        <v>0</v>
      </c>
      <c r="E67" s="97">
        <v>1</v>
      </c>
      <c r="F67" s="101">
        <v>0</v>
      </c>
      <c r="G67" s="101">
        <v>0</v>
      </c>
      <c r="H67" s="96" t="s">
        <v>245</v>
      </c>
      <c r="I67" s="101">
        <v>0</v>
      </c>
      <c r="J67" s="101">
        <v>0</v>
      </c>
      <c r="K67" s="101">
        <v>0</v>
      </c>
      <c r="L67" s="97">
        <v>1</v>
      </c>
      <c r="M67" s="101">
        <v>0</v>
      </c>
      <c r="N67" s="101">
        <v>0</v>
      </c>
      <c r="O67" s="96" t="s">
        <v>269</v>
      </c>
      <c r="P67" s="101">
        <v>0</v>
      </c>
      <c r="Q67" s="101">
        <v>0</v>
      </c>
      <c r="R67" s="101">
        <v>0</v>
      </c>
      <c r="S67" s="97">
        <v>1</v>
      </c>
      <c r="T67" s="101">
        <v>0</v>
      </c>
      <c r="U67" s="101">
        <v>0</v>
      </c>
      <c r="V67" s="96" t="s">
        <v>307</v>
      </c>
      <c r="W67" s="101">
        <v>0</v>
      </c>
      <c r="X67" s="101">
        <v>0</v>
      </c>
      <c r="Y67" s="101">
        <v>0</v>
      </c>
      <c r="Z67" s="97">
        <v>1</v>
      </c>
      <c r="AA67" s="101">
        <v>0</v>
      </c>
      <c r="AB67" s="101">
        <v>0</v>
      </c>
      <c r="AC67" s="101">
        <v>0</v>
      </c>
      <c r="AD67" s="101">
        <v>0</v>
      </c>
      <c r="AE67" s="101">
        <v>0</v>
      </c>
      <c r="AF67" s="101">
        <v>0</v>
      </c>
      <c r="AG67" s="97">
        <v>1</v>
      </c>
      <c r="AH67" s="101">
        <v>0</v>
      </c>
      <c r="AI67" s="101">
        <v>0</v>
      </c>
    </row>
    <row r="68" spans="1:35" ht="18" x14ac:dyDescent="0.4">
      <c r="A68" s="96" t="s">
        <v>281</v>
      </c>
      <c r="B68" s="101">
        <v>0</v>
      </c>
      <c r="C68" s="101">
        <v>0</v>
      </c>
      <c r="D68" s="101">
        <v>0</v>
      </c>
      <c r="E68" s="97">
        <v>1</v>
      </c>
      <c r="F68" s="101">
        <v>0</v>
      </c>
      <c r="G68" s="101">
        <v>0</v>
      </c>
      <c r="H68" s="96" t="s">
        <v>259</v>
      </c>
      <c r="I68" s="101">
        <v>0</v>
      </c>
      <c r="J68" s="101">
        <v>0</v>
      </c>
      <c r="K68" s="101">
        <v>0</v>
      </c>
      <c r="L68" s="97">
        <v>1</v>
      </c>
      <c r="M68" s="101">
        <v>0</v>
      </c>
      <c r="N68" s="101">
        <v>0</v>
      </c>
      <c r="O68" s="96" t="s">
        <v>247</v>
      </c>
      <c r="P68" s="101">
        <v>0</v>
      </c>
      <c r="Q68" s="101">
        <v>0</v>
      </c>
      <c r="R68" s="101">
        <v>0</v>
      </c>
      <c r="S68" s="97">
        <v>1</v>
      </c>
      <c r="T68" s="101">
        <v>0</v>
      </c>
      <c r="U68" s="101">
        <v>0</v>
      </c>
      <c r="V68" s="96" t="s">
        <v>341</v>
      </c>
      <c r="W68" s="101">
        <v>0</v>
      </c>
      <c r="X68" s="101">
        <v>0</v>
      </c>
      <c r="Y68" s="101">
        <v>0</v>
      </c>
      <c r="Z68" s="97">
        <v>1</v>
      </c>
      <c r="AA68" s="101">
        <v>0</v>
      </c>
      <c r="AB68" s="101">
        <v>0</v>
      </c>
      <c r="AC68" s="101">
        <v>0</v>
      </c>
      <c r="AD68" s="101">
        <v>0</v>
      </c>
      <c r="AE68" s="101">
        <v>0</v>
      </c>
      <c r="AF68" s="101">
        <v>0</v>
      </c>
      <c r="AG68" s="97">
        <v>1</v>
      </c>
      <c r="AH68" s="101">
        <v>0</v>
      </c>
      <c r="AI68" s="101">
        <v>0</v>
      </c>
    </row>
    <row r="69" spans="1:35" ht="18" x14ac:dyDescent="0.4">
      <c r="A69" s="96" t="s">
        <v>307</v>
      </c>
      <c r="B69" s="101">
        <v>0</v>
      </c>
      <c r="C69" s="101">
        <v>0</v>
      </c>
      <c r="D69" s="101">
        <v>0</v>
      </c>
      <c r="E69" s="97">
        <v>1</v>
      </c>
      <c r="F69" s="101">
        <v>0</v>
      </c>
      <c r="G69" s="101">
        <v>0</v>
      </c>
      <c r="H69" s="96" t="s">
        <v>225</v>
      </c>
      <c r="I69" s="101">
        <v>0</v>
      </c>
      <c r="J69" s="101">
        <v>0</v>
      </c>
      <c r="K69" s="101">
        <v>0</v>
      </c>
      <c r="L69" s="97">
        <v>1</v>
      </c>
      <c r="M69" s="101">
        <v>0</v>
      </c>
      <c r="N69" s="101">
        <v>0</v>
      </c>
      <c r="O69" s="96" t="s">
        <v>340</v>
      </c>
      <c r="P69" s="101">
        <v>0</v>
      </c>
      <c r="Q69" s="101">
        <v>0</v>
      </c>
      <c r="R69" s="101">
        <v>0</v>
      </c>
      <c r="S69" s="97">
        <v>1</v>
      </c>
      <c r="T69" s="101">
        <v>0</v>
      </c>
      <c r="U69" s="101">
        <v>0</v>
      </c>
      <c r="V69" s="96" t="s">
        <v>327</v>
      </c>
      <c r="W69" s="101">
        <v>0</v>
      </c>
      <c r="X69" s="101">
        <v>0</v>
      </c>
      <c r="Y69" s="101">
        <v>0</v>
      </c>
      <c r="Z69" s="97">
        <v>1</v>
      </c>
      <c r="AA69" s="101">
        <v>0</v>
      </c>
      <c r="AB69" s="101">
        <v>0</v>
      </c>
      <c r="AC69" s="101">
        <v>0</v>
      </c>
      <c r="AD69" s="101">
        <v>0</v>
      </c>
      <c r="AE69" s="101">
        <v>0</v>
      </c>
      <c r="AF69" s="101">
        <v>0</v>
      </c>
      <c r="AG69" s="97">
        <v>1</v>
      </c>
      <c r="AH69" s="101">
        <v>0</v>
      </c>
      <c r="AI69" s="101">
        <v>0</v>
      </c>
    </row>
    <row r="70" spans="1:35" ht="36" x14ac:dyDescent="0.4">
      <c r="A70" s="96" t="s">
        <v>341</v>
      </c>
      <c r="B70" s="101">
        <v>0</v>
      </c>
      <c r="C70" s="101">
        <v>0</v>
      </c>
      <c r="D70" s="101">
        <v>0</v>
      </c>
      <c r="E70" s="97">
        <v>1</v>
      </c>
      <c r="F70" s="101">
        <v>0</v>
      </c>
      <c r="G70" s="101">
        <v>0</v>
      </c>
      <c r="H70" s="96" t="s">
        <v>239</v>
      </c>
      <c r="I70" s="101">
        <v>0</v>
      </c>
      <c r="J70" s="101">
        <v>0</v>
      </c>
      <c r="K70" s="101">
        <v>0</v>
      </c>
      <c r="L70" s="97">
        <v>1</v>
      </c>
      <c r="M70" s="101">
        <v>0</v>
      </c>
      <c r="N70" s="101">
        <v>0</v>
      </c>
      <c r="O70" s="96" t="s">
        <v>265</v>
      </c>
      <c r="P70" s="101">
        <v>0</v>
      </c>
      <c r="Q70" s="101">
        <v>0</v>
      </c>
      <c r="R70" s="101">
        <v>0</v>
      </c>
      <c r="S70" s="97">
        <v>1</v>
      </c>
      <c r="T70" s="101">
        <v>0</v>
      </c>
      <c r="U70" s="101">
        <v>0</v>
      </c>
      <c r="V70" s="96" t="s">
        <v>292</v>
      </c>
      <c r="W70" s="101">
        <v>0</v>
      </c>
      <c r="X70" s="101">
        <v>0</v>
      </c>
      <c r="Y70" s="101">
        <v>0</v>
      </c>
      <c r="Z70" s="97">
        <v>1</v>
      </c>
      <c r="AA70" s="101">
        <v>0</v>
      </c>
      <c r="AB70" s="101">
        <v>0</v>
      </c>
      <c r="AC70" s="101">
        <v>0</v>
      </c>
      <c r="AD70" s="101">
        <v>0</v>
      </c>
      <c r="AE70" s="101">
        <v>0</v>
      </c>
      <c r="AF70" s="101">
        <v>0</v>
      </c>
      <c r="AG70" s="97">
        <v>1</v>
      </c>
      <c r="AH70" s="101">
        <v>0</v>
      </c>
      <c r="AI70" s="101">
        <v>0</v>
      </c>
    </row>
    <row r="71" spans="1:35" ht="18" x14ac:dyDescent="0.4">
      <c r="A71" s="96" t="s">
        <v>327</v>
      </c>
      <c r="B71" s="101">
        <v>0</v>
      </c>
      <c r="C71" s="101">
        <v>0</v>
      </c>
      <c r="D71" s="101">
        <v>0</v>
      </c>
      <c r="E71" s="97">
        <v>1</v>
      </c>
      <c r="F71" s="101">
        <v>0</v>
      </c>
      <c r="G71" s="101">
        <v>0</v>
      </c>
      <c r="H71" s="96" t="s">
        <v>281</v>
      </c>
      <c r="I71" s="101">
        <v>0</v>
      </c>
      <c r="J71" s="101">
        <v>0</v>
      </c>
      <c r="K71" s="101">
        <v>0</v>
      </c>
      <c r="L71" s="97">
        <v>1</v>
      </c>
      <c r="M71" s="101">
        <v>0</v>
      </c>
      <c r="N71" s="101">
        <v>0</v>
      </c>
      <c r="O71" s="96" t="s">
        <v>245</v>
      </c>
      <c r="P71" s="101">
        <v>0</v>
      </c>
      <c r="Q71" s="101">
        <v>0</v>
      </c>
      <c r="R71" s="101">
        <v>0</v>
      </c>
      <c r="S71" s="97">
        <v>1</v>
      </c>
      <c r="T71" s="101">
        <v>0</v>
      </c>
      <c r="U71" s="101">
        <v>0</v>
      </c>
      <c r="V71" s="96" t="s">
        <v>312</v>
      </c>
      <c r="W71" s="101">
        <v>0</v>
      </c>
      <c r="X71" s="101">
        <v>0</v>
      </c>
      <c r="Y71" s="101">
        <v>0</v>
      </c>
      <c r="Z71" s="97">
        <v>1</v>
      </c>
      <c r="AA71" s="101">
        <v>0</v>
      </c>
      <c r="AB71" s="101">
        <v>0</v>
      </c>
      <c r="AC71" s="101">
        <v>0</v>
      </c>
      <c r="AD71" s="101">
        <v>0</v>
      </c>
      <c r="AE71" s="101">
        <v>0</v>
      </c>
      <c r="AF71" s="101">
        <v>0</v>
      </c>
      <c r="AG71" s="97">
        <v>1</v>
      </c>
      <c r="AH71" s="101">
        <v>0</v>
      </c>
      <c r="AI71" s="101">
        <v>0</v>
      </c>
    </row>
    <row r="72" spans="1:35" ht="18" x14ac:dyDescent="0.4">
      <c r="A72" s="96" t="s">
        <v>292</v>
      </c>
      <c r="B72" s="101">
        <v>0</v>
      </c>
      <c r="C72" s="101">
        <v>0</v>
      </c>
      <c r="D72" s="101">
        <v>0</v>
      </c>
      <c r="E72" s="97">
        <v>1</v>
      </c>
      <c r="F72" s="101">
        <v>0</v>
      </c>
      <c r="G72" s="101">
        <v>0</v>
      </c>
      <c r="H72" s="96" t="s">
        <v>307</v>
      </c>
      <c r="I72" s="101">
        <v>0</v>
      </c>
      <c r="J72" s="101">
        <v>0</v>
      </c>
      <c r="K72" s="101">
        <v>0</v>
      </c>
      <c r="L72" s="97">
        <v>1</v>
      </c>
      <c r="M72" s="101">
        <v>0</v>
      </c>
      <c r="N72" s="101">
        <v>0</v>
      </c>
      <c r="O72" s="96" t="s">
        <v>259</v>
      </c>
      <c r="P72" s="101">
        <v>0</v>
      </c>
      <c r="Q72" s="101">
        <v>0</v>
      </c>
      <c r="R72" s="101">
        <v>0</v>
      </c>
      <c r="S72" s="97">
        <v>1</v>
      </c>
      <c r="T72" s="101">
        <v>0</v>
      </c>
      <c r="U72" s="101">
        <v>0</v>
      </c>
      <c r="V72" s="96" t="s">
        <v>241</v>
      </c>
      <c r="W72" s="101">
        <v>0</v>
      </c>
      <c r="X72" s="101">
        <v>0</v>
      </c>
      <c r="Y72" s="101">
        <v>0</v>
      </c>
      <c r="Z72" s="97">
        <v>1</v>
      </c>
      <c r="AA72" s="101">
        <v>0</v>
      </c>
      <c r="AB72" s="101">
        <v>0</v>
      </c>
      <c r="AC72" s="101">
        <v>0</v>
      </c>
      <c r="AD72" s="101">
        <v>0</v>
      </c>
      <c r="AE72" s="101">
        <v>0</v>
      </c>
      <c r="AF72" s="101">
        <v>0</v>
      </c>
      <c r="AG72" s="97">
        <v>1</v>
      </c>
      <c r="AH72" s="101">
        <v>0</v>
      </c>
      <c r="AI72" s="101">
        <v>0</v>
      </c>
    </row>
    <row r="73" spans="1:35" ht="18" x14ac:dyDescent="0.4">
      <c r="A73" s="96" t="s">
        <v>312</v>
      </c>
      <c r="B73" s="101">
        <v>0</v>
      </c>
      <c r="C73" s="101">
        <v>0</v>
      </c>
      <c r="D73" s="101">
        <v>0</v>
      </c>
      <c r="E73" s="97">
        <v>1</v>
      </c>
      <c r="F73" s="101">
        <v>0</v>
      </c>
      <c r="G73" s="101">
        <v>0</v>
      </c>
      <c r="H73" s="96" t="s">
        <v>341</v>
      </c>
      <c r="I73" s="101">
        <v>0</v>
      </c>
      <c r="J73" s="101">
        <v>0</v>
      </c>
      <c r="K73" s="101">
        <v>0</v>
      </c>
      <c r="L73" s="97">
        <v>1</v>
      </c>
      <c r="M73" s="101">
        <v>0</v>
      </c>
      <c r="N73" s="101">
        <v>0</v>
      </c>
      <c r="O73" s="96" t="s">
        <v>225</v>
      </c>
      <c r="P73" s="101">
        <v>0</v>
      </c>
      <c r="Q73" s="101">
        <v>0</v>
      </c>
      <c r="R73" s="101">
        <v>0</v>
      </c>
      <c r="S73" s="97">
        <v>1</v>
      </c>
      <c r="T73" s="101">
        <v>0</v>
      </c>
      <c r="U73" s="101">
        <v>0</v>
      </c>
      <c r="V73" s="96" t="s">
        <v>266</v>
      </c>
      <c r="W73" s="101">
        <v>0</v>
      </c>
      <c r="X73" s="101">
        <v>0</v>
      </c>
      <c r="Y73" s="101">
        <v>0</v>
      </c>
      <c r="Z73" s="97">
        <v>1</v>
      </c>
      <c r="AA73" s="101">
        <v>0</v>
      </c>
      <c r="AB73" s="101">
        <v>0</v>
      </c>
      <c r="AC73" s="101">
        <v>0</v>
      </c>
      <c r="AD73" s="101">
        <v>0</v>
      </c>
      <c r="AE73" s="101">
        <v>0</v>
      </c>
      <c r="AF73" s="101">
        <v>0</v>
      </c>
      <c r="AG73" s="97">
        <v>1</v>
      </c>
      <c r="AH73" s="101">
        <v>0</v>
      </c>
      <c r="AI73" s="101">
        <v>0</v>
      </c>
    </row>
    <row r="74" spans="1:35" ht="36" x14ac:dyDescent="0.4">
      <c r="A74" s="96" t="s">
        <v>241</v>
      </c>
      <c r="B74" s="101">
        <v>0</v>
      </c>
      <c r="C74" s="101">
        <v>0</v>
      </c>
      <c r="D74" s="101">
        <v>0</v>
      </c>
      <c r="E74" s="97">
        <v>1</v>
      </c>
      <c r="F74" s="101">
        <v>0</v>
      </c>
      <c r="G74" s="101">
        <v>0</v>
      </c>
      <c r="H74" s="96" t="s">
        <v>327</v>
      </c>
      <c r="I74" s="101">
        <v>0</v>
      </c>
      <c r="J74" s="101">
        <v>0</v>
      </c>
      <c r="K74" s="101">
        <v>0</v>
      </c>
      <c r="L74" s="97">
        <v>1</v>
      </c>
      <c r="M74" s="101">
        <v>0</v>
      </c>
      <c r="N74" s="101">
        <v>0</v>
      </c>
      <c r="O74" s="96" t="s">
        <v>239</v>
      </c>
      <c r="P74" s="101">
        <v>0</v>
      </c>
      <c r="Q74" s="101">
        <v>0</v>
      </c>
      <c r="R74" s="101">
        <v>0</v>
      </c>
      <c r="S74" s="97">
        <v>1</v>
      </c>
      <c r="T74" s="101">
        <v>0</v>
      </c>
      <c r="U74" s="101">
        <v>0</v>
      </c>
      <c r="V74" s="96" t="s">
        <v>303</v>
      </c>
      <c r="W74" s="101">
        <v>0</v>
      </c>
      <c r="X74" s="101">
        <v>0</v>
      </c>
      <c r="Y74" s="101">
        <v>0</v>
      </c>
      <c r="Z74" s="97">
        <v>1</v>
      </c>
      <c r="AA74" s="101">
        <v>0</v>
      </c>
      <c r="AB74" s="101">
        <v>0</v>
      </c>
      <c r="AC74" s="101">
        <v>0</v>
      </c>
      <c r="AD74" s="101">
        <v>0</v>
      </c>
      <c r="AE74" s="101">
        <v>0</v>
      </c>
      <c r="AF74" s="101">
        <v>0</v>
      </c>
      <c r="AG74" s="97">
        <v>1</v>
      </c>
      <c r="AH74" s="101">
        <v>0</v>
      </c>
      <c r="AI74" s="101">
        <v>0</v>
      </c>
    </row>
    <row r="75" spans="1:35" ht="18" x14ac:dyDescent="0.4">
      <c r="A75" s="96" t="s">
        <v>266</v>
      </c>
      <c r="B75" s="101">
        <v>0</v>
      </c>
      <c r="C75" s="101">
        <v>0</v>
      </c>
      <c r="D75" s="101">
        <v>0</v>
      </c>
      <c r="E75" s="97">
        <v>1</v>
      </c>
      <c r="F75" s="101">
        <v>0</v>
      </c>
      <c r="G75" s="101">
        <v>0</v>
      </c>
      <c r="H75" s="96" t="s">
        <v>292</v>
      </c>
      <c r="I75" s="101">
        <v>0</v>
      </c>
      <c r="J75" s="101">
        <v>0</v>
      </c>
      <c r="K75" s="101">
        <v>0</v>
      </c>
      <c r="L75" s="97">
        <v>1</v>
      </c>
      <c r="M75" s="101">
        <v>0</v>
      </c>
      <c r="N75" s="101">
        <v>0</v>
      </c>
      <c r="O75" s="96" t="s">
        <v>281</v>
      </c>
      <c r="P75" s="101">
        <v>0</v>
      </c>
      <c r="Q75" s="101">
        <v>0</v>
      </c>
      <c r="R75" s="101">
        <v>0</v>
      </c>
      <c r="S75" s="97">
        <v>1</v>
      </c>
      <c r="T75" s="101">
        <v>0</v>
      </c>
      <c r="U75" s="101">
        <v>0</v>
      </c>
      <c r="V75" s="96" t="s">
        <v>301</v>
      </c>
      <c r="W75" s="101">
        <v>0</v>
      </c>
      <c r="X75" s="101">
        <v>0</v>
      </c>
      <c r="Y75" s="101">
        <v>0</v>
      </c>
      <c r="Z75" s="97">
        <v>1</v>
      </c>
      <c r="AA75" s="101">
        <v>0</v>
      </c>
      <c r="AB75" s="101">
        <v>0</v>
      </c>
      <c r="AC75" s="101">
        <v>0</v>
      </c>
      <c r="AD75" s="101">
        <v>0</v>
      </c>
      <c r="AE75" s="101">
        <v>0</v>
      </c>
      <c r="AF75" s="101">
        <v>0</v>
      </c>
      <c r="AG75" s="97">
        <v>1</v>
      </c>
      <c r="AH75" s="101">
        <v>0</v>
      </c>
      <c r="AI75" s="101">
        <v>0</v>
      </c>
    </row>
    <row r="76" spans="1:35" ht="18" x14ac:dyDescent="0.4">
      <c r="A76" s="96" t="s">
        <v>303</v>
      </c>
      <c r="B76" s="101">
        <v>0</v>
      </c>
      <c r="C76" s="101">
        <v>0</v>
      </c>
      <c r="D76" s="101">
        <v>0</v>
      </c>
      <c r="E76" s="97">
        <v>1</v>
      </c>
      <c r="F76" s="101">
        <v>0</v>
      </c>
      <c r="G76" s="101">
        <v>0</v>
      </c>
      <c r="H76" s="96" t="s">
        <v>312</v>
      </c>
      <c r="I76" s="101">
        <v>0</v>
      </c>
      <c r="J76" s="101">
        <v>0</v>
      </c>
      <c r="K76" s="101">
        <v>0</v>
      </c>
      <c r="L76" s="97">
        <v>1</v>
      </c>
      <c r="M76" s="101">
        <v>0</v>
      </c>
      <c r="N76" s="101">
        <v>0</v>
      </c>
      <c r="O76" s="96" t="s">
        <v>307</v>
      </c>
      <c r="P76" s="101">
        <v>0</v>
      </c>
      <c r="Q76" s="101">
        <v>0</v>
      </c>
      <c r="R76" s="101">
        <v>0</v>
      </c>
      <c r="S76" s="97">
        <v>1</v>
      </c>
      <c r="T76" s="101">
        <v>0</v>
      </c>
      <c r="U76" s="101">
        <v>0</v>
      </c>
      <c r="V76" s="96" t="s">
        <v>342</v>
      </c>
      <c r="W76" s="101">
        <v>0</v>
      </c>
      <c r="X76" s="101">
        <v>0</v>
      </c>
      <c r="Y76" s="101">
        <v>0</v>
      </c>
      <c r="Z76" s="97">
        <v>1</v>
      </c>
      <c r="AA76" s="101">
        <v>0</v>
      </c>
      <c r="AB76" s="101">
        <v>0</v>
      </c>
      <c r="AC76" s="101">
        <v>0</v>
      </c>
      <c r="AD76" s="101">
        <v>0</v>
      </c>
      <c r="AE76" s="101">
        <v>0</v>
      </c>
      <c r="AF76" s="101">
        <v>0</v>
      </c>
      <c r="AG76" s="97">
        <v>1</v>
      </c>
      <c r="AH76" s="101">
        <v>0</v>
      </c>
      <c r="AI76" s="101">
        <v>0</v>
      </c>
    </row>
    <row r="77" spans="1:35" ht="18" x14ac:dyDescent="0.4">
      <c r="A77" s="96" t="s">
        <v>301</v>
      </c>
      <c r="B77" s="101">
        <v>0</v>
      </c>
      <c r="C77" s="101">
        <v>0</v>
      </c>
      <c r="D77" s="101">
        <v>0</v>
      </c>
      <c r="E77" s="97">
        <v>1</v>
      </c>
      <c r="F77" s="101">
        <v>0</v>
      </c>
      <c r="G77" s="101">
        <v>0</v>
      </c>
      <c r="H77" s="96" t="s">
        <v>241</v>
      </c>
      <c r="I77" s="101">
        <v>0</v>
      </c>
      <c r="J77" s="101">
        <v>0</v>
      </c>
      <c r="K77" s="101">
        <v>0</v>
      </c>
      <c r="L77" s="97">
        <v>1</v>
      </c>
      <c r="M77" s="101">
        <v>0</v>
      </c>
      <c r="N77" s="101">
        <v>0</v>
      </c>
      <c r="O77" s="96" t="s">
        <v>341</v>
      </c>
      <c r="P77" s="101">
        <v>0</v>
      </c>
      <c r="Q77" s="101">
        <v>0</v>
      </c>
      <c r="R77" s="101">
        <v>0</v>
      </c>
      <c r="S77" s="97">
        <v>1</v>
      </c>
      <c r="T77" s="101">
        <v>0</v>
      </c>
      <c r="U77" s="101">
        <v>0</v>
      </c>
      <c r="V77" s="96" t="s">
        <v>328</v>
      </c>
      <c r="W77" s="101">
        <v>0</v>
      </c>
      <c r="X77" s="101">
        <v>0</v>
      </c>
      <c r="Y77" s="101">
        <v>0</v>
      </c>
      <c r="Z77" s="97">
        <v>1</v>
      </c>
      <c r="AA77" s="101">
        <v>0</v>
      </c>
      <c r="AB77" s="101">
        <v>0</v>
      </c>
      <c r="AC77" s="101">
        <v>0</v>
      </c>
      <c r="AD77" s="101">
        <v>0</v>
      </c>
      <c r="AE77" s="101">
        <v>0</v>
      </c>
      <c r="AF77" s="101">
        <v>0</v>
      </c>
      <c r="AG77" s="97">
        <v>1</v>
      </c>
      <c r="AH77" s="101">
        <v>0</v>
      </c>
      <c r="AI77" s="101">
        <v>0</v>
      </c>
    </row>
    <row r="78" spans="1:35" ht="18" x14ac:dyDescent="0.4">
      <c r="A78" s="96" t="s">
        <v>342</v>
      </c>
      <c r="B78" s="101">
        <v>0</v>
      </c>
      <c r="C78" s="101">
        <v>0</v>
      </c>
      <c r="D78" s="101">
        <v>0</v>
      </c>
      <c r="E78" s="97">
        <v>1</v>
      </c>
      <c r="F78" s="101">
        <v>0</v>
      </c>
      <c r="G78" s="101">
        <v>0</v>
      </c>
      <c r="H78" s="96" t="s">
        <v>266</v>
      </c>
      <c r="I78" s="101">
        <v>0</v>
      </c>
      <c r="J78" s="101">
        <v>0</v>
      </c>
      <c r="K78" s="101">
        <v>0</v>
      </c>
      <c r="L78" s="97">
        <v>1</v>
      </c>
      <c r="M78" s="101">
        <v>0</v>
      </c>
      <c r="N78" s="101">
        <v>0</v>
      </c>
      <c r="O78" s="96" t="s">
        <v>327</v>
      </c>
      <c r="P78" s="101">
        <v>0</v>
      </c>
      <c r="Q78" s="101">
        <v>0</v>
      </c>
      <c r="R78" s="101">
        <v>0</v>
      </c>
      <c r="S78" s="97">
        <v>1</v>
      </c>
      <c r="T78" s="101">
        <v>0</v>
      </c>
      <c r="U78" s="101">
        <v>0</v>
      </c>
      <c r="V78" s="96" t="s">
        <v>343</v>
      </c>
      <c r="W78" s="101">
        <v>0</v>
      </c>
      <c r="X78" s="101">
        <v>0</v>
      </c>
      <c r="Y78" s="101">
        <v>0</v>
      </c>
      <c r="Z78" s="97">
        <v>1</v>
      </c>
      <c r="AA78" s="101">
        <v>0</v>
      </c>
      <c r="AB78" s="101">
        <v>0</v>
      </c>
      <c r="AC78" s="101">
        <v>0</v>
      </c>
      <c r="AD78" s="101">
        <v>0</v>
      </c>
      <c r="AE78" s="101">
        <v>0</v>
      </c>
      <c r="AF78" s="101">
        <v>0</v>
      </c>
      <c r="AG78" s="97">
        <v>1</v>
      </c>
      <c r="AH78" s="101">
        <v>0</v>
      </c>
      <c r="AI78" s="101">
        <v>0</v>
      </c>
    </row>
    <row r="79" spans="1:35" ht="18" x14ac:dyDescent="0.4">
      <c r="A79" s="96" t="s">
        <v>328</v>
      </c>
      <c r="B79" s="101">
        <v>0</v>
      </c>
      <c r="C79" s="101">
        <v>0</v>
      </c>
      <c r="D79" s="101">
        <v>0</v>
      </c>
      <c r="E79" s="97">
        <v>1</v>
      </c>
      <c r="F79" s="101">
        <v>0</v>
      </c>
      <c r="G79" s="101">
        <v>0</v>
      </c>
      <c r="H79" s="96" t="s">
        <v>303</v>
      </c>
      <c r="I79" s="101">
        <v>0</v>
      </c>
      <c r="J79" s="101">
        <v>0</v>
      </c>
      <c r="K79" s="101">
        <v>0</v>
      </c>
      <c r="L79" s="97">
        <v>1</v>
      </c>
      <c r="M79" s="101">
        <v>0</v>
      </c>
      <c r="N79" s="101">
        <v>0</v>
      </c>
      <c r="O79" s="96" t="s">
        <v>292</v>
      </c>
      <c r="P79" s="101">
        <v>0</v>
      </c>
      <c r="Q79" s="101">
        <v>0</v>
      </c>
      <c r="R79" s="101">
        <v>0</v>
      </c>
      <c r="S79" s="97">
        <v>1</v>
      </c>
      <c r="T79" s="101">
        <v>0</v>
      </c>
      <c r="U79" s="101">
        <v>0</v>
      </c>
      <c r="V79" s="96" t="s">
        <v>320</v>
      </c>
      <c r="W79" s="101">
        <v>0</v>
      </c>
      <c r="X79" s="101">
        <v>0</v>
      </c>
      <c r="Y79" s="101">
        <v>0</v>
      </c>
      <c r="Z79" s="97">
        <v>1</v>
      </c>
      <c r="AA79" s="101">
        <v>0</v>
      </c>
      <c r="AB79" s="101">
        <v>0</v>
      </c>
      <c r="AC79" s="96" t="s">
        <v>321</v>
      </c>
      <c r="AD79" s="101">
        <v>0</v>
      </c>
      <c r="AE79" s="101">
        <v>0</v>
      </c>
      <c r="AF79" s="101">
        <v>0</v>
      </c>
      <c r="AG79" s="97">
        <v>1</v>
      </c>
      <c r="AH79" s="101">
        <v>0</v>
      </c>
      <c r="AI79" s="101">
        <v>0</v>
      </c>
    </row>
    <row r="80" spans="1:35" ht="18" x14ac:dyDescent="0.4">
      <c r="A80" s="96" t="s">
        <v>343</v>
      </c>
      <c r="B80" s="101">
        <v>0</v>
      </c>
      <c r="C80" s="101">
        <v>0</v>
      </c>
      <c r="D80" s="101">
        <v>0</v>
      </c>
      <c r="E80" s="97">
        <v>1</v>
      </c>
      <c r="F80" s="101">
        <v>0</v>
      </c>
      <c r="G80" s="101">
        <v>0</v>
      </c>
      <c r="H80" s="96" t="s">
        <v>301</v>
      </c>
      <c r="I80" s="101">
        <v>0</v>
      </c>
      <c r="J80" s="101">
        <v>0</v>
      </c>
      <c r="K80" s="101">
        <v>0</v>
      </c>
      <c r="L80" s="97">
        <v>1</v>
      </c>
      <c r="M80" s="101">
        <v>0</v>
      </c>
      <c r="N80" s="101">
        <v>0</v>
      </c>
      <c r="O80" s="96" t="s">
        <v>312</v>
      </c>
      <c r="P80" s="101">
        <v>0</v>
      </c>
      <c r="Q80" s="101">
        <v>0</v>
      </c>
      <c r="R80" s="101">
        <v>0</v>
      </c>
      <c r="S80" s="97">
        <v>1</v>
      </c>
      <c r="T80" s="101">
        <v>0</v>
      </c>
      <c r="U80" s="101">
        <v>0</v>
      </c>
      <c r="V80" s="96" t="s">
        <v>344</v>
      </c>
      <c r="W80" s="101">
        <v>0</v>
      </c>
      <c r="X80" s="101">
        <v>0</v>
      </c>
      <c r="Y80" s="101">
        <v>0</v>
      </c>
      <c r="Z80" s="97">
        <v>1</v>
      </c>
      <c r="AA80" s="101">
        <v>0</v>
      </c>
      <c r="AB80" s="101">
        <v>0</v>
      </c>
      <c r="AC80" s="96" t="s">
        <v>232</v>
      </c>
      <c r="AD80" s="101">
        <v>0</v>
      </c>
      <c r="AE80" s="101">
        <v>0</v>
      </c>
      <c r="AF80" s="101">
        <v>0</v>
      </c>
      <c r="AG80" s="97">
        <v>1</v>
      </c>
      <c r="AH80" s="101">
        <v>0</v>
      </c>
      <c r="AI80" s="101">
        <v>0</v>
      </c>
    </row>
    <row r="81" spans="1:35" ht="18" x14ac:dyDescent="0.4">
      <c r="A81" s="96" t="s">
        <v>320</v>
      </c>
      <c r="B81" s="101">
        <v>0</v>
      </c>
      <c r="C81" s="101">
        <v>0</v>
      </c>
      <c r="D81" s="101">
        <v>0</v>
      </c>
      <c r="E81" s="97">
        <v>1</v>
      </c>
      <c r="F81" s="101">
        <v>0</v>
      </c>
      <c r="G81" s="101">
        <v>0</v>
      </c>
      <c r="H81" s="96" t="s">
        <v>342</v>
      </c>
      <c r="I81" s="101">
        <v>0</v>
      </c>
      <c r="J81" s="101">
        <v>0</v>
      </c>
      <c r="K81" s="101">
        <v>0</v>
      </c>
      <c r="L81" s="97">
        <v>1</v>
      </c>
      <c r="M81" s="101">
        <v>0</v>
      </c>
      <c r="N81" s="101">
        <v>0</v>
      </c>
      <c r="O81" s="96" t="s">
        <v>241</v>
      </c>
      <c r="P81" s="101">
        <v>0</v>
      </c>
      <c r="Q81" s="101">
        <v>0</v>
      </c>
      <c r="R81" s="101">
        <v>0</v>
      </c>
      <c r="S81" s="97">
        <v>1</v>
      </c>
      <c r="T81" s="101">
        <v>0</v>
      </c>
      <c r="U81" s="101">
        <v>0</v>
      </c>
      <c r="V81" s="96" t="s">
        <v>251</v>
      </c>
      <c r="W81" s="101">
        <v>0</v>
      </c>
      <c r="X81" s="101">
        <v>0</v>
      </c>
      <c r="Y81" s="101">
        <v>0</v>
      </c>
      <c r="Z81" s="97">
        <v>1</v>
      </c>
      <c r="AA81" s="101">
        <v>0</v>
      </c>
      <c r="AB81" s="101">
        <v>0</v>
      </c>
      <c r="AC81" s="96" t="s">
        <v>335</v>
      </c>
      <c r="AD81" s="101">
        <v>0</v>
      </c>
      <c r="AE81" s="101">
        <v>0</v>
      </c>
      <c r="AF81" s="101">
        <v>0</v>
      </c>
      <c r="AG81" s="97">
        <v>1</v>
      </c>
      <c r="AH81" s="101">
        <v>0</v>
      </c>
      <c r="AI81" s="101">
        <v>0</v>
      </c>
    </row>
    <row r="82" spans="1:35" ht="18" x14ac:dyDescent="0.4">
      <c r="A82" s="96" t="s">
        <v>344</v>
      </c>
      <c r="B82" s="101">
        <v>0</v>
      </c>
      <c r="C82" s="101">
        <v>0</v>
      </c>
      <c r="D82" s="101">
        <v>0</v>
      </c>
      <c r="E82" s="97">
        <v>1</v>
      </c>
      <c r="F82" s="101">
        <v>0</v>
      </c>
      <c r="G82" s="101">
        <v>0</v>
      </c>
      <c r="H82" s="96" t="s">
        <v>328</v>
      </c>
      <c r="I82" s="101">
        <v>0</v>
      </c>
      <c r="J82" s="101">
        <v>0</v>
      </c>
      <c r="K82" s="101">
        <v>0</v>
      </c>
      <c r="L82" s="97">
        <v>1</v>
      </c>
      <c r="M82" s="101">
        <v>0</v>
      </c>
      <c r="N82" s="101">
        <v>0</v>
      </c>
      <c r="O82" s="96" t="s">
        <v>266</v>
      </c>
      <c r="P82" s="101">
        <v>0</v>
      </c>
      <c r="Q82" s="101">
        <v>0</v>
      </c>
      <c r="R82" s="101">
        <v>0</v>
      </c>
      <c r="S82" s="97">
        <v>1</v>
      </c>
      <c r="T82" s="101">
        <v>0</v>
      </c>
      <c r="U82" s="101">
        <v>0</v>
      </c>
      <c r="V82" s="96" t="s">
        <v>272</v>
      </c>
      <c r="W82" s="101">
        <v>0</v>
      </c>
      <c r="X82" s="101">
        <v>0</v>
      </c>
      <c r="Y82" s="101">
        <v>0</v>
      </c>
      <c r="Z82" s="97">
        <v>1</v>
      </c>
      <c r="AA82" s="101">
        <v>0</v>
      </c>
      <c r="AB82" s="101">
        <v>0</v>
      </c>
      <c r="AC82" s="96" t="s">
        <v>287</v>
      </c>
      <c r="AD82" s="101">
        <v>0</v>
      </c>
      <c r="AE82" s="101">
        <v>0</v>
      </c>
      <c r="AF82" s="101">
        <v>0</v>
      </c>
      <c r="AG82" s="97">
        <v>1</v>
      </c>
      <c r="AH82" s="101">
        <v>0</v>
      </c>
      <c r="AI82" s="101">
        <v>0</v>
      </c>
    </row>
    <row r="83" spans="1:35" ht="18" x14ac:dyDescent="0.4">
      <c r="A83" s="96" t="s">
        <v>251</v>
      </c>
      <c r="B83" s="101">
        <v>0</v>
      </c>
      <c r="C83" s="101">
        <v>0</v>
      </c>
      <c r="D83" s="101">
        <v>0</v>
      </c>
      <c r="E83" s="97">
        <v>1</v>
      </c>
      <c r="F83" s="101">
        <v>0</v>
      </c>
      <c r="G83" s="101">
        <v>0</v>
      </c>
      <c r="H83" s="96" t="s">
        <v>343</v>
      </c>
      <c r="I83" s="101">
        <v>0</v>
      </c>
      <c r="J83" s="101">
        <v>0</v>
      </c>
      <c r="K83" s="101">
        <v>0</v>
      </c>
      <c r="L83" s="97">
        <v>1</v>
      </c>
      <c r="M83" s="101">
        <v>0</v>
      </c>
      <c r="N83" s="101">
        <v>0</v>
      </c>
      <c r="O83" s="96" t="s">
        <v>303</v>
      </c>
      <c r="P83" s="101">
        <v>0</v>
      </c>
      <c r="Q83" s="101">
        <v>0</v>
      </c>
      <c r="R83" s="101">
        <v>0</v>
      </c>
      <c r="S83" s="97">
        <v>1</v>
      </c>
      <c r="T83" s="101">
        <v>0</v>
      </c>
      <c r="U83" s="101">
        <v>0</v>
      </c>
      <c r="V83" s="96" t="s">
        <v>345</v>
      </c>
      <c r="W83" s="101">
        <v>0</v>
      </c>
      <c r="X83" s="101">
        <v>0</v>
      </c>
      <c r="Y83" s="101">
        <v>0</v>
      </c>
      <c r="Z83" s="97">
        <v>1</v>
      </c>
      <c r="AA83" s="101">
        <v>0</v>
      </c>
      <c r="AB83" s="101">
        <v>0</v>
      </c>
      <c r="AC83" s="96" t="s">
        <v>302</v>
      </c>
      <c r="AD83" s="101">
        <v>0</v>
      </c>
      <c r="AE83" s="101">
        <v>0</v>
      </c>
      <c r="AF83" s="101">
        <v>0</v>
      </c>
      <c r="AG83" s="97">
        <v>1</v>
      </c>
      <c r="AH83" s="101">
        <v>0</v>
      </c>
      <c r="AI83" s="101">
        <v>0</v>
      </c>
    </row>
    <row r="84" spans="1:35" ht="18" x14ac:dyDescent="0.4">
      <c r="A84" s="96" t="s">
        <v>272</v>
      </c>
      <c r="B84" s="101">
        <v>0</v>
      </c>
      <c r="C84" s="101">
        <v>0</v>
      </c>
      <c r="D84" s="101">
        <v>0</v>
      </c>
      <c r="E84" s="97">
        <v>1</v>
      </c>
      <c r="F84" s="101">
        <v>0</v>
      </c>
      <c r="G84" s="101">
        <v>0</v>
      </c>
      <c r="H84" s="96" t="s">
        <v>320</v>
      </c>
      <c r="I84" s="101">
        <v>0</v>
      </c>
      <c r="J84" s="101">
        <v>0</v>
      </c>
      <c r="K84" s="101">
        <v>0</v>
      </c>
      <c r="L84" s="97">
        <v>1</v>
      </c>
      <c r="M84" s="101">
        <v>0</v>
      </c>
      <c r="N84" s="101">
        <v>0</v>
      </c>
      <c r="O84" s="96" t="s">
        <v>301</v>
      </c>
      <c r="P84" s="101">
        <v>0</v>
      </c>
      <c r="Q84" s="101">
        <v>0</v>
      </c>
      <c r="R84" s="101">
        <v>0</v>
      </c>
      <c r="S84" s="97">
        <v>1</v>
      </c>
      <c r="T84" s="101">
        <v>0</v>
      </c>
      <c r="U84" s="101">
        <v>0</v>
      </c>
      <c r="V84" s="96" t="s">
        <v>334</v>
      </c>
      <c r="W84" s="101">
        <v>0</v>
      </c>
      <c r="X84" s="101">
        <v>0</v>
      </c>
      <c r="Y84" s="101">
        <v>0</v>
      </c>
      <c r="Z84" s="97">
        <v>1</v>
      </c>
      <c r="AA84" s="101">
        <v>0</v>
      </c>
      <c r="AB84" s="101">
        <v>0</v>
      </c>
      <c r="AC84" s="96" t="s">
        <v>336</v>
      </c>
      <c r="AD84" s="101">
        <v>0</v>
      </c>
      <c r="AE84" s="101">
        <v>0</v>
      </c>
      <c r="AF84" s="101">
        <v>0</v>
      </c>
      <c r="AG84" s="97">
        <v>1</v>
      </c>
      <c r="AH84" s="101">
        <v>0</v>
      </c>
      <c r="AI84" s="101">
        <v>0</v>
      </c>
    </row>
    <row r="85" spans="1:35" ht="18" x14ac:dyDescent="0.4">
      <c r="A85" s="96" t="s">
        <v>345</v>
      </c>
      <c r="B85" s="101">
        <v>0</v>
      </c>
      <c r="C85" s="101">
        <v>0</v>
      </c>
      <c r="D85" s="101">
        <v>0</v>
      </c>
      <c r="E85" s="97">
        <v>1</v>
      </c>
      <c r="F85" s="101">
        <v>0</v>
      </c>
      <c r="G85" s="101">
        <v>0</v>
      </c>
      <c r="H85" s="96" t="s">
        <v>344</v>
      </c>
      <c r="I85" s="101">
        <v>0</v>
      </c>
      <c r="J85" s="101">
        <v>0</v>
      </c>
      <c r="K85" s="101">
        <v>0</v>
      </c>
      <c r="L85" s="97">
        <v>1</v>
      </c>
      <c r="M85" s="101">
        <v>0</v>
      </c>
      <c r="N85" s="101">
        <v>0</v>
      </c>
      <c r="O85" s="96" t="s">
        <v>342</v>
      </c>
      <c r="P85" s="101">
        <v>0</v>
      </c>
      <c r="Q85" s="101">
        <v>0</v>
      </c>
      <c r="R85" s="101">
        <v>0</v>
      </c>
      <c r="S85" s="97">
        <v>1</v>
      </c>
      <c r="T85" s="101">
        <v>0</v>
      </c>
      <c r="U85" s="101">
        <v>0</v>
      </c>
      <c r="V85" s="96" t="s">
        <v>305</v>
      </c>
      <c r="W85" s="101">
        <v>0</v>
      </c>
      <c r="X85" s="101">
        <v>0</v>
      </c>
      <c r="Y85" s="101">
        <v>0</v>
      </c>
      <c r="Z85" s="97">
        <v>1</v>
      </c>
      <c r="AA85" s="101">
        <v>0</v>
      </c>
      <c r="AB85" s="101">
        <v>0</v>
      </c>
      <c r="AC85" s="96" t="s">
        <v>282</v>
      </c>
      <c r="AD85" s="101">
        <v>0</v>
      </c>
      <c r="AE85" s="101">
        <v>0</v>
      </c>
      <c r="AF85" s="101">
        <v>0</v>
      </c>
      <c r="AG85" s="97">
        <v>1</v>
      </c>
      <c r="AH85" s="101">
        <v>0</v>
      </c>
      <c r="AI85" s="101">
        <v>0</v>
      </c>
    </row>
    <row r="86" spans="1:35" ht="18" x14ac:dyDescent="0.4">
      <c r="A86" s="96" t="s">
        <v>334</v>
      </c>
      <c r="B86" s="101">
        <v>0</v>
      </c>
      <c r="C86" s="101">
        <v>0</v>
      </c>
      <c r="D86" s="101">
        <v>0</v>
      </c>
      <c r="E86" s="97">
        <v>1</v>
      </c>
      <c r="F86" s="101">
        <v>0</v>
      </c>
      <c r="G86" s="101">
        <v>0</v>
      </c>
      <c r="H86" s="96" t="s">
        <v>345</v>
      </c>
      <c r="I86" s="101">
        <v>0</v>
      </c>
      <c r="J86" s="101">
        <v>0</v>
      </c>
      <c r="K86" s="101">
        <v>0</v>
      </c>
      <c r="L86" s="97">
        <v>1</v>
      </c>
      <c r="M86" s="101">
        <v>0</v>
      </c>
      <c r="N86" s="101">
        <v>0</v>
      </c>
      <c r="O86" s="96" t="s">
        <v>328</v>
      </c>
      <c r="P86" s="101">
        <v>0</v>
      </c>
      <c r="Q86" s="101">
        <v>0</v>
      </c>
      <c r="R86" s="101">
        <v>0</v>
      </c>
      <c r="S86" s="97">
        <v>1</v>
      </c>
      <c r="T86" s="101">
        <v>0</v>
      </c>
      <c r="U86" s="101">
        <v>0</v>
      </c>
      <c r="V86" s="96" t="s">
        <v>253</v>
      </c>
      <c r="W86" s="101">
        <v>0</v>
      </c>
      <c r="X86" s="101">
        <v>0</v>
      </c>
      <c r="Y86" s="101">
        <v>0</v>
      </c>
      <c r="Z86" s="97">
        <v>1</v>
      </c>
      <c r="AA86" s="101">
        <v>0</v>
      </c>
      <c r="AB86" s="101">
        <v>0</v>
      </c>
      <c r="AC86" s="96" t="s">
        <v>215</v>
      </c>
      <c r="AD86" s="101">
        <v>0</v>
      </c>
      <c r="AE86" s="101">
        <v>0</v>
      </c>
      <c r="AF86" s="101">
        <v>0</v>
      </c>
      <c r="AG86" s="97">
        <v>1</v>
      </c>
      <c r="AH86" s="101">
        <v>0</v>
      </c>
      <c r="AI86" s="101">
        <v>0</v>
      </c>
    </row>
    <row r="87" spans="1:35" ht="36" x14ac:dyDescent="0.4">
      <c r="A87" s="96" t="s">
        <v>305</v>
      </c>
      <c r="B87" s="101">
        <v>0</v>
      </c>
      <c r="C87" s="101">
        <v>0</v>
      </c>
      <c r="D87" s="101">
        <v>0</v>
      </c>
      <c r="E87" s="97">
        <v>1</v>
      </c>
      <c r="F87" s="101">
        <v>0</v>
      </c>
      <c r="G87" s="101">
        <v>0</v>
      </c>
      <c r="H87" s="96" t="s">
        <v>334</v>
      </c>
      <c r="I87" s="101">
        <v>0</v>
      </c>
      <c r="J87" s="101">
        <v>0</v>
      </c>
      <c r="K87" s="101">
        <v>0</v>
      </c>
      <c r="L87" s="97">
        <v>1</v>
      </c>
      <c r="M87" s="101">
        <v>0</v>
      </c>
      <c r="N87" s="101">
        <v>0</v>
      </c>
      <c r="O87" s="96" t="s">
        <v>343</v>
      </c>
      <c r="P87" s="101">
        <v>0</v>
      </c>
      <c r="Q87" s="101">
        <v>0</v>
      </c>
      <c r="R87" s="101">
        <v>0</v>
      </c>
      <c r="S87" s="97">
        <v>1</v>
      </c>
      <c r="T87" s="101">
        <v>0</v>
      </c>
      <c r="U87" s="101">
        <v>0</v>
      </c>
      <c r="V87" s="96" t="s">
        <v>346</v>
      </c>
      <c r="W87" s="101">
        <v>0</v>
      </c>
      <c r="X87" s="101">
        <v>0</v>
      </c>
      <c r="Y87" s="101">
        <v>0</v>
      </c>
      <c r="Z87" s="97">
        <v>1</v>
      </c>
      <c r="AA87" s="101">
        <v>0</v>
      </c>
      <c r="AB87" s="101">
        <v>0</v>
      </c>
      <c r="AC87" s="96" t="s">
        <v>339</v>
      </c>
      <c r="AD87" s="101">
        <v>0</v>
      </c>
      <c r="AE87" s="101">
        <v>0</v>
      </c>
      <c r="AF87" s="101">
        <v>0</v>
      </c>
      <c r="AG87" s="97">
        <v>1</v>
      </c>
      <c r="AH87" s="101">
        <v>0</v>
      </c>
      <c r="AI87" s="101">
        <v>0</v>
      </c>
    </row>
    <row r="88" spans="1:35" ht="18" x14ac:dyDescent="0.4">
      <c r="A88" s="96" t="s">
        <v>253</v>
      </c>
      <c r="B88" s="101">
        <v>0</v>
      </c>
      <c r="C88" s="101">
        <v>0</v>
      </c>
      <c r="D88" s="101">
        <v>0</v>
      </c>
      <c r="E88" s="97">
        <v>1</v>
      </c>
      <c r="F88" s="101">
        <v>0</v>
      </c>
      <c r="G88" s="101">
        <v>0</v>
      </c>
      <c r="H88" s="96" t="s">
        <v>305</v>
      </c>
      <c r="I88" s="101">
        <v>0</v>
      </c>
      <c r="J88" s="101">
        <v>0</v>
      </c>
      <c r="K88" s="101">
        <v>0</v>
      </c>
      <c r="L88" s="97">
        <v>1</v>
      </c>
      <c r="M88" s="101">
        <v>0</v>
      </c>
      <c r="N88" s="101">
        <v>0</v>
      </c>
      <c r="O88" s="96" t="s">
        <v>320</v>
      </c>
      <c r="P88" s="101">
        <v>0</v>
      </c>
      <c r="Q88" s="101">
        <v>0</v>
      </c>
      <c r="R88" s="101">
        <v>0</v>
      </c>
      <c r="S88" s="97">
        <v>1</v>
      </c>
      <c r="T88" s="101">
        <v>0</v>
      </c>
      <c r="U88" s="101">
        <v>0</v>
      </c>
      <c r="V88" s="96" t="s">
        <v>290</v>
      </c>
      <c r="W88" s="101">
        <v>0</v>
      </c>
      <c r="X88" s="101">
        <v>0</v>
      </c>
      <c r="Y88" s="101">
        <v>0</v>
      </c>
      <c r="Z88" s="97">
        <v>1</v>
      </c>
      <c r="AA88" s="101">
        <v>0</v>
      </c>
      <c r="AB88" s="101">
        <v>0</v>
      </c>
      <c r="AC88" s="96" t="s">
        <v>247</v>
      </c>
      <c r="AD88" s="101">
        <v>0</v>
      </c>
      <c r="AE88" s="101">
        <v>0</v>
      </c>
      <c r="AF88" s="101">
        <v>0</v>
      </c>
      <c r="AG88" s="97">
        <v>1</v>
      </c>
      <c r="AH88" s="101">
        <v>0</v>
      </c>
      <c r="AI88" s="101">
        <v>0</v>
      </c>
    </row>
    <row r="89" spans="1:35" ht="18" x14ac:dyDescent="0.4">
      <c r="A89" s="96" t="s">
        <v>346</v>
      </c>
      <c r="B89" s="101">
        <v>0</v>
      </c>
      <c r="C89" s="101">
        <v>0</v>
      </c>
      <c r="D89" s="101">
        <v>0</v>
      </c>
      <c r="E89" s="97">
        <v>1</v>
      </c>
      <c r="F89" s="101">
        <v>0</v>
      </c>
      <c r="G89" s="101">
        <v>0</v>
      </c>
      <c r="H89" s="96" t="s">
        <v>253</v>
      </c>
      <c r="I89" s="101">
        <v>0</v>
      </c>
      <c r="J89" s="101">
        <v>0</v>
      </c>
      <c r="K89" s="101">
        <v>0</v>
      </c>
      <c r="L89" s="97">
        <v>1</v>
      </c>
      <c r="M89" s="101">
        <v>0</v>
      </c>
      <c r="N89" s="101">
        <v>0</v>
      </c>
      <c r="O89" s="96" t="s">
        <v>344</v>
      </c>
      <c r="P89" s="101">
        <v>0</v>
      </c>
      <c r="Q89" s="101">
        <v>0</v>
      </c>
      <c r="R89" s="101">
        <v>0</v>
      </c>
      <c r="S89" s="97">
        <v>1</v>
      </c>
      <c r="T89" s="101">
        <v>0</v>
      </c>
      <c r="U89" s="101">
        <v>0</v>
      </c>
      <c r="V89" s="96" t="s">
        <v>262</v>
      </c>
      <c r="W89" s="101">
        <v>0</v>
      </c>
      <c r="X89" s="101">
        <v>0</v>
      </c>
      <c r="Y89" s="101">
        <v>0</v>
      </c>
      <c r="Z89" s="97">
        <v>1</v>
      </c>
      <c r="AA89" s="101">
        <v>0</v>
      </c>
      <c r="AB89" s="101">
        <v>0</v>
      </c>
      <c r="AC89" s="96" t="s">
        <v>340</v>
      </c>
      <c r="AD89" s="101">
        <v>0</v>
      </c>
      <c r="AE89" s="101">
        <v>0</v>
      </c>
      <c r="AF89" s="101">
        <v>0</v>
      </c>
      <c r="AG89" s="97">
        <v>1</v>
      </c>
      <c r="AH89" s="101">
        <v>0</v>
      </c>
      <c r="AI89" s="101">
        <v>0</v>
      </c>
    </row>
    <row r="90" spans="1:35" ht="18" x14ac:dyDescent="0.4">
      <c r="A90" s="96" t="s">
        <v>290</v>
      </c>
      <c r="B90" s="101">
        <v>0</v>
      </c>
      <c r="C90" s="101">
        <v>0</v>
      </c>
      <c r="D90" s="101">
        <v>0</v>
      </c>
      <c r="E90" s="97">
        <v>1</v>
      </c>
      <c r="F90" s="101">
        <v>0</v>
      </c>
      <c r="G90" s="101">
        <v>0</v>
      </c>
      <c r="H90" s="96" t="s">
        <v>346</v>
      </c>
      <c r="I90" s="101">
        <v>0</v>
      </c>
      <c r="J90" s="101">
        <v>0</v>
      </c>
      <c r="K90" s="101">
        <v>0</v>
      </c>
      <c r="L90" s="97">
        <v>1</v>
      </c>
      <c r="M90" s="101">
        <v>0</v>
      </c>
      <c r="N90" s="101">
        <v>0</v>
      </c>
      <c r="O90" s="96" t="s">
        <v>251</v>
      </c>
      <c r="P90" s="101">
        <v>0</v>
      </c>
      <c r="Q90" s="101">
        <v>0</v>
      </c>
      <c r="R90" s="101">
        <v>0</v>
      </c>
      <c r="S90" s="97">
        <v>1</v>
      </c>
      <c r="T90" s="101">
        <v>0</v>
      </c>
      <c r="U90" s="101">
        <v>0</v>
      </c>
      <c r="V90" s="96" t="s">
        <v>347</v>
      </c>
      <c r="W90" s="101">
        <v>0</v>
      </c>
      <c r="X90" s="101">
        <v>0</v>
      </c>
      <c r="Y90" s="101">
        <v>0</v>
      </c>
      <c r="Z90" s="97">
        <v>1</v>
      </c>
      <c r="AA90" s="101">
        <v>0</v>
      </c>
      <c r="AB90" s="101">
        <v>0</v>
      </c>
      <c r="AC90" s="96" t="s">
        <v>265</v>
      </c>
      <c r="AD90" s="101">
        <v>0</v>
      </c>
      <c r="AE90" s="101">
        <v>0</v>
      </c>
      <c r="AF90" s="101">
        <v>0</v>
      </c>
      <c r="AG90" s="97">
        <v>1</v>
      </c>
      <c r="AH90" s="101">
        <v>0</v>
      </c>
      <c r="AI90" s="101">
        <v>0</v>
      </c>
    </row>
    <row r="91" spans="1:35" ht="18" x14ac:dyDescent="0.4">
      <c r="A91" s="96" t="s">
        <v>262</v>
      </c>
      <c r="B91" s="101">
        <v>0</v>
      </c>
      <c r="C91" s="101">
        <v>0</v>
      </c>
      <c r="D91" s="101">
        <v>0</v>
      </c>
      <c r="E91" s="97">
        <v>1</v>
      </c>
      <c r="F91" s="101">
        <v>0</v>
      </c>
      <c r="G91" s="101">
        <v>0</v>
      </c>
      <c r="H91" s="96" t="s">
        <v>290</v>
      </c>
      <c r="I91" s="101">
        <v>0</v>
      </c>
      <c r="J91" s="101">
        <v>0</v>
      </c>
      <c r="K91" s="101">
        <v>0</v>
      </c>
      <c r="L91" s="97">
        <v>1</v>
      </c>
      <c r="M91" s="101">
        <v>0</v>
      </c>
      <c r="N91" s="101">
        <v>0</v>
      </c>
      <c r="O91" s="96" t="s">
        <v>272</v>
      </c>
      <c r="P91" s="101">
        <v>0</v>
      </c>
      <c r="Q91" s="101">
        <v>0</v>
      </c>
      <c r="R91" s="101">
        <v>0</v>
      </c>
      <c r="S91" s="97">
        <v>1</v>
      </c>
      <c r="T91" s="101">
        <v>0</v>
      </c>
      <c r="U91" s="101">
        <v>0</v>
      </c>
      <c r="V91" s="96" t="s">
        <v>223</v>
      </c>
      <c r="W91" s="101">
        <v>0</v>
      </c>
      <c r="X91" s="101">
        <v>0</v>
      </c>
      <c r="Y91" s="101">
        <v>0</v>
      </c>
      <c r="Z91" s="97">
        <v>1</v>
      </c>
      <c r="AA91" s="101">
        <v>0</v>
      </c>
      <c r="AB91" s="101">
        <v>0</v>
      </c>
      <c r="AC91" s="96" t="s">
        <v>245</v>
      </c>
      <c r="AD91" s="101">
        <v>0</v>
      </c>
      <c r="AE91" s="101">
        <v>0</v>
      </c>
      <c r="AF91" s="101">
        <v>0</v>
      </c>
      <c r="AG91" s="97">
        <v>1</v>
      </c>
      <c r="AH91" s="101">
        <v>0</v>
      </c>
      <c r="AI91" s="101">
        <v>0</v>
      </c>
    </row>
    <row r="92" spans="1:35" ht="18" x14ac:dyDescent="0.4">
      <c r="A92" s="96" t="s">
        <v>347</v>
      </c>
      <c r="B92" s="101">
        <v>0</v>
      </c>
      <c r="C92" s="101">
        <v>0</v>
      </c>
      <c r="D92" s="101">
        <v>0</v>
      </c>
      <c r="E92" s="97">
        <v>1</v>
      </c>
      <c r="F92" s="101">
        <v>0</v>
      </c>
      <c r="G92" s="101">
        <v>0</v>
      </c>
      <c r="H92" s="96" t="s">
        <v>262</v>
      </c>
      <c r="I92" s="101">
        <v>0</v>
      </c>
      <c r="J92" s="101">
        <v>0</v>
      </c>
      <c r="K92" s="101">
        <v>0</v>
      </c>
      <c r="L92" s="97">
        <v>1</v>
      </c>
      <c r="M92" s="101">
        <v>0</v>
      </c>
      <c r="N92" s="101">
        <v>0</v>
      </c>
      <c r="O92" s="96" t="s">
        <v>345</v>
      </c>
      <c r="P92" s="101">
        <v>0</v>
      </c>
      <c r="Q92" s="101">
        <v>0</v>
      </c>
      <c r="R92" s="101">
        <v>0</v>
      </c>
      <c r="S92" s="97">
        <v>1</v>
      </c>
      <c r="T92" s="101">
        <v>0</v>
      </c>
      <c r="U92" s="101">
        <v>0</v>
      </c>
      <c r="V92" s="96" t="s">
        <v>295</v>
      </c>
      <c r="W92" s="101">
        <v>0</v>
      </c>
      <c r="X92" s="101">
        <v>0</v>
      </c>
      <c r="Y92" s="101">
        <v>0</v>
      </c>
      <c r="Z92" s="97">
        <v>1</v>
      </c>
      <c r="AA92" s="101">
        <v>0</v>
      </c>
      <c r="AB92" s="101">
        <v>0</v>
      </c>
      <c r="AC92" s="96" t="s">
        <v>259</v>
      </c>
      <c r="AD92" s="101">
        <v>0</v>
      </c>
      <c r="AE92" s="101">
        <v>0</v>
      </c>
      <c r="AF92" s="101">
        <v>0</v>
      </c>
      <c r="AG92" s="97">
        <v>1</v>
      </c>
      <c r="AH92" s="101">
        <v>0</v>
      </c>
      <c r="AI92" s="101">
        <v>0</v>
      </c>
    </row>
    <row r="93" spans="1:35" ht="36" x14ac:dyDescent="0.4">
      <c r="A93" s="96" t="s">
        <v>295</v>
      </c>
      <c r="B93" s="101">
        <v>0</v>
      </c>
      <c r="C93" s="101">
        <v>0</v>
      </c>
      <c r="D93" s="101">
        <v>0</v>
      </c>
      <c r="E93" s="97">
        <v>1</v>
      </c>
      <c r="F93" s="101">
        <v>0</v>
      </c>
      <c r="G93" s="101">
        <v>0</v>
      </c>
      <c r="H93" s="96" t="s">
        <v>347</v>
      </c>
      <c r="I93" s="101">
        <v>0</v>
      </c>
      <c r="J93" s="101">
        <v>0</v>
      </c>
      <c r="K93" s="101">
        <v>0</v>
      </c>
      <c r="L93" s="97">
        <v>1</v>
      </c>
      <c r="M93" s="101">
        <v>0</v>
      </c>
      <c r="N93" s="101">
        <v>0</v>
      </c>
      <c r="O93" s="96" t="s">
        <v>334</v>
      </c>
      <c r="P93" s="101">
        <v>0</v>
      </c>
      <c r="Q93" s="101">
        <v>0</v>
      </c>
      <c r="R93" s="101">
        <v>0</v>
      </c>
      <c r="S93" s="97">
        <v>1</v>
      </c>
      <c r="T93" s="101">
        <v>0</v>
      </c>
      <c r="U93" s="101">
        <v>0</v>
      </c>
      <c r="V93" s="96" t="s">
        <v>310</v>
      </c>
      <c r="W93" s="101">
        <v>0</v>
      </c>
      <c r="X93" s="101">
        <v>0</v>
      </c>
      <c r="Y93" s="101">
        <v>0</v>
      </c>
      <c r="Z93" s="97">
        <v>1</v>
      </c>
      <c r="AA93" s="101">
        <v>0</v>
      </c>
      <c r="AB93" s="101">
        <v>0</v>
      </c>
      <c r="AC93" s="96" t="s">
        <v>239</v>
      </c>
      <c r="AD93" s="101">
        <v>0</v>
      </c>
      <c r="AE93" s="101">
        <v>0</v>
      </c>
      <c r="AF93" s="101">
        <v>0</v>
      </c>
      <c r="AG93" s="97">
        <v>1</v>
      </c>
      <c r="AH93" s="101">
        <v>0</v>
      </c>
      <c r="AI93" s="101">
        <v>0</v>
      </c>
    </row>
    <row r="94" spans="1:35" ht="18" x14ac:dyDescent="0.4">
      <c r="A94" s="96" t="s">
        <v>310</v>
      </c>
      <c r="B94" s="101">
        <v>0</v>
      </c>
      <c r="C94" s="101">
        <v>0</v>
      </c>
      <c r="D94" s="101">
        <v>0</v>
      </c>
      <c r="E94" s="97">
        <v>1</v>
      </c>
      <c r="F94" s="101">
        <v>0</v>
      </c>
      <c r="G94" s="101">
        <v>0</v>
      </c>
      <c r="H94" s="96" t="s">
        <v>223</v>
      </c>
      <c r="I94" s="101">
        <v>0</v>
      </c>
      <c r="J94" s="101">
        <v>0</v>
      </c>
      <c r="K94" s="101">
        <v>0</v>
      </c>
      <c r="L94" s="97">
        <v>1</v>
      </c>
      <c r="M94" s="101">
        <v>0</v>
      </c>
      <c r="N94" s="101">
        <v>0</v>
      </c>
      <c r="O94" s="96" t="s">
        <v>305</v>
      </c>
      <c r="P94" s="101">
        <v>0</v>
      </c>
      <c r="Q94" s="101">
        <v>0</v>
      </c>
      <c r="R94" s="101">
        <v>0</v>
      </c>
      <c r="S94" s="97">
        <v>1</v>
      </c>
      <c r="T94" s="101">
        <v>0</v>
      </c>
      <c r="U94" s="101">
        <v>0</v>
      </c>
      <c r="V94" s="96" t="s">
        <v>284</v>
      </c>
      <c r="W94" s="101">
        <v>0</v>
      </c>
      <c r="X94" s="101">
        <v>0</v>
      </c>
      <c r="Y94" s="101">
        <v>0</v>
      </c>
      <c r="Z94" s="97">
        <v>1</v>
      </c>
      <c r="AA94" s="101">
        <v>0</v>
      </c>
      <c r="AB94" s="101">
        <v>0</v>
      </c>
      <c r="AC94" s="96" t="s">
        <v>281</v>
      </c>
      <c r="AD94" s="101">
        <v>0</v>
      </c>
      <c r="AE94" s="101">
        <v>0</v>
      </c>
      <c r="AF94" s="101">
        <v>0</v>
      </c>
      <c r="AG94" s="97">
        <v>1</v>
      </c>
      <c r="AH94" s="101">
        <v>0</v>
      </c>
      <c r="AI94" s="101">
        <v>0</v>
      </c>
    </row>
    <row r="95" spans="1:35" ht="18" x14ac:dyDescent="0.4">
      <c r="A95" s="96" t="s">
        <v>284</v>
      </c>
      <c r="B95" s="101">
        <v>0</v>
      </c>
      <c r="C95" s="101">
        <v>0</v>
      </c>
      <c r="D95" s="101">
        <v>0</v>
      </c>
      <c r="E95" s="97">
        <v>1</v>
      </c>
      <c r="F95" s="101">
        <v>0</v>
      </c>
      <c r="G95" s="101">
        <v>0</v>
      </c>
      <c r="H95" s="96" t="s">
        <v>295</v>
      </c>
      <c r="I95" s="101">
        <v>0</v>
      </c>
      <c r="J95" s="101">
        <v>0</v>
      </c>
      <c r="K95" s="101">
        <v>0</v>
      </c>
      <c r="L95" s="97">
        <v>1</v>
      </c>
      <c r="M95" s="101">
        <v>0</v>
      </c>
      <c r="N95" s="101">
        <v>0</v>
      </c>
      <c r="O95" s="96" t="s">
        <v>253</v>
      </c>
      <c r="P95" s="101">
        <v>0</v>
      </c>
      <c r="Q95" s="101">
        <v>0</v>
      </c>
      <c r="R95" s="101">
        <v>0</v>
      </c>
      <c r="S95" s="97">
        <v>1</v>
      </c>
      <c r="T95" s="101">
        <v>0</v>
      </c>
      <c r="U95" s="101">
        <v>0</v>
      </c>
      <c r="V95" s="96" t="s">
        <v>316</v>
      </c>
      <c r="W95" s="101">
        <v>0</v>
      </c>
      <c r="X95" s="101">
        <v>0</v>
      </c>
      <c r="Y95" s="101">
        <v>0</v>
      </c>
      <c r="Z95" s="97">
        <v>1</v>
      </c>
      <c r="AA95" s="101">
        <v>0</v>
      </c>
      <c r="AB95" s="101">
        <v>0</v>
      </c>
      <c r="AC95" s="96" t="s">
        <v>307</v>
      </c>
      <c r="AD95" s="101">
        <v>0</v>
      </c>
      <c r="AE95" s="101">
        <v>0</v>
      </c>
      <c r="AF95" s="101">
        <v>0</v>
      </c>
      <c r="AG95" s="97">
        <v>1</v>
      </c>
      <c r="AH95" s="101">
        <v>0</v>
      </c>
      <c r="AI95" s="101">
        <v>0</v>
      </c>
    </row>
    <row r="96" spans="1:35" ht="18" x14ac:dyDescent="0.4">
      <c r="A96" s="96" t="s">
        <v>316</v>
      </c>
      <c r="B96" s="101">
        <v>0</v>
      </c>
      <c r="C96" s="101">
        <v>0</v>
      </c>
      <c r="D96" s="101">
        <v>0</v>
      </c>
      <c r="E96" s="97">
        <v>1</v>
      </c>
      <c r="F96" s="101">
        <v>0</v>
      </c>
      <c r="G96" s="101">
        <v>0</v>
      </c>
      <c r="H96" s="96" t="s">
        <v>310</v>
      </c>
      <c r="I96" s="101">
        <v>0</v>
      </c>
      <c r="J96" s="101">
        <v>0</v>
      </c>
      <c r="K96" s="101">
        <v>0</v>
      </c>
      <c r="L96" s="97">
        <v>1</v>
      </c>
      <c r="M96" s="101">
        <v>0</v>
      </c>
      <c r="N96" s="101">
        <v>0</v>
      </c>
      <c r="O96" s="96" t="s">
        <v>346</v>
      </c>
      <c r="P96" s="101">
        <v>0</v>
      </c>
      <c r="Q96" s="101">
        <v>0</v>
      </c>
      <c r="R96" s="101">
        <v>0</v>
      </c>
      <c r="S96" s="97">
        <v>1</v>
      </c>
      <c r="T96" s="101">
        <v>0</v>
      </c>
      <c r="U96" s="101">
        <v>0</v>
      </c>
      <c r="V96" s="96" t="s">
        <v>270</v>
      </c>
      <c r="W96" s="101">
        <v>0</v>
      </c>
      <c r="X96" s="101">
        <v>0</v>
      </c>
      <c r="Y96" s="101">
        <v>0</v>
      </c>
      <c r="Z96" s="97">
        <v>1</v>
      </c>
      <c r="AA96" s="101">
        <v>0</v>
      </c>
      <c r="AB96" s="101">
        <v>0</v>
      </c>
      <c r="AC96" s="96" t="s">
        <v>341</v>
      </c>
      <c r="AD96" s="101">
        <v>0</v>
      </c>
      <c r="AE96" s="101">
        <v>0</v>
      </c>
      <c r="AF96" s="101">
        <v>0</v>
      </c>
      <c r="AG96" s="97">
        <v>1</v>
      </c>
      <c r="AH96" s="101">
        <v>0</v>
      </c>
      <c r="AI96" s="101">
        <v>0</v>
      </c>
    </row>
    <row r="97" spans="1:35" ht="18" x14ac:dyDescent="0.4">
      <c r="A97" s="96" t="s">
        <v>270</v>
      </c>
      <c r="B97" s="101">
        <v>0</v>
      </c>
      <c r="C97" s="101">
        <v>0</v>
      </c>
      <c r="D97" s="101">
        <v>0</v>
      </c>
      <c r="E97" s="97">
        <v>1</v>
      </c>
      <c r="F97" s="101">
        <v>0</v>
      </c>
      <c r="G97" s="101">
        <v>0</v>
      </c>
      <c r="H97" s="96" t="s">
        <v>218</v>
      </c>
      <c r="I97" s="101">
        <v>0</v>
      </c>
      <c r="J97" s="101">
        <v>0</v>
      </c>
      <c r="K97" s="101">
        <v>0</v>
      </c>
      <c r="L97" s="97">
        <v>1</v>
      </c>
      <c r="M97" s="101">
        <v>0</v>
      </c>
      <c r="N97" s="101">
        <v>0</v>
      </c>
      <c r="O97" s="96" t="s">
        <v>290</v>
      </c>
      <c r="P97" s="101">
        <v>0</v>
      </c>
      <c r="Q97" s="101">
        <v>0</v>
      </c>
      <c r="R97" s="101">
        <v>0</v>
      </c>
      <c r="S97" s="97">
        <v>1</v>
      </c>
      <c r="T97" s="101">
        <v>0</v>
      </c>
      <c r="U97" s="101">
        <v>0</v>
      </c>
      <c r="V97" s="96" t="s">
        <v>246</v>
      </c>
      <c r="W97" s="101">
        <v>0</v>
      </c>
      <c r="X97" s="101">
        <v>0</v>
      </c>
      <c r="Y97" s="101">
        <v>0</v>
      </c>
      <c r="Z97" s="97">
        <v>1</v>
      </c>
      <c r="AA97" s="101">
        <v>0</v>
      </c>
      <c r="AB97" s="101">
        <v>0</v>
      </c>
      <c r="AC97" s="96" t="s">
        <v>342</v>
      </c>
      <c r="AD97" s="101">
        <v>0</v>
      </c>
      <c r="AE97" s="101">
        <v>0</v>
      </c>
      <c r="AF97" s="101">
        <v>0</v>
      </c>
      <c r="AG97" s="97">
        <v>1</v>
      </c>
      <c r="AH97" s="101">
        <v>0</v>
      </c>
      <c r="AI97" s="101">
        <v>0</v>
      </c>
    </row>
    <row r="98" spans="1:35" ht="18" x14ac:dyDescent="0.4">
      <c r="A98" s="96" t="s">
        <v>246</v>
      </c>
      <c r="B98" s="101">
        <v>0</v>
      </c>
      <c r="C98" s="101">
        <v>0</v>
      </c>
      <c r="D98" s="101">
        <v>0</v>
      </c>
      <c r="E98" s="97">
        <v>1</v>
      </c>
      <c r="F98" s="101">
        <v>0</v>
      </c>
      <c r="G98" s="101">
        <v>0</v>
      </c>
      <c r="H98" s="96" t="s">
        <v>224</v>
      </c>
      <c r="I98" s="101">
        <v>0</v>
      </c>
      <c r="J98" s="101">
        <v>0</v>
      </c>
      <c r="K98" s="101">
        <v>0</v>
      </c>
      <c r="L98" s="97">
        <v>1</v>
      </c>
      <c r="M98" s="101">
        <v>0</v>
      </c>
      <c r="N98" s="101">
        <v>0</v>
      </c>
      <c r="O98" s="96" t="s">
        <v>262</v>
      </c>
      <c r="P98" s="101">
        <v>0</v>
      </c>
      <c r="Q98" s="101">
        <v>0</v>
      </c>
      <c r="R98" s="101">
        <v>0</v>
      </c>
      <c r="S98" s="97">
        <v>1</v>
      </c>
      <c r="T98" s="101">
        <v>0</v>
      </c>
      <c r="U98" s="101">
        <v>0</v>
      </c>
      <c r="V98" s="96" t="s">
        <v>252</v>
      </c>
      <c r="W98" s="101">
        <v>0</v>
      </c>
      <c r="X98" s="101">
        <v>0</v>
      </c>
      <c r="Y98" s="101">
        <v>0</v>
      </c>
      <c r="Z98" s="97">
        <v>1</v>
      </c>
      <c r="AA98" s="101">
        <v>0</v>
      </c>
      <c r="AB98" s="101">
        <v>0</v>
      </c>
      <c r="AC98" s="96" t="s">
        <v>343</v>
      </c>
      <c r="AD98" s="101">
        <v>0</v>
      </c>
      <c r="AE98" s="101">
        <v>0</v>
      </c>
      <c r="AF98" s="101">
        <v>0</v>
      </c>
      <c r="AG98" s="97">
        <v>1</v>
      </c>
      <c r="AH98" s="101">
        <v>0</v>
      </c>
      <c r="AI98" s="101">
        <v>0</v>
      </c>
    </row>
    <row r="99" spans="1:35" ht="18" x14ac:dyDescent="0.4">
      <c r="A99" s="96" t="s">
        <v>252</v>
      </c>
      <c r="B99" s="101">
        <v>0</v>
      </c>
      <c r="C99" s="101">
        <v>0</v>
      </c>
      <c r="D99" s="101">
        <v>0</v>
      </c>
      <c r="E99" s="97">
        <v>1</v>
      </c>
      <c r="F99" s="101">
        <v>0</v>
      </c>
      <c r="G99" s="101">
        <v>0</v>
      </c>
      <c r="H99" s="96" t="s">
        <v>234</v>
      </c>
      <c r="I99" s="101">
        <v>0</v>
      </c>
      <c r="J99" s="101">
        <v>0</v>
      </c>
      <c r="K99" s="101">
        <v>0</v>
      </c>
      <c r="L99" s="97">
        <v>1</v>
      </c>
      <c r="M99" s="101">
        <v>0</v>
      </c>
      <c r="N99" s="101">
        <v>0</v>
      </c>
      <c r="O99" s="96" t="s">
        <v>347</v>
      </c>
      <c r="P99" s="101">
        <v>0</v>
      </c>
      <c r="Q99" s="101">
        <v>0</v>
      </c>
      <c r="R99" s="101">
        <v>0</v>
      </c>
      <c r="S99" s="97">
        <v>1</v>
      </c>
      <c r="T99" s="101">
        <v>0</v>
      </c>
      <c r="U99" s="101">
        <v>0</v>
      </c>
      <c r="V99" s="96" t="s">
        <v>283</v>
      </c>
      <c r="W99" s="101">
        <v>0</v>
      </c>
      <c r="X99" s="101">
        <v>0</v>
      </c>
      <c r="Y99" s="101">
        <v>0</v>
      </c>
      <c r="Z99" s="97">
        <v>1</v>
      </c>
      <c r="AA99" s="101">
        <v>0</v>
      </c>
      <c r="AB99" s="101">
        <v>0</v>
      </c>
      <c r="AC99" s="96" t="s">
        <v>344</v>
      </c>
      <c r="AD99" s="101">
        <v>0</v>
      </c>
      <c r="AE99" s="101">
        <v>0</v>
      </c>
      <c r="AF99" s="101">
        <v>0</v>
      </c>
      <c r="AG99" s="97">
        <v>1</v>
      </c>
      <c r="AH99" s="101">
        <v>0</v>
      </c>
      <c r="AI99" s="101">
        <v>0</v>
      </c>
    </row>
    <row r="100" spans="1:35" ht="18" x14ac:dyDescent="0.4">
      <c r="A100" s="96" t="s">
        <v>283</v>
      </c>
      <c r="B100" s="101">
        <v>0</v>
      </c>
      <c r="C100" s="101">
        <v>0</v>
      </c>
      <c r="D100" s="101">
        <v>0</v>
      </c>
      <c r="E100" s="97">
        <v>1</v>
      </c>
      <c r="F100" s="101">
        <v>0</v>
      </c>
      <c r="G100" s="101">
        <v>0</v>
      </c>
      <c r="H100" s="96" t="s">
        <v>284</v>
      </c>
      <c r="I100" s="101">
        <v>0</v>
      </c>
      <c r="J100" s="101">
        <v>0</v>
      </c>
      <c r="K100" s="101">
        <v>0</v>
      </c>
      <c r="L100" s="97">
        <v>1</v>
      </c>
      <c r="M100" s="101">
        <v>0</v>
      </c>
      <c r="N100" s="101">
        <v>0</v>
      </c>
      <c r="O100" s="96" t="s">
        <v>223</v>
      </c>
      <c r="P100" s="101">
        <v>0</v>
      </c>
      <c r="Q100" s="101">
        <v>0</v>
      </c>
      <c r="R100" s="101">
        <v>0</v>
      </c>
      <c r="S100" s="97">
        <v>1</v>
      </c>
      <c r="T100" s="101">
        <v>0</v>
      </c>
      <c r="U100" s="101">
        <v>0</v>
      </c>
      <c r="V100" s="96" t="s">
        <v>231</v>
      </c>
      <c r="W100" s="101">
        <v>0</v>
      </c>
      <c r="X100" s="101">
        <v>0</v>
      </c>
      <c r="Y100" s="101">
        <v>0</v>
      </c>
      <c r="Z100" s="97">
        <v>1</v>
      </c>
      <c r="AA100" s="101">
        <v>0</v>
      </c>
      <c r="AB100" s="101">
        <v>0</v>
      </c>
      <c r="AC100" s="96" t="s">
        <v>251</v>
      </c>
      <c r="AD100" s="101">
        <v>0</v>
      </c>
      <c r="AE100" s="101">
        <v>0</v>
      </c>
      <c r="AF100" s="101">
        <v>0</v>
      </c>
      <c r="AG100" s="97">
        <v>1</v>
      </c>
      <c r="AH100" s="101">
        <v>0</v>
      </c>
      <c r="AI100" s="101">
        <v>0</v>
      </c>
    </row>
    <row r="101" spans="1:35" ht="18" x14ac:dyDescent="0.4">
      <c r="A101" s="96" t="s">
        <v>274</v>
      </c>
      <c r="B101" s="101">
        <v>0</v>
      </c>
      <c r="C101" s="101">
        <v>0</v>
      </c>
      <c r="D101" s="101">
        <v>0</v>
      </c>
      <c r="E101" s="97">
        <v>1</v>
      </c>
      <c r="F101" s="101">
        <v>0</v>
      </c>
      <c r="G101" s="101">
        <v>0</v>
      </c>
      <c r="H101" s="96" t="s">
        <v>316</v>
      </c>
      <c r="I101" s="101">
        <v>0</v>
      </c>
      <c r="J101" s="101">
        <v>0</v>
      </c>
      <c r="K101" s="101">
        <v>0</v>
      </c>
      <c r="L101" s="97">
        <v>1</v>
      </c>
      <c r="M101" s="101">
        <v>0</v>
      </c>
      <c r="N101" s="101">
        <v>0</v>
      </c>
      <c r="O101" s="96" t="s">
        <v>295</v>
      </c>
      <c r="P101" s="101">
        <v>0</v>
      </c>
      <c r="Q101" s="101">
        <v>0</v>
      </c>
      <c r="R101" s="101">
        <v>0</v>
      </c>
      <c r="S101" s="97">
        <v>1</v>
      </c>
      <c r="T101" s="101">
        <v>0</v>
      </c>
      <c r="U101" s="101">
        <v>0</v>
      </c>
      <c r="V101" s="96" t="s">
        <v>274</v>
      </c>
      <c r="W101" s="101">
        <v>0</v>
      </c>
      <c r="X101" s="101">
        <v>0</v>
      </c>
      <c r="Y101" s="101">
        <v>0</v>
      </c>
      <c r="Z101" s="97">
        <v>1</v>
      </c>
      <c r="AA101" s="101">
        <v>0</v>
      </c>
      <c r="AB101" s="101">
        <v>0</v>
      </c>
      <c r="AC101" s="96" t="s">
        <v>272</v>
      </c>
      <c r="AD101" s="101">
        <v>0</v>
      </c>
      <c r="AE101" s="101">
        <v>0</v>
      </c>
      <c r="AF101" s="101">
        <v>0</v>
      </c>
      <c r="AG101" s="97">
        <v>1</v>
      </c>
      <c r="AH101" s="101">
        <v>0</v>
      </c>
      <c r="AI101" s="101">
        <v>0</v>
      </c>
    </row>
    <row r="102" spans="1:35" ht="18" x14ac:dyDescent="0.4">
      <c r="A102" s="96" t="s">
        <v>219</v>
      </c>
      <c r="B102" s="101">
        <v>0</v>
      </c>
      <c r="C102" s="101">
        <v>0</v>
      </c>
      <c r="D102" s="101">
        <v>0</v>
      </c>
      <c r="E102" s="97">
        <v>1</v>
      </c>
      <c r="F102" s="101">
        <v>0</v>
      </c>
      <c r="G102" s="101">
        <v>0</v>
      </c>
      <c r="H102" s="96" t="s">
        <v>270</v>
      </c>
      <c r="I102" s="101">
        <v>0</v>
      </c>
      <c r="J102" s="101">
        <v>0</v>
      </c>
      <c r="K102" s="101">
        <v>0</v>
      </c>
      <c r="L102" s="97">
        <v>1</v>
      </c>
      <c r="M102" s="101">
        <v>0</v>
      </c>
      <c r="N102" s="101">
        <v>0</v>
      </c>
      <c r="O102" s="96" t="s">
        <v>310</v>
      </c>
      <c r="P102" s="101">
        <v>0</v>
      </c>
      <c r="Q102" s="101">
        <v>0</v>
      </c>
      <c r="R102" s="101">
        <v>0</v>
      </c>
      <c r="S102" s="97">
        <v>1</v>
      </c>
      <c r="T102" s="101">
        <v>0</v>
      </c>
      <c r="U102" s="101">
        <v>0</v>
      </c>
      <c r="V102" s="96" t="s">
        <v>219</v>
      </c>
      <c r="W102" s="101">
        <v>0</v>
      </c>
      <c r="X102" s="101">
        <v>0</v>
      </c>
      <c r="Y102" s="101">
        <v>0</v>
      </c>
      <c r="Z102" s="97">
        <v>1</v>
      </c>
      <c r="AA102" s="101">
        <v>0</v>
      </c>
      <c r="AB102" s="101">
        <v>0</v>
      </c>
      <c r="AC102" s="96" t="s">
        <v>345</v>
      </c>
      <c r="AD102" s="101">
        <v>0</v>
      </c>
      <c r="AE102" s="101">
        <v>0</v>
      </c>
      <c r="AF102" s="101">
        <v>0</v>
      </c>
      <c r="AG102" s="97">
        <v>1</v>
      </c>
      <c r="AH102" s="101">
        <v>0</v>
      </c>
      <c r="AI102" s="101">
        <v>0</v>
      </c>
    </row>
    <row r="103" spans="1:35" ht="18" x14ac:dyDescent="0.4">
      <c r="A103" s="96" t="s">
        <v>331</v>
      </c>
      <c r="B103" s="101">
        <v>0</v>
      </c>
      <c r="C103" s="101">
        <v>0</v>
      </c>
      <c r="D103" s="101">
        <v>0</v>
      </c>
      <c r="E103" s="97">
        <v>1</v>
      </c>
      <c r="F103" s="101">
        <v>0</v>
      </c>
      <c r="G103" s="101">
        <v>0</v>
      </c>
      <c r="H103" s="96" t="s">
        <v>283</v>
      </c>
      <c r="I103" s="101">
        <v>0</v>
      </c>
      <c r="J103" s="101">
        <v>0</v>
      </c>
      <c r="K103" s="101">
        <v>0</v>
      </c>
      <c r="L103" s="97">
        <v>1</v>
      </c>
      <c r="M103" s="101">
        <v>0</v>
      </c>
      <c r="N103" s="101">
        <v>0</v>
      </c>
      <c r="O103" s="96" t="s">
        <v>218</v>
      </c>
      <c r="P103" s="101">
        <v>0</v>
      </c>
      <c r="Q103" s="101">
        <v>0</v>
      </c>
      <c r="R103" s="101">
        <v>0</v>
      </c>
      <c r="S103" s="97">
        <v>1</v>
      </c>
      <c r="T103" s="101">
        <v>0</v>
      </c>
      <c r="U103" s="101">
        <v>0</v>
      </c>
      <c r="V103" s="96" t="s">
        <v>331</v>
      </c>
      <c r="W103" s="101">
        <v>0</v>
      </c>
      <c r="X103" s="101">
        <v>0</v>
      </c>
      <c r="Y103" s="101">
        <v>0</v>
      </c>
      <c r="Z103" s="97">
        <v>1</v>
      </c>
      <c r="AA103" s="101">
        <v>0</v>
      </c>
      <c r="AB103" s="101">
        <v>0</v>
      </c>
      <c r="AC103" s="96" t="s">
        <v>346</v>
      </c>
      <c r="AD103" s="101">
        <v>0</v>
      </c>
      <c r="AE103" s="101">
        <v>0</v>
      </c>
      <c r="AF103" s="101">
        <v>0</v>
      </c>
      <c r="AG103" s="97">
        <v>1</v>
      </c>
      <c r="AH103" s="101">
        <v>0</v>
      </c>
      <c r="AI103" s="101">
        <v>0</v>
      </c>
    </row>
    <row r="104" spans="1:35" ht="18" x14ac:dyDescent="0.4">
      <c r="A104" s="96" t="s">
        <v>332</v>
      </c>
      <c r="B104" s="101">
        <v>0</v>
      </c>
      <c r="C104" s="101">
        <v>0</v>
      </c>
      <c r="D104" s="101">
        <v>0</v>
      </c>
      <c r="E104" s="97">
        <v>1</v>
      </c>
      <c r="F104" s="101">
        <v>0</v>
      </c>
      <c r="G104" s="101">
        <v>0</v>
      </c>
      <c r="H104" s="96" t="s">
        <v>231</v>
      </c>
      <c r="I104" s="101">
        <v>0</v>
      </c>
      <c r="J104" s="101">
        <v>0</v>
      </c>
      <c r="K104" s="101">
        <v>0</v>
      </c>
      <c r="L104" s="97">
        <v>1</v>
      </c>
      <c r="M104" s="101">
        <v>0</v>
      </c>
      <c r="N104" s="101">
        <v>0</v>
      </c>
      <c r="O104" s="96" t="s">
        <v>224</v>
      </c>
      <c r="P104" s="101">
        <v>0</v>
      </c>
      <c r="Q104" s="101">
        <v>0</v>
      </c>
      <c r="R104" s="101">
        <v>0</v>
      </c>
      <c r="S104" s="97">
        <v>1</v>
      </c>
      <c r="T104" s="101">
        <v>0</v>
      </c>
      <c r="U104" s="101">
        <v>0</v>
      </c>
      <c r="V104" s="96" t="s">
        <v>332</v>
      </c>
      <c r="W104" s="101">
        <v>0</v>
      </c>
      <c r="X104" s="101">
        <v>0</v>
      </c>
      <c r="Y104" s="101">
        <v>0</v>
      </c>
      <c r="Z104" s="97">
        <v>1</v>
      </c>
      <c r="AA104" s="101">
        <v>0</v>
      </c>
      <c r="AB104" s="101">
        <v>0</v>
      </c>
      <c r="AC104" s="96" t="s">
        <v>290</v>
      </c>
      <c r="AD104" s="101">
        <v>0</v>
      </c>
      <c r="AE104" s="101">
        <v>0</v>
      </c>
      <c r="AF104" s="101">
        <v>0</v>
      </c>
      <c r="AG104" s="97">
        <v>1</v>
      </c>
      <c r="AH104" s="101">
        <v>0</v>
      </c>
      <c r="AI104" s="101">
        <v>0</v>
      </c>
    </row>
    <row r="105" spans="1:35" ht="36" x14ac:dyDescent="0.4">
      <c r="A105" s="96" t="s">
        <v>348</v>
      </c>
      <c r="B105" s="101">
        <v>0</v>
      </c>
      <c r="C105" s="101">
        <v>0</v>
      </c>
      <c r="D105" s="101">
        <v>0</v>
      </c>
      <c r="E105" s="97">
        <v>1</v>
      </c>
      <c r="F105" s="101">
        <v>0</v>
      </c>
      <c r="G105" s="101">
        <v>0</v>
      </c>
      <c r="H105" s="96" t="s">
        <v>274</v>
      </c>
      <c r="I105" s="101">
        <v>0</v>
      </c>
      <c r="J105" s="101">
        <v>0</v>
      </c>
      <c r="K105" s="101">
        <v>0</v>
      </c>
      <c r="L105" s="97">
        <v>1</v>
      </c>
      <c r="M105" s="101">
        <v>0</v>
      </c>
      <c r="N105" s="101">
        <v>0</v>
      </c>
      <c r="O105" s="96" t="s">
        <v>234</v>
      </c>
      <c r="P105" s="101">
        <v>0</v>
      </c>
      <c r="Q105" s="101">
        <v>0</v>
      </c>
      <c r="R105" s="101">
        <v>0</v>
      </c>
      <c r="S105" s="97">
        <v>1</v>
      </c>
      <c r="T105" s="101">
        <v>0</v>
      </c>
      <c r="U105" s="101">
        <v>0</v>
      </c>
      <c r="V105" s="96" t="s">
        <v>348</v>
      </c>
      <c r="W105" s="101">
        <v>0</v>
      </c>
      <c r="X105" s="101">
        <v>0</v>
      </c>
      <c r="Y105" s="101">
        <v>0</v>
      </c>
      <c r="Z105" s="97">
        <v>1</v>
      </c>
      <c r="AA105" s="101">
        <v>0</v>
      </c>
      <c r="AB105" s="101">
        <v>0</v>
      </c>
      <c r="AC105" s="96" t="s">
        <v>262</v>
      </c>
      <c r="AD105" s="101">
        <v>0</v>
      </c>
      <c r="AE105" s="101">
        <v>0</v>
      </c>
      <c r="AF105" s="101">
        <v>0</v>
      </c>
      <c r="AG105" s="97">
        <v>1</v>
      </c>
      <c r="AH105" s="101">
        <v>0</v>
      </c>
      <c r="AI105" s="101">
        <v>0</v>
      </c>
    </row>
    <row r="106" spans="1:35" ht="18" x14ac:dyDescent="0.4">
      <c r="A106" s="96" t="s">
        <v>349</v>
      </c>
      <c r="B106" s="101">
        <v>0</v>
      </c>
      <c r="C106" s="101">
        <v>0</v>
      </c>
      <c r="D106" s="101">
        <v>0</v>
      </c>
      <c r="E106" s="97">
        <v>1</v>
      </c>
      <c r="F106" s="101">
        <v>0</v>
      </c>
      <c r="G106" s="101">
        <v>0</v>
      </c>
      <c r="H106" s="96" t="s">
        <v>331</v>
      </c>
      <c r="I106" s="101">
        <v>0</v>
      </c>
      <c r="J106" s="101">
        <v>0</v>
      </c>
      <c r="K106" s="101">
        <v>0</v>
      </c>
      <c r="L106" s="97">
        <v>1</v>
      </c>
      <c r="M106" s="101">
        <v>0</v>
      </c>
      <c r="N106" s="101">
        <v>0</v>
      </c>
      <c r="O106" s="96" t="s">
        <v>284</v>
      </c>
      <c r="P106" s="101">
        <v>0</v>
      </c>
      <c r="Q106" s="101">
        <v>0</v>
      </c>
      <c r="R106" s="101">
        <v>0</v>
      </c>
      <c r="S106" s="97">
        <v>1</v>
      </c>
      <c r="T106" s="101">
        <v>0</v>
      </c>
      <c r="U106" s="101">
        <v>0</v>
      </c>
      <c r="V106" s="96" t="s">
        <v>349</v>
      </c>
      <c r="W106" s="101">
        <v>0</v>
      </c>
      <c r="X106" s="101">
        <v>0</v>
      </c>
      <c r="Y106" s="101">
        <v>0</v>
      </c>
      <c r="Z106" s="97">
        <v>1</v>
      </c>
      <c r="AA106" s="101">
        <v>0</v>
      </c>
      <c r="AB106" s="101">
        <v>0</v>
      </c>
      <c r="AC106" s="96" t="s">
        <v>347</v>
      </c>
      <c r="AD106" s="101">
        <v>0</v>
      </c>
      <c r="AE106" s="101">
        <v>0</v>
      </c>
      <c r="AF106" s="101">
        <v>0</v>
      </c>
      <c r="AG106" s="97">
        <v>1</v>
      </c>
      <c r="AH106" s="101">
        <v>0</v>
      </c>
      <c r="AI106" s="101">
        <v>0</v>
      </c>
    </row>
    <row r="107" spans="1:35" ht="18" x14ac:dyDescent="0.4">
      <c r="A107" s="96" t="s">
        <v>228</v>
      </c>
      <c r="B107" s="101">
        <v>0</v>
      </c>
      <c r="C107" s="101">
        <v>0</v>
      </c>
      <c r="D107" s="101">
        <v>0</v>
      </c>
      <c r="E107" s="97">
        <v>1</v>
      </c>
      <c r="F107" s="101">
        <v>0</v>
      </c>
      <c r="G107" s="101">
        <v>0</v>
      </c>
      <c r="H107" s="96" t="s">
        <v>332</v>
      </c>
      <c r="I107" s="101">
        <v>0</v>
      </c>
      <c r="J107" s="101">
        <v>0</v>
      </c>
      <c r="K107" s="101">
        <v>0</v>
      </c>
      <c r="L107" s="97">
        <v>1</v>
      </c>
      <c r="M107" s="101">
        <v>0</v>
      </c>
      <c r="N107" s="101">
        <v>0</v>
      </c>
      <c r="O107" s="96" t="s">
        <v>316</v>
      </c>
      <c r="P107" s="101">
        <v>0</v>
      </c>
      <c r="Q107" s="101">
        <v>0</v>
      </c>
      <c r="R107" s="101">
        <v>0</v>
      </c>
      <c r="S107" s="97">
        <v>1</v>
      </c>
      <c r="T107" s="101">
        <v>0</v>
      </c>
      <c r="U107" s="101">
        <v>0</v>
      </c>
      <c r="V107" s="96" t="s">
        <v>228</v>
      </c>
      <c r="W107" s="101">
        <v>0</v>
      </c>
      <c r="X107" s="101">
        <v>0</v>
      </c>
      <c r="Y107" s="101">
        <v>0</v>
      </c>
      <c r="Z107" s="97">
        <v>1</v>
      </c>
      <c r="AA107" s="101">
        <v>0</v>
      </c>
      <c r="AB107" s="101">
        <v>0</v>
      </c>
      <c r="AC107" s="96" t="s">
        <v>270</v>
      </c>
      <c r="AD107" s="101">
        <v>0</v>
      </c>
      <c r="AE107" s="101">
        <v>0</v>
      </c>
      <c r="AF107" s="101">
        <v>0</v>
      </c>
      <c r="AG107" s="97">
        <v>1</v>
      </c>
      <c r="AH107" s="101">
        <v>0</v>
      </c>
      <c r="AI107" s="101">
        <v>0</v>
      </c>
    </row>
    <row r="108" spans="1:35" ht="36" x14ac:dyDescent="0.4">
      <c r="A108" s="96" t="s">
        <v>350</v>
      </c>
      <c r="B108" s="101">
        <v>0</v>
      </c>
      <c r="C108" s="101">
        <v>0</v>
      </c>
      <c r="D108" s="101">
        <v>0</v>
      </c>
      <c r="E108" s="97">
        <v>1</v>
      </c>
      <c r="F108" s="101">
        <v>0</v>
      </c>
      <c r="G108" s="101">
        <v>0</v>
      </c>
      <c r="H108" s="96" t="s">
        <v>348</v>
      </c>
      <c r="I108" s="101">
        <v>0</v>
      </c>
      <c r="J108" s="101">
        <v>0</v>
      </c>
      <c r="K108" s="101">
        <v>0</v>
      </c>
      <c r="L108" s="97">
        <v>1</v>
      </c>
      <c r="M108" s="101">
        <v>0</v>
      </c>
      <c r="N108" s="101">
        <v>0</v>
      </c>
      <c r="O108" s="96" t="s">
        <v>270</v>
      </c>
      <c r="P108" s="101">
        <v>0</v>
      </c>
      <c r="Q108" s="101">
        <v>0</v>
      </c>
      <c r="R108" s="101">
        <v>0</v>
      </c>
      <c r="S108" s="97">
        <v>1</v>
      </c>
      <c r="T108" s="101">
        <v>0</v>
      </c>
      <c r="U108" s="101">
        <v>0</v>
      </c>
      <c r="V108" s="96" t="s">
        <v>350</v>
      </c>
      <c r="W108" s="101">
        <v>0</v>
      </c>
      <c r="X108" s="101">
        <v>0</v>
      </c>
      <c r="Y108" s="101">
        <v>0</v>
      </c>
      <c r="Z108" s="97">
        <v>1</v>
      </c>
      <c r="AA108" s="101">
        <v>0</v>
      </c>
      <c r="AB108" s="101">
        <v>0</v>
      </c>
      <c r="AC108" s="96" t="s">
        <v>283</v>
      </c>
      <c r="AD108" s="101">
        <v>0</v>
      </c>
      <c r="AE108" s="101">
        <v>0</v>
      </c>
      <c r="AF108" s="101">
        <v>0</v>
      </c>
      <c r="AG108" s="97">
        <v>1</v>
      </c>
      <c r="AH108" s="101">
        <v>0</v>
      </c>
      <c r="AI108" s="101">
        <v>0</v>
      </c>
    </row>
    <row r="109" spans="1:35" ht="18" x14ac:dyDescent="0.4">
      <c r="A109" s="96" t="s">
        <v>256</v>
      </c>
      <c r="B109" s="101">
        <v>0</v>
      </c>
      <c r="C109" s="101">
        <v>0</v>
      </c>
      <c r="D109" s="101">
        <v>0</v>
      </c>
      <c r="E109" s="97">
        <v>1</v>
      </c>
      <c r="F109" s="101">
        <v>0</v>
      </c>
      <c r="G109" s="101">
        <v>0</v>
      </c>
      <c r="H109" s="96" t="s">
        <v>349</v>
      </c>
      <c r="I109" s="101">
        <v>0</v>
      </c>
      <c r="J109" s="101">
        <v>0</v>
      </c>
      <c r="K109" s="101">
        <v>0</v>
      </c>
      <c r="L109" s="97">
        <v>1</v>
      </c>
      <c r="M109" s="101">
        <v>0</v>
      </c>
      <c r="N109" s="101">
        <v>0</v>
      </c>
      <c r="O109" s="96" t="s">
        <v>231</v>
      </c>
      <c r="P109" s="101">
        <v>0</v>
      </c>
      <c r="Q109" s="101">
        <v>0</v>
      </c>
      <c r="R109" s="101">
        <v>0</v>
      </c>
      <c r="S109" s="97">
        <v>1</v>
      </c>
      <c r="T109" s="101">
        <v>0</v>
      </c>
      <c r="U109" s="101">
        <v>0</v>
      </c>
      <c r="V109" s="96" t="s">
        <v>256</v>
      </c>
      <c r="W109" s="101">
        <v>0</v>
      </c>
      <c r="X109" s="101">
        <v>0</v>
      </c>
      <c r="Y109" s="101">
        <v>0</v>
      </c>
      <c r="Z109" s="97">
        <v>1</v>
      </c>
      <c r="AA109" s="101">
        <v>0</v>
      </c>
      <c r="AB109" s="101">
        <v>0</v>
      </c>
      <c r="AC109" s="96" t="s">
        <v>231</v>
      </c>
      <c r="AD109" s="101">
        <v>0</v>
      </c>
      <c r="AE109" s="101">
        <v>0</v>
      </c>
      <c r="AF109" s="101">
        <v>0</v>
      </c>
      <c r="AG109" s="97">
        <v>1</v>
      </c>
      <c r="AH109" s="101">
        <v>0</v>
      </c>
      <c r="AI109" s="101">
        <v>0</v>
      </c>
    </row>
    <row r="110" spans="1:35" ht="36" x14ac:dyDescent="0.4">
      <c r="A110" s="96" t="s">
        <v>315</v>
      </c>
      <c r="B110" s="101">
        <v>0</v>
      </c>
      <c r="C110" s="101">
        <v>0</v>
      </c>
      <c r="D110" s="101">
        <v>0</v>
      </c>
      <c r="E110" s="97">
        <v>1</v>
      </c>
      <c r="F110" s="101">
        <v>0</v>
      </c>
      <c r="G110" s="101">
        <v>0</v>
      </c>
      <c r="H110" s="96" t="s">
        <v>228</v>
      </c>
      <c r="I110" s="101">
        <v>0</v>
      </c>
      <c r="J110" s="101">
        <v>0</v>
      </c>
      <c r="K110" s="101">
        <v>0</v>
      </c>
      <c r="L110" s="97">
        <v>1</v>
      </c>
      <c r="M110" s="101">
        <v>0</v>
      </c>
      <c r="N110" s="101">
        <v>0</v>
      </c>
      <c r="O110" s="96" t="s">
        <v>274</v>
      </c>
      <c r="P110" s="101">
        <v>0</v>
      </c>
      <c r="Q110" s="101">
        <v>0</v>
      </c>
      <c r="R110" s="101">
        <v>0</v>
      </c>
      <c r="S110" s="97">
        <v>1</v>
      </c>
      <c r="T110" s="101">
        <v>0</v>
      </c>
      <c r="U110" s="101">
        <v>0</v>
      </c>
      <c r="V110" s="96" t="s">
        <v>315</v>
      </c>
      <c r="W110" s="101">
        <v>0</v>
      </c>
      <c r="X110" s="101">
        <v>0</v>
      </c>
      <c r="Y110" s="101">
        <v>0</v>
      </c>
      <c r="Z110" s="97">
        <v>1</v>
      </c>
      <c r="AA110" s="101">
        <v>0</v>
      </c>
      <c r="AB110" s="101">
        <v>0</v>
      </c>
      <c r="AC110" s="96" t="s">
        <v>348</v>
      </c>
      <c r="AD110" s="101">
        <v>0</v>
      </c>
      <c r="AE110" s="101">
        <v>0</v>
      </c>
      <c r="AF110" s="101">
        <v>0</v>
      </c>
      <c r="AG110" s="97">
        <v>1</v>
      </c>
      <c r="AH110" s="101">
        <v>0</v>
      </c>
      <c r="AI110" s="101">
        <v>0</v>
      </c>
    </row>
    <row r="111" spans="1:35" ht="18" x14ac:dyDescent="0.4">
      <c r="A111" s="96" t="s">
        <v>235</v>
      </c>
      <c r="B111" s="101">
        <v>0</v>
      </c>
      <c r="C111" s="101">
        <v>0</v>
      </c>
      <c r="D111" s="101">
        <v>0</v>
      </c>
      <c r="E111" s="97">
        <v>1</v>
      </c>
      <c r="F111" s="101">
        <v>0</v>
      </c>
      <c r="G111" s="101">
        <v>0</v>
      </c>
      <c r="H111" s="96" t="s">
        <v>350</v>
      </c>
      <c r="I111" s="101">
        <v>0</v>
      </c>
      <c r="J111" s="101">
        <v>0</v>
      </c>
      <c r="K111" s="101">
        <v>0</v>
      </c>
      <c r="L111" s="97">
        <v>1</v>
      </c>
      <c r="M111" s="101">
        <v>0</v>
      </c>
      <c r="N111" s="101">
        <v>0</v>
      </c>
      <c r="O111" s="96" t="s">
        <v>331</v>
      </c>
      <c r="P111" s="101">
        <v>0</v>
      </c>
      <c r="Q111" s="101">
        <v>0</v>
      </c>
      <c r="R111" s="101">
        <v>0</v>
      </c>
      <c r="S111" s="97">
        <v>1</v>
      </c>
      <c r="T111" s="101">
        <v>0</v>
      </c>
      <c r="U111" s="101">
        <v>0</v>
      </c>
      <c r="V111" s="96" t="s">
        <v>235</v>
      </c>
      <c r="W111" s="101">
        <v>0</v>
      </c>
      <c r="X111" s="101">
        <v>0</v>
      </c>
      <c r="Y111" s="101">
        <v>0</v>
      </c>
      <c r="Z111" s="97">
        <v>1</v>
      </c>
      <c r="AA111" s="101">
        <v>0</v>
      </c>
      <c r="AB111" s="101">
        <v>0</v>
      </c>
      <c r="AC111" s="96" t="s">
        <v>349</v>
      </c>
      <c r="AD111" s="101">
        <v>0</v>
      </c>
      <c r="AE111" s="101">
        <v>0</v>
      </c>
      <c r="AF111" s="101">
        <v>0</v>
      </c>
      <c r="AG111" s="97">
        <v>1</v>
      </c>
      <c r="AH111" s="101">
        <v>0</v>
      </c>
      <c r="AI111" s="101">
        <v>0</v>
      </c>
    </row>
    <row r="112" spans="1:35" ht="18" x14ac:dyDescent="0.4">
      <c r="A112" s="96" t="s">
        <v>323</v>
      </c>
      <c r="B112" s="101">
        <v>0</v>
      </c>
      <c r="C112" s="101">
        <v>0</v>
      </c>
      <c r="D112" s="101">
        <v>0</v>
      </c>
      <c r="E112" s="97">
        <v>1</v>
      </c>
      <c r="F112" s="101">
        <v>0</v>
      </c>
      <c r="G112" s="101">
        <v>0</v>
      </c>
      <c r="H112" s="96" t="s">
        <v>256</v>
      </c>
      <c r="I112" s="101">
        <v>0</v>
      </c>
      <c r="J112" s="101">
        <v>0</v>
      </c>
      <c r="K112" s="101">
        <v>0</v>
      </c>
      <c r="L112" s="97">
        <v>1</v>
      </c>
      <c r="M112" s="101">
        <v>0</v>
      </c>
      <c r="N112" s="101">
        <v>0</v>
      </c>
      <c r="O112" s="96" t="s">
        <v>332</v>
      </c>
      <c r="P112" s="101">
        <v>0</v>
      </c>
      <c r="Q112" s="101">
        <v>0</v>
      </c>
      <c r="R112" s="101">
        <v>0</v>
      </c>
      <c r="S112" s="97">
        <v>1</v>
      </c>
      <c r="T112" s="101">
        <v>0</v>
      </c>
      <c r="U112" s="101">
        <v>0</v>
      </c>
      <c r="V112" s="96" t="s">
        <v>323</v>
      </c>
      <c r="W112" s="101">
        <v>0</v>
      </c>
      <c r="X112" s="101">
        <v>0</v>
      </c>
      <c r="Y112" s="101">
        <v>0</v>
      </c>
      <c r="Z112" s="97">
        <v>1</v>
      </c>
      <c r="AA112" s="101">
        <v>0</v>
      </c>
      <c r="AB112" s="101">
        <v>0</v>
      </c>
      <c r="AC112" s="96" t="s">
        <v>228</v>
      </c>
      <c r="AD112" s="101">
        <v>0</v>
      </c>
      <c r="AE112" s="101">
        <v>0</v>
      </c>
      <c r="AF112" s="101">
        <v>0</v>
      </c>
      <c r="AG112" s="97">
        <v>1</v>
      </c>
      <c r="AH112" s="101">
        <v>0</v>
      </c>
      <c r="AI112" s="101">
        <v>0</v>
      </c>
    </row>
    <row r="113" spans="1:35" ht="36" x14ac:dyDescent="0.4">
      <c r="A113" s="96" t="s">
        <v>300</v>
      </c>
      <c r="B113" s="101">
        <v>0</v>
      </c>
      <c r="C113" s="101">
        <v>0</v>
      </c>
      <c r="D113" s="101">
        <v>0</v>
      </c>
      <c r="E113" s="97">
        <v>1</v>
      </c>
      <c r="F113" s="101">
        <v>0</v>
      </c>
      <c r="G113" s="101">
        <v>0</v>
      </c>
      <c r="H113" s="96" t="s">
        <v>315</v>
      </c>
      <c r="I113" s="101">
        <v>0</v>
      </c>
      <c r="J113" s="101">
        <v>0</v>
      </c>
      <c r="K113" s="101">
        <v>0</v>
      </c>
      <c r="L113" s="97">
        <v>1</v>
      </c>
      <c r="M113" s="101">
        <v>0</v>
      </c>
      <c r="N113" s="101">
        <v>0</v>
      </c>
      <c r="O113" s="96" t="s">
        <v>348</v>
      </c>
      <c r="P113" s="101">
        <v>0</v>
      </c>
      <c r="Q113" s="101">
        <v>0</v>
      </c>
      <c r="R113" s="101">
        <v>0</v>
      </c>
      <c r="S113" s="97">
        <v>1</v>
      </c>
      <c r="T113" s="101">
        <v>0</v>
      </c>
      <c r="U113" s="101">
        <v>0</v>
      </c>
      <c r="V113" s="96" t="s">
        <v>300</v>
      </c>
      <c r="W113" s="101">
        <v>0</v>
      </c>
      <c r="X113" s="101">
        <v>0</v>
      </c>
      <c r="Y113" s="101">
        <v>0</v>
      </c>
      <c r="Z113" s="97">
        <v>1</v>
      </c>
      <c r="AA113" s="101">
        <v>0</v>
      </c>
      <c r="AB113" s="101">
        <v>0</v>
      </c>
      <c r="AC113" s="96" t="s">
        <v>350</v>
      </c>
      <c r="AD113" s="101">
        <v>0</v>
      </c>
      <c r="AE113" s="101">
        <v>0</v>
      </c>
      <c r="AF113" s="101">
        <v>0</v>
      </c>
      <c r="AG113" s="97">
        <v>1</v>
      </c>
      <c r="AH113" s="101">
        <v>0</v>
      </c>
      <c r="AI113" s="101">
        <v>0</v>
      </c>
    </row>
    <row r="114" spans="1:35" ht="18" x14ac:dyDescent="0.4">
      <c r="A114" s="96" t="s">
        <v>351</v>
      </c>
      <c r="B114" s="101">
        <v>0</v>
      </c>
      <c r="C114" s="101">
        <v>0</v>
      </c>
      <c r="D114" s="101">
        <v>0</v>
      </c>
      <c r="E114" s="97">
        <v>1</v>
      </c>
      <c r="F114" s="101">
        <v>0</v>
      </c>
      <c r="G114" s="101">
        <v>0</v>
      </c>
      <c r="H114" s="96" t="s">
        <v>235</v>
      </c>
      <c r="I114" s="101">
        <v>0</v>
      </c>
      <c r="J114" s="101">
        <v>0</v>
      </c>
      <c r="K114" s="101">
        <v>0</v>
      </c>
      <c r="L114" s="97">
        <v>1</v>
      </c>
      <c r="M114" s="101">
        <v>0</v>
      </c>
      <c r="N114" s="101">
        <v>0</v>
      </c>
      <c r="O114" s="96" t="s">
        <v>349</v>
      </c>
      <c r="P114" s="101">
        <v>0</v>
      </c>
      <c r="Q114" s="101">
        <v>0</v>
      </c>
      <c r="R114" s="101">
        <v>0</v>
      </c>
      <c r="S114" s="97">
        <v>1</v>
      </c>
      <c r="T114" s="101">
        <v>0</v>
      </c>
      <c r="U114" s="101">
        <v>0</v>
      </c>
      <c r="V114" s="96" t="s">
        <v>351</v>
      </c>
      <c r="W114" s="101">
        <v>0</v>
      </c>
      <c r="X114" s="101">
        <v>0</v>
      </c>
      <c r="Y114" s="101">
        <v>0</v>
      </c>
      <c r="Z114" s="97">
        <v>1</v>
      </c>
      <c r="AA114" s="101">
        <v>0</v>
      </c>
      <c r="AB114" s="101">
        <v>0</v>
      </c>
      <c r="AC114" s="96" t="s">
        <v>256</v>
      </c>
      <c r="AD114" s="101">
        <v>0</v>
      </c>
      <c r="AE114" s="101">
        <v>0</v>
      </c>
      <c r="AF114" s="101">
        <v>0</v>
      </c>
      <c r="AG114" s="97">
        <v>1</v>
      </c>
      <c r="AH114" s="101">
        <v>0</v>
      </c>
      <c r="AI114" s="101">
        <v>0</v>
      </c>
    </row>
    <row r="115" spans="1:35" ht="18" x14ac:dyDescent="0.4">
      <c r="A115" s="96" t="s">
        <v>352</v>
      </c>
      <c r="B115" s="101">
        <v>0</v>
      </c>
      <c r="C115" s="101">
        <v>0</v>
      </c>
      <c r="D115" s="101">
        <v>0</v>
      </c>
      <c r="E115" s="97">
        <v>1</v>
      </c>
      <c r="F115" s="101">
        <v>0</v>
      </c>
      <c r="G115" s="101">
        <v>0</v>
      </c>
      <c r="H115" s="96" t="s">
        <v>323</v>
      </c>
      <c r="I115" s="101">
        <v>0</v>
      </c>
      <c r="J115" s="101">
        <v>0</v>
      </c>
      <c r="K115" s="101">
        <v>0</v>
      </c>
      <c r="L115" s="97">
        <v>1</v>
      </c>
      <c r="M115" s="101">
        <v>0</v>
      </c>
      <c r="N115" s="101">
        <v>0</v>
      </c>
      <c r="O115" s="96" t="s">
        <v>228</v>
      </c>
      <c r="P115" s="101">
        <v>0</v>
      </c>
      <c r="Q115" s="101">
        <v>0</v>
      </c>
      <c r="R115" s="101">
        <v>0</v>
      </c>
      <c r="S115" s="97">
        <v>1</v>
      </c>
      <c r="T115" s="101">
        <v>0</v>
      </c>
      <c r="U115" s="101">
        <v>0</v>
      </c>
      <c r="V115" s="96" t="s">
        <v>352</v>
      </c>
      <c r="W115" s="101">
        <v>0</v>
      </c>
      <c r="X115" s="101">
        <v>0</v>
      </c>
      <c r="Y115" s="101">
        <v>0</v>
      </c>
      <c r="Z115" s="97">
        <v>1</v>
      </c>
      <c r="AA115" s="101">
        <v>0</v>
      </c>
      <c r="AB115" s="101">
        <v>0</v>
      </c>
      <c r="AC115" s="96" t="s">
        <v>351</v>
      </c>
      <c r="AD115" s="101">
        <v>0</v>
      </c>
      <c r="AE115" s="101">
        <v>0</v>
      </c>
      <c r="AF115" s="101">
        <v>0</v>
      </c>
      <c r="AG115" s="97">
        <v>1</v>
      </c>
      <c r="AH115" s="101">
        <v>0</v>
      </c>
      <c r="AI115" s="101">
        <v>0</v>
      </c>
    </row>
    <row r="116" spans="1:35" ht="18" x14ac:dyDescent="0.4">
      <c r="A116" s="96" t="s">
        <v>353</v>
      </c>
      <c r="B116" s="101">
        <v>0</v>
      </c>
      <c r="C116" s="101">
        <v>0</v>
      </c>
      <c r="D116" s="101">
        <v>0</v>
      </c>
      <c r="E116" s="97">
        <v>1</v>
      </c>
      <c r="F116" s="101">
        <v>0</v>
      </c>
      <c r="G116" s="101">
        <v>0</v>
      </c>
      <c r="H116" s="96" t="s">
        <v>300</v>
      </c>
      <c r="I116" s="101">
        <v>0</v>
      </c>
      <c r="J116" s="101">
        <v>0</v>
      </c>
      <c r="K116" s="101">
        <v>0</v>
      </c>
      <c r="L116" s="97">
        <v>1</v>
      </c>
      <c r="M116" s="101">
        <v>0</v>
      </c>
      <c r="N116" s="101">
        <v>0</v>
      </c>
      <c r="O116" s="96" t="s">
        <v>350</v>
      </c>
      <c r="P116" s="101">
        <v>0</v>
      </c>
      <c r="Q116" s="101">
        <v>0</v>
      </c>
      <c r="R116" s="101">
        <v>0</v>
      </c>
      <c r="S116" s="97">
        <v>1</v>
      </c>
      <c r="T116" s="101">
        <v>0</v>
      </c>
      <c r="U116" s="101">
        <v>0</v>
      </c>
      <c r="V116" s="96" t="s">
        <v>353</v>
      </c>
      <c r="W116" s="101">
        <v>0</v>
      </c>
      <c r="X116" s="101">
        <v>0</v>
      </c>
      <c r="Y116" s="101">
        <v>0</v>
      </c>
      <c r="Z116" s="97">
        <v>1</v>
      </c>
      <c r="AA116" s="101">
        <v>0</v>
      </c>
      <c r="AB116" s="101">
        <v>0</v>
      </c>
      <c r="AC116" s="96" t="s">
        <v>352</v>
      </c>
      <c r="AD116" s="101">
        <v>0</v>
      </c>
      <c r="AE116" s="101">
        <v>0</v>
      </c>
      <c r="AF116" s="101">
        <v>0</v>
      </c>
      <c r="AG116" s="97">
        <v>1</v>
      </c>
      <c r="AH116" s="101">
        <v>0</v>
      </c>
      <c r="AI116" s="101">
        <v>0</v>
      </c>
    </row>
    <row r="117" spans="1:35" ht="18" x14ac:dyDescent="0.4">
      <c r="A117" s="96" t="s">
        <v>240</v>
      </c>
      <c r="B117" s="101">
        <v>0</v>
      </c>
      <c r="C117" s="101">
        <v>0</v>
      </c>
      <c r="D117" s="101">
        <v>0</v>
      </c>
      <c r="E117" s="97">
        <v>1</v>
      </c>
      <c r="F117" s="101">
        <v>0</v>
      </c>
      <c r="G117" s="101">
        <v>0</v>
      </c>
      <c r="H117" s="96" t="s">
        <v>351</v>
      </c>
      <c r="I117" s="101">
        <v>0</v>
      </c>
      <c r="J117" s="101">
        <v>0</v>
      </c>
      <c r="K117" s="101">
        <v>0</v>
      </c>
      <c r="L117" s="97">
        <v>1</v>
      </c>
      <c r="M117" s="101">
        <v>0</v>
      </c>
      <c r="N117" s="101">
        <v>0</v>
      </c>
      <c r="O117" s="96" t="s">
        <v>256</v>
      </c>
      <c r="P117" s="101">
        <v>0</v>
      </c>
      <c r="Q117" s="101">
        <v>0</v>
      </c>
      <c r="R117" s="101">
        <v>0</v>
      </c>
      <c r="S117" s="97">
        <v>1</v>
      </c>
      <c r="T117" s="101">
        <v>0</v>
      </c>
      <c r="U117" s="101">
        <v>0</v>
      </c>
      <c r="V117" s="96" t="s">
        <v>240</v>
      </c>
      <c r="W117" s="101">
        <v>0</v>
      </c>
      <c r="X117" s="101">
        <v>0</v>
      </c>
      <c r="Y117" s="101">
        <v>0</v>
      </c>
      <c r="Z117" s="97">
        <v>1</v>
      </c>
      <c r="AA117" s="101">
        <v>0</v>
      </c>
      <c r="AB117" s="101">
        <v>0</v>
      </c>
      <c r="AC117" s="96" t="s">
        <v>353</v>
      </c>
      <c r="AD117" s="101">
        <v>0</v>
      </c>
      <c r="AE117" s="101">
        <v>0</v>
      </c>
      <c r="AF117" s="101">
        <v>0</v>
      </c>
      <c r="AG117" s="97">
        <v>1</v>
      </c>
      <c r="AH117" s="101">
        <v>0</v>
      </c>
      <c r="AI117" s="101">
        <v>0</v>
      </c>
    </row>
    <row r="118" spans="1:35" ht="18" x14ac:dyDescent="0.4">
      <c r="A118" s="96" t="s">
        <v>354</v>
      </c>
      <c r="B118" s="101">
        <v>0</v>
      </c>
      <c r="C118" s="101">
        <v>0</v>
      </c>
      <c r="D118" s="101">
        <v>0</v>
      </c>
      <c r="E118" s="97">
        <v>1</v>
      </c>
      <c r="F118" s="101">
        <v>0</v>
      </c>
      <c r="G118" s="101">
        <v>0</v>
      </c>
      <c r="H118" s="96" t="s">
        <v>352</v>
      </c>
      <c r="I118" s="101">
        <v>0</v>
      </c>
      <c r="J118" s="101">
        <v>0</v>
      </c>
      <c r="K118" s="101">
        <v>0</v>
      </c>
      <c r="L118" s="97">
        <v>1</v>
      </c>
      <c r="M118" s="101">
        <v>0</v>
      </c>
      <c r="N118" s="101">
        <v>0</v>
      </c>
      <c r="O118" s="96" t="s">
        <v>315</v>
      </c>
      <c r="P118" s="101">
        <v>0</v>
      </c>
      <c r="Q118" s="101">
        <v>0</v>
      </c>
      <c r="R118" s="101">
        <v>0</v>
      </c>
      <c r="S118" s="97">
        <v>1</v>
      </c>
      <c r="T118" s="101">
        <v>0</v>
      </c>
      <c r="U118" s="101">
        <v>0</v>
      </c>
      <c r="V118" s="96" t="s">
        <v>354</v>
      </c>
      <c r="W118" s="101">
        <v>0</v>
      </c>
      <c r="X118" s="101">
        <v>0</v>
      </c>
      <c r="Y118" s="101">
        <v>0</v>
      </c>
      <c r="Z118" s="97">
        <v>1</v>
      </c>
      <c r="AA118" s="101">
        <v>0</v>
      </c>
      <c r="AB118" s="101">
        <v>0</v>
      </c>
      <c r="AC118" s="96" t="s">
        <v>240</v>
      </c>
      <c r="AD118" s="101">
        <v>0</v>
      </c>
      <c r="AE118" s="101">
        <v>0</v>
      </c>
      <c r="AF118" s="101">
        <v>0</v>
      </c>
      <c r="AG118" s="97">
        <v>1</v>
      </c>
      <c r="AH118" s="101">
        <v>0</v>
      </c>
      <c r="AI118" s="101">
        <v>0</v>
      </c>
    </row>
    <row r="119" spans="1:35" ht="18" x14ac:dyDescent="0.4">
      <c r="A119" s="96" t="s">
        <v>216</v>
      </c>
      <c r="B119" s="101">
        <v>0</v>
      </c>
      <c r="C119" s="101">
        <v>0</v>
      </c>
      <c r="D119" s="101">
        <v>0</v>
      </c>
      <c r="E119" s="97">
        <v>1</v>
      </c>
      <c r="F119" s="101">
        <v>0</v>
      </c>
      <c r="G119" s="101">
        <v>0</v>
      </c>
      <c r="H119" s="96" t="s">
        <v>353</v>
      </c>
      <c r="I119" s="101">
        <v>0</v>
      </c>
      <c r="J119" s="101">
        <v>0</v>
      </c>
      <c r="K119" s="101">
        <v>0</v>
      </c>
      <c r="L119" s="97">
        <v>1</v>
      </c>
      <c r="M119" s="101">
        <v>0</v>
      </c>
      <c r="N119" s="101">
        <v>0</v>
      </c>
      <c r="O119" s="96" t="s">
        <v>235</v>
      </c>
      <c r="P119" s="101">
        <v>0</v>
      </c>
      <c r="Q119" s="101">
        <v>0</v>
      </c>
      <c r="R119" s="101">
        <v>0</v>
      </c>
      <c r="S119" s="97">
        <v>1</v>
      </c>
      <c r="T119" s="101">
        <v>0</v>
      </c>
      <c r="U119" s="101">
        <v>0</v>
      </c>
      <c r="V119" s="96" t="s">
        <v>216</v>
      </c>
      <c r="W119" s="101">
        <v>0</v>
      </c>
      <c r="X119" s="101">
        <v>0</v>
      </c>
      <c r="Y119" s="101">
        <v>0</v>
      </c>
      <c r="Z119" s="97">
        <v>1</v>
      </c>
      <c r="AA119" s="101">
        <v>0</v>
      </c>
      <c r="AB119" s="101">
        <v>0</v>
      </c>
      <c r="AC119" s="96" t="s">
        <v>354</v>
      </c>
      <c r="AD119" s="101">
        <v>0</v>
      </c>
      <c r="AE119" s="101">
        <v>0</v>
      </c>
      <c r="AF119" s="101">
        <v>0</v>
      </c>
      <c r="AG119" s="97">
        <v>1</v>
      </c>
      <c r="AH119" s="101">
        <v>0</v>
      </c>
      <c r="AI119" s="101">
        <v>0</v>
      </c>
    </row>
    <row r="120" spans="1:35" ht="18" x14ac:dyDescent="0.4">
      <c r="A120" s="96" t="s">
        <v>355</v>
      </c>
      <c r="B120" s="101">
        <v>0</v>
      </c>
      <c r="C120" s="101">
        <v>0</v>
      </c>
      <c r="D120" s="101">
        <v>0</v>
      </c>
      <c r="E120" s="97">
        <v>1</v>
      </c>
      <c r="F120" s="101">
        <v>0</v>
      </c>
      <c r="G120" s="101">
        <v>0</v>
      </c>
      <c r="H120" s="96" t="s">
        <v>354</v>
      </c>
      <c r="I120" s="101">
        <v>0</v>
      </c>
      <c r="J120" s="101">
        <v>0</v>
      </c>
      <c r="K120" s="101">
        <v>0</v>
      </c>
      <c r="L120" s="97">
        <v>1</v>
      </c>
      <c r="M120" s="101">
        <v>0</v>
      </c>
      <c r="N120" s="101">
        <v>0</v>
      </c>
      <c r="O120" s="96" t="s">
        <v>323</v>
      </c>
      <c r="P120" s="101">
        <v>0</v>
      </c>
      <c r="Q120" s="101">
        <v>0</v>
      </c>
      <c r="R120" s="101">
        <v>0</v>
      </c>
      <c r="S120" s="97">
        <v>1</v>
      </c>
      <c r="T120" s="101">
        <v>0</v>
      </c>
      <c r="U120" s="101">
        <v>0</v>
      </c>
      <c r="V120" s="96" t="s">
        <v>355</v>
      </c>
      <c r="W120" s="101">
        <v>0</v>
      </c>
      <c r="X120" s="101">
        <v>0</v>
      </c>
      <c r="Y120" s="101">
        <v>0</v>
      </c>
      <c r="Z120" s="97">
        <v>1</v>
      </c>
      <c r="AA120" s="101">
        <v>0</v>
      </c>
      <c r="AB120" s="101">
        <v>0</v>
      </c>
      <c r="AC120" s="96" t="s">
        <v>216</v>
      </c>
      <c r="AD120" s="101">
        <v>0</v>
      </c>
      <c r="AE120" s="101">
        <v>0</v>
      </c>
      <c r="AF120" s="101">
        <v>0</v>
      </c>
      <c r="AG120" s="97">
        <v>1</v>
      </c>
      <c r="AH120" s="101">
        <v>0</v>
      </c>
      <c r="AI120" s="101">
        <v>0</v>
      </c>
    </row>
    <row r="121" spans="1:35" ht="18" x14ac:dyDescent="0.4">
      <c r="A121" s="96" t="s">
        <v>263</v>
      </c>
      <c r="B121" s="101">
        <v>0</v>
      </c>
      <c r="C121" s="101">
        <v>0</v>
      </c>
      <c r="D121" s="101">
        <v>0</v>
      </c>
      <c r="E121" s="97">
        <v>1</v>
      </c>
      <c r="F121" s="101">
        <v>0</v>
      </c>
      <c r="G121" s="101">
        <v>0</v>
      </c>
      <c r="H121" s="96" t="s">
        <v>355</v>
      </c>
      <c r="I121" s="101">
        <v>0</v>
      </c>
      <c r="J121" s="101">
        <v>0</v>
      </c>
      <c r="K121" s="101">
        <v>0</v>
      </c>
      <c r="L121" s="97">
        <v>1</v>
      </c>
      <c r="M121" s="101">
        <v>0</v>
      </c>
      <c r="N121" s="101">
        <v>0</v>
      </c>
      <c r="O121" s="96" t="s">
        <v>300</v>
      </c>
      <c r="P121" s="101">
        <v>0</v>
      </c>
      <c r="Q121" s="101">
        <v>0</v>
      </c>
      <c r="R121" s="101">
        <v>0</v>
      </c>
      <c r="S121" s="97">
        <v>1</v>
      </c>
      <c r="T121" s="101">
        <v>0</v>
      </c>
      <c r="U121" s="101">
        <v>0</v>
      </c>
      <c r="V121" s="96" t="s">
        <v>263</v>
      </c>
      <c r="W121" s="101">
        <v>0</v>
      </c>
      <c r="X121" s="101">
        <v>0</v>
      </c>
      <c r="Y121" s="101">
        <v>0</v>
      </c>
      <c r="Z121" s="97">
        <v>1</v>
      </c>
      <c r="AA121" s="101">
        <v>0</v>
      </c>
      <c r="AB121" s="101">
        <v>0</v>
      </c>
      <c r="AC121" s="96" t="s">
        <v>355</v>
      </c>
      <c r="AD121" s="101">
        <v>0</v>
      </c>
      <c r="AE121" s="101">
        <v>0</v>
      </c>
      <c r="AF121" s="101">
        <v>0</v>
      </c>
      <c r="AG121" s="97">
        <v>1</v>
      </c>
      <c r="AH121" s="101">
        <v>0</v>
      </c>
      <c r="AI121" s="101">
        <v>0</v>
      </c>
    </row>
    <row r="122" spans="1:35" ht="18" x14ac:dyDescent="0.4">
      <c r="A122" s="96" t="s">
        <v>319</v>
      </c>
      <c r="B122" s="101">
        <v>0</v>
      </c>
      <c r="C122" s="101">
        <v>0</v>
      </c>
      <c r="D122" s="101">
        <v>0</v>
      </c>
      <c r="E122" s="97">
        <v>1</v>
      </c>
      <c r="F122" s="101">
        <v>0</v>
      </c>
      <c r="G122" s="101">
        <v>0</v>
      </c>
      <c r="H122" s="96" t="s">
        <v>319</v>
      </c>
      <c r="I122" s="101">
        <v>0</v>
      </c>
      <c r="J122" s="101">
        <v>0</v>
      </c>
      <c r="K122" s="101">
        <v>0</v>
      </c>
      <c r="L122" s="97">
        <v>1</v>
      </c>
      <c r="M122" s="101">
        <v>0</v>
      </c>
      <c r="N122" s="101">
        <v>0</v>
      </c>
      <c r="O122" s="96" t="s">
        <v>351</v>
      </c>
      <c r="P122" s="101">
        <v>0</v>
      </c>
      <c r="Q122" s="101">
        <v>0</v>
      </c>
      <c r="R122" s="101">
        <v>0</v>
      </c>
      <c r="S122" s="97">
        <v>1</v>
      </c>
      <c r="T122" s="101">
        <v>0</v>
      </c>
      <c r="U122" s="101">
        <v>0</v>
      </c>
      <c r="V122" s="96" t="s">
        <v>319</v>
      </c>
      <c r="W122" s="101">
        <v>0</v>
      </c>
      <c r="X122" s="101">
        <v>0</v>
      </c>
      <c r="Y122" s="101">
        <v>0</v>
      </c>
      <c r="Z122" s="97">
        <v>1</v>
      </c>
      <c r="AA122" s="101">
        <v>0</v>
      </c>
      <c r="AB122" s="101">
        <v>0</v>
      </c>
      <c r="AC122" s="96" t="s">
        <v>263</v>
      </c>
      <c r="AD122" s="101">
        <v>0</v>
      </c>
      <c r="AE122" s="101">
        <v>0</v>
      </c>
      <c r="AF122" s="101">
        <v>0</v>
      </c>
      <c r="AG122" s="97">
        <v>1</v>
      </c>
      <c r="AH122" s="101">
        <v>0</v>
      </c>
      <c r="AI122" s="101">
        <v>0</v>
      </c>
    </row>
    <row r="123" spans="1:35" ht="18" x14ac:dyDescent="0.4">
      <c r="A123" s="96" t="s">
        <v>337</v>
      </c>
      <c r="B123" s="101">
        <v>0</v>
      </c>
      <c r="C123" s="101">
        <v>0</v>
      </c>
      <c r="D123" s="101">
        <v>0</v>
      </c>
      <c r="E123" s="97">
        <v>1</v>
      </c>
      <c r="F123" s="101">
        <v>0</v>
      </c>
      <c r="G123" s="101">
        <v>0</v>
      </c>
      <c r="H123" s="96" t="s">
        <v>337</v>
      </c>
      <c r="I123" s="101">
        <v>0</v>
      </c>
      <c r="J123" s="101">
        <v>0</v>
      </c>
      <c r="K123" s="101">
        <v>0</v>
      </c>
      <c r="L123" s="97">
        <v>1</v>
      </c>
      <c r="M123" s="101">
        <v>0</v>
      </c>
      <c r="N123" s="101">
        <v>0</v>
      </c>
      <c r="O123" s="96" t="s">
        <v>352</v>
      </c>
      <c r="P123" s="101">
        <v>0</v>
      </c>
      <c r="Q123" s="101">
        <v>0</v>
      </c>
      <c r="R123" s="101">
        <v>0</v>
      </c>
      <c r="S123" s="97">
        <v>1</v>
      </c>
      <c r="T123" s="101">
        <v>0</v>
      </c>
      <c r="U123" s="101">
        <v>0</v>
      </c>
      <c r="V123" s="96" t="s">
        <v>337</v>
      </c>
      <c r="W123" s="101">
        <v>0</v>
      </c>
      <c r="X123" s="101">
        <v>0</v>
      </c>
      <c r="Y123" s="101">
        <v>0</v>
      </c>
      <c r="Z123" s="97">
        <v>1</v>
      </c>
      <c r="AA123" s="101">
        <v>0</v>
      </c>
      <c r="AB123" s="101">
        <v>0</v>
      </c>
      <c r="AC123" s="96" t="s">
        <v>337</v>
      </c>
      <c r="AD123" s="101">
        <v>0</v>
      </c>
      <c r="AE123" s="101">
        <v>0</v>
      </c>
      <c r="AF123" s="101">
        <v>0</v>
      </c>
      <c r="AG123" s="97">
        <v>1</v>
      </c>
      <c r="AH123" s="101">
        <v>0</v>
      </c>
      <c r="AI123" s="101">
        <v>0</v>
      </c>
    </row>
    <row r="124" spans="1:35" ht="18" x14ac:dyDescent="0.4">
      <c r="A124" s="96" t="s">
        <v>356</v>
      </c>
      <c r="B124" s="101">
        <v>0</v>
      </c>
      <c r="C124" s="101">
        <v>0</v>
      </c>
      <c r="D124" s="101">
        <v>0</v>
      </c>
      <c r="E124" s="97">
        <v>1</v>
      </c>
      <c r="F124" s="101">
        <v>0</v>
      </c>
      <c r="G124" s="101">
        <v>0</v>
      </c>
      <c r="H124" s="96" t="s">
        <v>356</v>
      </c>
      <c r="I124" s="101">
        <v>0</v>
      </c>
      <c r="J124" s="101">
        <v>0</v>
      </c>
      <c r="K124" s="101">
        <v>0</v>
      </c>
      <c r="L124" s="97">
        <v>1</v>
      </c>
      <c r="M124" s="101">
        <v>0</v>
      </c>
      <c r="N124" s="101">
        <v>0</v>
      </c>
      <c r="O124" s="96" t="s">
        <v>353</v>
      </c>
      <c r="P124" s="101">
        <v>0</v>
      </c>
      <c r="Q124" s="101">
        <v>0</v>
      </c>
      <c r="R124" s="101">
        <v>0</v>
      </c>
      <c r="S124" s="97">
        <v>1</v>
      </c>
      <c r="T124" s="101">
        <v>0</v>
      </c>
      <c r="U124" s="101">
        <v>0</v>
      </c>
      <c r="V124" s="96" t="s">
        <v>356</v>
      </c>
      <c r="W124" s="101">
        <v>0</v>
      </c>
      <c r="X124" s="101">
        <v>0</v>
      </c>
      <c r="Y124" s="101">
        <v>0</v>
      </c>
      <c r="Z124" s="97">
        <v>1</v>
      </c>
      <c r="AA124" s="101">
        <v>0</v>
      </c>
      <c r="AB124" s="101">
        <v>0</v>
      </c>
      <c r="AC124" s="96" t="s">
        <v>356</v>
      </c>
      <c r="AD124" s="101">
        <v>0</v>
      </c>
      <c r="AE124" s="101">
        <v>0</v>
      </c>
      <c r="AF124" s="101">
        <v>0</v>
      </c>
      <c r="AG124" s="97">
        <v>1</v>
      </c>
      <c r="AH124" s="101">
        <v>0</v>
      </c>
      <c r="AI124" s="101">
        <v>0</v>
      </c>
    </row>
    <row r="125" spans="1:35" ht="18" x14ac:dyDescent="0.4">
      <c r="A125" s="96" t="s">
        <v>314</v>
      </c>
      <c r="B125" s="101">
        <v>0</v>
      </c>
      <c r="C125" s="101">
        <v>0</v>
      </c>
      <c r="D125" s="101">
        <v>0</v>
      </c>
      <c r="E125" s="97">
        <v>1</v>
      </c>
      <c r="F125" s="101">
        <v>0</v>
      </c>
      <c r="G125" s="101">
        <v>0</v>
      </c>
      <c r="H125" s="96" t="s">
        <v>314</v>
      </c>
      <c r="I125" s="101">
        <v>0</v>
      </c>
      <c r="J125" s="101">
        <v>0</v>
      </c>
      <c r="K125" s="101">
        <v>0</v>
      </c>
      <c r="L125" s="97">
        <v>1</v>
      </c>
      <c r="M125" s="101">
        <v>0</v>
      </c>
      <c r="N125" s="101">
        <v>0</v>
      </c>
      <c r="O125" s="96" t="s">
        <v>240</v>
      </c>
      <c r="P125" s="101">
        <v>0</v>
      </c>
      <c r="Q125" s="101">
        <v>0</v>
      </c>
      <c r="R125" s="101">
        <v>0</v>
      </c>
      <c r="S125" s="97">
        <v>1</v>
      </c>
      <c r="T125" s="101">
        <v>0</v>
      </c>
      <c r="U125" s="101">
        <v>0</v>
      </c>
      <c r="V125" s="96" t="s">
        <v>314</v>
      </c>
      <c r="W125" s="101">
        <v>0</v>
      </c>
      <c r="X125" s="101">
        <v>0</v>
      </c>
      <c r="Y125" s="101">
        <v>0</v>
      </c>
      <c r="Z125" s="97">
        <v>1</v>
      </c>
      <c r="AA125" s="101">
        <v>0</v>
      </c>
      <c r="AB125" s="101">
        <v>0</v>
      </c>
      <c r="AC125" s="96" t="s">
        <v>314</v>
      </c>
      <c r="AD125" s="101">
        <v>0</v>
      </c>
      <c r="AE125" s="101">
        <v>0</v>
      </c>
      <c r="AF125" s="101">
        <v>0</v>
      </c>
      <c r="AG125" s="97">
        <v>1</v>
      </c>
      <c r="AH125" s="101">
        <v>0</v>
      </c>
      <c r="AI125" s="101">
        <v>0</v>
      </c>
    </row>
    <row r="126" spans="1:35" ht="18" x14ac:dyDescent="0.4">
      <c r="A126" s="96" t="s">
        <v>322</v>
      </c>
      <c r="B126" s="101">
        <v>0</v>
      </c>
      <c r="C126" s="101">
        <v>0</v>
      </c>
      <c r="D126" s="101">
        <v>0</v>
      </c>
      <c r="E126" s="97">
        <v>1</v>
      </c>
      <c r="F126" s="101">
        <v>0</v>
      </c>
      <c r="G126" s="101">
        <v>0</v>
      </c>
      <c r="H126" s="96" t="s">
        <v>322</v>
      </c>
      <c r="I126" s="101">
        <v>0</v>
      </c>
      <c r="J126" s="101">
        <v>0</v>
      </c>
      <c r="K126" s="101">
        <v>0</v>
      </c>
      <c r="L126" s="97">
        <v>1</v>
      </c>
      <c r="M126" s="101">
        <v>0</v>
      </c>
      <c r="N126" s="101">
        <v>0</v>
      </c>
      <c r="O126" s="96" t="s">
        <v>354</v>
      </c>
      <c r="P126" s="101">
        <v>0</v>
      </c>
      <c r="Q126" s="101">
        <v>0</v>
      </c>
      <c r="R126" s="101">
        <v>0</v>
      </c>
      <c r="S126" s="97">
        <v>1</v>
      </c>
      <c r="T126" s="101">
        <v>0</v>
      </c>
      <c r="U126" s="101">
        <v>0</v>
      </c>
      <c r="V126" s="96" t="s">
        <v>322</v>
      </c>
      <c r="W126" s="101">
        <v>0</v>
      </c>
      <c r="X126" s="101">
        <v>0</v>
      </c>
      <c r="Y126" s="101">
        <v>0</v>
      </c>
      <c r="Z126" s="97">
        <v>1</v>
      </c>
      <c r="AA126" s="101">
        <v>0</v>
      </c>
      <c r="AB126" s="101">
        <v>0</v>
      </c>
      <c r="AC126" s="96" t="s">
        <v>322</v>
      </c>
      <c r="AD126" s="101">
        <v>0</v>
      </c>
      <c r="AE126" s="101">
        <v>0</v>
      </c>
      <c r="AF126" s="101">
        <v>0</v>
      </c>
      <c r="AG126" s="97">
        <v>1</v>
      </c>
      <c r="AH126" s="101">
        <v>0</v>
      </c>
      <c r="AI126" s="101">
        <v>0</v>
      </c>
    </row>
    <row r="127" spans="1:35" ht="18" x14ac:dyDescent="0.4">
      <c r="A127" s="96" t="s">
        <v>275</v>
      </c>
      <c r="B127" s="101">
        <v>0</v>
      </c>
      <c r="C127" s="101">
        <v>0</v>
      </c>
      <c r="D127" s="101">
        <v>0</v>
      </c>
      <c r="E127" s="97">
        <v>1</v>
      </c>
      <c r="F127" s="101">
        <v>0</v>
      </c>
      <c r="G127" s="101">
        <v>0</v>
      </c>
      <c r="H127" s="96" t="s">
        <v>275</v>
      </c>
      <c r="I127" s="101">
        <v>0</v>
      </c>
      <c r="J127" s="101">
        <v>0</v>
      </c>
      <c r="K127" s="101">
        <v>0</v>
      </c>
      <c r="L127" s="97">
        <v>1</v>
      </c>
      <c r="M127" s="101">
        <v>0</v>
      </c>
      <c r="N127" s="101">
        <v>0</v>
      </c>
      <c r="O127" s="96" t="s">
        <v>216</v>
      </c>
      <c r="P127" s="101">
        <v>0</v>
      </c>
      <c r="Q127" s="101">
        <v>0</v>
      </c>
      <c r="R127" s="101">
        <v>0</v>
      </c>
      <c r="S127" s="97">
        <v>1</v>
      </c>
      <c r="T127" s="101">
        <v>0</v>
      </c>
      <c r="U127" s="101">
        <v>0</v>
      </c>
      <c r="V127" s="96" t="s">
        <v>275</v>
      </c>
      <c r="W127" s="101">
        <v>0</v>
      </c>
      <c r="X127" s="101">
        <v>0</v>
      </c>
      <c r="Y127" s="101">
        <v>0</v>
      </c>
      <c r="Z127" s="97">
        <v>1</v>
      </c>
      <c r="AA127" s="101">
        <v>0</v>
      </c>
      <c r="AB127" s="101">
        <v>0</v>
      </c>
      <c r="AC127" s="96" t="s">
        <v>275</v>
      </c>
      <c r="AD127" s="101">
        <v>0</v>
      </c>
      <c r="AE127" s="101">
        <v>0</v>
      </c>
      <c r="AF127" s="101">
        <v>0</v>
      </c>
      <c r="AG127" s="97">
        <v>1</v>
      </c>
      <c r="AH127" s="101">
        <v>0</v>
      </c>
      <c r="AI127" s="101">
        <v>0</v>
      </c>
    </row>
    <row r="128" spans="1:35" ht="36" x14ac:dyDescent="0.4">
      <c r="A128" s="96" t="s">
        <v>254</v>
      </c>
      <c r="B128" s="101">
        <v>0</v>
      </c>
      <c r="C128" s="101">
        <v>0</v>
      </c>
      <c r="D128" s="101">
        <v>0</v>
      </c>
      <c r="E128" s="97">
        <v>1</v>
      </c>
      <c r="F128" s="101">
        <v>0</v>
      </c>
      <c r="G128" s="101">
        <v>0</v>
      </c>
      <c r="H128" s="96" t="s">
        <v>254</v>
      </c>
      <c r="I128" s="101">
        <v>0</v>
      </c>
      <c r="J128" s="101">
        <v>0</v>
      </c>
      <c r="K128" s="101">
        <v>0</v>
      </c>
      <c r="L128" s="97">
        <v>1</v>
      </c>
      <c r="M128" s="101">
        <v>0</v>
      </c>
      <c r="N128" s="101">
        <v>0</v>
      </c>
      <c r="O128" s="96" t="s">
        <v>355</v>
      </c>
      <c r="P128" s="101">
        <v>0</v>
      </c>
      <c r="Q128" s="101">
        <v>0</v>
      </c>
      <c r="R128" s="101">
        <v>0</v>
      </c>
      <c r="S128" s="97">
        <v>1</v>
      </c>
      <c r="T128" s="101">
        <v>0</v>
      </c>
      <c r="U128" s="101">
        <v>0</v>
      </c>
      <c r="V128" s="96" t="s">
        <v>254</v>
      </c>
      <c r="W128" s="101">
        <v>0</v>
      </c>
      <c r="X128" s="101">
        <v>0</v>
      </c>
      <c r="Y128" s="101">
        <v>0</v>
      </c>
      <c r="Z128" s="97">
        <v>1</v>
      </c>
      <c r="AA128" s="101">
        <v>0</v>
      </c>
      <c r="AB128" s="101">
        <v>0</v>
      </c>
      <c r="AC128" s="96" t="s">
        <v>254</v>
      </c>
      <c r="AD128" s="101">
        <v>0</v>
      </c>
      <c r="AE128" s="101">
        <v>0</v>
      </c>
      <c r="AF128" s="101">
        <v>0</v>
      </c>
      <c r="AG128" s="97">
        <v>1</v>
      </c>
      <c r="AH128" s="101">
        <v>0</v>
      </c>
      <c r="AI128" s="101">
        <v>0</v>
      </c>
    </row>
    <row r="129" spans="1:35" ht="18" x14ac:dyDescent="0.4">
      <c r="A129" s="96" t="s">
        <v>279</v>
      </c>
      <c r="B129" s="101">
        <v>0</v>
      </c>
      <c r="C129" s="101">
        <v>0</v>
      </c>
      <c r="D129" s="101">
        <v>0</v>
      </c>
      <c r="E129" s="97">
        <v>1</v>
      </c>
      <c r="F129" s="101">
        <v>0</v>
      </c>
      <c r="G129" s="101">
        <v>0</v>
      </c>
      <c r="H129" s="96" t="s">
        <v>279</v>
      </c>
      <c r="I129" s="101">
        <v>0</v>
      </c>
      <c r="J129" s="101">
        <v>0</v>
      </c>
      <c r="K129" s="101">
        <v>0</v>
      </c>
      <c r="L129" s="97">
        <v>1</v>
      </c>
      <c r="M129" s="101">
        <v>0</v>
      </c>
      <c r="N129" s="101">
        <v>0</v>
      </c>
      <c r="O129" s="96" t="s">
        <v>263</v>
      </c>
      <c r="P129" s="101">
        <v>0</v>
      </c>
      <c r="Q129" s="101">
        <v>0</v>
      </c>
      <c r="R129" s="101">
        <v>0</v>
      </c>
      <c r="S129" s="97">
        <v>1</v>
      </c>
      <c r="T129" s="101">
        <v>0</v>
      </c>
      <c r="U129" s="101">
        <v>0</v>
      </c>
      <c r="V129" s="96" t="s">
        <v>279</v>
      </c>
      <c r="W129" s="101">
        <v>0</v>
      </c>
      <c r="X129" s="101">
        <v>0</v>
      </c>
      <c r="Y129" s="101">
        <v>0</v>
      </c>
      <c r="Z129" s="97">
        <v>1</v>
      </c>
      <c r="AA129" s="101">
        <v>0</v>
      </c>
      <c r="AB129" s="101">
        <v>0</v>
      </c>
      <c r="AC129" s="96" t="s">
        <v>279</v>
      </c>
      <c r="AD129" s="101">
        <v>0</v>
      </c>
      <c r="AE129" s="101">
        <v>0</v>
      </c>
      <c r="AF129" s="101">
        <v>0</v>
      </c>
      <c r="AG129" s="97">
        <v>1</v>
      </c>
      <c r="AH129" s="101">
        <v>0</v>
      </c>
      <c r="AI129" s="101">
        <v>0</v>
      </c>
    </row>
    <row r="130" spans="1:35" ht="18" x14ac:dyDescent="0.4">
      <c r="A130" s="96" t="s">
        <v>217</v>
      </c>
      <c r="B130" s="101">
        <v>0</v>
      </c>
      <c r="C130" s="101">
        <v>0</v>
      </c>
      <c r="D130" s="101">
        <v>0</v>
      </c>
      <c r="E130" s="97">
        <v>1</v>
      </c>
      <c r="F130" s="101">
        <v>0</v>
      </c>
      <c r="G130" s="101">
        <v>0</v>
      </c>
      <c r="H130" s="96" t="s">
        <v>217</v>
      </c>
      <c r="I130" s="101">
        <v>0</v>
      </c>
      <c r="J130" s="101">
        <v>0</v>
      </c>
      <c r="K130" s="101">
        <v>0</v>
      </c>
      <c r="L130" s="97">
        <v>1</v>
      </c>
      <c r="M130" s="101">
        <v>0</v>
      </c>
      <c r="N130" s="101">
        <v>0</v>
      </c>
      <c r="O130" s="96" t="s">
        <v>319</v>
      </c>
      <c r="P130" s="101">
        <v>0</v>
      </c>
      <c r="Q130" s="101">
        <v>0</v>
      </c>
      <c r="R130" s="101">
        <v>0</v>
      </c>
      <c r="S130" s="97">
        <v>1</v>
      </c>
      <c r="T130" s="101">
        <v>0</v>
      </c>
      <c r="U130" s="101">
        <v>0</v>
      </c>
      <c r="V130" s="96" t="s">
        <v>217</v>
      </c>
      <c r="W130" s="101">
        <v>0</v>
      </c>
      <c r="X130" s="101">
        <v>0</v>
      </c>
      <c r="Y130" s="101">
        <v>0</v>
      </c>
      <c r="Z130" s="97">
        <v>1</v>
      </c>
      <c r="AA130" s="101">
        <v>0</v>
      </c>
      <c r="AB130" s="101">
        <v>0</v>
      </c>
      <c r="AC130" s="96" t="s">
        <v>217</v>
      </c>
      <c r="AD130" s="101">
        <v>0</v>
      </c>
      <c r="AE130" s="101">
        <v>0</v>
      </c>
      <c r="AF130" s="101">
        <v>0</v>
      </c>
      <c r="AG130" s="97">
        <v>1</v>
      </c>
      <c r="AH130" s="101">
        <v>0</v>
      </c>
      <c r="AI130" s="101">
        <v>0</v>
      </c>
    </row>
    <row r="131" spans="1:35" ht="18" x14ac:dyDescent="0.4">
      <c r="A131" s="96" t="s">
        <v>233</v>
      </c>
      <c r="B131" s="101">
        <v>0</v>
      </c>
      <c r="C131" s="101">
        <v>0</v>
      </c>
      <c r="D131" s="101">
        <v>0</v>
      </c>
      <c r="E131" s="97">
        <v>1</v>
      </c>
      <c r="F131" s="101">
        <v>0</v>
      </c>
      <c r="G131" s="101">
        <v>0</v>
      </c>
      <c r="H131" s="96" t="s">
        <v>233</v>
      </c>
      <c r="I131" s="101">
        <v>0</v>
      </c>
      <c r="J131" s="101">
        <v>0</v>
      </c>
      <c r="K131" s="101">
        <v>0</v>
      </c>
      <c r="L131" s="97">
        <v>1</v>
      </c>
      <c r="M131" s="101">
        <v>0</v>
      </c>
      <c r="N131" s="101">
        <v>0</v>
      </c>
      <c r="O131" s="96" t="s">
        <v>337</v>
      </c>
      <c r="P131" s="101">
        <v>0</v>
      </c>
      <c r="Q131" s="101">
        <v>0</v>
      </c>
      <c r="R131" s="101">
        <v>0</v>
      </c>
      <c r="S131" s="97">
        <v>1</v>
      </c>
      <c r="T131" s="101">
        <v>0</v>
      </c>
      <c r="U131" s="101">
        <v>0</v>
      </c>
      <c r="V131" s="96" t="s">
        <v>233</v>
      </c>
      <c r="W131" s="101">
        <v>0</v>
      </c>
      <c r="X131" s="101">
        <v>0</v>
      </c>
      <c r="Y131" s="101">
        <v>0</v>
      </c>
      <c r="Z131" s="97">
        <v>1</v>
      </c>
      <c r="AA131" s="101">
        <v>0</v>
      </c>
      <c r="AB131" s="101">
        <v>0</v>
      </c>
      <c r="AC131" s="96" t="s">
        <v>233</v>
      </c>
      <c r="AD131" s="101">
        <v>0</v>
      </c>
      <c r="AE131" s="101">
        <v>0</v>
      </c>
      <c r="AF131" s="101">
        <v>0</v>
      </c>
      <c r="AG131" s="97">
        <v>1</v>
      </c>
      <c r="AH131" s="101">
        <v>0</v>
      </c>
      <c r="AI131" s="101">
        <v>0</v>
      </c>
    </row>
    <row r="132" spans="1:35" ht="18" x14ac:dyDescent="0.4">
      <c r="A132" s="96" t="s">
        <v>250</v>
      </c>
      <c r="B132" s="101">
        <v>0</v>
      </c>
      <c r="C132" s="101">
        <v>0</v>
      </c>
      <c r="D132" s="101">
        <v>0</v>
      </c>
      <c r="E132" s="97">
        <v>1</v>
      </c>
      <c r="F132" s="101">
        <v>0</v>
      </c>
      <c r="G132" s="101">
        <v>0</v>
      </c>
      <c r="H132" s="96" t="s">
        <v>250</v>
      </c>
      <c r="I132" s="101">
        <v>0</v>
      </c>
      <c r="J132" s="101">
        <v>0</v>
      </c>
      <c r="K132" s="101">
        <v>0</v>
      </c>
      <c r="L132" s="97">
        <v>1</v>
      </c>
      <c r="M132" s="101">
        <v>0</v>
      </c>
      <c r="N132" s="101">
        <v>0</v>
      </c>
      <c r="O132" s="96" t="s">
        <v>356</v>
      </c>
      <c r="P132" s="101">
        <v>0</v>
      </c>
      <c r="Q132" s="101">
        <v>0</v>
      </c>
      <c r="R132" s="101">
        <v>0</v>
      </c>
      <c r="S132" s="97">
        <v>1</v>
      </c>
      <c r="T132" s="101">
        <v>0</v>
      </c>
      <c r="U132" s="101">
        <v>0</v>
      </c>
      <c r="V132" s="96" t="s">
        <v>250</v>
      </c>
      <c r="W132" s="101">
        <v>0</v>
      </c>
      <c r="X132" s="101">
        <v>0</v>
      </c>
      <c r="Y132" s="101">
        <v>0</v>
      </c>
      <c r="Z132" s="97">
        <v>1</v>
      </c>
      <c r="AA132" s="101">
        <v>0</v>
      </c>
      <c r="AB132" s="101">
        <v>0</v>
      </c>
      <c r="AC132" s="96" t="s">
        <v>250</v>
      </c>
      <c r="AD132" s="101">
        <v>0</v>
      </c>
      <c r="AE132" s="101">
        <v>0</v>
      </c>
      <c r="AF132" s="101">
        <v>0</v>
      </c>
      <c r="AG132" s="97">
        <v>1</v>
      </c>
      <c r="AH132" s="101">
        <v>0</v>
      </c>
      <c r="AI132" s="101">
        <v>0</v>
      </c>
    </row>
    <row r="133" spans="1:35" ht="18" x14ac:dyDescent="0.4">
      <c r="A133" s="96" t="s">
        <v>313</v>
      </c>
      <c r="B133" s="101">
        <v>0</v>
      </c>
      <c r="C133" s="101">
        <v>0</v>
      </c>
      <c r="D133" s="101">
        <v>0</v>
      </c>
      <c r="E133" s="97">
        <v>1</v>
      </c>
      <c r="F133" s="101">
        <v>0</v>
      </c>
      <c r="G133" s="101">
        <v>0</v>
      </c>
      <c r="H133" s="96" t="s">
        <v>313</v>
      </c>
      <c r="I133" s="101">
        <v>0</v>
      </c>
      <c r="J133" s="101">
        <v>0</v>
      </c>
      <c r="K133" s="101">
        <v>0</v>
      </c>
      <c r="L133" s="97">
        <v>1</v>
      </c>
      <c r="M133" s="101">
        <v>0</v>
      </c>
      <c r="N133" s="101">
        <v>0</v>
      </c>
      <c r="O133" s="96" t="s">
        <v>314</v>
      </c>
      <c r="P133" s="101">
        <v>0</v>
      </c>
      <c r="Q133" s="101">
        <v>0</v>
      </c>
      <c r="R133" s="101">
        <v>0</v>
      </c>
      <c r="S133" s="97">
        <v>1</v>
      </c>
      <c r="T133" s="101">
        <v>0</v>
      </c>
      <c r="U133" s="101">
        <v>0</v>
      </c>
      <c r="V133" s="96" t="s">
        <v>313</v>
      </c>
      <c r="W133" s="101">
        <v>0</v>
      </c>
      <c r="X133" s="101">
        <v>0</v>
      </c>
      <c r="Y133" s="101">
        <v>0</v>
      </c>
      <c r="Z133" s="97">
        <v>1</v>
      </c>
      <c r="AA133" s="101">
        <v>0</v>
      </c>
      <c r="AB133" s="101">
        <v>0</v>
      </c>
      <c r="AC133" s="96" t="s">
        <v>313</v>
      </c>
      <c r="AD133" s="101">
        <v>0</v>
      </c>
      <c r="AE133" s="101">
        <v>0</v>
      </c>
      <c r="AF133" s="101">
        <v>0</v>
      </c>
      <c r="AG133" s="97">
        <v>1</v>
      </c>
      <c r="AH133" s="101">
        <v>0</v>
      </c>
      <c r="AI133" s="101">
        <v>0</v>
      </c>
    </row>
    <row r="134" spans="1:35" ht="18" x14ac:dyDescent="0.4">
      <c r="A134" s="96" t="s">
        <v>230</v>
      </c>
      <c r="B134" s="101">
        <v>0</v>
      </c>
      <c r="C134" s="101">
        <v>0</v>
      </c>
      <c r="D134" s="101">
        <v>0</v>
      </c>
      <c r="E134" s="97">
        <v>1</v>
      </c>
      <c r="F134" s="101">
        <v>0</v>
      </c>
      <c r="G134" s="101">
        <v>0</v>
      </c>
      <c r="H134" s="96" t="s">
        <v>230</v>
      </c>
      <c r="I134" s="101">
        <v>0</v>
      </c>
      <c r="J134" s="101">
        <v>0</v>
      </c>
      <c r="K134" s="101">
        <v>0</v>
      </c>
      <c r="L134" s="97">
        <v>1</v>
      </c>
      <c r="M134" s="101">
        <v>0</v>
      </c>
      <c r="N134" s="101">
        <v>0</v>
      </c>
      <c r="O134" s="96" t="s">
        <v>322</v>
      </c>
      <c r="P134" s="101">
        <v>0</v>
      </c>
      <c r="Q134" s="101">
        <v>0</v>
      </c>
      <c r="R134" s="101">
        <v>0</v>
      </c>
      <c r="S134" s="97">
        <v>1</v>
      </c>
      <c r="T134" s="101">
        <v>0</v>
      </c>
      <c r="U134" s="101">
        <v>0</v>
      </c>
      <c r="V134" s="96" t="s">
        <v>230</v>
      </c>
      <c r="W134" s="101">
        <v>0</v>
      </c>
      <c r="X134" s="101">
        <v>0</v>
      </c>
      <c r="Y134" s="101">
        <v>0</v>
      </c>
      <c r="Z134" s="97">
        <v>1</v>
      </c>
      <c r="AA134" s="101">
        <v>0</v>
      </c>
      <c r="AB134" s="101">
        <v>0</v>
      </c>
      <c r="AC134" s="96" t="s">
        <v>230</v>
      </c>
      <c r="AD134" s="101">
        <v>0</v>
      </c>
      <c r="AE134" s="101">
        <v>0</v>
      </c>
      <c r="AF134" s="101">
        <v>0</v>
      </c>
      <c r="AG134" s="97">
        <v>1</v>
      </c>
      <c r="AH134" s="101">
        <v>0</v>
      </c>
      <c r="AI134" s="101">
        <v>0</v>
      </c>
    </row>
    <row r="135" spans="1:35" ht="18" x14ac:dyDescent="0.4">
      <c r="A135" s="96" t="s">
        <v>325</v>
      </c>
      <c r="B135" s="101">
        <v>0</v>
      </c>
      <c r="C135" s="101">
        <v>0</v>
      </c>
      <c r="D135" s="101">
        <v>0</v>
      </c>
      <c r="E135" s="97">
        <v>1</v>
      </c>
      <c r="F135" s="101">
        <v>0</v>
      </c>
      <c r="G135" s="101">
        <v>0</v>
      </c>
      <c r="H135" s="96" t="s">
        <v>325</v>
      </c>
      <c r="I135" s="101">
        <v>0</v>
      </c>
      <c r="J135" s="101">
        <v>0</v>
      </c>
      <c r="K135" s="101">
        <v>0</v>
      </c>
      <c r="L135" s="97">
        <v>1</v>
      </c>
      <c r="M135" s="101">
        <v>0</v>
      </c>
      <c r="N135" s="101">
        <v>0</v>
      </c>
      <c r="O135" s="96" t="s">
        <v>275</v>
      </c>
      <c r="P135" s="101">
        <v>0</v>
      </c>
      <c r="Q135" s="101">
        <v>0</v>
      </c>
      <c r="R135" s="101">
        <v>0</v>
      </c>
      <c r="S135" s="97">
        <v>1</v>
      </c>
      <c r="T135" s="101">
        <v>0</v>
      </c>
      <c r="U135" s="101">
        <v>0</v>
      </c>
      <c r="V135" s="96" t="s">
        <v>325</v>
      </c>
      <c r="W135" s="101">
        <v>0</v>
      </c>
      <c r="X135" s="101">
        <v>0</v>
      </c>
      <c r="Y135" s="101">
        <v>0</v>
      </c>
      <c r="Z135" s="97">
        <v>1</v>
      </c>
      <c r="AA135" s="101">
        <v>0</v>
      </c>
      <c r="AB135" s="101">
        <v>0</v>
      </c>
      <c r="AC135" s="96" t="s">
        <v>325</v>
      </c>
      <c r="AD135" s="101">
        <v>0</v>
      </c>
      <c r="AE135" s="101">
        <v>0</v>
      </c>
      <c r="AF135" s="101">
        <v>0</v>
      </c>
      <c r="AG135" s="97">
        <v>1</v>
      </c>
      <c r="AH135" s="101">
        <v>0</v>
      </c>
      <c r="AI135" s="101">
        <v>0</v>
      </c>
    </row>
    <row r="136" spans="1:35" ht="36" x14ac:dyDescent="0.4">
      <c r="A136" s="96" t="s">
        <v>291</v>
      </c>
      <c r="B136" s="101">
        <v>0</v>
      </c>
      <c r="C136" s="101">
        <v>0</v>
      </c>
      <c r="D136" s="101">
        <v>0</v>
      </c>
      <c r="E136" s="97">
        <v>1</v>
      </c>
      <c r="F136" s="101">
        <v>0</v>
      </c>
      <c r="G136" s="101">
        <v>0</v>
      </c>
      <c r="H136" s="96" t="s">
        <v>291</v>
      </c>
      <c r="I136" s="101">
        <v>0</v>
      </c>
      <c r="J136" s="101">
        <v>0</v>
      </c>
      <c r="K136" s="101">
        <v>0</v>
      </c>
      <c r="L136" s="97">
        <v>1</v>
      </c>
      <c r="M136" s="101">
        <v>0</v>
      </c>
      <c r="N136" s="101">
        <v>0</v>
      </c>
      <c r="O136" s="96" t="s">
        <v>254</v>
      </c>
      <c r="P136" s="101">
        <v>0</v>
      </c>
      <c r="Q136" s="101">
        <v>0</v>
      </c>
      <c r="R136" s="101">
        <v>0</v>
      </c>
      <c r="S136" s="97">
        <v>1</v>
      </c>
      <c r="T136" s="101">
        <v>0</v>
      </c>
      <c r="U136" s="101">
        <v>0</v>
      </c>
      <c r="V136" s="96" t="s">
        <v>291</v>
      </c>
      <c r="W136" s="101">
        <v>0</v>
      </c>
      <c r="X136" s="101">
        <v>0</v>
      </c>
      <c r="Y136" s="101">
        <v>0</v>
      </c>
      <c r="Z136" s="97">
        <v>1</v>
      </c>
      <c r="AA136" s="101">
        <v>0</v>
      </c>
      <c r="AB136" s="101">
        <v>0</v>
      </c>
      <c r="AC136" s="96" t="s">
        <v>291</v>
      </c>
      <c r="AD136" s="101">
        <v>0</v>
      </c>
      <c r="AE136" s="101">
        <v>0</v>
      </c>
      <c r="AF136" s="101">
        <v>0</v>
      </c>
      <c r="AG136" s="97">
        <v>1</v>
      </c>
      <c r="AH136" s="101">
        <v>0</v>
      </c>
      <c r="AI136" s="101">
        <v>0</v>
      </c>
    </row>
    <row r="137" spans="1:35" ht="18" x14ac:dyDescent="0.4">
      <c r="A137" s="96" t="s">
        <v>277</v>
      </c>
      <c r="B137" s="101">
        <v>0</v>
      </c>
      <c r="C137" s="101">
        <v>0</v>
      </c>
      <c r="D137" s="101">
        <v>0</v>
      </c>
      <c r="E137" s="97">
        <v>1</v>
      </c>
      <c r="F137" s="101">
        <v>0</v>
      </c>
      <c r="G137" s="101">
        <v>0</v>
      </c>
      <c r="H137" s="96" t="s">
        <v>277</v>
      </c>
      <c r="I137" s="101">
        <v>0</v>
      </c>
      <c r="J137" s="101">
        <v>0</v>
      </c>
      <c r="K137" s="101">
        <v>0</v>
      </c>
      <c r="L137" s="97">
        <v>1</v>
      </c>
      <c r="M137" s="101">
        <v>0</v>
      </c>
      <c r="N137" s="101">
        <v>0</v>
      </c>
      <c r="O137" s="96" t="s">
        <v>279</v>
      </c>
      <c r="P137" s="101">
        <v>0</v>
      </c>
      <c r="Q137" s="101">
        <v>0</v>
      </c>
      <c r="R137" s="101">
        <v>0</v>
      </c>
      <c r="S137" s="97">
        <v>1</v>
      </c>
      <c r="T137" s="101">
        <v>0</v>
      </c>
      <c r="U137" s="101">
        <v>0</v>
      </c>
      <c r="V137" s="96" t="s">
        <v>277</v>
      </c>
      <c r="W137" s="101">
        <v>0</v>
      </c>
      <c r="X137" s="101">
        <v>0</v>
      </c>
      <c r="Y137" s="101">
        <v>0</v>
      </c>
      <c r="Z137" s="97">
        <v>1</v>
      </c>
      <c r="AA137" s="101">
        <v>0</v>
      </c>
      <c r="AB137" s="101">
        <v>0</v>
      </c>
      <c r="AC137" s="96" t="s">
        <v>277</v>
      </c>
      <c r="AD137" s="101">
        <v>0</v>
      </c>
      <c r="AE137" s="101">
        <v>0</v>
      </c>
      <c r="AF137" s="101">
        <v>0</v>
      </c>
      <c r="AG137" s="97">
        <v>1</v>
      </c>
      <c r="AH137" s="101">
        <v>0</v>
      </c>
      <c r="AI137" s="101">
        <v>0</v>
      </c>
    </row>
    <row r="138" spans="1:35" ht="18" x14ac:dyDescent="0.4">
      <c r="A138" s="96" t="s">
        <v>357</v>
      </c>
      <c r="B138" s="101">
        <v>0</v>
      </c>
      <c r="C138" s="101">
        <v>0</v>
      </c>
      <c r="D138" s="101">
        <v>0</v>
      </c>
      <c r="E138" s="97">
        <v>1</v>
      </c>
      <c r="F138" s="101">
        <v>0</v>
      </c>
      <c r="G138" s="101">
        <v>0</v>
      </c>
      <c r="H138" s="96" t="s">
        <v>357</v>
      </c>
      <c r="I138" s="101">
        <v>0</v>
      </c>
      <c r="J138" s="101">
        <v>0</v>
      </c>
      <c r="K138" s="101">
        <v>0</v>
      </c>
      <c r="L138" s="97">
        <v>1</v>
      </c>
      <c r="M138" s="101">
        <v>0</v>
      </c>
      <c r="N138" s="101">
        <v>0</v>
      </c>
      <c r="O138" s="96" t="s">
        <v>250</v>
      </c>
      <c r="P138" s="101">
        <v>0</v>
      </c>
      <c r="Q138" s="101">
        <v>0</v>
      </c>
      <c r="R138" s="101">
        <v>0</v>
      </c>
      <c r="S138" s="97">
        <v>1</v>
      </c>
      <c r="T138" s="101">
        <v>0</v>
      </c>
      <c r="U138" s="101">
        <v>0</v>
      </c>
      <c r="V138" s="96" t="s">
        <v>357</v>
      </c>
      <c r="W138" s="101">
        <v>0</v>
      </c>
      <c r="X138" s="101">
        <v>0</v>
      </c>
      <c r="Y138" s="101">
        <v>0</v>
      </c>
      <c r="Z138" s="97">
        <v>1</v>
      </c>
      <c r="AA138" s="101">
        <v>0</v>
      </c>
      <c r="AB138" s="101">
        <v>0</v>
      </c>
      <c r="AC138" s="96" t="s">
        <v>357</v>
      </c>
      <c r="AD138" s="101">
        <v>0</v>
      </c>
      <c r="AE138" s="101">
        <v>0</v>
      </c>
      <c r="AF138" s="101">
        <v>0</v>
      </c>
      <c r="AG138" s="97">
        <v>1</v>
      </c>
      <c r="AH138" s="101">
        <v>0</v>
      </c>
      <c r="AI138" s="101">
        <v>0</v>
      </c>
    </row>
    <row r="139" spans="1:35" ht="18" x14ac:dyDescent="0.4">
      <c r="A139" s="96" t="s">
        <v>358</v>
      </c>
      <c r="B139" s="101">
        <v>0</v>
      </c>
      <c r="C139" s="101">
        <v>0</v>
      </c>
      <c r="D139" s="101">
        <v>0</v>
      </c>
      <c r="E139" s="97">
        <v>1</v>
      </c>
      <c r="F139" s="101">
        <v>0</v>
      </c>
      <c r="G139" s="101">
        <v>0</v>
      </c>
      <c r="H139" s="96" t="s">
        <v>358</v>
      </c>
      <c r="I139" s="101">
        <v>0</v>
      </c>
      <c r="J139" s="101">
        <v>0</v>
      </c>
      <c r="K139" s="101">
        <v>0</v>
      </c>
      <c r="L139" s="97">
        <v>1</v>
      </c>
      <c r="M139" s="101">
        <v>0</v>
      </c>
      <c r="N139" s="101">
        <v>0</v>
      </c>
      <c r="O139" s="96" t="s">
        <v>313</v>
      </c>
      <c r="P139" s="101">
        <v>0</v>
      </c>
      <c r="Q139" s="101">
        <v>0</v>
      </c>
      <c r="R139" s="101">
        <v>0</v>
      </c>
      <c r="S139" s="97">
        <v>1</v>
      </c>
      <c r="T139" s="101">
        <v>0</v>
      </c>
      <c r="U139" s="101">
        <v>0</v>
      </c>
      <c r="V139" s="96" t="s">
        <v>358</v>
      </c>
      <c r="W139" s="101">
        <v>0</v>
      </c>
      <c r="X139" s="101">
        <v>0</v>
      </c>
      <c r="Y139" s="101">
        <v>0</v>
      </c>
      <c r="Z139" s="97">
        <v>1</v>
      </c>
      <c r="AA139" s="101">
        <v>0</v>
      </c>
      <c r="AB139" s="101">
        <v>0</v>
      </c>
      <c r="AC139" s="96" t="s">
        <v>358</v>
      </c>
      <c r="AD139" s="101">
        <v>0</v>
      </c>
      <c r="AE139" s="101">
        <v>0</v>
      </c>
      <c r="AF139" s="101">
        <v>0</v>
      </c>
      <c r="AG139" s="97">
        <v>1</v>
      </c>
      <c r="AH139" s="101">
        <v>0</v>
      </c>
      <c r="AI139" s="101">
        <v>0</v>
      </c>
    </row>
    <row r="140" spans="1:35" ht="18" x14ac:dyDescent="0.4">
      <c r="A140" s="96" t="s">
        <v>359</v>
      </c>
      <c r="B140" s="101">
        <v>0</v>
      </c>
      <c r="C140" s="101">
        <v>0</v>
      </c>
      <c r="D140" s="101">
        <v>0</v>
      </c>
      <c r="E140" s="97">
        <v>1</v>
      </c>
      <c r="F140" s="101">
        <v>0</v>
      </c>
      <c r="G140" s="101">
        <v>0</v>
      </c>
      <c r="H140" s="96" t="s">
        <v>359</v>
      </c>
      <c r="I140" s="101">
        <v>0</v>
      </c>
      <c r="J140" s="101">
        <v>0</v>
      </c>
      <c r="K140" s="101">
        <v>0</v>
      </c>
      <c r="L140" s="97">
        <v>1</v>
      </c>
      <c r="M140" s="101">
        <v>0</v>
      </c>
      <c r="N140" s="101">
        <v>0</v>
      </c>
      <c r="O140" s="96" t="s">
        <v>230</v>
      </c>
      <c r="P140" s="101">
        <v>0</v>
      </c>
      <c r="Q140" s="101">
        <v>0</v>
      </c>
      <c r="R140" s="101">
        <v>0</v>
      </c>
      <c r="S140" s="97">
        <v>1</v>
      </c>
      <c r="T140" s="101">
        <v>0</v>
      </c>
      <c r="U140" s="101">
        <v>0</v>
      </c>
      <c r="V140" s="96" t="s">
        <v>359</v>
      </c>
      <c r="W140" s="101">
        <v>0</v>
      </c>
      <c r="X140" s="101">
        <v>0</v>
      </c>
      <c r="Y140" s="101">
        <v>0</v>
      </c>
      <c r="Z140" s="97">
        <v>1</v>
      </c>
      <c r="AA140" s="101">
        <v>0</v>
      </c>
      <c r="AB140" s="101">
        <v>0</v>
      </c>
      <c r="AC140" s="96" t="s">
        <v>359</v>
      </c>
      <c r="AD140" s="101">
        <v>0</v>
      </c>
      <c r="AE140" s="101">
        <v>0</v>
      </c>
      <c r="AF140" s="101">
        <v>0</v>
      </c>
      <c r="AG140" s="97">
        <v>1</v>
      </c>
      <c r="AH140" s="101">
        <v>0</v>
      </c>
      <c r="AI140" s="101">
        <v>0</v>
      </c>
    </row>
    <row r="141" spans="1:35" ht="36" x14ac:dyDescent="0.4">
      <c r="A141" s="96" t="s">
        <v>360</v>
      </c>
      <c r="B141" s="101">
        <v>0</v>
      </c>
      <c r="C141" s="101">
        <v>0</v>
      </c>
      <c r="D141" s="101">
        <v>0</v>
      </c>
      <c r="E141" s="97">
        <v>1</v>
      </c>
      <c r="F141" s="101">
        <v>0</v>
      </c>
      <c r="G141" s="101">
        <v>0</v>
      </c>
      <c r="H141" s="96" t="s">
        <v>360</v>
      </c>
      <c r="I141" s="101">
        <v>0</v>
      </c>
      <c r="J141" s="101">
        <v>0</v>
      </c>
      <c r="K141" s="101">
        <v>0</v>
      </c>
      <c r="L141" s="97">
        <v>1</v>
      </c>
      <c r="M141" s="101">
        <v>0</v>
      </c>
      <c r="N141" s="101">
        <v>0</v>
      </c>
      <c r="O141" s="96" t="s">
        <v>325</v>
      </c>
      <c r="P141" s="101">
        <v>0</v>
      </c>
      <c r="Q141" s="101">
        <v>0</v>
      </c>
      <c r="R141" s="101">
        <v>0</v>
      </c>
      <c r="S141" s="97">
        <v>1</v>
      </c>
      <c r="T141" s="101">
        <v>0</v>
      </c>
      <c r="U141" s="101">
        <v>0</v>
      </c>
      <c r="V141" s="96" t="s">
        <v>360</v>
      </c>
      <c r="W141" s="101">
        <v>0</v>
      </c>
      <c r="X141" s="101">
        <v>0</v>
      </c>
      <c r="Y141" s="101">
        <v>0</v>
      </c>
      <c r="Z141" s="97">
        <v>1</v>
      </c>
      <c r="AA141" s="101">
        <v>0</v>
      </c>
      <c r="AB141" s="101">
        <v>0</v>
      </c>
      <c r="AC141" s="96" t="s">
        <v>360</v>
      </c>
      <c r="AD141" s="101">
        <v>0</v>
      </c>
      <c r="AE141" s="101">
        <v>0</v>
      </c>
      <c r="AF141" s="101">
        <v>0</v>
      </c>
      <c r="AG141" s="97">
        <v>1</v>
      </c>
      <c r="AH141" s="101">
        <v>0</v>
      </c>
      <c r="AI141" s="101">
        <v>0</v>
      </c>
    </row>
    <row r="142" spans="1:35" ht="18" x14ac:dyDescent="0.4">
      <c r="A142" s="96" t="s">
        <v>361</v>
      </c>
      <c r="B142" s="101">
        <v>0</v>
      </c>
      <c r="C142" s="101">
        <v>0</v>
      </c>
      <c r="D142" s="101">
        <v>0</v>
      </c>
      <c r="E142" s="97">
        <v>1</v>
      </c>
      <c r="F142" s="101">
        <v>0</v>
      </c>
      <c r="G142" s="101">
        <v>0</v>
      </c>
      <c r="H142" s="96" t="s">
        <v>361</v>
      </c>
      <c r="I142" s="101">
        <v>0</v>
      </c>
      <c r="J142" s="101">
        <v>0</v>
      </c>
      <c r="K142" s="101">
        <v>0</v>
      </c>
      <c r="L142" s="97">
        <v>1</v>
      </c>
      <c r="M142" s="101">
        <v>0</v>
      </c>
      <c r="N142" s="101">
        <v>0</v>
      </c>
      <c r="O142" s="96" t="s">
        <v>357</v>
      </c>
      <c r="P142" s="101">
        <v>0</v>
      </c>
      <c r="Q142" s="101">
        <v>0</v>
      </c>
      <c r="R142" s="101">
        <v>0</v>
      </c>
      <c r="S142" s="97">
        <v>1</v>
      </c>
      <c r="T142" s="101">
        <v>0</v>
      </c>
      <c r="U142" s="101">
        <v>0</v>
      </c>
      <c r="V142" s="96" t="s">
        <v>361</v>
      </c>
      <c r="W142" s="101">
        <v>0</v>
      </c>
      <c r="X142" s="101">
        <v>0</v>
      </c>
      <c r="Y142" s="101">
        <v>0</v>
      </c>
      <c r="Z142" s="97">
        <v>1</v>
      </c>
      <c r="AA142" s="101">
        <v>0</v>
      </c>
      <c r="AB142" s="101">
        <v>0</v>
      </c>
      <c r="AC142" s="96" t="s">
        <v>361</v>
      </c>
      <c r="AD142" s="101">
        <v>0</v>
      </c>
      <c r="AE142" s="101">
        <v>0</v>
      </c>
      <c r="AF142" s="101">
        <v>0</v>
      </c>
      <c r="AG142" s="97">
        <v>1</v>
      </c>
      <c r="AH142" s="101">
        <v>0</v>
      </c>
      <c r="AI142" s="101">
        <v>0</v>
      </c>
    </row>
    <row r="143" spans="1:35" ht="18" x14ac:dyDescent="0.4">
      <c r="A143" s="96" t="s">
        <v>362</v>
      </c>
      <c r="B143" s="101">
        <v>0</v>
      </c>
      <c r="C143" s="101">
        <v>0</v>
      </c>
      <c r="D143" s="101">
        <v>0</v>
      </c>
      <c r="E143" s="97">
        <v>1</v>
      </c>
      <c r="F143" s="101">
        <v>0</v>
      </c>
      <c r="G143" s="101">
        <v>0</v>
      </c>
      <c r="H143" s="96" t="s">
        <v>362</v>
      </c>
      <c r="I143" s="101">
        <v>0</v>
      </c>
      <c r="J143" s="101">
        <v>0</v>
      </c>
      <c r="K143" s="101">
        <v>0</v>
      </c>
      <c r="L143" s="97">
        <v>1</v>
      </c>
      <c r="M143" s="101">
        <v>0</v>
      </c>
      <c r="N143" s="101">
        <v>0</v>
      </c>
      <c r="O143" s="96" t="s">
        <v>358</v>
      </c>
      <c r="P143" s="101">
        <v>0</v>
      </c>
      <c r="Q143" s="101">
        <v>0</v>
      </c>
      <c r="R143" s="101">
        <v>0</v>
      </c>
      <c r="S143" s="97">
        <v>1</v>
      </c>
      <c r="T143" s="101">
        <v>0</v>
      </c>
      <c r="U143" s="101">
        <v>0</v>
      </c>
      <c r="V143" s="96" t="s">
        <v>362</v>
      </c>
      <c r="W143" s="101">
        <v>0</v>
      </c>
      <c r="X143" s="101">
        <v>0</v>
      </c>
      <c r="Y143" s="101">
        <v>0</v>
      </c>
      <c r="Z143" s="97">
        <v>1</v>
      </c>
      <c r="AA143" s="101">
        <v>0</v>
      </c>
      <c r="AB143" s="101">
        <v>0</v>
      </c>
      <c r="AC143" s="96" t="s">
        <v>362</v>
      </c>
      <c r="AD143" s="101">
        <v>0</v>
      </c>
      <c r="AE143" s="101">
        <v>0</v>
      </c>
      <c r="AF143" s="101">
        <v>0</v>
      </c>
      <c r="AG143" s="97">
        <v>1</v>
      </c>
      <c r="AH143" s="101">
        <v>0</v>
      </c>
      <c r="AI143" s="101">
        <v>0</v>
      </c>
    </row>
    <row r="144" spans="1:35" ht="18" x14ac:dyDescent="0.4">
      <c r="A144" s="96" t="s">
        <v>363</v>
      </c>
      <c r="B144" s="101">
        <v>0</v>
      </c>
      <c r="C144" s="101">
        <v>0</v>
      </c>
      <c r="D144" s="101">
        <v>0</v>
      </c>
      <c r="E144" s="97">
        <v>1</v>
      </c>
      <c r="F144" s="101">
        <v>0</v>
      </c>
      <c r="G144" s="101">
        <v>0</v>
      </c>
      <c r="H144" s="96" t="s">
        <v>363</v>
      </c>
      <c r="I144" s="101">
        <v>0</v>
      </c>
      <c r="J144" s="101">
        <v>0</v>
      </c>
      <c r="K144" s="101">
        <v>0</v>
      </c>
      <c r="L144" s="97">
        <v>1</v>
      </c>
      <c r="M144" s="101">
        <v>0</v>
      </c>
      <c r="N144" s="101">
        <v>0</v>
      </c>
      <c r="O144" s="96" t="s">
        <v>359</v>
      </c>
      <c r="P144" s="101">
        <v>0</v>
      </c>
      <c r="Q144" s="101">
        <v>0</v>
      </c>
      <c r="R144" s="101">
        <v>0</v>
      </c>
      <c r="S144" s="97">
        <v>1</v>
      </c>
      <c r="T144" s="101">
        <v>0</v>
      </c>
      <c r="U144" s="101">
        <v>0</v>
      </c>
      <c r="V144" s="96" t="s">
        <v>363</v>
      </c>
      <c r="W144" s="101">
        <v>0</v>
      </c>
      <c r="X144" s="101">
        <v>0</v>
      </c>
      <c r="Y144" s="101">
        <v>0</v>
      </c>
      <c r="Z144" s="97">
        <v>1</v>
      </c>
      <c r="AA144" s="101">
        <v>0</v>
      </c>
      <c r="AB144" s="101">
        <v>0</v>
      </c>
      <c r="AC144" s="96" t="s">
        <v>363</v>
      </c>
      <c r="AD144" s="101">
        <v>0</v>
      </c>
      <c r="AE144" s="101">
        <v>0</v>
      </c>
      <c r="AF144" s="101">
        <v>0</v>
      </c>
      <c r="AG144" s="97">
        <v>1</v>
      </c>
      <c r="AH144" s="101">
        <v>0</v>
      </c>
      <c r="AI144" s="101">
        <v>0</v>
      </c>
    </row>
    <row r="145" spans="1:35" ht="36" x14ac:dyDescent="0.4">
      <c r="A145" s="96" t="s">
        <v>220</v>
      </c>
      <c r="B145" s="101">
        <v>0</v>
      </c>
      <c r="C145" s="101">
        <v>0</v>
      </c>
      <c r="D145" s="101">
        <v>0</v>
      </c>
      <c r="E145" s="97">
        <v>1</v>
      </c>
      <c r="F145" s="101">
        <v>0</v>
      </c>
      <c r="G145" s="101">
        <v>0</v>
      </c>
      <c r="H145" s="96" t="s">
        <v>220</v>
      </c>
      <c r="I145" s="101">
        <v>0</v>
      </c>
      <c r="J145" s="101">
        <v>0</v>
      </c>
      <c r="K145" s="101">
        <v>0</v>
      </c>
      <c r="L145" s="97">
        <v>1</v>
      </c>
      <c r="M145" s="101">
        <v>0</v>
      </c>
      <c r="N145" s="101">
        <v>0</v>
      </c>
      <c r="O145" s="96" t="s">
        <v>360</v>
      </c>
      <c r="P145" s="101">
        <v>0</v>
      </c>
      <c r="Q145" s="101">
        <v>0</v>
      </c>
      <c r="R145" s="101">
        <v>0</v>
      </c>
      <c r="S145" s="97">
        <v>1</v>
      </c>
      <c r="T145" s="101">
        <v>0</v>
      </c>
      <c r="U145" s="101">
        <v>0</v>
      </c>
      <c r="V145" s="96" t="s">
        <v>220</v>
      </c>
      <c r="W145" s="101">
        <v>0</v>
      </c>
      <c r="X145" s="101">
        <v>0</v>
      </c>
      <c r="Y145" s="101">
        <v>0</v>
      </c>
      <c r="Z145" s="97">
        <v>1</v>
      </c>
      <c r="AA145" s="101">
        <v>0</v>
      </c>
      <c r="AB145" s="101">
        <v>0</v>
      </c>
      <c r="AC145" s="96" t="s">
        <v>220</v>
      </c>
      <c r="AD145" s="101">
        <v>0</v>
      </c>
      <c r="AE145" s="101">
        <v>0</v>
      </c>
      <c r="AF145" s="101">
        <v>0</v>
      </c>
      <c r="AG145" s="97">
        <v>1</v>
      </c>
      <c r="AH145" s="101">
        <v>0</v>
      </c>
      <c r="AI145" s="101">
        <v>0</v>
      </c>
    </row>
    <row r="146" spans="1:35" ht="18" x14ac:dyDescent="0.4">
      <c r="A146" s="96" t="s">
        <v>229</v>
      </c>
      <c r="B146" s="101">
        <v>0</v>
      </c>
      <c r="C146" s="101">
        <v>0</v>
      </c>
      <c r="D146" s="101">
        <v>0</v>
      </c>
      <c r="E146" s="97">
        <v>1</v>
      </c>
      <c r="F146" s="101">
        <v>0</v>
      </c>
      <c r="G146" s="101">
        <v>0</v>
      </c>
      <c r="H146" s="96" t="s">
        <v>229</v>
      </c>
      <c r="I146" s="101">
        <v>0</v>
      </c>
      <c r="J146" s="101">
        <v>0</v>
      </c>
      <c r="K146" s="101">
        <v>0</v>
      </c>
      <c r="L146" s="97">
        <v>1</v>
      </c>
      <c r="M146" s="101">
        <v>0</v>
      </c>
      <c r="N146" s="101">
        <v>0</v>
      </c>
      <c r="O146" s="96" t="s">
        <v>361</v>
      </c>
      <c r="P146" s="101">
        <v>0</v>
      </c>
      <c r="Q146" s="101">
        <v>0</v>
      </c>
      <c r="R146" s="101">
        <v>0</v>
      </c>
      <c r="S146" s="97">
        <v>1</v>
      </c>
      <c r="T146" s="101">
        <v>0</v>
      </c>
      <c r="U146" s="101">
        <v>0</v>
      </c>
      <c r="V146" s="96" t="s">
        <v>229</v>
      </c>
      <c r="W146" s="101">
        <v>0</v>
      </c>
      <c r="X146" s="101">
        <v>0</v>
      </c>
      <c r="Y146" s="101">
        <v>0</v>
      </c>
      <c r="Z146" s="97">
        <v>1</v>
      </c>
      <c r="AA146" s="101">
        <v>0</v>
      </c>
      <c r="AB146" s="101">
        <v>0</v>
      </c>
      <c r="AC146" s="96" t="s">
        <v>229</v>
      </c>
      <c r="AD146" s="101">
        <v>0</v>
      </c>
      <c r="AE146" s="101">
        <v>0</v>
      </c>
      <c r="AF146" s="101">
        <v>0</v>
      </c>
      <c r="AG146" s="97">
        <v>1</v>
      </c>
      <c r="AH146" s="101">
        <v>0</v>
      </c>
      <c r="AI146" s="101">
        <v>0</v>
      </c>
    </row>
    <row r="147" spans="1:35" ht="18" x14ac:dyDescent="0.4">
      <c r="A147" s="96" t="s">
        <v>238</v>
      </c>
      <c r="B147" s="101">
        <v>0</v>
      </c>
      <c r="C147" s="101">
        <v>0</v>
      </c>
      <c r="D147" s="101">
        <v>0</v>
      </c>
      <c r="E147" s="97">
        <v>1</v>
      </c>
      <c r="F147" s="101">
        <v>0</v>
      </c>
      <c r="G147" s="101">
        <v>0</v>
      </c>
      <c r="H147" s="96" t="s">
        <v>238</v>
      </c>
      <c r="I147" s="101">
        <v>0</v>
      </c>
      <c r="J147" s="101">
        <v>0</v>
      </c>
      <c r="K147" s="101">
        <v>0</v>
      </c>
      <c r="L147" s="97">
        <v>1</v>
      </c>
      <c r="M147" s="101">
        <v>0</v>
      </c>
      <c r="N147" s="101">
        <v>0</v>
      </c>
      <c r="O147" s="96" t="s">
        <v>362</v>
      </c>
      <c r="P147" s="101">
        <v>0</v>
      </c>
      <c r="Q147" s="101">
        <v>0</v>
      </c>
      <c r="R147" s="101">
        <v>0</v>
      </c>
      <c r="S147" s="97">
        <v>1</v>
      </c>
      <c r="T147" s="101">
        <v>0</v>
      </c>
      <c r="U147" s="101">
        <v>0</v>
      </c>
      <c r="V147" s="96" t="s">
        <v>238</v>
      </c>
      <c r="W147" s="101">
        <v>0</v>
      </c>
      <c r="X147" s="101">
        <v>0</v>
      </c>
      <c r="Y147" s="101">
        <v>0</v>
      </c>
      <c r="Z147" s="97">
        <v>1</v>
      </c>
      <c r="AA147" s="101">
        <v>0</v>
      </c>
      <c r="AB147" s="101">
        <v>0</v>
      </c>
      <c r="AC147" s="96" t="s">
        <v>238</v>
      </c>
      <c r="AD147" s="101">
        <v>0</v>
      </c>
      <c r="AE147" s="101">
        <v>0</v>
      </c>
      <c r="AF147" s="101">
        <v>0</v>
      </c>
      <c r="AG147" s="97">
        <v>1</v>
      </c>
      <c r="AH147" s="101">
        <v>0</v>
      </c>
      <c r="AI147" s="101">
        <v>0</v>
      </c>
    </row>
    <row r="148" spans="1:35" ht="18" x14ac:dyDescent="0.4">
      <c r="A148" s="96" t="s">
        <v>243</v>
      </c>
      <c r="B148" s="101">
        <v>0</v>
      </c>
      <c r="C148" s="101">
        <v>0</v>
      </c>
      <c r="D148" s="101">
        <v>0</v>
      </c>
      <c r="E148" s="97">
        <v>1</v>
      </c>
      <c r="F148" s="101">
        <v>0</v>
      </c>
      <c r="G148" s="101">
        <v>0</v>
      </c>
      <c r="H148" s="96" t="s">
        <v>243</v>
      </c>
      <c r="I148" s="101">
        <v>0</v>
      </c>
      <c r="J148" s="101">
        <v>0</v>
      </c>
      <c r="K148" s="101">
        <v>0</v>
      </c>
      <c r="L148" s="97">
        <v>1</v>
      </c>
      <c r="M148" s="101">
        <v>0</v>
      </c>
      <c r="N148" s="101">
        <v>0</v>
      </c>
      <c r="O148" s="96" t="s">
        <v>363</v>
      </c>
      <c r="P148" s="101">
        <v>0</v>
      </c>
      <c r="Q148" s="101">
        <v>0</v>
      </c>
      <c r="R148" s="101">
        <v>0</v>
      </c>
      <c r="S148" s="97">
        <v>1</v>
      </c>
      <c r="T148" s="101">
        <v>0</v>
      </c>
      <c r="U148" s="101">
        <v>0</v>
      </c>
      <c r="V148" s="96" t="s">
        <v>243</v>
      </c>
      <c r="W148" s="101">
        <v>0</v>
      </c>
      <c r="X148" s="101">
        <v>0</v>
      </c>
      <c r="Y148" s="101">
        <v>0</v>
      </c>
      <c r="Z148" s="97">
        <v>1</v>
      </c>
      <c r="AA148" s="101">
        <v>0</v>
      </c>
      <c r="AB148" s="101">
        <v>0</v>
      </c>
      <c r="AC148" s="96" t="s">
        <v>243</v>
      </c>
      <c r="AD148" s="101">
        <v>0</v>
      </c>
      <c r="AE148" s="101">
        <v>0</v>
      </c>
      <c r="AF148" s="101">
        <v>0</v>
      </c>
      <c r="AG148" s="97">
        <v>1</v>
      </c>
      <c r="AH148" s="101">
        <v>0</v>
      </c>
      <c r="AI148" s="101">
        <v>0</v>
      </c>
    </row>
    <row r="149" spans="1:35" ht="18" x14ac:dyDescent="0.4">
      <c r="A149" s="96" t="s">
        <v>288</v>
      </c>
      <c r="B149" s="101">
        <v>0</v>
      </c>
      <c r="C149" s="101">
        <v>0</v>
      </c>
      <c r="D149" s="101">
        <v>0</v>
      </c>
      <c r="E149" s="97">
        <v>1</v>
      </c>
      <c r="F149" s="101">
        <v>0</v>
      </c>
      <c r="G149" s="101">
        <v>0</v>
      </c>
      <c r="H149" s="96" t="s">
        <v>288</v>
      </c>
      <c r="I149" s="101">
        <v>0</v>
      </c>
      <c r="J149" s="101">
        <v>0</v>
      </c>
      <c r="K149" s="101">
        <v>0</v>
      </c>
      <c r="L149" s="97">
        <v>1</v>
      </c>
      <c r="M149" s="101">
        <v>0</v>
      </c>
      <c r="N149" s="101">
        <v>0</v>
      </c>
      <c r="O149" s="96" t="s">
        <v>220</v>
      </c>
      <c r="P149" s="101">
        <v>0</v>
      </c>
      <c r="Q149" s="101">
        <v>0</v>
      </c>
      <c r="R149" s="101">
        <v>0</v>
      </c>
      <c r="S149" s="97">
        <v>1</v>
      </c>
      <c r="T149" s="101">
        <v>0</v>
      </c>
      <c r="U149" s="101">
        <v>0</v>
      </c>
      <c r="V149" s="96" t="s">
        <v>288</v>
      </c>
      <c r="W149" s="101">
        <v>0</v>
      </c>
      <c r="X149" s="101">
        <v>0</v>
      </c>
      <c r="Y149" s="101">
        <v>0</v>
      </c>
      <c r="Z149" s="97">
        <v>1</v>
      </c>
      <c r="AA149" s="101">
        <v>0</v>
      </c>
      <c r="AB149" s="101">
        <v>0</v>
      </c>
      <c r="AC149" s="96" t="s">
        <v>288</v>
      </c>
      <c r="AD149" s="101">
        <v>0</v>
      </c>
      <c r="AE149" s="101">
        <v>0</v>
      </c>
      <c r="AF149" s="101">
        <v>0</v>
      </c>
      <c r="AG149" s="97">
        <v>1</v>
      </c>
      <c r="AH149" s="101">
        <v>0</v>
      </c>
      <c r="AI149" s="101">
        <v>0</v>
      </c>
    </row>
    <row r="150" spans="1:35" ht="36" x14ac:dyDescent="0.4">
      <c r="A150" s="96" t="s">
        <v>364</v>
      </c>
      <c r="B150" s="101">
        <v>0</v>
      </c>
      <c r="C150" s="101">
        <v>0</v>
      </c>
      <c r="D150" s="101">
        <v>0</v>
      </c>
      <c r="E150" s="97">
        <v>1</v>
      </c>
      <c r="F150" s="101">
        <v>0</v>
      </c>
      <c r="G150" s="101">
        <v>0</v>
      </c>
      <c r="H150" s="96" t="s">
        <v>364</v>
      </c>
      <c r="I150" s="101">
        <v>0</v>
      </c>
      <c r="J150" s="101">
        <v>0</v>
      </c>
      <c r="K150" s="101">
        <v>0</v>
      </c>
      <c r="L150" s="97">
        <v>1</v>
      </c>
      <c r="M150" s="101">
        <v>0</v>
      </c>
      <c r="N150" s="101">
        <v>0</v>
      </c>
      <c r="O150" s="96" t="s">
        <v>229</v>
      </c>
      <c r="P150" s="101">
        <v>0</v>
      </c>
      <c r="Q150" s="101">
        <v>0</v>
      </c>
      <c r="R150" s="101">
        <v>0</v>
      </c>
      <c r="S150" s="97">
        <v>1</v>
      </c>
      <c r="T150" s="101">
        <v>0</v>
      </c>
      <c r="U150" s="101">
        <v>0</v>
      </c>
      <c r="V150" s="96" t="s">
        <v>364</v>
      </c>
      <c r="W150" s="101">
        <v>0</v>
      </c>
      <c r="X150" s="101">
        <v>0</v>
      </c>
      <c r="Y150" s="101">
        <v>0</v>
      </c>
      <c r="Z150" s="97">
        <v>1</v>
      </c>
      <c r="AA150" s="101">
        <v>0</v>
      </c>
      <c r="AB150" s="101">
        <v>0</v>
      </c>
      <c r="AC150" s="96" t="s">
        <v>364</v>
      </c>
      <c r="AD150" s="101">
        <v>0</v>
      </c>
      <c r="AE150" s="101">
        <v>0</v>
      </c>
      <c r="AF150" s="101">
        <v>0</v>
      </c>
      <c r="AG150" s="97">
        <v>1</v>
      </c>
      <c r="AH150" s="101">
        <v>0</v>
      </c>
      <c r="AI150" s="101">
        <v>0</v>
      </c>
    </row>
    <row r="151" spans="1:35" ht="18" x14ac:dyDescent="0.4">
      <c r="A151" s="96" t="s">
        <v>329</v>
      </c>
      <c r="B151" s="101">
        <v>0</v>
      </c>
      <c r="C151" s="101">
        <v>0</v>
      </c>
      <c r="D151" s="101">
        <v>0</v>
      </c>
      <c r="E151" s="97">
        <v>1</v>
      </c>
      <c r="F151" s="101">
        <v>0</v>
      </c>
      <c r="G151" s="101">
        <v>0</v>
      </c>
      <c r="H151" s="96" t="s">
        <v>329</v>
      </c>
      <c r="I151" s="101">
        <v>0</v>
      </c>
      <c r="J151" s="101">
        <v>0</v>
      </c>
      <c r="K151" s="101">
        <v>0</v>
      </c>
      <c r="L151" s="97">
        <v>1</v>
      </c>
      <c r="M151" s="101">
        <v>0</v>
      </c>
      <c r="N151" s="101">
        <v>0</v>
      </c>
      <c r="O151" s="96" t="s">
        <v>238</v>
      </c>
      <c r="P151" s="101">
        <v>0</v>
      </c>
      <c r="Q151" s="101">
        <v>0</v>
      </c>
      <c r="R151" s="101">
        <v>0</v>
      </c>
      <c r="S151" s="97">
        <v>1</v>
      </c>
      <c r="T151" s="101">
        <v>0</v>
      </c>
      <c r="U151" s="101">
        <v>0</v>
      </c>
      <c r="V151" s="96" t="s">
        <v>329</v>
      </c>
      <c r="W151" s="101">
        <v>0</v>
      </c>
      <c r="X151" s="101">
        <v>0</v>
      </c>
      <c r="Y151" s="101">
        <v>0</v>
      </c>
      <c r="Z151" s="97">
        <v>1</v>
      </c>
      <c r="AA151" s="101">
        <v>0</v>
      </c>
      <c r="AB151" s="101">
        <v>0</v>
      </c>
      <c r="AC151" s="96" t="s">
        <v>329</v>
      </c>
      <c r="AD151" s="101">
        <v>0</v>
      </c>
      <c r="AE151" s="101">
        <v>0</v>
      </c>
      <c r="AF151" s="101">
        <v>0</v>
      </c>
      <c r="AG151" s="97">
        <v>1</v>
      </c>
      <c r="AH151" s="101">
        <v>0</v>
      </c>
      <c r="AI151" s="101">
        <v>0</v>
      </c>
    </row>
    <row r="152" spans="1:35" ht="18" x14ac:dyDescent="0.4">
      <c r="A152" s="96" t="s">
        <v>365</v>
      </c>
      <c r="B152" s="101">
        <v>0</v>
      </c>
      <c r="C152" s="101">
        <v>0</v>
      </c>
      <c r="D152" s="101">
        <v>0</v>
      </c>
      <c r="E152" s="97">
        <v>1</v>
      </c>
      <c r="F152" s="101">
        <v>0</v>
      </c>
      <c r="G152" s="101">
        <v>0</v>
      </c>
      <c r="H152" s="96" t="s">
        <v>365</v>
      </c>
      <c r="I152" s="101">
        <v>0</v>
      </c>
      <c r="J152" s="101">
        <v>0</v>
      </c>
      <c r="K152" s="101">
        <v>0</v>
      </c>
      <c r="L152" s="97">
        <v>1</v>
      </c>
      <c r="M152" s="101">
        <v>0</v>
      </c>
      <c r="N152" s="101">
        <v>0</v>
      </c>
      <c r="O152" s="96" t="s">
        <v>243</v>
      </c>
      <c r="P152" s="101">
        <v>0</v>
      </c>
      <c r="Q152" s="101">
        <v>0</v>
      </c>
      <c r="R152" s="101">
        <v>0</v>
      </c>
      <c r="S152" s="97">
        <v>1</v>
      </c>
      <c r="T152" s="101">
        <v>0</v>
      </c>
      <c r="U152" s="101">
        <v>0</v>
      </c>
      <c r="V152" s="96" t="s">
        <v>365</v>
      </c>
      <c r="W152" s="101">
        <v>0</v>
      </c>
      <c r="X152" s="101">
        <v>0</v>
      </c>
      <c r="Y152" s="101">
        <v>0</v>
      </c>
      <c r="Z152" s="97">
        <v>1</v>
      </c>
      <c r="AA152" s="101">
        <v>0</v>
      </c>
      <c r="AB152" s="101">
        <v>0</v>
      </c>
      <c r="AC152" s="96" t="s">
        <v>365</v>
      </c>
      <c r="AD152" s="101">
        <v>0</v>
      </c>
      <c r="AE152" s="101">
        <v>0</v>
      </c>
      <c r="AF152" s="101">
        <v>0</v>
      </c>
      <c r="AG152" s="97">
        <v>1</v>
      </c>
      <c r="AH152" s="101">
        <v>0</v>
      </c>
      <c r="AI152" s="101">
        <v>0</v>
      </c>
    </row>
    <row r="153" spans="1:35" ht="36" x14ac:dyDescent="0.4">
      <c r="A153" s="96" t="s">
        <v>293</v>
      </c>
      <c r="B153" s="101">
        <v>0</v>
      </c>
      <c r="C153" s="101">
        <v>0</v>
      </c>
      <c r="D153" s="101">
        <v>0</v>
      </c>
      <c r="E153" s="97">
        <v>1</v>
      </c>
      <c r="F153" s="101">
        <v>0</v>
      </c>
      <c r="G153" s="101">
        <v>0</v>
      </c>
      <c r="H153" s="96" t="s">
        <v>293</v>
      </c>
      <c r="I153" s="101">
        <v>0</v>
      </c>
      <c r="J153" s="101">
        <v>0</v>
      </c>
      <c r="K153" s="101">
        <v>0</v>
      </c>
      <c r="L153" s="97">
        <v>1</v>
      </c>
      <c r="M153" s="101">
        <v>0</v>
      </c>
      <c r="N153" s="101">
        <v>0</v>
      </c>
      <c r="O153" s="96" t="s">
        <v>364</v>
      </c>
      <c r="P153" s="101">
        <v>0</v>
      </c>
      <c r="Q153" s="101">
        <v>0</v>
      </c>
      <c r="R153" s="101">
        <v>0</v>
      </c>
      <c r="S153" s="97">
        <v>1</v>
      </c>
      <c r="T153" s="101">
        <v>0</v>
      </c>
      <c r="U153" s="101">
        <v>0</v>
      </c>
      <c r="V153" s="96" t="s">
        <v>293</v>
      </c>
      <c r="W153" s="101">
        <v>0</v>
      </c>
      <c r="X153" s="101">
        <v>0</v>
      </c>
      <c r="Y153" s="101">
        <v>0</v>
      </c>
      <c r="Z153" s="97">
        <v>1</v>
      </c>
      <c r="AA153" s="101">
        <v>0</v>
      </c>
      <c r="AB153" s="101">
        <v>0</v>
      </c>
      <c r="AC153" s="96" t="s">
        <v>293</v>
      </c>
      <c r="AD153" s="101">
        <v>0</v>
      </c>
      <c r="AE153" s="101">
        <v>0</v>
      </c>
      <c r="AF153" s="101">
        <v>0</v>
      </c>
      <c r="AG153" s="97">
        <v>1</v>
      </c>
      <c r="AH153" s="101">
        <v>0</v>
      </c>
      <c r="AI153" s="101">
        <v>0</v>
      </c>
    </row>
    <row r="154" spans="1:35" ht="18" x14ac:dyDescent="0.4">
      <c r="A154" s="96" t="s">
        <v>286</v>
      </c>
      <c r="B154" s="101">
        <v>0</v>
      </c>
      <c r="C154" s="101">
        <v>0</v>
      </c>
      <c r="D154" s="101">
        <v>0</v>
      </c>
      <c r="E154" s="97">
        <v>1</v>
      </c>
      <c r="F154" s="101">
        <v>0</v>
      </c>
      <c r="G154" s="101">
        <v>0</v>
      </c>
      <c r="H154" s="96" t="s">
        <v>286</v>
      </c>
      <c r="I154" s="101">
        <v>0</v>
      </c>
      <c r="J154" s="101">
        <v>0</v>
      </c>
      <c r="K154" s="101">
        <v>0</v>
      </c>
      <c r="L154" s="97">
        <v>1</v>
      </c>
      <c r="M154" s="101">
        <v>0</v>
      </c>
      <c r="N154" s="101">
        <v>0</v>
      </c>
      <c r="O154" s="96" t="s">
        <v>329</v>
      </c>
      <c r="P154" s="101">
        <v>0</v>
      </c>
      <c r="Q154" s="101">
        <v>0</v>
      </c>
      <c r="R154" s="101">
        <v>0</v>
      </c>
      <c r="S154" s="97">
        <v>1</v>
      </c>
      <c r="T154" s="101">
        <v>0</v>
      </c>
      <c r="U154" s="101">
        <v>0</v>
      </c>
      <c r="V154" s="96" t="s">
        <v>286</v>
      </c>
      <c r="W154" s="101">
        <v>0</v>
      </c>
      <c r="X154" s="101">
        <v>0</v>
      </c>
      <c r="Y154" s="101">
        <v>0</v>
      </c>
      <c r="Z154" s="97">
        <v>1</v>
      </c>
      <c r="AA154" s="101">
        <v>0</v>
      </c>
      <c r="AB154" s="101">
        <v>0</v>
      </c>
      <c r="AC154" s="96" t="s">
        <v>286</v>
      </c>
      <c r="AD154" s="101">
        <v>0</v>
      </c>
      <c r="AE154" s="101">
        <v>0</v>
      </c>
      <c r="AF154" s="101">
        <v>0</v>
      </c>
      <c r="AG154" s="97">
        <v>1</v>
      </c>
      <c r="AH154" s="101">
        <v>0</v>
      </c>
      <c r="AI154" s="101">
        <v>0</v>
      </c>
    </row>
    <row r="155" spans="1:35" ht="18" x14ac:dyDescent="0.4">
      <c r="A155" s="96" t="s">
        <v>366</v>
      </c>
      <c r="B155" s="101">
        <v>0</v>
      </c>
      <c r="C155" s="101">
        <v>0</v>
      </c>
      <c r="D155" s="101">
        <v>0</v>
      </c>
      <c r="E155" s="97">
        <v>1</v>
      </c>
      <c r="F155" s="101">
        <v>0</v>
      </c>
      <c r="G155" s="101">
        <v>0</v>
      </c>
      <c r="H155" s="96" t="s">
        <v>366</v>
      </c>
      <c r="I155" s="101">
        <v>0</v>
      </c>
      <c r="J155" s="101">
        <v>0</v>
      </c>
      <c r="K155" s="101">
        <v>0</v>
      </c>
      <c r="L155" s="97">
        <v>1</v>
      </c>
      <c r="M155" s="101">
        <v>0</v>
      </c>
      <c r="N155" s="101">
        <v>0</v>
      </c>
      <c r="O155" s="96" t="s">
        <v>365</v>
      </c>
      <c r="P155" s="101">
        <v>0</v>
      </c>
      <c r="Q155" s="101">
        <v>0</v>
      </c>
      <c r="R155" s="101">
        <v>0</v>
      </c>
      <c r="S155" s="97">
        <v>1</v>
      </c>
      <c r="T155" s="101">
        <v>0</v>
      </c>
      <c r="U155" s="101">
        <v>0</v>
      </c>
      <c r="V155" s="96" t="s">
        <v>366</v>
      </c>
      <c r="W155" s="101">
        <v>0</v>
      </c>
      <c r="X155" s="101">
        <v>0</v>
      </c>
      <c r="Y155" s="101">
        <v>0</v>
      </c>
      <c r="Z155" s="97">
        <v>1</v>
      </c>
      <c r="AA155" s="101">
        <v>0</v>
      </c>
      <c r="AB155" s="101">
        <v>0</v>
      </c>
      <c r="AC155" s="96" t="s">
        <v>366</v>
      </c>
      <c r="AD155" s="101">
        <v>0</v>
      </c>
      <c r="AE155" s="101">
        <v>0</v>
      </c>
      <c r="AF155" s="101">
        <v>0</v>
      </c>
      <c r="AG155" s="97">
        <v>1</v>
      </c>
      <c r="AH155" s="101">
        <v>0</v>
      </c>
      <c r="AI155" s="101">
        <v>0</v>
      </c>
    </row>
    <row r="156" spans="1:35" ht="36" x14ac:dyDescent="0.4">
      <c r="A156" s="96" t="s">
        <v>338</v>
      </c>
      <c r="B156" s="101">
        <v>0</v>
      </c>
      <c r="C156" s="101">
        <v>0</v>
      </c>
      <c r="D156" s="101">
        <v>0</v>
      </c>
      <c r="E156" s="97">
        <v>1</v>
      </c>
      <c r="F156" s="101">
        <v>0</v>
      </c>
      <c r="G156" s="101">
        <v>0</v>
      </c>
      <c r="H156" s="96" t="s">
        <v>338</v>
      </c>
      <c r="I156" s="101">
        <v>0</v>
      </c>
      <c r="J156" s="101">
        <v>0</v>
      </c>
      <c r="K156" s="101">
        <v>0</v>
      </c>
      <c r="L156" s="97">
        <v>1</v>
      </c>
      <c r="M156" s="101">
        <v>0</v>
      </c>
      <c r="N156" s="101">
        <v>0</v>
      </c>
      <c r="O156" s="96" t="s">
        <v>293</v>
      </c>
      <c r="P156" s="101">
        <v>0</v>
      </c>
      <c r="Q156" s="101">
        <v>0</v>
      </c>
      <c r="R156" s="101">
        <v>0</v>
      </c>
      <c r="S156" s="97">
        <v>1</v>
      </c>
      <c r="T156" s="101">
        <v>0</v>
      </c>
      <c r="U156" s="101">
        <v>0</v>
      </c>
      <c r="V156" s="96" t="s">
        <v>338</v>
      </c>
      <c r="W156" s="101">
        <v>0</v>
      </c>
      <c r="X156" s="101">
        <v>0</v>
      </c>
      <c r="Y156" s="101">
        <v>0</v>
      </c>
      <c r="Z156" s="97">
        <v>1</v>
      </c>
      <c r="AA156" s="101">
        <v>0</v>
      </c>
      <c r="AB156" s="101">
        <v>0</v>
      </c>
      <c r="AC156" s="96" t="s">
        <v>338</v>
      </c>
      <c r="AD156" s="101">
        <v>0</v>
      </c>
      <c r="AE156" s="101">
        <v>0</v>
      </c>
      <c r="AF156" s="101">
        <v>0</v>
      </c>
      <c r="AG156" s="97">
        <v>1</v>
      </c>
      <c r="AH156" s="101">
        <v>0</v>
      </c>
      <c r="AI156" s="101">
        <v>0</v>
      </c>
    </row>
    <row r="157" spans="1:35" ht="18" x14ac:dyDescent="0.4">
      <c r="A157" s="96" t="s">
        <v>367</v>
      </c>
      <c r="B157" s="101">
        <v>0</v>
      </c>
      <c r="C157" s="101">
        <v>0</v>
      </c>
      <c r="D157" s="101">
        <v>0</v>
      </c>
      <c r="E157" s="97">
        <v>1</v>
      </c>
      <c r="F157" s="101">
        <v>0</v>
      </c>
      <c r="G157" s="101">
        <v>0</v>
      </c>
      <c r="H157" s="96" t="s">
        <v>367</v>
      </c>
      <c r="I157" s="101">
        <v>0</v>
      </c>
      <c r="J157" s="101">
        <v>0</v>
      </c>
      <c r="K157" s="101">
        <v>0</v>
      </c>
      <c r="L157" s="97">
        <v>1</v>
      </c>
      <c r="M157" s="101">
        <v>0</v>
      </c>
      <c r="N157" s="101">
        <v>0</v>
      </c>
      <c r="O157" s="96" t="s">
        <v>286</v>
      </c>
      <c r="P157" s="101">
        <v>0</v>
      </c>
      <c r="Q157" s="101">
        <v>0</v>
      </c>
      <c r="R157" s="101">
        <v>0</v>
      </c>
      <c r="S157" s="97">
        <v>1</v>
      </c>
      <c r="T157" s="101">
        <v>0</v>
      </c>
      <c r="U157" s="101">
        <v>0</v>
      </c>
      <c r="V157" s="96" t="s">
        <v>367</v>
      </c>
      <c r="W157" s="101">
        <v>0</v>
      </c>
      <c r="X157" s="101">
        <v>0</v>
      </c>
      <c r="Y157" s="101">
        <v>0</v>
      </c>
      <c r="Z157" s="97">
        <v>1</v>
      </c>
      <c r="AA157" s="101">
        <v>0</v>
      </c>
      <c r="AB157" s="101">
        <v>0</v>
      </c>
      <c r="AC157" s="96" t="s">
        <v>367</v>
      </c>
      <c r="AD157" s="101">
        <v>0</v>
      </c>
      <c r="AE157" s="101">
        <v>0</v>
      </c>
      <c r="AF157" s="101">
        <v>0</v>
      </c>
      <c r="AG157" s="97">
        <v>1</v>
      </c>
      <c r="AH157" s="101">
        <v>0</v>
      </c>
      <c r="AI157" s="101">
        <v>0</v>
      </c>
    </row>
    <row r="158" spans="1:35" ht="18" x14ac:dyDescent="0.4">
      <c r="A158" s="96" t="s">
        <v>368</v>
      </c>
      <c r="B158" s="101">
        <v>0</v>
      </c>
      <c r="C158" s="101">
        <v>0</v>
      </c>
      <c r="D158" s="101">
        <v>0</v>
      </c>
      <c r="E158" s="97">
        <v>1</v>
      </c>
      <c r="F158" s="101">
        <v>0</v>
      </c>
      <c r="G158" s="101">
        <v>0</v>
      </c>
      <c r="H158" s="96" t="s">
        <v>368</v>
      </c>
      <c r="I158" s="101">
        <v>0</v>
      </c>
      <c r="J158" s="101">
        <v>0</v>
      </c>
      <c r="K158" s="101">
        <v>0</v>
      </c>
      <c r="L158" s="97">
        <v>1</v>
      </c>
      <c r="M158" s="101">
        <v>0</v>
      </c>
      <c r="N158" s="101">
        <v>0</v>
      </c>
      <c r="O158" s="96" t="s">
        <v>366</v>
      </c>
      <c r="P158" s="101">
        <v>0</v>
      </c>
      <c r="Q158" s="101">
        <v>0</v>
      </c>
      <c r="R158" s="101">
        <v>0</v>
      </c>
      <c r="S158" s="97">
        <v>1</v>
      </c>
      <c r="T158" s="101">
        <v>0</v>
      </c>
      <c r="U158" s="101">
        <v>0</v>
      </c>
      <c r="V158" s="96" t="s">
        <v>368</v>
      </c>
      <c r="W158" s="101">
        <v>0</v>
      </c>
      <c r="X158" s="101">
        <v>0</v>
      </c>
      <c r="Y158" s="101">
        <v>0</v>
      </c>
      <c r="Z158" s="97">
        <v>1</v>
      </c>
      <c r="AA158" s="101">
        <v>0</v>
      </c>
      <c r="AB158" s="101">
        <v>0</v>
      </c>
      <c r="AC158" s="96" t="s">
        <v>368</v>
      </c>
      <c r="AD158" s="101">
        <v>0</v>
      </c>
      <c r="AE158" s="101">
        <v>0</v>
      </c>
      <c r="AF158" s="101">
        <v>0</v>
      </c>
      <c r="AG158" s="97">
        <v>1</v>
      </c>
      <c r="AH158" s="101">
        <v>0</v>
      </c>
      <c r="AI158" s="101">
        <v>0</v>
      </c>
    </row>
    <row r="159" spans="1:35" ht="18" x14ac:dyDescent="0.4">
      <c r="A159" s="96" t="s">
        <v>369</v>
      </c>
      <c r="B159" s="101">
        <v>0</v>
      </c>
      <c r="C159" s="101">
        <v>0</v>
      </c>
      <c r="D159" s="101">
        <v>0</v>
      </c>
      <c r="E159" s="97">
        <v>1</v>
      </c>
      <c r="F159" s="101">
        <v>0</v>
      </c>
      <c r="G159" s="101">
        <v>0</v>
      </c>
      <c r="H159" s="96" t="s">
        <v>369</v>
      </c>
      <c r="I159" s="101">
        <v>0</v>
      </c>
      <c r="J159" s="101">
        <v>0</v>
      </c>
      <c r="K159" s="101">
        <v>0</v>
      </c>
      <c r="L159" s="97">
        <v>1</v>
      </c>
      <c r="M159" s="101">
        <v>0</v>
      </c>
      <c r="N159" s="101">
        <v>0</v>
      </c>
      <c r="O159" s="96" t="s">
        <v>338</v>
      </c>
      <c r="P159" s="101">
        <v>0</v>
      </c>
      <c r="Q159" s="101">
        <v>0</v>
      </c>
      <c r="R159" s="101">
        <v>0</v>
      </c>
      <c r="S159" s="97">
        <v>1</v>
      </c>
      <c r="T159" s="101">
        <v>0</v>
      </c>
      <c r="U159" s="101">
        <v>0</v>
      </c>
      <c r="V159" s="96" t="s">
        <v>369</v>
      </c>
      <c r="W159" s="101">
        <v>0</v>
      </c>
      <c r="X159" s="101">
        <v>0</v>
      </c>
      <c r="Y159" s="101">
        <v>0</v>
      </c>
      <c r="Z159" s="97">
        <v>1</v>
      </c>
      <c r="AA159" s="101">
        <v>0</v>
      </c>
      <c r="AB159" s="101">
        <v>0</v>
      </c>
      <c r="AC159" s="96" t="s">
        <v>369</v>
      </c>
      <c r="AD159" s="101">
        <v>0</v>
      </c>
      <c r="AE159" s="101">
        <v>0</v>
      </c>
      <c r="AF159" s="101">
        <v>0</v>
      </c>
      <c r="AG159" s="97">
        <v>1</v>
      </c>
      <c r="AH159" s="101">
        <v>0</v>
      </c>
      <c r="AI159" s="101">
        <v>0</v>
      </c>
    </row>
    <row r="160" spans="1:35" ht="18" x14ac:dyDescent="0.4">
      <c r="A160" s="96" t="s">
        <v>370</v>
      </c>
      <c r="B160" s="101">
        <v>0</v>
      </c>
      <c r="C160" s="101">
        <v>0</v>
      </c>
      <c r="D160" s="101">
        <v>0</v>
      </c>
      <c r="E160" s="97">
        <v>1</v>
      </c>
      <c r="F160" s="101">
        <v>0</v>
      </c>
      <c r="G160" s="101">
        <v>0</v>
      </c>
      <c r="H160" s="96" t="s">
        <v>370</v>
      </c>
      <c r="I160" s="101">
        <v>0</v>
      </c>
      <c r="J160" s="101">
        <v>0</v>
      </c>
      <c r="K160" s="101">
        <v>0</v>
      </c>
      <c r="L160" s="97">
        <v>1</v>
      </c>
      <c r="M160" s="101">
        <v>0</v>
      </c>
      <c r="N160" s="101">
        <v>0</v>
      </c>
      <c r="O160" s="96" t="s">
        <v>367</v>
      </c>
      <c r="P160" s="101">
        <v>0</v>
      </c>
      <c r="Q160" s="101">
        <v>0</v>
      </c>
      <c r="R160" s="101">
        <v>0</v>
      </c>
      <c r="S160" s="97">
        <v>1</v>
      </c>
      <c r="T160" s="101">
        <v>0</v>
      </c>
      <c r="U160" s="101">
        <v>0</v>
      </c>
      <c r="V160" s="96" t="s">
        <v>370</v>
      </c>
      <c r="W160" s="101">
        <v>0</v>
      </c>
      <c r="X160" s="101">
        <v>0</v>
      </c>
      <c r="Y160" s="101">
        <v>0</v>
      </c>
      <c r="Z160" s="97">
        <v>1</v>
      </c>
      <c r="AA160" s="101">
        <v>0</v>
      </c>
      <c r="AB160" s="101">
        <v>0</v>
      </c>
      <c r="AC160" s="96" t="s">
        <v>370</v>
      </c>
      <c r="AD160" s="101">
        <v>0</v>
      </c>
      <c r="AE160" s="101">
        <v>0</v>
      </c>
      <c r="AF160" s="101">
        <v>0</v>
      </c>
      <c r="AG160" s="97">
        <v>1</v>
      </c>
      <c r="AH160" s="101">
        <v>0</v>
      </c>
      <c r="AI160" s="101">
        <v>0</v>
      </c>
    </row>
    <row r="161" spans="1:35" ht="18" x14ac:dyDescent="0.4">
      <c r="A161" s="96" t="s">
        <v>371</v>
      </c>
      <c r="B161" s="101">
        <v>0</v>
      </c>
      <c r="C161" s="101">
        <v>0</v>
      </c>
      <c r="D161" s="101">
        <v>0</v>
      </c>
      <c r="E161" s="97">
        <v>1</v>
      </c>
      <c r="F161" s="101">
        <v>0</v>
      </c>
      <c r="G161" s="101">
        <v>0</v>
      </c>
      <c r="H161" s="96" t="s">
        <v>371</v>
      </c>
      <c r="I161" s="101">
        <v>0</v>
      </c>
      <c r="J161" s="101">
        <v>0</v>
      </c>
      <c r="K161" s="101">
        <v>0</v>
      </c>
      <c r="L161" s="97">
        <v>1</v>
      </c>
      <c r="M161" s="101">
        <v>0</v>
      </c>
      <c r="N161" s="101">
        <v>0</v>
      </c>
      <c r="O161" s="96" t="s">
        <v>368</v>
      </c>
      <c r="P161" s="101">
        <v>0</v>
      </c>
      <c r="Q161" s="101">
        <v>0</v>
      </c>
      <c r="R161" s="101">
        <v>0</v>
      </c>
      <c r="S161" s="97">
        <v>1</v>
      </c>
      <c r="T161" s="101">
        <v>0</v>
      </c>
      <c r="U161" s="101">
        <v>0</v>
      </c>
      <c r="V161" s="96" t="s">
        <v>371</v>
      </c>
      <c r="W161" s="101">
        <v>0</v>
      </c>
      <c r="X161" s="101">
        <v>0</v>
      </c>
      <c r="Y161" s="101">
        <v>0</v>
      </c>
      <c r="Z161" s="97">
        <v>1</v>
      </c>
      <c r="AA161" s="101">
        <v>0</v>
      </c>
      <c r="AB161" s="101">
        <v>0</v>
      </c>
      <c r="AC161" s="96" t="s">
        <v>371</v>
      </c>
      <c r="AD161" s="101">
        <v>0</v>
      </c>
      <c r="AE161" s="101">
        <v>0</v>
      </c>
      <c r="AF161" s="101">
        <v>0</v>
      </c>
      <c r="AG161" s="97">
        <v>1</v>
      </c>
      <c r="AH161" s="101">
        <v>0</v>
      </c>
      <c r="AI161" s="101">
        <v>0</v>
      </c>
    </row>
    <row r="162" spans="1:35" ht="18" x14ac:dyDescent="0.4">
      <c r="A162" s="96" t="s">
        <v>372</v>
      </c>
      <c r="B162" s="101">
        <v>0</v>
      </c>
      <c r="C162" s="101">
        <v>0</v>
      </c>
      <c r="D162" s="101">
        <v>0</v>
      </c>
      <c r="E162" s="97">
        <v>1</v>
      </c>
      <c r="F162" s="101">
        <v>0</v>
      </c>
      <c r="G162" s="101">
        <v>0</v>
      </c>
      <c r="H162" s="96" t="s">
        <v>372</v>
      </c>
      <c r="I162" s="101">
        <v>0</v>
      </c>
      <c r="J162" s="101">
        <v>0</v>
      </c>
      <c r="K162" s="101">
        <v>0</v>
      </c>
      <c r="L162" s="97">
        <v>1</v>
      </c>
      <c r="M162" s="101">
        <v>0</v>
      </c>
      <c r="N162" s="101">
        <v>0</v>
      </c>
      <c r="O162" s="96" t="s">
        <v>369</v>
      </c>
      <c r="P162" s="101">
        <v>0</v>
      </c>
      <c r="Q162" s="101">
        <v>0</v>
      </c>
      <c r="R162" s="101">
        <v>0</v>
      </c>
      <c r="S162" s="97">
        <v>1</v>
      </c>
      <c r="T162" s="101">
        <v>0</v>
      </c>
      <c r="U162" s="101">
        <v>0</v>
      </c>
      <c r="V162" s="96" t="s">
        <v>372</v>
      </c>
      <c r="W162" s="101">
        <v>0</v>
      </c>
      <c r="X162" s="101">
        <v>0</v>
      </c>
      <c r="Y162" s="101">
        <v>0</v>
      </c>
      <c r="Z162" s="97">
        <v>1</v>
      </c>
      <c r="AA162" s="101">
        <v>0</v>
      </c>
      <c r="AB162" s="101">
        <v>0</v>
      </c>
      <c r="AC162" s="96" t="s">
        <v>372</v>
      </c>
      <c r="AD162" s="101">
        <v>0</v>
      </c>
      <c r="AE162" s="101">
        <v>0</v>
      </c>
      <c r="AF162" s="101">
        <v>0</v>
      </c>
      <c r="AG162" s="97">
        <v>1</v>
      </c>
      <c r="AH162" s="101">
        <v>0</v>
      </c>
      <c r="AI162" s="101">
        <v>0</v>
      </c>
    </row>
    <row r="163" spans="1:35" ht="18" x14ac:dyDescent="0.4">
      <c r="A163" s="96" t="s">
        <v>296</v>
      </c>
      <c r="B163" s="101">
        <v>0</v>
      </c>
      <c r="C163" s="101">
        <v>0</v>
      </c>
      <c r="D163" s="101">
        <v>0</v>
      </c>
      <c r="E163" s="97">
        <v>1</v>
      </c>
      <c r="F163" s="101">
        <v>0</v>
      </c>
      <c r="G163" s="101">
        <v>0</v>
      </c>
      <c r="H163" s="96" t="s">
        <v>296</v>
      </c>
      <c r="I163" s="101">
        <v>0</v>
      </c>
      <c r="J163" s="101">
        <v>0</v>
      </c>
      <c r="K163" s="101">
        <v>0</v>
      </c>
      <c r="L163" s="97">
        <v>1</v>
      </c>
      <c r="M163" s="101">
        <v>0</v>
      </c>
      <c r="N163" s="101">
        <v>0</v>
      </c>
      <c r="O163" s="96" t="s">
        <v>370</v>
      </c>
      <c r="P163" s="101">
        <v>0</v>
      </c>
      <c r="Q163" s="101">
        <v>0</v>
      </c>
      <c r="R163" s="101">
        <v>0</v>
      </c>
      <c r="S163" s="97">
        <v>1</v>
      </c>
      <c r="T163" s="101">
        <v>0</v>
      </c>
      <c r="U163" s="101">
        <v>0</v>
      </c>
      <c r="V163" s="96" t="s">
        <v>296</v>
      </c>
      <c r="W163" s="101">
        <v>0</v>
      </c>
      <c r="X163" s="101">
        <v>0</v>
      </c>
      <c r="Y163" s="101">
        <v>0</v>
      </c>
      <c r="Z163" s="97">
        <v>1</v>
      </c>
      <c r="AA163" s="101">
        <v>0</v>
      </c>
      <c r="AB163" s="101">
        <v>0</v>
      </c>
      <c r="AC163" s="96" t="s">
        <v>296</v>
      </c>
      <c r="AD163" s="101">
        <v>0</v>
      </c>
      <c r="AE163" s="101">
        <v>0</v>
      </c>
      <c r="AF163" s="101">
        <v>0</v>
      </c>
      <c r="AG163" s="97">
        <v>1</v>
      </c>
      <c r="AH163" s="101">
        <v>0</v>
      </c>
      <c r="AI163" s="101">
        <v>0</v>
      </c>
    </row>
    <row r="164" spans="1:35" ht="18" x14ac:dyDescent="0.4">
      <c r="A164" s="96" t="s">
        <v>299</v>
      </c>
      <c r="B164" s="101">
        <v>0</v>
      </c>
      <c r="C164" s="101">
        <v>0</v>
      </c>
      <c r="D164" s="101">
        <v>0</v>
      </c>
      <c r="E164" s="97">
        <v>1</v>
      </c>
      <c r="F164" s="101">
        <v>0</v>
      </c>
      <c r="G164" s="101">
        <v>0</v>
      </c>
      <c r="H164" s="96" t="s">
        <v>299</v>
      </c>
      <c r="I164" s="101">
        <v>0</v>
      </c>
      <c r="J164" s="101">
        <v>0</v>
      </c>
      <c r="K164" s="101">
        <v>0</v>
      </c>
      <c r="L164" s="97">
        <v>1</v>
      </c>
      <c r="M164" s="101">
        <v>0</v>
      </c>
      <c r="N164" s="101">
        <v>0</v>
      </c>
      <c r="O164" s="96" t="s">
        <v>371</v>
      </c>
      <c r="P164" s="101">
        <v>0</v>
      </c>
      <c r="Q164" s="101">
        <v>0</v>
      </c>
      <c r="R164" s="101">
        <v>0</v>
      </c>
      <c r="S164" s="97">
        <v>1</v>
      </c>
      <c r="T164" s="101">
        <v>0</v>
      </c>
      <c r="U164" s="101">
        <v>0</v>
      </c>
      <c r="V164" s="96" t="s">
        <v>299</v>
      </c>
      <c r="W164" s="101">
        <v>0</v>
      </c>
      <c r="X164" s="101">
        <v>0</v>
      </c>
      <c r="Y164" s="101">
        <v>0</v>
      </c>
      <c r="Z164" s="97">
        <v>1</v>
      </c>
      <c r="AA164" s="101">
        <v>0</v>
      </c>
      <c r="AB164" s="101">
        <v>0</v>
      </c>
      <c r="AC164" s="96" t="s">
        <v>299</v>
      </c>
      <c r="AD164" s="101">
        <v>0</v>
      </c>
      <c r="AE164" s="101">
        <v>0</v>
      </c>
      <c r="AF164" s="101">
        <v>0</v>
      </c>
      <c r="AG164" s="97">
        <v>1</v>
      </c>
      <c r="AH164" s="101">
        <v>0</v>
      </c>
      <c r="AI164" s="101">
        <v>0</v>
      </c>
    </row>
    <row r="165" spans="1:35" ht="18" x14ac:dyDescent="0.4">
      <c r="A165" s="96" t="s">
        <v>304</v>
      </c>
      <c r="B165" s="101">
        <v>0</v>
      </c>
      <c r="C165" s="101">
        <v>0</v>
      </c>
      <c r="D165" s="101">
        <v>0</v>
      </c>
      <c r="E165" s="97">
        <v>1</v>
      </c>
      <c r="F165" s="101">
        <v>0</v>
      </c>
      <c r="G165" s="101">
        <v>0</v>
      </c>
      <c r="H165" s="96" t="s">
        <v>304</v>
      </c>
      <c r="I165" s="101">
        <v>0</v>
      </c>
      <c r="J165" s="101">
        <v>0</v>
      </c>
      <c r="K165" s="101">
        <v>0</v>
      </c>
      <c r="L165" s="97">
        <v>1</v>
      </c>
      <c r="M165" s="101">
        <v>0</v>
      </c>
      <c r="N165" s="101">
        <v>0</v>
      </c>
      <c r="O165" s="96" t="s">
        <v>372</v>
      </c>
      <c r="P165" s="101">
        <v>0</v>
      </c>
      <c r="Q165" s="101">
        <v>0</v>
      </c>
      <c r="R165" s="101">
        <v>0</v>
      </c>
      <c r="S165" s="97">
        <v>1</v>
      </c>
      <c r="T165" s="101">
        <v>0</v>
      </c>
      <c r="U165" s="101">
        <v>0</v>
      </c>
      <c r="V165" s="96" t="s">
        <v>304</v>
      </c>
      <c r="W165" s="101">
        <v>0</v>
      </c>
      <c r="X165" s="101">
        <v>0</v>
      </c>
      <c r="Y165" s="101">
        <v>0</v>
      </c>
      <c r="Z165" s="97">
        <v>1</v>
      </c>
      <c r="AA165" s="101">
        <v>0</v>
      </c>
      <c r="AB165" s="101">
        <v>0</v>
      </c>
      <c r="AC165" s="96" t="s">
        <v>304</v>
      </c>
      <c r="AD165" s="101">
        <v>0</v>
      </c>
      <c r="AE165" s="101">
        <v>0</v>
      </c>
      <c r="AF165" s="101">
        <v>0</v>
      </c>
      <c r="AG165" s="97">
        <v>1</v>
      </c>
      <c r="AH165" s="101">
        <v>0</v>
      </c>
      <c r="AI165" s="101">
        <v>0</v>
      </c>
    </row>
    <row r="166" spans="1:35" ht="18" x14ac:dyDescent="0.4">
      <c r="A166" s="96" t="s">
        <v>317</v>
      </c>
      <c r="B166" s="101">
        <v>0</v>
      </c>
      <c r="C166" s="101">
        <v>0</v>
      </c>
      <c r="D166" s="101">
        <v>0</v>
      </c>
      <c r="E166" s="97">
        <v>1</v>
      </c>
      <c r="F166" s="101">
        <v>0</v>
      </c>
      <c r="G166" s="101">
        <v>0</v>
      </c>
      <c r="H166" s="96" t="s">
        <v>317</v>
      </c>
      <c r="I166" s="101">
        <v>0</v>
      </c>
      <c r="J166" s="101">
        <v>0</v>
      </c>
      <c r="K166" s="101">
        <v>0</v>
      </c>
      <c r="L166" s="97">
        <v>1</v>
      </c>
      <c r="M166" s="101">
        <v>0</v>
      </c>
      <c r="N166" s="101">
        <v>0</v>
      </c>
      <c r="O166" s="96" t="s">
        <v>296</v>
      </c>
      <c r="P166" s="101">
        <v>0</v>
      </c>
      <c r="Q166" s="101">
        <v>0</v>
      </c>
      <c r="R166" s="101">
        <v>0</v>
      </c>
      <c r="S166" s="97">
        <v>1</v>
      </c>
      <c r="T166" s="101">
        <v>0</v>
      </c>
      <c r="U166" s="101">
        <v>0</v>
      </c>
      <c r="V166" s="96" t="s">
        <v>317</v>
      </c>
      <c r="W166" s="101">
        <v>0</v>
      </c>
      <c r="X166" s="101">
        <v>0</v>
      </c>
      <c r="Y166" s="101">
        <v>0</v>
      </c>
      <c r="Z166" s="97">
        <v>1</v>
      </c>
      <c r="AA166" s="101">
        <v>0</v>
      </c>
      <c r="AB166" s="101">
        <v>0</v>
      </c>
      <c r="AC166" s="96" t="s">
        <v>317</v>
      </c>
      <c r="AD166" s="101">
        <v>0</v>
      </c>
      <c r="AE166" s="101">
        <v>0</v>
      </c>
      <c r="AF166" s="101">
        <v>0</v>
      </c>
      <c r="AG166" s="97">
        <v>1</v>
      </c>
      <c r="AH166" s="101">
        <v>0</v>
      </c>
      <c r="AI166" s="101">
        <v>0</v>
      </c>
    </row>
    <row r="167" spans="1:35" ht="18" x14ac:dyDescent="0.4">
      <c r="A167" s="96" t="s">
        <v>373</v>
      </c>
      <c r="B167" s="101">
        <v>0</v>
      </c>
      <c r="C167" s="101">
        <v>0</v>
      </c>
      <c r="D167" s="101">
        <v>0</v>
      </c>
      <c r="E167" s="97">
        <v>1</v>
      </c>
      <c r="F167" s="101">
        <v>0</v>
      </c>
      <c r="G167" s="101">
        <v>0</v>
      </c>
      <c r="H167" s="96" t="s">
        <v>373</v>
      </c>
      <c r="I167" s="101">
        <v>0</v>
      </c>
      <c r="J167" s="101">
        <v>0</v>
      </c>
      <c r="K167" s="101">
        <v>0</v>
      </c>
      <c r="L167" s="97">
        <v>1</v>
      </c>
      <c r="M167" s="101">
        <v>0</v>
      </c>
      <c r="N167" s="101">
        <v>0</v>
      </c>
      <c r="O167" s="96" t="s">
        <v>299</v>
      </c>
      <c r="P167" s="101">
        <v>0</v>
      </c>
      <c r="Q167" s="101">
        <v>0</v>
      </c>
      <c r="R167" s="101">
        <v>0</v>
      </c>
      <c r="S167" s="97">
        <v>1</v>
      </c>
      <c r="T167" s="101">
        <v>0</v>
      </c>
      <c r="U167" s="101">
        <v>0</v>
      </c>
      <c r="V167" s="96" t="s">
        <v>373</v>
      </c>
      <c r="W167" s="101">
        <v>0</v>
      </c>
      <c r="X167" s="101">
        <v>0</v>
      </c>
      <c r="Y167" s="101">
        <v>0</v>
      </c>
      <c r="Z167" s="97">
        <v>1</v>
      </c>
      <c r="AA167" s="101">
        <v>0</v>
      </c>
      <c r="AB167" s="101">
        <v>0</v>
      </c>
      <c r="AC167" s="96" t="s">
        <v>373</v>
      </c>
      <c r="AD167" s="101">
        <v>0</v>
      </c>
      <c r="AE167" s="101">
        <v>0</v>
      </c>
      <c r="AF167" s="101">
        <v>0</v>
      </c>
      <c r="AG167" s="97">
        <v>1</v>
      </c>
      <c r="AH167" s="101">
        <v>0</v>
      </c>
      <c r="AI167" s="101">
        <v>0</v>
      </c>
    </row>
    <row r="168" spans="1:35" ht="18" x14ac:dyDescent="0.4">
      <c r="A168" s="96" t="s">
        <v>374</v>
      </c>
      <c r="B168" s="101">
        <v>0</v>
      </c>
      <c r="C168" s="101">
        <v>0</v>
      </c>
      <c r="D168" s="101">
        <v>0</v>
      </c>
      <c r="E168" s="97">
        <v>1</v>
      </c>
      <c r="F168" s="101">
        <v>0</v>
      </c>
      <c r="G168" s="101">
        <v>0</v>
      </c>
      <c r="H168" s="96" t="s">
        <v>374</v>
      </c>
      <c r="I168" s="101">
        <v>0</v>
      </c>
      <c r="J168" s="101">
        <v>0</v>
      </c>
      <c r="K168" s="101">
        <v>0</v>
      </c>
      <c r="L168" s="97">
        <v>1</v>
      </c>
      <c r="M168" s="101">
        <v>0</v>
      </c>
      <c r="N168" s="101">
        <v>0</v>
      </c>
      <c r="O168" s="96" t="s">
        <v>304</v>
      </c>
      <c r="P168" s="101">
        <v>0</v>
      </c>
      <c r="Q168" s="101">
        <v>0</v>
      </c>
      <c r="R168" s="101">
        <v>0</v>
      </c>
      <c r="S168" s="97">
        <v>1</v>
      </c>
      <c r="T168" s="101">
        <v>0</v>
      </c>
      <c r="U168" s="101">
        <v>0</v>
      </c>
      <c r="V168" s="96" t="s">
        <v>374</v>
      </c>
      <c r="W168" s="101">
        <v>0</v>
      </c>
      <c r="X168" s="101">
        <v>0</v>
      </c>
      <c r="Y168" s="101">
        <v>0</v>
      </c>
      <c r="Z168" s="97">
        <v>1</v>
      </c>
      <c r="AA168" s="101">
        <v>0</v>
      </c>
      <c r="AB168" s="101">
        <v>0</v>
      </c>
      <c r="AC168" s="96" t="s">
        <v>374</v>
      </c>
      <c r="AD168" s="101">
        <v>0</v>
      </c>
      <c r="AE168" s="101">
        <v>0</v>
      </c>
      <c r="AF168" s="101">
        <v>0</v>
      </c>
      <c r="AG168" s="97">
        <v>1</v>
      </c>
      <c r="AH168" s="101">
        <v>0</v>
      </c>
      <c r="AI168" s="101">
        <v>0</v>
      </c>
    </row>
    <row r="169" spans="1:35" ht="18" x14ac:dyDescent="0.4">
      <c r="A169" s="96" t="s">
        <v>298</v>
      </c>
      <c r="B169" s="101">
        <v>0</v>
      </c>
      <c r="C169" s="101">
        <v>0</v>
      </c>
      <c r="D169" s="101">
        <v>0</v>
      </c>
      <c r="E169" s="97">
        <v>1</v>
      </c>
      <c r="F169" s="101">
        <v>0</v>
      </c>
      <c r="G169" s="101">
        <v>0</v>
      </c>
      <c r="H169" s="96" t="s">
        <v>298</v>
      </c>
      <c r="I169" s="101">
        <v>0</v>
      </c>
      <c r="J169" s="101">
        <v>0</v>
      </c>
      <c r="K169" s="101">
        <v>0</v>
      </c>
      <c r="L169" s="97">
        <v>1</v>
      </c>
      <c r="M169" s="101">
        <v>0</v>
      </c>
      <c r="N169" s="101">
        <v>0</v>
      </c>
      <c r="O169" s="96" t="s">
        <v>317</v>
      </c>
      <c r="P169" s="101">
        <v>0</v>
      </c>
      <c r="Q169" s="101">
        <v>0</v>
      </c>
      <c r="R169" s="101">
        <v>0</v>
      </c>
      <c r="S169" s="97">
        <v>1</v>
      </c>
      <c r="T169" s="101">
        <v>0</v>
      </c>
      <c r="U169" s="101">
        <v>0</v>
      </c>
      <c r="V169" s="96" t="s">
        <v>298</v>
      </c>
      <c r="W169" s="101">
        <v>0</v>
      </c>
      <c r="X169" s="101">
        <v>0</v>
      </c>
      <c r="Y169" s="101">
        <v>0</v>
      </c>
      <c r="Z169" s="97">
        <v>1</v>
      </c>
      <c r="AA169" s="101">
        <v>0</v>
      </c>
      <c r="AB169" s="101">
        <v>0</v>
      </c>
      <c r="AC169" s="96" t="s">
        <v>298</v>
      </c>
      <c r="AD169" s="101">
        <v>0</v>
      </c>
      <c r="AE169" s="101">
        <v>0</v>
      </c>
      <c r="AF169" s="101">
        <v>0</v>
      </c>
      <c r="AG169" s="97">
        <v>1</v>
      </c>
      <c r="AH169" s="101">
        <v>0</v>
      </c>
      <c r="AI169" s="101">
        <v>0</v>
      </c>
    </row>
    <row r="170" spans="1:35" ht="18" x14ac:dyDescent="0.4">
      <c r="A170" s="96" t="s">
        <v>375</v>
      </c>
      <c r="B170" s="101">
        <v>0</v>
      </c>
      <c r="C170" s="101">
        <v>0</v>
      </c>
      <c r="D170" s="101">
        <v>0</v>
      </c>
      <c r="E170" s="97">
        <v>1</v>
      </c>
      <c r="F170" s="101">
        <v>0</v>
      </c>
      <c r="G170" s="101">
        <v>0</v>
      </c>
      <c r="H170" s="96" t="s">
        <v>375</v>
      </c>
      <c r="I170" s="101">
        <v>0</v>
      </c>
      <c r="J170" s="101">
        <v>0</v>
      </c>
      <c r="K170" s="101">
        <v>0</v>
      </c>
      <c r="L170" s="97">
        <v>1</v>
      </c>
      <c r="M170" s="101">
        <v>0</v>
      </c>
      <c r="N170" s="101">
        <v>0</v>
      </c>
      <c r="O170" s="96" t="s">
        <v>373</v>
      </c>
      <c r="P170" s="101">
        <v>0</v>
      </c>
      <c r="Q170" s="101">
        <v>0</v>
      </c>
      <c r="R170" s="101">
        <v>0</v>
      </c>
      <c r="S170" s="97">
        <v>1</v>
      </c>
      <c r="T170" s="101">
        <v>0</v>
      </c>
      <c r="U170" s="101">
        <v>0</v>
      </c>
      <c r="V170" s="96" t="s">
        <v>375</v>
      </c>
      <c r="W170" s="101">
        <v>0</v>
      </c>
      <c r="X170" s="101">
        <v>0</v>
      </c>
      <c r="Y170" s="101">
        <v>0</v>
      </c>
      <c r="Z170" s="97">
        <v>1</v>
      </c>
      <c r="AA170" s="101">
        <v>0</v>
      </c>
      <c r="AB170" s="101">
        <v>0</v>
      </c>
      <c r="AC170" s="96" t="s">
        <v>375</v>
      </c>
      <c r="AD170" s="101">
        <v>0</v>
      </c>
      <c r="AE170" s="101">
        <v>0</v>
      </c>
      <c r="AF170" s="101">
        <v>0</v>
      </c>
      <c r="AG170" s="97">
        <v>1</v>
      </c>
      <c r="AH170" s="101">
        <v>0</v>
      </c>
      <c r="AI170" s="101">
        <v>0</v>
      </c>
    </row>
    <row r="171" spans="1:35" ht="18" x14ac:dyDescent="0.4">
      <c r="A171" s="96" t="s">
        <v>273</v>
      </c>
      <c r="B171" s="101">
        <v>0</v>
      </c>
      <c r="C171" s="101">
        <v>0</v>
      </c>
      <c r="D171" s="101">
        <v>0</v>
      </c>
      <c r="E171" s="97">
        <v>1</v>
      </c>
      <c r="F171" s="101">
        <v>0</v>
      </c>
      <c r="G171" s="101">
        <v>0</v>
      </c>
      <c r="H171" s="96" t="s">
        <v>273</v>
      </c>
      <c r="I171" s="101">
        <v>0</v>
      </c>
      <c r="J171" s="101">
        <v>0</v>
      </c>
      <c r="K171" s="101">
        <v>0</v>
      </c>
      <c r="L171" s="97">
        <v>1</v>
      </c>
      <c r="M171" s="101">
        <v>0</v>
      </c>
      <c r="N171" s="101">
        <v>0</v>
      </c>
      <c r="O171" s="96" t="s">
        <v>374</v>
      </c>
      <c r="P171" s="101">
        <v>0</v>
      </c>
      <c r="Q171" s="101">
        <v>0</v>
      </c>
      <c r="R171" s="101">
        <v>0</v>
      </c>
      <c r="S171" s="97">
        <v>1</v>
      </c>
      <c r="T171" s="101">
        <v>0</v>
      </c>
      <c r="U171" s="101">
        <v>0</v>
      </c>
      <c r="V171" s="96" t="s">
        <v>273</v>
      </c>
      <c r="W171" s="101">
        <v>0</v>
      </c>
      <c r="X171" s="101">
        <v>0</v>
      </c>
      <c r="Y171" s="101">
        <v>0</v>
      </c>
      <c r="Z171" s="97">
        <v>1</v>
      </c>
      <c r="AA171" s="101">
        <v>0</v>
      </c>
      <c r="AB171" s="101">
        <v>0</v>
      </c>
      <c r="AC171" s="96" t="s">
        <v>273</v>
      </c>
      <c r="AD171" s="101">
        <v>0</v>
      </c>
      <c r="AE171" s="101">
        <v>0</v>
      </c>
      <c r="AF171" s="101">
        <v>0</v>
      </c>
      <c r="AG171" s="97">
        <v>1</v>
      </c>
      <c r="AH171" s="101">
        <v>0</v>
      </c>
      <c r="AI171" s="101">
        <v>0</v>
      </c>
    </row>
    <row r="172" spans="1:35" ht="18" x14ac:dyDescent="0.4">
      <c r="A172" s="96" t="s">
        <v>258</v>
      </c>
      <c r="B172" s="101">
        <v>0</v>
      </c>
      <c r="C172" s="101">
        <v>0</v>
      </c>
      <c r="D172" s="101">
        <v>0</v>
      </c>
      <c r="E172" s="97">
        <v>1</v>
      </c>
      <c r="F172" s="101">
        <v>0</v>
      </c>
      <c r="G172" s="101">
        <v>0</v>
      </c>
      <c r="H172" s="96" t="s">
        <v>258</v>
      </c>
      <c r="I172" s="101">
        <v>0</v>
      </c>
      <c r="J172" s="101">
        <v>0</v>
      </c>
      <c r="K172" s="101">
        <v>0</v>
      </c>
      <c r="L172" s="97">
        <v>1</v>
      </c>
      <c r="M172" s="101">
        <v>0</v>
      </c>
      <c r="N172" s="101">
        <v>0</v>
      </c>
      <c r="O172" s="96" t="s">
        <v>298</v>
      </c>
      <c r="P172" s="101">
        <v>0</v>
      </c>
      <c r="Q172" s="101">
        <v>0</v>
      </c>
      <c r="R172" s="101">
        <v>0</v>
      </c>
      <c r="S172" s="97">
        <v>1</v>
      </c>
      <c r="T172" s="101">
        <v>0</v>
      </c>
      <c r="U172" s="101">
        <v>0</v>
      </c>
      <c r="V172" s="96" t="s">
        <v>258</v>
      </c>
      <c r="W172" s="101">
        <v>0</v>
      </c>
      <c r="X172" s="101">
        <v>0</v>
      </c>
      <c r="Y172" s="101">
        <v>0</v>
      </c>
      <c r="Z172" s="97">
        <v>1</v>
      </c>
      <c r="AA172" s="101">
        <v>0</v>
      </c>
      <c r="AB172" s="101">
        <v>0</v>
      </c>
      <c r="AC172" s="96" t="s">
        <v>258</v>
      </c>
      <c r="AD172" s="101">
        <v>0</v>
      </c>
      <c r="AE172" s="101">
        <v>0</v>
      </c>
      <c r="AF172" s="101">
        <v>0</v>
      </c>
      <c r="AG172" s="97">
        <v>1</v>
      </c>
      <c r="AH172" s="101">
        <v>0</v>
      </c>
      <c r="AI172" s="101">
        <v>0</v>
      </c>
    </row>
    <row r="173" spans="1:35" ht="36" x14ac:dyDescent="0.4">
      <c r="A173" s="96" t="s">
        <v>264</v>
      </c>
      <c r="B173" s="101">
        <v>0</v>
      </c>
      <c r="C173" s="101">
        <v>0</v>
      </c>
      <c r="D173" s="101">
        <v>0</v>
      </c>
      <c r="E173" s="97">
        <v>1</v>
      </c>
      <c r="F173" s="101">
        <v>0</v>
      </c>
      <c r="G173" s="101">
        <v>0</v>
      </c>
      <c r="H173" s="96" t="s">
        <v>264</v>
      </c>
      <c r="I173" s="101">
        <v>0</v>
      </c>
      <c r="J173" s="101">
        <v>0</v>
      </c>
      <c r="K173" s="101">
        <v>0</v>
      </c>
      <c r="L173" s="97">
        <v>1</v>
      </c>
      <c r="M173" s="101">
        <v>0</v>
      </c>
      <c r="N173" s="101">
        <v>0</v>
      </c>
      <c r="O173" s="96" t="s">
        <v>375</v>
      </c>
      <c r="P173" s="101">
        <v>0</v>
      </c>
      <c r="Q173" s="101">
        <v>0</v>
      </c>
      <c r="R173" s="101">
        <v>0</v>
      </c>
      <c r="S173" s="97">
        <v>1</v>
      </c>
      <c r="T173" s="101">
        <v>0</v>
      </c>
      <c r="U173" s="101">
        <v>0</v>
      </c>
      <c r="V173" s="96" t="s">
        <v>264</v>
      </c>
      <c r="W173" s="101">
        <v>0</v>
      </c>
      <c r="X173" s="101">
        <v>0</v>
      </c>
      <c r="Y173" s="101">
        <v>0</v>
      </c>
      <c r="Z173" s="97">
        <v>1</v>
      </c>
      <c r="AA173" s="101">
        <v>0</v>
      </c>
      <c r="AB173" s="101">
        <v>0</v>
      </c>
      <c r="AC173" s="96" t="s">
        <v>264</v>
      </c>
      <c r="AD173" s="101">
        <v>0</v>
      </c>
      <c r="AE173" s="101">
        <v>0</v>
      </c>
      <c r="AF173" s="101">
        <v>0</v>
      </c>
      <c r="AG173" s="97">
        <v>1</v>
      </c>
      <c r="AH173" s="101">
        <v>0</v>
      </c>
      <c r="AI173" s="101">
        <v>0</v>
      </c>
    </row>
    <row r="174" spans="1:35" ht="18" x14ac:dyDescent="0.4">
      <c r="A174" s="96" t="s">
        <v>376</v>
      </c>
      <c r="B174" s="101">
        <v>0</v>
      </c>
      <c r="C174" s="101">
        <v>0</v>
      </c>
      <c r="D174" s="101">
        <v>0</v>
      </c>
      <c r="E174" s="97">
        <v>1</v>
      </c>
      <c r="F174" s="101">
        <v>0</v>
      </c>
      <c r="G174" s="101">
        <v>0</v>
      </c>
      <c r="H174" s="96" t="s">
        <v>376</v>
      </c>
      <c r="I174" s="101">
        <v>0</v>
      </c>
      <c r="J174" s="101">
        <v>0</v>
      </c>
      <c r="K174" s="101">
        <v>0</v>
      </c>
      <c r="L174" s="97">
        <v>1</v>
      </c>
      <c r="M174" s="101">
        <v>0</v>
      </c>
      <c r="N174" s="101">
        <v>0</v>
      </c>
      <c r="O174" s="96" t="s">
        <v>376</v>
      </c>
      <c r="P174" s="101">
        <v>0</v>
      </c>
      <c r="Q174" s="101">
        <v>0</v>
      </c>
      <c r="R174" s="101">
        <v>0</v>
      </c>
      <c r="S174" s="97">
        <v>1</v>
      </c>
      <c r="T174" s="101">
        <v>0</v>
      </c>
      <c r="U174" s="101">
        <v>0</v>
      </c>
      <c r="V174" s="96" t="s">
        <v>376</v>
      </c>
      <c r="W174" s="101">
        <v>0</v>
      </c>
      <c r="X174" s="101">
        <v>0</v>
      </c>
      <c r="Y174" s="101">
        <v>0</v>
      </c>
      <c r="Z174" s="97">
        <v>1</v>
      </c>
      <c r="AA174" s="101">
        <v>0</v>
      </c>
      <c r="AB174" s="101">
        <v>0</v>
      </c>
      <c r="AC174" s="96" t="s">
        <v>376</v>
      </c>
      <c r="AD174" s="101">
        <v>0</v>
      </c>
      <c r="AE174" s="101">
        <v>0</v>
      </c>
      <c r="AF174" s="101">
        <v>0</v>
      </c>
      <c r="AG174" s="97">
        <v>1</v>
      </c>
      <c r="AH174" s="101">
        <v>0</v>
      </c>
      <c r="AI174" s="101">
        <v>0</v>
      </c>
    </row>
    <row r="175" spans="1:35" ht="18" x14ac:dyDescent="0.4">
      <c r="A175" s="96" t="s">
        <v>377</v>
      </c>
      <c r="B175" s="101">
        <v>0</v>
      </c>
      <c r="C175" s="101">
        <v>0</v>
      </c>
      <c r="D175" s="101">
        <v>0</v>
      </c>
      <c r="E175" s="97">
        <v>1</v>
      </c>
      <c r="F175" s="101">
        <v>0</v>
      </c>
      <c r="G175" s="101">
        <v>0</v>
      </c>
      <c r="H175" s="96" t="s">
        <v>377</v>
      </c>
      <c r="I175" s="101">
        <v>0</v>
      </c>
      <c r="J175" s="101">
        <v>0</v>
      </c>
      <c r="K175" s="101">
        <v>0</v>
      </c>
      <c r="L175" s="97">
        <v>1</v>
      </c>
      <c r="M175" s="101">
        <v>0</v>
      </c>
      <c r="N175" s="101">
        <v>0</v>
      </c>
      <c r="O175" s="96" t="s">
        <v>377</v>
      </c>
      <c r="P175" s="101">
        <v>0</v>
      </c>
      <c r="Q175" s="101">
        <v>0</v>
      </c>
      <c r="R175" s="101">
        <v>0</v>
      </c>
      <c r="S175" s="97">
        <v>1</v>
      </c>
      <c r="T175" s="101">
        <v>0</v>
      </c>
      <c r="U175" s="101">
        <v>0</v>
      </c>
      <c r="V175" s="96" t="s">
        <v>377</v>
      </c>
      <c r="W175" s="101">
        <v>0</v>
      </c>
      <c r="X175" s="101">
        <v>0</v>
      </c>
      <c r="Y175" s="101">
        <v>0</v>
      </c>
      <c r="Z175" s="97">
        <v>1</v>
      </c>
      <c r="AA175" s="101">
        <v>0</v>
      </c>
      <c r="AB175" s="101">
        <v>0</v>
      </c>
      <c r="AC175" s="96" t="s">
        <v>377</v>
      </c>
      <c r="AD175" s="101">
        <v>0</v>
      </c>
      <c r="AE175" s="101">
        <v>0</v>
      </c>
      <c r="AF175" s="101">
        <v>0</v>
      </c>
      <c r="AG175" s="97">
        <v>1</v>
      </c>
      <c r="AH175" s="101">
        <v>0</v>
      </c>
      <c r="AI175" s="101">
        <v>0</v>
      </c>
    </row>
    <row r="176" spans="1:35" ht="18" x14ac:dyDescent="0.4">
      <c r="A176" s="96" t="s">
        <v>378</v>
      </c>
      <c r="B176" s="101">
        <v>0</v>
      </c>
      <c r="C176" s="101">
        <v>0</v>
      </c>
      <c r="D176" s="101">
        <v>0</v>
      </c>
      <c r="E176" s="97">
        <v>1</v>
      </c>
      <c r="F176" s="101">
        <v>0</v>
      </c>
      <c r="G176" s="101">
        <v>0</v>
      </c>
      <c r="H176" s="96" t="s">
        <v>378</v>
      </c>
      <c r="I176" s="101">
        <v>0</v>
      </c>
      <c r="J176" s="101">
        <v>0</v>
      </c>
      <c r="K176" s="101">
        <v>0</v>
      </c>
      <c r="L176" s="97">
        <v>1</v>
      </c>
      <c r="M176" s="101">
        <v>0</v>
      </c>
      <c r="N176" s="101">
        <v>0</v>
      </c>
      <c r="O176" s="96" t="s">
        <v>378</v>
      </c>
      <c r="P176" s="101">
        <v>0</v>
      </c>
      <c r="Q176" s="101">
        <v>0</v>
      </c>
      <c r="R176" s="101">
        <v>0</v>
      </c>
      <c r="S176" s="97">
        <v>1</v>
      </c>
      <c r="T176" s="101">
        <v>0</v>
      </c>
      <c r="U176" s="101">
        <v>0</v>
      </c>
      <c r="V176" s="96" t="s">
        <v>378</v>
      </c>
      <c r="W176" s="101">
        <v>0</v>
      </c>
      <c r="X176" s="101">
        <v>0</v>
      </c>
      <c r="Y176" s="101">
        <v>0</v>
      </c>
      <c r="Z176" s="97">
        <v>1</v>
      </c>
      <c r="AA176" s="101">
        <v>0</v>
      </c>
      <c r="AB176" s="101">
        <v>0</v>
      </c>
      <c r="AC176" s="96" t="s">
        <v>378</v>
      </c>
      <c r="AD176" s="101">
        <v>0</v>
      </c>
      <c r="AE176" s="101">
        <v>0</v>
      </c>
      <c r="AF176" s="101">
        <v>0</v>
      </c>
      <c r="AG176" s="97">
        <v>1</v>
      </c>
      <c r="AH176" s="101">
        <v>0</v>
      </c>
      <c r="AI176" s="101">
        <v>0</v>
      </c>
    </row>
    <row r="177" spans="1:35" ht="18" x14ac:dyDescent="0.4">
      <c r="A177" s="96" t="s">
        <v>260</v>
      </c>
      <c r="B177" s="101">
        <v>0</v>
      </c>
      <c r="C177" s="101">
        <v>0</v>
      </c>
      <c r="D177" s="101">
        <v>0</v>
      </c>
      <c r="E177" s="97">
        <v>1</v>
      </c>
      <c r="F177" s="101">
        <v>0</v>
      </c>
      <c r="G177" s="101">
        <v>0</v>
      </c>
      <c r="H177" s="96" t="s">
        <v>260</v>
      </c>
      <c r="I177" s="101">
        <v>0</v>
      </c>
      <c r="J177" s="101">
        <v>0</v>
      </c>
      <c r="K177" s="101">
        <v>0</v>
      </c>
      <c r="L177" s="97">
        <v>1</v>
      </c>
      <c r="M177" s="101">
        <v>0</v>
      </c>
      <c r="N177" s="101">
        <v>0</v>
      </c>
      <c r="O177" s="96" t="s">
        <v>260</v>
      </c>
      <c r="P177" s="101">
        <v>0</v>
      </c>
      <c r="Q177" s="101">
        <v>0</v>
      </c>
      <c r="R177" s="101">
        <v>0</v>
      </c>
      <c r="S177" s="97">
        <v>1</v>
      </c>
      <c r="T177" s="101">
        <v>0</v>
      </c>
      <c r="U177" s="101">
        <v>0</v>
      </c>
      <c r="V177" s="96" t="s">
        <v>260</v>
      </c>
      <c r="W177" s="101">
        <v>0</v>
      </c>
      <c r="X177" s="101">
        <v>0</v>
      </c>
      <c r="Y177" s="101">
        <v>0</v>
      </c>
      <c r="Z177" s="97">
        <v>1</v>
      </c>
      <c r="AA177" s="101">
        <v>0</v>
      </c>
      <c r="AB177" s="101">
        <v>0</v>
      </c>
      <c r="AC177" s="96" t="s">
        <v>260</v>
      </c>
      <c r="AD177" s="101">
        <v>0</v>
      </c>
      <c r="AE177" s="101">
        <v>0</v>
      </c>
      <c r="AF177" s="101">
        <v>0</v>
      </c>
      <c r="AG177" s="97">
        <v>1</v>
      </c>
      <c r="AH177" s="101">
        <v>0</v>
      </c>
      <c r="AI177" s="101">
        <v>0</v>
      </c>
    </row>
    <row r="178" spans="1:35" ht="18" x14ac:dyDescent="0.4">
      <c r="A178" s="96" t="s">
        <v>324</v>
      </c>
      <c r="B178" s="101">
        <v>0</v>
      </c>
      <c r="C178" s="101">
        <v>0</v>
      </c>
      <c r="D178" s="101">
        <v>0</v>
      </c>
      <c r="E178" s="97">
        <v>1</v>
      </c>
      <c r="F178" s="101">
        <v>0</v>
      </c>
      <c r="G178" s="101">
        <v>0</v>
      </c>
      <c r="H178" s="96" t="s">
        <v>324</v>
      </c>
      <c r="I178" s="101">
        <v>0</v>
      </c>
      <c r="J178" s="101">
        <v>0</v>
      </c>
      <c r="K178" s="101">
        <v>0</v>
      </c>
      <c r="L178" s="97">
        <v>1</v>
      </c>
      <c r="M178" s="101">
        <v>0</v>
      </c>
      <c r="N178" s="101">
        <v>0</v>
      </c>
      <c r="O178" s="96" t="s">
        <v>324</v>
      </c>
      <c r="P178" s="101">
        <v>0</v>
      </c>
      <c r="Q178" s="101">
        <v>0</v>
      </c>
      <c r="R178" s="101">
        <v>0</v>
      </c>
      <c r="S178" s="97">
        <v>1</v>
      </c>
      <c r="T178" s="101">
        <v>0</v>
      </c>
      <c r="U178" s="101">
        <v>0</v>
      </c>
      <c r="V178" s="96" t="s">
        <v>324</v>
      </c>
      <c r="W178" s="101">
        <v>0</v>
      </c>
      <c r="X178" s="101">
        <v>0</v>
      </c>
      <c r="Y178" s="101">
        <v>0</v>
      </c>
      <c r="Z178" s="97">
        <v>1</v>
      </c>
      <c r="AA178" s="101">
        <v>0</v>
      </c>
      <c r="AB178" s="101">
        <v>0</v>
      </c>
      <c r="AC178" s="96" t="s">
        <v>324</v>
      </c>
      <c r="AD178" s="101">
        <v>0</v>
      </c>
      <c r="AE178" s="101">
        <v>0</v>
      </c>
      <c r="AF178" s="101">
        <v>0</v>
      </c>
      <c r="AG178" s="97">
        <v>1</v>
      </c>
      <c r="AH178" s="101">
        <v>0</v>
      </c>
      <c r="AI178" s="101">
        <v>0</v>
      </c>
    </row>
    <row r="179" spans="1:35" ht="18" x14ac:dyDescent="0.4">
      <c r="A179" s="96" t="s">
        <v>379</v>
      </c>
      <c r="B179" s="101">
        <v>0</v>
      </c>
      <c r="C179" s="101">
        <v>0</v>
      </c>
      <c r="D179" s="101">
        <v>0</v>
      </c>
      <c r="E179" s="97">
        <v>1</v>
      </c>
      <c r="F179" s="101">
        <v>0</v>
      </c>
      <c r="G179" s="101">
        <v>0</v>
      </c>
      <c r="H179" s="96" t="s">
        <v>379</v>
      </c>
      <c r="I179" s="101">
        <v>0</v>
      </c>
      <c r="J179" s="101">
        <v>0</v>
      </c>
      <c r="K179" s="101">
        <v>0</v>
      </c>
      <c r="L179" s="97">
        <v>1</v>
      </c>
      <c r="M179" s="101">
        <v>0</v>
      </c>
      <c r="N179" s="101">
        <v>0</v>
      </c>
      <c r="O179" s="96" t="s">
        <v>379</v>
      </c>
      <c r="P179" s="101">
        <v>0</v>
      </c>
      <c r="Q179" s="101">
        <v>0</v>
      </c>
      <c r="R179" s="101">
        <v>0</v>
      </c>
      <c r="S179" s="97">
        <v>1</v>
      </c>
      <c r="T179" s="101">
        <v>0</v>
      </c>
      <c r="U179" s="101">
        <v>0</v>
      </c>
      <c r="V179" s="96" t="s">
        <v>379</v>
      </c>
      <c r="W179" s="101">
        <v>0</v>
      </c>
      <c r="X179" s="101">
        <v>0</v>
      </c>
      <c r="Y179" s="101">
        <v>0</v>
      </c>
      <c r="Z179" s="97">
        <v>1</v>
      </c>
      <c r="AA179" s="101">
        <v>0</v>
      </c>
      <c r="AB179" s="101">
        <v>0</v>
      </c>
      <c r="AC179" s="96" t="s">
        <v>379</v>
      </c>
      <c r="AD179" s="101">
        <v>0</v>
      </c>
      <c r="AE179" s="101">
        <v>0</v>
      </c>
      <c r="AF179" s="101">
        <v>0</v>
      </c>
      <c r="AG179" s="97">
        <v>1</v>
      </c>
      <c r="AH179" s="101">
        <v>0</v>
      </c>
      <c r="AI179" s="101">
        <v>0</v>
      </c>
    </row>
    <row r="180" spans="1:35" ht="18" x14ac:dyDescent="0.4">
      <c r="A180" s="96" t="s">
        <v>380</v>
      </c>
      <c r="B180" s="101">
        <v>0</v>
      </c>
      <c r="C180" s="101">
        <v>0</v>
      </c>
      <c r="D180" s="101">
        <v>0</v>
      </c>
      <c r="E180" s="97">
        <v>1</v>
      </c>
      <c r="F180" s="101">
        <v>0</v>
      </c>
      <c r="G180" s="101">
        <v>0</v>
      </c>
      <c r="H180" s="96" t="s">
        <v>380</v>
      </c>
      <c r="I180" s="101">
        <v>0</v>
      </c>
      <c r="J180" s="101">
        <v>0</v>
      </c>
      <c r="K180" s="101">
        <v>0</v>
      </c>
      <c r="L180" s="97">
        <v>1</v>
      </c>
      <c r="M180" s="101">
        <v>0</v>
      </c>
      <c r="N180" s="101">
        <v>0</v>
      </c>
      <c r="O180" s="96" t="s">
        <v>380</v>
      </c>
      <c r="P180" s="101">
        <v>0</v>
      </c>
      <c r="Q180" s="101">
        <v>0</v>
      </c>
      <c r="R180" s="101">
        <v>0</v>
      </c>
      <c r="S180" s="97">
        <v>1</v>
      </c>
      <c r="T180" s="101">
        <v>0</v>
      </c>
      <c r="U180" s="101">
        <v>0</v>
      </c>
      <c r="V180" s="96" t="s">
        <v>380</v>
      </c>
      <c r="W180" s="101">
        <v>0</v>
      </c>
      <c r="X180" s="101">
        <v>0</v>
      </c>
      <c r="Y180" s="101">
        <v>0</v>
      </c>
      <c r="Z180" s="97">
        <v>1</v>
      </c>
      <c r="AA180" s="101">
        <v>0</v>
      </c>
      <c r="AB180" s="101">
        <v>0</v>
      </c>
      <c r="AC180" s="96" t="s">
        <v>380</v>
      </c>
      <c r="AD180" s="101">
        <v>0</v>
      </c>
      <c r="AE180" s="101">
        <v>0</v>
      </c>
      <c r="AF180" s="101">
        <v>0</v>
      </c>
      <c r="AG180" s="97">
        <v>1</v>
      </c>
      <c r="AH180" s="101">
        <v>0</v>
      </c>
      <c r="AI180" s="101">
        <v>0</v>
      </c>
    </row>
    <row r="181" spans="1:35" ht="18" x14ac:dyDescent="0.4">
      <c r="A181" s="96" t="s">
        <v>381</v>
      </c>
      <c r="B181" s="101">
        <v>0</v>
      </c>
      <c r="C181" s="101">
        <v>0</v>
      </c>
      <c r="D181" s="101">
        <v>0</v>
      </c>
      <c r="E181" s="97">
        <v>1</v>
      </c>
      <c r="F181" s="101">
        <v>0</v>
      </c>
      <c r="G181" s="101">
        <v>0</v>
      </c>
      <c r="H181" s="96" t="s">
        <v>381</v>
      </c>
      <c r="I181" s="101">
        <v>0</v>
      </c>
      <c r="J181" s="101">
        <v>0</v>
      </c>
      <c r="K181" s="101">
        <v>0</v>
      </c>
      <c r="L181" s="97">
        <v>1</v>
      </c>
      <c r="M181" s="101">
        <v>0</v>
      </c>
      <c r="N181" s="101">
        <v>0</v>
      </c>
      <c r="O181" s="96" t="s">
        <v>381</v>
      </c>
      <c r="P181" s="101">
        <v>0</v>
      </c>
      <c r="Q181" s="101">
        <v>0</v>
      </c>
      <c r="R181" s="101">
        <v>0</v>
      </c>
      <c r="S181" s="97">
        <v>1</v>
      </c>
      <c r="T181" s="101">
        <v>0</v>
      </c>
      <c r="U181" s="101">
        <v>0</v>
      </c>
      <c r="V181" s="96" t="s">
        <v>381</v>
      </c>
      <c r="W181" s="101">
        <v>0</v>
      </c>
      <c r="X181" s="101">
        <v>0</v>
      </c>
      <c r="Y181" s="101">
        <v>0</v>
      </c>
      <c r="Z181" s="97">
        <v>1</v>
      </c>
      <c r="AA181" s="101">
        <v>0</v>
      </c>
      <c r="AB181" s="101">
        <v>0</v>
      </c>
      <c r="AC181" s="96" t="s">
        <v>381</v>
      </c>
      <c r="AD181" s="101">
        <v>0</v>
      </c>
      <c r="AE181" s="101">
        <v>0</v>
      </c>
      <c r="AF181" s="101">
        <v>0</v>
      </c>
      <c r="AG181" s="97">
        <v>1</v>
      </c>
      <c r="AH181" s="101">
        <v>0</v>
      </c>
      <c r="AI181" s="101">
        <v>0</v>
      </c>
    </row>
    <row r="182" spans="1:35" ht="18" x14ac:dyDescent="0.4">
      <c r="A182" s="96" t="s">
        <v>382</v>
      </c>
      <c r="B182" s="101">
        <v>0</v>
      </c>
      <c r="C182" s="101">
        <v>0</v>
      </c>
      <c r="D182" s="101">
        <v>0</v>
      </c>
      <c r="E182" s="97">
        <v>1</v>
      </c>
      <c r="F182" s="101">
        <v>0</v>
      </c>
      <c r="G182" s="101">
        <v>0</v>
      </c>
      <c r="H182" s="96" t="s">
        <v>382</v>
      </c>
      <c r="I182" s="101">
        <v>0</v>
      </c>
      <c r="J182" s="101">
        <v>0</v>
      </c>
      <c r="K182" s="101">
        <v>0</v>
      </c>
      <c r="L182" s="97">
        <v>1</v>
      </c>
      <c r="M182" s="101">
        <v>0</v>
      </c>
      <c r="N182" s="101">
        <v>0</v>
      </c>
      <c r="O182" s="96" t="s">
        <v>382</v>
      </c>
      <c r="P182" s="101">
        <v>0</v>
      </c>
      <c r="Q182" s="101">
        <v>0</v>
      </c>
      <c r="R182" s="101">
        <v>0</v>
      </c>
      <c r="S182" s="97">
        <v>1</v>
      </c>
      <c r="T182" s="101">
        <v>0</v>
      </c>
      <c r="U182" s="101">
        <v>0</v>
      </c>
      <c r="V182" s="96" t="s">
        <v>382</v>
      </c>
      <c r="W182" s="101">
        <v>0</v>
      </c>
      <c r="X182" s="101">
        <v>0</v>
      </c>
      <c r="Y182" s="101">
        <v>0</v>
      </c>
      <c r="Z182" s="97">
        <v>1</v>
      </c>
      <c r="AA182" s="101">
        <v>0</v>
      </c>
      <c r="AB182" s="101">
        <v>0</v>
      </c>
      <c r="AC182" s="96" t="s">
        <v>382</v>
      </c>
      <c r="AD182" s="101">
        <v>0</v>
      </c>
      <c r="AE182" s="101">
        <v>0</v>
      </c>
      <c r="AF182" s="101">
        <v>0</v>
      </c>
      <c r="AG182" s="97">
        <v>1</v>
      </c>
      <c r="AH182" s="101">
        <v>0</v>
      </c>
      <c r="AI182" s="101">
        <v>0</v>
      </c>
    </row>
    <row r="183" spans="1:35" ht="36" x14ac:dyDescent="0.4">
      <c r="A183" s="96" t="s">
        <v>383</v>
      </c>
      <c r="B183" s="101">
        <v>0</v>
      </c>
      <c r="C183" s="101">
        <v>0</v>
      </c>
      <c r="D183" s="101">
        <v>0</v>
      </c>
      <c r="E183" s="97">
        <v>1</v>
      </c>
      <c r="F183" s="101">
        <v>0</v>
      </c>
      <c r="G183" s="101">
        <v>0</v>
      </c>
      <c r="H183" s="96" t="s">
        <v>383</v>
      </c>
      <c r="I183" s="101">
        <v>0</v>
      </c>
      <c r="J183" s="101">
        <v>0</v>
      </c>
      <c r="K183" s="101">
        <v>0</v>
      </c>
      <c r="L183" s="97">
        <v>1</v>
      </c>
      <c r="M183" s="101">
        <v>0</v>
      </c>
      <c r="N183" s="101">
        <v>0</v>
      </c>
      <c r="O183" s="96" t="s">
        <v>383</v>
      </c>
      <c r="P183" s="101">
        <v>0</v>
      </c>
      <c r="Q183" s="101">
        <v>0</v>
      </c>
      <c r="R183" s="101">
        <v>0</v>
      </c>
      <c r="S183" s="97">
        <v>1</v>
      </c>
      <c r="T183" s="101">
        <v>0</v>
      </c>
      <c r="U183" s="101">
        <v>0</v>
      </c>
      <c r="V183" s="96" t="s">
        <v>383</v>
      </c>
      <c r="W183" s="101">
        <v>0</v>
      </c>
      <c r="X183" s="101">
        <v>0</v>
      </c>
      <c r="Y183" s="101">
        <v>0</v>
      </c>
      <c r="Z183" s="97">
        <v>1</v>
      </c>
      <c r="AA183" s="101">
        <v>0</v>
      </c>
      <c r="AB183" s="101">
        <v>0</v>
      </c>
      <c r="AC183" s="96" t="s">
        <v>383</v>
      </c>
      <c r="AD183" s="101">
        <v>0</v>
      </c>
      <c r="AE183" s="101">
        <v>0</v>
      </c>
      <c r="AF183" s="101">
        <v>0</v>
      </c>
      <c r="AG183" s="97">
        <v>1</v>
      </c>
      <c r="AH183" s="101">
        <v>0</v>
      </c>
      <c r="AI183" s="101">
        <v>0</v>
      </c>
    </row>
    <row r="184" spans="1:35" ht="18" x14ac:dyDescent="0.4">
      <c r="A184" s="96" t="s">
        <v>384</v>
      </c>
      <c r="B184" s="101">
        <v>0</v>
      </c>
      <c r="C184" s="101">
        <v>0</v>
      </c>
      <c r="D184" s="101">
        <v>0</v>
      </c>
      <c r="E184" s="97">
        <v>1</v>
      </c>
      <c r="F184" s="101">
        <v>0</v>
      </c>
      <c r="G184" s="101">
        <v>0</v>
      </c>
      <c r="H184" s="96" t="s">
        <v>384</v>
      </c>
      <c r="I184" s="101">
        <v>0</v>
      </c>
      <c r="J184" s="101">
        <v>0</v>
      </c>
      <c r="K184" s="101">
        <v>0</v>
      </c>
      <c r="L184" s="97">
        <v>1</v>
      </c>
      <c r="M184" s="101">
        <v>0</v>
      </c>
      <c r="N184" s="101">
        <v>0</v>
      </c>
      <c r="O184" s="96" t="s">
        <v>384</v>
      </c>
      <c r="P184" s="101">
        <v>0</v>
      </c>
      <c r="Q184" s="101">
        <v>0</v>
      </c>
      <c r="R184" s="101">
        <v>0</v>
      </c>
      <c r="S184" s="97">
        <v>1</v>
      </c>
      <c r="T184" s="101">
        <v>0</v>
      </c>
      <c r="U184" s="101">
        <v>0</v>
      </c>
      <c r="V184" s="96" t="s">
        <v>384</v>
      </c>
      <c r="W184" s="101">
        <v>0</v>
      </c>
      <c r="X184" s="101">
        <v>0</v>
      </c>
      <c r="Y184" s="101">
        <v>0</v>
      </c>
      <c r="Z184" s="97">
        <v>1</v>
      </c>
      <c r="AA184" s="101">
        <v>0</v>
      </c>
      <c r="AB184" s="101">
        <v>0</v>
      </c>
      <c r="AC184" s="96" t="s">
        <v>384</v>
      </c>
      <c r="AD184" s="101">
        <v>0</v>
      </c>
      <c r="AE184" s="101">
        <v>0</v>
      </c>
      <c r="AF184" s="101">
        <v>0</v>
      </c>
      <c r="AG184" s="97">
        <v>1</v>
      </c>
      <c r="AH184" s="101">
        <v>0</v>
      </c>
      <c r="AI184" s="101">
        <v>0</v>
      </c>
    </row>
    <row r="185" spans="1:35" ht="18" x14ac:dyDescent="0.4">
      <c r="A185" s="96" t="s">
        <v>385</v>
      </c>
      <c r="B185" s="101">
        <v>0</v>
      </c>
      <c r="C185" s="101">
        <v>0</v>
      </c>
      <c r="D185" s="101">
        <v>0</v>
      </c>
      <c r="E185" s="97">
        <v>1</v>
      </c>
      <c r="F185" s="101">
        <v>0</v>
      </c>
      <c r="G185" s="101">
        <v>0</v>
      </c>
      <c r="H185" s="96" t="s">
        <v>385</v>
      </c>
      <c r="I185" s="101">
        <v>0</v>
      </c>
      <c r="J185" s="101">
        <v>0</v>
      </c>
      <c r="K185" s="101">
        <v>0</v>
      </c>
      <c r="L185" s="97">
        <v>1</v>
      </c>
      <c r="M185" s="101">
        <v>0</v>
      </c>
      <c r="N185" s="101">
        <v>0</v>
      </c>
      <c r="O185" s="96" t="s">
        <v>385</v>
      </c>
      <c r="P185" s="101">
        <v>0</v>
      </c>
      <c r="Q185" s="101">
        <v>0</v>
      </c>
      <c r="R185" s="101">
        <v>0</v>
      </c>
      <c r="S185" s="97">
        <v>1</v>
      </c>
      <c r="T185" s="101">
        <v>0</v>
      </c>
      <c r="U185" s="101">
        <v>0</v>
      </c>
      <c r="V185" s="96" t="s">
        <v>385</v>
      </c>
      <c r="W185" s="101">
        <v>0</v>
      </c>
      <c r="X185" s="101">
        <v>0</v>
      </c>
      <c r="Y185" s="101">
        <v>0</v>
      </c>
      <c r="Z185" s="97">
        <v>1</v>
      </c>
      <c r="AA185" s="101">
        <v>0</v>
      </c>
      <c r="AB185" s="101">
        <v>0</v>
      </c>
      <c r="AC185" s="96" t="s">
        <v>385</v>
      </c>
      <c r="AD185" s="101">
        <v>0</v>
      </c>
      <c r="AE185" s="101">
        <v>0</v>
      </c>
      <c r="AF185" s="101">
        <v>0</v>
      </c>
      <c r="AG185" s="97">
        <v>1</v>
      </c>
      <c r="AH185" s="101">
        <v>0</v>
      </c>
      <c r="AI185" s="101">
        <v>0</v>
      </c>
    </row>
    <row r="186" spans="1:35" ht="18" x14ac:dyDescent="0.4">
      <c r="A186" s="96" t="s">
        <v>386</v>
      </c>
      <c r="B186" s="101">
        <v>0</v>
      </c>
      <c r="C186" s="101">
        <v>0</v>
      </c>
      <c r="D186" s="101">
        <v>0</v>
      </c>
      <c r="E186" s="97">
        <v>1</v>
      </c>
      <c r="F186" s="101">
        <v>0</v>
      </c>
      <c r="G186" s="101">
        <v>0</v>
      </c>
      <c r="H186" s="96" t="s">
        <v>386</v>
      </c>
      <c r="I186" s="101">
        <v>0</v>
      </c>
      <c r="J186" s="101">
        <v>0</v>
      </c>
      <c r="K186" s="101">
        <v>0</v>
      </c>
      <c r="L186" s="97">
        <v>1</v>
      </c>
      <c r="M186" s="101">
        <v>0</v>
      </c>
      <c r="N186" s="101">
        <v>0</v>
      </c>
      <c r="O186" s="96" t="s">
        <v>386</v>
      </c>
      <c r="P186" s="101">
        <v>0</v>
      </c>
      <c r="Q186" s="101">
        <v>0</v>
      </c>
      <c r="R186" s="101">
        <v>0</v>
      </c>
      <c r="S186" s="97">
        <v>1</v>
      </c>
      <c r="T186" s="101">
        <v>0</v>
      </c>
      <c r="U186" s="101">
        <v>0</v>
      </c>
      <c r="V186" s="96" t="s">
        <v>386</v>
      </c>
      <c r="W186" s="101">
        <v>0</v>
      </c>
      <c r="X186" s="101">
        <v>0</v>
      </c>
      <c r="Y186" s="101">
        <v>0</v>
      </c>
      <c r="Z186" s="97">
        <v>1</v>
      </c>
      <c r="AA186" s="101">
        <v>0</v>
      </c>
      <c r="AB186" s="101">
        <v>0</v>
      </c>
      <c r="AC186" s="96" t="s">
        <v>386</v>
      </c>
      <c r="AD186" s="101">
        <v>0</v>
      </c>
      <c r="AE186" s="101">
        <v>0</v>
      </c>
      <c r="AF186" s="101">
        <v>0</v>
      </c>
      <c r="AG186" s="97">
        <v>1</v>
      </c>
      <c r="AH186" s="101">
        <v>0</v>
      </c>
      <c r="AI186" s="101">
        <v>0</v>
      </c>
    </row>
    <row r="187" spans="1:35" ht="18" x14ac:dyDescent="0.4">
      <c r="A187" s="96" t="s">
        <v>236</v>
      </c>
      <c r="B187" s="101">
        <v>0</v>
      </c>
      <c r="C187" s="101">
        <v>0</v>
      </c>
      <c r="D187" s="101">
        <v>0</v>
      </c>
      <c r="E187" s="97">
        <v>1</v>
      </c>
      <c r="F187" s="101">
        <v>0</v>
      </c>
      <c r="G187" s="101">
        <v>0</v>
      </c>
      <c r="H187" s="96" t="s">
        <v>236</v>
      </c>
      <c r="I187" s="101">
        <v>0</v>
      </c>
      <c r="J187" s="101">
        <v>0</v>
      </c>
      <c r="K187" s="101">
        <v>0</v>
      </c>
      <c r="L187" s="97">
        <v>1</v>
      </c>
      <c r="M187" s="101">
        <v>0</v>
      </c>
      <c r="N187" s="101">
        <v>0</v>
      </c>
      <c r="O187" s="96" t="s">
        <v>236</v>
      </c>
      <c r="P187" s="101">
        <v>0</v>
      </c>
      <c r="Q187" s="101">
        <v>0</v>
      </c>
      <c r="R187" s="101">
        <v>0</v>
      </c>
      <c r="S187" s="97">
        <v>1</v>
      </c>
      <c r="T187" s="101">
        <v>0</v>
      </c>
      <c r="U187" s="101">
        <v>0</v>
      </c>
      <c r="V187" s="96" t="s">
        <v>236</v>
      </c>
      <c r="W187" s="101">
        <v>0</v>
      </c>
      <c r="X187" s="101">
        <v>0</v>
      </c>
      <c r="Y187" s="101">
        <v>0</v>
      </c>
      <c r="Z187" s="97">
        <v>1</v>
      </c>
      <c r="AA187" s="101">
        <v>0</v>
      </c>
      <c r="AB187" s="101">
        <v>0</v>
      </c>
      <c r="AC187" s="96" t="s">
        <v>236</v>
      </c>
      <c r="AD187" s="101">
        <v>0</v>
      </c>
      <c r="AE187" s="101">
        <v>0</v>
      </c>
      <c r="AF187" s="101">
        <v>0</v>
      </c>
      <c r="AG187" s="97">
        <v>1</v>
      </c>
      <c r="AH187" s="101">
        <v>0</v>
      </c>
      <c r="AI187" s="101">
        <v>0</v>
      </c>
    </row>
    <row r="188" spans="1:35" ht="18" x14ac:dyDescent="0.4">
      <c r="A188" s="96" t="s">
        <v>387</v>
      </c>
      <c r="B188" s="101">
        <v>0</v>
      </c>
      <c r="C188" s="101">
        <v>0</v>
      </c>
      <c r="D188" s="101">
        <v>0</v>
      </c>
      <c r="E188" s="97">
        <v>1</v>
      </c>
      <c r="F188" s="101">
        <v>0</v>
      </c>
      <c r="G188" s="101">
        <v>0</v>
      </c>
      <c r="H188" s="96" t="s">
        <v>387</v>
      </c>
      <c r="I188" s="101">
        <v>0</v>
      </c>
      <c r="J188" s="101">
        <v>0</v>
      </c>
      <c r="K188" s="101">
        <v>0</v>
      </c>
      <c r="L188" s="97">
        <v>1</v>
      </c>
      <c r="M188" s="101">
        <v>0</v>
      </c>
      <c r="N188" s="101">
        <v>0</v>
      </c>
      <c r="O188" s="96" t="s">
        <v>387</v>
      </c>
      <c r="P188" s="101">
        <v>0</v>
      </c>
      <c r="Q188" s="101">
        <v>0</v>
      </c>
      <c r="R188" s="101">
        <v>0</v>
      </c>
      <c r="S188" s="97">
        <v>1</v>
      </c>
      <c r="T188" s="101">
        <v>0</v>
      </c>
      <c r="U188" s="101">
        <v>0</v>
      </c>
      <c r="V188" s="96" t="s">
        <v>387</v>
      </c>
      <c r="W188" s="101">
        <v>0</v>
      </c>
      <c r="X188" s="101">
        <v>0</v>
      </c>
      <c r="Y188" s="101">
        <v>0</v>
      </c>
      <c r="Z188" s="97">
        <v>1</v>
      </c>
      <c r="AA188" s="101">
        <v>0</v>
      </c>
      <c r="AB188" s="101">
        <v>0</v>
      </c>
      <c r="AC188" s="96" t="s">
        <v>387</v>
      </c>
      <c r="AD188" s="101">
        <v>0</v>
      </c>
      <c r="AE188" s="101">
        <v>0</v>
      </c>
      <c r="AF188" s="101">
        <v>0</v>
      </c>
      <c r="AG188" s="97">
        <v>1</v>
      </c>
      <c r="AH188" s="101">
        <v>0</v>
      </c>
      <c r="AI188" s="101">
        <v>0</v>
      </c>
    </row>
    <row r="189" spans="1:35" ht="18" x14ac:dyDescent="0.4">
      <c r="A189" s="96" t="s">
        <v>333</v>
      </c>
      <c r="B189" s="101">
        <v>0</v>
      </c>
      <c r="C189" s="101">
        <v>0</v>
      </c>
      <c r="D189" s="101">
        <v>0</v>
      </c>
      <c r="E189" s="97">
        <v>1</v>
      </c>
      <c r="F189" s="101">
        <v>0</v>
      </c>
      <c r="G189" s="101">
        <v>0</v>
      </c>
      <c r="H189" s="96" t="s">
        <v>333</v>
      </c>
      <c r="I189" s="101">
        <v>0</v>
      </c>
      <c r="J189" s="101">
        <v>0</v>
      </c>
      <c r="K189" s="101">
        <v>0</v>
      </c>
      <c r="L189" s="97">
        <v>1</v>
      </c>
      <c r="M189" s="101">
        <v>0</v>
      </c>
      <c r="N189" s="101">
        <v>0</v>
      </c>
      <c r="O189" s="96" t="s">
        <v>333</v>
      </c>
      <c r="P189" s="101">
        <v>0</v>
      </c>
      <c r="Q189" s="101">
        <v>0</v>
      </c>
      <c r="R189" s="101">
        <v>0</v>
      </c>
      <c r="S189" s="97">
        <v>1</v>
      </c>
      <c r="T189" s="101">
        <v>0</v>
      </c>
      <c r="U189" s="101">
        <v>0</v>
      </c>
      <c r="V189" s="96" t="s">
        <v>333</v>
      </c>
      <c r="W189" s="101">
        <v>0</v>
      </c>
      <c r="X189" s="101">
        <v>0</v>
      </c>
      <c r="Y189" s="101">
        <v>0</v>
      </c>
      <c r="Z189" s="97">
        <v>1</v>
      </c>
      <c r="AA189" s="101">
        <v>0</v>
      </c>
      <c r="AB189" s="101">
        <v>0</v>
      </c>
      <c r="AC189" s="96" t="s">
        <v>333</v>
      </c>
      <c r="AD189" s="101">
        <v>0</v>
      </c>
      <c r="AE189" s="101">
        <v>0</v>
      </c>
      <c r="AF189" s="101">
        <v>0</v>
      </c>
      <c r="AG189" s="97">
        <v>1</v>
      </c>
      <c r="AH189" s="101">
        <v>0</v>
      </c>
      <c r="AI189" s="101">
        <v>0</v>
      </c>
    </row>
    <row r="190" spans="1:35" ht="18" x14ac:dyDescent="0.4">
      <c r="A190" s="96" t="s">
        <v>271</v>
      </c>
      <c r="B190" s="101">
        <v>0</v>
      </c>
      <c r="C190" s="101">
        <v>0</v>
      </c>
      <c r="D190" s="101">
        <v>0</v>
      </c>
      <c r="E190" s="97">
        <v>1</v>
      </c>
      <c r="F190" s="101">
        <v>0</v>
      </c>
      <c r="G190" s="101">
        <v>0</v>
      </c>
      <c r="H190" s="96" t="s">
        <v>271</v>
      </c>
      <c r="I190" s="101">
        <v>0</v>
      </c>
      <c r="J190" s="101">
        <v>0</v>
      </c>
      <c r="K190" s="101">
        <v>0</v>
      </c>
      <c r="L190" s="97">
        <v>1</v>
      </c>
      <c r="M190" s="101">
        <v>0</v>
      </c>
      <c r="N190" s="101">
        <v>0</v>
      </c>
      <c r="O190" s="96" t="s">
        <v>271</v>
      </c>
      <c r="P190" s="101">
        <v>0</v>
      </c>
      <c r="Q190" s="101">
        <v>0</v>
      </c>
      <c r="R190" s="101">
        <v>0</v>
      </c>
      <c r="S190" s="97">
        <v>1</v>
      </c>
      <c r="T190" s="101">
        <v>0</v>
      </c>
      <c r="U190" s="101">
        <v>0</v>
      </c>
      <c r="V190" s="96" t="s">
        <v>271</v>
      </c>
      <c r="W190" s="101">
        <v>0</v>
      </c>
      <c r="X190" s="101">
        <v>0</v>
      </c>
      <c r="Y190" s="101">
        <v>0</v>
      </c>
      <c r="Z190" s="97">
        <v>1</v>
      </c>
      <c r="AA190" s="101">
        <v>0</v>
      </c>
      <c r="AB190" s="101">
        <v>0</v>
      </c>
      <c r="AC190" s="96" t="s">
        <v>271</v>
      </c>
      <c r="AD190" s="101">
        <v>0</v>
      </c>
      <c r="AE190" s="101">
        <v>0</v>
      </c>
      <c r="AF190" s="101">
        <v>0</v>
      </c>
      <c r="AG190" s="97">
        <v>1</v>
      </c>
      <c r="AH190" s="101">
        <v>0</v>
      </c>
      <c r="AI190" s="101">
        <v>0</v>
      </c>
    </row>
    <row r="191" spans="1:35" ht="18" x14ac:dyDescent="0.4">
      <c r="A191" s="96" t="s">
        <v>222</v>
      </c>
      <c r="B191" s="101">
        <v>0</v>
      </c>
      <c r="C191" s="101">
        <v>0</v>
      </c>
      <c r="D191" s="101">
        <v>0</v>
      </c>
      <c r="E191" s="97">
        <v>1</v>
      </c>
      <c r="F191" s="101">
        <v>0</v>
      </c>
      <c r="G191" s="101">
        <v>0</v>
      </c>
      <c r="H191" s="96" t="s">
        <v>222</v>
      </c>
      <c r="I191" s="101">
        <v>0</v>
      </c>
      <c r="J191" s="101">
        <v>0</v>
      </c>
      <c r="K191" s="101">
        <v>0</v>
      </c>
      <c r="L191" s="97">
        <v>1</v>
      </c>
      <c r="M191" s="101">
        <v>0</v>
      </c>
      <c r="N191" s="101">
        <v>0</v>
      </c>
      <c r="O191" s="96" t="s">
        <v>222</v>
      </c>
      <c r="P191" s="101">
        <v>0</v>
      </c>
      <c r="Q191" s="101">
        <v>0</v>
      </c>
      <c r="R191" s="101">
        <v>0</v>
      </c>
      <c r="S191" s="97">
        <v>1</v>
      </c>
      <c r="T191" s="101">
        <v>0</v>
      </c>
      <c r="U191" s="101">
        <v>0</v>
      </c>
      <c r="V191" s="96" t="s">
        <v>222</v>
      </c>
      <c r="W191" s="101">
        <v>0</v>
      </c>
      <c r="X191" s="101">
        <v>0</v>
      </c>
      <c r="Y191" s="101">
        <v>0</v>
      </c>
      <c r="Z191" s="97">
        <v>1</v>
      </c>
      <c r="AA191" s="101">
        <v>0</v>
      </c>
      <c r="AB191" s="101">
        <v>0</v>
      </c>
      <c r="AC191" s="96" t="s">
        <v>222</v>
      </c>
      <c r="AD191" s="101">
        <v>0</v>
      </c>
      <c r="AE191" s="101">
        <v>0</v>
      </c>
      <c r="AF191" s="101">
        <v>0</v>
      </c>
      <c r="AG191" s="97">
        <v>1</v>
      </c>
      <c r="AH191" s="101">
        <v>0</v>
      </c>
      <c r="AI191" s="101">
        <v>0</v>
      </c>
    </row>
    <row r="192" spans="1:35" ht="18" x14ac:dyDescent="0.4">
      <c r="A192" s="96" t="s">
        <v>388</v>
      </c>
      <c r="B192" s="101">
        <v>0</v>
      </c>
      <c r="C192" s="101">
        <v>0</v>
      </c>
      <c r="D192" s="101">
        <v>0</v>
      </c>
      <c r="E192" s="97">
        <v>1</v>
      </c>
      <c r="F192" s="101">
        <v>0</v>
      </c>
      <c r="G192" s="101">
        <v>0</v>
      </c>
      <c r="H192" s="96" t="s">
        <v>388</v>
      </c>
      <c r="I192" s="101">
        <v>0</v>
      </c>
      <c r="J192" s="101">
        <v>0</v>
      </c>
      <c r="K192" s="101">
        <v>0</v>
      </c>
      <c r="L192" s="97">
        <v>1</v>
      </c>
      <c r="M192" s="101">
        <v>0</v>
      </c>
      <c r="N192" s="101">
        <v>0</v>
      </c>
      <c r="O192" s="96" t="s">
        <v>388</v>
      </c>
      <c r="P192" s="101">
        <v>0</v>
      </c>
      <c r="Q192" s="101">
        <v>0</v>
      </c>
      <c r="R192" s="101">
        <v>0</v>
      </c>
      <c r="S192" s="97">
        <v>1</v>
      </c>
      <c r="T192" s="101">
        <v>0</v>
      </c>
      <c r="U192" s="101">
        <v>0</v>
      </c>
      <c r="V192" s="96" t="s">
        <v>388</v>
      </c>
      <c r="W192" s="101">
        <v>0</v>
      </c>
      <c r="X192" s="101">
        <v>0</v>
      </c>
      <c r="Y192" s="101">
        <v>0</v>
      </c>
      <c r="Z192" s="97">
        <v>1</v>
      </c>
      <c r="AA192" s="101">
        <v>0</v>
      </c>
      <c r="AB192" s="101">
        <v>0</v>
      </c>
      <c r="AC192" s="96" t="s">
        <v>388</v>
      </c>
      <c r="AD192" s="101">
        <v>0</v>
      </c>
      <c r="AE192" s="101">
        <v>0</v>
      </c>
      <c r="AF192" s="101">
        <v>0</v>
      </c>
      <c r="AG192" s="97">
        <v>1</v>
      </c>
      <c r="AH192" s="101">
        <v>0</v>
      </c>
      <c r="AI192" s="101">
        <v>0</v>
      </c>
    </row>
    <row r="193" spans="1:35" ht="18" x14ac:dyDescent="0.4">
      <c r="A193" s="96" t="s">
        <v>389</v>
      </c>
      <c r="B193" s="101">
        <v>0</v>
      </c>
      <c r="C193" s="101">
        <v>0</v>
      </c>
      <c r="D193" s="101">
        <v>0</v>
      </c>
      <c r="E193" s="97">
        <v>1</v>
      </c>
      <c r="F193" s="101">
        <v>0</v>
      </c>
      <c r="G193" s="101">
        <v>0</v>
      </c>
      <c r="H193" s="96" t="s">
        <v>389</v>
      </c>
      <c r="I193" s="101">
        <v>0</v>
      </c>
      <c r="J193" s="101">
        <v>0</v>
      </c>
      <c r="K193" s="101">
        <v>0</v>
      </c>
      <c r="L193" s="97">
        <v>1</v>
      </c>
      <c r="M193" s="101">
        <v>0</v>
      </c>
      <c r="N193" s="101">
        <v>0</v>
      </c>
      <c r="O193" s="96" t="s">
        <v>389</v>
      </c>
      <c r="P193" s="101">
        <v>0</v>
      </c>
      <c r="Q193" s="101">
        <v>0</v>
      </c>
      <c r="R193" s="101">
        <v>0</v>
      </c>
      <c r="S193" s="97">
        <v>1</v>
      </c>
      <c r="T193" s="101">
        <v>0</v>
      </c>
      <c r="U193" s="101">
        <v>0</v>
      </c>
      <c r="V193" s="96" t="s">
        <v>389</v>
      </c>
      <c r="W193" s="101">
        <v>0</v>
      </c>
      <c r="X193" s="101">
        <v>0</v>
      </c>
      <c r="Y193" s="101">
        <v>0</v>
      </c>
      <c r="Z193" s="97">
        <v>1</v>
      </c>
      <c r="AA193" s="101">
        <v>0</v>
      </c>
      <c r="AB193" s="101">
        <v>0</v>
      </c>
      <c r="AC193" s="96" t="s">
        <v>389</v>
      </c>
      <c r="AD193" s="101">
        <v>0</v>
      </c>
      <c r="AE193" s="101">
        <v>0</v>
      </c>
      <c r="AF193" s="101">
        <v>0</v>
      </c>
      <c r="AG193" s="97">
        <v>1</v>
      </c>
      <c r="AH193" s="101">
        <v>0</v>
      </c>
      <c r="AI193" s="101">
        <v>0</v>
      </c>
    </row>
    <row r="194" spans="1:35" ht="18" x14ac:dyDescent="0.4">
      <c r="A194" s="96" t="s">
        <v>390</v>
      </c>
      <c r="B194" s="101">
        <v>0</v>
      </c>
      <c r="C194" s="101">
        <v>0</v>
      </c>
      <c r="D194" s="101">
        <v>0</v>
      </c>
      <c r="E194" s="97">
        <v>1</v>
      </c>
      <c r="F194" s="101">
        <v>0</v>
      </c>
      <c r="G194" s="101">
        <v>0</v>
      </c>
      <c r="H194" s="96" t="s">
        <v>390</v>
      </c>
      <c r="I194" s="101">
        <v>0</v>
      </c>
      <c r="J194" s="101">
        <v>0</v>
      </c>
      <c r="K194" s="101">
        <v>0</v>
      </c>
      <c r="L194" s="97">
        <v>1</v>
      </c>
      <c r="M194" s="101">
        <v>0</v>
      </c>
      <c r="N194" s="101">
        <v>0</v>
      </c>
      <c r="O194" s="96" t="s">
        <v>390</v>
      </c>
      <c r="P194" s="101">
        <v>0</v>
      </c>
      <c r="Q194" s="101">
        <v>0</v>
      </c>
      <c r="R194" s="101">
        <v>0</v>
      </c>
      <c r="S194" s="97">
        <v>1</v>
      </c>
      <c r="T194" s="101">
        <v>0</v>
      </c>
      <c r="U194" s="101">
        <v>0</v>
      </c>
      <c r="V194" s="96" t="s">
        <v>390</v>
      </c>
      <c r="W194" s="101">
        <v>0</v>
      </c>
      <c r="X194" s="101">
        <v>0</v>
      </c>
      <c r="Y194" s="101">
        <v>0</v>
      </c>
      <c r="Z194" s="97">
        <v>1</v>
      </c>
      <c r="AA194" s="101">
        <v>0</v>
      </c>
      <c r="AB194" s="101">
        <v>0</v>
      </c>
      <c r="AC194" s="96" t="s">
        <v>390</v>
      </c>
      <c r="AD194" s="101">
        <v>0</v>
      </c>
      <c r="AE194" s="101">
        <v>0</v>
      </c>
      <c r="AF194" s="101">
        <v>0</v>
      </c>
      <c r="AG194" s="97">
        <v>1</v>
      </c>
      <c r="AH194" s="101">
        <v>0</v>
      </c>
      <c r="AI194" s="101">
        <v>0</v>
      </c>
    </row>
    <row r="195" spans="1:35" ht="18" x14ac:dyDescent="0.4">
      <c r="A195" s="96" t="s">
        <v>391</v>
      </c>
      <c r="B195" s="101">
        <v>0</v>
      </c>
      <c r="C195" s="101">
        <v>0</v>
      </c>
      <c r="D195" s="101">
        <v>0</v>
      </c>
      <c r="E195" s="97">
        <v>1</v>
      </c>
      <c r="F195" s="101">
        <v>0</v>
      </c>
      <c r="G195" s="101">
        <v>0</v>
      </c>
      <c r="H195" s="96" t="s">
        <v>391</v>
      </c>
      <c r="I195" s="101">
        <v>0</v>
      </c>
      <c r="J195" s="101">
        <v>0</v>
      </c>
      <c r="K195" s="101">
        <v>0</v>
      </c>
      <c r="L195" s="97">
        <v>1</v>
      </c>
      <c r="M195" s="101">
        <v>0</v>
      </c>
      <c r="N195" s="101">
        <v>0</v>
      </c>
      <c r="O195" s="96" t="s">
        <v>391</v>
      </c>
      <c r="P195" s="101">
        <v>0</v>
      </c>
      <c r="Q195" s="101">
        <v>0</v>
      </c>
      <c r="R195" s="101">
        <v>0</v>
      </c>
      <c r="S195" s="97">
        <v>1</v>
      </c>
      <c r="T195" s="101">
        <v>0</v>
      </c>
      <c r="U195" s="101">
        <v>0</v>
      </c>
      <c r="V195" s="96" t="s">
        <v>391</v>
      </c>
      <c r="W195" s="101">
        <v>0</v>
      </c>
      <c r="X195" s="101">
        <v>0</v>
      </c>
      <c r="Y195" s="101">
        <v>0</v>
      </c>
      <c r="Z195" s="97">
        <v>1</v>
      </c>
      <c r="AA195" s="101">
        <v>0</v>
      </c>
      <c r="AB195" s="101">
        <v>0</v>
      </c>
      <c r="AC195" s="96" t="s">
        <v>391</v>
      </c>
      <c r="AD195" s="101">
        <v>0</v>
      </c>
      <c r="AE195" s="101">
        <v>0</v>
      </c>
      <c r="AF195" s="101">
        <v>0</v>
      </c>
      <c r="AG195" s="97">
        <v>1</v>
      </c>
      <c r="AH195" s="101">
        <v>0</v>
      </c>
      <c r="AI195" s="101">
        <v>0</v>
      </c>
    </row>
    <row r="196" spans="1:35" ht="18" x14ac:dyDescent="0.4">
      <c r="A196" s="96" t="s">
        <v>392</v>
      </c>
      <c r="B196" s="101">
        <v>0</v>
      </c>
      <c r="C196" s="101">
        <v>0</v>
      </c>
      <c r="D196" s="101">
        <v>0</v>
      </c>
      <c r="E196" s="97">
        <v>1</v>
      </c>
      <c r="F196" s="101">
        <v>0</v>
      </c>
      <c r="G196" s="101">
        <v>0</v>
      </c>
      <c r="H196" s="96" t="s">
        <v>392</v>
      </c>
      <c r="I196" s="101">
        <v>0</v>
      </c>
      <c r="J196" s="101">
        <v>0</v>
      </c>
      <c r="K196" s="101">
        <v>0</v>
      </c>
      <c r="L196" s="97">
        <v>1</v>
      </c>
      <c r="M196" s="101">
        <v>0</v>
      </c>
      <c r="N196" s="101">
        <v>0</v>
      </c>
      <c r="O196" s="96" t="s">
        <v>392</v>
      </c>
      <c r="P196" s="101">
        <v>0</v>
      </c>
      <c r="Q196" s="101">
        <v>0</v>
      </c>
      <c r="R196" s="101">
        <v>0</v>
      </c>
      <c r="S196" s="97">
        <v>1</v>
      </c>
      <c r="T196" s="101">
        <v>0</v>
      </c>
      <c r="U196" s="101">
        <v>0</v>
      </c>
      <c r="V196" s="96" t="s">
        <v>392</v>
      </c>
      <c r="W196" s="101">
        <v>0</v>
      </c>
      <c r="X196" s="101">
        <v>0</v>
      </c>
      <c r="Y196" s="101">
        <v>0</v>
      </c>
      <c r="Z196" s="97">
        <v>1</v>
      </c>
      <c r="AA196" s="101">
        <v>0</v>
      </c>
      <c r="AB196" s="101">
        <v>0</v>
      </c>
      <c r="AC196" s="96" t="s">
        <v>392</v>
      </c>
      <c r="AD196" s="101">
        <v>0</v>
      </c>
      <c r="AE196" s="101">
        <v>0</v>
      </c>
      <c r="AF196" s="101">
        <v>0</v>
      </c>
      <c r="AG196" s="97">
        <v>1</v>
      </c>
      <c r="AH196" s="101">
        <v>0</v>
      </c>
      <c r="AI196" s="101">
        <v>0</v>
      </c>
    </row>
    <row r="197" spans="1:35" ht="18" x14ac:dyDescent="0.4">
      <c r="A197" s="96" t="s">
        <v>393</v>
      </c>
      <c r="B197" s="101">
        <v>0</v>
      </c>
      <c r="C197" s="101">
        <v>0</v>
      </c>
      <c r="D197" s="101">
        <v>0</v>
      </c>
      <c r="E197" s="97">
        <v>1</v>
      </c>
      <c r="F197" s="101">
        <v>0</v>
      </c>
      <c r="G197" s="101">
        <v>0</v>
      </c>
      <c r="H197" s="96" t="s">
        <v>393</v>
      </c>
      <c r="I197" s="101">
        <v>0</v>
      </c>
      <c r="J197" s="101">
        <v>0</v>
      </c>
      <c r="K197" s="101">
        <v>0</v>
      </c>
      <c r="L197" s="97">
        <v>1</v>
      </c>
      <c r="M197" s="101">
        <v>0</v>
      </c>
      <c r="N197" s="101">
        <v>0</v>
      </c>
      <c r="O197" s="96" t="s">
        <v>393</v>
      </c>
      <c r="P197" s="101">
        <v>0</v>
      </c>
      <c r="Q197" s="101">
        <v>0</v>
      </c>
      <c r="R197" s="101">
        <v>0</v>
      </c>
      <c r="S197" s="97">
        <v>1</v>
      </c>
      <c r="T197" s="101">
        <v>0</v>
      </c>
      <c r="U197" s="101">
        <v>0</v>
      </c>
      <c r="V197" s="96" t="s">
        <v>393</v>
      </c>
      <c r="W197" s="101">
        <v>0</v>
      </c>
      <c r="X197" s="101">
        <v>0</v>
      </c>
      <c r="Y197" s="101">
        <v>0</v>
      </c>
      <c r="Z197" s="97">
        <v>1</v>
      </c>
      <c r="AA197" s="101">
        <v>0</v>
      </c>
      <c r="AB197" s="101">
        <v>0</v>
      </c>
      <c r="AC197" s="96" t="s">
        <v>393</v>
      </c>
      <c r="AD197" s="101">
        <v>0</v>
      </c>
      <c r="AE197" s="101">
        <v>0</v>
      </c>
      <c r="AF197" s="101">
        <v>0</v>
      </c>
      <c r="AG197" s="97">
        <v>1</v>
      </c>
      <c r="AH197" s="101">
        <v>0</v>
      </c>
      <c r="AI197" s="101">
        <v>0</v>
      </c>
    </row>
    <row r="198" spans="1:35" ht="18" x14ac:dyDescent="0.4">
      <c r="A198" s="96" t="s">
        <v>394</v>
      </c>
      <c r="B198" s="101">
        <v>0</v>
      </c>
      <c r="C198" s="101">
        <v>0</v>
      </c>
      <c r="D198" s="101">
        <v>0</v>
      </c>
      <c r="E198" s="97">
        <v>1</v>
      </c>
      <c r="F198" s="101">
        <v>0</v>
      </c>
      <c r="G198" s="101">
        <v>0</v>
      </c>
      <c r="H198" s="96" t="s">
        <v>394</v>
      </c>
      <c r="I198" s="101">
        <v>0</v>
      </c>
      <c r="J198" s="101">
        <v>0</v>
      </c>
      <c r="K198" s="101">
        <v>0</v>
      </c>
      <c r="L198" s="97">
        <v>1</v>
      </c>
      <c r="M198" s="101">
        <v>0</v>
      </c>
      <c r="N198" s="101">
        <v>0</v>
      </c>
      <c r="O198" s="96" t="s">
        <v>394</v>
      </c>
      <c r="P198" s="101">
        <v>0</v>
      </c>
      <c r="Q198" s="101">
        <v>0</v>
      </c>
      <c r="R198" s="101">
        <v>0</v>
      </c>
      <c r="S198" s="97">
        <v>1</v>
      </c>
      <c r="T198" s="101">
        <v>0</v>
      </c>
      <c r="U198" s="101">
        <v>0</v>
      </c>
      <c r="V198" s="96" t="s">
        <v>394</v>
      </c>
      <c r="W198" s="101">
        <v>0</v>
      </c>
      <c r="X198" s="101">
        <v>0</v>
      </c>
      <c r="Y198" s="101">
        <v>0</v>
      </c>
      <c r="Z198" s="97">
        <v>1</v>
      </c>
      <c r="AA198" s="101">
        <v>0</v>
      </c>
      <c r="AB198" s="101">
        <v>0</v>
      </c>
      <c r="AC198" s="96" t="s">
        <v>394</v>
      </c>
      <c r="AD198" s="101">
        <v>0</v>
      </c>
      <c r="AE198" s="101">
        <v>0</v>
      </c>
      <c r="AF198" s="101">
        <v>0</v>
      </c>
      <c r="AG198" s="97">
        <v>1</v>
      </c>
      <c r="AH198" s="101">
        <v>0</v>
      </c>
      <c r="AI198" s="101">
        <v>0</v>
      </c>
    </row>
    <row r="199" spans="1:35" ht="18" x14ac:dyDescent="0.4">
      <c r="A199" s="96" t="s">
        <v>395</v>
      </c>
      <c r="B199" s="101">
        <v>0</v>
      </c>
      <c r="C199" s="101">
        <v>0</v>
      </c>
      <c r="D199" s="101">
        <v>0</v>
      </c>
      <c r="E199" s="97">
        <v>1</v>
      </c>
      <c r="F199" s="101">
        <v>0</v>
      </c>
      <c r="G199" s="101">
        <v>0</v>
      </c>
      <c r="H199" s="96" t="s">
        <v>395</v>
      </c>
      <c r="I199" s="101">
        <v>0</v>
      </c>
      <c r="J199" s="101">
        <v>0</v>
      </c>
      <c r="K199" s="101">
        <v>0</v>
      </c>
      <c r="L199" s="97">
        <v>1</v>
      </c>
      <c r="M199" s="101">
        <v>0</v>
      </c>
      <c r="N199" s="101">
        <v>0</v>
      </c>
      <c r="O199" s="96" t="s">
        <v>395</v>
      </c>
      <c r="P199" s="101">
        <v>0</v>
      </c>
      <c r="Q199" s="101">
        <v>0</v>
      </c>
      <c r="R199" s="101">
        <v>0</v>
      </c>
      <c r="S199" s="97">
        <v>1</v>
      </c>
      <c r="T199" s="101">
        <v>0</v>
      </c>
      <c r="U199" s="101">
        <v>0</v>
      </c>
      <c r="V199" s="96" t="s">
        <v>395</v>
      </c>
      <c r="W199" s="101">
        <v>0</v>
      </c>
      <c r="X199" s="101">
        <v>0</v>
      </c>
      <c r="Y199" s="101">
        <v>0</v>
      </c>
      <c r="Z199" s="97">
        <v>1</v>
      </c>
      <c r="AA199" s="101">
        <v>0</v>
      </c>
      <c r="AB199" s="101">
        <v>0</v>
      </c>
      <c r="AC199" s="96" t="s">
        <v>395</v>
      </c>
      <c r="AD199" s="101">
        <v>0</v>
      </c>
      <c r="AE199" s="101">
        <v>0</v>
      </c>
      <c r="AF199" s="101">
        <v>0</v>
      </c>
      <c r="AG199" s="97">
        <v>1</v>
      </c>
      <c r="AH199" s="101">
        <v>0</v>
      </c>
      <c r="AI199" s="101">
        <v>0</v>
      </c>
    </row>
    <row r="200" spans="1:35" ht="18" x14ac:dyDescent="0.4">
      <c r="A200" s="96" t="s">
        <v>244</v>
      </c>
      <c r="B200" s="101">
        <v>0</v>
      </c>
      <c r="C200" s="101">
        <v>0</v>
      </c>
      <c r="D200" s="101">
        <v>0</v>
      </c>
      <c r="E200" s="97">
        <v>1</v>
      </c>
      <c r="F200" s="101">
        <v>0</v>
      </c>
      <c r="G200" s="101">
        <v>0</v>
      </c>
      <c r="H200" s="96" t="s">
        <v>244</v>
      </c>
      <c r="I200" s="101">
        <v>0</v>
      </c>
      <c r="J200" s="101">
        <v>0</v>
      </c>
      <c r="K200" s="101">
        <v>0</v>
      </c>
      <c r="L200" s="97">
        <v>1</v>
      </c>
      <c r="M200" s="101">
        <v>0</v>
      </c>
      <c r="N200" s="101">
        <v>0</v>
      </c>
      <c r="O200" s="96" t="s">
        <v>244</v>
      </c>
      <c r="P200" s="101">
        <v>0</v>
      </c>
      <c r="Q200" s="101">
        <v>0</v>
      </c>
      <c r="R200" s="101">
        <v>0</v>
      </c>
      <c r="S200" s="97">
        <v>1</v>
      </c>
      <c r="T200" s="101">
        <v>0</v>
      </c>
      <c r="U200" s="101">
        <v>0</v>
      </c>
      <c r="V200" s="96" t="s">
        <v>244</v>
      </c>
      <c r="W200" s="101">
        <v>0</v>
      </c>
      <c r="X200" s="101">
        <v>0</v>
      </c>
      <c r="Y200" s="101">
        <v>0</v>
      </c>
      <c r="Z200" s="97">
        <v>1</v>
      </c>
      <c r="AA200" s="101">
        <v>0</v>
      </c>
      <c r="AB200" s="101">
        <v>0</v>
      </c>
      <c r="AC200" s="96" t="s">
        <v>244</v>
      </c>
      <c r="AD200" s="101">
        <v>0</v>
      </c>
      <c r="AE200" s="101">
        <v>0</v>
      </c>
      <c r="AF200" s="101">
        <v>0</v>
      </c>
      <c r="AG200" s="97">
        <v>1</v>
      </c>
      <c r="AH200" s="101">
        <v>0</v>
      </c>
      <c r="AI200" s="101">
        <v>0</v>
      </c>
    </row>
    <row r="201" spans="1:35" ht="36" x14ac:dyDescent="0.4">
      <c r="A201" s="96" t="s">
        <v>396</v>
      </c>
      <c r="B201" s="101">
        <v>0</v>
      </c>
      <c r="C201" s="101">
        <v>0</v>
      </c>
      <c r="D201" s="101">
        <v>0</v>
      </c>
      <c r="E201" s="97">
        <v>1</v>
      </c>
      <c r="F201" s="101">
        <v>0</v>
      </c>
      <c r="G201" s="101">
        <v>0</v>
      </c>
      <c r="H201" s="96" t="s">
        <v>396</v>
      </c>
      <c r="I201" s="101">
        <v>0</v>
      </c>
      <c r="J201" s="101">
        <v>0</v>
      </c>
      <c r="K201" s="101">
        <v>0</v>
      </c>
      <c r="L201" s="97">
        <v>1</v>
      </c>
      <c r="M201" s="101">
        <v>0</v>
      </c>
      <c r="N201" s="101">
        <v>0</v>
      </c>
      <c r="O201" s="96" t="s">
        <v>396</v>
      </c>
      <c r="P201" s="101">
        <v>0</v>
      </c>
      <c r="Q201" s="101">
        <v>0</v>
      </c>
      <c r="R201" s="101">
        <v>0</v>
      </c>
      <c r="S201" s="97">
        <v>1</v>
      </c>
      <c r="T201" s="101">
        <v>0</v>
      </c>
      <c r="U201" s="101">
        <v>0</v>
      </c>
      <c r="V201" s="96" t="s">
        <v>396</v>
      </c>
      <c r="W201" s="101">
        <v>0</v>
      </c>
      <c r="X201" s="101">
        <v>0</v>
      </c>
      <c r="Y201" s="101">
        <v>0</v>
      </c>
      <c r="Z201" s="97">
        <v>1</v>
      </c>
      <c r="AA201" s="101">
        <v>0</v>
      </c>
      <c r="AB201" s="101">
        <v>0</v>
      </c>
      <c r="AC201" s="96" t="s">
        <v>396</v>
      </c>
      <c r="AD201" s="101">
        <v>0</v>
      </c>
      <c r="AE201" s="101">
        <v>0</v>
      </c>
      <c r="AF201" s="101">
        <v>0</v>
      </c>
      <c r="AG201" s="97">
        <v>1</v>
      </c>
      <c r="AH201" s="101">
        <v>0</v>
      </c>
      <c r="AI201" s="101">
        <v>0</v>
      </c>
    </row>
    <row r="202" spans="1:35" ht="18" x14ac:dyDescent="0.4">
      <c r="A202" s="96" t="s">
        <v>257</v>
      </c>
      <c r="B202" s="101">
        <v>0</v>
      </c>
      <c r="C202" s="101">
        <v>0</v>
      </c>
      <c r="D202" s="101">
        <v>0</v>
      </c>
      <c r="E202" s="97">
        <v>1</v>
      </c>
      <c r="F202" s="101">
        <v>0</v>
      </c>
      <c r="G202" s="101">
        <v>0</v>
      </c>
      <c r="H202" s="96" t="s">
        <v>257</v>
      </c>
      <c r="I202" s="101">
        <v>0</v>
      </c>
      <c r="J202" s="101">
        <v>0</v>
      </c>
      <c r="K202" s="101">
        <v>0</v>
      </c>
      <c r="L202" s="97">
        <v>1</v>
      </c>
      <c r="M202" s="101">
        <v>0</v>
      </c>
      <c r="N202" s="101">
        <v>0</v>
      </c>
      <c r="O202" s="96" t="s">
        <v>257</v>
      </c>
      <c r="P202" s="101">
        <v>0</v>
      </c>
      <c r="Q202" s="101">
        <v>0</v>
      </c>
      <c r="R202" s="101">
        <v>0</v>
      </c>
      <c r="S202" s="97">
        <v>1</v>
      </c>
      <c r="T202" s="101">
        <v>0</v>
      </c>
      <c r="U202" s="101">
        <v>0</v>
      </c>
      <c r="V202" s="96" t="s">
        <v>257</v>
      </c>
      <c r="W202" s="101">
        <v>0</v>
      </c>
      <c r="X202" s="101">
        <v>0</v>
      </c>
      <c r="Y202" s="101">
        <v>0</v>
      </c>
      <c r="Z202" s="97">
        <v>1</v>
      </c>
      <c r="AA202" s="101">
        <v>0</v>
      </c>
      <c r="AB202" s="101">
        <v>0</v>
      </c>
      <c r="AC202" s="96" t="s">
        <v>257</v>
      </c>
      <c r="AD202" s="101">
        <v>0</v>
      </c>
      <c r="AE202" s="101">
        <v>0</v>
      </c>
      <c r="AF202" s="101">
        <v>0</v>
      </c>
      <c r="AG202" s="97">
        <v>1</v>
      </c>
      <c r="AH202" s="101">
        <v>0</v>
      </c>
      <c r="AI202" s="101">
        <v>0</v>
      </c>
    </row>
    <row r="203" spans="1:35" ht="18" x14ac:dyDescent="0.4">
      <c r="A203" s="96" t="s">
        <v>397</v>
      </c>
      <c r="B203" s="101">
        <v>0</v>
      </c>
      <c r="C203" s="101">
        <v>0</v>
      </c>
      <c r="D203" s="101">
        <v>0</v>
      </c>
      <c r="E203" s="97">
        <v>1</v>
      </c>
      <c r="F203" s="101">
        <v>0</v>
      </c>
      <c r="G203" s="101">
        <v>0</v>
      </c>
      <c r="H203" s="96" t="s">
        <v>397</v>
      </c>
      <c r="I203" s="101">
        <v>0</v>
      </c>
      <c r="J203" s="101">
        <v>0</v>
      </c>
      <c r="K203" s="101">
        <v>0</v>
      </c>
      <c r="L203" s="97">
        <v>1</v>
      </c>
      <c r="M203" s="101">
        <v>0</v>
      </c>
      <c r="N203" s="101">
        <v>0</v>
      </c>
      <c r="O203" s="96" t="s">
        <v>397</v>
      </c>
      <c r="P203" s="101">
        <v>0</v>
      </c>
      <c r="Q203" s="101">
        <v>0</v>
      </c>
      <c r="R203" s="101">
        <v>0</v>
      </c>
      <c r="S203" s="97">
        <v>1</v>
      </c>
      <c r="T203" s="101">
        <v>0</v>
      </c>
      <c r="U203" s="101">
        <v>0</v>
      </c>
      <c r="V203" s="96" t="s">
        <v>397</v>
      </c>
      <c r="W203" s="101">
        <v>0</v>
      </c>
      <c r="X203" s="101">
        <v>0</v>
      </c>
      <c r="Y203" s="101">
        <v>0</v>
      </c>
      <c r="Z203" s="97">
        <v>1</v>
      </c>
      <c r="AA203" s="101">
        <v>0</v>
      </c>
      <c r="AB203" s="101">
        <v>0</v>
      </c>
      <c r="AC203" s="96" t="s">
        <v>397</v>
      </c>
      <c r="AD203" s="101">
        <v>0</v>
      </c>
      <c r="AE203" s="101">
        <v>0</v>
      </c>
      <c r="AF203" s="101">
        <v>0</v>
      </c>
      <c r="AG203" s="97">
        <v>1</v>
      </c>
      <c r="AH203" s="101">
        <v>0</v>
      </c>
      <c r="AI203" s="101">
        <v>0</v>
      </c>
    </row>
    <row r="204" spans="1:35" ht="18" x14ac:dyDescent="0.4">
      <c r="A204" s="96" t="s">
        <v>398</v>
      </c>
      <c r="B204" s="101">
        <v>0</v>
      </c>
      <c r="C204" s="101">
        <v>0</v>
      </c>
      <c r="D204" s="101">
        <v>0</v>
      </c>
      <c r="E204" s="97">
        <v>1</v>
      </c>
      <c r="F204" s="101">
        <v>0</v>
      </c>
      <c r="G204" s="101">
        <v>0</v>
      </c>
      <c r="H204" s="96" t="s">
        <v>398</v>
      </c>
      <c r="I204" s="101">
        <v>0</v>
      </c>
      <c r="J204" s="101">
        <v>0</v>
      </c>
      <c r="K204" s="101">
        <v>0</v>
      </c>
      <c r="L204" s="97">
        <v>1</v>
      </c>
      <c r="M204" s="101">
        <v>0</v>
      </c>
      <c r="N204" s="101">
        <v>0</v>
      </c>
      <c r="O204" s="96" t="s">
        <v>398</v>
      </c>
      <c r="P204" s="101">
        <v>0</v>
      </c>
      <c r="Q204" s="101">
        <v>0</v>
      </c>
      <c r="R204" s="101">
        <v>0</v>
      </c>
      <c r="S204" s="97">
        <v>1</v>
      </c>
      <c r="T204" s="101">
        <v>0</v>
      </c>
      <c r="U204" s="101">
        <v>0</v>
      </c>
      <c r="V204" s="96" t="s">
        <v>398</v>
      </c>
      <c r="W204" s="101">
        <v>0</v>
      </c>
      <c r="X204" s="101">
        <v>0</v>
      </c>
      <c r="Y204" s="101">
        <v>0</v>
      </c>
      <c r="Z204" s="97">
        <v>1</v>
      </c>
      <c r="AA204" s="101">
        <v>0</v>
      </c>
      <c r="AB204" s="101">
        <v>0</v>
      </c>
      <c r="AC204" s="96" t="s">
        <v>398</v>
      </c>
      <c r="AD204" s="101">
        <v>0</v>
      </c>
      <c r="AE204" s="101">
        <v>0</v>
      </c>
      <c r="AF204" s="101">
        <v>0</v>
      </c>
      <c r="AG204" s="97">
        <v>1</v>
      </c>
      <c r="AH204" s="101">
        <v>0</v>
      </c>
      <c r="AI204" s="101">
        <v>0</v>
      </c>
    </row>
    <row r="205" spans="1:35" ht="36" x14ac:dyDescent="0.4">
      <c r="A205" s="96" t="s">
        <v>399</v>
      </c>
      <c r="B205" s="101">
        <v>0</v>
      </c>
      <c r="C205" s="101">
        <v>0</v>
      </c>
      <c r="D205" s="101">
        <v>0</v>
      </c>
      <c r="E205" s="97">
        <v>1</v>
      </c>
      <c r="F205" s="101">
        <v>0</v>
      </c>
      <c r="G205" s="101">
        <v>0</v>
      </c>
      <c r="H205" s="96" t="s">
        <v>399</v>
      </c>
      <c r="I205" s="101">
        <v>0</v>
      </c>
      <c r="J205" s="101">
        <v>0</v>
      </c>
      <c r="K205" s="101">
        <v>0</v>
      </c>
      <c r="L205" s="97">
        <v>1</v>
      </c>
      <c r="M205" s="101">
        <v>0</v>
      </c>
      <c r="N205" s="101">
        <v>0</v>
      </c>
      <c r="O205" s="96" t="s">
        <v>399</v>
      </c>
      <c r="P205" s="101">
        <v>0</v>
      </c>
      <c r="Q205" s="101">
        <v>0</v>
      </c>
      <c r="R205" s="101">
        <v>0</v>
      </c>
      <c r="S205" s="97">
        <v>1</v>
      </c>
      <c r="T205" s="101">
        <v>0</v>
      </c>
      <c r="U205" s="101">
        <v>0</v>
      </c>
      <c r="V205" s="96" t="s">
        <v>399</v>
      </c>
      <c r="W205" s="101">
        <v>0</v>
      </c>
      <c r="X205" s="101">
        <v>0</v>
      </c>
      <c r="Y205" s="101">
        <v>0</v>
      </c>
      <c r="Z205" s="97">
        <v>1</v>
      </c>
      <c r="AA205" s="101">
        <v>0</v>
      </c>
      <c r="AB205" s="101">
        <v>0</v>
      </c>
      <c r="AC205" s="96" t="s">
        <v>399</v>
      </c>
      <c r="AD205" s="101">
        <v>0</v>
      </c>
      <c r="AE205" s="101">
        <v>0</v>
      </c>
      <c r="AF205" s="101">
        <v>0</v>
      </c>
      <c r="AG205" s="97">
        <v>1</v>
      </c>
      <c r="AH205" s="101">
        <v>0</v>
      </c>
      <c r="AI205" s="101">
        <v>0</v>
      </c>
    </row>
    <row r="206" spans="1:35" ht="36" x14ac:dyDescent="0.4">
      <c r="A206" s="96" t="s">
        <v>400</v>
      </c>
      <c r="B206" s="101">
        <v>0</v>
      </c>
      <c r="C206" s="101">
        <v>0</v>
      </c>
      <c r="D206" s="101">
        <v>0</v>
      </c>
      <c r="E206" s="97">
        <v>1</v>
      </c>
      <c r="F206" s="101">
        <v>0</v>
      </c>
      <c r="G206" s="101">
        <v>0</v>
      </c>
      <c r="H206" s="96" t="s">
        <v>400</v>
      </c>
      <c r="I206" s="101">
        <v>0</v>
      </c>
      <c r="J206" s="101">
        <v>0</v>
      </c>
      <c r="K206" s="101">
        <v>0</v>
      </c>
      <c r="L206" s="97">
        <v>1</v>
      </c>
      <c r="M206" s="101">
        <v>0</v>
      </c>
      <c r="N206" s="101">
        <v>0</v>
      </c>
      <c r="O206" s="96" t="s">
        <v>400</v>
      </c>
      <c r="P206" s="101">
        <v>0</v>
      </c>
      <c r="Q206" s="101">
        <v>0</v>
      </c>
      <c r="R206" s="101">
        <v>0</v>
      </c>
      <c r="S206" s="97">
        <v>1</v>
      </c>
      <c r="T206" s="101">
        <v>0</v>
      </c>
      <c r="U206" s="101">
        <v>0</v>
      </c>
      <c r="V206" s="96" t="s">
        <v>400</v>
      </c>
      <c r="W206" s="101">
        <v>0</v>
      </c>
      <c r="X206" s="101">
        <v>0</v>
      </c>
      <c r="Y206" s="101">
        <v>0</v>
      </c>
      <c r="Z206" s="97">
        <v>1</v>
      </c>
      <c r="AA206" s="101">
        <v>0</v>
      </c>
      <c r="AB206" s="101">
        <v>0</v>
      </c>
      <c r="AC206" s="96" t="s">
        <v>400</v>
      </c>
      <c r="AD206" s="101">
        <v>0</v>
      </c>
      <c r="AE206" s="101">
        <v>0</v>
      </c>
      <c r="AF206" s="101">
        <v>0</v>
      </c>
      <c r="AG206" s="97">
        <v>1</v>
      </c>
      <c r="AH206" s="101">
        <v>0</v>
      </c>
      <c r="AI206" s="101">
        <v>0</v>
      </c>
    </row>
    <row r="207" spans="1:35" ht="18" x14ac:dyDescent="0.4">
      <c r="A207" s="96" t="s">
        <v>401</v>
      </c>
      <c r="B207" s="101">
        <v>0</v>
      </c>
      <c r="C207" s="101">
        <v>0</v>
      </c>
      <c r="D207" s="101">
        <v>0</v>
      </c>
      <c r="E207" s="97">
        <v>1</v>
      </c>
      <c r="F207" s="101">
        <v>0</v>
      </c>
      <c r="G207" s="101">
        <v>0</v>
      </c>
      <c r="H207" s="96" t="s">
        <v>401</v>
      </c>
      <c r="I207" s="101">
        <v>0</v>
      </c>
      <c r="J207" s="101">
        <v>0</v>
      </c>
      <c r="K207" s="101">
        <v>0</v>
      </c>
      <c r="L207" s="97">
        <v>1</v>
      </c>
      <c r="M207" s="101">
        <v>0</v>
      </c>
      <c r="N207" s="101">
        <v>0</v>
      </c>
      <c r="O207" s="96" t="s">
        <v>401</v>
      </c>
      <c r="P207" s="101">
        <v>0</v>
      </c>
      <c r="Q207" s="101">
        <v>0</v>
      </c>
      <c r="R207" s="101">
        <v>0</v>
      </c>
      <c r="S207" s="97">
        <v>1</v>
      </c>
      <c r="T207" s="101">
        <v>0</v>
      </c>
      <c r="U207" s="101">
        <v>0</v>
      </c>
      <c r="V207" s="96" t="s">
        <v>401</v>
      </c>
      <c r="W207" s="101">
        <v>0</v>
      </c>
      <c r="X207" s="101">
        <v>0</v>
      </c>
      <c r="Y207" s="101">
        <v>0</v>
      </c>
      <c r="Z207" s="97">
        <v>1</v>
      </c>
      <c r="AA207" s="101">
        <v>0</v>
      </c>
      <c r="AB207" s="101">
        <v>0</v>
      </c>
      <c r="AC207" s="96" t="s">
        <v>401</v>
      </c>
      <c r="AD207" s="101">
        <v>0</v>
      </c>
      <c r="AE207" s="101">
        <v>0</v>
      </c>
      <c r="AF207" s="101">
        <v>0</v>
      </c>
      <c r="AG207" s="97">
        <v>1</v>
      </c>
      <c r="AH207" s="101">
        <v>0</v>
      </c>
      <c r="AI207" s="101">
        <v>0</v>
      </c>
    </row>
    <row r="208" spans="1:35" ht="18" x14ac:dyDescent="0.4">
      <c r="A208" s="96" t="s">
        <v>402</v>
      </c>
      <c r="B208" s="101">
        <v>0</v>
      </c>
      <c r="C208" s="101">
        <v>0</v>
      </c>
      <c r="D208" s="101">
        <v>0</v>
      </c>
      <c r="E208" s="97">
        <v>1</v>
      </c>
      <c r="F208" s="101">
        <v>0</v>
      </c>
      <c r="G208" s="101">
        <v>0</v>
      </c>
      <c r="H208" s="96" t="s">
        <v>402</v>
      </c>
      <c r="I208" s="101">
        <v>0</v>
      </c>
      <c r="J208" s="101">
        <v>0</v>
      </c>
      <c r="K208" s="101">
        <v>0</v>
      </c>
      <c r="L208" s="97">
        <v>1</v>
      </c>
      <c r="M208" s="101">
        <v>0</v>
      </c>
      <c r="N208" s="101">
        <v>0</v>
      </c>
      <c r="O208" s="96" t="s">
        <v>402</v>
      </c>
      <c r="P208" s="101">
        <v>0</v>
      </c>
      <c r="Q208" s="101">
        <v>0</v>
      </c>
      <c r="R208" s="101">
        <v>0</v>
      </c>
      <c r="S208" s="97">
        <v>1</v>
      </c>
      <c r="T208" s="101">
        <v>0</v>
      </c>
      <c r="U208" s="101">
        <v>0</v>
      </c>
      <c r="V208" s="96" t="s">
        <v>402</v>
      </c>
      <c r="W208" s="101">
        <v>0</v>
      </c>
      <c r="X208" s="101">
        <v>0</v>
      </c>
      <c r="Y208" s="101">
        <v>0</v>
      </c>
      <c r="Z208" s="97">
        <v>1</v>
      </c>
      <c r="AA208" s="101">
        <v>0</v>
      </c>
      <c r="AB208" s="101">
        <v>0</v>
      </c>
      <c r="AC208" s="96" t="s">
        <v>402</v>
      </c>
      <c r="AD208" s="101">
        <v>0</v>
      </c>
      <c r="AE208" s="101">
        <v>0</v>
      </c>
      <c r="AF208" s="101">
        <v>0</v>
      </c>
      <c r="AG208" s="97">
        <v>1</v>
      </c>
      <c r="AH208" s="101">
        <v>0</v>
      </c>
      <c r="AI208" s="101">
        <v>0</v>
      </c>
    </row>
    <row r="209" spans="1:35" ht="18" x14ac:dyDescent="0.4">
      <c r="A209" s="96" t="s">
        <v>403</v>
      </c>
      <c r="B209" s="101">
        <v>0</v>
      </c>
      <c r="C209" s="101">
        <v>0</v>
      </c>
      <c r="D209" s="101">
        <v>0</v>
      </c>
      <c r="E209" s="97">
        <v>1</v>
      </c>
      <c r="F209" s="101">
        <v>0</v>
      </c>
      <c r="G209" s="101">
        <v>0</v>
      </c>
      <c r="H209" s="96" t="s">
        <v>403</v>
      </c>
      <c r="I209" s="101">
        <v>0</v>
      </c>
      <c r="J209" s="101">
        <v>0</v>
      </c>
      <c r="K209" s="101">
        <v>0</v>
      </c>
      <c r="L209" s="97">
        <v>1</v>
      </c>
      <c r="M209" s="101">
        <v>0</v>
      </c>
      <c r="N209" s="101">
        <v>0</v>
      </c>
      <c r="O209" s="96" t="s">
        <v>403</v>
      </c>
      <c r="P209" s="101">
        <v>0</v>
      </c>
      <c r="Q209" s="101">
        <v>0</v>
      </c>
      <c r="R209" s="101">
        <v>0</v>
      </c>
      <c r="S209" s="97">
        <v>1</v>
      </c>
      <c r="T209" s="101">
        <v>0</v>
      </c>
      <c r="U209" s="101">
        <v>0</v>
      </c>
      <c r="V209" s="96" t="s">
        <v>403</v>
      </c>
      <c r="W209" s="101">
        <v>0</v>
      </c>
      <c r="X209" s="101">
        <v>0</v>
      </c>
      <c r="Y209" s="101">
        <v>0</v>
      </c>
      <c r="Z209" s="97">
        <v>1</v>
      </c>
      <c r="AA209" s="101">
        <v>0</v>
      </c>
      <c r="AB209" s="101">
        <v>0</v>
      </c>
      <c r="AC209" s="96" t="s">
        <v>403</v>
      </c>
      <c r="AD209" s="101">
        <v>0</v>
      </c>
      <c r="AE209" s="101">
        <v>0</v>
      </c>
      <c r="AF209" s="101">
        <v>0</v>
      </c>
      <c r="AG209" s="97">
        <v>1</v>
      </c>
      <c r="AH209" s="101">
        <v>0</v>
      </c>
      <c r="AI209" s="101">
        <v>0</v>
      </c>
    </row>
    <row r="210" spans="1:35" ht="18" x14ac:dyDescent="0.4">
      <c r="A210" s="96" t="s">
        <v>404</v>
      </c>
      <c r="B210" s="101">
        <v>0</v>
      </c>
      <c r="C210" s="101">
        <v>0</v>
      </c>
      <c r="D210" s="101">
        <v>0</v>
      </c>
      <c r="E210" s="97">
        <v>1</v>
      </c>
      <c r="F210" s="101">
        <v>0</v>
      </c>
      <c r="G210" s="101">
        <v>0</v>
      </c>
      <c r="H210" s="96" t="s">
        <v>404</v>
      </c>
      <c r="I210" s="101">
        <v>0</v>
      </c>
      <c r="J210" s="101">
        <v>0</v>
      </c>
      <c r="K210" s="101">
        <v>0</v>
      </c>
      <c r="L210" s="97">
        <v>1</v>
      </c>
      <c r="M210" s="101">
        <v>0</v>
      </c>
      <c r="N210" s="101">
        <v>0</v>
      </c>
      <c r="O210" s="96" t="s">
        <v>404</v>
      </c>
      <c r="P210" s="101">
        <v>0</v>
      </c>
      <c r="Q210" s="101">
        <v>0</v>
      </c>
      <c r="R210" s="101">
        <v>0</v>
      </c>
      <c r="S210" s="97">
        <v>1</v>
      </c>
      <c r="T210" s="101">
        <v>0</v>
      </c>
      <c r="U210" s="101">
        <v>0</v>
      </c>
      <c r="V210" s="96" t="s">
        <v>404</v>
      </c>
      <c r="W210" s="101">
        <v>0</v>
      </c>
      <c r="X210" s="101">
        <v>0</v>
      </c>
      <c r="Y210" s="101">
        <v>0</v>
      </c>
      <c r="Z210" s="97">
        <v>1</v>
      </c>
      <c r="AA210" s="101">
        <v>0</v>
      </c>
      <c r="AB210" s="101">
        <v>0</v>
      </c>
      <c r="AC210" s="96" t="s">
        <v>404</v>
      </c>
      <c r="AD210" s="101">
        <v>0</v>
      </c>
      <c r="AE210" s="101">
        <v>0</v>
      </c>
      <c r="AF210" s="101">
        <v>0</v>
      </c>
      <c r="AG210" s="97">
        <v>1</v>
      </c>
      <c r="AH210" s="101">
        <v>0</v>
      </c>
      <c r="AI210" s="101">
        <v>0</v>
      </c>
    </row>
    <row r="211" spans="1:35" ht="18" x14ac:dyDescent="0.4">
      <c r="A211" s="96" t="s">
        <v>405</v>
      </c>
      <c r="B211" s="101">
        <v>0</v>
      </c>
      <c r="C211" s="101">
        <v>0</v>
      </c>
      <c r="D211" s="101">
        <v>0</v>
      </c>
      <c r="E211" s="97">
        <v>1</v>
      </c>
      <c r="F211" s="101">
        <v>0</v>
      </c>
      <c r="G211" s="101">
        <v>0</v>
      </c>
      <c r="H211" s="96" t="s">
        <v>405</v>
      </c>
      <c r="I211" s="101">
        <v>0</v>
      </c>
      <c r="J211" s="101">
        <v>0</v>
      </c>
      <c r="K211" s="101">
        <v>0</v>
      </c>
      <c r="L211" s="97">
        <v>1</v>
      </c>
      <c r="M211" s="101">
        <v>0</v>
      </c>
      <c r="N211" s="101">
        <v>0</v>
      </c>
      <c r="O211" s="96" t="s">
        <v>405</v>
      </c>
      <c r="P211" s="101">
        <v>0</v>
      </c>
      <c r="Q211" s="101">
        <v>0</v>
      </c>
      <c r="R211" s="101">
        <v>0</v>
      </c>
      <c r="S211" s="97">
        <v>1</v>
      </c>
      <c r="T211" s="101">
        <v>0</v>
      </c>
      <c r="U211" s="101">
        <v>0</v>
      </c>
      <c r="V211" s="96" t="s">
        <v>405</v>
      </c>
      <c r="W211" s="101">
        <v>0</v>
      </c>
      <c r="X211" s="101">
        <v>0</v>
      </c>
      <c r="Y211" s="101">
        <v>0</v>
      </c>
      <c r="Z211" s="97">
        <v>1</v>
      </c>
      <c r="AA211" s="101">
        <v>0</v>
      </c>
      <c r="AB211" s="101">
        <v>0</v>
      </c>
      <c r="AC211" s="96" t="s">
        <v>405</v>
      </c>
      <c r="AD211" s="101">
        <v>0</v>
      </c>
      <c r="AE211" s="101">
        <v>0</v>
      </c>
      <c r="AF211" s="101">
        <v>0</v>
      </c>
      <c r="AG211" s="97">
        <v>1</v>
      </c>
      <c r="AH211" s="101">
        <v>0</v>
      </c>
      <c r="AI211" s="101">
        <v>0</v>
      </c>
    </row>
    <row r="212" spans="1:35" ht="36" x14ac:dyDescent="0.4">
      <c r="A212" s="96" t="s">
        <v>306</v>
      </c>
      <c r="B212" s="101">
        <v>0</v>
      </c>
      <c r="C212" s="101">
        <v>0</v>
      </c>
      <c r="D212" s="101">
        <v>0</v>
      </c>
      <c r="E212" s="97">
        <v>1</v>
      </c>
      <c r="F212" s="101">
        <v>0</v>
      </c>
      <c r="G212" s="101">
        <v>0</v>
      </c>
      <c r="H212" s="96" t="s">
        <v>306</v>
      </c>
      <c r="I212" s="101">
        <v>0</v>
      </c>
      <c r="J212" s="101">
        <v>0</v>
      </c>
      <c r="K212" s="101">
        <v>0</v>
      </c>
      <c r="L212" s="97">
        <v>1</v>
      </c>
      <c r="M212" s="101">
        <v>0</v>
      </c>
      <c r="N212" s="101">
        <v>0</v>
      </c>
      <c r="O212" s="96" t="s">
        <v>306</v>
      </c>
      <c r="P212" s="101">
        <v>0</v>
      </c>
      <c r="Q212" s="101">
        <v>0</v>
      </c>
      <c r="R212" s="101">
        <v>0</v>
      </c>
      <c r="S212" s="97">
        <v>1</v>
      </c>
      <c r="T212" s="101">
        <v>0</v>
      </c>
      <c r="U212" s="101">
        <v>0</v>
      </c>
      <c r="V212" s="96" t="s">
        <v>306</v>
      </c>
      <c r="W212" s="101">
        <v>0</v>
      </c>
      <c r="X212" s="101">
        <v>0</v>
      </c>
      <c r="Y212" s="101">
        <v>0</v>
      </c>
      <c r="Z212" s="97">
        <v>1</v>
      </c>
      <c r="AA212" s="101">
        <v>0</v>
      </c>
      <c r="AB212" s="101">
        <v>0</v>
      </c>
      <c r="AC212" s="96" t="s">
        <v>306</v>
      </c>
      <c r="AD212" s="101">
        <v>0</v>
      </c>
      <c r="AE212" s="101">
        <v>0</v>
      </c>
      <c r="AF212" s="101">
        <v>0</v>
      </c>
      <c r="AG212" s="97">
        <v>1</v>
      </c>
      <c r="AH212" s="101">
        <v>0</v>
      </c>
      <c r="AI212" s="101">
        <v>0</v>
      </c>
    </row>
    <row r="213" spans="1:35" ht="18" x14ac:dyDescent="0.4">
      <c r="A213" s="96" t="s">
        <v>406</v>
      </c>
      <c r="B213" s="101">
        <v>0</v>
      </c>
      <c r="C213" s="101">
        <v>0</v>
      </c>
      <c r="D213" s="101">
        <v>0</v>
      </c>
      <c r="E213" s="97">
        <v>1</v>
      </c>
      <c r="F213" s="101">
        <v>0</v>
      </c>
      <c r="G213" s="101">
        <v>0</v>
      </c>
      <c r="H213" s="96" t="s">
        <v>406</v>
      </c>
      <c r="I213" s="101">
        <v>0</v>
      </c>
      <c r="J213" s="101">
        <v>0</v>
      </c>
      <c r="K213" s="101">
        <v>0</v>
      </c>
      <c r="L213" s="97">
        <v>1</v>
      </c>
      <c r="M213" s="101">
        <v>0</v>
      </c>
      <c r="N213" s="101">
        <v>0</v>
      </c>
      <c r="O213" s="96" t="s">
        <v>406</v>
      </c>
      <c r="P213" s="101">
        <v>0</v>
      </c>
      <c r="Q213" s="101">
        <v>0</v>
      </c>
      <c r="R213" s="101">
        <v>0</v>
      </c>
      <c r="S213" s="97">
        <v>1</v>
      </c>
      <c r="T213" s="101">
        <v>0</v>
      </c>
      <c r="U213" s="101">
        <v>0</v>
      </c>
      <c r="V213" s="96" t="s">
        <v>406</v>
      </c>
      <c r="W213" s="101">
        <v>0</v>
      </c>
      <c r="X213" s="101">
        <v>0</v>
      </c>
      <c r="Y213" s="101">
        <v>0</v>
      </c>
      <c r="Z213" s="97">
        <v>1</v>
      </c>
      <c r="AA213" s="101">
        <v>0</v>
      </c>
      <c r="AB213" s="101">
        <v>0</v>
      </c>
      <c r="AC213" s="96" t="s">
        <v>406</v>
      </c>
      <c r="AD213" s="101">
        <v>0</v>
      </c>
      <c r="AE213" s="101">
        <v>0</v>
      </c>
      <c r="AF213" s="101">
        <v>0</v>
      </c>
      <c r="AG213" s="97">
        <v>1</v>
      </c>
      <c r="AH213" s="101">
        <v>0</v>
      </c>
      <c r="AI213" s="101">
        <v>0</v>
      </c>
    </row>
    <row r="214" spans="1:35" ht="18" x14ac:dyDescent="0.4">
      <c r="A214" s="96" t="s">
        <v>407</v>
      </c>
      <c r="B214" s="101">
        <v>0</v>
      </c>
      <c r="C214" s="101">
        <v>0</v>
      </c>
      <c r="D214" s="101">
        <v>0</v>
      </c>
      <c r="E214" s="97">
        <v>1</v>
      </c>
      <c r="F214" s="101">
        <v>0</v>
      </c>
      <c r="G214" s="101">
        <v>0</v>
      </c>
      <c r="H214" s="96" t="s">
        <v>407</v>
      </c>
      <c r="I214" s="101">
        <v>0</v>
      </c>
      <c r="J214" s="101">
        <v>0</v>
      </c>
      <c r="K214" s="101">
        <v>0</v>
      </c>
      <c r="L214" s="97">
        <v>1</v>
      </c>
      <c r="M214" s="101">
        <v>0</v>
      </c>
      <c r="N214" s="101">
        <v>0</v>
      </c>
      <c r="O214" s="96" t="s">
        <v>407</v>
      </c>
      <c r="P214" s="101">
        <v>0</v>
      </c>
      <c r="Q214" s="101">
        <v>0</v>
      </c>
      <c r="R214" s="101">
        <v>0</v>
      </c>
      <c r="S214" s="97">
        <v>1</v>
      </c>
      <c r="T214" s="101">
        <v>0</v>
      </c>
      <c r="U214" s="101">
        <v>0</v>
      </c>
      <c r="V214" s="96" t="s">
        <v>407</v>
      </c>
      <c r="W214" s="101">
        <v>0</v>
      </c>
      <c r="X214" s="101">
        <v>0</v>
      </c>
      <c r="Y214" s="101">
        <v>0</v>
      </c>
      <c r="Z214" s="97">
        <v>1</v>
      </c>
      <c r="AA214" s="101">
        <v>0</v>
      </c>
      <c r="AB214" s="101">
        <v>0</v>
      </c>
      <c r="AC214" s="96" t="s">
        <v>407</v>
      </c>
      <c r="AD214" s="101">
        <v>0</v>
      </c>
      <c r="AE214" s="101">
        <v>0</v>
      </c>
      <c r="AF214" s="101">
        <v>0</v>
      </c>
      <c r="AG214" s="97">
        <v>1</v>
      </c>
      <c r="AH214" s="101">
        <v>0</v>
      </c>
      <c r="AI214" s="101">
        <v>0</v>
      </c>
    </row>
    <row r="215" spans="1:35" ht="18" x14ac:dyDescent="0.4">
      <c r="A215" s="96" t="s">
        <v>311</v>
      </c>
      <c r="B215" s="101">
        <v>0</v>
      </c>
      <c r="C215" s="101">
        <v>0</v>
      </c>
      <c r="D215" s="101">
        <v>0</v>
      </c>
      <c r="E215" s="97">
        <v>1</v>
      </c>
      <c r="F215" s="101">
        <v>0</v>
      </c>
      <c r="G215" s="101">
        <v>0</v>
      </c>
      <c r="H215" s="96" t="s">
        <v>311</v>
      </c>
      <c r="I215" s="101">
        <v>0</v>
      </c>
      <c r="J215" s="101">
        <v>0</v>
      </c>
      <c r="K215" s="101">
        <v>0</v>
      </c>
      <c r="L215" s="97">
        <v>1</v>
      </c>
      <c r="M215" s="101">
        <v>0</v>
      </c>
      <c r="N215" s="101">
        <v>0</v>
      </c>
      <c r="O215" s="96" t="s">
        <v>311</v>
      </c>
      <c r="P215" s="101">
        <v>0</v>
      </c>
      <c r="Q215" s="101">
        <v>0</v>
      </c>
      <c r="R215" s="101">
        <v>0</v>
      </c>
      <c r="S215" s="97">
        <v>1</v>
      </c>
      <c r="T215" s="101">
        <v>0</v>
      </c>
      <c r="U215" s="101">
        <v>0</v>
      </c>
      <c r="V215" s="96" t="s">
        <v>311</v>
      </c>
      <c r="W215" s="101">
        <v>0</v>
      </c>
      <c r="X215" s="101">
        <v>0</v>
      </c>
      <c r="Y215" s="101">
        <v>0</v>
      </c>
      <c r="Z215" s="97">
        <v>1</v>
      </c>
      <c r="AA215" s="101">
        <v>0</v>
      </c>
      <c r="AB215" s="101">
        <v>0</v>
      </c>
      <c r="AC215" s="96" t="s">
        <v>311</v>
      </c>
      <c r="AD215" s="101">
        <v>0</v>
      </c>
      <c r="AE215" s="101">
        <v>0</v>
      </c>
      <c r="AF215" s="101">
        <v>0</v>
      </c>
      <c r="AG215" s="97">
        <v>1</v>
      </c>
      <c r="AH215" s="101">
        <v>0</v>
      </c>
      <c r="AI215" s="101">
        <v>0</v>
      </c>
    </row>
    <row r="216" spans="1:35" ht="36" x14ac:dyDescent="0.4">
      <c r="A216" s="96" t="s">
        <v>408</v>
      </c>
      <c r="B216" s="101">
        <v>0</v>
      </c>
      <c r="C216" s="101">
        <v>0</v>
      </c>
      <c r="D216" s="101">
        <v>0</v>
      </c>
      <c r="E216" s="97">
        <v>1</v>
      </c>
      <c r="F216" s="101">
        <v>0</v>
      </c>
      <c r="G216" s="101">
        <v>0</v>
      </c>
      <c r="H216" s="96" t="s">
        <v>408</v>
      </c>
      <c r="I216" s="101">
        <v>0</v>
      </c>
      <c r="J216" s="101">
        <v>0</v>
      </c>
      <c r="K216" s="101">
        <v>0</v>
      </c>
      <c r="L216" s="97">
        <v>1</v>
      </c>
      <c r="M216" s="101">
        <v>0</v>
      </c>
      <c r="N216" s="101">
        <v>0</v>
      </c>
      <c r="O216" s="96" t="s">
        <v>408</v>
      </c>
      <c r="P216" s="101">
        <v>0</v>
      </c>
      <c r="Q216" s="101">
        <v>0</v>
      </c>
      <c r="R216" s="101">
        <v>0</v>
      </c>
      <c r="S216" s="97">
        <v>1</v>
      </c>
      <c r="T216" s="101">
        <v>0</v>
      </c>
      <c r="U216" s="101">
        <v>0</v>
      </c>
      <c r="V216" s="96" t="s">
        <v>408</v>
      </c>
      <c r="W216" s="101">
        <v>0</v>
      </c>
      <c r="X216" s="101">
        <v>0</v>
      </c>
      <c r="Y216" s="101">
        <v>0</v>
      </c>
      <c r="Z216" s="97">
        <v>1</v>
      </c>
      <c r="AA216" s="101">
        <v>0</v>
      </c>
      <c r="AB216" s="101">
        <v>0</v>
      </c>
      <c r="AC216" s="96" t="s">
        <v>408</v>
      </c>
      <c r="AD216" s="101">
        <v>0</v>
      </c>
      <c r="AE216" s="101">
        <v>0</v>
      </c>
      <c r="AF216" s="101">
        <v>0</v>
      </c>
      <c r="AG216" s="97">
        <v>1</v>
      </c>
      <c r="AH216" s="101">
        <v>0</v>
      </c>
      <c r="AI216" s="101">
        <v>0</v>
      </c>
    </row>
    <row r="217" spans="1:35" ht="18" x14ac:dyDescent="0.4">
      <c r="A217" s="96" t="s">
        <v>267</v>
      </c>
      <c r="B217" s="101">
        <v>0</v>
      </c>
      <c r="C217" s="101">
        <v>0</v>
      </c>
      <c r="D217" s="101">
        <v>0</v>
      </c>
      <c r="E217" s="97">
        <v>1</v>
      </c>
      <c r="F217" s="101">
        <v>0</v>
      </c>
      <c r="G217" s="101">
        <v>0</v>
      </c>
      <c r="H217" s="96" t="s">
        <v>267</v>
      </c>
      <c r="I217" s="101">
        <v>0</v>
      </c>
      <c r="J217" s="101">
        <v>0</v>
      </c>
      <c r="K217" s="101">
        <v>0</v>
      </c>
      <c r="L217" s="97">
        <v>1</v>
      </c>
      <c r="M217" s="101">
        <v>0</v>
      </c>
      <c r="N217" s="101">
        <v>0</v>
      </c>
      <c r="O217" s="96" t="s">
        <v>267</v>
      </c>
      <c r="P217" s="101">
        <v>0</v>
      </c>
      <c r="Q217" s="101">
        <v>0</v>
      </c>
      <c r="R217" s="101">
        <v>0</v>
      </c>
      <c r="S217" s="97">
        <v>1</v>
      </c>
      <c r="T217" s="101">
        <v>0</v>
      </c>
      <c r="U217" s="101">
        <v>0</v>
      </c>
      <c r="V217" s="96" t="s">
        <v>267</v>
      </c>
      <c r="W217" s="101">
        <v>0</v>
      </c>
      <c r="X217" s="101">
        <v>0</v>
      </c>
      <c r="Y217" s="101">
        <v>0</v>
      </c>
      <c r="Z217" s="97">
        <v>1</v>
      </c>
      <c r="AA217" s="101">
        <v>0</v>
      </c>
      <c r="AB217" s="101">
        <v>0</v>
      </c>
      <c r="AC217" s="96" t="s">
        <v>267</v>
      </c>
      <c r="AD217" s="101">
        <v>0</v>
      </c>
      <c r="AE217" s="101">
        <v>0</v>
      </c>
      <c r="AF217" s="101">
        <v>0</v>
      </c>
      <c r="AG217" s="97">
        <v>1</v>
      </c>
      <c r="AH217" s="101">
        <v>0</v>
      </c>
      <c r="AI217" s="101">
        <v>0</v>
      </c>
    </row>
    <row r="218" spans="1:35" ht="18" x14ac:dyDescent="0.4">
      <c r="A218" s="96" t="s">
        <v>409</v>
      </c>
      <c r="B218" s="101">
        <v>0</v>
      </c>
      <c r="C218" s="101">
        <v>0</v>
      </c>
      <c r="D218" s="101">
        <v>0</v>
      </c>
      <c r="E218" s="97">
        <v>1</v>
      </c>
      <c r="F218" s="101">
        <v>0</v>
      </c>
      <c r="G218" s="101">
        <v>0</v>
      </c>
      <c r="H218" s="96" t="s">
        <v>409</v>
      </c>
      <c r="I218" s="101">
        <v>0</v>
      </c>
      <c r="J218" s="101">
        <v>0</v>
      </c>
      <c r="K218" s="101">
        <v>0</v>
      </c>
      <c r="L218" s="97">
        <v>1</v>
      </c>
      <c r="M218" s="101">
        <v>0</v>
      </c>
      <c r="N218" s="101">
        <v>0</v>
      </c>
      <c r="O218" s="96" t="s">
        <v>409</v>
      </c>
      <c r="P218" s="101">
        <v>0</v>
      </c>
      <c r="Q218" s="101">
        <v>0</v>
      </c>
      <c r="R218" s="101">
        <v>0</v>
      </c>
      <c r="S218" s="97">
        <v>1</v>
      </c>
      <c r="T218" s="101">
        <v>0</v>
      </c>
      <c r="U218" s="101">
        <v>0</v>
      </c>
      <c r="V218" s="96" t="s">
        <v>409</v>
      </c>
      <c r="W218" s="101">
        <v>0</v>
      </c>
      <c r="X218" s="101">
        <v>0</v>
      </c>
      <c r="Y218" s="101">
        <v>0</v>
      </c>
      <c r="Z218" s="97">
        <v>1</v>
      </c>
      <c r="AA218" s="101">
        <v>0</v>
      </c>
      <c r="AB218" s="101">
        <v>0</v>
      </c>
      <c r="AC218" s="96" t="s">
        <v>409</v>
      </c>
      <c r="AD218" s="101">
        <v>0</v>
      </c>
      <c r="AE218" s="101">
        <v>0</v>
      </c>
      <c r="AF218" s="101">
        <v>0</v>
      </c>
      <c r="AG218" s="97">
        <v>1</v>
      </c>
      <c r="AH218" s="101">
        <v>0</v>
      </c>
      <c r="AI218" s="101">
        <v>0</v>
      </c>
    </row>
    <row r="219" spans="1:35" ht="18" x14ac:dyDescent="0.4">
      <c r="A219" s="96" t="s">
        <v>226</v>
      </c>
      <c r="B219" s="101">
        <v>0</v>
      </c>
      <c r="C219" s="101">
        <v>0</v>
      </c>
      <c r="D219" s="101">
        <v>0</v>
      </c>
      <c r="E219" s="97">
        <v>1</v>
      </c>
      <c r="F219" s="101">
        <v>0</v>
      </c>
      <c r="G219" s="101">
        <v>0</v>
      </c>
      <c r="H219" s="96" t="s">
        <v>226</v>
      </c>
      <c r="I219" s="101">
        <v>0</v>
      </c>
      <c r="J219" s="101">
        <v>0</v>
      </c>
      <c r="K219" s="101">
        <v>0</v>
      </c>
      <c r="L219" s="97">
        <v>1</v>
      </c>
      <c r="M219" s="101">
        <v>0</v>
      </c>
      <c r="N219" s="101">
        <v>0</v>
      </c>
      <c r="O219" s="96" t="s">
        <v>226</v>
      </c>
      <c r="P219" s="101">
        <v>0</v>
      </c>
      <c r="Q219" s="101">
        <v>0</v>
      </c>
      <c r="R219" s="101">
        <v>0</v>
      </c>
      <c r="S219" s="97">
        <v>1</v>
      </c>
      <c r="T219" s="101">
        <v>0</v>
      </c>
      <c r="U219" s="101">
        <v>0</v>
      </c>
      <c r="V219" s="96" t="s">
        <v>226</v>
      </c>
      <c r="W219" s="101">
        <v>0</v>
      </c>
      <c r="X219" s="101">
        <v>0</v>
      </c>
      <c r="Y219" s="101">
        <v>0</v>
      </c>
      <c r="Z219" s="97">
        <v>1</v>
      </c>
      <c r="AA219" s="101">
        <v>0</v>
      </c>
      <c r="AB219" s="101">
        <v>0</v>
      </c>
      <c r="AC219" s="96" t="s">
        <v>226</v>
      </c>
      <c r="AD219" s="101">
        <v>0</v>
      </c>
      <c r="AE219" s="101">
        <v>0</v>
      </c>
      <c r="AF219" s="101">
        <v>0</v>
      </c>
      <c r="AG219" s="97">
        <v>1</v>
      </c>
      <c r="AH219" s="101">
        <v>0</v>
      </c>
      <c r="AI219" s="101">
        <v>0</v>
      </c>
    </row>
    <row r="220" spans="1:35" ht="36" x14ac:dyDescent="0.4">
      <c r="A220" s="96" t="s">
        <v>410</v>
      </c>
      <c r="B220" s="101">
        <v>0</v>
      </c>
      <c r="C220" s="101">
        <v>0</v>
      </c>
      <c r="D220" s="101">
        <v>0</v>
      </c>
      <c r="E220" s="97">
        <v>1</v>
      </c>
      <c r="F220" s="101">
        <v>0</v>
      </c>
      <c r="G220" s="101">
        <v>0</v>
      </c>
      <c r="H220" s="96" t="s">
        <v>410</v>
      </c>
      <c r="I220" s="101">
        <v>0</v>
      </c>
      <c r="J220" s="101">
        <v>0</v>
      </c>
      <c r="K220" s="101">
        <v>0</v>
      </c>
      <c r="L220" s="97">
        <v>1</v>
      </c>
      <c r="M220" s="101">
        <v>0</v>
      </c>
      <c r="N220" s="101">
        <v>0</v>
      </c>
      <c r="O220" s="96" t="s">
        <v>410</v>
      </c>
      <c r="P220" s="101">
        <v>0</v>
      </c>
      <c r="Q220" s="101">
        <v>0</v>
      </c>
      <c r="R220" s="101">
        <v>0</v>
      </c>
      <c r="S220" s="97">
        <v>1</v>
      </c>
      <c r="T220" s="101">
        <v>0</v>
      </c>
      <c r="U220" s="101">
        <v>0</v>
      </c>
      <c r="V220" s="96" t="s">
        <v>410</v>
      </c>
      <c r="W220" s="101">
        <v>0</v>
      </c>
      <c r="X220" s="101">
        <v>0</v>
      </c>
      <c r="Y220" s="101">
        <v>0</v>
      </c>
      <c r="Z220" s="97">
        <v>1</v>
      </c>
      <c r="AA220" s="101">
        <v>0</v>
      </c>
      <c r="AB220" s="101">
        <v>0</v>
      </c>
      <c r="AC220" s="96" t="s">
        <v>410</v>
      </c>
      <c r="AD220" s="101">
        <v>0</v>
      </c>
      <c r="AE220" s="101">
        <v>0</v>
      </c>
      <c r="AF220" s="101">
        <v>0</v>
      </c>
      <c r="AG220" s="97">
        <v>1</v>
      </c>
      <c r="AH220" s="101">
        <v>0</v>
      </c>
      <c r="AI220" s="101">
        <v>0</v>
      </c>
    </row>
    <row r="221" spans="1:35" ht="18" x14ac:dyDescent="0.4">
      <c r="A221" s="101">
        <v>0</v>
      </c>
      <c r="B221" s="101">
        <v>0</v>
      </c>
      <c r="C221" s="101">
        <v>0</v>
      </c>
      <c r="D221" s="101">
        <v>0</v>
      </c>
      <c r="E221" s="97">
        <v>1</v>
      </c>
      <c r="F221" s="101">
        <v>0</v>
      </c>
      <c r="G221" s="101">
        <v>0</v>
      </c>
      <c r="H221" s="101">
        <v>0</v>
      </c>
      <c r="I221" s="101">
        <v>0</v>
      </c>
      <c r="J221" s="101">
        <v>0</v>
      </c>
      <c r="K221" s="101">
        <v>0</v>
      </c>
      <c r="L221" s="97">
        <v>1</v>
      </c>
      <c r="M221" s="101">
        <v>0</v>
      </c>
      <c r="N221" s="101">
        <v>0</v>
      </c>
      <c r="O221" s="101">
        <v>0</v>
      </c>
      <c r="P221" s="101">
        <v>0</v>
      </c>
      <c r="Q221" s="101">
        <v>0</v>
      </c>
      <c r="R221" s="101">
        <v>0</v>
      </c>
      <c r="S221" s="97">
        <v>1</v>
      </c>
      <c r="T221" s="101">
        <v>0</v>
      </c>
      <c r="U221" s="101">
        <v>0</v>
      </c>
      <c r="V221" s="101">
        <v>0</v>
      </c>
      <c r="W221" s="101">
        <v>0</v>
      </c>
      <c r="X221" s="101">
        <v>0</v>
      </c>
      <c r="Y221" s="101">
        <v>0</v>
      </c>
      <c r="Z221" s="97">
        <v>1</v>
      </c>
      <c r="AA221" s="101">
        <v>0</v>
      </c>
      <c r="AB221" s="101">
        <v>0</v>
      </c>
      <c r="AC221" s="101">
        <v>0</v>
      </c>
      <c r="AD221" s="101">
        <v>0</v>
      </c>
      <c r="AE221" s="101">
        <v>0</v>
      </c>
      <c r="AF221" s="101">
        <v>0</v>
      </c>
      <c r="AG221" s="97">
        <v>1</v>
      </c>
      <c r="AH221" s="101">
        <v>0</v>
      </c>
      <c r="AI221" s="101">
        <v>0</v>
      </c>
    </row>
    <row r="222" spans="1:35" ht="18" x14ac:dyDescent="0.4">
      <c r="A222" s="101">
        <v>0</v>
      </c>
      <c r="B222" s="101">
        <v>0</v>
      </c>
      <c r="C222" s="101">
        <v>0</v>
      </c>
      <c r="D222" s="101">
        <v>0</v>
      </c>
      <c r="E222" s="97">
        <v>1</v>
      </c>
      <c r="F222" s="101">
        <v>0</v>
      </c>
      <c r="G222" s="101">
        <v>0</v>
      </c>
      <c r="H222" s="101">
        <v>0</v>
      </c>
      <c r="I222" s="101">
        <v>0</v>
      </c>
      <c r="J222" s="101">
        <v>0</v>
      </c>
      <c r="K222" s="101">
        <v>0</v>
      </c>
      <c r="L222" s="97">
        <v>1</v>
      </c>
      <c r="M222" s="101">
        <v>0</v>
      </c>
      <c r="N222" s="101">
        <v>0</v>
      </c>
      <c r="O222" s="101">
        <v>0</v>
      </c>
      <c r="P222" s="101">
        <v>0</v>
      </c>
      <c r="Q222" s="101">
        <v>0</v>
      </c>
      <c r="R222" s="101">
        <v>0</v>
      </c>
      <c r="S222" s="97">
        <v>1</v>
      </c>
      <c r="T222" s="101">
        <v>0</v>
      </c>
      <c r="U222" s="101">
        <v>0</v>
      </c>
      <c r="V222" s="101">
        <v>0</v>
      </c>
      <c r="W222" s="101">
        <v>0</v>
      </c>
      <c r="X222" s="101">
        <v>0</v>
      </c>
      <c r="Y222" s="101">
        <v>0</v>
      </c>
      <c r="Z222" s="97">
        <v>1</v>
      </c>
      <c r="AA222" s="101">
        <v>0</v>
      </c>
      <c r="AB222" s="101">
        <v>0</v>
      </c>
      <c r="AC222" s="101">
        <v>0</v>
      </c>
      <c r="AD222" s="101">
        <v>0</v>
      </c>
      <c r="AE222" s="101">
        <v>0</v>
      </c>
      <c r="AF222" s="101">
        <v>0</v>
      </c>
      <c r="AG222" s="97">
        <v>1</v>
      </c>
      <c r="AH222" s="101">
        <v>0</v>
      </c>
      <c r="AI222" s="101">
        <v>0</v>
      </c>
    </row>
    <row r="223" spans="1:35" ht="18" x14ac:dyDescent="0.4">
      <c r="A223" s="101">
        <v>0</v>
      </c>
      <c r="B223" s="101">
        <v>0</v>
      </c>
      <c r="C223" s="101">
        <v>0</v>
      </c>
      <c r="D223" s="101">
        <v>0</v>
      </c>
      <c r="E223" s="97">
        <v>1</v>
      </c>
      <c r="F223" s="101">
        <v>0</v>
      </c>
      <c r="G223" s="101">
        <v>0</v>
      </c>
      <c r="H223" s="101">
        <v>0</v>
      </c>
      <c r="I223" s="101">
        <v>0</v>
      </c>
      <c r="J223" s="101">
        <v>0</v>
      </c>
      <c r="K223" s="101">
        <v>0</v>
      </c>
      <c r="L223" s="97">
        <v>1</v>
      </c>
      <c r="M223" s="101">
        <v>0</v>
      </c>
      <c r="N223" s="101">
        <v>0</v>
      </c>
      <c r="O223" s="101">
        <v>0</v>
      </c>
      <c r="P223" s="101">
        <v>0</v>
      </c>
      <c r="Q223" s="101">
        <v>0</v>
      </c>
      <c r="R223" s="101">
        <v>0</v>
      </c>
      <c r="S223" s="97">
        <v>1</v>
      </c>
      <c r="T223" s="101">
        <v>0</v>
      </c>
      <c r="U223" s="101">
        <v>0</v>
      </c>
      <c r="V223" s="101">
        <v>0</v>
      </c>
      <c r="W223" s="101">
        <v>0</v>
      </c>
      <c r="X223" s="101">
        <v>0</v>
      </c>
      <c r="Y223" s="101">
        <v>0</v>
      </c>
      <c r="Z223" s="97">
        <v>1</v>
      </c>
      <c r="AA223" s="101">
        <v>0</v>
      </c>
      <c r="AB223" s="101">
        <v>0</v>
      </c>
      <c r="AC223" s="101">
        <v>0</v>
      </c>
      <c r="AD223" s="101">
        <v>0</v>
      </c>
      <c r="AE223" s="101">
        <v>0</v>
      </c>
      <c r="AF223" s="101">
        <v>0</v>
      </c>
      <c r="AG223" s="97">
        <v>1</v>
      </c>
      <c r="AH223" s="101">
        <v>0</v>
      </c>
      <c r="AI223" s="101">
        <v>0</v>
      </c>
    </row>
    <row r="224" spans="1:35" ht="18" x14ac:dyDescent="0.4">
      <c r="A224" s="101">
        <v>0</v>
      </c>
      <c r="B224" s="101">
        <v>0</v>
      </c>
      <c r="C224" s="101">
        <v>0</v>
      </c>
      <c r="D224" s="101">
        <v>0</v>
      </c>
      <c r="E224" s="97">
        <v>1</v>
      </c>
      <c r="F224" s="101">
        <v>0</v>
      </c>
      <c r="G224" s="101">
        <v>0</v>
      </c>
      <c r="H224" s="101">
        <v>0</v>
      </c>
      <c r="I224" s="101">
        <v>0</v>
      </c>
      <c r="J224" s="101">
        <v>0</v>
      </c>
      <c r="K224" s="101">
        <v>0</v>
      </c>
      <c r="L224" s="97">
        <v>1</v>
      </c>
      <c r="M224" s="101">
        <v>0</v>
      </c>
      <c r="N224" s="101">
        <v>0</v>
      </c>
      <c r="O224" s="101">
        <v>0</v>
      </c>
      <c r="P224" s="101">
        <v>0</v>
      </c>
      <c r="Q224" s="101">
        <v>0</v>
      </c>
      <c r="R224" s="101">
        <v>0</v>
      </c>
      <c r="S224" s="97">
        <v>1</v>
      </c>
      <c r="T224" s="101">
        <v>0</v>
      </c>
      <c r="U224" s="101">
        <v>0</v>
      </c>
      <c r="V224" s="101">
        <v>0</v>
      </c>
      <c r="W224" s="101">
        <v>0</v>
      </c>
      <c r="X224" s="101">
        <v>0</v>
      </c>
      <c r="Y224" s="101">
        <v>0</v>
      </c>
      <c r="Z224" s="97">
        <v>1</v>
      </c>
      <c r="AA224" s="101">
        <v>0</v>
      </c>
      <c r="AB224" s="101">
        <v>0</v>
      </c>
      <c r="AC224" s="101">
        <v>0</v>
      </c>
      <c r="AD224" s="101">
        <v>0</v>
      </c>
      <c r="AE224" s="101">
        <v>0</v>
      </c>
      <c r="AF224" s="101">
        <v>0</v>
      </c>
      <c r="AG224" s="97">
        <v>1</v>
      </c>
      <c r="AH224" s="101">
        <v>0</v>
      </c>
      <c r="AI224" s="101">
        <v>0</v>
      </c>
    </row>
    <row r="225" spans="1:35" ht="18" x14ac:dyDescent="0.4">
      <c r="A225" s="101">
        <v>0</v>
      </c>
      <c r="B225" s="101">
        <v>0</v>
      </c>
      <c r="C225" s="101">
        <v>0</v>
      </c>
      <c r="D225" s="101">
        <v>0</v>
      </c>
      <c r="E225" s="97">
        <v>1</v>
      </c>
      <c r="F225" s="101">
        <v>0</v>
      </c>
      <c r="G225" s="101">
        <v>0</v>
      </c>
      <c r="H225" s="101">
        <v>0</v>
      </c>
      <c r="I225" s="101">
        <v>0</v>
      </c>
      <c r="J225" s="101">
        <v>0</v>
      </c>
      <c r="K225" s="101">
        <v>0</v>
      </c>
      <c r="L225" s="97">
        <v>1</v>
      </c>
      <c r="M225" s="101">
        <v>0</v>
      </c>
      <c r="N225" s="101">
        <v>0</v>
      </c>
      <c r="O225" s="101">
        <v>0</v>
      </c>
      <c r="P225" s="101">
        <v>0</v>
      </c>
      <c r="Q225" s="101">
        <v>0</v>
      </c>
      <c r="R225" s="101">
        <v>0</v>
      </c>
      <c r="S225" s="97">
        <v>1</v>
      </c>
      <c r="T225" s="101">
        <v>0</v>
      </c>
      <c r="U225" s="101">
        <v>0</v>
      </c>
      <c r="V225" s="101">
        <v>0</v>
      </c>
      <c r="W225" s="101">
        <v>0</v>
      </c>
      <c r="X225" s="101">
        <v>0</v>
      </c>
      <c r="Y225" s="101">
        <v>0</v>
      </c>
      <c r="Z225" s="97">
        <v>1</v>
      </c>
      <c r="AA225" s="101">
        <v>0</v>
      </c>
      <c r="AB225" s="101">
        <v>0</v>
      </c>
      <c r="AC225" s="101">
        <v>0</v>
      </c>
      <c r="AD225" s="101">
        <v>0</v>
      </c>
      <c r="AE225" s="101">
        <v>0</v>
      </c>
      <c r="AF225" s="101">
        <v>0</v>
      </c>
      <c r="AG225" s="97">
        <v>1</v>
      </c>
      <c r="AH225" s="101">
        <v>0</v>
      </c>
      <c r="AI225" s="101">
        <v>0</v>
      </c>
    </row>
    <row r="226" spans="1:35" ht="18" x14ac:dyDescent="0.4">
      <c r="A226" s="101">
        <v>0</v>
      </c>
      <c r="B226" s="101">
        <v>0</v>
      </c>
      <c r="C226" s="101">
        <v>0</v>
      </c>
      <c r="D226" s="101">
        <v>0</v>
      </c>
      <c r="E226" s="97">
        <v>1</v>
      </c>
      <c r="F226" s="101">
        <v>0</v>
      </c>
      <c r="G226" s="101">
        <v>0</v>
      </c>
      <c r="H226" s="101">
        <v>0</v>
      </c>
      <c r="I226" s="101">
        <v>0</v>
      </c>
      <c r="J226" s="101">
        <v>0</v>
      </c>
      <c r="K226" s="101">
        <v>0</v>
      </c>
      <c r="L226" s="97">
        <v>1</v>
      </c>
      <c r="M226" s="101">
        <v>0</v>
      </c>
      <c r="N226" s="101">
        <v>0</v>
      </c>
      <c r="O226" s="101">
        <v>0</v>
      </c>
      <c r="P226" s="101">
        <v>0</v>
      </c>
      <c r="Q226" s="101">
        <v>0</v>
      </c>
      <c r="R226" s="101">
        <v>0</v>
      </c>
      <c r="S226" s="97">
        <v>1</v>
      </c>
      <c r="T226" s="101">
        <v>0</v>
      </c>
      <c r="U226" s="101">
        <v>0</v>
      </c>
      <c r="V226" s="101">
        <v>0</v>
      </c>
      <c r="W226" s="101">
        <v>0</v>
      </c>
      <c r="X226" s="101">
        <v>0</v>
      </c>
      <c r="Y226" s="101">
        <v>0</v>
      </c>
      <c r="Z226" s="97">
        <v>1</v>
      </c>
      <c r="AA226" s="101">
        <v>0</v>
      </c>
      <c r="AB226" s="101">
        <v>0</v>
      </c>
      <c r="AC226" s="101">
        <v>0</v>
      </c>
      <c r="AD226" s="101">
        <v>0</v>
      </c>
      <c r="AE226" s="101">
        <v>0</v>
      </c>
      <c r="AF226" s="101">
        <v>0</v>
      </c>
      <c r="AG226" s="97">
        <v>1</v>
      </c>
      <c r="AH226" s="101">
        <v>0</v>
      </c>
      <c r="AI226" s="101">
        <v>0</v>
      </c>
    </row>
    <row r="227" spans="1:35" ht="18" x14ac:dyDescent="0.4">
      <c r="A227" s="96" t="s">
        <v>411</v>
      </c>
      <c r="B227" s="101">
        <v>0</v>
      </c>
      <c r="C227" s="101">
        <v>0</v>
      </c>
      <c r="D227" s="101">
        <v>0</v>
      </c>
      <c r="E227" s="97">
        <v>1</v>
      </c>
      <c r="F227" s="101">
        <v>0</v>
      </c>
      <c r="G227" s="101">
        <v>0</v>
      </c>
      <c r="H227" s="96" t="s">
        <v>411</v>
      </c>
      <c r="I227" s="101">
        <v>0</v>
      </c>
      <c r="J227" s="101">
        <v>0</v>
      </c>
      <c r="K227" s="101">
        <v>0</v>
      </c>
      <c r="L227" s="97">
        <v>1</v>
      </c>
      <c r="M227" s="101">
        <v>0</v>
      </c>
      <c r="N227" s="101">
        <v>0</v>
      </c>
      <c r="O227" s="96" t="s">
        <v>411</v>
      </c>
      <c r="P227" s="101">
        <v>0</v>
      </c>
      <c r="Q227" s="101">
        <v>0</v>
      </c>
      <c r="R227" s="101">
        <v>0</v>
      </c>
      <c r="S227" s="97">
        <v>1</v>
      </c>
      <c r="T227" s="101">
        <v>0</v>
      </c>
      <c r="U227" s="101">
        <v>0</v>
      </c>
      <c r="V227" s="96" t="s">
        <v>411</v>
      </c>
      <c r="W227" s="101">
        <v>0</v>
      </c>
      <c r="X227" s="101">
        <v>0</v>
      </c>
      <c r="Y227" s="101">
        <v>0</v>
      </c>
      <c r="Z227" s="97">
        <v>1</v>
      </c>
      <c r="AA227" s="101">
        <v>0</v>
      </c>
      <c r="AB227" s="101">
        <v>0</v>
      </c>
      <c r="AC227" s="96" t="s">
        <v>411</v>
      </c>
      <c r="AD227" s="101">
        <v>0</v>
      </c>
      <c r="AE227" s="101">
        <v>0</v>
      </c>
      <c r="AF227" s="101">
        <v>0</v>
      </c>
      <c r="AG227" s="97">
        <v>1</v>
      </c>
      <c r="AH227" s="101">
        <v>0</v>
      </c>
      <c r="AI227" s="101">
        <v>0</v>
      </c>
    </row>
    <row r="228" spans="1:35" ht="18" x14ac:dyDescent="0.4">
      <c r="A228" s="96" t="s">
        <v>412</v>
      </c>
      <c r="B228" s="101">
        <v>0</v>
      </c>
      <c r="C228" s="101">
        <v>0</v>
      </c>
      <c r="D228" s="101">
        <v>0</v>
      </c>
      <c r="E228" s="97">
        <v>1</v>
      </c>
      <c r="F228" s="101">
        <v>0</v>
      </c>
      <c r="G228" s="101">
        <v>0</v>
      </c>
      <c r="H228" s="96" t="s">
        <v>412</v>
      </c>
      <c r="I228" s="101">
        <v>0</v>
      </c>
      <c r="J228" s="101">
        <v>0</v>
      </c>
      <c r="K228" s="101">
        <v>0</v>
      </c>
      <c r="L228" s="97">
        <v>1</v>
      </c>
      <c r="M228" s="101">
        <v>0</v>
      </c>
      <c r="N228" s="101">
        <v>0</v>
      </c>
      <c r="O228" s="96" t="s">
        <v>412</v>
      </c>
      <c r="P228" s="101">
        <v>0</v>
      </c>
      <c r="Q228" s="101">
        <v>0</v>
      </c>
      <c r="R228" s="101">
        <v>0</v>
      </c>
      <c r="S228" s="97">
        <v>1</v>
      </c>
      <c r="T228" s="101">
        <v>0</v>
      </c>
      <c r="U228" s="101">
        <v>0</v>
      </c>
      <c r="V228" s="96" t="s">
        <v>412</v>
      </c>
      <c r="W228" s="101">
        <v>0</v>
      </c>
      <c r="X228" s="101">
        <v>0</v>
      </c>
      <c r="Y228" s="101">
        <v>0</v>
      </c>
      <c r="Z228" s="97">
        <v>1</v>
      </c>
      <c r="AA228" s="101">
        <v>0</v>
      </c>
      <c r="AB228" s="101">
        <v>0</v>
      </c>
      <c r="AC228" s="96" t="s">
        <v>412</v>
      </c>
      <c r="AD228" s="101">
        <v>0</v>
      </c>
      <c r="AE228" s="101">
        <v>0</v>
      </c>
      <c r="AF228" s="101">
        <v>0</v>
      </c>
      <c r="AG228" s="97">
        <v>1</v>
      </c>
      <c r="AH228" s="101">
        <v>0</v>
      </c>
      <c r="AI228" s="101">
        <v>0</v>
      </c>
    </row>
    <row r="229" spans="1:35" ht="18" x14ac:dyDescent="0.4">
      <c r="A229" s="101">
        <v>0</v>
      </c>
      <c r="B229" s="101">
        <v>0</v>
      </c>
      <c r="C229" s="101">
        <v>0</v>
      </c>
      <c r="D229" s="101">
        <v>0</v>
      </c>
      <c r="E229" s="97">
        <v>1</v>
      </c>
      <c r="F229" s="101">
        <v>0</v>
      </c>
      <c r="G229" s="101">
        <v>0</v>
      </c>
      <c r="H229" s="101">
        <v>0</v>
      </c>
      <c r="I229" s="101">
        <v>0</v>
      </c>
      <c r="J229" s="101">
        <v>0</v>
      </c>
      <c r="K229" s="101">
        <v>0</v>
      </c>
      <c r="L229" s="97">
        <v>1</v>
      </c>
      <c r="M229" s="101">
        <v>0</v>
      </c>
      <c r="N229" s="101">
        <v>0</v>
      </c>
      <c r="O229" s="101">
        <v>0</v>
      </c>
      <c r="P229" s="101">
        <v>0</v>
      </c>
      <c r="Q229" s="101">
        <v>0</v>
      </c>
      <c r="R229" s="101">
        <v>0</v>
      </c>
      <c r="S229" s="97">
        <v>1</v>
      </c>
      <c r="T229" s="101">
        <v>0</v>
      </c>
      <c r="U229" s="101">
        <v>0</v>
      </c>
      <c r="V229" s="101">
        <v>0</v>
      </c>
      <c r="W229" s="101">
        <v>0</v>
      </c>
      <c r="X229" s="101">
        <v>0</v>
      </c>
      <c r="Y229" s="101">
        <v>0</v>
      </c>
      <c r="Z229" s="97">
        <v>1</v>
      </c>
      <c r="AA229" s="101">
        <v>0</v>
      </c>
      <c r="AB229" s="101">
        <v>0</v>
      </c>
      <c r="AC229" s="101">
        <v>0</v>
      </c>
      <c r="AD229" s="101">
        <v>0</v>
      </c>
      <c r="AE229" s="101">
        <v>0</v>
      </c>
      <c r="AF229" s="101">
        <v>0</v>
      </c>
      <c r="AG229" s="97">
        <v>1</v>
      </c>
      <c r="AH229" s="101">
        <v>0</v>
      </c>
      <c r="AI229" s="101">
        <v>0</v>
      </c>
    </row>
    <row r="230" spans="1:35" ht="18" x14ac:dyDescent="0.4">
      <c r="A230" s="101">
        <v>0</v>
      </c>
      <c r="B230" s="101">
        <v>0</v>
      </c>
      <c r="C230" s="101">
        <v>0</v>
      </c>
      <c r="D230" s="101">
        <v>0</v>
      </c>
      <c r="E230" s="97">
        <v>1</v>
      </c>
      <c r="F230" s="101">
        <v>0</v>
      </c>
      <c r="G230" s="101">
        <v>0</v>
      </c>
      <c r="H230" s="101">
        <v>0</v>
      </c>
      <c r="I230" s="101">
        <v>0</v>
      </c>
      <c r="J230" s="101">
        <v>0</v>
      </c>
      <c r="K230" s="101">
        <v>0</v>
      </c>
      <c r="L230" s="97">
        <v>1</v>
      </c>
      <c r="M230" s="101">
        <v>0</v>
      </c>
      <c r="N230" s="101">
        <v>0</v>
      </c>
      <c r="O230" s="101">
        <v>0</v>
      </c>
      <c r="P230" s="101">
        <v>0</v>
      </c>
      <c r="Q230" s="101">
        <v>0</v>
      </c>
      <c r="R230" s="101">
        <v>0</v>
      </c>
      <c r="S230" s="97">
        <v>1</v>
      </c>
      <c r="T230" s="101">
        <v>0</v>
      </c>
      <c r="U230" s="101">
        <v>0</v>
      </c>
      <c r="V230" s="101">
        <v>0</v>
      </c>
      <c r="W230" s="101">
        <v>0</v>
      </c>
      <c r="X230" s="101">
        <v>0</v>
      </c>
      <c r="Y230" s="101">
        <v>0</v>
      </c>
      <c r="Z230" s="97">
        <v>1</v>
      </c>
      <c r="AA230" s="101">
        <v>0</v>
      </c>
      <c r="AB230" s="101">
        <v>0</v>
      </c>
      <c r="AC230" s="101">
        <v>0</v>
      </c>
      <c r="AD230" s="101">
        <v>0</v>
      </c>
      <c r="AE230" s="101">
        <v>0</v>
      </c>
      <c r="AF230" s="101">
        <v>0</v>
      </c>
      <c r="AG230" s="97">
        <v>1</v>
      </c>
      <c r="AH230" s="101">
        <v>0</v>
      </c>
      <c r="AI230" s="101">
        <v>0</v>
      </c>
    </row>
    <row r="231" spans="1:35" ht="18" x14ac:dyDescent="0.4">
      <c r="A231" s="96" t="s">
        <v>413</v>
      </c>
      <c r="B231" s="101">
        <v>0</v>
      </c>
      <c r="C231" s="101">
        <v>0</v>
      </c>
      <c r="D231" s="101">
        <v>0</v>
      </c>
      <c r="E231" s="97">
        <v>1</v>
      </c>
      <c r="F231" s="101">
        <v>0</v>
      </c>
      <c r="G231" s="101">
        <v>0</v>
      </c>
      <c r="H231" s="96" t="s">
        <v>413</v>
      </c>
      <c r="I231" s="101">
        <v>0</v>
      </c>
      <c r="J231" s="101">
        <v>0</v>
      </c>
      <c r="K231" s="101">
        <v>0</v>
      </c>
      <c r="L231" s="97">
        <v>1</v>
      </c>
      <c r="M231" s="101">
        <v>0</v>
      </c>
      <c r="N231" s="101">
        <v>0</v>
      </c>
      <c r="O231" s="96" t="s">
        <v>413</v>
      </c>
      <c r="P231" s="101">
        <v>0</v>
      </c>
      <c r="Q231" s="101">
        <v>0</v>
      </c>
      <c r="R231" s="101">
        <v>0</v>
      </c>
      <c r="S231" s="97">
        <v>1</v>
      </c>
      <c r="T231" s="101">
        <v>0</v>
      </c>
      <c r="U231" s="101">
        <v>0</v>
      </c>
      <c r="V231" s="96" t="s">
        <v>413</v>
      </c>
      <c r="W231" s="101">
        <v>0</v>
      </c>
      <c r="X231" s="101">
        <v>0</v>
      </c>
      <c r="Y231" s="101">
        <v>0</v>
      </c>
      <c r="Z231" s="97">
        <v>1</v>
      </c>
      <c r="AA231" s="101">
        <v>0</v>
      </c>
      <c r="AB231" s="101">
        <v>0</v>
      </c>
      <c r="AC231" s="96" t="s">
        <v>413</v>
      </c>
      <c r="AD231" s="101">
        <v>0</v>
      </c>
      <c r="AE231" s="101">
        <v>0</v>
      </c>
      <c r="AF231" s="101">
        <v>0</v>
      </c>
      <c r="AG231" s="97">
        <v>1</v>
      </c>
      <c r="AH231" s="101">
        <v>0</v>
      </c>
      <c r="AI231" s="101">
        <v>0</v>
      </c>
    </row>
    <row r="232" spans="1:35" ht="36" x14ac:dyDescent="0.4">
      <c r="A232" s="96" t="s">
        <v>414</v>
      </c>
      <c r="B232" s="101">
        <v>0</v>
      </c>
      <c r="C232" s="101">
        <v>0</v>
      </c>
      <c r="D232" s="101">
        <v>0</v>
      </c>
      <c r="E232" s="97">
        <v>1</v>
      </c>
      <c r="F232" s="101">
        <v>0</v>
      </c>
      <c r="G232" s="101">
        <v>0</v>
      </c>
      <c r="H232" s="96" t="s">
        <v>414</v>
      </c>
      <c r="I232" s="101">
        <v>0</v>
      </c>
      <c r="J232" s="101">
        <v>0</v>
      </c>
      <c r="K232" s="101">
        <v>0</v>
      </c>
      <c r="L232" s="97">
        <v>1</v>
      </c>
      <c r="M232" s="101">
        <v>0</v>
      </c>
      <c r="N232" s="101">
        <v>0</v>
      </c>
      <c r="O232" s="96" t="s">
        <v>414</v>
      </c>
      <c r="P232" s="101">
        <v>0</v>
      </c>
      <c r="Q232" s="101">
        <v>0</v>
      </c>
      <c r="R232" s="101">
        <v>0</v>
      </c>
      <c r="S232" s="97">
        <v>1</v>
      </c>
      <c r="T232" s="101">
        <v>0</v>
      </c>
      <c r="U232" s="101">
        <v>0</v>
      </c>
      <c r="V232" s="96" t="s">
        <v>414</v>
      </c>
      <c r="W232" s="101">
        <v>0</v>
      </c>
      <c r="X232" s="101">
        <v>0</v>
      </c>
      <c r="Y232" s="101">
        <v>0</v>
      </c>
      <c r="Z232" s="97">
        <v>1</v>
      </c>
      <c r="AA232" s="101">
        <v>0</v>
      </c>
      <c r="AB232" s="101">
        <v>0</v>
      </c>
      <c r="AC232" s="96" t="s">
        <v>414</v>
      </c>
      <c r="AD232" s="101">
        <v>0</v>
      </c>
      <c r="AE232" s="101">
        <v>0</v>
      </c>
      <c r="AF232" s="101">
        <v>0</v>
      </c>
      <c r="AG232" s="97">
        <v>1</v>
      </c>
      <c r="AH232" s="101">
        <v>0</v>
      </c>
      <c r="AI232" s="101">
        <v>0</v>
      </c>
    </row>
    <row r="233" spans="1:35" ht="18" x14ac:dyDescent="0.4">
      <c r="A233" s="101">
        <v>0</v>
      </c>
      <c r="B233" s="101">
        <v>0</v>
      </c>
      <c r="C233" s="101">
        <v>0</v>
      </c>
      <c r="D233" s="101">
        <v>0</v>
      </c>
      <c r="E233" s="97">
        <v>1</v>
      </c>
      <c r="F233" s="101">
        <v>0</v>
      </c>
      <c r="G233" s="101">
        <v>0</v>
      </c>
      <c r="H233" s="101">
        <v>0</v>
      </c>
      <c r="I233" s="101">
        <v>0</v>
      </c>
      <c r="J233" s="101">
        <v>0</v>
      </c>
      <c r="K233" s="101">
        <v>0</v>
      </c>
      <c r="L233" s="97">
        <v>1</v>
      </c>
      <c r="M233" s="101">
        <v>0</v>
      </c>
      <c r="N233" s="101">
        <v>0</v>
      </c>
      <c r="O233" s="101">
        <v>0</v>
      </c>
      <c r="P233" s="101">
        <v>0</v>
      </c>
      <c r="Q233" s="101">
        <v>0</v>
      </c>
      <c r="R233" s="101">
        <v>0</v>
      </c>
      <c r="S233" s="97">
        <v>1</v>
      </c>
      <c r="T233" s="101">
        <v>0</v>
      </c>
      <c r="U233" s="101">
        <v>0</v>
      </c>
      <c r="V233" s="101">
        <v>0</v>
      </c>
      <c r="W233" s="101">
        <v>0</v>
      </c>
      <c r="X233" s="101">
        <v>0</v>
      </c>
      <c r="Y233" s="101">
        <v>0</v>
      </c>
      <c r="Z233" s="97">
        <v>1</v>
      </c>
      <c r="AA233" s="101">
        <v>0</v>
      </c>
      <c r="AB233" s="101">
        <v>0</v>
      </c>
      <c r="AC233" s="101">
        <v>0</v>
      </c>
      <c r="AD233" s="101">
        <v>0</v>
      </c>
      <c r="AE233" s="101">
        <v>0</v>
      </c>
      <c r="AF233" s="101">
        <v>0</v>
      </c>
      <c r="AG233" s="97">
        <v>1</v>
      </c>
      <c r="AH233" s="101">
        <v>0</v>
      </c>
      <c r="AI233" s="101">
        <v>0</v>
      </c>
    </row>
    <row r="234" spans="1:35" ht="18" x14ac:dyDescent="0.4">
      <c r="A234" s="101">
        <v>0</v>
      </c>
      <c r="B234" s="101">
        <v>0</v>
      </c>
      <c r="C234" s="101">
        <v>0</v>
      </c>
      <c r="D234" s="101">
        <v>0</v>
      </c>
      <c r="E234" s="97">
        <v>1</v>
      </c>
      <c r="F234" s="101">
        <v>0</v>
      </c>
      <c r="G234" s="101">
        <v>0</v>
      </c>
      <c r="H234" s="101">
        <v>0</v>
      </c>
      <c r="I234" s="101">
        <v>0</v>
      </c>
      <c r="J234" s="101">
        <v>0</v>
      </c>
      <c r="K234" s="101">
        <v>0</v>
      </c>
      <c r="L234" s="97">
        <v>1</v>
      </c>
      <c r="M234" s="101">
        <v>0</v>
      </c>
      <c r="N234" s="101">
        <v>0</v>
      </c>
      <c r="O234" s="101">
        <v>0</v>
      </c>
      <c r="P234" s="101">
        <v>0</v>
      </c>
      <c r="Q234" s="101">
        <v>0</v>
      </c>
      <c r="R234" s="101">
        <v>0</v>
      </c>
      <c r="S234" s="97">
        <v>1</v>
      </c>
      <c r="T234" s="101">
        <v>0</v>
      </c>
      <c r="U234" s="101">
        <v>0</v>
      </c>
      <c r="V234" s="101">
        <v>0</v>
      </c>
      <c r="W234" s="101">
        <v>0</v>
      </c>
      <c r="X234" s="101">
        <v>0</v>
      </c>
      <c r="Y234" s="101">
        <v>0</v>
      </c>
      <c r="Z234" s="97">
        <v>1</v>
      </c>
      <c r="AA234" s="101">
        <v>0</v>
      </c>
      <c r="AB234" s="101">
        <v>0</v>
      </c>
      <c r="AC234" s="101">
        <v>0</v>
      </c>
      <c r="AD234" s="101">
        <v>0</v>
      </c>
      <c r="AE234" s="101">
        <v>0</v>
      </c>
      <c r="AF234" s="101">
        <v>0</v>
      </c>
      <c r="AG234" s="97">
        <v>1</v>
      </c>
      <c r="AH234" s="101">
        <v>0</v>
      </c>
      <c r="AI234" s="101">
        <v>0</v>
      </c>
    </row>
    <row r="235" spans="1:35" ht="18" x14ac:dyDescent="0.4">
      <c r="A235" s="96" t="s">
        <v>415</v>
      </c>
      <c r="B235" s="101">
        <v>0</v>
      </c>
      <c r="C235" s="101">
        <v>0</v>
      </c>
      <c r="D235" s="101">
        <v>0</v>
      </c>
      <c r="E235" s="97">
        <v>1</v>
      </c>
      <c r="F235" s="101">
        <v>0</v>
      </c>
      <c r="G235" s="101">
        <v>0</v>
      </c>
      <c r="H235" s="96" t="s">
        <v>415</v>
      </c>
      <c r="I235" s="101">
        <v>0</v>
      </c>
      <c r="J235" s="101">
        <v>0</v>
      </c>
      <c r="K235" s="101">
        <v>0</v>
      </c>
      <c r="L235" s="97">
        <v>1</v>
      </c>
      <c r="M235" s="101">
        <v>0</v>
      </c>
      <c r="N235" s="101">
        <v>0</v>
      </c>
      <c r="O235" s="96" t="s">
        <v>415</v>
      </c>
      <c r="P235" s="101">
        <v>0</v>
      </c>
      <c r="Q235" s="101">
        <v>0</v>
      </c>
      <c r="R235" s="101">
        <v>0</v>
      </c>
      <c r="S235" s="97">
        <v>1</v>
      </c>
      <c r="T235" s="101">
        <v>0</v>
      </c>
      <c r="U235" s="101">
        <v>0</v>
      </c>
      <c r="V235" s="96" t="s">
        <v>415</v>
      </c>
      <c r="W235" s="101">
        <v>0</v>
      </c>
      <c r="X235" s="101">
        <v>0</v>
      </c>
      <c r="Y235" s="101">
        <v>0</v>
      </c>
      <c r="Z235" s="97">
        <v>1</v>
      </c>
      <c r="AA235" s="101">
        <v>0</v>
      </c>
      <c r="AB235" s="101">
        <v>0</v>
      </c>
      <c r="AC235" s="96" t="s">
        <v>415</v>
      </c>
      <c r="AD235" s="101">
        <v>0</v>
      </c>
      <c r="AE235" s="101">
        <v>0</v>
      </c>
      <c r="AF235" s="101">
        <v>0</v>
      </c>
      <c r="AG235" s="97">
        <v>1</v>
      </c>
      <c r="AH235" s="101">
        <v>0</v>
      </c>
      <c r="AI235" s="101">
        <v>0</v>
      </c>
    </row>
    <row r="236" spans="1:35" ht="36" x14ac:dyDescent="0.4">
      <c r="A236" s="96" t="s">
        <v>416</v>
      </c>
      <c r="B236" s="101">
        <v>0</v>
      </c>
      <c r="C236" s="101">
        <v>0</v>
      </c>
      <c r="D236" s="101">
        <v>0</v>
      </c>
      <c r="E236" s="97">
        <v>1</v>
      </c>
      <c r="F236" s="101">
        <v>0</v>
      </c>
      <c r="G236" s="101">
        <v>0</v>
      </c>
      <c r="H236" s="96" t="s">
        <v>416</v>
      </c>
      <c r="I236" s="101">
        <v>0</v>
      </c>
      <c r="J236" s="101">
        <v>0</v>
      </c>
      <c r="K236" s="101">
        <v>0</v>
      </c>
      <c r="L236" s="97">
        <v>1</v>
      </c>
      <c r="M236" s="101">
        <v>0</v>
      </c>
      <c r="N236" s="101">
        <v>0</v>
      </c>
      <c r="O236" s="96" t="s">
        <v>416</v>
      </c>
      <c r="P236" s="101">
        <v>0</v>
      </c>
      <c r="Q236" s="101">
        <v>0</v>
      </c>
      <c r="R236" s="101">
        <v>0</v>
      </c>
      <c r="S236" s="97">
        <v>1</v>
      </c>
      <c r="T236" s="101">
        <v>0</v>
      </c>
      <c r="U236" s="101">
        <v>0</v>
      </c>
      <c r="V236" s="96" t="s">
        <v>416</v>
      </c>
      <c r="W236" s="101">
        <v>0</v>
      </c>
      <c r="X236" s="101">
        <v>0</v>
      </c>
      <c r="Y236" s="101">
        <v>0</v>
      </c>
      <c r="Z236" s="97">
        <v>1</v>
      </c>
      <c r="AA236" s="101">
        <v>0</v>
      </c>
      <c r="AB236" s="101">
        <v>0</v>
      </c>
      <c r="AC236" s="96" t="s">
        <v>416</v>
      </c>
      <c r="AD236" s="101">
        <v>0</v>
      </c>
      <c r="AE236" s="101">
        <v>0</v>
      </c>
      <c r="AF236" s="101">
        <v>0</v>
      </c>
      <c r="AG236" s="97">
        <v>1</v>
      </c>
      <c r="AH236" s="101">
        <v>0</v>
      </c>
      <c r="AI236" s="101">
        <v>0</v>
      </c>
    </row>
  </sheetData>
  <mergeCells count="2">
    <mergeCell ref="B2:F2"/>
    <mergeCell ref="B3:F3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81514-583E-492C-8225-CA164F665ACF}">
  <dimension ref="A2:AI199"/>
  <sheetViews>
    <sheetView workbookViewId="0">
      <selection activeCell="B6" sqref="B6"/>
    </sheetView>
  </sheetViews>
  <sheetFormatPr defaultRowHeight="12.5" x14ac:dyDescent="0.25"/>
  <cols>
    <col min="1" max="1" width="25.6328125" style="32" customWidth="1"/>
    <col min="2" max="5" width="9.6328125" style="32" customWidth="1"/>
    <col min="6" max="7" width="8.7265625" style="32"/>
    <col min="8" max="8" width="25.6328125" style="32" customWidth="1"/>
    <col min="9" max="12" width="9.6328125" style="32" customWidth="1"/>
    <col min="13" max="14" width="8.7265625" style="32"/>
    <col min="15" max="15" width="25.6328125" style="32" customWidth="1"/>
    <col min="16" max="19" width="9.6328125" style="32" customWidth="1"/>
    <col min="20" max="21" width="8.7265625" style="32"/>
    <col min="22" max="22" width="25.6328125" style="32" customWidth="1"/>
    <col min="23" max="26" width="9.6328125" style="32" customWidth="1"/>
    <col min="27" max="28" width="8.7265625" style="32"/>
    <col min="29" max="29" width="25.6328125" style="32" customWidth="1"/>
    <col min="30" max="33" width="9.6328125" style="32" customWidth="1"/>
    <col min="34" max="16384" width="8.7265625" style="32"/>
  </cols>
  <sheetData>
    <row r="2" spans="1:35" x14ac:dyDescent="0.25">
      <c r="A2" s="226" t="s">
        <v>203</v>
      </c>
      <c r="B2" s="271" t="s">
        <v>846</v>
      </c>
      <c r="C2" s="272"/>
      <c r="D2" s="272"/>
      <c r="E2" s="272"/>
      <c r="F2" s="272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  <c r="AI2" s="227"/>
    </row>
    <row r="3" spans="1:35" x14ac:dyDescent="0.25">
      <c r="A3" s="226" t="s">
        <v>204</v>
      </c>
      <c r="B3" s="273" t="s">
        <v>901</v>
      </c>
      <c r="C3" s="274"/>
      <c r="D3" s="274"/>
      <c r="E3" s="274"/>
      <c r="F3" s="275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227"/>
      <c r="AF3" s="227"/>
      <c r="AG3" s="227"/>
      <c r="AH3" s="227"/>
      <c r="AI3" s="227"/>
    </row>
    <row r="4" spans="1:35" ht="13" x14ac:dyDescent="0.3">
      <c r="A4" s="228" t="s">
        <v>1</v>
      </c>
      <c r="B4" s="227"/>
      <c r="C4" s="227"/>
      <c r="D4" s="227"/>
      <c r="E4" s="227"/>
      <c r="F4" s="227"/>
      <c r="G4" s="227"/>
      <c r="H4" s="228" t="s">
        <v>2</v>
      </c>
      <c r="I4" s="227"/>
      <c r="J4" s="227"/>
      <c r="K4" s="227"/>
      <c r="L4" s="227"/>
      <c r="M4" s="227"/>
      <c r="N4" s="227"/>
      <c r="O4" s="228" t="s">
        <v>3</v>
      </c>
      <c r="P4" s="227"/>
      <c r="Q4" s="227"/>
      <c r="R4" s="227"/>
      <c r="S4" s="227"/>
      <c r="T4" s="227"/>
      <c r="U4" s="227"/>
      <c r="V4" s="228" t="s">
        <v>206</v>
      </c>
      <c r="W4" s="227"/>
      <c r="X4" s="227"/>
      <c r="Y4" s="227"/>
      <c r="Z4" s="227"/>
      <c r="AA4" s="227"/>
      <c r="AB4" s="227"/>
      <c r="AC4" s="228" t="s">
        <v>5</v>
      </c>
      <c r="AD4" s="227"/>
      <c r="AE4" s="227"/>
      <c r="AF4" s="227"/>
      <c r="AG4" s="227"/>
      <c r="AH4" s="227"/>
      <c r="AI4" s="227"/>
    </row>
    <row r="5" spans="1:35" ht="37.5" x14ac:dyDescent="0.25">
      <c r="A5" s="226" t="s">
        <v>207</v>
      </c>
      <c r="B5" s="226" t="s">
        <v>208</v>
      </c>
      <c r="C5" s="226" t="s">
        <v>209</v>
      </c>
      <c r="D5" s="226" t="s">
        <v>210</v>
      </c>
      <c r="E5" s="226" t="s">
        <v>211</v>
      </c>
      <c r="F5" s="226" t="s">
        <v>212</v>
      </c>
      <c r="G5" s="226" t="s">
        <v>213</v>
      </c>
      <c r="H5" s="226" t="s">
        <v>207</v>
      </c>
      <c r="I5" s="226" t="s">
        <v>208</v>
      </c>
      <c r="J5" s="226" t="s">
        <v>209</v>
      </c>
      <c r="K5" s="226" t="s">
        <v>210</v>
      </c>
      <c r="L5" s="226" t="s">
        <v>211</v>
      </c>
      <c r="M5" s="226" t="s">
        <v>212</v>
      </c>
      <c r="N5" s="226" t="s">
        <v>213</v>
      </c>
      <c r="O5" s="226" t="s">
        <v>207</v>
      </c>
      <c r="P5" s="226" t="s">
        <v>208</v>
      </c>
      <c r="Q5" s="226" t="s">
        <v>209</v>
      </c>
      <c r="R5" s="226" t="s">
        <v>210</v>
      </c>
      <c r="S5" s="226" t="s">
        <v>211</v>
      </c>
      <c r="T5" s="226" t="s">
        <v>212</v>
      </c>
      <c r="U5" s="226" t="s">
        <v>213</v>
      </c>
      <c r="V5" s="226" t="s">
        <v>207</v>
      </c>
      <c r="W5" s="226" t="s">
        <v>208</v>
      </c>
      <c r="X5" s="226" t="s">
        <v>209</v>
      </c>
      <c r="Y5" s="226" t="s">
        <v>210</v>
      </c>
      <c r="Z5" s="226" t="s">
        <v>211</v>
      </c>
      <c r="AA5" s="226" t="s">
        <v>212</v>
      </c>
      <c r="AB5" s="226" t="s">
        <v>213</v>
      </c>
      <c r="AC5" s="226" t="s">
        <v>207</v>
      </c>
      <c r="AD5" s="226" t="s">
        <v>208</v>
      </c>
      <c r="AE5" s="226" t="s">
        <v>209</v>
      </c>
      <c r="AF5" s="226" t="s">
        <v>210</v>
      </c>
      <c r="AG5" s="226" t="s">
        <v>211</v>
      </c>
      <c r="AH5" s="226" t="s">
        <v>212</v>
      </c>
      <c r="AI5" s="226" t="s">
        <v>213</v>
      </c>
    </row>
    <row r="6" spans="1:35" ht="13" x14ac:dyDescent="0.3">
      <c r="A6" s="228" t="s">
        <v>214</v>
      </c>
      <c r="B6" s="229">
        <f>-5531.00743800236+18135.9883491292</f>
        <v>12604.980911126839</v>
      </c>
      <c r="C6" s="229">
        <v>13221.914103093619</v>
      </c>
      <c r="D6" s="230">
        <f>-5531.00743800236+4914.07424603562</f>
        <v>-616.9331919667402</v>
      </c>
      <c r="E6" s="231"/>
      <c r="F6" s="231"/>
      <c r="G6" s="232">
        <v>0.27095706897449334</v>
      </c>
      <c r="H6" s="228" t="s">
        <v>214</v>
      </c>
      <c r="I6" s="233">
        <v>88.369267170304113</v>
      </c>
      <c r="J6" s="233">
        <v>60.768219509965135</v>
      </c>
      <c r="K6" s="233">
        <v>27.601047660338974</v>
      </c>
      <c r="L6" s="231"/>
      <c r="M6" s="231"/>
      <c r="N6" s="232">
        <v>0.31233763212211085</v>
      </c>
      <c r="O6" s="228" t="s">
        <v>214</v>
      </c>
      <c r="P6" s="233">
        <v>12.06077214039721</v>
      </c>
      <c r="Q6" s="234">
        <v>1.6615811723861171</v>
      </c>
      <c r="R6" s="233">
        <v>10.399190968011094</v>
      </c>
      <c r="S6" s="231"/>
      <c r="T6" s="231"/>
      <c r="U6" s="232">
        <v>0.86223260392917145</v>
      </c>
      <c r="V6" s="228" t="s">
        <v>214</v>
      </c>
      <c r="W6" s="229">
        <v>7.2555514953342675E-5</v>
      </c>
      <c r="X6" s="229">
        <v>7.2555514953342675E-5</v>
      </c>
      <c r="Y6" s="235">
        <v>0</v>
      </c>
      <c r="Z6" s="231"/>
      <c r="AA6" s="231"/>
      <c r="AB6" s="235">
        <v>0</v>
      </c>
      <c r="AC6" s="228" t="s">
        <v>214</v>
      </c>
      <c r="AD6" s="230">
        <v>2369.9724877933404</v>
      </c>
      <c r="AE6" s="236">
        <v>857.0071643389723</v>
      </c>
      <c r="AF6" s="237">
        <v>1512.965323454368</v>
      </c>
      <c r="AG6" s="227"/>
      <c r="AH6" s="227"/>
      <c r="AI6" s="238">
        <v>0.63838940377872355</v>
      </c>
    </row>
    <row r="7" spans="1:35" x14ac:dyDescent="0.25">
      <c r="A7" s="226" t="s">
        <v>215</v>
      </c>
      <c r="B7" s="239">
        <v>16927.096954851077</v>
      </c>
      <c r="C7" s="239">
        <v>12459.01086711971</v>
      </c>
      <c r="D7" s="237">
        <f>-5531.00743800236+4468.08608773136</f>
        <v>-1062.9213502709999</v>
      </c>
      <c r="E7" s="238">
        <v>0.93334295484722185</v>
      </c>
      <c r="F7" s="238">
        <v>0.26396056569232745</v>
      </c>
      <c r="G7" s="238">
        <v>0.24636573434642112</v>
      </c>
      <c r="H7" s="226" t="s">
        <v>216</v>
      </c>
      <c r="I7" s="246">
        <v>38.198554514836637</v>
      </c>
      <c r="J7" s="246">
        <v>36.394239232811358</v>
      </c>
      <c r="K7" s="241">
        <v>1.8043152820252799</v>
      </c>
      <c r="L7" s="238">
        <v>0.4322606233818922</v>
      </c>
      <c r="M7" s="240">
        <v>4.7235171721601896E-2</v>
      </c>
      <c r="N7" s="240">
        <v>2.0417904773930361E-2</v>
      </c>
      <c r="O7" s="226" t="s">
        <v>627</v>
      </c>
      <c r="P7" s="241">
        <v>5.3787560504616456</v>
      </c>
      <c r="Q7" s="247">
        <v>0</v>
      </c>
      <c r="R7" s="241">
        <v>5.3787560504616456</v>
      </c>
      <c r="S7" s="238">
        <v>0.44597111924912802</v>
      </c>
      <c r="T7" s="241">
        <v>1</v>
      </c>
      <c r="U7" s="238">
        <v>0.44597111924912802</v>
      </c>
      <c r="V7" s="226" t="s">
        <v>218</v>
      </c>
      <c r="W7" s="239">
        <v>5.304298756709025E-5</v>
      </c>
      <c r="X7" s="239">
        <v>5.304298756709025E-5</v>
      </c>
      <c r="Y7" s="247">
        <v>0</v>
      </c>
      <c r="Z7" s="238">
        <v>0.73106761906658524</v>
      </c>
      <c r="AA7" s="247">
        <v>0</v>
      </c>
      <c r="AB7" s="247">
        <v>0</v>
      </c>
      <c r="AC7" s="226" t="s">
        <v>225</v>
      </c>
      <c r="AD7" s="237">
        <v>1209.0446063096895</v>
      </c>
      <c r="AE7" s="247">
        <v>0</v>
      </c>
      <c r="AF7" s="237">
        <v>1209.0446063096895</v>
      </c>
      <c r="AG7" s="238">
        <v>0.51015132561113385</v>
      </c>
      <c r="AH7" s="241">
        <v>1</v>
      </c>
      <c r="AI7" s="238">
        <v>0.51015132561113385</v>
      </c>
    </row>
    <row r="8" spans="1:35" x14ac:dyDescent="0.25">
      <c r="A8" s="226" t="s">
        <v>223</v>
      </c>
      <c r="B8" s="237">
        <v>1020.4783901530855</v>
      </c>
      <c r="C8" s="236">
        <v>757.62803368490711</v>
      </c>
      <c r="D8" s="236">
        <v>262.8503564681784</v>
      </c>
      <c r="E8" s="238">
        <v>0.98961109808310366</v>
      </c>
      <c r="F8" s="238">
        <v>0.25757562237917386</v>
      </c>
      <c r="G8" s="240">
        <v>1.4493302014102726E-2</v>
      </c>
      <c r="H8" s="226" t="s">
        <v>219</v>
      </c>
      <c r="I8" s="246">
        <v>28.398044575242835</v>
      </c>
      <c r="J8" s="246">
        <v>22.682612469263709</v>
      </c>
      <c r="K8" s="241">
        <v>5.7154321059791284</v>
      </c>
      <c r="L8" s="238">
        <v>0.75361719320061094</v>
      </c>
      <c r="M8" s="238">
        <v>0.20126146681809887</v>
      </c>
      <c r="N8" s="240">
        <v>6.4676694613348115E-2</v>
      </c>
      <c r="O8" s="226" t="s">
        <v>871</v>
      </c>
      <c r="P8" s="241">
        <v>2.9481251295459745</v>
      </c>
      <c r="Q8" s="247">
        <v>0</v>
      </c>
      <c r="R8" s="241">
        <v>2.9481251295459745</v>
      </c>
      <c r="S8" s="238">
        <v>0.69041028908231916</v>
      </c>
      <c r="T8" s="241">
        <v>1</v>
      </c>
      <c r="U8" s="238">
        <v>0.24443916983319119</v>
      </c>
      <c r="V8" s="226" t="s">
        <v>224</v>
      </c>
      <c r="W8" s="239">
        <v>7.1479418014972093E-6</v>
      </c>
      <c r="X8" s="239">
        <v>7.1479418014972093E-6</v>
      </c>
      <c r="Y8" s="247">
        <v>0</v>
      </c>
      <c r="Z8" s="238">
        <v>0.82958448309950872</v>
      </c>
      <c r="AA8" s="247">
        <v>0</v>
      </c>
      <c r="AB8" s="247">
        <v>0</v>
      </c>
      <c r="AC8" s="226" t="s">
        <v>219</v>
      </c>
      <c r="AD8" s="237">
        <v>1005.8420953124913</v>
      </c>
      <c r="AE8" s="236">
        <v>803.4048398225093</v>
      </c>
      <c r="AF8" s="236">
        <v>202.43725548998199</v>
      </c>
      <c r="AG8" s="238">
        <v>0.93456219978504529</v>
      </c>
      <c r="AH8" s="238">
        <v>0.20126146681809884</v>
      </c>
      <c r="AI8" s="240">
        <v>8.5417555069793011E-2</v>
      </c>
    </row>
    <row r="9" spans="1:35" x14ac:dyDescent="0.25">
      <c r="A9" s="226" t="s">
        <v>231</v>
      </c>
      <c r="B9" s="236">
        <v>188.25215582746745</v>
      </c>
      <c r="C9" s="241">
        <v>5.1143539913893585</v>
      </c>
      <c r="D9" s="236">
        <v>183.13780183607807</v>
      </c>
      <c r="E9" s="238">
        <v>0.99999113098803794</v>
      </c>
      <c r="F9" s="238">
        <v>0.97283242803297998</v>
      </c>
      <c r="G9" s="240">
        <v>1.0098032613969505E-2</v>
      </c>
      <c r="H9" s="226" t="s">
        <v>232</v>
      </c>
      <c r="I9" s="246">
        <v>10.082946272117152</v>
      </c>
      <c r="J9" s="238">
        <v>0.22631788046260409</v>
      </c>
      <c r="K9" s="241">
        <v>9.8566283916545494</v>
      </c>
      <c r="L9" s="238">
        <v>0.86771733904300463</v>
      </c>
      <c r="M9" s="238">
        <v>0.97755438992187726</v>
      </c>
      <c r="N9" s="238">
        <v>0.11153909845895839</v>
      </c>
      <c r="O9" s="226" t="s">
        <v>219</v>
      </c>
      <c r="P9" s="241">
        <v>1.7967848489107219</v>
      </c>
      <c r="Q9" s="241">
        <v>1.4351612946624139</v>
      </c>
      <c r="R9" s="238">
        <v>0.36162355424830805</v>
      </c>
      <c r="S9" s="238">
        <v>0.83938788587253155</v>
      </c>
      <c r="T9" s="238">
        <v>0.20126146681809887</v>
      </c>
      <c r="U9" s="240">
        <v>2.9983449653033435E-2</v>
      </c>
      <c r="V9" s="226" t="s">
        <v>234</v>
      </c>
      <c r="W9" s="239">
        <v>3.6817022710346078E-6</v>
      </c>
      <c r="X9" s="239">
        <v>3.6817022710346078E-6</v>
      </c>
      <c r="Y9" s="247">
        <v>0</v>
      </c>
      <c r="Z9" s="238">
        <v>0.88032772809476711</v>
      </c>
      <c r="AA9" s="247">
        <v>0</v>
      </c>
      <c r="AB9" s="247">
        <v>0</v>
      </c>
      <c r="AC9" s="226" t="s">
        <v>246</v>
      </c>
      <c r="AD9" s="246">
        <v>54.815613994631349</v>
      </c>
      <c r="AE9" s="246">
        <v>29.678993539697792</v>
      </c>
      <c r="AF9" s="246">
        <v>25.13662045493356</v>
      </c>
      <c r="AG9" s="238">
        <v>0.95769141933377921</v>
      </c>
      <c r="AH9" s="238">
        <v>0.45856679553740737</v>
      </c>
      <c r="AI9" s="240">
        <v>1.0606292091744084E-2</v>
      </c>
    </row>
    <row r="10" spans="1:35" x14ac:dyDescent="0.25">
      <c r="A10" s="242" t="s">
        <v>239</v>
      </c>
      <c r="B10" s="244">
        <v>0.13098383363474908</v>
      </c>
      <c r="C10" s="244">
        <v>0.13098383363474908</v>
      </c>
      <c r="D10" s="243">
        <v>0</v>
      </c>
      <c r="E10" s="244">
        <v>0.99999835330375153</v>
      </c>
      <c r="F10" s="243">
        <v>0</v>
      </c>
      <c r="G10" s="243">
        <v>0</v>
      </c>
      <c r="H10" s="226" t="s">
        <v>240</v>
      </c>
      <c r="I10" s="241">
        <v>4.179228493003512</v>
      </c>
      <c r="J10" s="240">
        <v>8.5759124089767214E-2</v>
      </c>
      <c r="K10" s="241">
        <v>4.0934693689137447</v>
      </c>
      <c r="L10" s="238">
        <v>0.91501012110205859</v>
      </c>
      <c r="M10" s="238">
        <v>0.97947967567857619</v>
      </c>
      <c r="N10" s="240">
        <v>4.6322318833139843E-2</v>
      </c>
      <c r="O10" s="226" t="s">
        <v>232</v>
      </c>
      <c r="P10" s="238">
        <v>0.63608373823036934</v>
      </c>
      <c r="Q10" s="240">
        <v>1.4277287565353642E-2</v>
      </c>
      <c r="R10" s="238">
        <v>0.62180645066501572</v>
      </c>
      <c r="S10" s="238">
        <v>0.89212777108268526</v>
      </c>
      <c r="T10" s="238">
        <v>0.97755438992187715</v>
      </c>
      <c r="U10" s="240">
        <v>5.1556106311161691E-2</v>
      </c>
      <c r="V10" s="226" t="s">
        <v>239</v>
      </c>
      <c r="W10" s="239">
        <v>3.6183379457113006E-6</v>
      </c>
      <c r="X10" s="239">
        <v>3.6183379457113006E-6</v>
      </c>
      <c r="Y10" s="247">
        <v>0</v>
      </c>
      <c r="Z10" s="238">
        <v>0.93019765111906239</v>
      </c>
      <c r="AA10" s="247">
        <v>0</v>
      </c>
      <c r="AB10" s="247">
        <v>0</v>
      </c>
      <c r="AC10" s="226" t="s">
        <v>295</v>
      </c>
      <c r="AD10" s="246">
        <v>34.376946863868888</v>
      </c>
      <c r="AE10" s="247">
        <v>0</v>
      </c>
      <c r="AF10" s="246">
        <v>34.376946863868888</v>
      </c>
      <c r="AG10" s="238">
        <v>0.97219662858870903</v>
      </c>
      <c r="AH10" s="241">
        <v>1</v>
      </c>
      <c r="AI10" s="240">
        <v>1.4505209254929768E-2</v>
      </c>
    </row>
    <row r="11" spans="1:35" x14ac:dyDescent="0.25">
      <c r="A11" s="242" t="s">
        <v>245</v>
      </c>
      <c r="B11" s="245">
        <v>8.0179977189393584E-3</v>
      </c>
      <c r="C11" s="245">
        <v>8.0179977189393584E-3</v>
      </c>
      <c r="D11" s="243">
        <v>0</v>
      </c>
      <c r="E11" s="244">
        <v>0.99999879540801218</v>
      </c>
      <c r="F11" s="243">
        <v>0</v>
      </c>
      <c r="G11" s="243">
        <v>0</v>
      </c>
      <c r="H11" s="226" t="s">
        <v>251</v>
      </c>
      <c r="I11" s="241">
        <v>3.0886152</v>
      </c>
      <c r="J11" s="247">
        <v>0</v>
      </c>
      <c r="K11" s="241">
        <v>3.0886152</v>
      </c>
      <c r="L11" s="238">
        <v>0.949961358097695</v>
      </c>
      <c r="M11" s="241">
        <v>1</v>
      </c>
      <c r="N11" s="240">
        <v>3.4951236995636285E-2</v>
      </c>
      <c r="O11" s="226" t="s">
        <v>622</v>
      </c>
      <c r="P11" s="238">
        <v>0.60979439739105534</v>
      </c>
      <c r="Q11" s="247">
        <v>0</v>
      </c>
      <c r="R11" s="238">
        <v>0.60979439739105534</v>
      </c>
      <c r="S11" s="238">
        <v>0.94268791684222308</v>
      </c>
      <c r="T11" s="241">
        <v>1</v>
      </c>
      <c r="U11" s="240">
        <v>5.0560145759537774E-2</v>
      </c>
      <c r="V11" s="226" t="s">
        <v>247</v>
      </c>
      <c r="W11" s="239">
        <v>2.8459441796306724E-6</v>
      </c>
      <c r="X11" s="239">
        <v>2.8459441796306724E-6</v>
      </c>
      <c r="Y11" s="247">
        <v>0</v>
      </c>
      <c r="Z11" s="238">
        <v>0.96942201857701193</v>
      </c>
      <c r="AA11" s="247">
        <v>0</v>
      </c>
      <c r="AB11" s="247">
        <v>0</v>
      </c>
      <c r="AC11" s="226" t="s">
        <v>252</v>
      </c>
      <c r="AD11" s="246">
        <v>28.651341398766352</v>
      </c>
      <c r="AE11" s="241">
        <v>2.3692906488171896</v>
      </c>
      <c r="AF11" s="246">
        <v>26.282050749949164</v>
      </c>
      <c r="AG11" s="238">
        <v>0.98428594251380164</v>
      </c>
      <c r="AH11" s="238">
        <v>0.91730611785878891</v>
      </c>
      <c r="AI11" s="240">
        <v>1.1089601624202878E-2</v>
      </c>
    </row>
    <row r="12" spans="1:35" x14ac:dyDescent="0.25">
      <c r="A12" s="242" t="s">
        <v>247</v>
      </c>
      <c r="B12" s="245">
        <v>5.4579751390177273E-3</v>
      </c>
      <c r="C12" s="245">
        <v>5.4579751390177273E-3</v>
      </c>
      <c r="D12" s="243">
        <v>0</v>
      </c>
      <c r="E12" s="244">
        <v>0.99999909635522455</v>
      </c>
      <c r="F12" s="243">
        <v>0</v>
      </c>
      <c r="G12" s="243">
        <v>0</v>
      </c>
      <c r="H12" s="226" t="s">
        <v>246</v>
      </c>
      <c r="I12" s="241">
        <v>2.3656399731071622</v>
      </c>
      <c r="J12" s="241">
        <v>1.2808360312442124</v>
      </c>
      <c r="K12" s="241">
        <v>1.08480394186295</v>
      </c>
      <c r="L12" s="238">
        <v>0.97673129801977376</v>
      </c>
      <c r="M12" s="238">
        <v>0.45856679553740742</v>
      </c>
      <c r="N12" s="240">
        <v>1.2275805566796541E-2</v>
      </c>
      <c r="O12" s="226" t="s">
        <v>288</v>
      </c>
      <c r="P12" s="238">
        <v>0.2297162341788142</v>
      </c>
      <c r="Q12" s="247">
        <v>0</v>
      </c>
      <c r="R12" s="238">
        <v>0.2297162341788142</v>
      </c>
      <c r="S12" s="238">
        <v>0.96173447799972867</v>
      </c>
      <c r="T12" s="241">
        <v>1</v>
      </c>
      <c r="U12" s="240">
        <v>1.9046561157505519E-2</v>
      </c>
      <c r="V12" s="226" t="s">
        <v>245</v>
      </c>
      <c r="W12" s="239">
        <v>1.3079931026002215E-6</v>
      </c>
      <c r="X12" s="239">
        <v>1.3079931026002215E-6</v>
      </c>
      <c r="Y12" s="247">
        <v>0</v>
      </c>
      <c r="Z12" s="238">
        <v>0.98744949868574428</v>
      </c>
      <c r="AA12" s="247">
        <v>0</v>
      </c>
      <c r="AB12" s="247">
        <v>0</v>
      </c>
      <c r="AC12" s="226" t="s">
        <v>274</v>
      </c>
      <c r="AD12" s="246">
        <v>17.911355305149844</v>
      </c>
      <c r="AE12" s="246">
        <v>14.623391958672293</v>
      </c>
      <c r="AF12" s="241">
        <v>3.2879633464775471</v>
      </c>
      <c r="AG12" s="238">
        <v>0.9918435641306782</v>
      </c>
      <c r="AH12" s="238">
        <v>0.18356865186701965</v>
      </c>
      <c r="AI12" s="239">
        <v>1.3873424115310889E-3</v>
      </c>
    </row>
    <row r="13" spans="1:35" x14ac:dyDescent="0.25">
      <c r="A13" s="242" t="s">
        <v>224</v>
      </c>
      <c r="B13" s="245">
        <v>4.6461621709731858E-3</v>
      </c>
      <c r="C13" s="245">
        <v>4.6461621709731858E-3</v>
      </c>
      <c r="D13" s="243">
        <v>0</v>
      </c>
      <c r="E13" s="244">
        <v>0.99999935253989347</v>
      </c>
      <c r="F13" s="243">
        <v>0</v>
      </c>
      <c r="G13" s="243">
        <v>0</v>
      </c>
      <c r="H13" s="226" t="s">
        <v>252</v>
      </c>
      <c r="I13" s="241">
        <v>1.1905931798600888</v>
      </c>
      <c r="J13" s="240">
        <v>9.8454772093480039E-2</v>
      </c>
      <c r="K13" s="241">
        <v>1.0921384077666088</v>
      </c>
      <c r="L13" s="238">
        <v>0.99020423061256746</v>
      </c>
      <c r="M13" s="238">
        <v>0.91730611785878879</v>
      </c>
      <c r="N13" s="240">
        <v>1.2358803492868779E-2</v>
      </c>
      <c r="O13" s="226" t="s">
        <v>246</v>
      </c>
      <c r="P13" s="238">
        <v>0.15162204612681232</v>
      </c>
      <c r="Q13" s="240">
        <v>8.2093210301615024E-2</v>
      </c>
      <c r="R13" s="240">
        <v>6.9528835825197297E-2</v>
      </c>
      <c r="S13" s="238">
        <v>0.97430598207606867</v>
      </c>
      <c r="T13" s="238">
        <v>0.45856679553740737</v>
      </c>
      <c r="U13" s="239">
        <v>5.7648743393727215E-3</v>
      </c>
      <c r="V13" s="242" t="s">
        <v>259</v>
      </c>
      <c r="W13" s="245">
        <v>4.6047748943825755E-7</v>
      </c>
      <c r="X13" s="245">
        <v>4.6047748943825755E-7</v>
      </c>
      <c r="Y13" s="243">
        <v>0</v>
      </c>
      <c r="Z13" s="244">
        <v>0.99379605262770676</v>
      </c>
      <c r="AA13" s="243">
        <v>0</v>
      </c>
      <c r="AB13" s="243">
        <v>0</v>
      </c>
      <c r="AC13" s="242" t="s">
        <v>269</v>
      </c>
      <c r="AD13" s="249">
        <v>5.261813910191802</v>
      </c>
      <c r="AE13" s="249">
        <v>1.1150717592496022</v>
      </c>
      <c r="AF13" s="249">
        <v>4.1467421509422007</v>
      </c>
      <c r="AG13" s="244">
        <v>0.99406376454958312</v>
      </c>
      <c r="AH13" s="244">
        <v>0.78808225104848773</v>
      </c>
      <c r="AI13" s="245">
        <v>1.7497005439093491E-3</v>
      </c>
    </row>
    <row r="14" spans="1:35" x14ac:dyDescent="0.25">
      <c r="A14" s="242" t="s">
        <v>259</v>
      </c>
      <c r="B14" s="245">
        <v>4.6047748943825757E-3</v>
      </c>
      <c r="C14" s="245">
        <v>4.6047748943825757E-3</v>
      </c>
      <c r="D14" s="243">
        <v>0</v>
      </c>
      <c r="E14" s="244">
        <v>0.99999960644250996</v>
      </c>
      <c r="F14" s="243">
        <v>0</v>
      </c>
      <c r="G14" s="243">
        <v>0</v>
      </c>
      <c r="H14" s="226" t="s">
        <v>263</v>
      </c>
      <c r="I14" s="238">
        <v>0.86563919240180265</v>
      </c>
      <c r="J14" s="247">
        <v>0</v>
      </c>
      <c r="K14" s="238">
        <v>0.86563919240180265</v>
      </c>
      <c r="L14" s="238">
        <v>0.99999993470880666</v>
      </c>
      <c r="M14" s="241">
        <v>1</v>
      </c>
      <c r="N14" s="239">
        <v>9.7957040962391821E-3</v>
      </c>
      <c r="O14" s="226" t="s">
        <v>277</v>
      </c>
      <c r="P14" s="238">
        <v>0.11040350934217401</v>
      </c>
      <c r="Q14" s="247">
        <v>0</v>
      </c>
      <c r="R14" s="238">
        <v>0.11040350934217401</v>
      </c>
      <c r="S14" s="238">
        <v>0.98345991584224779</v>
      </c>
      <c r="T14" s="241">
        <v>1</v>
      </c>
      <c r="U14" s="239">
        <v>9.1539337661790832E-3</v>
      </c>
      <c r="V14" s="242" t="s">
        <v>265</v>
      </c>
      <c r="W14" s="245">
        <v>4.501305963401722E-7</v>
      </c>
      <c r="X14" s="245">
        <v>4.501305963401722E-7</v>
      </c>
      <c r="Y14" s="243">
        <v>0</v>
      </c>
      <c r="Z14" s="249">
        <v>1</v>
      </c>
      <c r="AA14" s="243">
        <v>0</v>
      </c>
      <c r="AB14" s="243">
        <v>0</v>
      </c>
      <c r="AC14" s="242" t="s">
        <v>249</v>
      </c>
      <c r="AD14" s="249">
        <v>4.4135937343036762</v>
      </c>
      <c r="AE14" s="249">
        <v>4.4135937343036762</v>
      </c>
      <c r="AF14" s="243">
        <v>0</v>
      </c>
      <c r="AG14" s="244">
        <v>0.99592606200537048</v>
      </c>
      <c r="AH14" s="243">
        <v>0</v>
      </c>
      <c r="AI14" s="243">
        <v>0</v>
      </c>
    </row>
    <row r="15" spans="1:35" x14ac:dyDescent="0.25">
      <c r="A15" s="242" t="s">
        <v>234</v>
      </c>
      <c r="B15" s="245">
        <v>4.479404429758773E-3</v>
      </c>
      <c r="C15" s="245">
        <v>4.479404429758773E-3</v>
      </c>
      <c r="D15" s="243">
        <v>0</v>
      </c>
      <c r="E15" s="244">
        <v>0.99999985343232622</v>
      </c>
      <c r="F15" s="243">
        <v>0</v>
      </c>
      <c r="G15" s="243">
        <v>0</v>
      </c>
      <c r="H15" s="242" t="s">
        <v>272</v>
      </c>
      <c r="I15" s="245">
        <v>5.7697349126111669E-6</v>
      </c>
      <c r="J15" s="243">
        <v>0</v>
      </c>
      <c r="K15" s="245">
        <v>5.7697349126111669E-6</v>
      </c>
      <c r="L15" s="249">
        <v>1</v>
      </c>
      <c r="M15" s="249">
        <v>1</v>
      </c>
      <c r="N15" s="245">
        <v>6.5291193390704572E-8</v>
      </c>
      <c r="O15" s="226" t="s">
        <v>252</v>
      </c>
      <c r="P15" s="240">
        <v>7.5330531337147635E-2</v>
      </c>
      <c r="Q15" s="239">
        <v>6.2293740800289021E-3</v>
      </c>
      <c r="R15" s="240">
        <v>6.9101157257118725E-2</v>
      </c>
      <c r="S15" s="238">
        <v>0.98970582866277357</v>
      </c>
      <c r="T15" s="238">
        <v>0.91730611785878868</v>
      </c>
      <c r="U15" s="239">
        <v>5.7294140418809826E-3</v>
      </c>
      <c r="V15" s="242" t="s">
        <v>242</v>
      </c>
      <c r="W15" s="243">
        <v>0</v>
      </c>
      <c r="X15" s="243">
        <v>0</v>
      </c>
      <c r="Y15" s="243">
        <v>0</v>
      </c>
      <c r="Z15" s="249">
        <v>1</v>
      </c>
      <c r="AA15" s="243">
        <v>0</v>
      </c>
      <c r="AB15" s="243">
        <v>0</v>
      </c>
      <c r="AC15" s="242" t="s">
        <v>303</v>
      </c>
      <c r="AD15" s="249">
        <v>3.7901407241328111</v>
      </c>
      <c r="AE15" s="243">
        <v>0</v>
      </c>
      <c r="AF15" s="249">
        <v>3.7901407241328111</v>
      </c>
      <c r="AG15" s="244">
        <v>0.99752529606553542</v>
      </c>
      <c r="AH15" s="249">
        <v>1</v>
      </c>
      <c r="AI15" s="245">
        <v>1.5992340601648826E-3</v>
      </c>
    </row>
    <row r="16" spans="1:35" ht="25" x14ac:dyDescent="0.25">
      <c r="A16" s="242" t="s">
        <v>265</v>
      </c>
      <c r="B16" s="245">
        <v>2.138120332615818E-3</v>
      </c>
      <c r="C16" s="245">
        <v>2.138120332615818E-3</v>
      </c>
      <c r="D16" s="243">
        <v>0</v>
      </c>
      <c r="E16" s="244">
        <v>0.9999999713261124</v>
      </c>
      <c r="F16" s="243">
        <v>0</v>
      </c>
      <c r="G16" s="243">
        <v>0</v>
      </c>
      <c r="H16" s="242" t="s">
        <v>242</v>
      </c>
      <c r="I16" s="243">
        <v>0</v>
      </c>
      <c r="J16" s="243">
        <v>0</v>
      </c>
      <c r="K16" s="243">
        <v>0</v>
      </c>
      <c r="L16" s="249">
        <v>1</v>
      </c>
      <c r="M16" s="243">
        <v>0</v>
      </c>
      <c r="N16" s="243">
        <v>0</v>
      </c>
      <c r="O16" s="242" t="s">
        <v>264</v>
      </c>
      <c r="P16" s="248">
        <v>4.948343432527167E-2</v>
      </c>
      <c r="Q16" s="248">
        <v>4.948343432527167E-2</v>
      </c>
      <c r="R16" s="243">
        <v>0</v>
      </c>
      <c r="S16" s="244">
        <v>0.99380866998580364</v>
      </c>
      <c r="T16" s="243">
        <v>0</v>
      </c>
      <c r="U16" s="243">
        <v>0</v>
      </c>
      <c r="V16" s="242" t="s">
        <v>248</v>
      </c>
      <c r="W16" s="243">
        <v>0</v>
      </c>
      <c r="X16" s="243">
        <v>0</v>
      </c>
      <c r="Y16" s="243">
        <v>0</v>
      </c>
      <c r="Z16" s="249">
        <v>1</v>
      </c>
      <c r="AA16" s="243">
        <v>0</v>
      </c>
      <c r="AB16" s="243">
        <v>0</v>
      </c>
      <c r="AC16" s="242" t="s">
        <v>278</v>
      </c>
      <c r="AD16" s="249">
        <v>2.9610943141653081</v>
      </c>
      <c r="AE16" s="243">
        <v>0</v>
      </c>
      <c r="AF16" s="249">
        <v>2.9610943141653081</v>
      </c>
      <c r="AG16" s="244">
        <v>0.9987747174530901</v>
      </c>
      <c r="AH16" s="249">
        <v>1</v>
      </c>
      <c r="AI16" s="245">
        <v>1.2494213875547373E-3</v>
      </c>
    </row>
    <row r="17" spans="1:35" ht="25" x14ac:dyDescent="0.25">
      <c r="A17" s="242" t="s">
        <v>218</v>
      </c>
      <c r="B17" s="245">
        <v>5.2002928987343383E-4</v>
      </c>
      <c r="C17" s="245">
        <v>5.2002928987343383E-4</v>
      </c>
      <c r="D17" s="243">
        <v>0</v>
      </c>
      <c r="E17" s="249">
        <v>1</v>
      </c>
      <c r="F17" s="243">
        <v>0</v>
      </c>
      <c r="G17" s="243">
        <v>0</v>
      </c>
      <c r="H17" s="242" t="s">
        <v>248</v>
      </c>
      <c r="I17" s="243">
        <v>0</v>
      </c>
      <c r="J17" s="243">
        <v>0</v>
      </c>
      <c r="K17" s="243">
        <v>0</v>
      </c>
      <c r="L17" s="249">
        <v>1</v>
      </c>
      <c r="M17" s="243">
        <v>0</v>
      </c>
      <c r="N17" s="243">
        <v>0</v>
      </c>
      <c r="O17" s="242" t="s">
        <v>273</v>
      </c>
      <c r="P17" s="248">
        <v>4.0928674054943312E-2</v>
      </c>
      <c r="Q17" s="248">
        <v>4.0928674054943312E-2</v>
      </c>
      <c r="R17" s="243">
        <v>0</v>
      </c>
      <c r="S17" s="244">
        <v>0.9972022067824946</v>
      </c>
      <c r="T17" s="243">
        <v>0</v>
      </c>
      <c r="U17" s="243">
        <v>0</v>
      </c>
      <c r="V17" s="242" t="s">
        <v>255</v>
      </c>
      <c r="W17" s="243">
        <v>0</v>
      </c>
      <c r="X17" s="243">
        <v>0</v>
      </c>
      <c r="Y17" s="243">
        <v>0</v>
      </c>
      <c r="Z17" s="249">
        <v>1</v>
      </c>
      <c r="AA17" s="243">
        <v>0</v>
      </c>
      <c r="AB17" s="243">
        <v>0</v>
      </c>
      <c r="AC17" s="242" t="s">
        <v>305</v>
      </c>
      <c r="AD17" s="244">
        <v>0.90885370022462741</v>
      </c>
      <c r="AE17" s="244">
        <v>0.90885370022462741</v>
      </c>
      <c r="AF17" s="243">
        <v>0</v>
      </c>
      <c r="AG17" s="244">
        <v>0.99915820447874348</v>
      </c>
      <c r="AH17" s="243">
        <v>0</v>
      </c>
      <c r="AI17" s="243">
        <v>0</v>
      </c>
    </row>
    <row r="18" spans="1:35" x14ac:dyDescent="0.25">
      <c r="A18" s="242" t="s">
        <v>242</v>
      </c>
      <c r="B18" s="243">
        <v>0</v>
      </c>
      <c r="C18" s="243">
        <v>0</v>
      </c>
      <c r="D18" s="243">
        <v>0</v>
      </c>
      <c r="E18" s="249">
        <v>1</v>
      </c>
      <c r="F18" s="243">
        <v>0</v>
      </c>
      <c r="G18" s="243">
        <v>0</v>
      </c>
      <c r="H18" s="242" t="s">
        <v>255</v>
      </c>
      <c r="I18" s="243">
        <v>0</v>
      </c>
      <c r="J18" s="243">
        <v>0</v>
      </c>
      <c r="K18" s="243">
        <v>0</v>
      </c>
      <c r="L18" s="249">
        <v>1</v>
      </c>
      <c r="M18" s="243">
        <v>0</v>
      </c>
      <c r="N18" s="243">
        <v>0</v>
      </c>
      <c r="O18" s="242" t="s">
        <v>283</v>
      </c>
      <c r="P18" s="248">
        <v>2.7068582866838747E-2</v>
      </c>
      <c r="Q18" s="248">
        <v>2.7068582866838747E-2</v>
      </c>
      <c r="R18" s="243">
        <v>0</v>
      </c>
      <c r="S18" s="244">
        <v>0.99944655586327802</v>
      </c>
      <c r="T18" s="243">
        <v>0</v>
      </c>
      <c r="U18" s="243">
        <v>0</v>
      </c>
      <c r="V18" s="242" t="s">
        <v>237</v>
      </c>
      <c r="W18" s="243">
        <v>0</v>
      </c>
      <c r="X18" s="243">
        <v>0</v>
      </c>
      <c r="Y18" s="243">
        <v>0</v>
      </c>
      <c r="Z18" s="249">
        <v>1</v>
      </c>
      <c r="AA18" s="243">
        <v>0</v>
      </c>
      <c r="AB18" s="243">
        <v>0</v>
      </c>
      <c r="AC18" s="242" t="s">
        <v>223</v>
      </c>
      <c r="AD18" s="244">
        <v>0.58695823712600115</v>
      </c>
      <c r="AE18" s="244">
        <v>0.43577210388768867</v>
      </c>
      <c r="AF18" s="244">
        <v>0.15118613323831248</v>
      </c>
      <c r="AG18" s="244">
        <v>0.99940586905719297</v>
      </c>
      <c r="AH18" s="244">
        <v>0.25757562237917392</v>
      </c>
      <c r="AI18" s="245">
        <v>6.3792357935378604E-5</v>
      </c>
    </row>
    <row r="19" spans="1:35" ht="25" x14ac:dyDescent="0.25">
      <c r="A19" s="242" t="s">
        <v>248</v>
      </c>
      <c r="B19" s="243">
        <v>0</v>
      </c>
      <c r="C19" s="243">
        <v>0</v>
      </c>
      <c r="D19" s="243">
        <v>0</v>
      </c>
      <c r="E19" s="249">
        <v>1</v>
      </c>
      <c r="F19" s="243">
        <v>0</v>
      </c>
      <c r="G19" s="243">
        <v>0</v>
      </c>
      <c r="H19" s="242" t="s">
        <v>237</v>
      </c>
      <c r="I19" s="243">
        <v>0</v>
      </c>
      <c r="J19" s="243">
        <v>0</v>
      </c>
      <c r="K19" s="243">
        <v>0</v>
      </c>
      <c r="L19" s="249">
        <v>1</v>
      </c>
      <c r="M19" s="243">
        <v>0</v>
      </c>
      <c r="N19" s="243">
        <v>0</v>
      </c>
      <c r="O19" s="242" t="s">
        <v>217</v>
      </c>
      <c r="P19" s="245">
        <v>6.6713472723983229E-3</v>
      </c>
      <c r="Q19" s="245">
        <v>6.3393145296518662E-3</v>
      </c>
      <c r="R19" s="245">
        <v>3.3203274274645647E-4</v>
      </c>
      <c r="S19" s="244">
        <v>0.99999970015576101</v>
      </c>
      <c r="T19" s="248">
        <v>4.9769968372084458E-2</v>
      </c>
      <c r="U19" s="245">
        <v>2.7529973942076422E-5</v>
      </c>
      <c r="V19" s="242" t="s">
        <v>268</v>
      </c>
      <c r="W19" s="243">
        <v>0</v>
      </c>
      <c r="X19" s="243">
        <v>0</v>
      </c>
      <c r="Y19" s="243">
        <v>0</v>
      </c>
      <c r="Z19" s="249">
        <v>1</v>
      </c>
      <c r="AA19" s="243">
        <v>0</v>
      </c>
      <c r="AB19" s="243">
        <v>0</v>
      </c>
      <c r="AC19" s="242" t="s">
        <v>785</v>
      </c>
      <c r="AD19" s="244">
        <v>0.45488854780647098</v>
      </c>
      <c r="AE19" s="243">
        <v>0</v>
      </c>
      <c r="AF19" s="244">
        <v>0.45488854780647098</v>
      </c>
      <c r="AG19" s="244">
        <v>0.99959780738143489</v>
      </c>
      <c r="AH19" s="249">
        <v>1</v>
      </c>
      <c r="AI19" s="245">
        <v>1.9193832424190441E-4</v>
      </c>
    </row>
    <row r="20" spans="1:35" ht="25" x14ac:dyDescent="0.25">
      <c r="A20" s="242" t="s">
        <v>255</v>
      </c>
      <c r="B20" s="243">
        <v>0</v>
      </c>
      <c r="C20" s="243">
        <v>0</v>
      </c>
      <c r="D20" s="243">
        <v>0</v>
      </c>
      <c r="E20" s="249">
        <v>1</v>
      </c>
      <c r="F20" s="243">
        <v>0</v>
      </c>
      <c r="G20" s="243">
        <v>0</v>
      </c>
      <c r="H20" s="242" t="s">
        <v>268</v>
      </c>
      <c r="I20" s="243">
        <v>0</v>
      </c>
      <c r="J20" s="243">
        <v>0</v>
      </c>
      <c r="K20" s="243">
        <v>0</v>
      </c>
      <c r="L20" s="249">
        <v>1</v>
      </c>
      <c r="M20" s="243">
        <v>0</v>
      </c>
      <c r="N20" s="243">
        <v>0</v>
      </c>
      <c r="O20" s="242" t="s">
        <v>291</v>
      </c>
      <c r="P20" s="245">
        <v>3.6163530446546584E-6</v>
      </c>
      <c r="Q20" s="243">
        <v>0</v>
      </c>
      <c r="R20" s="245">
        <v>3.6163530446546584E-6</v>
      </c>
      <c r="S20" s="249">
        <v>1</v>
      </c>
      <c r="T20" s="249">
        <v>1</v>
      </c>
      <c r="U20" s="245">
        <v>2.9984423903854279E-7</v>
      </c>
      <c r="V20" s="242" t="s">
        <v>221</v>
      </c>
      <c r="W20" s="243">
        <v>0</v>
      </c>
      <c r="X20" s="243">
        <v>0</v>
      </c>
      <c r="Y20" s="243">
        <v>0</v>
      </c>
      <c r="Z20" s="249">
        <v>1</v>
      </c>
      <c r="AA20" s="243">
        <v>0</v>
      </c>
      <c r="AB20" s="243">
        <v>0</v>
      </c>
      <c r="AC20" s="242" t="s">
        <v>786</v>
      </c>
      <c r="AD20" s="244">
        <v>0.28249015176547188</v>
      </c>
      <c r="AE20" s="243">
        <v>0</v>
      </c>
      <c r="AF20" s="244">
        <v>0.28249015176547188</v>
      </c>
      <c r="AG20" s="244">
        <v>0.99971700292198262</v>
      </c>
      <c r="AH20" s="249">
        <v>1</v>
      </c>
      <c r="AI20" s="245">
        <v>1.1919554054760182E-4</v>
      </c>
    </row>
    <row r="21" spans="1:35" ht="25" x14ac:dyDescent="0.25">
      <c r="A21" s="242" t="s">
        <v>237</v>
      </c>
      <c r="B21" s="243">
        <v>0</v>
      </c>
      <c r="C21" s="243">
        <v>0</v>
      </c>
      <c r="D21" s="243">
        <v>0</v>
      </c>
      <c r="E21" s="249">
        <v>1</v>
      </c>
      <c r="F21" s="243">
        <v>0</v>
      </c>
      <c r="G21" s="243">
        <v>0</v>
      </c>
      <c r="H21" s="242" t="s">
        <v>221</v>
      </c>
      <c r="I21" s="243">
        <v>0</v>
      </c>
      <c r="J21" s="243">
        <v>0</v>
      </c>
      <c r="K21" s="243">
        <v>0</v>
      </c>
      <c r="L21" s="249">
        <v>1</v>
      </c>
      <c r="M21" s="243">
        <v>0</v>
      </c>
      <c r="N21" s="243">
        <v>0</v>
      </c>
      <c r="O21" s="242" t="s">
        <v>242</v>
      </c>
      <c r="P21" s="243">
        <v>0</v>
      </c>
      <c r="Q21" s="243">
        <v>0</v>
      </c>
      <c r="R21" s="243">
        <v>0</v>
      </c>
      <c r="S21" s="249">
        <v>1</v>
      </c>
      <c r="T21" s="243">
        <v>0</v>
      </c>
      <c r="U21" s="243">
        <v>0</v>
      </c>
      <c r="V21" s="242" t="s">
        <v>227</v>
      </c>
      <c r="W21" s="243">
        <v>0</v>
      </c>
      <c r="X21" s="243">
        <v>0</v>
      </c>
      <c r="Y21" s="243">
        <v>0</v>
      </c>
      <c r="Z21" s="249">
        <v>1</v>
      </c>
      <c r="AA21" s="243">
        <v>0</v>
      </c>
      <c r="AB21" s="243">
        <v>0</v>
      </c>
      <c r="AC21" s="242" t="s">
        <v>312</v>
      </c>
      <c r="AD21" s="244">
        <v>0.24166613121593911</v>
      </c>
      <c r="AE21" s="243">
        <v>0</v>
      </c>
      <c r="AF21" s="244">
        <v>0.24166613121593911</v>
      </c>
      <c r="AG21" s="244">
        <v>0.99981897293744082</v>
      </c>
      <c r="AH21" s="249">
        <v>1</v>
      </c>
      <c r="AI21" s="245">
        <v>1.0197001545826054E-4</v>
      </c>
    </row>
    <row r="22" spans="1:35" ht="25" x14ac:dyDescent="0.25">
      <c r="A22" s="242" t="s">
        <v>268</v>
      </c>
      <c r="B22" s="243">
        <v>0</v>
      </c>
      <c r="C22" s="243">
        <v>0</v>
      </c>
      <c r="D22" s="243">
        <v>0</v>
      </c>
      <c r="E22" s="249">
        <v>1</v>
      </c>
      <c r="F22" s="243">
        <v>0</v>
      </c>
      <c r="G22" s="243">
        <v>0</v>
      </c>
      <c r="H22" s="242" t="s">
        <v>227</v>
      </c>
      <c r="I22" s="243">
        <v>0</v>
      </c>
      <c r="J22" s="243">
        <v>0</v>
      </c>
      <c r="K22" s="243">
        <v>0</v>
      </c>
      <c r="L22" s="249">
        <v>1</v>
      </c>
      <c r="M22" s="243">
        <v>0</v>
      </c>
      <c r="N22" s="243">
        <v>0</v>
      </c>
      <c r="O22" s="242" t="s">
        <v>248</v>
      </c>
      <c r="P22" s="243">
        <v>0</v>
      </c>
      <c r="Q22" s="243">
        <v>0</v>
      </c>
      <c r="R22" s="243">
        <v>0</v>
      </c>
      <c r="S22" s="249">
        <v>1</v>
      </c>
      <c r="T22" s="243">
        <v>0</v>
      </c>
      <c r="U22" s="243">
        <v>0</v>
      </c>
      <c r="V22" s="242" t="s">
        <v>276</v>
      </c>
      <c r="W22" s="243">
        <v>0</v>
      </c>
      <c r="X22" s="243">
        <v>0</v>
      </c>
      <c r="Y22" s="243">
        <v>0</v>
      </c>
      <c r="Z22" s="249">
        <v>1</v>
      </c>
      <c r="AA22" s="243">
        <v>0</v>
      </c>
      <c r="AB22" s="243">
        <v>0</v>
      </c>
      <c r="AC22" s="242" t="s">
        <v>315</v>
      </c>
      <c r="AD22" s="244">
        <v>0.17271969974299825</v>
      </c>
      <c r="AE22" s="243">
        <v>0</v>
      </c>
      <c r="AF22" s="244">
        <v>0.17271969974299825</v>
      </c>
      <c r="AG22" s="244">
        <v>0.99989185129389124</v>
      </c>
      <c r="AH22" s="249">
        <v>1</v>
      </c>
      <c r="AI22" s="245">
        <v>7.2878356450380554E-5</v>
      </c>
    </row>
    <row r="23" spans="1:35" ht="25" x14ac:dyDescent="0.25">
      <c r="A23" s="242" t="s">
        <v>221</v>
      </c>
      <c r="B23" s="243">
        <v>0</v>
      </c>
      <c r="C23" s="243">
        <v>0</v>
      </c>
      <c r="D23" s="243">
        <v>0</v>
      </c>
      <c r="E23" s="249">
        <v>1</v>
      </c>
      <c r="F23" s="243">
        <v>0</v>
      </c>
      <c r="G23" s="243">
        <v>0</v>
      </c>
      <c r="H23" s="242" t="s">
        <v>276</v>
      </c>
      <c r="I23" s="243">
        <v>0</v>
      </c>
      <c r="J23" s="243">
        <v>0</v>
      </c>
      <c r="K23" s="243">
        <v>0</v>
      </c>
      <c r="L23" s="249">
        <v>1</v>
      </c>
      <c r="M23" s="243">
        <v>0</v>
      </c>
      <c r="N23" s="243">
        <v>0</v>
      </c>
      <c r="O23" s="242" t="s">
        <v>255</v>
      </c>
      <c r="P23" s="243">
        <v>0</v>
      </c>
      <c r="Q23" s="243">
        <v>0</v>
      </c>
      <c r="R23" s="243">
        <v>0</v>
      </c>
      <c r="S23" s="249">
        <v>1</v>
      </c>
      <c r="T23" s="243">
        <v>0</v>
      </c>
      <c r="U23" s="243">
        <v>0</v>
      </c>
      <c r="V23" s="242" t="s">
        <v>280</v>
      </c>
      <c r="W23" s="243">
        <v>0</v>
      </c>
      <c r="X23" s="243">
        <v>0</v>
      </c>
      <c r="Y23" s="243">
        <v>0</v>
      </c>
      <c r="Z23" s="249">
        <v>1</v>
      </c>
      <c r="AA23" s="243">
        <v>0</v>
      </c>
      <c r="AB23" s="243">
        <v>0</v>
      </c>
      <c r="AC23" s="242" t="s">
        <v>783</v>
      </c>
      <c r="AD23" s="244">
        <v>0.11738693241720945</v>
      </c>
      <c r="AE23" s="243">
        <v>0</v>
      </c>
      <c r="AF23" s="244">
        <v>0.11738693241720945</v>
      </c>
      <c r="AG23" s="244">
        <v>0.99994138222010309</v>
      </c>
      <c r="AH23" s="249">
        <v>1</v>
      </c>
      <c r="AI23" s="245">
        <v>4.9530926211935627E-5</v>
      </c>
    </row>
    <row r="24" spans="1:35" ht="25" x14ac:dyDescent="0.25">
      <c r="A24" s="242" t="s">
        <v>227</v>
      </c>
      <c r="B24" s="243">
        <v>0</v>
      </c>
      <c r="C24" s="243">
        <v>0</v>
      </c>
      <c r="D24" s="243">
        <v>0</v>
      </c>
      <c r="E24" s="249">
        <v>1</v>
      </c>
      <c r="F24" s="243">
        <v>0</v>
      </c>
      <c r="G24" s="243">
        <v>0</v>
      </c>
      <c r="H24" s="242" t="s">
        <v>280</v>
      </c>
      <c r="I24" s="243">
        <v>0</v>
      </c>
      <c r="J24" s="243">
        <v>0</v>
      </c>
      <c r="K24" s="243">
        <v>0</v>
      </c>
      <c r="L24" s="249">
        <v>1</v>
      </c>
      <c r="M24" s="243">
        <v>0</v>
      </c>
      <c r="N24" s="243">
        <v>0</v>
      </c>
      <c r="O24" s="242" t="s">
        <v>237</v>
      </c>
      <c r="P24" s="243">
        <v>0</v>
      </c>
      <c r="Q24" s="243">
        <v>0</v>
      </c>
      <c r="R24" s="243">
        <v>0</v>
      </c>
      <c r="S24" s="249">
        <v>1</v>
      </c>
      <c r="T24" s="243">
        <v>0</v>
      </c>
      <c r="U24" s="243">
        <v>0</v>
      </c>
      <c r="V24" s="242" t="s">
        <v>285</v>
      </c>
      <c r="W24" s="243">
        <v>0</v>
      </c>
      <c r="X24" s="243">
        <v>0</v>
      </c>
      <c r="Y24" s="243">
        <v>0</v>
      </c>
      <c r="Z24" s="249">
        <v>1</v>
      </c>
      <c r="AA24" s="243">
        <v>0</v>
      </c>
      <c r="AB24" s="243">
        <v>0</v>
      </c>
      <c r="AC24" s="242" t="s">
        <v>301</v>
      </c>
      <c r="AD24" s="248">
        <v>5.7341279627629554E-2</v>
      </c>
      <c r="AE24" s="248">
        <v>5.7341279627629554E-2</v>
      </c>
      <c r="AF24" s="243">
        <v>0</v>
      </c>
      <c r="AG24" s="244">
        <v>0.99996557713372458</v>
      </c>
      <c r="AH24" s="243">
        <v>0</v>
      </c>
      <c r="AI24" s="243">
        <v>0</v>
      </c>
    </row>
    <row r="25" spans="1:35" ht="25" x14ac:dyDescent="0.25">
      <c r="A25" s="242" t="s">
        <v>276</v>
      </c>
      <c r="B25" s="243">
        <v>0</v>
      </c>
      <c r="C25" s="243">
        <v>0</v>
      </c>
      <c r="D25" s="243">
        <v>0</v>
      </c>
      <c r="E25" s="249">
        <v>1</v>
      </c>
      <c r="F25" s="243">
        <v>0</v>
      </c>
      <c r="G25" s="243">
        <v>0</v>
      </c>
      <c r="H25" s="242" t="s">
        <v>285</v>
      </c>
      <c r="I25" s="243">
        <v>0</v>
      </c>
      <c r="J25" s="243">
        <v>0</v>
      </c>
      <c r="K25" s="243">
        <v>0</v>
      </c>
      <c r="L25" s="249">
        <v>1</v>
      </c>
      <c r="M25" s="243">
        <v>0</v>
      </c>
      <c r="N25" s="243">
        <v>0</v>
      </c>
      <c r="O25" s="242" t="s">
        <v>268</v>
      </c>
      <c r="P25" s="243">
        <v>0</v>
      </c>
      <c r="Q25" s="243">
        <v>0</v>
      </c>
      <c r="R25" s="243">
        <v>0</v>
      </c>
      <c r="S25" s="249">
        <v>1</v>
      </c>
      <c r="T25" s="243">
        <v>0</v>
      </c>
      <c r="U25" s="243">
        <v>0</v>
      </c>
      <c r="V25" s="242" t="s">
        <v>289</v>
      </c>
      <c r="W25" s="243">
        <v>0</v>
      </c>
      <c r="X25" s="243">
        <v>0</v>
      </c>
      <c r="Y25" s="243">
        <v>0</v>
      </c>
      <c r="Z25" s="249">
        <v>1</v>
      </c>
      <c r="AA25" s="243">
        <v>0</v>
      </c>
      <c r="AB25" s="243">
        <v>0</v>
      </c>
      <c r="AC25" s="242" t="s">
        <v>320</v>
      </c>
      <c r="AD25" s="248">
        <v>4.2334835971095629E-2</v>
      </c>
      <c r="AE25" s="243">
        <v>0</v>
      </c>
      <c r="AF25" s="248">
        <v>4.2334835971095629E-2</v>
      </c>
      <c r="AG25" s="244">
        <v>0.99998344014107554</v>
      </c>
      <c r="AH25" s="249">
        <v>1</v>
      </c>
      <c r="AI25" s="245">
        <v>1.7863007350989634E-5</v>
      </c>
    </row>
    <row r="26" spans="1:35" ht="25" x14ac:dyDescent="0.25">
      <c r="A26" s="242" t="s">
        <v>280</v>
      </c>
      <c r="B26" s="243">
        <v>0</v>
      </c>
      <c r="C26" s="243">
        <v>0</v>
      </c>
      <c r="D26" s="243">
        <v>0</v>
      </c>
      <c r="E26" s="249">
        <v>1</v>
      </c>
      <c r="F26" s="243">
        <v>0</v>
      </c>
      <c r="G26" s="243">
        <v>0</v>
      </c>
      <c r="H26" s="242" t="s">
        <v>289</v>
      </c>
      <c r="I26" s="243">
        <v>0</v>
      </c>
      <c r="J26" s="243">
        <v>0</v>
      </c>
      <c r="K26" s="243">
        <v>0</v>
      </c>
      <c r="L26" s="249">
        <v>1</v>
      </c>
      <c r="M26" s="243">
        <v>0</v>
      </c>
      <c r="N26" s="243">
        <v>0</v>
      </c>
      <c r="O26" s="242" t="s">
        <v>221</v>
      </c>
      <c r="P26" s="243">
        <v>0</v>
      </c>
      <c r="Q26" s="243">
        <v>0</v>
      </c>
      <c r="R26" s="243">
        <v>0</v>
      </c>
      <c r="S26" s="249">
        <v>1</v>
      </c>
      <c r="T26" s="243">
        <v>0</v>
      </c>
      <c r="U26" s="243">
        <v>0</v>
      </c>
      <c r="V26" s="242" t="s">
        <v>294</v>
      </c>
      <c r="W26" s="243">
        <v>0</v>
      </c>
      <c r="X26" s="243">
        <v>0</v>
      </c>
      <c r="Y26" s="243">
        <v>0</v>
      </c>
      <c r="Z26" s="249">
        <v>1</v>
      </c>
      <c r="AA26" s="243">
        <v>0</v>
      </c>
      <c r="AB26" s="243">
        <v>0</v>
      </c>
      <c r="AC26" s="242" t="s">
        <v>310</v>
      </c>
      <c r="AD26" s="248">
        <v>3.7245035443326052E-2</v>
      </c>
      <c r="AE26" s="243">
        <v>0</v>
      </c>
      <c r="AF26" s="248">
        <v>3.7245035443326052E-2</v>
      </c>
      <c r="AG26" s="244">
        <v>0.9999991555283364</v>
      </c>
      <c r="AH26" s="249">
        <v>1</v>
      </c>
      <c r="AI26" s="245">
        <v>1.5715387260889498E-5</v>
      </c>
    </row>
    <row r="27" spans="1:35" ht="25" x14ac:dyDescent="0.25">
      <c r="A27" s="242" t="s">
        <v>285</v>
      </c>
      <c r="B27" s="243">
        <v>0</v>
      </c>
      <c r="C27" s="243">
        <v>0</v>
      </c>
      <c r="D27" s="243">
        <v>0</v>
      </c>
      <c r="E27" s="249">
        <v>1</v>
      </c>
      <c r="F27" s="243">
        <v>0</v>
      </c>
      <c r="G27" s="243">
        <v>0</v>
      </c>
      <c r="H27" s="242" t="s">
        <v>294</v>
      </c>
      <c r="I27" s="243">
        <v>0</v>
      </c>
      <c r="J27" s="243">
        <v>0</v>
      </c>
      <c r="K27" s="243">
        <v>0</v>
      </c>
      <c r="L27" s="249">
        <v>1</v>
      </c>
      <c r="M27" s="243">
        <v>0</v>
      </c>
      <c r="N27" s="243">
        <v>0</v>
      </c>
      <c r="O27" s="242" t="s">
        <v>227</v>
      </c>
      <c r="P27" s="243">
        <v>0</v>
      </c>
      <c r="Q27" s="243">
        <v>0</v>
      </c>
      <c r="R27" s="243">
        <v>0</v>
      </c>
      <c r="S27" s="249">
        <v>1</v>
      </c>
      <c r="T27" s="243">
        <v>0</v>
      </c>
      <c r="U27" s="243">
        <v>0</v>
      </c>
      <c r="V27" s="242" t="s">
        <v>297</v>
      </c>
      <c r="W27" s="243">
        <v>0</v>
      </c>
      <c r="X27" s="243">
        <v>0</v>
      </c>
      <c r="Y27" s="243">
        <v>0</v>
      </c>
      <c r="Z27" s="249">
        <v>1</v>
      </c>
      <c r="AA27" s="243">
        <v>0</v>
      </c>
      <c r="AB27" s="243">
        <v>0</v>
      </c>
      <c r="AC27" s="242" t="s">
        <v>241</v>
      </c>
      <c r="AD27" s="245">
        <v>1.2173658468972864E-3</v>
      </c>
      <c r="AE27" s="243">
        <v>0</v>
      </c>
      <c r="AF27" s="245">
        <v>1.2173658468972864E-3</v>
      </c>
      <c r="AG27" s="244">
        <v>0.99999966919077488</v>
      </c>
      <c r="AH27" s="249">
        <v>1</v>
      </c>
      <c r="AI27" s="245">
        <v>5.1366243834786644E-7</v>
      </c>
    </row>
    <row r="28" spans="1:35" ht="25" x14ac:dyDescent="0.25">
      <c r="A28" s="242" t="s">
        <v>289</v>
      </c>
      <c r="B28" s="243">
        <v>0</v>
      </c>
      <c r="C28" s="243">
        <v>0</v>
      </c>
      <c r="D28" s="243">
        <v>0</v>
      </c>
      <c r="E28" s="249">
        <v>1</v>
      </c>
      <c r="F28" s="243">
        <v>0</v>
      </c>
      <c r="G28" s="243">
        <v>0</v>
      </c>
      <c r="H28" s="242" t="s">
        <v>297</v>
      </c>
      <c r="I28" s="243">
        <v>0</v>
      </c>
      <c r="J28" s="243">
        <v>0</v>
      </c>
      <c r="K28" s="243">
        <v>0</v>
      </c>
      <c r="L28" s="249">
        <v>1</v>
      </c>
      <c r="M28" s="243">
        <v>0</v>
      </c>
      <c r="N28" s="243">
        <v>0</v>
      </c>
      <c r="O28" s="242" t="s">
        <v>276</v>
      </c>
      <c r="P28" s="243">
        <v>0</v>
      </c>
      <c r="Q28" s="243">
        <v>0</v>
      </c>
      <c r="R28" s="243">
        <v>0</v>
      </c>
      <c r="S28" s="249">
        <v>1</v>
      </c>
      <c r="T28" s="243">
        <v>0</v>
      </c>
      <c r="U28" s="243">
        <v>0</v>
      </c>
      <c r="V28" s="243">
        <v>0</v>
      </c>
      <c r="W28" s="243">
        <v>0</v>
      </c>
      <c r="X28" s="243">
        <v>0</v>
      </c>
      <c r="Y28" s="243">
        <v>0</v>
      </c>
      <c r="Z28" s="249">
        <v>1</v>
      </c>
      <c r="AA28" s="243">
        <v>0</v>
      </c>
      <c r="AB28" s="243">
        <v>0</v>
      </c>
      <c r="AC28" s="242" t="s">
        <v>318</v>
      </c>
      <c r="AD28" s="245">
        <v>7.6821677981702319E-4</v>
      </c>
      <c r="AE28" s="243">
        <v>0</v>
      </c>
      <c r="AF28" s="245">
        <v>7.6821677981702319E-4</v>
      </c>
      <c r="AG28" s="244">
        <v>0.9999999933366388</v>
      </c>
      <c r="AH28" s="249">
        <v>1</v>
      </c>
      <c r="AI28" s="245">
        <v>3.2414586404431336E-7</v>
      </c>
    </row>
    <row r="29" spans="1:35" ht="25" x14ac:dyDescent="0.25">
      <c r="A29" s="242" t="s">
        <v>294</v>
      </c>
      <c r="B29" s="243">
        <v>0</v>
      </c>
      <c r="C29" s="243">
        <v>0</v>
      </c>
      <c r="D29" s="243">
        <v>0</v>
      </c>
      <c r="E29" s="249">
        <v>1</v>
      </c>
      <c r="F29" s="243">
        <v>0</v>
      </c>
      <c r="G29" s="243">
        <v>0</v>
      </c>
      <c r="H29" s="243">
        <v>0</v>
      </c>
      <c r="I29" s="243">
        <v>0</v>
      </c>
      <c r="J29" s="243">
        <v>0</v>
      </c>
      <c r="K29" s="243">
        <v>0</v>
      </c>
      <c r="L29" s="249">
        <v>1</v>
      </c>
      <c r="M29" s="243">
        <v>0</v>
      </c>
      <c r="N29" s="243">
        <v>0</v>
      </c>
      <c r="O29" s="242" t="s">
        <v>280</v>
      </c>
      <c r="P29" s="243">
        <v>0</v>
      </c>
      <c r="Q29" s="243">
        <v>0</v>
      </c>
      <c r="R29" s="243">
        <v>0</v>
      </c>
      <c r="S29" s="249">
        <v>1</v>
      </c>
      <c r="T29" s="243">
        <v>0</v>
      </c>
      <c r="U29" s="243">
        <v>0</v>
      </c>
      <c r="V29" s="243">
        <v>0</v>
      </c>
      <c r="W29" s="243">
        <v>0</v>
      </c>
      <c r="X29" s="243">
        <v>0</v>
      </c>
      <c r="Y29" s="243">
        <v>0</v>
      </c>
      <c r="Z29" s="249">
        <v>1</v>
      </c>
      <c r="AA29" s="243">
        <v>0</v>
      </c>
      <c r="AB29" s="243">
        <v>0</v>
      </c>
      <c r="AC29" s="242" t="s">
        <v>224</v>
      </c>
      <c r="AD29" s="245">
        <v>1.3695731412507161E-5</v>
      </c>
      <c r="AE29" s="245">
        <v>1.3695731412507161E-5</v>
      </c>
      <c r="AF29" s="243">
        <v>0</v>
      </c>
      <c r="AG29" s="244">
        <v>0.99999999911549553</v>
      </c>
      <c r="AH29" s="243">
        <v>0</v>
      </c>
      <c r="AI29" s="243">
        <v>0</v>
      </c>
    </row>
    <row r="30" spans="1:35" ht="25" x14ac:dyDescent="0.25">
      <c r="A30" s="242" t="s">
        <v>297</v>
      </c>
      <c r="B30" s="243">
        <v>0</v>
      </c>
      <c r="C30" s="243">
        <v>0</v>
      </c>
      <c r="D30" s="243">
        <v>0</v>
      </c>
      <c r="E30" s="249">
        <v>1</v>
      </c>
      <c r="F30" s="243">
        <v>0</v>
      </c>
      <c r="G30" s="243">
        <v>0</v>
      </c>
      <c r="H30" s="243">
        <v>0</v>
      </c>
      <c r="I30" s="243">
        <v>0</v>
      </c>
      <c r="J30" s="243">
        <v>0</v>
      </c>
      <c r="K30" s="243">
        <v>0</v>
      </c>
      <c r="L30" s="249">
        <v>1</v>
      </c>
      <c r="M30" s="243">
        <v>0</v>
      </c>
      <c r="N30" s="243">
        <v>0</v>
      </c>
      <c r="O30" s="242" t="s">
        <v>285</v>
      </c>
      <c r="P30" s="243">
        <v>0</v>
      </c>
      <c r="Q30" s="243">
        <v>0</v>
      </c>
      <c r="R30" s="243">
        <v>0</v>
      </c>
      <c r="S30" s="249">
        <v>1</v>
      </c>
      <c r="T30" s="243">
        <v>0</v>
      </c>
      <c r="U30" s="243">
        <v>0</v>
      </c>
      <c r="V30" s="243">
        <v>0</v>
      </c>
      <c r="W30" s="243">
        <v>0</v>
      </c>
      <c r="X30" s="243">
        <v>0</v>
      </c>
      <c r="Y30" s="243">
        <v>0</v>
      </c>
      <c r="Z30" s="249">
        <v>1</v>
      </c>
      <c r="AA30" s="243">
        <v>0</v>
      </c>
      <c r="AB30" s="243">
        <v>0</v>
      </c>
      <c r="AC30" s="242" t="s">
        <v>218</v>
      </c>
      <c r="AD30" s="245">
        <v>1.9465363024180388E-6</v>
      </c>
      <c r="AE30" s="245">
        <v>1.9465363024180388E-6</v>
      </c>
      <c r="AF30" s="243">
        <v>0</v>
      </c>
      <c r="AG30" s="244">
        <v>0.99999999993682853</v>
      </c>
      <c r="AH30" s="243">
        <v>0</v>
      </c>
      <c r="AI30" s="243">
        <v>0</v>
      </c>
    </row>
    <row r="31" spans="1:35" ht="25" x14ac:dyDescent="0.25">
      <c r="A31" s="243">
        <v>0</v>
      </c>
      <c r="B31" s="243">
        <v>0</v>
      </c>
      <c r="C31" s="243">
        <v>0</v>
      </c>
      <c r="D31" s="243">
        <v>0</v>
      </c>
      <c r="E31" s="249">
        <v>1</v>
      </c>
      <c r="F31" s="243">
        <v>0</v>
      </c>
      <c r="G31" s="243">
        <v>0</v>
      </c>
      <c r="H31" s="243">
        <v>0</v>
      </c>
      <c r="I31" s="243">
        <v>0</v>
      </c>
      <c r="J31" s="243">
        <v>0</v>
      </c>
      <c r="K31" s="243">
        <v>0</v>
      </c>
      <c r="L31" s="249">
        <v>1</v>
      </c>
      <c r="M31" s="243">
        <v>0</v>
      </c>
      <c r="N31" s="243">
        <v>0</v>
      </c>
      <c r="O31" s="242" t="s">
        <v>289</v>
      </c>
      <c r="P31" s="243">
        <v>0</v>
      </c>
      <c r="Q31" s="243">
        <v>0</v>
      </c>
      <c r="R31" s="243">
        <v>0</v>
      </c>
      <c r="S31" s="249">
        <v>1</v>
      </c>
      <c r="T31" s="243">
        <v>0</v>
      </c>
      <c r="U31" s="243">
        <v>0</v>
      </c>
      <c r="V31" s="243">
        <v>0</v>
      </c>
      <c r="W31" s="243">
        <v>0</v>
      </c>
      <c r="X31" s="243">
        <v>0</v>
      </c>
      <c r="Y31" s="243">
        <v>0</v>
      </c>
      <c r="Z31" s="249">
        <v>1</v>
      </c>
      <c r="AA31" s="243">
        <v>0</v>
      </c>
      <c r="AB31" s="243">
        <v>0</v>
      </c>
      <c r="AC31" s="242" t="s">
        <v>234</v>
      </c>
      <c r="AD31" s="245">
        <v>1.4971469213687953E-7</v>
      </c>
      <c r="AE31" s="245">
        <v>1.4971469213687953E-7</v>
      </c>
      <c r="AF31" s="243">
        <v>0</v>
      </c>
      <c r="AG31" s="249">
        <v>1</v>
      </c>
      <c r="AH31" s="243">
        <v>0</v>
      </c>
      <c r="AI31" s="243">
        <v>0</v>
      </c>
    </row>
    <row r="32" spans="1:35" x14ac:dyDescent="0.25">
      <c r="A32" s="243">
        <v>0</v>
      </c>
      <c r="B32" s="243">
        <v>0</v>
      </c>
      <c r="C32" s="243">
        <v>0</v>
      </c>
      <c r="D32" s="243">
        <v>0</v>
      </c>
      <c r="E32" s="249">
        <v>1</v>
      </c>
      <c r="F32" s="243">
        <v>0</v>
      </c>
      <c r="G32" s="243">
        <v>0</v>
      </c>
      <c r="H32" s="243">
        <v>0</v>
      </c>
      <c r="I32" s="243">
        <v>0</v>
      </c>
      <c r="J32" s="243">
        <v>0</v>
      </c>
      <c r="K32" s="243">
        <v>0</v>
      </c>
      <c r="L32" s="249">
        <v>1</v>
      </c>
      <c r="M32" s="243">
        <v>0</v>
      </c>
      <c r="N32" s="243">
        <v>0</v>
      </c>
      <c r="O32" s="242" t="s">
        <v>294</v>
      </c>
      <c r="P32" s="243">
        <v>0</v>
      </c>
      <c r="Q32" s="243">
        <v>0</v>
      </c>
      <c r="R32" s="243">
        <v>0</v>
      </c>
      <c r="S32" s="249">
        <v>1</v>
      </c>
      <c r="T32" s="243">
        <v>0</v>
      </c>
      <c r="U32" s="243">
        <v>0</v>
      </c>
      <c r="V32" s="243">
        <v>0</v>
      </c>
      <c r="W32" s="243">
        <v>0</v>
      </c>
      <c r="X32" s="243">
        <v>0</v>
      </c>
      <c r="Y32" s="243">
        <v>0</v>
      </c>
      <c r="Z32" s="249">
        <v>1</v>
      </c>
      <c r="AA32" s="243">
        <v>0</v>
      </c>
      <c r="AB32" s="243">
        <v>0</v>
      </c>
      <c r="AC32" s="242" t="s">
        <v>242</v>
      </c>
      <c r="AD32" s="243">
        <v>0</v>
      </c>
      <c r="AE32" s="243">
        <v>0</v>
      </c>
      <c r="AF32" s="243">
        <v>0</v>
      </c>
      <c r="AG32" s="249">
        <v>1</v>
      </c>
      <c r="AH32" s="243">
        <v>0</v>
      </c>
      <c r="AI32" s="243">
        <v>0</v>
      </c>
    </row>
    <row r="33" spans="1:35" ht="25" x14ac:dyDescent="0.25">
      <c r="A33" s="243">
        <v>0</v>
      </c>
      <c r="B33" s="243">
        <v>0</v>
      </c>
      <c r="C33" s="243">
        <v>0</v>
      </c>
      <c r="D33" s="243">
        <v>0</v>
      </c>
      <c r="E33" s="249">
        <v>1</v>
      </c>
      <c r="F33" s="243">
        <v>0</v>
      </c>
      <c r="G33" s="243">
        <v>0</v>
      </c>
      <c r="H33" s="243">
        <v>0</v>
      </c>
      <c r="I33" s="243">
        <v>0</v>
      </c>
      <c r="J33" s="243">
        <v>0</v>
      </c>
      <c r="K33" s="243">
        <v>0</v>
      </c>
      <c r="L33" s="249">
        <v>1</v>
      </c>
      <c r="M33" s="243">
        <v>0</v>
      </c>
      <c r="N33" s="243">
        <v>0</v>
      </c>
      <c r="O33" s="242" t="s">
        <v>297</v>
      </c>
      <c r="P33" s="243">
        <v>0</v>
      </c>
      <c r="Q33" s="243">
        <v>0</v>
      </c>
      <c r="R33" s="243">
        <v>0</v>
      </c>
      <c r="S33" s="249">
        <v>1</v>
      </c>
      <c r="T33" s="243">
        <v>0</v>
      </c>
      <c r="U33" s="243">
        <v>0</v>
      </c>
      <c r="V33" s="243">
        <v>0</v>
      </c>
      <c r="W33" s="243">
        <v>0</v>
      </c>
      <c r="X33" s="243">
        <v>0</v>
      </c>
      <c r="Y33" s="243">
        <v>0</v>
      </c>
      <c r="Z33" s="249">
        <v>1</v>
      </c>
      <c r="AA33" s="243">
        <v>0</v>
      </c>
      <c r="AB33" s="243">
        <v>0</v>
      </c>
      <c r="AC33" s="242" t="s">
        <v>248</v>
      </c>
      <c r="AD33" s="243">
        <v>0</v>
      </c>
      <c r="AE33" s="243">
        <v>0</v>
      </c>
      <c r="AF33" s="243">
        <v>0</v>
      </c>
      <c r="AG33" s="249">
        <v>1</v>
      </c>
      <c r="AH33" s="243">
        <v>0</v>
      </c>
      <c r="AI33" s="243">
        <v>0</v>
      </c>
    </row>
    <row r="34" spans="1:35" x14ac:dyDescent="0.25">
      <c r="A34" s="243">
        <v>0</v>
      </c>
      <c r="B34" s="243">
        <v>0</v>
      </c>
      <c r="C34" s="243">
        <v>0</v>
      </c>
      <c r="D34" s="243">
        <v>0</v>
      </c>
      <c r="E34" s="249">
        <v>1</v>
      </c>
      <c r="F34" s="243">
        <v>0</v>
      </c>
      <c r="G34" s="243">
        <v>0</v>
      </c>
      <c r="H34" s="243">
        <v>0</v>
      </c>
      <c r="I34" s="243">
        <v>0</v>
      </c>
      <c r="J34" s="243">
        <v>0</v>
      </c>
      <c r="K34" s="243">
        <v>0</v>
      </c>
      <c r="L34" s="249">
        <v>1</v>
      </c>
      <c r="M34" s="243">
        <v>0</v>
      </c>
      <c r="N34" s="243">
        <v>0</v>
      </c>
      <c r="O34" s="243">
        <v>0</v>
      </c>
      <c r="P34" s="243">
        <v>0</v>
      </c>
      <c r="Q34" s="243">
        <v>0</v>
      </c>
      <c r="R34" s="243">
        <v>0</v>
      </c>
      <c r="S34" s="249">
        <v>1</v>
      </c>
      <c r="T34" s="243">
        <v>0</v>
      </c>
      <c r="U34" s="243">
        <v>0</v>
      </c>
      <c r="V34" s="243">
        <v>0</v>
      </c>
      <c r="W34" s="243">
        <v>0</v>
      </c>
      <c r="X34" s="243">
        <v>0</v>
      </c>
      <c r="Y34" s="243">
        <v>0</v>
      </c>
      <c r="Z34" s="249">
        <v>1</v>
      </c>
      <c r="AA34" s="243">
        <v>0</v>
      </c>
      <c r="AB34" s="243">
        <v>0</v>
      </c>
      <c r="AC34" s="242" t="s">
        <v>255</v>
      </c>
      <c r="AD34" s="243">
        <v>0</v>
      </c>
      <c r="AE34" s="243">
        <v>0</v>
      </c>
      <c r="AF34" s="243">
        <v>0</v>
      </c>
      <c r="AG34" s="249">
        <v>1</v>
      </c>
      <c r="AH34" s="243">
        <v>0</v>
      </c>
      <c r="AI34" s="243">
        <v>0</v>
      </c>
    </row>
    <row r="35" spans="1:35" x14ac:dyDescent="0.25">
      <c r="A35" s="243">
        <v>0</v>
      </c>
      <c r="B35" s="243">
        <v>0</v>
      </c>
      <c r="C35" s="243">
        <v>0</v>
      </c>
      <c r="D35" s="243">
        <v>0</v>
      </c>
      <c r="E35" s="249">
        <v>1</v>
      </c>
      <c r="F35" s="243">
        <v>0</v>
      </c>
      <c r="G35" s="243">
        <v>0</v>
      </c>
      <c r="H35" s="243">
        <v>0</v>
      </c>
      <c r="I35" s="243">
        <v>0</v>
      </c>
      <c r="J35" s="243">
        <v>0</v>
      </c>
      <c r="K35" s="243">
        <v>0</v>
      </c>
      <c r="L35" s="249">
        <v>1</v>
      </c>
      <c r="M35" s="243">
        <v>0</v>
      </c>
      <c r="N35" s="243">
        <v>0</v>
      </c>
      <c r="O35" s="243">
        <v>0</v>
      </c>
      <c r="P35" s="243">
        <v>0</v>
      </c>
      <c r="Q35" s="243">
        <v>0</v>
      </c>
      <c r="R35" s="243">
        <v>0</v>
      </c>
      <c r="S35" s="249">
        <v>1</v>
      </c>
      <c r="T35" s="243">
        <v>0</v>
      </c>
      <c r="U35" s="243">
        <v>0</v>
      </c>
      <c r="V35" s="243">
        <v>0</v>
      </c>
      <c r="W35" s="243">
        <v>0</v>
      </c>
      <c r="X35" s="243">
        <v>0</v>
      </c>
      <c r="Y35" s="243">
        <v>0</v>
      </c>
      <c r="Z35" s="249">
        <v>1</v>
      </c>
      <c r="AA35" s="243">
        <v>0</v>
      </c>
      <c r="AB35" s="243">
        <v>0</v>
      </c>
      <c r="AC35" s="242" t="s">
        <v>237</v>
      </c>
      <c r="AD35" s="243">
        <v>0</v>
      </c>
      <c r="AE35" s="243">
        <v>0</v>
      </c>
      <c r="AF35" s="243">
        <v>0</v>
      </c>
      <c r="AG35" s="249">
        <v>1</v>
      </c>
      <c r="AH35" s="243">
        <v>0</v>
      </c>
      <c r="AI35" s="243">
        <v>0</v>
      </c>
    </row>
    <row r="36" spans="1:35" ht="25" x14ac:dyDescent="0.25">
      <c r="A36" s="243">
        <v>0</v>
      </c>
      <c r="B36" s="243">
        <v>0</v>
      </c>
      <c r="C36" s="243">
        <v>0</v>
      </c>
      <c r="D36" s="243">
        <v>0</v>
      </c>
      <c r="E36" s="249">
        <v>1</v>
      </c>
      <c r="F36" s="243">
        <v>0</v>
      </c>
      <c r="G36" s="243">
        <v>0</v>
      </c>
      <c r="H36" s="243">
        <v>0</v>
      </c>
      <c r="I36" s="243">
        <v>0</v>
      </c>
      <c r="J36" s="243">
        <v>0</v>
      </c>
      <c r="K36" s="243">
        <v>0</v>
      </c>
      <c r="L36" s="249">
        <v>1</v>
      </c>
      <c r="M36" s="243">
        <v>0</v>
      </c>
      <c r="N36" s="243">
        <v>0</v>
      </c>
      <c r="O36" s="243">
        <v>0</v>
      </c>
      <c r="P36" s="243">
        <v>0</v>
      </c>
      <c r="Q36" s="243">
        <v>0</v>
      </c>
      <c r="R36" s="243">
        <v>0</v>
      </c>
      <c r="S36" s="249">
        <v>1</v>
      </c>
      <c r="T36" s="243">
        <v>0</v>
      </c>
      <c r="U36" s="243">
        <v>0</v>
      </c>
      <c r="V36" s="243">
        <v>0</v>
      </c>
      <c r="W36" s="243">
        <v>0</v>
      </c>
      <c r="X36" s="243">
        <v>0</v>
      </c>
      <c r="Y36" s="243">
        <v>0</v>
      </c>
      <c r="Z36" s="249">
        <v>1</v>
      </c>
      <c r="AA36" s="243">
        <v>0</v>
      </c>
      <c r="AB36" s="243">
        <v>0</v>
      </c>
      <c r="AC36" s="242" t="s">
        <v>268</v>
      </c>
      <c r="AD36" s="243">
        <v>0</v>
      </c>
      <c r="AE36" s="243">
        <v>0</v>
      </c>
      <c r="AF36" s="243">
        <v>0</v>
      </c>
      <c r="AG36" s="249">
        <v>1</v>
      </c>
      <c r="AH36" s="243">
        <v>0</v>
      </c>
      <c r="AI36" s="243">
        <v>0</v>
      </c>
    </row>
    <row r="37" spans="1:35" ht="25" x14ac:dyDescent="0.25">
      <c r="A37" s="243">
        <v>0</v>
      </c>
      <c r="B37" s="243">
        <v>0</v>
      </c>
      <c r="C37" s="243">
        <v>0</v>
      </c>
      <c r="D37" s="243">
        <v>0</v>
      </c>
      <c r="E37" s="249">
        <v>1</v>
      </c>
      <c r="F37" s="243">
        <v>0</v>
      </c>
      <c r="G37" s="243">
        <v>0</v>
      </c>
      <c r="H37" s="243">
        <v>0</v>
      </c>
      <c r="I37" s="243">
        <v>0</v>
      </c>
      <c r="J37" s="243">
        <v>0</v>
      </c>
      <c r="K37" s="243">
        <v>0</v>
      </c>
      <c r="L37" s="249">
        <v>1</v>
      </c>
      <c r="M37" s="243">
        <v>0</v>
      </c>
      <c r="N37" s="243">
        <v>0</v>
      </c>
      <c r="O37" s="243">
        <v>0</v>
      </c>
      <c r="P37" s="243">
        <v>0</v>
      </c>
      <c r="Q37" s="243">
        <v>0</v>
      </c>
      <c r="R37" s="243">
        <v>0</v>
      </c>
      <c r="S37" s="249">
        <v>1</v>
      </c>
      <c r="T37" s="243">
        <v>0</v>
      </c>
      <c r="U37" s="243">
        <v>0</v>
      </c>
      <c r="V37" s="243">
        <v>0</v>
      </c>
      <c r="W37" s="243">
        <v>0</v>
      </c>
      <c r="X37" s="243">
        <v>0</v>
      </c>
      <c r="Y37" s="243">
        <v>0</v>
      </c>
      <c r="Z37" s="249">
        <v>1</v>
      </c>
      <c r="AA37" s="243">
        <v>0</v>
      </c>
      <c r="AB37" s="243">
        <v>0</v>
      </c>
      <c r="AC37" s="242" t="s">
        <v>221</v>
      </c>
      <c r="AD37" s="243">
        <v>0</v>
      </c>
      <c r="AE37" s="243">
        <v>0</v>
      </c>
      <c r="AF37" s="243">
        <v>0</v>
      </c>
      <c r="AG37" s="249">
        <v>1</v>
      </c>
      <c r="AH37" s="243">
        <v>0</v>
      </c>
      <c r="AI37" s="243">
        <v>0</v>
      </c>
    </row>
    <row r="38" spans="1:35" x14ac:dyDescent="0.25">
      <c r="A38" s="243">
        <v>0</v>
      </c>
      <c r="B38" s="243">
        <v>0</v>
      </c>
      <c r="C38" s="243">
        <v>0</v>
      </c>
      <c r="D38" s="243">
        <v>0</v>
      </c>
      <c r="E38" s="249">
        <v>1</v>
      </c>
      <c r="F38" s="243">
        <v>0</v>
      </c>
      <c r="G38" s="243">
        <v>0</v>
      </c>
      <c r="H38" s="243">
        <v>0</v>
      </c>
      <c r="I38" s="243">
        <v>0</v>
      </c>
      <c r="J38" s="243">
        <v>0</v>
      </c>
      <c r="K38" s="243">
        <v>0</v>
      </c>
      <c r="L38" s="249">
        <v>1</v>
      </c>
      <c r="M38" s="243">
        <v>0</v>
      </c>
      <c r="N38" s="243">
        <v>0</v>
      </c>
      <c r="O38" s="243">
        <v>0</v>
      </c>
      <c r="P38" s="243">
        <v>0</v>
      </c>
      <c r="Q38" s="243">
        <v>0</v>
      </c>
      <c r="R38" s="243">
        <v>0</v>
      </c>
      <c r="S38" s="249">
        <v>1</v>
      </c>
      <c r="T38" s="243">
        <v>0</v>
      </c>
      <c r="U38" s="243">
        <v>0</v>
      </c>
      <c r="V38" s="243">
        <v>0</v>
      </c>
      <c r="W38" s="243">
        <v>0</v>
      </c>
      <c r="X38" s="243">
        <v>0</v>
      </c>
      <c r="Y38" s="243">
        <v>0</v>
      </c>
      <c r="Z38" s="249">
        <v>1</v>
      </c>
      <c r="AA38" s="243">
        <v>0</v>
      </c>
      <c r="AB38" s="243">
        <v>0</v>
      </c>
      <c r="AC38" s="242" t="s">
        <v>227</v>
      </c>
      <c r="AD38" s="243">
        <v>0</v>
      </c>
      <c r="AE38" s="243">
        <v>0</v>
      </c>
      <c r="AF38" s="243">
        <v>0</v>
      </c>
      <c r="AG38" s="249">
        <v>1</v>
      </c>
      <c r="AH38" s="243">
        <v>0</v>
      </c>
      <c r="AI38" s="243">
        <v>0</v>
      </c>
    </row>
    <row r="39" spans="1:35" ht="25" x14ac:dyDescent="0.25">
      <c r="A39" s="243">
        <v>0</v>
      </c>
      <c r="B39" s="243">
        <v>0</v>
      </c>
      <c r="C39" s="243">
        <v>0</v>
      </c>
      <c r="D39" s="243">
        <v>0</v>
      </c>
      <c r="E39" s="249">
        <v>1</v>
      </c>
      <c r="F39" s="243">
        <v>0</v>
      </c>
      <c r="G39" s="243">
        <v>0</v>
      </c>
      <c r="H39" s="243">
        <v>0</v>
      </c>
      <c r="I39" s="243">
        <v>0</v>
      </c>
      <c r="J39" s="243">
        <v>0</v>
      </c>
      <c r="K39" s="243">
        <v>0</v>
      </c>
      <c r="L39" s="249">
        <v>1</v>
      </c>
      <c r="M39" s="243">
        <v>0</v>
      </c>
      <c r="N39" s="243">
        <v>0</v>
      </c>
      <c r="O39" s="243">
        <v>0</v>
      </c>
      <c r="P39" s="243">
        <v>0</v>
      </c>
      <c r="Q39" s="243">
        <v>0</v>
      </c>
      <c r="R39" s="243">
        <v>0</v>
      </c>
      <c r="S39" s="249">
        <v>1</v>
      </c>
      <c r="T39" s="243">
        <v>0</v>
      </c>
      <c r="U39" s="243">
        <v>0</v>
      </c>
      <c r="V39" s="243">
        <v>0</v>
      </c>
      <c r="W39" s="243">
        <v>0</v>
      </c>
      <c r="X39" s="243">
        <v>0</v>
      </c>
      <c r="Y39" s="243">
        <v>0</v>
      </c>
      <c r="Z39" s="249">
        <v>1</v>
      </c>
      <c r="AA39" s="243">
        <v>0</v>
      </c>
      <c r="AB39" s="243">
        <v>0</v>
      </c>
      <c r="AC39" s="242" t="s">
        <v>276</v>
      </c>
      <c r="AD39" s="243">
        <v>0</v>
      </c>
      <c r="AE39" s="243">
        <v>0</v>
      </c>
      <c r="AF39" s="243">
        <v>0</v>
      </c>
      <c r="AG39" s="249">
        <v>1</v>
      </c>
      <c r="AH39" s="243">
        <v>0</v>
      </c>
      <c r="AI39" s="243">
        <v>0</v>
      </c>
    </row>
    <row r="40" spans="1:35" ht="25" x14ac:dyDescent="0.25">
      <c r="A40" s="243">
        <v>0</v>
      </c>
      <c r="B40" s="243">
        <v>0</v>
      </c>
      <c r="C40" s="243">
        <v>0</v>
      </c>
      <c r="D40" s="243">
        <v>0</v>
      </c>
      <c r="E40" s="249">
        <v>1</v>
      </c>
      <c r="F40" s="243">
        <v>0</v>
      </c>
      <c r="G40" s="243">
        <v>0</v>
      </c>
      <c r="H40" s="243">
        <v>0</v>
      </c>
      <c r="I40" s="243">
        <v>0</v>
      </c>
      <c r="J40" s="243">
        <v>0</v>
      </c>
      <c r="K40" s="243">
        <v>0</v>
      </c>
      <c r="L40" s="249">
        <v>1</v>
      </c>
      <c r="M40" s="243">
        <v>0</v>
      </c>
      <c r="N40" s="243">
        <v>0</v>
      </c>
      <c r="O40" s="243">
        <v>0</v>
      </c>
      <c r="P40" s="243">
        <v>0</v>
      </c>
      <c r="Q40" s="243">
        <v>0</v>
      </c>
      <c r="R40" s="243">
        <v>0</v>
      </c>
      <c r="S40" s="249">
        <v>1</v>
      </c>
      <c r="T40" s="243">
        <v>0</v>
      </c>
      <c r="U40" s="243">
        <v>0</v>
      </c>
      <c r="V40" s="243">
        <v>0</v>
      </c>
      <c r="W40" s="243">
        <v>0</v>
      </c>
      <c r="X40" s="243">
        <v>0</v>
      </c>
      <c r="Y40" s="243">
        <v>0</v>
      </c>
      <c r="Z40" s="249">
        <v>1</v>
      </c>
      <c r="AA40" s="243">
        <v>0</v>
      </c>
      <c r="AB40" s="243">
        <v>0</v>
      </c>
      <c r="AC40" s="242" t="s">
        <v>280</v>
      </c>
      <c r="AD40" s="243">
        <v>0</v>
      </c>
      <c r="AE40" s="243">
        <v>0</v>
      </c>
      <c r="AF40" s="243">
        <v>0</v>
      </c>
      <c r="AG40" s="249">
        <v>1</v>
      </c>
      <c r="AH40" s="243">
        <v>0</v>
      </c>
      <c r="AI40" s="243">
        <v>0</v>
      </c>
    </row>
    <row r="41" spans="1:35" ht="25" x14ac:dyDescent="0.25">
      <c r="A41" s="243">
        <v>0</v>
      </c>
      <c r="B41" s="243">
        <v>0</v>
      </c>
      <c r="C41" s="243">
        <v>0</v>
      </c>
      <c r="D41" s="243">
        <v>0</v>
      </c>
      <c r="E41" s="249">
        <v>1</v>
      </c>
      <c r="F41" s="243">
        <v>0</v>
      </c>
      <c r="G41" s="243">
        <v>0</v>
      </c>
      <c r="H41" s="243">
        <v>0</v>
      </c>
      <c r="I41" s="243">
        <v>0</v>
      </c>
      <c r="J41" s="243">
        <v>0</v>
      </c>
      <c r="K41" s="243">
        <v>0</v>
      </c>
      <c r="L41" s="249">
        <v>1</v>
      </c>
      <c r="M41" s="243">
        <v>0</v>
      </c>
      <c r="N41" s="243">
        <v>0</v>
      </c>
      <c r="O41" s="243">
        <v>0</v>
      </c>
      <c r="P41" s="243">
        <v>0</v>
      </c>
      <c r="Q41" s="243">
        <v>0</v>
      </c>
      <c r="R41" s="243">
        <v>0</v>
      </c>
      <c r="S41" s="249">
        <v>1</v>
      </c>
      <c r="T41" s="243">
        <v>0</v>
      </c>
      <c r="U41" s="243">
        <v>0</v>
      </c>
      <c r="V41" s="243">
        <v>0</v>
      </c>
      <c r="W41" s="243">
        <v>0</v>
      </c>
      <c r="X41" s="243">
        <v>0</v>
      </c>
      <c r="Y41" s="243">
        <v>0</v>
      </c>
      <c r="Z41" s="249">
        <v>1</v>
      </c>
      <c r="AA41" s="243">
        <v>0</v>
      </c>
      <c r="AB41" s="243">
        <v>0</v>
      </c>
      <c r="AC41" s="242" t="s">
        <v>285</v>
      </c>
      <c r="AD41" s="243">
        <v>0</v>
      </c>
      <c r="AE41" s="243">
        <v>0</v>
      </c>
      <c r="AF41" s="243">
        <v>0</v>
      </c>
      <c r="AG41" s="249">
        <v>1</v>
      </c>
      <c r="AH41" s="243">
        <v>0</v>
      </c>
      <c r="AI41" s="243">
        <v>0</v>
      </c>
    </row>
    <row r="42" spans="1:35" ht="25" x14ac:dyDescent="0.25">
      <c r="A42" s="243">
        <v>0</v>
      </c>
      <c r="B42" s="243">
        <v>0</v>
      </c>
      <c r="C42" s="243">
        <v>0</v>
      </c>
      <c r="D42" s="243">
        <v>0</v>
      </c>
      <c r="E42" s="249">
        <v>1</v>
      </c>
      <c r="F42" s="243">
        <v>0</v>
      </c>
      <c r="G42" s="243">
        <v>0</v>
      </c>
      <c r="H42" s="243">
        <v>0</v>
      </c>
      <c r="I42" s="243">
        <v>0</v>
      </c>
      <c r="J42" s="243">
        <v>0</v>
      </c>
      <c r="K42" s="243">
        <v>0</v>
      </c>
      <c r="L42" s="249">
        <v>1</v>
      </c>
      <c r="M42" s="243">
        <v>0</v>
      </c>
      <c r="N42" s="243">
        <v>0</v>
      </c>
      <c r="O42" s="243">
        <v>0</v>
      </c>
      <c r="P42" s="243">
        <v>0</v>
      </c>
      <c r="Q42" s="243">
        <v>0</v>
      </c>
      <c r="R42" s="243">
        <v>0</v>
      </c>
      <c r="S42" s="249">
        <v>1</v>
      </c>
      <c r="T42" s="243">
        <v>0</v>
      </c>
      <c r="U42" s="243">
        <v>0</v>
      </c>
      <c r="V42" s="243">
        <v>0</v>
      </c>
      <c r="W42" s="243">
        <v>0</v>
      </c>
      <c r="X42" s="243">
        <v>0</v>
      </c>
      <c r="Y42" s="243">
        <v>0</v>
      </c>
      <c r="Z42" s="249">
        <v>1</v>
      </c>
      <c r="AA42" s="243">
        <v>0</v>
      </c>
      <c r="AB42" s="243">
        <v>0</v>
      </c>
      <c r="AC42" s="242" t="s">
        <v>289</v>
      </c>
      <c r="AD42" s="243">
        <v>0</v>
      </c>
      <c r="AE42" s="243">
        <v>0</v>
      </c>
      <c r="AF42" s="243">
        <v>0</v>
      </c>
      <c r="AG42" s="249">
        <v>1</v>
      </c>
      <c r="AH42" s="243">
        <v>0</v>
      </c>
      <c r="AI42" s="243">
        <v>0</v>
      </c>
    </row>
    <row r="43" spans="1:35" x14ac:dyDescent="0.25">
      <c r="A43" s="243">
        <v>0</v>
      </c>
      <c r="B43" s="243">
        <v>0</v>
      </c>
      <c r="C43" s="243">
        <v>0</v>
      </c>
      <c r="D43" s="243">
        <v>0</v>
      </c>
      <c r="E43" s="249">
        <v>1</v>
      </c>
      <c r="F43" s="243">
        <v>0</v>
      </c>
      <c r="G43" s="243">
        <v>0</v>
      </c>
      <c r="H43" s="243">
        <v>0</v>
      </c>
      <c r="I43" s="243">
        <v>0</v>
      </c>
      <c r="J43" s="243">
        <v>0</v>
      </c>
      <c r="K43" s="243">
        <v>0</v>
      </c>
      <c r="L43" s="249">
        <v>1</v>
      </c>
      <c r="M43" s="243">
        <v>0</v>
      </c>
      <c r="N43" s="243">
        <v>0</v>
      </c>
      <c r="O43" s="243">
        <v>0</v>
      </c>
      <c r="P43" s="243">
        <v>0</v>
      </c>
      <c r="Q43" s="243">
        <v>0</v>
      </c>
      <c r="R43" s="243">
        <v>0</v>
      </c>
      <c r="S43" s="249">
        <v>1</v>
      </c>
      <c r="T43" s="243">
        <v>0</v>
      </c>
      <c r="U43" s="243">
        <v>0</v>
      </c>
      <c r="V43" s="243">
        <v>0</v>
      </c>
      <c r="W43" s="243">
        <v>0</v>
      </c>
      <c r="X43" s="243">
        <v>0</v>
      </c>
      <c r="Y43" s="243">
        <v>0</v>
      </c>
      <c r="Z43" s="249">
        <v>1</v>
      </c>
      <c r="AA43" s="243">
        <v>0</v>
      </c>
      <c r="AB43" s="243">
        <v>0</v>
      </c>
      <c r="AC43" s="242" t="s">
        <v>294</v>
      </c>
      <c r="AD43" s="243">
        <v>0</v>
      </c>
      <c r="AE43" s="243">
        <v>0</v>
      </c>
      <c r="AF43" s="243">
        <v>0</v>
      </c>
      <c r="AG43" s="249">
        <v>1</v>
      </c>
      <c r="AH43" s="243">
        <v>0</v>
      </c>
      <c r="AI43" s="243">
        <v>0</v>
      </c>
    </row>
    <row r="44" spans="1:35" ht="25" x14ac:dyDescent="0.25">
      <c r="A44" s="243">
        <v>0</v>
      </c>
      <c r="B44" s="243">
        <v>0</v>
      </c>
      <c r="C44" s="243">
        <v>0</v>
      </c>
      <c r="D44" s="243">
        <v>0</v>
      </c>
      <c r="E44" s="249">
        <v>1</v>
      </c>
      <c r="F44" s="243">
        <v>0</v>
      </c>
      <c r="G44" s="243">
        <v>0</v>
      </c>
      <c r="H44" s="243">
        <v>0</v>
      </c>
      <c r="I44" s="243">
        <v>0</v>
      </c>
      <c r="J44" s="243">
        <v>0</v>
      </c>
      <c r="K44" s="243">
        <v>0</v>
      </c>
      <c r="L44" s="249">
        <v>1</v>
      </c>
      <c r="M44" s="243">
        <v>0</v>
      </c>
      <c r="N44" s="243">
        <v>0</v>
      </c>
      <c r="O44" s="243">
        <v>0</v>
      </c>
      <c r="P44" s="243">
        <v>0</v>
      </c>
      <c r="Q44" s="243">
        <v>0</v>
      </c>
      <c r="R44" s="243">
        <v>0</v>
      </c>
      <c r="S44" s="249">
        <v>1</v>
      </c>
      <c r="T44" s="243">
        <v>0</v>
      </c>
      <c r="U44" s="243">
        <v>0</v>
      </c>
      <c r="V44" s="242" t="s">
        <v>318</v>
      </c>
      <c r="W44" s="243">
        <v>0</v>
      </c>
      <c r="X44" s="243">
        <v>0</v>
      </c>
      <c r="Y44" s="243">
        <v>0</v>
      </c>
      <c r="Z44" s="249">
        <v>1</v>
      </c>
      <c r="AA44" s="243">
        <v>0</v>
      </c>
      <c r="AB44" s="243">
        <v>0</v>
      </c>
      <c r="AC44" s="242" t="s">
        <v>297</v>
      </c>
      <c r="AD44" s="243">
        <v>0</v>
      </c>
      <c r="AE44" s="243">
        <v>0</v>
      </c>
      <c r="AF44" s="243">
        <v>0</v>
      </c>
      <c r="AG44" s="249">
        <v>1</v>
      </c>
      <c r="AH44" s="243">
        <v>0</v>
      </c>
      <c r="AI44" s="243">
        <v>0</v>
      </c>
    </row>
    <row r="45" spans="1:35" x14ac:dyDescent="0.25">
      <c r="A45" s="243">
        <v>0</v>
      </c>
      <c r="B45" s="243">
        <v>0</v>
      </c>
      <c r="C45" s="243">
        <v>0</v>
      </c>
      <c r="D45" s="243">
        <v>0</v>
      </c>
      <c r="E45" s="249">
        <v>1</v>
      </c>
      <c r="F45" s="243">
        <v>0</v>
      </c>
      <c r="G45" s="243">
        <v>0</v>
      </c>
      <c r="H45" s="242" t="s">
        <v>318</v>
      </c>
      <c r="I45" s="243">
        <v>0</v>
      </c>
      <c r="J45" s="243">
        <v>0</v>
      </c>
      <c r="K45" s="243">
        <v>0</v>
      </c>
      <c r="L45" s="249">
        <v>1</v>
      </c>
      <c r="M45" s="243">
        <v>0</v>
      </c>
      <c r="N45" s="243">
        <v>0</v>
      </c>
      <c r="O45" s="243">
        <v>0</v>
      </c>
      <c r="P45" s="243">
        <v>0</v>
      </c>
      <c r="Q45" s="243">
        <v>0</v>
      </c>
      <c r="R45" s="243">
        <v>0</v>
      </c>
      <c r="S45" s="249">
        <v>1</v>
      </c>
      <c r="T45" s="243">
        <v>0</v>
      </c>
      <c r="U45" s="243">
        <v>0</v>
      </c>
      <c r="V45" s="242" t="s">
        <v>278</v>
      </c>
      <c r="W45" s="243">
        <v>0</v>
      </c>
      <c r="X45" s="243">
        <v>0</v>
      </c>
      <c r="Y45" s="243">
        <v>0</v>
      </c>
      <c r="Z45" s="249">
        <v>1</v>
      </c>
      <c r="AA45" s="243">
        <v>0</v>
      </c>
      <c r="AB45" s="243">
        <v>0</v>
      </c>
      <c r="AC45" s="243">
        <v>0</v>
      </c>
      <c r="AD45" s="243">
        <v>0</v>
      </c>
      <c r="AE45" s="243">
        <v>0</v>
      </c>
      <c r="AF45" s="243">
        <v>0</v>
      </c>
      <c r="AG45" s="249">
        <v>1</v>
      </c>
      <c r="AH45" s="243">
        <v>0</v>
      </c>
      <c r="AI45" s="243">
        <v>0</v>
      </c>
    </row>
    <row r="46" spans="1:35" x14ac:dyDescent="0.25">
      <c r="A46" s="243">
        <v>0</v>
      </c>
      <c r="B46" s="243">
        <v>0</v>
      </c>
      <c r="C46" s="243">
        <v>0</v>
      </c>
      <c r="D46" s="243">
        <v>0</v>
      </c>
      <c r="E46" s="249">
        <v>1</v>
      </c>
      <c r="F46" s="243">
        <v>0</v>
      </c>
      <c r="G46" s="243">
        <v>0</v>
      </c>
      <c r="H46" s="242" t="s">
        <v>278</v>
      </c>
      <c r="I46" s="243">
        <v>0</v>
      </c>
      <c r="J46" s="243">
        <v>0</v>
      </c>
      <c r="K46" s="243">
        <v>0</v>
      </c>
      <c r="L46" s="249">
        <v>1</v>
      </c>
      <c r="M46" s="243">
        <v>0</v>
      </c>
      <c r="N46" s="243">
        <v>0</v>
      </c>
      <c r="O46" s="243">
        <v>0</v>
      </c>
      <c r="P46" s="243">
        <v>0</v>
      </c>
      <c r="Q46" s="243">
        <v>0</v>
      </c>
      <c r="R46" s="243">
        <v>0</v>
      </c>
      <c r="S46" s="249">
        <v>1</v>
      </c>
      <c r="T46" s="243">
        <v>0</v>
      </c>
      <c r="U46" s="243">
        <v>0</v>
      </c>
      <c r="V46" s="242" t="s">
        <v>232</v>
      </c>
      <c r="W46" s="243">
        <v>0</v>
      </c>
      <c r="X46" s="243">
        <v>0</v>
      </c>
      <c r="Y46" s="243">
        <v>0</v>
      </c>
      <c r="Z46" s="249">
        <v>1</v>
      </c>
      <c r="AA46" s="243">
        <v>0</v>
      </c>
      <c r="AB46" s="243">
        <v>0</v>
      </c>
      <c r="AC46" s="243">
        <v>0</v>
      </c>
      <c r="AD46" s="243">
        <v>0</v>
      </c>
      <c r="AE46" s="243">
        <v>0</v>
      </c>
      <c r="AF46" s="243">
        <v>0</v>
      </c>
      <c r="AG46" s="249">
        <v>1</v>
      </c>
      <c r="AH46" s="243">
        <v>0</v>
      </c>
      <c r="AI46" s="243">
        <v>0</v>
      </c>
    </row>
    <row r="47" spans="1:35" x14ac:dyDescent="0.25">
      <c r="A47" s="242" t="s">
        <v>318</v>
      </c>
      <c r="B47" s="243">
        <v>0</v>
      </c>
      <c r="C47" s="243">
        <v>0</v>
      </c>
      <c r="D47" s="243">
        <v>0</v>
      </c>
      <c r="E47" s="249">
        <v>1</v>
      </c>
      <c r="F47" s="243">
        <v>0</v>
      </c>
      <c r="G47" s="243">
        <v>0</v>
      </c>
      <c r="H47" s="242" t="s">
        <v>335</v>
      </c>
      <c r="I47" s="243">
        <v>0</v>
      </c>
      <c r="J47" s="243">
        <v>0</v>
      </c>
      <c r="K47" s="243">
        <v>0</v>
      </c>
      <c r="L47" s="249">
        <v>1</v>
      </c>
      <c r="M47" s="243">
        <v>0</v>
      </c>
      <c r="N47" s="243">
        <v>0</v>
      </c>
      <c r="O47" s="243">
        <v>0</v>
      </c>
      <c r="P47" s="243">
        <v>0</v>
      </c>
      <c r="Q47" s="243">
        <v>0</v>
      </c>
      <c r="R47" s="243">
        <v>0</v>
      </c>
      <c r="S47" s="249">
        <v>1</v>
      </c>
      <c r="T47" s="243">
        <v>0</v>
      </c>
      <c r="U47" s="243">
        <v>0</v>
      </c>
      <c r="V47" s="242" t="s">
        <v>335</v>
      </c>
      <c r="W47" s="243">
        <v>0</v>
      </c>
      <c r="X47" s="243">
        <v>0</v>
      </c>
      <c r="Y47" s="243">
        <v>0</v>
      </c>
      <c r="Z47" s="249">
        <v>1</v>
      </c>
      <c r="AA47" s="243">
        <v>0</v>
      </c>
      <c r="AB47" s="243">
        <v>0</v>
      </c>
      <c r="AC47" s="243">
        <v>0</v>
      </c>
      <c r="AD47" s="243">
        <v>0</v>
      </c>
      <c r="AE47" s="243">
        <v>0</v>
      </c>
      <c r="AF47" s="243">
        <v>0</v>
      </c>
      <c r="AG47" s="249">
        <v>1</v>
      </c>
      <c r="AH47" s="243">
        <v>0</v>
      </c>
      <c r="AI47" s="243">
        <v>0</v>
      </c>
    </row>
    <row r="48" spans="1:35" x14ac:dyDescent="0.25">
      <c r="A48" s="242" t="s">
        <v>278</v>
      </c>
      <c r="B48" s="243">
        <v>0</v>
      </c>
      <c r="C48" s="243">
        <v>0</v>
      </c>
      <c r="D48" s="243">
        <v>0</v>
      </c>
      <c r="E48" s="249">
        <v>1</v>
      </c>
      <c r="F48" s="243">
        <v>0</v>
      </c>
      <c r="G48" s="243">
        <v>0</v>
      </c>
      <c r="H48" s="242" t="s">
        <v>287</v>
      </c>
      <c r="I48" s="243">
        <v>0</v>
      </c>
      <c r="J48" s="243">
        <v>0</v>
      </c>
      <c r="K48" s="243">
        <v>0</v>
      </c>
      <c r="L48" s="249">
        <v>1</v>
      </c>
      <c r="M48" s="243">
        <v>0</v>
      </c>
      <c r="N48" s="243">
        <v>0</v>
      </c>
      <c r="O48" s="243">
        <v>0</v>
      </c>
      <c r="P48" s="243">
        <v>0</v>
      </c>
      <c r="Q48" s="243">
        <v>0</v>
      </c>
      <c r="R48" s="243">
        <v>0</v>
      </c>
      <c r="S48" s="249">
        <v>1</v>
      </c>
      <c r="T48" s="243">
        <v>0</v>
      </c>
      <c r="U48" s="243">
        <v>0</v>
      </c>
      <c r="V48" s="242" t="s">
        <v>287</v>
      </c>
      <c r="W48" s="243">
        <v>0</v>
      </c>
      <c r="X48" s="243">
        <v>0</v>
      </c>
      <c r="Y48" s="243">
        <v>0</v>
      </c>
      <c r="Z48" s="249">
        <v>1</v>
      </c>
      <c r="AA48" s="243">
        <v>0</v>
      </c>
      <c r="AB48" s="243">
        <v>0</v>
      </c>
      <c r="AC48" s="243">
        <v>0</v>
      </c>
      <c r="AD48" s="243">
        <v>0</v>
      </c>
      <c r="AE48" s="243">
        <v>0</v>
      </c>
      <c r="AF48" s="243">
        <v>0</v>
      </c>
      <c r="AG48" s="249">
        <v>1</v>
      </c>
      <c r="AH48" s="243">
        <v>0</v>
      </c>
      <c r="AI48" s="243">
        <v>0</v>
      </c>
    </row>
    <row r="49" spans="1:35" x14ac:dyDescent="0.25">
      <c r="A49" s="242" t="s">
        <v>232</v>
      </c>
      <c r="B49" s="243">
        <v>0</v>
      </c>
      <c r="C49" s="243">
        <v>0</v>
      </c>
      <c r="D49" s="243">
        <v>0</v>
      </c>
      <c r="E49" s="249">
        <v>1</v>
      </c>
      <c r="F49" s="243">
        <v>0</v>
      </c>
      <c r="G49" s="243">
        <v>0</v>
      </c>
      <c r="H49" s="242" t="s">
        <v>249</v>
      </c>
      <c r="I49" s="243">
        <v>0</v>
      </c>
      <c r="J49" s="243">
        <v>0</v>
      </c>
      <c r="K49" s="243">
        <v>0</v>
      </c>
      <c r="L49" s="249">
        <v>1</v>
      </c>
      <c r="M49" s="243">
        <v>0</v>
      </c>
      <c r="N49" s="243">
        <v>0</v>
      </c>
      <c r="O49" s="243">
        <v>0</v>
      </c>
      <c r="P49" s="243">
        <v>0</v>
      </c>
      <c r="Q49" s="243">
        <v>0</v>
      </c>
      <c r="R49" s="243">
        <v>0</v>
      </c>
      <c r="S49" s="249">
        <v>1</v>
      </c>
      <c r="T49" s="243">
        <v>0</v>
      </c>
      <c r="U49" s="243">
        <v>0</v>
      </c>
      <c r="V49" s="242" t="s">
        <v>249</v>
      </c>
      <c r="W49" s="243">
        <v>0</v>
      </c>
      <c r="X49" s="243">
        <v>0</v>
      </c>
      <c r="Y49" s="243">
        <v>0</v>
      </c>
      <c r="Z49" s="249">
        <v>1</v>
      </c>
      <c r="AA49" s="243">
        <v>0</v>
      </c>
      <c r="AB49" s="243">
        <v>0</v>
      </c>
      <c r="AC49" s="243">
        <v>0</v>
      </c>
      <c r="AD49" s="243">
        <v>0</v>
      </c>
      <c r="AE49" s="243">
        <v>0</v>
      </c>
      <c r="AF49" s="243">
        <v>0</v>
      </c>
      <c r="AG49" s="249">
        <v>1</v>
      </c>
      <c r="AH49" s="243">
        <v>0</v>
      </c>
      <c r="AI49" s="243">
        <v>0</v>
      </c>
    </row>
    <row r="50" spans="1:35" x14ac:dyDescent="0.25">
      <c r="A50" s="242" t="s">
        <v>335</v>
      </c>
      <c r="B50" s="243">
        <v>0</v>
      </c>
      <c r="C50" s="243">
        <v>0</v>
      </c>
      <c r="D50" s="243">
        <v>0</v>
      </c>
      <c r="E50" s="249">
        <v>1</v>
      </c>
      <c r="F50" s="243">
        <v>0</v>
      </c>
      <c r="G50" s="243">
        <v>0</v>
      </c>
      <c r="H50" s="242" t="s">
        <v>302</v>
      </c>
      <c r="I50" s="243">
        <v>0</v>
      </c>
      <c r="J50" s="243">
        <v>0</v>
      </c>
      <c r="K50" s="243">
        <v>0</v>
      </c>
      <c r="L50" s="249">
        <v>1</v>
      </c>
      <c r="M50" s="243">
        <v>0</v>
      </c>
      <c r="N50" s="243">
        <v>0</v>
      </c>
      <c r="O50" s="242" t="s">
        <v>318</v>
      </c>
      <c r="P50" s="243">
        <v>0</v>
      </c>
      <c r="Q50" s="243">
        <v>0</v>
      </c>
      <c r="R50" s="243">
        <v>0</v>
      </c>
      <c r="S50" s="249">
        <v>1</v>
      </c>
      <c r="T50" s="243">
        <v>0</v>
      </c>
      <c r="U50" s="243">
        <v>0</v>
      </c>
      <c r="V50" s="242" t="s">
        <v>302</v>
      </c>
      <c r="W50" s="243">
        <v>0</v>
      </c>
      <c r="X50" s="243">
        <v>0</v>
      </c>
      <c r="Y50" s="243">
        <v>0</v>
      </c>
      <c r="Z50" s="249">
        <v>1</v>
      </c>
      <c r="AA50" s="243">
        <v>0</v>
      </c>
      <c r="AB50" s="243">
        <v>0</v>
      </c>
      <c r="AC50" s="243">
        <v>0</v>
      </c>
      <c r="AD50" s="243">
        <v>0</v>
      </c>
      <c r="AE50" s="243">
        <v>0</v>
      </c>
      <c r="AF50" s="243">
        <v>0</v>
      </c>
      <c r="AG50" s="249">
        <v>1</v>
      </c>
      <c r="AH50" s="243">
        <v>0</v>
      </c>
      <c r="AI50" s="243">
        <v>0</v>
      </c>
    </row>
    <row r="51" spans="1:35" x14ac:dyDescent="0.25">
      <c r="A51" s="242" t="s">
        <v>287</v>
      </c>
      <c r="B51" s="243">
        <v>0</v>
      </c>
      <c r="C51" s="243">
        <v>0</v>
      </c>
      <c r="D51" s="243">
        <v>0</v>
      </c>
      <c r="E51" s="249">
        <v>1</v>
      </c>
      <c r="F51" s="243">
        <v>0</v>
      </c>
      <c r="G51" s="243">
        <v>0</v>
      </c>
      <c r="H51" s="242" t="s">
        <v>282</v>
      </c>
      <c r="I51" s="243">
        <v>0</v>
      </c>
      <c r="J51" s="243">
        <v>0</v>
      </c>
      <c r="K51" s="243">
        <v>0</v>
      </c>
      <c r="L51" s="249">
        <v>1</v>
      </c>
      <c r="M51" s="243">
        <v>0</v>
      </c>
      <c r="N51" s="243">
        <v>0</v>
      </c>
      <c r="O51" s="242" t="s">
        <v>278</v>
      </c>
      <c r="P51" s="243">
        <v>0</v>
      </c>
      <c r="Q51" s="243">
        <v>0</v>
      </c>
      <c r="R51" s="243">
        <v>0</v>
      </c>
      <c r="S51" s="249">
        <v>1</v>
      </c>
      <c r="T51" s="243">
        <v>0</v>
      </c>
      <c r="U51" s="243">
        <v>0</v>
      </c>
      <c r="V51" s="242" t="s">
        <v>282</v>
      </c>
      <c r="W51" s="243">
        <v>0</v>
      </c>
      <c r="X51" s="243">
        <v>0</v>
      </c>
      <c r="Y51" s="243">
        <v>0</v>
      </c>
      <c r="Z51" s="249">
        <v>1</v>
      </c>
      <c r="AA51" s="243">
        <v>0</v>
      </c>
      <c r="AB51" s="243">
        <v>0</v>
      </c>
      <c r="AC51" s="243">
        <v>0</v>
      </c>
      <c r="AD51" s="243">
        <v>0</v>
      </c>
      <c r="AE51" s="243">
        <v>0</v>
      </c>
      <c r="AF51" s="243">
        <v>0</v>
      </c>
      <c r="AG51" s="249">
        <v>1</v>
      </c>
      <c r="AH51" s="243">
        <v>0</v>
      </c>
      <c r="AI51" s="243">
        <v>0</v>
      </c>
    </row>
    <row r="52" spans="1:35" x14ac:dyDescent="0.25">
      <c r="A52" s="242" t="s">
        <v>249</v>
      </c>
      <c r="B52" s="243">
        <v>0</v>
      </c>
      <c r="C52" s="243">
        <v>0</v>
      </c>
      <c r="D52" s="243">
        <v>0</v>
      </c>
      <c r="E52" s="249">
        <v>1</v>
      </c>
      <c r="F52" s="243">
        <v>0</v>
      </c>
      <c r="G52" s="243">
        <v>0</v>
      </c>
      <c r="H52" s="242" t="s">
        <v>215</v>
      </c>
      <c r="I52" s="243">
        <v>0</v>
      </c>
      <c r="J52" s="243">
        <v>0</v>
      </c>
      <c r="K52" s="243">
        <v>0</v>
      </c>
      <c r="L52" s="249">
        <v>1</v>
      </c>
      <c r="M52" s="243">
        <v>0</v>
      </c>
      <c r="N52" s="243">
        <v>0</v>
      </c>
      <c r="O52" s="242" t="s">
        <v>335</v>
      </c>
      <c r="P52" s="243">
        <v>0</v>
      </c>
      <c r="Q52" s="243">
        <v>0</v>
      </c>
      <c r="R52" s="243">
        <v>0</v>
      </c>
      <c r="S52" s="249">
        <v>1</v>
      </c>
      <c r="T52" s="243">
        <v>0</v>
      </c>
      <c r="U52" s="243">
        <v>0</v>
      </c>
      <c r="V52" s="242" t="s">
        <v>215</v>
      </c>
      <c r="W52" s="243">
        <v>0</v>
      </c>
      <c r="X52" s="243">
        <v>0</v>
      </c>
      <c r="Y52" s="243">
        <v>0</v>
      </c>
      <c r="Z52" s="249">
        <v>1</v>
      </c>
      <c r="AA52" s="243">
        <v>0</v>
      </c>
      <c r="AB52" s="243">
        <v>0</v>
      </c>
      <c r="AC52" s="243">
        <v>0</v>
      </c>
      <c r="AD52" s="243">
        <v>0</v>
      </c>
      <c r="AE52" s="243">
        <v>0</v>
      </c>
      <c r="AF52" s="243">
        <v>0</v>
      </c>
      <c r="AG52" s="249">
        <v>1</v>
      </c>
      <c r="AH52" s="243">
        <v>0</v>
      </c>
      <c r="AI52" s="243">
        <v>0</v>
      </c>
    </row>
    <row r="53" spans="1:35" x14ac:dyDescent="0.25">
      <c r="A53" s="242" t="s">
        <v>302</v>
      </c>
      <c r="B53" s="243">
        <v>0</v>
      </c>
      <c r="C53" s="243">
        <v>0</v>
      </c>
      <c r="D53" s="243">
        <v>0</v>
      </c>
      <c r="E53" s="249">
        <v>1</v>
      </c>
      <c r="F53" s="243">
        <v>0</v>
      </c>
      <c r="G53" s="243">
        <v>0</v>
      </c>
      <c r="H53" s="242" t="s">
        <v>339</v>
      </c>
      <c r="I53" s="243">
        <v>0</v>
      </c>
      <c r="J53" s="243">
        <v>0</v>
      </c>
      <c r="K53" s="243">
        <v>0</v>
      </c>
      <c r="L53" s="249">
        <v>1</v>
      </c>
      <c r="M53" s="243">
        <v>0</v>
      </c>
      <c r="N53" s="243">
        <v>0</v>
      </c>
      <c r="O53" s="242" t="s">
        <v>287</v>
      </c>
      <c r="P53" s="243">
        <v>0</v>
      </c>
      <c r="Q53" s="243">
        <v>0</v>
      </c>
      <c r="R53" s="243">
        <v>0</v>
      </c>
      <c r="S53" s="249">
        <v>1</v>
      </c>
      <c r="T53" s="243">
        <v>0</v>
      </c>
      <c r="U53" s="243">
        <v>0</v>
      </c>
      <c r="V53" s="242" t="s">
        <v>339</v>
      </c>
      <c r="W53" s="243">
        <v>0</v>
      </c>
      <c r="X53" s="243">
        <v>0</v>
      </c>
      <c r="Y53" s="243">
        <v>0</v>
      </c>
      <c r="Z53" s="249">
        <v>1</v>
      </c>
      <c r="AA53" s="243">
        <v>0</v>
      </c>
      <c r="AB53" s="243">
        <v>0</v>
      </c>
      <c r="AC53" s="243">
        <v>0</v>
      </c>
      <c r="AD53" s="243">
        <v>0</v>
      </c>
      <c r="AE53" s="243">
        <v>0</v>
      </c>
      <c r="AF53" s="243">
        <v>0</v>
      </c>
      <c r="AG53" s="249">
        <v>1</v>
      </c>
      <c r="AH53" s="243">
        <v>0</v>
      </c>
      <c r="AI53" s="243">
        <v>0</v>
      </c>
    </row>
    <row r="54" spans="1:35" x14ac:dyDescent="0.25">
      <c r="A54" s="242" t="s">
        <v>282</v>
      </c>
      <c r="B54" s="243">
        <v>0</v>
      </c>
      <c r="C54" s="243">
        <v>0</v>
      </c>
      <c r="D54" s="243">
        <v>0</v>
      </c>
      <c r="E54" s="249">
        <v>1</v>
      </c>
      <c r="F54" s="243">
        <v>0</v>
      </c>
      <c r="G54" s="243">
        <v>0</v>
      </c>
      <c r="H54" s="242" t="s">
        <v>269</v>
      </c>
      <c r="I54" s="243">
        <v>0</v>
      </c>
      <c r="J54" s="243">
        <v>0</v>
      </c>
      <c r="K54" s="243">
        <v>0</v>
      </c>
      <c r="L54" s="249">
        <v>1</v>
      </c>
      <c r="M54" s="243">
        <v>0</v>
      </c>
      <c r="N54" s="243">
        <v>0</v>
      </c>
      <c r="O54" s="242" t="s">
        <v>249</v>
      </c>
      <c r="P54" s="243">
        <v>0</v>
      </c>
      <c r="Q54" s="243">
        <v>0</v>
      </c>
      <c r="R54" s="243">
        <v>0</v>
      </c>
      <c r="S54" s="249">
        <v>1</v>
      </c>
      <c r="T54" s="243">
        <v>0</v>
      </c>
      <c r="U54" s="243">
        <v>0</v>
      </c>
      <c r="V54" s="242" t="s">
        <v>269</v>
      </c>
      <c r="W54" s="243">
        <v>0</v>
      </c>
      <c r="X54" s="243">
        <v>0</v>
      </c>
      <c r="Y54" s="243">
        <v>0</v>
      </c>
      <c r="Z54" s="249">
        <v>1</v>
      </c>
      <c r="AA54" s="243">
        <v>0</v>
      </c>
      <c r="AB54" s="243">
        <v>0</v>
      </c>
      <c r="AC54" s="243">
        <v>0</v>
      </c>
      <c r="AD54" s="243">
        <v>0</v>
      </c>
      <c r="AE54" s="243">
        <v>0</v>
      </c>
      <c r="AF54" s="243">
        <v>0</v>
      </c>
      <c r="AG54" s="249">
        <v>1</v>
      </c>
      <c r="AH54" s="243">
        <v>0</v>
      </c>
      <c r="AI54" s="243">
        <v>0</v>
      </c>
    </row>
    <row r="55" spans="1:35" x14ac:dyDescent="0.25">
      <c r="A55" s="242" t="s">
        <v>339</v>
      </c>
      <c r="B55" s="243">
        <v>0</v>
      </c>
      <c r="C55" s="243">
        <v>0</v>
      </c>
      <c r="D55" s="243">
        <v>0</v>
      </c>
      <c r="E55" s="249">
        <v>1</v>
      </c>
      <c r="F55" s="243">
        <v>0</v>
      </c>
      <c r="G55" s="243">
        <v>0</v>
      </c>
      <c r="H55" s="242" t="s">
        <v>247</v>
      </c>
      <c r="I55" s="243">
        <v>0</v>
      </c>
      <c r="J55" s="243">
        <v>0</v>
      </c>
      <c r="K55" s="243">
        <v>0</v>
      </c>
      <c r="L55" s="249">
        <v>1</v>
      </c>
      <c r="M55" s="243">
        <v>0</v>
      </c>
      <c r="N55" s="243">
        <v>0</v>
      </c>
      <c r="O55" s="242" t="s">
        <v>302</v>
      </c>
      <c r="P55" s="243">
        <v>0</v>
      </c>
      <c r="Q55" s="243">
        <v>0</v>
      </c>
      <c r="R55" s="243">
        <v>0</v>
      </c>
      <c r="S55" s="249">
        <v>1</v>
      </c>
      <c r="T55" s="243">
        <v>0</v>
      </c>
      <c r="U55" s="243">
        <v>0</v>
      </c>
      <c r="V55" s="242" t="s">
        <v>340</v>
      </c>
      <c r="W55" s="243">
        <v>0</v>
      </c>
      <c r="X55" s="243">
        <v>0</v>
      </c>
      <c r="Y55" s="243">
        <v>0</v>
      </c>
      <c r="Z55" s="249">
        <v>1</v>
      </c>
      <c r="AA55" s="243">
        <v>0</v>
      </c>
      <c r="AB55" s="243">
        <v>0</v>
      </c>
      <c r="AC55" s="243">
        <v>0</v>
      </c>
      <c r="AD55" s="243">
        <v>0</v>
      </c>
      <c r="AE55" s="243">
        <v>0</v>
      </c>
      <c r="AF55" s="243">
        <v>0</v>
      </c>
      <c r="AG55" s="249">
        <v>1</v>
      </c>
      <c r="AH55" s="243">
        <v>0</v>
      </c>
      <c r="AI55" s="243">
        <v>0</v>
      </c>
    </row>
    <row r="56" spans="1:35" x14ac:dyDescent="0.25">
      <c r="A56" s="242" t="s">
        <v>269</v>
      </c>
      <c r="B56" s="243">
        <v>0</v>
      </c>
      <c r="C56" s="243">
        <v>0</v>
      </c>
      <c r="D56" s="243">
        <v>0</v>
      </c>
      <c r="E56" s="249">
        <v>1</v>
      </c>
      <c r="F56" s="243">
        <v>0</v>
      </c>
      <c r="G56" s="243">
        <v>0</v>
      </c>
      <c r="H56" s="242" t="s">
        <v>340</v>
      </c>
      <c r="I56" s="243">
        <v>0</v>
      </c>
      <c r="J56" s="243">
        <v>0</v>
      </c>
      <c r="K56" s="243">
        <v>0</v>
      </c>
      <c r="L56" s="249">
        <v>1</v>
      </c>
      <c r="M56" s="243">
        <v>0</v>
      </c>
      <c r="N56" s="243">
        <v>0</v>
      </c>
      <c r="O56" s="242" t="s">
        <v>282</v>
      </c>
      <c r="P56" s="243">
        <v>0</v>
      </c>
      <c r="Q56" s="243">
        <v>0</v>
      </c>
      <c r="R56" s="243">
        <v>0</v>
      </c>
      <c r="S56" s="249">
        <v>1</v>
      </c>
      <c r="T56" s="243">
        <v>0</v>
      </c>
      <c r="U56" s="243">
        <v>0</v>
      </c>
      <c r="V56" s="242" t="s">
        <v>225</v>
      </c>
      <c r="W56" s="243">
        <v>0</v>
      </c>
      <c r="X56" s="243">
        <v>0</v>
      </c>
      <c r="Y56" s="243">
        <v>0</v>
      </c>
      <c r="Z56" s="249">
        <v>1</v>
      </c>
      <c r="AA56" s="243">
        <v>0</v>
      </c>
      <c r="AB56" s="243">
        <v>0</v>
      </c>
      <c r="AC56" s="243">
        <v>0</v>
      </c>
      <c r="AD56" s="243">
        <v>0</v>
      </c>
      <c r="AE56" s="243">
        <v>0</v>
      </c>
      <c r="AF56" s="243">
        <v>0</v>
      </c>
      <c r="AG56" s="249">
        <v>1</v>
      </c>
      <c r="AH56" s="243">
        <v>0</v>
      </c>
      <c r="AI56" s="243">
        <v>0</v>
      </c>
    </row>
    <row r="57" spans="1:35" x14ac:dyDescent="0.25">
      <c r="A57" s="242" t="s">
        <v>340</v>
      </c>
      <c r="B57" s="243">
        <v>0</v>
      </c>
      <c r="C57" s="243">
        <v>0</v>
      </c>
      <c r="D57" s="243">
        <v>0</v>
      </c>
      <c r="E57" s="249">
        <v>1</v>
      </c>
      <c r="F57" s="243">
        <v>0</v>
      </c>
      <c r="G57" s="243">
        <v>0</v>
      </c>
      <c r="H57" s="242" t="s">
        <v>265</v>
      </c>
      <c r="I57" s="243">
        <v>0</v>
      </c>
      <c r="J57" s="243">
        <v>0</v>
      </c>
      <c r="K57" s="243">
        <v>0</v>
      </c>
      <c r="L57" s="249">
        <v>1</v>
      </c>
      <c r="M57" s="243">
        <v>0</v>
      </c>
      <c r="N57" s="243">
        <v>0</v>
      </c>
      <c r="O57" s="242" t="s">
        <v>215</v>
      </c>
      <c r="P57" s="243">
        <v>0</v>
      </c>
      <c r="Q57" s="243">
        <v>0</v>
      </c>
      <c r="R57" s="243">
        <v>0</v>
      </c>
      <c r="S57" s="249">
        <v>1</v>
      </c>
      <c r="T57" s="243">
        <v>0</v>
      </c>
      <c r="U57" s="243">
        <v>0</v>
      </c>
      <c r="V57" s="242" t="s">
        <v>281</v>
      </c>
      <c r="W57" s="243">
        <v>0</v>
      </c>
      <c r="X57" s="243">
        <v>0</v>
      </c>
      <c r="Y57" s="243">
        <v>0</v>
      </c>
      <c r="Z57" s="249">
        <v>1</v>
      </c>
      <c r="AA57" s="243">
        <v>0</v>
      </c>
      <c r="AB57" s="243">
        <v>0</v>
      </c>
      <c r="AC57" s="243">
        <v>0</v>
      </c>
      <c r="AD57" s="243">
        <v>0</v>
      </c>
      <c r="AE57" s="243">
        <v>0</v>
      </c>
      <c r="AF57" s="243">
        <v>0</v>
      </c>
      <c r="AG57" s="249">
        <v>1</v>
      </c>
      <c r="AH57" s="243">
        <v>0</v>
      </c>
      <c r="AI57" s="243">
        <v>0</v>
      </c>
    </row>
    <row r="58" spans="1:35" x14ac:dyDescent="0.25">
      <c r="A58" s="242" t="s">
        <v>225</v>
      </c>
      <c r="B58" s="243">
        <v>0</v>
      </c>
      <c r="C58" s="243">
        <v>0</v>
      </c>
      <c r="D58" s="243">
        <v>0</v>
      </c>
      <c r="E58" s="249">
        <v>1</v>
      </c>
      <c r="F58" s="243">
        <v>0</v>
      </c>
      <c r="G58" s="243">
        <v>0</v>
      </c>
      <c r="H58" s="242" t="s">
        <v>245</v>
      </c>
      <c r="I58" s="243">
        <v>0</v>
      </c>
      <c r="J58" s="243">
        <v>0</v>
      </c>
      <c r="K58" s="243">
        <v>0</v>
      </c>
      <c r="L58" s="249">
        <v>1</v>
      </c>
      <c r="M58" s="243">
        <v>0</v>
      </c>
      <c r="N58" s="243">
        <v>0</v>
      </c>
      <c r="O58" s="242" t="s">
        <v>339</v>
      </c>
      <c r="P58" s="243">
        <v>0</v>
      </c>
      <c r="Q58" s="243">
        <v>0</v>
      </c>
      <c r="R58" s="243">
        <v>0</v>
      </c>
      <c r="S58" s="249">
        <v>1</v>
      </c>
      <c r="T58" s="243">
        <v>0</v>
      </c>
      <c r="U58" s="243">
        <v>0</v>
      </c>
      <c r="V58" s="242" t="s">
        <v>307</v>
      </c>
      <c r="W58" s="243">
        <v>0</v>
      </c>
      <c r="X58" s="243">
        <v>0</v>
      </c>
      <c r="Y58" s="243">
        <v>0</v>
      </c>
      <c r="Z58" s="249">
        <v>1</v>
      </c>
      <c r="AA58" s="243">
        <v>0</v>
      </c>
      <c r="AB58" s="243">
        <v>0</v>
      </c>
      <c r="AC58" s="243">
        <v>0</v>
      </c>
      <c r="AD58" s="243">
        <v>0</v>
      </c>
      <c r="AE58" s="243">
        <v>0</v>
      </c>
      <c r="AF58" s="243">
        <v>0</v>
      </c>
      <c r="AG58" s="249">
        <v>1</v>
      </c>
      <c r="AH58" s="243">
        <v>0</v>
      </c>
      <c r="AI58" s="243">
        <v>0</v>
      </c>
    </row>
    <row r="59" spans="1:35" x14ac:dyDescent="0.25">
      <c r="A59" s="242" t="s">
        <v>281</v>
      </c>
      <c r="B59" s="243">
        <v>0</v>
      </c>
      <c r="C59" s="243">
        <v>0</v>
      </c>
      <c r="D59" s="243">
        <v>0</v>
      </c>
      <c r="E59" s="249">
        <v>1</v>
      </c>
      <c r="F59" s="243">
        <v>0</v>
      </c>
      <c r="G59" s="243">
        <v>0</v>
      </c>
      <c r="H59" s="242" t="s">
        <v>259</v>
      </c>
      <c r="I59" s="243">
        <v>0</v>
      </c>
      <c r="J59" s="243">
        <v>0</v>
      </c>
      <c r="K59" s="243">
        <v>0</v>
      </c>
      <c r="L59" s="249">
        <v>1</v>
      </c>
      <c r="M59" s="243">
        <v>0</v>
      </c>
      <c r="N59" s="243">
        <v>0</v>
      </c>
      <c r="O59" s="242" t="s">
        <v>269</v>
      </c>
      <c r="P59" s="243">
        <v>0</v>
      </c>
      <c r="Q59" s="243">
        <v>0</v>
      </c>
      <c r="R59" s="243">
        <v>0</v>
      </c>
      <c r="S59" s="249">
        <v>1</v>
      </c>
      <c r="T59" s="243">
        <v>0</v>
      </c>
      <c r="U59" s="243">
        <v>0</v>
      </c>
      <c r="V59" s="242" t="s">
        <v>783</v>
      </c>
      <c r="W59" s="243">
        <v>0</v>
      </c>
      <c r="X59" s="243">
        <v>0</v>
      </c>
      <c r="Y59" s="243">
        <v>0</v>
      </c>
      <c r="Z59" s="249">
        <v>1</v>
      </c>
      <c r="AA59" s="243">
        <v>0</v>
      </c>
      <c r="AB59" s="243">
        <v>0</v>
      </c>
      <c r="AC59" s="243">
        <v>0</v>
      </c>
      <c r="AD59" s="243">
        <v>0</v>
      </c>
      <c r="AE59" s="243">
        <v>0</v>
      </c>
      <c r="AF59" s="243">
        <v>0</v>
      </c>
      <c r="AG59" s="249">
        <v>1</v>
      </c>
      <c r="AH59" s="243">
        <v>0</v>
      </c>
      <c r="AI59" s="243">
        <v>0</v>
      </c>
    </row>
    <row r="60" spans="1:35" x14ac:dyDescent="0.25">
      <c r="A60" s="242" t="s">
        <v>307</v>
      </c>
      <c r="B60" s="243">
        <v>0</v>
      </c>
      <c r="C60" s="243">
        <v>0</v>
      </c>
      <c r="D60" s="243">
        <v>0</v>
      </c>
      <c r="E60" s="249">
        <v>1</v>
      </c>
      <c r="F60" s="243">
        <v>0</v>
      </c>
      <c r="G60" s="243">
        <v>0</v>
      </c>
      <c r="H60" s="242" t="s">
        <v>225</v>
      </c>
      <c r="I60" s="243">
        <v>0</v>
      </c>
      <c r="J60" s="243">
        <v>0</v>
      </c>
      <c r="K60" s="243">
        <v>0</v>
      </c>
      <c r="L60" s="249">
        <v>1</v>
      </c>
      <c r="M60" s="243">
        <v>0</v>
      </c>
      <c r="N60" s="243">
        <v>0</v>
      </c>
      <c r="O60" s="242" t="s">
        <v>247</v>
      </c>
      <c r="P60" s="243">
        <v>0</v>
      </c>
      <c r="Q60" s="243">
        <v>0</v>
      </c>
      <c r="R60" s="243">
        <v>0</v>
      </c>
      <c r="S60" s="249">
        <v>1</v>
      </c>
      <c r="T60" s="243">
        <v>0</v>
      </c>
      <c r="U60" s="243">
        <v>0</v>
      </c>
      <c r="V60" s="242" t="s">
        <v>312</v>
      </c>
      <c r="W60" s="243">
        <v>0</v>
      </c>
      <c r="X60" s="243">
        <v>0</v>
      </c>
      <c r="Y60" s="243">
        <v>0</v>
      </c>
      <c r="Z60" s="249">
        <v>1</v>
      </c>
      <c r="AA60" s="243">
        <v>0</v>
      </c>
      <c r="AB60" s="243">
        <v>0</v>
      </c>
      <c r="AC60" s="243">
        <v>0</v>
      </c>
      <c r="AD60" s="243">
        <v>0</v>
      </c>
      <c r="AE60" s="243">
        <v>0</v>
      </c>
      <c r="AF60" s="243">
        <v>0</v>
      </c>
      <c r="AG60" s="249">
        <v>1</v>
      </c>
      <c r="AH60" s="243">
        <v>0</v>
      </c>
      <c r="AI60" s="243">
        <v>0</v>
      </c>
    </row>
    <row r="61" spans="1:35" x14ac:dyDescent="0.25">
      <c r="A61" s="242" t="s">
        <v>783</v>
      </c>
      <c r="B61" s="243">
        <v>0</v>
      </c>
      <c r="C61" s="243">
        <v>0</v>
      </c>
      <c r="D61" s="243">
        <v>0</v>
      </c>
      <c r="E61" s="249">
        <v>1</v>
      </c>
      <c r="F61" s="243">
        <v>0</v>
      </c>
      <c r="G61" s="243">
        <v>0</v>
      </c>
      <c r="H61" s="242" t="s">
        <v>239</v>
      </c>
      <c r="I61" s="243">
        <v>0</v>
      </c>
      <c r="J61" s="243">
        <v>0</v>
      </c>
      <c r="K61" s="243">
        <v>0</v>
      </c>
      <c r="L61" s="249">
        <v>1</v>
      </c>
      <c r="M61" s="243">
        <v>0</v>
      </c>
      <c r="N61" s="243">
        <v>0</v>
      </c>
      <c r="O61" s="242" t="s">
        <v>340</v>
      </c>
      <c r="P61" s="243">
        <v>0</v>
      </c>
      <c r="Q61" s="243">
        <v>0</v>
      </c>
      <c r="R61" s="243">
        <v>0</v>
      </c>
      <c r="S61" s="249">
        <v>1</v>
      </c>
      <c r="T61" s="243">
        <v>0</v>
      </c>
      <c r="U61" s="243">
        <v>0</v>
      </c>
      <c r="V61" s="242" t="s">
        <v>241</v>
      </c>
      <c r="W61" s="243">
        <v>0</v>
      </c>
      <c r="X61" s="243">
        <v>0</v>
      </c>
      <c r="Y61" s="243">
        <v>0</v>
      </c>
      <c r="Z61" s="249">
        <v>1</v>
      </c>
      <c r="AA61" s="243">
        <v>0</v>
      </c>
      <c r="AB61" s="243">
        <v>0</v>
      </c>
      <c r="AC61" s="242" t="s">
        <v>232</v>
      </c>
      <c r="AD61" s="243">
        <v>0</v>
      </c>
      <c r="AE61" s="243">
        <v>0</v>
      </c>
      <c r="AF61" s="243">
        <v>0</v>
      </c>
      <c r="AG61" s="249">
        <v>1</v>
      </c>
      <c r="AH61" s="243">
        <v>0</v>
      </c>
      <c r="AI61" s="243">
        <v>0</v>
      </c>
    </row>
    <row r="62" spans="1:35" x14ac:dyDescent="0.25">
      <c r="A62" s="242" t="s">
        <v>312</v>
      </c>
      <c r="B62" s="243">
        <v>0</v>
      </c>
      <c r="C62" s="243">
        <v>0</v>
      </c>
      <c r="D62" s="243">
        <v>0</v>
      </c>
      <c r="E62" s="249">
        <v>1</v>
      </c>
      <c r="F62" s="243">
        <v>0</v>
      </c>
      <c r="G62" s="243">
        <v>0</v>
      </c>
      <c r="H62" s="242" t="s">
        <v>281</v>
      </c>
      <c r="I62" s="243">
        <v>0</v>
      </c>
      <c r="J62" s="243">
        <v>0</v>
      </c>
      <c r="K62" s="243">
        <v>0</v>
      </c>
      <c r="L62" s="249">
        <v>1</v>
      </c>
      <c r="M62" s="243">
        <v>0</v>
      </c>
      <c r="N62" s="243">
        <v>0</v>
      </c>
      <c r="O62" s="242" t="s">
        <v>265</v>
      </c>
      <c r="P62" s="243">
        <v>0</v>
      </c>
      <c r="Q62" s="243">
        <v>0</v>
      </c>
      <c r="R62" s="243">
        <v>0</v>
      </c>
      <c r="S62" s="249">
        <v>1</v>
      </c>
      <c r="T62" s="243">
        <v>0</v>
      </c>
      <c r="U62" s="243">
        <v>0</v>
      </c>
      <c r="V62" s="242" t="s">
        <v>303</v>
      </c>
      <c r="W62" s="243">
        <v>0</v>
      </c>
      <c r="X62" s="243">
        <v>0</v>
      </c>
      <c r="Y62" s="243">
        <v>0</v>
      </c>
      <c r="Z62" s="249">
        <v>1</v>
      </c>
      <c r="AA62" s="243">
        <v>0</v>
      </c>
      <c r="AB62" s="243">
        <v>0</v>
      </c>
      <c r="AC62" s="242" t="s">
        <v>335</v>
      </c>
      <c r="AD62" s="243">
        <v>0</v>
      </c>
      <c r="AE62" s="243">
        <v>0</v>
      </c>
      <c r="AF62" s="243">
        <v>0</v>
      </c>
      <c r="AG62" s="249">
        <v>1</v>
      </c>
      <c r="AH62" s="243">
        <v>0</v>
      </c>
      <c r="AI62" s="243">
        <v>0</v>
      </c>
    </row>
    <row r="63" spans="1:35" x14ac:dyDescent="0.25">
      <c r="A63" s="242" t="s">
        <v>241</v>
      </c>
      <c r="B63" s="243">
        <v>0</v>
      </c>
      <c r="C63" s="243">
        <v>0</v>
      </c>
      <c r="D63" s="243">
        <v>0</v>
      </c>
      <c r="E63" s="249">
        <v>1</v>
      </c>
      <c r="F63" s="243">
        <v>0</v>
      </c>
      <c r="G63" s="243">
        <v>0</v>
      </c>
      <c r="H63" s="242" t="s">
        <v>307</v>
      </c>
      <c r="I63" s="243">
        <v>0</v>
      </c>
      <c r="J63" s="243">
        <v>0</v>
      </c>
      <c r="K63" s="243">
        <v>0</v>
      </c>
      <c r="L63" s="249">
        <v>1</v>
      </c>
      <c r="M63" s="243">
        <v>0</v>
      </c>
      <c r="N63" s="243">
        <v>0</v>
      </c>
      <c r="O63" s="242" t="s">
        <v>245</v>
      </c>
      <c r="P63" s="243">
        <v>0</v>
      </c>
      <c r="Q63" s="243">
        <v>0</v>
      </c>
      <c r="R63" s="243">
        <v>0</v>
      </c>
      <c r="S63" s="249">
        <v>1</v>
      </c>
      <c r="T63" s="243">
        <v>0</v>
      </c>
      <c r="U63" s="243">
        <v>0</v>
      </c>
      <c r="V63" s="242" t="s">
        <v>301</v>
      </c>
      <c r="W63" s="243">
        <v>0</v>
      </c>
      <c r="X63" s="243">
        <v>0</v>
      </c>
      <c r="Y63" s="243">
        <v>0</v>
      </c>
      <c r="Z63" s="249">
        <v>1</v>
      </c>
      <c r="AA63" s="243">
        <v>0</v>
      </c>
      <c r="AB63" s="243">
        <v>0</v>
      </c>
      <c r="AC63" s="242" t="s">
        <v>287</v>
      </c>
      <c r="AD63" s="243">
        <v>0</v>
      </c>
      <c r="AE63" s="243">
        <v>0</v>
      </c>
      <c r="AF63" s="243">
        <v>0</v>
      </c>
      <c r="AG63" s="249">
        <v>1</v>
      </c>
      <c r="AH63" s="243">
        <v>0</v>
      </c>
      <c r="AI63" s="243">
        <v>0</v>
      </c>
    </row>
    <row r="64" spans="1:35" x14ac:dyDescent="0.25">
      <c r="A64" s="242" t="s">
        <v>303</v>
      </c>
      <c r="B64" s="243">
        <v>0</v>
      </c>
      <c r="C64" s="243">
        <v>0</v>
      </c>
      <c r="D64" s="243">
        <v>0</v>
      </c>
      <c r="E64" s="249">
        <v>1</v>
      </c>
      <c r="F64" s="243">
        <v>0</v>
      </c>
      <c r="G64" s="243">
        <v>0</v>
      </c>
      <c r="H64" s="242" t="s">
        <v>783</v>
      </c>
      <c r="I64" s="243">
        <v>0</v>
      </c>
      <c r="J64" s="243">
        <v>0</v>
      </c>
      <c r="K64" s="243">
        <v>0</v>
      </c>
      <c r="L64" s="249">
        <v>1</v>
      </c>
      <c r="M64" s="243">
        <v>0</v>
      </c>
      <c r="N64" s="243">
        <v>0</v>
      </c>
      <c r="O64" s="242" t="s">
        <v>259</v>
      </c>
      <c r="P64" s="243">
        <v>0</v>
      </c>
      <c r="Q64" s="243">
        <v>0</v>
      </c>
      <c r="R64" s="243">
        <v>0</v>
      </c>
      <c r="S64" s="249">
        <v>1</v>
      </c>
      <c r="T64" s="243">
        <v>0</v>
      </c>
      <c r="U64" s="243">
        <v>0</v>
      </c>
      <c r="V64" s="242" t="s">
        <v>343</v>
      </c>
      <c r="W64" s="243">
        <v>0</v>
      </c>
      <c r="X64" s="243">
        <v>0</v>
      </c>
      <c r="Y64" s="243">
        <v>0</v>
      </c>
      <c r="Z64" s="249">
        <v>1</v>
      </c>
      <c r="AA64" s="243">
        <v>0</v>
      </c>
      <c r="AB64" s="243">
        <v>0</v>
      </c>
      <c r="AC64" s="242" t="s">
        <v>302</v>
      </c>
      <c r="AD64" s="243">
        <v>0</v>
      </c>
      <c r="AE64" s="243">
        <v>0</v>
      </c>
      <c r="AF64" s="243">
        <v>0</v>
      </c>
      <c r="AG64" s="249">
        <v>1</v>
      </c>
      <c r="AH64" s="243">
        <v>0</v>
      </c>
      <c r="AI64" s="243">
        <v>0</v>
      </c>
    </row>
    <row r="65" spans="1:35" x14ac:dyDescent="0.25">
      <c r="A65" s="242" t="s">
        <v>301</v>
      </c>
      <c r="B65" s="243">
        <v>0</v>
      </c>
      <c r="C65" s="243">
        <v>0</v>
      </c>
      <c r="D65" s="243">
        <v>0</v>
      </c>
      <c r="E65" s="249">
        <v>1</v>
      </c>
      <c r="F65" s="243">
        <v>0</v>
      </c>
      <c r="G65" s="243">
        <v>0</v>
      </c>
      <c r="H65" s="242" t="s">
        <v>312</v>
      </c>
      <c r="I65" s="243">
        <v>0</v>
      </c>
      <c r="J65" s="243">
        <v>0</v>
      </c>
      <c r="K65" s="243">
        <v>0</v>
      </c>
      <c r="L65" s="249">
        <v>1</v>
      </c>
      <c r="M65" s="243">
        <v>0</v>
      </c>
      <c r="N65" s="243">
        <v>0</v>
      </c>
      <c r="O65" s="242" t="s">
        <v>225</v>
      </c>
      <c r="P65" s="243">
        <v>0</v>
      </c>
      <c r="Q65" s="243">
        <v>0</v>
      </c>
      <c r="R65" s="243">
        <v>0</v>
      </c>
      <c r="S65" s="249">
        <v>1</v>
      </c>
      <c r="T65" s="243">
        <v>0</v>
      </c>
      <c r="U65" s="243">
        <v>0</v>
      </c>
      <c r="V65" s="242" t="s">
        <v>320</v>
      </c>
      <c r="W65" s="243">
        <v>0</v>
      </c>
      <c r="X65" s="243">
        <v>0</v>
      </c>
      <c r="Y65" s="243">
        <v>0</v>
      </c>
      <c r="Z65" s="249">
        <v>1</v>
      </c>
      <c r="AA65" s="243">
        <v>0</v>
      </c>
      <c r="AB65" s="243">
        <v>0</v>
      </c>
      <c r="AC65" s="242" t="s">
        <v>282</v>
      </c>
      <c r="AD65" s="243">
        <v>0</v>
      </c>
      <c r="AE65" s="243">
        <v>0</v>
      </c>
      <c r="AF65" s="243">
        <v>0</v>
      </c>
      <c r="AG65" s="249">
        <v>1</v>
      </c>
      <c r="AH65" s="243">
        <v>0</v>
      </c>
      <c r="AI65" s="243">
        <v>0</v>
      </c>
    </row>
    <row r="66" spans="1:35" x14ac:dyDescent="0.25">
      <c r="A66" s="242" t="s">
        <v>343</v>
      </c>
      <c r="B66" s="243">
        <v>0</v>
      </c>
      <c r="C66" s="243">
        <v>0</v>
      </c>
      <c r="D66" s="243">
        <v>0</v>
      </c>
      <c r="E66" s="249">
        <v>1</v>
      </c>
      <c r="F66" s="243">
        <v>0</v>
      </c>
      <c r="G66" s="243">
        <v>0</v>
      </c>
      <c r="H66" s="242" t="s">
        <v>241</v>
      </c>
      <c r="I66" s="243">
        <v>0</v>
      </c>
      <c r="J66" s="243">
        <v>0</v>
      </c>
      <c r="K66" s="243">
        <v>0</v>
      </c>
      <c r="L66" s="249">
        <v>1</v>
      </c>
      <c r="M66" s="243">
        <v>0</v>
      </c>
      <c r="N66" s="243">
        <v>0</v>
      </c>
      <c r="O66" s="242" t="s">
        <v>239</v>
      </c>
      <c r="P66" s="243">
        <v>0</v>
      </c>
      <c r="Q66" s="243">
        <v>0</v>
      </c>
      <c r="R66" s="243">
        <v>0</v>
      </c>
      <c r="S66" s="249">
        <v>1</v>
      </c>
      <c r="T66" s="243">
        <v>0</v>
      </c>
      <c r="U66" s="243">
        <v>0</v>
      </c>
      <c r="V66" s="242" t="s">
        <v>344</v>
      </c>
      <c r="W66" s="243">
        <v>0</v>
      </c>
      <c r="X66" s="243">
        <v>0</v>
      </c>
      <c r="Y66" s="243">
        <v>0</v>
      </c>
      <c r="Z66" s="249">
        <v>1</v>
      </c>
      <c r="AA66" s="243">
        <v>0</v>
      </c>
      <c r="AB66" s="243">
        <v>0</v>
      </c>
      <c r="AC66" s="242" t="s">
        <v>215</v>
      </c>
      <c r="AD66" s="243">
        <v>0</v>
      </c>
      <c r="AE66" s="243">
        <v>0</v>
      </c>
      <c r="AF66" s="243">
        <v>0</v>
      </c>
      <c r="AG66" s="249">
        <v>1</v>
      </c>
      <c r="AH66" s="243">
        <v>0</v>
      </c>
      <c r="AI66" s="243">
        <v>0</v>
      </c>
    </row>
    <row r="67" spans="1:35" x14ac:dyDescent="0.25">
      <c r="A67" s="242" t="s">
        <v>320</v>
      </c>
      <c r="B67" s="243">
        <v>0</v>
      </c>
      <c r="C67" s="243">
        <v>0</v>
      </c>
      <c r="D67" s="243">
        <v>0</v>
      </c>
      <c r="E67" s="249">
        <v>1</v>
      </c>
      <c r="F67" s="243">
        <v>0</v>
      </c>
      <c r="G67" s="243">
        <v>0</v>
      </c>
      <c r="H67" s="242" t="s">
        <v>303</v>
      </c>
      <c r="I67" s="243">
        <v>0</v>
      </c>
      <c r="J67" s="243">
        <v>0</v>
      </c>
      <c r="K67" s="243">
        <v>0</v>
      </c>
      <c r="L67" s="249">
        <v>1</v>
      </c>
      <c r="M67" s="243">
        <v>0</v>
      </c>
      <c r="N67" s="243">
        <v>0</v>
      </c>
      <c r="O67" s="242" t="s">
        <v>281</v>
      </c>
      <c r="P67" s="243">
        <v>0</v>
      </c>
      <c r="Q67" s="243">
        <v>0</v>
      </c>
      <c r="R67" s="243">
        <v>0</v>
      </c>
      <c r="S67" s="249">
        <v>1</v>
      </c>
      <c r="T67" s="243">
        <v>0</v>
      </c>
      <c r="U67" s="243">
        <v>0</v>
      </c>
      <c r="V67" s="242" t="s">
        <v>251</v>
      </c>
      <c r="W67" s="243">
        <v>0</v>
      </c>
      <c r="X67" s="243">
        <v>0</v>
      </c>
      <c r="Y67" s="243">
        <v>0</v>
      </c>
      <c r="Z67" s="249">
        <v>1</v>
      </c>
      <c r="AA67" s="243">
        <v>0</v>
      </c>
      <c r="AB67" s="243">
        <v>0</v>
      </c>
      <c r="AC67" s="242" t="s">
        <v>339</v>
      </c>
      <c r="AD67" s="243">
        <v>0</v>
      </c>
      <c r="AE67" s="243">
        <v>0</v>
      </c>
      <c r="AF67" s="243">
        <v>0</v>
      </c>
      <c r="AG67" s="249">
        <v>1</v>
      </c>
      <c r="AH67" s="243">
        <v>0</v>
      </c>
      <c r="AI67" s="243">
        <v>0</v>
      </c>
    </row>
    <row r="68" spans="1:35" x14ac:dyDescent="0.25">
      <c r="A68" s="242" t="s">
        <v>344</v>
      </c>
      <c r="B68" s="243">
        <v>0</v>
      </c>
      <c r="C68" s="243">
        <v>0</v>
      </c>
      <c r="D68" s="243">
        <v>0</v>
      </c>
      <c r="E68" s="249">
        <v>1</v>
      </c>
      <c r="F68" s="243">
        <v>0</v>
      </c>
      <c r="G68" s="243">
        <v>0</v>
      </c>
      <c r="H68" s="242" t="s">
        <v>301</v>
      </c>
      <c r="I68" s="243">
        <v>0</v>
      </c>
      <c r="J68" s="243">
        <v>0</v>
      </c>
      <c r="K68" s="243">
        <v>0</v>
      </c>
      <c r="L68" s="249">
        <v>1</v>
      </c>
      <c r="M68" s="243">
        <v>0</v>
      </c>
      <c r="N68" s="243">
        <v>0</v>
      </c>
      <c r="O68" s="242" t="s">
        <v>307</v>
      </c>
      <c r="P68" s="243">
        <v>0</v>
      </c>
      <c r="Q68" s="243">
        <v>0</v>
      </c>
      <c r="R68" s="243">
        <v>0</v>
      </c>
      <c r="S68" s="249">
        <v>1</v>
      </c>
      <c r="T68" s="243">
        <v>0</v>
      </c>
      <c r="U68" s="243">
        <v>0</v>
      </c>
      <c r="V68" s="242" t="s">
        <v>272</v>
      </c>
      <c r="W68" s="243">
        <v>0</v>
      </c>
      <c r="X68" s="243">
        <v>0</v>
      </c>
      <c r="Y68" s="243">
        <v>0</v>
      </c>
      <c r="Z68" s="249">
        <v>1</v>
      </c>
      <c r="AA68" s="243">
        <v>0</v>
      </c>
      <c r="AB68" s="243">
        <v>0</v>
      </c>
      <c r="AC68" s="242" t="s">
        <v>247</v>
      </c>
      <c r="AD68" s="243">
        <v>0</v>
      </c>
      <c r="AE68" s="243">
        <v>0</v>
      </c>
      <c r="AF68" s="243">
        <v>0</v>
      </c>
      <c r="AG68" s="249">
        <v>1</v>
      </c>
      <c r="AH68" s="243">
        <v>0</v>
      </c>
      <c r="AI68" s="243">
        <v>0</v>
      </c>
    </row>
    <row r="69" spans="1:35" x14ac:dyDescent="0.25">
      <c r="A69" s="242" t="s">
        <v>251</v>
      </c>
      <c r="B69" s="243">
        <v>0</v>
      </c>
      <c r="C69" s="243">
        <v>0</v>
      </c>
      <c r="D69" s="243">
        <v>0</v>
      </c>
      <c r="E69" s="249">
        <v>1</v>
      </c>
      <c r="F69" s="243">
        <v>0</v>
      </c>
      <c r="G69" s="243">
        <v>0</v>
      </c>
      <c r="H69" s="242" t="s">
        <v>343</v>
      </c>
      <c r="I69" s="243">
        <v>0</v>
      </c>
      <c r="J69" s="243">
        <v>0</v>
      </c>
      <c r="K69" s="243">
        <v>0</v>
      </c>
      <c r="L69" s="249">
        <v>1</v>
      </c>
      <c r="M69" s="243">
        <v>0</v>
      </c>
      <c r="N69" s="243">
        <v>0</v>
      </c>
      <c r="O69" s="242" t="s">
        <v>783</v>
      </c>
      <c r="P69" s="243">
        <v>0</v>
      </c>
      <c r="Q69" s="243">
        <v>0</v>
      </c>
      <c r="R69" s="243">
        <v>0</v>
      </c>
      <c r="S69" s="249">
        <v>1</v>
      </c>
      <c r="T69" s="243">
        <v>0</v>
      </c>
      <c r="U69" s="243">
        <v>0</v>
      </c>
      <c r="V69" s="242" t="s">
        <v>305</v>
      </c>
      <c r="W69" s="243">
        <v>0</v>
      </c>
      <c r="X69" s="243">
        <v>0</v>
      </c>
      <c r="Y69" s="243">
        <v>0</v>
      </c>
      <c r="Z69" s="249">
        <v>1</v>
      </c>
      <c r="AA69" s="243">
        <v>0</v>
      </c>
      <c r="AB69" s="243">
        <v>0</v>
      </c>
      <c r="AC69" s="242" t="s">
        <v>340</v>
      </c>
      <c r="AD69" s="243">
        <v>0</v>
      </c>
      <c r="AE69" s="243">
        <v>0</v>
      </c>
      <c r="AF69" s="243">
        <v>0</v>
      </c>
      <c r="AG69" s="249">
        <v>1</v>
      </c>
      <c r="AH69" s="243">
        <v>0</v>
      </c>
      <c r="AI69" s="243">
        <v>0</v>
      </c>
    </row>
    <row r="70" spans="1:35" x14ac:dyDescent="0.25">
      <c r="A70" s="242" t="s">
        <v>272</v>
      </c>
      <c r="B70" s="243">
        <v>0</v>
      </c>
      <c r="C70" s="243">
        <v>0</v>
      </c>
      <c r="D70" s="243">
        <v>0</v>
      </c>
      <c r="E70" s="249">
        <v>1</v>
      </c>
      <c r="F70" s="243">
        <v>0</v>
      </c>
      <c r="G70" s="243">
        <v>0</v>
      </c>
      <c r="H70" s="242" t="s">
        <v>320</v>
      </c>
      <c r="I70" s="243">
        <v>0</v>
      </c>
      <c r="J70" s="243">
        <v>0</v>
      </c>
      <c r="K70" s="243">
        <v>0</v>
      </c>
      <c r="L70" s="249">
        <v>1</v>
      </c>
      <c r="M70" s="243">
        <v>0</v>
      </c>
      <c r="N70" s="243">
        <v>0</v>
      </c>
      <c r="O70" s="242" t="s">
        <v>312</v>
      </c>
      <c r="P70" s="243">
        <v>0</v>
      </c>
      <c r="Q70" s="243">
        <v>0</v>
      </c>
      <c r="R70" s="243">
        <v>0</v>
      </c>
      <c r="S70" s="249">
        <v>1</v>
      </c>
      <c r="T70" s="243">
        <v>0</v>
      </c>
      <c r="U70" s="243">
        <v>0</v>
      </c>
      <c r="V70" s="242" t="s">
        <v>290</v>
      </c>
      <c r="W70" s="243">
        <v>0</v>
      </c>
      <c r="X70" s="243">
        <v>0</v>
      </c>
      <c r="Y70" s="243">
        <v>0</v>
      </c>
      <c r="Z70" s="249">
        <v>1</v>
      </c>
      <c r="AA70" s="243">
        <v>0</v>
      </c>
      <c r="AB70" s="243">
        <v>0</v>
      </c>
      <c r="AC70" s="242" t="s">
        <v>265</v>
      </c>
      <c r="AD70" s="243">
        <v>0</v>
      </c>
      <c r="AE70" s="243">
        <v>0</v>
      </c>
      <c r="AF70" s="243">
        <v>0</v>
      </c>
      <c r="AG70" s="249">
        <v>1</v>
      </c>
      <c r="AH70" s="243">
        <v>0</v>
      </c>
      <c r="AI70" s="243">
        <v>0</v>
      </c>
    </row>
    <row r="71" spans="1:35" x14ac:dyDescent="0.25">
      <c r="A71" s="242" t="s">
        <v>305</v>
      </c>
      <c r="B71" s="243">
        <v>0</v>
      </c>
      <c r="C71" s="243">
        <v>0</v>
      </c>
      <c r="D71" s="243">
        <v>0</v>
      </c>
      <c r="E71" s="249">
        <v>1</v>
      </c>
      <c r="F71" s="243">
        <v>0</v>
      </c>
      <c r="G71" s="243">
        <v>0</v>
      </c>
      <c r="H71" s="242" t="s">
        <v>344</v>
      </c>
      <c r="I71" s="243">
        <v>0</v>
      </c>
      <c r="J71" s="243">
        <v>0</v>
      </c>
      <c r="K71" s="243">
        <v>0</v>
      </c>
      <c r="L71" s="249">
        <v>1</v>
      </c>
      <c r="M71" s="243">
        <v>0</v>
      </c>
      <c r="N71" s="243">
        <v>0</v>
      </c>
      <c r="O71" s="242" t="s">
        <v>241</v>
      </c>
      <c r="P71" s="243">
        <v>0</v>
      </c>
      <c r="Q71" s="243">
        <v>0</v>
      </c>
      <c r="R71" s="243">
        <v>0</v>
      </c>
      <c r="S71" s="249">
        <v>1</v>
      </c>
      <c r="T71" s="243">
        <v>0</v>
      </c>
      <c r="U71" s="243">
        <v>0</v>
      </c>
      <c r="V71" s="242" t="s">
        <v>262</v>
      </c>
      <c r="W71" s="243">
        <v>0</v>
      </c>
      <c r="X71" s="243">
        <v>0</v>
      </c>
      <c r="Y71" s="243">
        <v>0</v>
      </c>
      <c r="Z71" s="249">
        <v>1</v>
      </c>
      <c r="AA71" s="243">
        <v>0</v>
      </c>
      <c r="AB71" s="243">
        <v>0</v>
      </c>
      <c r="AC71" s="242" t="s">
        <v>245</v>
      </c>
      <c r="AD71" s="243">
        <v>0</v>
      </c>
      <c r="AE71" s="243">
        <v>0</v>
      </c>
      <c r="AF71" s="243">
        <v>0</v>
      </c>
      <c r="AG71" s="249">
        <v>1</v>
      </c>
      <c r="AH71" s="243">
        <v>0</v>
      </c>
      <c r="AI71" s="243">
        <v>0</v>
      </c>
    </row>
    <row r="72" spans="1:35" x14ac:dyDescent="0.25">
      <c r="A72" s="242" t="s">
        <v>290</v>
      </c>
      <c r="B72" s="243">
        <v>0</v>
      </c>
      <c r="C72" s="243">
        <v>0</v>
      </c>
      <c r="D72" s="243">
        <v>0</v>
      </c>
      <c r="E72" s="249">
        <v>1</v>
      </c>
      <c r="F72" s="243">
        <v>0</v>
      </c>
      <c r="G72" s="243">
        <v>0</v>
      </c>
      <c r="H72" s="242" t="s">
        <v>305</v>
      </c>
      <c r="I72" s="243">
        <v>0</v>
      </c>
      <c r="J72" s="243">
        <v>0</v>
      </c>
      <c r="K72" s="243">
        <v>0</v>
      </c>
      <c r="L72" s="249">
        <v>1</v>
      </c>
      <c r="M72" s="243">
        <v>0</v>
      </c>
      <c r="N72" s="243">
        <v>0</v>
      </c>
      <c r="O72" s="242" t="s">
        <v>303</v>
      </c>
      <c r="P72" s="243">
        <v>0</v>
      </c>
      <c r="Q72" s="243">
        <v>0</v>
      </c>
      <c r="R72" s="243">
        <v>0</v>
      </c>
      <c r="S72" s="249">
        <v>1</v>
      </c>
      <c r="T72" s="243">
        <v>0</v>
      </c>
      <c r="U72" s="243">
        <v>0</v>
      </c>
      <c r="V72" s="242" t="s">
        <v>347</v>
      </c>
      <c r="W72" s="243">
        <v>0</v>
      </c>
      <c r="X72" s="243">
        <v>0</v>
      </c>
      <c r="Y72" s="243">
        <v>0</v>
      </c>
      <c r="Z72" s="249">
        <v>1</v>
      </c>
      <c r="AA72" s="243">
        <v>0</v>
      </c>
      <c r="AB72" s="243">
        <v>0</v>
      </c>
      <c r="AC72" s="242" t="s">
        <v>259</v>
      </c>
      <c r="AD72" s="243">
        <v>0</v>
      </c>
      <c r="AE72" s="243">
        <v>0</v>
      </c>
      <c r="AF72" s="243">
        <v>0</v>
      </c>
      <c r="AG72" s="249">
        <v>1</v>
      </c>
      <c r="AH72" s="243">
        <v>0</v>
      </c>
      <c r="AI72" s="243">
        <v>0</v>
      </c>
    </row>
    <row r="73" spans="1:35" x14ac:dyDescent="0.25">
      <c r="A73" s="242" t="s">
        <v>262</v>
      </c>
      <c r="B73" s="243">
        <v>0</v>
      </c>
      <c r="C73" s="243">
        <v>0</v>
      </c>
      <c r="D73" s="243">
        <v>0</v>
      </c>
      <c r="E73" s="249">
        <v>1</v>
      </c>
      <c r="F73" s="243">
        <v>0</v>
      </c>
      <c r="G73" s="243">
        <v>0</v>
      </c>
      <c r="H73" s="242" t="s">
        <v>290</v>
      </c>
      <c r="I73" s="243">
        <v>0</v>
      </c>
      <c r="J73" s="243">
        <v>0</v>
      </c>
      <c r="K73" s="243">
        <v>0</v>
      </c>
      <c r="L73" s="249">
        <v>1</v>
      </c>
      <c r="M73" s="243">
        <v>0</v>
      </c>
      <c r="N73" s="243">
        <v>0</v>
      </c>
      <c r="O73" s="242" t="s">
        <v>301</v>
      </c>
      <c r="P73" s="243">
        <v>0</v>
      </c>
      <c r="Q73" s="243">
        <v>0</v>
      </c>
      <c r="R73" s="243">
        <v>0</v>
      </c>
      <c r="S73" s="249">
        <v>1</v>
      </c>
      <c r="T73" s="243">
        <v>0</v>
      </c>
      <c r="U73" s="243">
        <v>0</v>
      </c>
      <c r="V73" s="242" t="s">
        <v>223</v>
      </c>
      <c r="W73" s="243">
        <v>0</v>
      </c>
      <c r="X73" s="243">
        <v>0</v>
      </c>
      <c r="Y73" s="243">
        <v>0</v>
      </c>
      <c r="Z73" s="249">
        <v>1</v>
      </c>
      <c r="AA73" s="243">
        <v>0</v>
      </c>
      <c r="AB73" s="243">
        <v>0</v>
      </c>
      <c r="AC73" s="242" t="s">
        <v>239</v>
      </c>
      <c r="AD73" s="243">
        <v>0</v>
      </c>
      <c r="AE73" s="243">
        <v>0</v>
      </c>
      <c r="AF73" s="243">
        <v>0</v>
      </c>
      <c r="AG73" s="249">
        <v>1</v>
      </c>
      <c r="AH73" s="243">
        <v>0</v>
      </c>
      <c r="AI73" s="243">
        <v>0</v>
      </c>
    </row>
    <row r="74" spans="1:35" x14ac:dyDescent="0.25">
      <c r="A74" s="242" t="s">
        <v>347</v>
      </c>
      <c r="B74" s="243">
        <v>0</v>
      </c>
      <c r="C74" s="243">
        <v>0</v>
      </c>
      <c r="D74" s="243">
        <v>0</v>
      </c>
      <c r="E74" s="249">
        <v>1</v>
      </c>
      <c r="F74" s="243">
        <v>0</v>
      </c>
      <c r="G74" s="243">
        <v>0</v>
      </c>
      <c r="H74" s="242" t="s">
        <v>262</v>
      </c>
      <c r="I74" s="243">
        <v>0</v>
      </c>
      <c r="J74" s="243">
        <v>0</v>
      </c>
      <c r="K74" s="243">
        <v>0</v>
      </c>
      <c r="L74" s="249">
        <v>1</v>
      </c>
      <c r="M74" s="243">
        <v>0</v>
      </c>
      <c r="N74" s="243">
        <v>0</v>
      </c>
      <c r="O74" s="242" t="s">
        <v>343</v>
      </c>
      <c r="P74" s="243">
        <v>0</v>
      </c>
      <c r="Q74" s="243">
        <v>0</v>
      </c>
      <c r="R74" s="243">
        <v>0</v>
      </c>
      <c r="S74" s="249">
        <v>1</v>
      </c>
      <c r="T74" s="243">
        <v>0</v>
      </c>
      <c r="U74" s="243">
        <v>0</v>
      </c>
      <c r="V74" s="242" t="s">
        <v>295</v>
      </c>
      <c r="W74" s="243">
        <v>0</v>
      </c>
      <c r="X74" s="243">
        <v>0</v>
      </c>
      <c r="Y74" s="243">
        <v>0</v>
      </c>
      <c r="Z74" s="249">
        <v>1</v>
      </c>
      <c r="AA74" s="243">
        <v>0</v>
      </c>
      <c r="AB74" s="243">
        <v>0</v>
      </c>
      <c r="AC74" s="242" t="s">
        <v>281</v>
      </c>
      <c r="AD74" s="243">
        <v>0</v>
      </c>
      <c r="AE74" s="243">
        <v>0</v>
      </c>
      <c r="AF74" s="243">
        <v>0</v>
      </c>
      <c r="AG74" s="249">
        <v>1</v>
      </c>
      <c r="AH74" s="243">
        <v>0</v>
      </c>
      <c r="AI74" s="243">
        <v>0</v>
      </c>
    </row>
    <row r="75" spans="1:35" x14ac:dyDescent="0.25">
      <c r="A75" s="242" t="s">
        <v>295</v>
      </c>
      <c r="B75" s="243">
        <v>0</v>
      </c>
      <c r="C75" s="243">
        <v>0</v>
      </c>
      <c r="D75" s="243">
        <v>0</v>
      </c>
      <c r="E75" s="249">
        <v>1</v>
      </c>
      <c r="F75" s="243">
        <v>0</v>
      </c>
      <c r="G75" s="243">
        <v>0</v>
      </c>
      <c r="H75" s="242" t="s">
        <v>347</v>
      </c>
      <c r="I75" s="243">
        <v>0</v>
      </c>
      <c r="J75" s="243">
        <v>0</v>
      </c>
      <c r="K75" s="243">
        <v>0</v>
      </c>
      <c r="L75" s="249">
        <v>1</v>
      </c>
      <c r="M75" s="243">
        <v>0</v>
      </c>
      <c r="N75" s="243">
        <v>0</v>
      </c>
      <c r="O75" s="242" t="s">
        <v>320</v>
      </c>
      <c r="P75" s="243">
        <v>0</v>
      </c>
      <c r="Q75" s="243">
        <v>0</v>
      </c>
      <c r="R75" s="243">
        <v>0</v>
      </c>
      <c r="S75" s="249">
        <v>1</v>
      </c>
      <c r="T75" s="243">
        <v>0</v>
      </c>
      <c r="U75" s="243">
        <v>0</v>
      </c>
      <c r="V75" s="242" t="s">
        <v>310</v>
      </c>
      <c r="W75" s="243">
        <v>0</v>
      </c>
      <c r="X75" s="243">
        <v>0</v>
      </c>
      <c r="Y75" s="243">
        <v>0</v>
      </c>
      <c r="Z75" s="249">
        <v>1</v>
      </c>
      <c r="AA75" s="243">
        <v>0</v>
      </c>
      <c r="AB75" s="243">
        <v>0</v>
      </c>
      <c r="AC75" s="242" t="s">
        <v>307</v>
      </c>
      <c r="AD75" s="243">
        <v>0</v>
      </c>
      <c r="AE75" s="243">
        <v>0</v>
      </c>
      <c r="AF75" s="243">
        <v>0</v>
      </c>
      <c r="AG75" s="249">
        <v>1</v>
      </c>
      <c r="AH75" s="243">
        <v>0</v>
      </c>
      <c r="AI75" s="243">
        <v>0</v>
      </c>
    </row>
    <row r="76" spans="1:35" x14ac:dyDescent="0.25">
      <c r="A76" s="242" t="s">
        <v>310</v>
      </c>
      <c r="B76" s="243">
        <v>0</v>
      </c>
      <c r="C76" s="243">
        <v>0</v>
      </c>
      <c r="D76" s="243">
        <v>0</v>
      </c>
      <c r="E76" s="249">
        <v>1</v>
      </c>
      <c r="F76" s="243">
        <v>0</v>
      </c>
      <c r="G76" s="243">
        <v>0</v>
      </c>
      <c r="H76" s="242" t="s">
        <v>223</v>
      </c>
      <c r="I76" s="243">
        <v>0</v>
      </c>
      <c r="J76" s="243">
        <v>0</v>
      </c>
      <c r="K76" s="243">
        <v>0</v>
      </c>
      <c r="L76" s="249">
        <v>1</v>
      </c>
      <c r="M76" s="243">
        <v>0</v>
      </c>
      <c r="N76" s="243">
        <v>0</v>
      </c>
      <c r="O76" s="242" t="s">
        <v>344</v>
      </c>
      <c r="P76" s="243">
        <v>0</v>
      </c>
      <c r="Q76" s="243">
        <v>0</v>
      </c>
      <c r="R76" s="243">
        <v>0</v>
      </c>
      <c r="S76" s="249">
        <v>1</v>
      </c>
      <c r="T76" s="243">
        <v>0</v>
      </c>
      <c r="U76" s="243">
        <v>0</v>
      </c>
      <c r="V76" s="242" t="s">
        <v>786</v>
      </c>
      <c r="W76" s="243">
        <v>0</v>
      </c>
      <c r="X76" s="243">
        <v>0</v>
      </c>
      <c r="Y76" s="243">
        <v>0</v>
      </c>
      <c r="Z76" s="249">
        <v>1</v>
      </c>
      <c r="AA76" s="243">
        <v>0</v>
      </c>
      <c r="AB76" s="243">
        <v>0</v>
      </c>
      <c r="AC76" s="242" t="s">
        <v>343</v>
      </c>
      <c r="AD76" s="243">
        <v>0</v>
      </c>
      <c r="AE76" s="243">
        <v>0</v>
      </c>
      <c r="AF76" s="243">
        <v>0</v>
      </c>
      <c r="AG76" s="249">
        <v>1</v>
      </c>
      <c r="AH76" s="243">
        <v>0</v>
      </c>
      <c r="AI76" s="243">
        <v>0</v>
      </c>
    </row>
    <row r="77" spans="1:35" x14ac:dyDescent="0.25">
      <c r="A77" s="242" t="s">
        <v>786</v>
      </c>
      <c r="B77" s="243">
        <v>0</v>
      </c>
      <c r="C77" s="243">
        <v>0</v>
      </c>
      <c r="D77" s="243">
        <v>0</v>
      </c>
      <c r="E77" s="249">
        <v>1</v>
      </c>
      <c r="F77" s="243">
        <v>0</v>
      </c>
      <c r="G77" s="243">
        <v>0</v>
      </c>
      <c r="H77" s="242" t="s">
        <v>295</v>
      </c>
      <c r="I77" s="243">
        <v>0</v>
      </c>
      <c r="J77" s="243">
        <v>0</v>
      </c>
      <c r="K77" s="243">
        <v>0</v>
      </c>
      <c r="L77" s="249">
        <v>1</v>
      </c>
      <c r="M77" s="243">
        <v>0</v>
      </c>
      <c r="N77" s="243">
        <v>0</v>
      </c>
      <c r="O77" s="242" t="s">
        <v>251</v>
      </c>
      <c r="P77" s="243">
        <v>0</v>
      </c>
      <c r="Q77" s="243">
        <v>0</v>
      </c>
      <c r="R77" s="243">
        <v>0</v>
      </c>
      <c r="S77" s="249">
        <v>1</v>
      </c>
      <c r="T77" s="243">
        <v>0</v>
      </c>
      <c r="U77" s="243">
        <v>0</v>
      </c>
      <c r="V77" s="242" t="s">
        <v>270</v>
      </c>
      <c r="W77" s="243">
        <v>0</v>
      </c>
      <c r="X77" s="243">
        <v>0</v>
      </c>
      <c r="Y77" s="243">
        <v>0</v>
      </c>
      <c r="Z77" s="249">
        <v>1</v>
      </c>
      <c r="AA77" s="243">
        <v>0</v>
      </c>
      <c r="AB77" s="243">
        <v>0</v>
      </c>
      <c r="AC77" s="242" t="s">
        <v>344</v>
      </c>
      <c r="AD77" s="243">
        <v>0</v>
      </c>
      <c r="AE77" s="243">
        <v>0</v>
      </c>
      <c r="AF77" s="243">
        <v>0</v>
      </c>
      <c r="AG77" s="249">
        <v>1</v>
      </c>
      <c r="AH77" s="243">
        <v>0</v>
      </c>
      <c r="AI77" s="243">
        <v>0</v>
      </c>
    </row>
    <row r="78" spans="1:35" x14ac:dyDescent="0.25">
      <c r="A78" s="242" t="s">
        <v>270</v>
      </c>
      <c r="B78" s="243">
        <v>0</v>
      </c>
      <c r="C78" s="243">
        <v>0</v>
      </c>
      <c r="D78" s="243">
        <v>0</v>
      </c>
      <c r="E78" s="249">
        <v>1</v>
      </c>
      <c r="F78" s="243">
        <v>0</v>
      </c>
      <c r="G78" s="243">
        <v>0</v>
      </c>
      <c r="H78" s="242" t="s">
        <v>310</v>
      </c>
      <c r="I78" s="243">
        <v>0</v>
      </c>
      <c r="J78" s="243">
        <v>0</v>
      </c>
      <c r="K78" s="243">
        <v>0</v>
      </c>
      <c r="L78" s="249">
        <v>1</v>
      </c>
      <c r="M78" s="243">
        <v>0</v>
      </c>
      <c r="N78" s="243">
        <v>0</v>
      </c>
      <c r="O78" s="242" t="s">
        <v>272</v>
      </c>
      <c r="P78" s="243">
        <v>0</v>
      </c>
      <c r="Q78" s="243">
        <v>0</v>
      </c>
      <c r="R78" s="243">
        <v>0</v>
      </c>
      <c r="S78" s="249">
        <v>1</v>
      </c>
      <c r="T78" s="243">
        <v>0</v>
      </c>
      <c r="U78" s="243">
        <v>0</v>
      </c>
      <c r="V78" s="242" t="s">
        <v>246</v>
      </c>
      <c r="W78" s="243">
        <v>0</v>
      </c>
      <c r="X78" s="243">
        <v>0</v>
      </c>
      <c r="Y78" s="243">
        <v>0</v>
      </c>
      <c r="Z78" s="249">
        <v>1</v>
      </c>
      <c r="AA78" s="243">
        <v>0</v>
      </c>
      <c r="AB78" s="243">
        <v>0</v>
      </c>
      <c r="AC78" s="242" t="s">
        <v>251</v>
      </c>
      <c r="AD78" s="243">
        <v>0</v>
      </c>
      <c r="AE78" s="243">
        <v>0</v>
      </c>
      <c r="AF78" s="243">
        <v>0</v>
      </c>
      <c r="AG78" s="249">
        <v>1</v>
      </c>
      <c r="AH78" s="243">
        <v>0</v>
      </c>
      <c r="AI78" s="243">
        <v>0</v>
      </c>
    </row>
    <row r="79" spans="1:35" x14ac:dyDescent="0.25">
      <c r="A79" s="242" t="s">
        <v>246</v>
      </c>
      <c r="B79" s="243">
        <v>0</v>
      </c>
      <c r="C79" s="243">
        <v>0</v>
      </c>
      <c r="D79" s="243">
        <v>0</v>
      </c>
      <c r="E79" s="249">
        <v>1</v>
      </c>
      <c r="F79" s="243">
        <v>0</v>
      </c>
      <c r="G79" s="243">
        <v>0</v>
      </c>
      <c r="H79" s="242" t="s">
        <v>218</v>
      </c>
      <c r="I79" s="243">
        <v>0</v>
      </c>
      <c r="J79" s="243">
        <v>0</v>
      </c>
      <c r="K79" s="243">
        <v>0</v>
      </c>
      <c r="L79" s="249">
        <v>1</v>
      </c>
      <c r="M79" s="243">
        <v>0</v>
      </c>
      <c r="N79" s="243">
        <v>0</v>
      </c>
      <c r="O79" s="242" t="s">
        <v>305</v>
      </c>
      <c r="P79" s="243">
        <v>0</v>
      </c>
      <c r="Q79" s="243">
        <v>0</v>
      </c>
      <c r="R79" s="243">
        <v>0</v>
      </c>
      <c r="S79" s="249">
        <v>1</v>
      </c>
      <c r="T79" s="243">
        <v>0</v>
      </c>
      <c r="U79" s="243">
        <v>0</v>
      </c>
      <c r="V79" s="242" t="s">
        <v>252</v>
      </c>
      <c r="W79" s="243">
        <v>0</v>
      </c>
      <c r="X79" s="243">
        <v>0</v>
      </c>
      <c r="Y79" s="243">
        <v>0</v>
      </c>
      <c r="Z79" s="249">
        <v>1</v>
      </c>
      <c r="AA79" s="243">
        <v>0</v>
      </c>
      <c r="AB79" s="243">
        <v>0</v>
      </c>
      <c r="AC79" s="242" t="s">
        <v>272</v>
      </c>
      <c r="AD79" s="243">
        <v>0</v>
      </c>
      <c r="AE79" s="243">
        <v>0</v>
      </c>
      <c r="AF79" s="243">
        <v>0</v>
      </c>
      <c r="AG79" s="249">
        <v>1</v>
      </c>
      <c r="AH79" s="243">
        <v>0</v>
      </c>
      <c r="AI79" s="243">
        <v>0</v>
      </c>
    </row>
    <row r="80" spans="1:35" x14ac:dyDescent="0.25">
      <c r="A80" s="242" t="s">
        <v>252</v>
      </c>
      <c r="B80" s="243">
        <v>0</v>
      </c>
      <c r="C80" s="243">
        <v>0</v>
      </c>
      <c r="D80" s="243">
        <v>0</v>
      </c>
      <c r="E80" s="249">
        <v>1</v>
      </c>
      <c r="F80" s="243">
        <v>0</v>
      </c>
      <c r="G80" s="243">
        <v>0</v>
      </c>
      <c r="H80" s="242" t="s">
        <v>224</v>
      </c>
      <c r="I80" s="243">
        <v>0</v>
      </c>
      <c r="J80" s="243">
        <v>0</v>
      </c>
      <c r="K80" s="243">
        <v>0</v>
      </c>
      <c r="L80" s="249">
        <v>1</v>
      </c>
      <c r="M80" s="243">
        <v>0</v>
      </c>
      <c r="N80" s="243">
        <v>0</v>
      </c>
      <c r="O80" s="242" t="s">
        <v>290</v>
      </c>
      <c r="P80" s="243">
        <v>0</v>
      </c>
      <c r="Q80" s="243">
        <v>0</v>
      </c>
      <c r="R80" s="243">
        <v>0</v>
      </c>
      <c r="S80" s="249">
        <v>1</v>
      </c>
      <c r="T80" s="243">
        <v>0</v>
      </c>
      <c r="U80" s="243">
        <v>0</v>
      </c>
      <c r="V80" s="242" t="s">
        <v>283</v>
      </c>
      <c r="W80" s="243">
        <v>0</v>
      </c>
      <c r="X80" s="243">
        <v>0</v>
      </c>
      <c r="Y80" s="243">
        <v>0</v>
      </c>
      <c r="Z80" s="249">
        <v>1</v>
      </c>
      <c r="AA80" s="243">
        <v>0</v>
      </c>
      <c r="AB80" s="243">
        <v>0</v>
      </c>
      <c r="AC80" s="242" t="s">
        <v>290</v>
      </c>
      <c r="AD80" s="243">
        <v>0</v>
      </c>
      <c r="AE80" s="243">
        <v>0</v>
      </c>
      <c r="AF80" s="243">
        <v>0</v>
      </c>
      <c r="AG80" s="249">
        <v>1</v>
      </c>
      <c r="AH80" s="243">
        <v>0</v>
      </c>
      <c r="AI80" s="243">
        <v>0</v>
      </c>
    </row>
    <row r="81" spans="1:35" x14ac:dyDescent="0.25">
      <c r="A81" s="242" t="s">
        <v>283</v>
      </c>
      <c r="B81" s="243">
        <v>0</v>
      </c>
      <c r="C81" s="243">
        <v>0</v>
      </c>
      <c r="D81" s="243">
        <v>0</v>
      </c>
      <c r="E81" s="249">
        <v>1</v>
      </c>
      <c r="F81" s="243">
        <v>0</v>
      </c>
      <c r="G81" s="243">
        <v>0</v>
      </c>
      <c r="H81" s="242" t="s">
        <v>234</v>
      </c>
      <c r="I81" s="243">
        <v>0</v>
      </c>
      <c r="J81" s="243">
        <v>0</v>
      </c>
      <c r="K81" s="243">
        <v>0</v>
      </c>
      <c r="L81" s="249">
        <v>1</v>
      </c>
      <c r="M81" s="243">
        <v>0</v>
      </c>
      <c r="N81" s="243">
        <v>0</v>
      </c>
      <c r="O81" s="242" t="s">
        <v>262</v>
      </c>
      <c r="P81" s="243">
        <v>0</v>
      </c>
      <c r="Q81" s="243">
        <v>0</v>
      </c>
      <c r="R81" s="243">
        <v>0</v>
      </c>
      <c r="S81" s="249">
        <v>1</v>
      </c>
      <c r="T81" s="243">
        <v>0</v>
      </c>
      <c r="U81" s="243">
        <v>0</v>
      </c>
      <c r="V81" s="242" t="s">
        <v>231</v>
      </c>
      <c r="W81" s="243">
        <v>0</v>
      </c>
      <c r="X81" s="243">
        <v>0</v>
      </c>
      <c r="Y81" s="243">
        <v>0</v>
      </c>
      <c r="Z81" s="249">
        <v>1</v>
      </c>
      <c r="AA81" s="243">
        <v>0</v>
      </c>
      <c r="AB81" s="243">
        <v>0</v>
      </c>
      <c r="AC81" s="242" t="s">
        <v>262</v>
      </c>
      <c r="AD81" s="243">
        <v>0</v>
      </c>
      <c r="AE81" s="243">
        <v>0</v>
      </c>
      <c r="AF81" s="243">
        <v>0</v>
      </c>
      <c r="AG81" s="249">
        <v>1</v>
      </c>
      <c r="AH81" s="243">
        <v>0</v>
      </c>
      <c r="AI81" s="243">
        <v>0</v>
      </c>
    </row>
    <row r="82" spans="1:35" x14ac:dyDescent="0.25">
      <c r="A82" s="242" t="s">
        <v>274</v>
      </c>
      <c r="B82" s="243">
        <v>0</v>
      </c>
      <c r="C82" s="243">
        <v>0</v>
      </c>
      <c r="D82" s="243">
        <v>0</v>
      </c>
      <c r="E82" s="249">
        <v>1</v>
      </c>
      <c r="F82" s="243">
        <v>0</v>
      </c>
      <c r="G82" s="243">
        <v>0</v>
      </c>
      <c r="H82" s="242" t="s">
        <v>786</v>
      </c>
      <c r="I82" s="243">
        <v>0</v>
      </c>
      <c r="J82" s="243">
        <v>0</v>
      </c>
      <c r="K82" s="243">
        <v>0</v>
      </c>
      <c r="L82" s="249">
        <v>1</v>
      </c>
      <c r="M82" s="243">
        <v>0</v>
      </c>
      <c r="N82" s="243">
        <v>0</v>
      </c>
      <c r="O82" s="242" t="s">
        <v>347</v>
      </c>
      <c r="P82" s="243">
        <v>0</v>
      </c>
      <c r="Q82" s="243">
        <v>0</v>
      </c>
      <c r="R82" s="243">
        <v>0</v>
      </c>
      <c r="S82" s="249">
        <v>1</v>
      </c>
      <c r="T82" s="243">
        <v>0</v>
      </c>
      <c r="U82" s="243">
        <v>0</v>
      </c>
      <c r="V82" s="242" t="s">
        <v>274</v>
      </c>
      <c r="W82" s="243">
        <v>0</v>
      </c>
      <c r="X82" s="243">
        <v>0</v>
      </c>
      <c r="Y82" s="243">
        <v>0</v>
      </c>
      <c r="Z82" s="249">
        <v>1</v>
      </c>
      <c r="AA82" s="243">
        <v>0</v>
      </c>
      <c r="AB82" s="243">
        <v>0</v>
      </c>
      <c r="AC82" s="242" t="s">
        <v>347</v>
      </c>
      <c r="AD82" s="243">
        <v>0</v>
      </c>
      <c r="AE82" s="243">
        <v>0</v>
      </c>
      <c r="AF82" s="243">
        <v>0</v>
      </c>
      <c r="AG82" s="249">
        <v>1</v>
      </c>
      <c r="AH82" s="243">
        <v>0</v>
      </c>
      <c r="AI82" s="243">
        <v>0</v>
      </c>
    </row>
    <row r="83" spans="1:35" x14ac:dyDescent="0.25">
      <c r="A83" s="242" t="s">
        <v>219</v>
      </c>
      <c r="B83" s="243">
        <v>0</v>
      </c>
      <c r="C83" s="243">
        <v>0</v>
      </c>
      <c r="D83" s="243">
        <v>0</v>
      </c>
      <c r="E83" s="249">
        <v>1</v>
      </c>
      <c r="F83" s="243">
        <v>0</v>
      </c>
      <c r="G83" s="243">
        <v>0</v>
      </c>
      <c r="H83" s="242" t="s">
        <v>270</v>
      </c>
      <c r="I83" s="243">
        <v>0</v>
      </c>
      <c r="J83" s="243">
        <v>0</v>
      </c>
      <c r="K83" s="243">
        <v>0</v>
      </c>
      <c r="L83" s="249">
        <v>1</v>
      </c>
      <c r="M83" s="243">
        <v>0</v>
      </c>
      <c r="N83" s="243">
        <v>0</v>
      </c>
      <c r="O83" s="242" t="s">
        <v>223</v>
      </c>
      <c r="P83" s="243">
        <v>0</v>
      </c>
      <c r="Q83" s="243">
        <v>0</v>
      </c>
      <c r="R83" s="243">
        <v>0</v>
      </c>
      <c r="S83" s="249">
        <v>1</v>
      </c>
      <c r="T83" s="243">
        <v>0</v>
      </c>
      <c r="U83" s="243">
        <v>0</v>
      </c>
      <c r="V83" s="242" t="s">
        <v>219</v>
      </c>
      <c r="W83" s="243">
        <v>0</v>
      </c>
      <c r="X83" s="243">
        <v>0</v>
      </c>
      <c r="Y83" s="243">
        <v>0</v>
      </c>
      <c r="Z83" s="249">
        <v>1</v>
      </c>
      <c r="AA83" s="243">
        <v>0</v>
      </c>
      <c r="AB83" s="243">
        <v>0</v>
      </c>
      <c r="AC83" s="242" t="s">
        <v>270</v>
      </c>
      <c r="AD83" s="243">
        <v>0</v>
      </c>
      <c r="AE83" s="243">
        <v>0</v>
      </c>
      <c r="AF83" s="243">
        <v>0</v>
      </c>
      <c r="AG83" s="249">
        <v>1</v>
      </c>
      <c r="AH83" s="243">
        <v>0</v>
      </c>
      <c r="AI83" s="243">
        <v>0</v>
      </c>
    </row>
    <row r="84" spans="1:35" ht="25" x14ac:dyDescent="0.25">
      <c r="A84" s="242" t="s">
        <v>348</v>
      </c>
      <c r="B84" s="243">
        <v>0</v>
      </c>
      <c r="C84" s="243">
        <v>0</v>
      </c>
      <c r="D84" s="243">
        <v>0</v>
      </c>
      <c r="E84" s="249">
        <v>1</v>
      </c>
      <c r="F84" s="243">
        <v>0</v>
      </c>
      <c r="G84" s="243">
        <v>0</v>
      </c>
      <c r="H84" s="242" t="s">
        <v>283</v>
      </c>
      <c r="I84" s="243">
        <v>0</v>
      </c>
      <c r="J84" s="243">
        <v>0</v>
      </c>
      <c r="K84" s="243">
        <v>0</v>
      </c>
      <c r="L84" s="249">
        <v>1</v>
      </c>
      <c r="M84" s="243">
        <v>0</v>
      </c>
      <c r="N84" s="243">
        <v>0</v>
      </c>
      <c r="O84" s="242" t="s">
        <v>295</v>
      </c>
      <c r="P84" s="243">
        <v>0</v>
      </c>
      <c r="Q84" s="243">
        <v>0</v>
      </c>
      <c r="R84" s="243">
        <v>0</v>
      </c>
      <c r="S84" s="249">
        <v>1</v>
      </c>
      <c r="T84" s="243">
        <v>0</v>
      </c>
      <c r="U84" s="243">
        <v>0</v>
      </c>
      <c r="V84" s="242" t="s">
        <v>348</v>
      </c>
      <c r="W84" s="243">
        <v>0</v>
      </c>
      <c r="X84" s="243">
        <v>0</v>
      </c>
      <c r="Y84" s="243">
        <v>0</v>
      </c>
      <c r="Z84" s="249">
        <v>1</v>
      </c>
      <c r="AA84" s="243">
        <v>0</v>
      </c>
      <c r="AB84" s="243">
        <v>0</v>
      </c>
      <c r="AC84" s="242" t="s">
        <v>283</v>
      </c>
      <c r="AD84" s="243">
        <v>0</v>
      </c>
      <c r="AE84" s="243">
        <v>0</v>
      </c>
      <c r="AF84" s="243">
        <v>0</v>
      </c>
      <c r="AG84" s="249">
        <v>1</v>
      </c>
      <c r="AH84" s="243">
        <v>0</v>
      </c>
      <c r="AI84" s="243">
        <v>0</v>
      </c>
    </row>
    <row r="85" spans="1:35" x14ac:dyDescent="0.25">
      <c r="A85" s="242" t="s">
        <v>349</v>
      </c>
      <c r="B85" s="243">
        <v>0</v>
      </c>
      <c r="C85" s="243">
        <v>0</v>
      </c>
      <c r="D85" s="243">
        <v>0</v>
      </c>
      <c r="E85" s="249">
        <v>1</v>
      </c>
      <c r="F85" s="243">
        <v>0</v>
      </c>
      <c r="G85" s="243">
        <v>0</v>
      </c>
      <c r="H85" s="242" t="s">
        <v>231</v>
      </c>
      <c r="I85" s="243">
        <v>0</v>
      </c>
      <c r="J85" s="243">
        <v>0</v>
      </c>
      <c r="K85" s="243">
        <v>0</v>
      </c>
      <c r="L85" s="249">
        <v>1</v>
      </c>
      <c r="M85" s="243">
        <v>0</v>
      </c>
      <c r="N85" s="243">
        <v>0</v>
      </c>
      <c r="O85" s="242" t="s">
        <v>310</v>
      </c>
      <c r="P85" s="243">
        <v>0</v>
      </c>
      <c r="Q85" s="243">
        <v>0</v>
      </c>
      <c r="R85" s="243">
        <v>0</v>
      </c>
      <c r="S85" s="249">
        <v>1</v>
      </c>
      <c r="T85" s="243">
        <v>0</v>
      </c>
      <c r="U85" s="243">
        <v>0</v>
      </c>
      <c r="V85" s="242" t="s">
        <v>349</v>
      </c>
      <c r="W85" s="243">
        <v>0</v>
      </c>
      <c r="X85" s="243">
        <v>0</v>
      </c>
      <c r="Y85" s="243">
        <v>0</v>
      </c>
      <c r="Z85" s="249">
        <v>1</v>
      </c>
      <c r="AA85" s="243">
        <v>0</v>
      </c>
      <c r="AB85" s="243">
        <v>0</v>
      </c>
      <c r="AC85" s="242" t="s">
        <v>231</v>
      </c>
      <c r="AD85" s="243">
        <v>0</v>
      </c>
      <c r="AE85" s="243">
        <v>0</v>
      </c>
      <c r="AF85" s="243">
        <v>0</v>
      </c>
      <c r="AG85" s="249">
        <v>1</v>
      </c>
      <c r="AH85" s="243">
        <v>0</v>
      </c>
      <c r="AI85" s="243">
        <v>0</v>
      </c>
    </row>
    <row r="86" spans="1:35" ht="25" x14ac:dyDescent="0.25">
      <c r="A86" s="242" t="s">
        <v>228</v>
      </c>
      <c r="B86" s="243">
        <v>0</v>
      </c>
      <c r="C86" s="243">
        <v>0</v>
      </c>
      <c r="D86" s="243">
        <v>0</v>
      </c>
      <c r="E86" s="249">
        <v>1</v>
      </c>
      <c r="F86" s="243">
        <v>0</v>
      </c>
      <c r="G86" s="243">
        <v>0</v>
      </c>
      <c r="H86" s="242" t="s">
        <v>274</v>
      </c>
      <c r="I86" s="243">
        <v>0</v>
      </c>
      <c r="J86" s="243">
        <v>0</v>
      </c>
      <c r="K86" s="243">
        <v>0</v>
      </c>
      <c r="L86" s="249">
        <v>1</v>
      </c>
      <c r="M86" s="243">
        <v>0</v>
      </c>
      <c r="N86" s="243">
        <v>0</v>
      </c>
      <c r="O86" s="242" t="s">
        <v>218</v>
      </c>
      <c r="P86" s="243">
        <v>0</v>
      </c>
      <c r="Q86" s="243">
        <v>0</v>
      </c>
      <c r="R86" s="243">
        <v>0</v>
      </c>
      <c r="S86" s="249">
        <v>1</v>
      </c>
      <c r="T86" s="243">
        <v>0</v>
      </c>
      <c r="U86" s="243">
        <v>0</v>
      </c>
      <c r="V86" s="242" t="s">
        <v>228</v>
      </c>
      <c r="W86" s="243">
        <v>0</v>
      </c>
      <c r="X86" s="243">
        <v>0</v>
      </c>
      <c r="Y86" s="243">
        <v>0</v>
      </c>
      <c r="Z86" s="249">
        <v>1</v>
      </c>
      <c r="AA86" s="243">
        <v>0</v>
      </c>
      <c r="AB86" s="243">
        <v>0</v>
      </c>
      <c r="AC86" s="242" t="s">
        <v>348</v>
      </c>
      <c r="AD86" s="243">
        <v>0</v>
      </c>
      <c r="AE86" s="243">
        <v>0</v>
      </c>
      <c r="AF86" s="243">
        <v>0</v>
      </c>
      <c r="AG86" s="249">
        <v>1</v>
      </c>
      <c r="AH86" s="243">
        <v>0</v>
      </c>
      <c r="AI86" s="243">
        <v>0</v>
      </c>
    </row>
    <row r="87" spans="1:35" ht="25" x14ac:dyDescent="0.25">
      <c r="A87" s="242" t="s">
        <v>350</v>
      </c>
      <c r="B87" s="243">
        <v>0</v>
      </c>
      <c r="C87" s="243">
        <v>0</v>
      </c>
      <c r="D87" s="243">
        <v>0</v>
      </c>
      <c r="E87" s="249">
        <v>1</v>
      </c>
      <c r="F87" s="243">
        <v>0</v>
      </c>
      <c r="G87" s="243">
        <v>0</v>
      </c>
      <c r="H87" s="242" t="s">
        <v>348</v>
      </c>
      <c r="I87" s="243">
        <v>0</v>
      </c>
      <c r="J87" s="243">
        <v>0</v>
      </c>
      <c r="K87" s="243">
        <v>0</v>
      </c>
      <c r="L87" s="249">
        <v>1</v>
      </c>
      <c r="M87" s="243">
        <v>0</v>
      </c>
      <c r="N87" s="243">
        <v>0</v>
      </c>
      <c r="O87" s="242" t="s">
        <v>224</v>
      </c>
      <c r="P87" s="243">
        <v>0</v>
      </c>
      <c r="Q87" s="243">
        <v>0</v>
      </c>
      <c r="R87" s="243">
        <v>0</v>
      </c>
      <c r="S87" s="249">
        <v>1</v>
      </c>
      <c r="T87" s="243">
        <v>0</v>
      </c>
      <c r="U87" s="243">
        <v>0</v>
      </c>
      <c r="V87" s="242" t="s">
        <v>350</v>
      </c>
      <c r="W87" s="243">
        <v>0</v>
      </c>
      <c r="X87" s="243">
        <v>0</v>
      </c>
      <c r="Y87" s="243">
        <v>0</v>
      </c>
      <c r="Z87" s="249">
        <v>1</v>
      </c>
      <c r="AA87" s="243">
        <v>0</v>
      </c>
      <c r="AB87" s="243">
        <v>0</v>
      </c>
      <c r="AC87" s="242" t="s">
        <v>349</v>
      </c>
      <c r="AD87" s="243">
        <v>0</v>
      </c>
      <c r="AE87" s="243">
        <v>0</v>
      </c>
      <c r="AF87" s="243">
        <v>0</v>
      </c>
      <c r="AG87" s="249">
        <v>1</v>
      </c>
      <c r="AH87" s="243">
        <v>0</v>
      </c>
      <c r="AI87" s="243">
        <v>0</v>
      </c>
    </row>
    <row r="88" spans="1:35" x14ac:dyDescent="0.25">
      <c r="A88" s="242" t="s">
        <v>906</v>
      </c>
      <c r="B88" s="243">
        <v>0</v>
      </c>
      <c r="C88" s="243">
        <v>0</v>
      </c>
      <c r="D88" s="243">
        <v>0</v>
      </c>
      <c r="E88" s="249">
        <v>1</v>
      </c>
      <c r="F88" s="243">
        <v>0</v>
      </c>
      <c r="G88" s="243">
        <v>0</v>
      </c>
      <c r="H88" s="242" t="s">
        <v>349</v>
      </c>
      <c r="I88" s="243">
        <v>0</v>
      </c>
      <c r="J88" s="243">
        <v>0</v>
      </c>
      <c r="K88" s="243">
        <v>0</v>
      </c>
      <c r="L88" s="249">
        <v>1</v>
      </c>
      <c r="M88" s="243">
        <v>0</v>
      </c>
      <c r="N88" s="243">
        <v>0</v>
      </c>
      <c r="O88" s="242" t="s">
        <v>234</v>
      </c>
      <c r="P88" s="243">
        <v>0</v>
      </c>
      <c r="Q88" s="243">
        <v>0</v>
      </c>
      <c r="R88" s="243">
        <v>0</v>
      </c>
      <c r="S88" s="249">
        <v>1</v>
      </c>
      <c r="T88" s="243">
        <v>0</v>
      </c>
      <c r="U88" s="243">
        <v>0</v>
      </c>
      <c r="V88" s="242" t="s">
        <v>906</v>
      </c>
      <c r="W88" s="243">
        <v>0</v>
      </c>
      <c r="X88" s="243">
        <v>0</v>
      </c>
      <c r="Y88" s="243">
        <v>0</v>
      </c>
      <c r="Z88" s="249">
        <v>1</v>
      </c>
      <c r="AA88" s="243">
        <v>0</v>
      </c>
      <c r="AB88" s="243">
        <v>0</v>
      </c>
      <c r="AC88" s="242" t="s">
        <v>228</v>
      </c>
      <c r="AD88" s="243">
        <v>0</v>
      </c>
      <c r="AE88" s="243">
        <v>0</v>
      </c>
      <c r="AF88" s="243">
        <v>0</v>
      </c>
      <c r="AG88" s="249">
        <v>1</v>
      </c>
      <c r="AH88" s="243">
        <v>0</v>
      </c>
      <c r="AI88" s="243">
        <v>0</v>
      </c>
    </row>
    <row r="89" spans="1:35" x14ac:dyDescent="0.25">
      <c r="A89" s="242" t="s">
        <v>256</v>
      </c>
      <c r="B89" s="243">
        <v>0</v>
      </c>
      <c r="C89" s="243">
        <v>0</v>
      </c>
      <c r="D89" s="243">
        <v>0</v>
      </c>
      <c r="E89" s="249">
        <v>1</v>
      </c>
      <c r="F89" s="243">
        <v>0</v>
      </c>
      <c r="G89" s="243">
        <v>0</v>
      </c>
      <c r="H89" s="242" t="s">
        <v>228</v>
      </c>
      <c r="I89" s="243">
        <v>0</v>
      </c>
      <c r="J89" s="243">
        <v>0</v>
      </c>
      <c r="K89" s="243">
        <v>0</v>
      </c>
      <c r="L89" s="249">
        <v>1</v>
      </c>
      <c r="M89" s="243">
        <v>0</v>
      </c>
      <c r="N89" s="243">
        <v>0</v>
      </c>
      <c r="O89" s="242" t="s">
        <v>786</v>
      </c>
      <c r="P89" s="243">
        <v>0</v>
      </c>
      <c r="Q89" s="243">
        <v>0</v>
      </c>
      <c r="R89" s="243">
        <v>0</v>
      </c>
      <c r="S89" s="249">
        <v>1</v>
      </c>
      <c r="T89" s="243">
        <v>0</v>
      </c>
      <c r="U89" s="243">
        <v>0</v>
      </c>
      <c r="V89" s="242" t="s">
        <v>256</v>
      </c>
      <c r="W89" s="243">
        <v>0</v>
      </c>
      <c r="X89" s="243">
        <v>0</v>
      </c>
      <c r="Y89" s="243">
        <v>0</v>
      </c>
      <c r="Z89" s="249">
        <v>1</v>
      </c>
      <c r="AA89" s="243">
        <v>0</v>
      </c>
      <c r="AB89" s="243">
        <v>0</v>
      </c>
      <c r="AC89" s="242" t="s">
        <v>350</v>
      </c>
      <c r="AD89" s="243">
        <v>0</v>
      </c>
      <c r="AE89" s="243">
        <v>0</v>
      </c>
      <c r="AF89" s="243">
        <v>0</v>
      </c>
      <c r="AG89" s="249">
        <v>1</v>
      </c>
      <c r="AH89" s="243">
        <v>0</v>
      </c>
      <c r="AI89" s="243">
        <v>0</v>
      </c>
    </row>
    <row r="90" spans="1:35" x14ac:dyDescent="0.25">
      <c r="A90" s="242" t="s">
        <v>315</v>
      </c>
      <c r="B90" s="243">
        <v>0</v>
      </c>
      <c r="C90" s="243">
        <v>0</v>
      </c>
      <c r="D90" s="243">
        <v>0</v>
      </c>
      <c r="E90" s="249">
        <v>1</v>
      </c>
      <c r="F90" s="243">
        <v>0</v>
      </c>
      <c r="G90" s="243">
        <v>0</v>
      </c>
      <c r="H90" s="242" t="s">
        <v>350</v>
      </c>
      <c r="I90" s="243">
        <v>0</v>
      </c>
      <c r="J90" s="243">
        <v>0</v>
      </c>
      <c r="K90" s="243">
        <v>0</v>
      </c>
      <c r="L90" s="249">
        <v>1</v>
      </c>
      <c r="M90" s="243">
        <v>0</v>
      </c>
      <c r="N90" s="243">
        <v>0</v>
      </c>
      <c r="O90" s="242" t="s">
        <v>270</v>
      </c>
      <c r="P90" s="243">
        <v>0</v>
      </c>
      <c r="Q90" s="243">
        <v>0</v>
      </c>
      <c r="R90" s="243">
        <v>0</v>
      </c>
      <c r="S90" s="249">
        <v>1</v>
      </c>
      <c r="T90" s="243">
        <v>0</v>
      </c>
      <c r="U90" s="243">
        <v>0</v>
      </c>
      <c r="V90" s="242" t="s">
        <v>315</v>
      </c>
      <c r="W90" s="243">
        <v>0</v>
      </c>
      <c r="X90" s="243">
        <v>0</v>
      </c>
      <c r="Y90" s="243">
        <v>0</v>
      </c>
      <c r="Z90" s="249">
        <v>1</v>
      </c>
      <c r="AA90" s="243">
        <v>0</v>
      </c>
      <c r="AB90" s="243">
        <v>0</v>
      </c>
      <c r="AC90" s="242" t="s">
        <v>906</v>
      </c>
      <c r="AD90" s="243">
        <v>0</v>
      </c>
      <c r="AE90" s="243">
        <v>0</v>
      </c>
      <c r="AF90" s="243">
        <v>0</v>
      </c>
      <c r="AG90" s="249">
        <v>1</v>
      </c>
      <c r="AH90" s="243">
        <v>0</v>
      </c>
      <c r="AI90" s="243">
        <v>0</v>
      </c>
    </row>
    <row r="91" spans="1:35" x14ac:dyDescent="0.25">
      <c r="A91" s="242" t="s">
        <v>351</v>
      </c>
      <c r="B91" s="243">
        <v>0</v>
      </c>
      <c r="C91" s="243">
        <v>0</v>
      </c>
      <c r="D91" s="243">
        <v>0</v>
      </c>
      <c r="E91" s="249">
        <v>1</v>
      </c>
      <c r="F91" s="243">
        <v>0</v>
      </c>
      <c r="G91" s="243">
        <v>0</v>
      </c>
      <c r="H91" s="242" t="s">
        <v>906</v>
      </c>
      <c r="I91" s="243">
        <v>0</v>
      </c>
      <c r="J91" s="243">
        <v>0</v>
      </c>
      <c r="K91" s="243">
        <v>0</v>
      </c>
      <c r="L91" s="249">
        <v>1</v>
      </c>
      <c r="M91" s="243">
        <v>0</v>
      </c>
      <c r="N91" s="243">
        <v>0</v>
      </c>
      <c r="O91" s="242" t="s">
        <v>231</v>
      </c>
      <c r="P91" s="243">
        <v>0</v>
      </c>
      <c r="Q91" s="243">
        <v>0</v>
      </c>
      <c r="R91" s="243">
        <v>0</v>
      </c>
      <c r="S91" s="249">
        <v>1</v>
      </c>
      <c r="T91" s="243">
        <v>0</v>
      </c>
      <c r="U91" s="243">
        <v>0</v>
      </c>
      <c r="V91" s="242" t="s">
        <v>351</v>
      </c>
      <c r="W91" s="243">
        <v>0</v>
      </c>
      <c r="X91" s="243">
        <v>0</v>
      </c>
      <c r="Y91" s="243">
        <v>0</v>
      </c>
      <c r="Z91" s="249">
        <v>1</v>
      </c>
      <c r="AA91" s="243">
        <v>0</v>
      </c>
      <c r="AB91" s="243">
        <v>0</v>
      </c>
      <c r="AC91" s="242" t="s">
        <v>256</v>
      </c>
      <c r="AD91" s="243">
        <v>0</v>
      </c>
      <c r="AE91" s="243">
        <v>0</v>
      </c>
      <c r="AF91" s="243">
        <v>0</v>
      </c>
      <c r="AG91" s="249">
        <v>1</v>
      </c>
      <c r="AH91" s="243">
        <v>0</v>
      </c>
      <c r="AI91" s="243">
        <v>0</v>
      </c>
    </row>
    <row r="92" spans="1:35" x14ac:dyDescent="0.25">
      <c r="A92" s="242" t="s">
        <v>240</v>
      </c>
      <c r="B92" s="243">
        <v>0</v>
      </c>
      <c r="C92" s="243">
        <v>0</v>
      </c>
      <c r="D92" s="243">
        <v>0</v>
      </c>
      <c r="E92" s="249">
        <v>1</v>
      </c>
      <c r="F92" s="243">
        <v>0</v>
      </c>
      <c r="G92" s="243">
        <v>0</v>
      </c>
      <c r="H92" s="242" t="s">
        <v>256</v>
      </c>
      <c r="I92" s="243">
        <v>0</v>
      </c>
      <c r="J92" s="243">
        <v>0</v>
      </c>
      <c r="K92" s="243">
        <v>0</v>
      </c>
      <c r="L92" s="249">
        <v>1</v>
      </c>
      <c r="M92" s="243">
        <v>0</v>
      </c>
      <c r="N92" s="243">
        <v>0</v>
      </c>
      <c r="O92" s="242" t="s">
        <v>274</v>
      </c>
      <c r="P92" s="243">
        <v>0</v>
      </c>
      <c r="Q92" s="243">
        <v>0</v>
      </c>
      <c r="R92" s="243">
        <v>0</v>
      </c>
      <c r="S92" s="249">
        <v>1</v>
      </c>
      <c r="T92" s="243">
        <v>0</v>
      </c>
      <c r="U92" s="243">
        <v>0</v>
      </c>
      <c r="V92" s="242" t="s">
        <v>240</v>
      </c>
      <c r="W92" s="243">
        <v>0</v>
      </c>
      <c r="X92" s="243">
        <v>0</v>
      </c>
      <c r="Y92" s="243">
        <v>0</v>
      </c>
      <c r="Z92" s="249">
        <v>1</v>
      </c>
      <c r="AA92" s="243">
        <v>0</v>
      </c>
      <c r="AB92" s="243">
        <v>0</v>
      </c>
      <c r="AC92" s="242" t="s">
        <v>351</v>
      </c>
      <c r="AD92" s="243">
        <v>0</v>
      </c>
      <c r="AE92" s="243">
        <v>0</v>
      </c>
      <c r="AF92" s="243">
        <v>0</v>
      </c>
      <c r="AG92" s="249">
        <v>1</v>
      </c>
      <c r="AH92" s="243">
        <v>0</v>
      </c>
      <c r="AI92" s="243">
        <v>0</v>
      </c>
    </row>
    <row r="93" spans="1:35" ht="25" x14ac:dyDescent="0.25">
      <c r="A93" s="242" t="s">
        <v>354</v>
      </c>
      <c r="B93" s="243">
        <v>0</v>
      </c>
      <c r="C93" s="243">
        <v>0</v>
      </c>
      <c r="D93" s="243">
        <v>0</v>
      </c>
      <c r="E93" s="249">
        <v>1</v>
      </c>
      <c r="F93" s="243">
        <v>0</v>
      </c>
      <c r="G93" s="243">
        <v>0</v>
      </c>
      <c r="H93" s="242" t="s">
        <v>315</v>
      </c>
      <c r="I93" s="243">
        <v>0</v>
      </c>
      <c r="J93" s="243">
        <v>0</v>
      </c>
      <c r="K93" s="243">
        <v>0</v>
      </c>
      <c r="L93" s="249">
        <v>1</v>
      </c>
      <c r="M93" s="243">
        <v>0</v>
      </c>
      <c r="N93" s="243">
        <v>0</v>
      </c>
      <c r="O93" s="242" t="s">
        <v>348</v>
      </c>
      <c r="P93" s="243">
        <v>0</v>
      </c>
      <c r="Q93" s="243">
        <v>0</v>
      </c>
      <c r="R93" s="243">
        <v>0</v>
      </c>
      <c r="S93" s="249">
        <v>1</v>
      </c>
      <c r="T93" s="243">
        <v>0</v>
      </c>
      <c r="U93" s="243">
        <v>0</v>
      </c>
      <c r="V93" s="242" t="s">
        <v>354</v>
      </c>
      <c r="W93" s="243">
        <v>0</v>
      </c>
      <c r="X93" s="243">
        <v>0</v>
      </c>
      <c r="Y93" s="243">
        <v>0</v>
      </c>
      <c r="Z93" s="249">
        <v>1</v>
      </c>
      <c r="AA93" s="243">
        <v>0</v>
      </c>
      <c r="AB93" s="243">
        <v>0</v>
      </c>
      <c r="AC93" s="242" t="s">
        <v>240</v>
      </c>
      <c r="AD93" s="243">
        <v>0</v>
      </c>
      <c r="AE93" s="243">
        <v>0</v>
      </c>
      <c r="AF93" s="243">
        <v>0</v>
      </c>
      <c r="AG93" s="249">
        <v>1</v>
      </c>
      <c r="AH93" s="243">
        <v>0</v>
      </c>
      <c r="AI93" s="243">
        <v>0</v>
      </c>
    </row>
    <row r="94" spans="1:35" x14ac:dyDescent="0.25">
      <c r="A94" s="242" t="s">
        <v>216</v>
      </c>
      <c r="B94" s="243">
        <v>0</v>
      </c>
      <c r="C94" s="243">
        <v>0</v>
      </c>
      <c r="D94" s="243">
        <v>0</v>
      </c>
      <c r="E94" s="249">
        <v>1</v>
      </c>
      <c r="F94" s="243">
        <v>0</v>
      </c>
      <c r="G94" s="243">
        <v>0</v>
      </c>
      <c r="H94" s="242" t="s">
        <v>351</v>
      </c>
      <c r="I94" s="243">
        <v>0</v>
      </c>
      <c r="J94" s="243">
        <v>0</v>
      </c>
      <c r="K94" s="243">
        <v>0</v>
      </c>
      <c r="L94" s="249">
        <v>1</v>
      </c>
      <c r="M94" s="243">
        <v>0</v>
      </c>
      <c r="N94" s="243">
        <v>0</v>
      </c>
      <c r="O94" s="242" t="s">
        <v>349</v>
      </c>
      <c r="P94" s="243">
        <v>0</v>
      </c>
      <c r="Q94" s="243">
        <v>0</v>
      </c>
      <c r="R94" s="243">
        <v>0</v>
      </c>
      <c r="S94" s="249">
        <v>1</v>
      </c>
      <c r="T94" s="243">
        <v>0</v>
      </c>
      <c r="U94" s="243">
        <v>0</v>
      </c>
      <c r="V94" s="242" t="s">
        <v>216</v>
      </c>
      <c r="W94" s="243">
        <v>0</v>
      </c>
      <c r="X94" s="243">
        <v>0</v>
      </c>
      <c r="Y94" s="243">
        <v>0</v>
      </c>
      <c r="Z94" s="249">
        <v>1</v>
      </c>
      <c r="AA94" s="243">
        <v>0</v>
      </c>
      <c r="AB94" s="243">
        <v>0</v>
      </c>
      <c r="AC94" s="242" t="s">
        <v>354</v>
      </c>
      <c r="AD94" s="243">
        <v>0</v>
      </c>
      <c r="AE94" s="243">
        <v>0</v>
      </c>
      <c r="AF94" s="243">
        <v>0</v>
      </c>
      <c r="AG94" s="249">
        <v>1</v>
      </c>
      <c r="AH94" s="243">
        <v>0</v>
      </c>
      <c r="AI94" s="243">
        <v>0</v>
      </c>
    </row>
    <row r="95" spans="1:35" x14ac:dyDescent="0.25">
      <c r="A95" s="242" t="s">
        <v>355</v>
      </c>
      <c r="B95" s="243">
        <v>0</v>
      </c>
      <c r="C95" s="243">
        <v>0</v>
      </c>
      <c r="D95" s="243">
        <v>0</v>
      </c>
      <c r="E95" s="249">
        <v>1</v>
      </c>
      <c r="F95" s="243">
        <v>0</v>
      </c>
      <c r="G95" s="243">
        <v>0</v>
      </c>
      <c r="H95" s="242" t="s">
        <v>354</v>
      </c>
      <c r="I95" s="243">
        <v>0</v>
      </c>
      <c r="J95" s="243">
        <v>0</v>
      </c>
      <c r="K95" s="243">
        <v>0</v>
      </c>
      <c r="L95" s="249">
        <v>1</v>
      </c>
      <c r="M95" s="243">
        <v>0</v>
      </c>
      <c r="N95" s="243">
        <v>0</v>
      </c>
      <c r="O95" s="242" t="s">
        <v>228</v>
      </c>
      <c r="P95" s="243">
        <v>0</v>
      </c>
      <c r="Q95" s="243">
        <v>0</v>
      </c>
      <c r="R95" s="243">
        <v>0</v>
      </c>
      <c r="S95" s="249">
        <v>1</v>
      </c>
      <c r="T95" s="243">
        <v>0</v>
      </c>
      <c r="U95" s="243">
        <v>0</v>
      </c>
      <c r="V95" s="242" t="s">
        <v>355</v>
      </c>
      <c r="W95" s="243">
        <v>0</v>
      </c>
      <c r="X95" s="243">
        <v>0</v>
      </c>
      <c r="Y95" s="243">
        <v>0</v>
      </c>
      <c r="Z95" s="249">
        <v>1</v>
      </c>
      <c r="AA95" s="243">
        <v>0</v>
      </c>
      <c r="AB95" s="243">
        <v>0</v>
      </c>
      <c r="AC95" s="242" t="s">
        <v>216</v>
      </c>
      <c r="AD95" s="243">
        <v>0</v>
      </c>
      <c r="AE95" s="243">
        <v>0</v>
      </c>
      <c r="AF95" s="243">
        <v>0</v>
      </c>
      <c r="AG95" s="249">
        <v>1</v>
      </c>
      <c r="AH95" s="243">
        <v>0</v>
      </c>
      <c r="AI95" s="243">
        <v>0</v>
      </c>
    </row>
    <row r="96" spans="1:35" x14ac:dyDescent="0.25">
      <c r="A96" s="242" t="s">
        <v>263</v>
      </c>
      <c r="B96" s="243">
        <v>0</v>
      </c>
      <c r="C96" s="243">
        <v>0</v>
      </c>
      <c r="D96" s="243">
        <v>0</v>
      </c>
      <c r="E96" s="249">
        <v>1</v>
      </c>
      <c r="F96" s="243">
        <v>0</v>
      </c>
      <c r="G96" s="243">
        <v>0</v>
      </c>
      <c r="H96" s="242" t="s">
        <v>355</v>
      </c>
      <c r="I96" s="243">
        <v>0</v>
      </c>
      <c r="J96" s="243">
        <v>0</v>
      </c>
      <c r="K96" s="243">
        <v>0</v>
      </c>
      <c r="L96" s="249">
        <v>1</v>
      </c>
      <c r="M96" s="243">
        <v>0</v>
      </c>
      <c r="N96" s="243">
        <v>0</v>
      </c>
      <c r="O96" s="242" t="s">
        <v>350</v>
      </c>
      <c r="P96" s="243">
        <v>0</v>
      </c>
      <c r="Q96" s="243">
        <v>0</v>
      </c>
      <c r="R96" s="243">
        <v>0</v>
      </c>
      <c r="S96" s="249">
        <v>1</v>
      </c>
      <c r="T96" s="243">
        <v>0</v>
      </c>
      <c r="U96" s="243">
        <v>0</v>
      </c>
      <c r="V96" s="242" t="s">
        <v>263</v>
      </c>
      <c r="W96" s="243">
        <v>0</v>
      </c>
      <c r="X96" s="243">
        <v>0</v>
      </c>
      <c r="Y96" s="243">
        <v>0</v>
      </c>
      <c r="Z96" s="249">
        <v>1</v>
      </c>
      <c r="AA96" s="243">
        <v>0</v>
      </c>
      <c r="AB96" s="243">
        <v>0</v>
      </c>
      <c r="AC96" s="242" t="s">
        <v>355</v>
      </c>
      <c r="AD96" s="243">
        <v>0</v>
      </c>
      <c r="AE96" s="243">
        <v>0</v>
      </c>
      <c r="AF96" s="243">
        <v>0</v>
      </c>
      <c r="AG96" s="249">
        <v>1</v>
      </c>
      <c r="AH96" s="243">
        <v>0</v>
      </c>
      <c r="AI96" s="243">
        <v>0</v>
      </c>
    </row>
    <row r="97" spans="1:35" x14ac:dyDescent="0.25">
      <c r="A97" s="242" t="s">
        <v>785</v>
      </c>
      <c r="B97" s="243">
        <v>0</v>
      </c>
      <c r="C97" s="243">
        <v>0</v>
      </c>
      <c r="D97" s="243">
        <v>0</v>
      </c>
      <c r="E97" s="249">
        <v>1</v>
      </c>
      <c r="F97" s="243">
        <v>0</v>
      </c>
      <c r="G97" s="243">
        <v>0</v>
      </c>
      <c r="H97" s="242" t="s">
        <v>785</v>
      </c>
      <c r="I97" s="243">
        <v>0</v>
      </c>
      <c r="J97" s="243">
        <v>0</v>
      </c>
      <c r="K97" s="243">
        <v>0</v>
      </c>
      <c r="L97" s="249">
        <v>1</v>
      </c>
      <c r="M97" s="243">
        <v>0</v>
      </c>
      <c r="N97" s="243">
        <v>0</v>
      </c>
      <c r="O97" s="242" t="s">
        <v>906</v>
      </c>
      <c r="P97" s="243">
        <v>0</v>
      </c>
      <c r="Q97" s="243">
        <v>0</v>
      </c>
      <c r="R97" s="243">
        <v>0</v>
      </c>
      <c r="S97" s="249">
        <v>1</v>
      </c>
      <c r="T97" s="243">
        <v>0</v>
      </c>
      <c r="U97" s="243">
        <v>0</v>
      </c>
      <c r="V97" s="242" t="s">
        <v>785</v>
      </c>
      <c r="W97" s="243">
        <v>0</v>
      </c>
      <c r="X97" s="243">
        <v>0</v>
      </c>
      <c r="Y97" s="243">
        <v>0</v>
      </c>
      <c r="Z97" s="249">
        <v>1</v>
      </c>
      <c r="AA97" s="243">
        <v>0</v>
      </c>
      <c r="AB97" s="243">
        <v>0</v>
      </c>
      <c r="AC97" s="242" t="s">
        <v>263</v>
      </c>
      <c r="AD97" s="243">
        <v>0</v>
      </c>
      <c r="AE97" s="243">
        <v>0</v>
      </c>
      <c r="AF97" s="243">
        <v>0</v>
      </c>
      <c r="AG97" s="249">
        <v>1</v>
      </c>
      <c r="AH97" s="243">
        <v>0</v>
      </c>
      <c r="AI97" s="243">
        <v>0</v>
      </c>
    </row>
    <row r="98" spans="1:35" x14ac:dyDescent="0.25">
      <c r="A98" s="242" t="s">
        <v>337</v>
      </c>
      <c r="B98" s="243">
        <v>0</v>
      </c>
      <c r="C98" s="243">
        <v>0</v>
      </c>
      <c r="D98" s="243">
        <v>0</v>
      </c>
      <c r="E98" s="249">
        <v>1</v>
      </c>
      <c r="F98" s="243">
        <v>0</v>
      </c>
      <c r="G98" s="243">
        <v>0</v>
      </c>
      <c r="H98" s="242" t="s">
        <v>337</v>
      </c>
      <c r="I98" s="243">
        <v>0</v>
      </c>
      <c r="J98" s="243">
        <v>0</v>
      </c>
      <c r="K98" s="243">
        <v>0</v>
      </c>
      <c r="L98" s="249">
        <v>1</v>
      </c>
      <c r="M98" s="243">
        <v>0</v>
      </c>
      <c r="N98" s="243">
        <v>0</v>
      </c>
      <c r="O98" s="242" t="s">
        <v>256</v>
      </c>
      <c r="P98" s="243">
        <v>0</v>
      </c>
      <c r="Q98" s="243">
        <v>0</v>
      </c>
      <c r="R98" s="243">
        <v>0</v>
      </c>
      <c r="S98" s="249">
        <v>1</v>
      </c>
      <c r="T98" s="243">
        <v>0</v>
      </c>
      <c r="U98" s="243">
        <v>0</v>
      </c>
      <c r="V98" s="242" t="s">
        <v>337</v>
      </c>
      <c r="W98" s="243">
        <v>0</v>
      </c>
      <c r="X98" s="243">
        <v>0</v>
      </c>
      <c r="Y98" s="243">
        <v>0</v>
      </c>
      <c r="Z98" s="249">
        <v>1</v>
      </c>
      <c r="AA98" s="243">
        <v>0</v>
      </c>
      <c r="AB98" s="243">
        <v>0</v>
      </c>
      <c r="AC98" s="242" t="s">
        <v>337</v>
      </c>
      <c r="AD98" s="243">
        <v>0</v>
      </c>
      <c r="AE98" s="243">
        <v>0</v>
      </c>
      <c r="AF98" s="243">
        <v>0</v>
      </c>
      <c r="AG98" s="249">
        <v>1</v>
      </c>
      <c r="AH98" s="243">
        <v>0</v>
      </c>
      <c r="AI98" s="243">
        <v>0</v>
      </c>
    </row>
    <row r="99" spans="1:35" x14ac:dyDescent="0.25">
      <c r="A99" s="242" t="s">
        <v>356</v>
      </c>
      <c r="B99" s="243">
        <v>0</v>
      </c>
      <c r="C99" s="243">
        <v>0</v>
      </c>
      <c r="D99" s="243">
        <v>0</v>
      </c>
      <c r="E99" s="249">
        <v>1</v>
      </c>
      <c r="F99" s="243">
        <v>0</v>
      </c>
      <c r="G99" s="243">
        <v>0</v>
      </c>
      <c r="H99" s="242" t="s">
        <v>356</v>
      </c>
      <c r="I99" s="243">
        <v>0</v>
      </c>
      <c r="J99" s="243">
        <v>0</v>
      </c>
      <c r="K99" s="243">
        <v>0</v>
      </c>
      <c r="L99" s="249">
        <v>1</v>
      </c>
      <c r="M99" s="243">
        <v>0</v>
      </c>
      <c r="N99" s="243">
        <v>0</v>
      </c>
      <c r="O99" s="242" t="s">
        <v>315</v>
      </c>
      <c r="P99" s="243">
        <v>0</v>
      </c>
      <c r="Q99" s="243">
        <v>0</v>
      </c>
      <c r="R99" s="243">
        <v>0</v>
      </c>
      <c r="S99" s="249">
        <v>1</v>
      </c>
      <c r="T99" s="243">
        <v>0</v>
      </c>
      <c r="U99" s="243">
        <v>0</v>
      </c>
      <c r="V99" s="242" t="s">
        <v>356</v>
      </c>
      <c r="W99" s="243">
        <v>0</v>
      </c>
      <c r="X99" s="243">
        <v>0</v>
      </c>
      <c r="Y99" s="243">
        <v>0</v>
      </c>
      <c r="Z99" s="249">
        <v>1</v>
      </c>
      <c r="AA99" s="243">
        <v>0</v>
      </c>
      <c r="AB99" s="243">
        <v>0</v>
      </c>
      <c r="AC99" s="242" t="s">
        <v>356</v>
      </c>
      <c r="AD99" s="243">
        <v>0</v>
      </c>
      <c r="AE99" s="243">
        <v>0</v>
      </c>
      <c r="AF99" s="243">
        <v>0</v>
      </c>
      <c r="AG99" s="249">
        <v>1</v>
      </c>
      <c r="AH99" s="243">
        <v>0</v>
      </c>
      <c r="AI99" s="243">
        <v>0</v>
      </c>
    </row>
    <row r="100" spans="1:35" x14ac:dyDescent="0.25">
      <c r="A100" s="242" t="s">
        <v>314</v>
      </c>
      <c r="B100" s="243">
        <v>0</v>
      </c>
      <c r="C100" s="243">
        <v>0</v>
      </c>
      <c r="D100" s="243">
        <v>0</v>
      </c>
      <c r="E100" s="249">
        <v>1</v>
      </c>
      <c r="F100" s="243">
        <v>0</v>
      </c>
      <c r="G100" s="243">
        <v>0</v>
      </c>
      <c r="H100" s="242" t="s">
        <v>314</v>
      </c>
      <c r="I100" s="243">
        <v>0</v>
      </c>
      <c r="J100" s="243">
        <v>0</v>
      </c>
      <c r="K100" s="243">
        <v>0</v>
      </c>
      <c r="L100" s="249">
        <v>1</v>
      </c>
      <c r="M100" s="243">
        <v>0</v>
      </c>
      <c r="N100" s="243">
        <v>0</v>
      </c>
      <c r="O100" s="242" t="s">
        <v>351</v>
      </c>
      <c r="P100" s="243">
        <v>0</v>
      </c>
      <c r="Q100" s="243">
        <v>0</v>
      </c>
      <c r="R100" s="243">
        <v>0</v>
      </c>
      <c r="S100" s="249">
        <v>1</v>
      </c>
      <c r="T100" s="243">
        <v>0</v>
      </c>
      <c r="U100" s="243">
        <v>0</v>
      </c>
      <c r="V100" s="242" t="s">
        <v>314</v>
      </c>
      <c r="W100" s="243">
        <v>0</v>
      </c>
      <c r="X100" s="243">
        <v>0</v>
      </c>
      <c r="Y100" s="243">
        <v>0</v>
      </c>
      <c r="Z100" s="249">
        <v>1</v>
      </c>
      <c r="AA100" s="243">
        <v>0</v>
      </c>
      <c r="AB100" s="243">
        <v>0</v>
      </c>
      <c r="AC100" s="242" t="s">
        <v>314</v>
      </c>
      <c r="AD100" s="243">
        <v>0</v>
      </c>
      <c r="AE100" s="243">
        <v>0</v>
      </c>
      <c r="AF100" s="243">
        <v>0</v>
      </c>
      <c r="AG100" s="249">
        <v>1</v>
      </c>
      <c r="AH100" s="243">
        <v>0</v>
      </c>
      <c r="AI100" s="243">
        <v>0</v>
      </c>
    </row>
    <row r="101" spans="1:35" x14ac:dyDescent="0.25">
      <c r="A101" s="242" t="s">
        <v>322</v>
      </c>
      <c r="B101" s="243">
        <v>0</v>
      </c>
      <c r="C101" s="243">
        <v>0</v>
      </c>
      <c r="D101" s="243">
        <v>0</v>
      </c>
      <c r="E101" s="249">
        <v>1</v>
      </c>
      <c r="F101" s="243">
        <v>0</v>
      </c>
      <c r="G101" s="243">
        <v>0</v>
      </c>
      <c r="H101" s="242" t="s">
        <v>322</v>
      </c>
      <c r="I101" s="243">
        <v>0</v>
      </c>
      <c r="J101" s="243">
        <v>0</v>
      </c>
      <c r="K101" s="243">
        <v>0</v>
      </c>
      <c r="L101" s="249">
        <v>1</v>
      </c>
      <c r="M101" s="243">
        <v>0</v>
      </c>
      <c r="N101" s="243">
        <v>0</v>
      </c>
      <c r="O101" s="242" t="s">
        <v>240</v>
      </c>
      <c r="P101" s="243">
        <v>0</v>
      </c>
      <c r="Q101" s="243">
        <v>0</v>
      </c>
      <c r="R101" s="243">
        <v>0</v>
      </c>
      <c r="S101" s="249">
        <v>1</v>
      </c>
      <c r="T101" s="243">
        <v>0</v>
      </c>
      <c r="U101" s="243">
        <v>0</v>
      </c>
      <c r="V101" s="242" t="s">
        <v>322</v>
      </c>
      <c r="W101" s="243">
        <v>0</v>
      </c>
      <c r="X101" s="243">
        <v>0</v>
      </c>
      <c r="Y101" s="243">
        <v>0</v>
      </c>
      <c r="Z101" s="249">
        <v>1</v>
      </c>
      <c r="AA101" s="243">
        <v>0</v>
      </c>
      <c r="AB101" s="243">
        <v>0</v>
      </c>
      <c r="AC101" s="242" t="s">
        <v>322</v>
      </c>
      <c r="AD101" s="243">
        <v>0</v>
      </c>
      <c r="AE101" s="243">
        <v>0</v>
      </c>
      <c r="AF101" s="243">
        <v>0</v>
      </c>
      <c r="AG101" s="249">
        <v>1</v>
      </c>
      <c r="AH101" s="243">
        <v>0</v>
      </c>
      <c r="AI101" s="243">
        <v>0</v>
      </c>
    </row>
    <row r="102" spans="1:35" x14ac:dyDescent="0.25">
      <c r="A102" s="242" t="s">
        <v>275</v>
      </c>
      <c r="B102" s="243">
        <v>0</v>
      </c>
      <c r="C102" s="243">
        <v>0</v>
      </c>
      <c r="D102" s="243">
        <v>0</v>
      </c>
      <c r="E102" s="249">
        <v>1</v>
      </c>
      <c r="F102" s="243">
        <v>0</v>
      </c>
      <c r="G102" s="243">
        <v>0</v>
      </c>
      <c r="H102" s="242" t="s">
        <v>275</v>
      </c>
      <c r="I102" s="243">
        <v>0</v>
      </c>
      <c r="J102" s="243">
        <v>0</v>
      </c>
      <c r="K102" s="243">
        <v>0</v>
      </c>
      <c r="L102" s="249">
        <v>1</v>
      </c>
      <c r="M102" s="243">
        <v>0</v>
      </c>
      <c r="N102" s="243">
        <v>0</v>
      </c>
      <c r="O102" s="242" t="s">
        <v>354</v>
      </c>
      <c r="P102" s="243">
        <v>0</v>
      </c>
      <c r="Q102" s="243">
        <v>0</v>
      </c>
      <c r="R102" s="243">
        <v>0</v>
      </c>
      <c r="S102" s="249">
        <v>1</v>
      </c>
      <c r="T102" s="243">
        <v>0</v>
      </c>
      <c r="U102" s="243">
        <v>0</v>
      </c>
      <c r="V102" s="242" t="s">
        <v>275</v>
      </c>
      <c r="W102" s="243">
        <v>0</v>
      </c>
      <c r="X102" s="243">
        <v>0</v>
      </c>
      <c r="Y102" s="243">
        <v>0</v>
      </c>
      <c r="Z102" s="249">
        <v>1</v>
      </c>
      <c r="AA102" s="243">
        <v>0</v>
      </c>
      <c r="AB102" s="243">
        <v>0</v>
      </c>
      <c r="AC102" s="242" t="s">
        <v>275</v>
      </c>
      <c r="AD102" s="243">
        <v>0</v>
      </c>
      <c r="AE102" s="243">
        <v>0</v>
      </c>
      <c r="AF102" s="243">
        <v>0</v>
      </c>
      <c r="AG102" s="249">
        <v>1</v>
      </c>
      <c r="AH102" s="243">
        <v>0</v>
      </c>
      <c r="AI102" s="243">
        <v>0</v>
      </c>
    </row>
    <row r="103" spans="1:35" x14ac:dyDescent="0.25">
      <c r="A103" s="242" t="s">
        <v>217</v>
      </c>
      <c r="B103" s="243">
        <v>0</v>
      </c>
      <c r="C103" s="243">
        <v>0</v>
      </c>
      <c r="D103" s="243">
        <v>0</v>
      </c>
      <c r="E103" s="249">
        <v>1</v>
      </c>
      <c r="F103" s="243">
        <v>0</v>
      </c>
      <c r="G103" s="243">
        <v>0</v>
      </c>
      <c r="H103" s="242" t="s">
        <v>217</v>
      </c>
      <c r="I103" s="243">
        <v>0</v>
      </c>
      <c r="J103" s="243">
        <v>0</v>
      </c>
      <c r="K103" s="243">
        <v>0</v>
      </c>
      <c r="L103" s="249">
        <v>1</v>
      </c>
      <c r="M103" s="243">
        <v>0</v>
      </c>
      <c r="N103" s="243">
        <v>0</v>
      </c>
      <c r="O103" s="242" t="s">
        <v>216</v>
      </c>
      <c r="P103" s="243">
        <v>0</v>
      </c>
      <c r="Q103" s="243">
        <v>0</v>
      </c>
      <c r="R103" s="243">
        <v>0</v>
      </c>
      <c r="S103" s="249">
        <v>1</v>
      </c>
      <c r="T103" s="243">
        <v>0</v>
      </c>
      <c r="U103" s="243">
        <v>0</v>
      </c>
      <c r="V103" s="242" t="s">
        <v>217</v>
      </c>
      <c r="W103" s="243">
        <v>0</v>
      </c>
      <c r="X103" s="243">
        <v>0</v>
      </c>
      <c r="Y103" s="243">
        <v>0</v>
      </c>
      <c r="Z103" s="249">
        <v>1</v>
      </c>
      <c r="AA103" s="243">
        <v>0</v>
      </c>
      <c r="AB103" s="243">
        <v>0</v>
      </c>
      <c r="AC103" s="242" t="s">
        <v>217</v>
      </c>
      <c r="AD103" s="243">
        <v>0</v>
      </c>
      <c r="AE103" s="243">
        <v>0</v>
      </c>
      <c r="AF103" s="243">
        <v>0</v>
      </c>
      <c r="AG103" s="249">
        <v>1</v>
      </c>
      <c r="AH103" s="243">
        <v>0</v>
      </c>
      <c r="AI103" s="243">
        <v>0</v>
      </c>
    </row>
    <row r="104" spans="1:35" x14ac:dyDescent="0.25">
      <c r="A104" s="242" t="s">
        <v>250</v>
      </c>
      <c r="B104" s="243">
        <v>0</v>
      </c>
      <c r="C104" s="243">
        <v>0</v>
      </c>
      <c r="D104" s="243">
        <v>0</v>
      </c>
      <c r="E104" s="249">
        <v>1</v>
      </c>
      <c r="F104" s="243">
        <v>0</v>
      </c>
      <c r="G104" s="243">
        <v>0</v>
      </c>
      <c r="H104" s="242" t="s">
        <v>250</v>
      </c>
      <c r="I104" s="243">
        <v>0</v>
      </c>
      <c r="J104" s="243">
        <v>0</v>
      </c>
      <c r="K104" s="243">
        <v>0</v>
      </c>
      <c r="L104" s="249">
        <v>1</v>
      </c>
      <c r="M104" s="243">
        <v>0</v>
      </c>
      <c r="N104" s="243">
        <v>0</v>
      </c>
      <c r="O104" s="242" t="s">
        <v>355</v>
      </c>
      <c r="P104" s="243">
        <v>0</v>
      </c>
      <c r="Q104" s="243">
        <v>0</v>
      </c>
      <c r="R104" s="243">
        <v>0</v>
      </c>
      <c r="S104" s="249">
        <v>1</v>
      </c>
      <c r="T104" s="243">
        <v>0</v>
      </c>
      <c r="U104" s="243">
        <v>0</v>
      </c>
      <c r="V104" s="242" t="s">
        <v>250</v>
      </c>
      <c r="W104" s="243">
        <v>0</v>
      </c>
      <c r="X104" s="243">
        <v>0</v>
      </c>
      <c r="Y104" s="243">
        <v>0</v>
      </c>
      <c r="Z104" s="249">
        <v>1</v>
      </c>
      <c r="AA104" s="243">
        <v>0</v>
      </c>
      <c r="AB104" s="243">
        <v>0</v>
      </c>
      <c r="AC104" s="242" t="s">
        <v>250</v>
      </c>
      <c r="AD104" s="243">
        <v>0</v>
      </c>
      <c r="AE104" s="243">
        <v>0</v>
      </c>
      <c r="AF104" s="243">
        <v>0</v>
      </c>
      <c r="AG104" s="249">
        <v>1</v>
      </c>
      <c r="AH104" s="243">
        <v>0</v>
      </c>
      <c r="AI104" s="243">
        <v>0</v>
      </c>
    </row>
    <row r="105" spans="1:35" x14ac:dyDescent="0.25">
      <c r="A105" s="242" t="s">
        <v>230</v>
      </c>
      <c r="B105" s="243">
        <v>0</v>
      </c>
      <c r="C105" s="243">
        <v>0</v>
      </c>
      <c r="D105" s="243">
        <v>0</v>
      </c>
      <c r="E105" s="249">
        <v>1</v>
      </c>
      <c r="F105" s="243">
        <v>0</v>
      </c>
      <c r="G105" s="243">
        <v>0</v>
      </c>
      <c r="H105" s="242" t="s">
        <v>230</v>
      </c>
      <c r="I105" s="243">
        <v>0</v>
      </c>
      <c r="J105" s="243">
        <v>0</v>
      </c>
      <c r="K105" s="243">
        <v>0</v>
      </c>
      <c r="L105" s="249">
        <v>1</v>
      </c>
      <c r="M105" s="243">
        <v>0</v>
      </c>
      <c r="N105" s="243">
        <v>0</v>
      </c>
      <c r="O105" s="242" t="s">
        <v>263</v>
      </c>
      <c r="P105" s="243">
        <v>0</v>
      </c>
      <c r="Q105" s="243">
        <v>0</v>
      </c>
      <c r="R105" s="243">
        <v>0</v>
      </c>
      <c r="S105" s="249">
        <v>1</v>
      </c>
      <c r="T105" s="243">
        <v>0</v>
      </c>
      <c r="U105" s="243">
        <v>0</v>
      </c>
      <c r="V105" s="242" t="s">
        <v>230</v>
      </c>
      <c r="W105" s="243">
        <v>0</v>
      </c>
      <c r="X105" s="243">
        <v>0</v>
      </c>
      <c r="Y105" s="243">
        <v>0</v>
      </c>
      <c r="Z105" s="249">
        <v>1</v>
      </c>
      <c r="AA105" s="243">
        <v>0</v>
      </c>
      <c r="AB105" s="243">
        <v>0</v>
      </c>
      <c r="AC105" s="242" t="s">
        <v>230</v>
      </c>
      <c r="AD105" s="243">
        <v>0</v>
      </c>
      <c r="AE105" s="243">
        <v>0</v>
      </c>
      <c r="AF105" s="243">
        <v>0</v>
      </c>
      <c r="AG105" s="249">
        <v>1</v>
      </c>
      <c r="AH105" s="243">
        <v>0</v>
      </c>
      <c r="AI105" s="243">
        <v>0</v>
      </c>
    </row>
    <row r="106" spans="1:35" x14ac:dyDescent="0.25">
      <c r="A106" s="242" t="s">
        <v>291</v>
      </c>
      <c r="B106" s="243">
        <v>0</v>
      </c>
      <c r="C106" s="243">
        <v>0</v>
      </c>
      <c r="D106" s="243">
        <v>0</v>
      </c>
      <c r="E106" s="249">
        <v>1</v>
      </c>
      <c r="F106" s="243">
        <v>0</v>
      </c>
      <c r="G106" s="243">
        <v>0</v>
      </c>
      <c r="H106" s="242" t="s">
        <v>291</v>
      </c>
      <c r="I106" s="243">
        <v>0</v>
      </c>
      <c r="J106" s="243">
        <v>0</v>
      </c>
      <c r="K106" s="243">
        <v>0</v>
      </c>
      <c r="L106" s="249">
        <v>1</v>
      </c>
      <c r="M106" s="243">
        <v>0</v>
      </c>
      <c r="N106" s="243">
        <v>0</v>
      </c>
      <c r="O106" s="242" t="s">
        <v>785</v>
      </c>
      <c r="P106" s="243">
        <v>0</v>
      </c>
      <c r="Q106" s="243">
        <v>0</v>
      </c>
      <c r="R106" s="243">
        <v>0</v>
      </c>
      <c r="S106" s="249">
        <v>1</v>
      </c>
      <c r="T106" s="243">
        <v>0</v>
      </c>
      <c r="U106" s="243">
        <v>0</v>
      </c>
      <c r="V106" s="242" t="s">
        <v>291</v>
      </c>
      <c r="W106" s="243">
        <v>0</v>
      </c>
      <c r="X106" s="243">
        <v>0</v>
      </c>
      <c r="Y106" s="243">
        <v>0</v>
      </c>
      <c r="Z106" s="249">
        <v>1</v>
      </c>
      <c r="AA106" s="243">
        <v>0</v>
      </c>
      <c r="AB106" s="243">
        <v>0</v>
      </c>
      <c r="AC106" s="242" t="s">
        <v>291</v>
      </c>
      <c r="AD106" s="243">
        <v>0</v>
      </c>
      <c r="AE106" s="243">
        <v>0</v>
      </c>
      <c r="AF106" s="243">
        <v>0</v>
      </c>
      <c r="AG106" s="249">
        <v>1</v>
      </c>
      <c r="AH106" s="243">
        <v>0</v>
      </c>
      <c r="AI106" s="243">
        <v>0</v>
      </c>
    </row>
    <row r="107" spans="1:35" x14ac:dyDescent="0.25">
      <c r="A107" s="242" t="s">
        <v>277</v>
      </c>
      <c r="B107" s="243">
        <v>0</v>
      </c>
      <c r="C107" s="243">
        <v>0</v>
      </c>
      <c r="D107" s="243">
        <v>0</v>
      </c>
      <c r="E107" s="249">
        <v>1</v>
      </c>
      <c r="F107" s="243">
        <v>0</v>
      </c>
      <c r="G107" s="243">
        <v>0</v>
      </c>
      <c r="H107" s="242" t="s">
        <v>277</v>
      </c>
      <c r="I107" s="243">
        <v>0</v>
      </c>
      <c r="J107" s="243">
        <v>0</v>
      </c>
      <c r="K107" s="243">
        <v>0</v>
      </c>
      <c r="L107" s="249">
        <v>1</v>
      </c>
      <c r="M107" s="243">
        <v>0</v>
      </c>
      <c r="N107" s="243">
        <v>0</v>
      </c>
      <c r="O107" s="242" t="s">
        <v>337</v>
      </c>
      <c r="P107" s="243">
        <v>0</v>
      </c>
      <c r="Q107" s="243">
        <v>0</v>
      </c>
      <c r="R107" s="243">
        <v>0</v>
      </c>
      <c r="S107" s="249">
        <v>1</v>
      </c>
      <c r="T107" s="243">
        <v>0</v>
      </c>
      <c r="U107" s="243">
        <v>0</v>
      </c>
      <c r="V107" s="242" t="s">
        <v>277</v>
      </c>
      <c r="W107" s="243">
        <v>0</v>
      </c>
      <c r="X107" s="243">
        <v>0</v>
      </c>
      <c r="Y107" s="243">
        <v>0</v>
      </c>
      <c r="Z107" s="249">
        <v>1</v>
      </c>
      <c r="AA107" s="243">
        <v>0</v>
      </c>
      <c r="AB107" s="243">
        <v>0</v>
      </c>
      <c r="AC107" s="242" t="s">
        <v>277</v>
      </c>
      <c r="AD107" s="243">
        <v>0</v>
      </c>
      <c r="AE107" s="243">
        <v>0</v>
      </c>
      <c r="AF107" s="243">
        <v>0</v>
      </c>
      <c r="AG107" s="249">
        <v>1</v>
      </c>
      <c r="AH107" s="243">
        <v>0</v>
      </c>
      <c r="AI107" s="243">
        <v>0</v>
      </c>
    </row>
    <row r="108" spans="1:35" ht="25" x14ac:dyDescent="0.25">
      <c r="A108" s="242" t="s">
        <v>907</v>
      </c>
      <c r="B108" s="243">
        <v>0</v>
      </c>
      <c r="C108" s="243">
        <v>0</v>
      </c>
      <c r="D108" s="243">
        <v>0</v>
      </c>
      <c r="E108" s="249">
        <v>1</v>
      </c>
      <c r="F108" s="243">
        <v>0</v>
      </c>
      <c r="G108" s="243">
        <v>0</v>
      </c>
      <c r="H108" s="242" t="s">
        <v>907</v>
      </c>
      <c r="I108" s="243">
        <v>0</v>
      </c>
      <c r="J108" s="243">
        <v>0</v>
      </c>
      <c r="K108" s="243">
        <v>0</v>
      </c>
      <c r="L108" s="249">
        <v>1</v>
      </c>
      <c r="M108" s="243">
        <v>0</v>
      </c>
      <c r="N108" s="243">
        <v>0</v>
      </c>
      <c r="O108" s="242" t="s">
        <v>356</v>
      </c>
      <c r="P108" s="243">
        <v>0</v>
      </c>
      <c r="Q108" s="243">
        <v>0</v>
      </c>
      <c r="R108" s="243">
        <v>0</v>
      </c>
      <c r="S108" s="249">
        <v>1</v>
      </c>
      <c r="T108" s="243">
        <v>0</v>
      </c>
      <c r="U108" s="243">
        <v>0</v>
      </c>
      <c r="V108" s="242" t="s">
        <v>907</v>
      </c>
      <c r="W108" s="243">
        <v>0</v>
      </c>
      <c r="X108" s="243">
        <v>0</v>
      </c>
      <c r="Y108" s="243">
        <v>0</v>
      </c>
      <c r="Z108" s="249">
        <v>1</v>
      </c>
      <c r="AA108" s="243">
        <v>0</v>
      </c>
      <c r="AB108" s="243">
        <v>0</v>
      </c>
      <c r="AC108" s="242" t="s">
        <v>907</v>
      </c>
      <c r="AD108" s="243">
        <v>0</v>
      </c>
      <c r="AE108" s="243">
        <v>0</v>
      </c>
      <c r="AF108" s="243">
        <v>0</v>
      </c>
      <c r="AG108" s="249">
        <v>1</v>
      </c>
      <c r="AH108" s="243">
        <v>0</v>
      </c>
      <c r="AI108" s="243">
        <v>0</v>
      </c>
    </row>
    <row r="109" spans="1:35" x14ac:dyDescent="0.25">
      <c r="A109" s="242" t="s">
        <v>358</v>
      </c>
      <c r="B109" s="243">
        <v>0</v>
      </c>
      <c r="C109" s="243">
        <v>0</v>
      </c>
      <c r="D109" s="243">
        <v>0</v>
      </c>
      <c r="E109" s="249">
        <v>1</v>
      </c>
      <c r="F109" s="243">
        <v>0</v>
      </c>
      <c r="G109" s="243">
        <v>0</v>
      </c>
      <c r="H109" s="242" t="s">
        <v>358</v>
      </c>
      <c r="I109" s="243">
        <v>0</v>
      </c>
      <c r="J109" s="243">
        <v>0</v>
      </c>
      <c r="K109" s="243">
        <v>0</v>
      </c>
      <c r="L109" s="249">
        <v>1</v>
      </c>
      <c r="M109" s="243">
        <v>0</v>
      </c>
      <c r="N109" s="243">
        <v>0</v>
      </c>
      <c r="O109" s="242" t="s">
        <v>314</v>
      </c>
      <c r="P109" s="243">
        <v>0</v>
      </c>
      <c r="Q109" s="243">
        <v>0</v>
      </c>
      <c r="R109" s="243">
        <v>0</v>
      </c>
      <c r="S109" s="249">
        <v>1</v>
      </c>
      <c r="T109" s="243">
        <v>0</v>
      </c>
      <c r="U109" s="243">
        <v>0</v>
      </c>
      <c r="V109" s="242" t="s">
        <v>358</v>
      </c>
      <c r="W109" s="243">
        <v>0</v>
      </c>
      <c r="X109" s="243">
        <v>0</v>
      </c>
      <c r="Y109" s="243">
        <v>0</v>
      </c>
      <c r="Z109" s="249">
        <v>1</v>
      </c>
      <c r="AA109" s="243">
        <v>0</v>
      </c>
      <c r="AB109" s="243">
        <v>0</v>
      </c>
      <c r="AC109" s="242" t="s">
        <v>358</v>
      </c>
      <c r="AD109" s="243">
        <v>0</v>
      </c>
      <c r="AE109" s="243">
        <v>0</v>
      </c>
      <c r="AF109" s="243">
        <v>0</v>
      </c>
      <c r="AG109" s="249">
        <v>1</v>
      </c>
      <c r="AH109" s="243">
        <v>0</v>
      </c>
      <c r="AI109" s="243">
        <v>0</v>
      </c>
    </row>
    <row r="110" spans="1:35" x14ac:dyDescent="0.25">
      <c r="A110" s="242" t="s">
        <v>359</v>
      </c>
      <c r="B110" s="243">
        <v>0</v>
      </c>
      <c r="C110" s="243">
        <v>0</v>
      </c>
      <c r="D110" s="243">
        <v>0</v>
      </c>
      <c r="E110" s="249">
        <v>1</v>
      </c>
      <c r="F110" s="243">
        <v>0</v>
      </c>
      <c r="G110" s="243">
        <v>0</v>
      </c>
      <c r="H110" s="242" t="s">
        <v>359</v>
      </c>
      <c r="I110" s="243">
        <v>0</v>
      </c>
      <c r="J110" s="243">
        <v>0</v>
      </c>
      <c r="K110" s="243">
        <v>0</v>
      </c>
      <c r="L110" s="249">
        <v>1</v>
      </c>
      <c r="M110" s="243">
        <v>0</v>
      </c>
      <c r="N110" s="243">
        <v>0</v>
      </c>
      <c r="O110" s="242" t="s">
        <v>322</v>
      </c>
      <c r="P110" s="243">
        <v>0</v>
      </c>
      <c r="Q110" s="243">
        <v>0</v>
      </c>
      <c r="R110" s="243">
        <v>0</v>
      </c>
      <c r="S110" s="249">
        <v>1</v>
      </c>
      <c r="T110" s="243">
        <v>0</v>
      </c>
      <c r="U110" s="243">
        <v>0</v>
      </c>
      <c r="V110" s="242" t="s">
        <v>359</v>
      </c>
      <c r="W110" s="243">
        <v>0</v>
      </c>
      <c r="X110" s="243">
        <v>0</v>
      </c>
      <c r="Y110" s="243">
        <v>0</v>
      </c>
      <c r="Z110" s="249">
        <v>1</v>
      </c>
      <c r="AA110" s="243">
        <v>0</v>
      </c>
      <c r="AB110" s="243">
        <v>0</v>
      </c>
      <c r="AC110" s="242" t="s">
        <v>359</v>
      </c>
      <c r="AD110" s="243">
        <v>0</v>
      </c>
      <c r="AE110" s="243">
        <v>0</v>
      </c>
      <c r="AF110" s="243">
        <v>0</v>
      </c>
      <c r="AG110" s="249">
        <v>1</v>
      </c>
      <c r="AH110" s="243">
        <v>0</v>
      </c>
      <c r="AI110" s="243">
        <v>0</v>
      </c>
    </row>
    <row r="111" spans="1:35" x14ac:dyDescent="0.25">
      <c r="A111" s="242" t="s">
        <v>229</v>
      </c>
      <c r="B111" s="243">
        <v>0</v>
      </c>
      <c r="C111" s="243">
        <v>0</v>
      </c>
      <c r="D111" s="243">
        <v>0</v>
      </c>
      <c r="E111" s="249">
        <v>1</v>
      </c>
      <c r="F111" s="243">
        <v>0</v>
      </c>
      <c r="G111" s="243">
        <v>0</v>
      </c>
      <c r="H111" s="242" t="s">
        <v>229</v>
      </c>
      <c r="I111" s="243">
        <v>0</v>
      </c>
      <c r="J111" s="243">
        <v>0</v>
      </c>
      <c r="K111" s="243">
        <v>0</v>
      </c>
      <c r="L111" s="249">
        <v>1</v>
      </c>
      <c r="M111" s="243">
        <v>0</v>
      </c>
      <c r="N111" s="243">
        <v>0</v>
      </c>
      <c r="O111" s="242" t="s">
        <v>275</v>
      </c>
      <c r="P111" s="243">
        <v>0</v>
      </c>
      <c r="Q111" s="243">
        <v>0</v>
      </c>
      <c r="R111" s="243">
        <v>0</v>
      </c>
      <c r="S111" s="249">
        <v>1</v>
      </c>
      <c r="T111" s="243">
        <v>0</v>
      </c>
      <c r="U111" s="243">
        <v>0</v>
      </c>
      <c r="V111" s="242" t="s">
        <v>229</v>
      </c>
      <c r="W111" s="243">
        <v>0</v>
      </c>
      <c r="X111" s="243">
        <v>0</v>
      </c>
      <c r="Y111" s="243">
        <v>0</v>
      </c>
      <c r="Z111" s="249">
        <v>1</v>
      </c>
      <c r="AA111" s="243">
        <v>0</v>
      </c>
      <c r="AB111" s="243">
        <v>0</v>
      </c>
      <c r="AC111" s="242" t="s">
        <v>229</v>
      </c>
      <c r="AD111" s="243">
        <v>0</v>
      </c>
      <c r="AE111" s="243">
        <v>0</v>
      </c>
      <c r="AF111" s="243">
        <v>0</v>
      </c>
      <c r="AG111" s="249">
        <v>1</v>
      </c>
      <c r="AH111" s="243">
        <v>0</v>
      </c>
      <c r="AI111" s="243">
        <v>0</v>
      </c>
    </row>
    <row r="112" spans="1:35" x14ac:dyDescent="0.25">
      <c r="A112" s="242" t="s">
        <v>238</v>
      </c>
      <c r="B112" s="243">
        <v>0</v>
      </c>
      <c r="C112" s="243">
        <v>0</v>
      </c>
      <c r="D112" s="243">
        <v>0</v>
      </c>
      <c r="E112" s="249">
        <v>1</v>
      </c>
      <c r="F112" s="243">
        <v>0</v>
      </c>
      <c r="G112" s="243">
        <v>0</v>
      </c>
      <c r="H112" s="242" t="s">
        <v>238</v>
      </c>
      <c r="I112" s="243">
        <v>0</v>
      </c>
      <c r="J112" s="243">
        <v>0</v>
      </c>
      <c r="K112" s="243">
        <v>0</v>
      </c>
      <c r="L112" s="249">
        <v>1</v>
      </c>
      <c r="M112" s="243">
        <v>0</v>
      </c>
      <c r="N112" s="243">
        <v>0</v>
      </c>
      <c r="O112" s="242" t="s">
        <v>250</v>
      </c>
      <c r="P112" s="243">
        <v>0</v>
      </c>
      <c r="Q112" s="243">
        <v>0</v>
      </c>
      <c r="R112" s="243">
        <v>0</v>
      </c>
      <c r="S112" s="249">
        <v>1</v>
      </c>
      <c r="T112" s="243">
        <v>0</v>
      </c>
      <c r="U112" s="243">
        <v>0</v>
      </c>
      <c r="V112" s="242" t="s">
        <v>238</v>
      </c>
      <c r="W112" s="243">
        <v>0</v>
      </c>
      <c r="X112" s="243">
        <v>0</v>
      </c>
      <c r="Y112" s="243">
        <v>0</v>
      </c>
      <c r="Z112" s="249">
        <v>1</v>
      </c>
      <c r="AA112" s="243">
        <v>0</v>
      </c>
      <c r="AB112" s="243">
        <v>0</v>
      </c>
      <c r="AC112" s="242" t="s">
        <v>238</v>
      </c>
      <c r="AD112" s="243">
        <v>0</v>
      </c>
      <c r="AE112" s="243">
        <v>0</v>
      </c>
      <c r="AF112" s="243">
        <v>0</v>
      </c>
      <c r="AG112" s="249">
        <v>1</v>
      </c>
      <c r="AH112" s="243">
        <v>0</v>
      </c>
      <c r="AI112" s="243">
        <v>0</v>
      </c>
    </row>
    <row r="113" spans="1:35" x14ac:dyDescent="0.25">
      <c r="A113" s="242" t="s">
        <v>243</v>
      </c>
      <c r="B113" s="243">
        <v>0</v>
      </c>
      <c r="C113" s="243">
        <v>0</v>
      </c>
      <c r="D113" s="243">
        <v>0</v>
      </c>
      <c r="E113" s="249">
        <v>1</v>
      </c>
      <c r="F113" s="243">
        <v>0</v>
      </c>
      <c r="G113" s="243">
        <v>0</v>
      </c>
      <c r="H113" s="242" t="s">
        <v>243</v>
      </c>
      <c r="I113" s="243">
        <v>0</v>
      </c>
      <c r="J113" s="243">
        <v>0</v>
      </c>
      <c r="K113" s="243">
        <v>0</v>
      </c>
      <c r="L113" s="249">
        <v>1</v>
      </c>
      <c r="M113" s="243">
        <v>0</v>
      </c>
      <c r="N113" s="243">
        <v>0</v>
      </c>
      <c r="O113" s="242" t="s">
        <v>230</v>
      </c>
      <c r="P113" s="243">
        <v>0</v>
      </c>
      <c r="Q113" s="243">
        <v>0</v>
      </c>
      <c r="R113" s="243">
        <v>0</v>
      </c>
      <c r="S113" s="249">
        <v>1</v>
      </c>
      <c r="T113" s="243">
        <v>0</v>
      </c>
      <c r="U113" s="243">
        <v>0</v>
      </c>
      <c r="V113" s="242" t="s">
        <v>243</v>
      </c>
      <c r="W113" s="243">
        <v>0</v>
      </c>
      <c r="X113" s="243">
        <v>0</v>
      </c>
      <c r="Y113" s="243">
        <v>0</v>
      </c>
      <c r="Z113" s="249">
        <v>1</v>
      </c>
      <c r="AA113" s="243">
        <v>0</v>
      </c>
      <c r="AB113" s="243">
        <v>0</v>
      </c>
      <c r="AC113" s="242" t="s">
        <v>243</v>
      </c>
      <c r="AD113" s="243">
        <v>0</v>
      </c>
      <c r="AE113" s="243">
        <v>0</v>
      </c>
      <c r="AF113" s="243">
        <v>0</v>
      </c>
      <c r="AG113" s="249">
        <v>1</v>
      </c>
      <c r="AH113" s="243">
        <v>0</v>
      </c>
      <c r="AI113" s="243">
        <v>0</v>
      </c>
    </row>
    <row r="114" spans="1:35" ht="25" x14ac:dyDescent="0.25">
      <c r="A114" s="242" t="s">
        <v>288</v>
      </c>
      <c r="B114" s="243">
        <v>0</v>
      </c>
      <c r="C114" s="243">
        <v>0</v>
      </c>
      <c r="D114" s="243">
        <v>0</v>
      </c>
      <c r="E114" s="249">
        <v>1</v>
      </c>
      <c r="F114" s="243">
        <v>0</v>
      </c>
      <c r="G114" s="243">
        <v>0</v>
      </c>
      <c r="H114" s="242" t="s">
        <v>288</v>
      </c>
      <c r="I114" s="243">
        <v>0</v>
      </c>
      <c r="J114" s="243">
        <v>0</v>
      </c>
      <c r="K114" s="243">
        <v>0</v>
      </c>
      <c r="L114" s="249">
        <v>1</v>
      </c>
      <c r="M114" s="243">
        <v>0</v>
      </c>
      <c r="N114" s="243">
        <v>0</v>
      </c>
      <c r="O114" s="242" t="s">
        <v>907</v>
      </c>
      <c r="P114" s="243">
        <v>0</v>
      </c>
      <c r="Q114" s="243">
        <v>0</v>
      </c>
      <c r="R114" s="243">
        <v>0</v>
      </c>
      <c r="S114" s="249">
        <v>1</v>
      </c>
      <c r="T114" s="243">
        <v>0</v>
      </c>
      <c r="U114" s="243">
        <v>0</v>
      </c>
      <c r="V114" s="242" t="s">
        <v>288</v>
      </c>
      <c r="W114" s="243">
        <v>0</v>
      </c>
      <c r="X114" s="243">
        <v>0</v>
      </c>
      <c r="Y114" s="243">
        <v>0</v>
      </c>
      <c r="Z114" s="249">
        <v>1</v>
      </c>
      <c r="AA114" s="243">
        <v>0</v>
      </c>
      <c r="AB114" s="243">
        <v>0</v>
      </c>
      <c r="AC114" s="242" t="s">
        <v>288</v>
      </c>
      <c r="AD114" s="243">
        <v>0</v>
      </c>
      <c r="AE114" s="243">
        <v>0</v>
      </c>
      <c r="AF114" s="243">
        <v>0</v>
      </c>
      <c r="AG114" s="249">
        <v>1</v>
      </c>
      <c r="AH114" s="243">
        <v>0</v>
      </c>
      <c r="AI114" s="243">
        <v>0</v>
      </c>
    </row>
    <row r="115" spans="1:35" ht="25" x14ac:dyDescent="0.25">
      <c r="A115" s="242" t="s">
        <v>364</v>
      </c>
      <c r="B115" s="243">
        <v>0</v>
      </c>
      <c r="C115" s="243">
        <v>0</v>
      </c>
      <c r="D115" s="243">
        <v>0</v>
      </c>
      <c r="E115" s="249">
        <v>1</v>
      </c>
      <c r="F115" s="243">
        <v>0</v>
      </c>
      <c r="G115" s="243">
        <v>0</v>
      </c>
      <c r="H115" s="242" t="s">
        <v>364</v>
      </c>
      <c r="I115" s="243">
        <v>0</v>
      </c>
      <c r="J115" s="243">
        <v>0</v>
      </c>
      <c r="K115" s="243">
        <v>0</v>
      </c>
      <c r="L115" s="249">
        <v>1</v>
      </c>
      <c r="M115" s="243">
        <v>0</v>
      </c>
      <c r="N115" s="243">
        <v>0</v>
      </c>
      <c r="O115" s="242" t="s">
        <v>358</v>
      </c>
      <c r="P115" s="243">
        <v>0</v>
      </c>
      <c r="Q115" s="243">
        <v>0</v>
      </c>
      <c r="R115" s="243">
        <v>0</v>
      </c>
      <c r="S115" s="249">
        <v>1</v>
      </c>
      <c r="T115" s="243">
        <v>0</v>
      </c>
      <c r="U115" s="243">
        <v>0</v>
      </c>
      <c r="V115" s="242" t="s">
        <v>364</v>
      </c>
      <c r="W115" s="243">
        <v>0</v>
      </c>
      <c r="X115" s="243">
        <v>0</v>
      </c>
      <c r="Y115" s="243">
        <v>0</v>
      </c>
      <c r="Z115" s="249">
        <v>1</v>
      </c>
      <c r="AA115" s="243">
        <v>0</v>
      </c>
      <c r="AB115" s="243">
        <v>0</v>
      </c>
      <c r="AC115" s="242" t="s">
        <v>364</v>
      </c>
      <c r="AD115" s="243">
        <v>0</v>
      </c>
      <c r="AE115" s="243">
        <v>0</v>
      </c>
      <c r="AF115" s="243">
        <v>0</v>
      </c>
      <c r="AG115" s="249">
        <v>1</v>
      </c>
      <c r="AH115" s="243">
        <v>0</v>
      </c>
      <c r="AI115" s="243">
        <v>0</v>
      </c>
    </row>
    <row r="116" spans="1:35" x14ac:dyDescent="0.25">
      <c r="A116" s="242" t="s">
        <v>365</v>
      </c>
      <c r="B116" s="243">
        <v>0</v>
      </c>
      <c r="C116" s="243">
        <v>0</v>
      </c>
      <c r="D116" s="243">
        <v>0</v>
      </c>
      <c r="E116" s="249">
        <v>1</v>
      </c>
      <c r="F116" s="243">
        <v>0</v>
      </c>
      <c r="G116" s="243">
        <v>0</v>
      </c>
      <c r="H116" s="242" t="s">
        <v>365</v>
      </c>
      <c r="I116" s="243">
        <v>0</v>
      </c>
      <c r="J116" s="243">
        <v>0</v>
      </c>
      <c r="K116" s="243">
        <v>0</v>
      </c>
      <c r="L116" s="249">
        <v>1</v>
      </c>
      <c r="M116" s="243">
        <v>0</v>
      </c>
      <c r="N116" s="243">
        <v>0</v>
      </c>
      <c r="O116" s="242" t="s">
        <v>359</v>
      </c>
      <c r="P116" s="243">
        <v>0</v>
      </c>
      <c r="Q116" s="243">
        <v>0</v>
      </c>
      <c r="R116" s="243">
        <v>0</v>
      </c>
      <c r="S116" s="249">
        <v>1</v>
      </c>
      <c r="T116" s="243">
        <v>0</v>
      </c>
      <c r="U116" s="243">
        <v>0</v>
      </c>
      <c r="V116" s="242" t="s">
        <v>365</v>
      </c>
      <c r="W116" s="243">
        <v>0</v>
      </c>
      <c r="X116" s="243">
        <v>0</v>
      </c>
      <c r="Y116" s="243">
        <v>0</v>
      </c>
      <c r="Z116" s="249">
        <v>1</v>
      </c>
      <c r="AA116" s="243">
        <v>0</v>
      </c>
      <c r="AB116" s="243">
        <v>0</v>
      </c>
      <c r="AC116" s="242" t="s">
        <v>365</v>
      </c>
      <c r="AD116" s="243">
        <v>0</v>
      </c>
      <c r="AE116" s="243">
        <v>0</v>
      </c>
      <c r="AF116" s="243">
        <v>0</v>
      </c>
      <c r="AG116" s="249">
        <v>1</v>
      </c>
      <c r="AH116" s="243">
        <v>0</v>
      </c>
      <c r="AI116" s="243">
        <v>0</v>
      </c>
    </row>
    <row r="117" spans="1:35" x14ac:dyDescent="0.25">
      <c r="A117" s="242" t="s">
        <v>780</v>
      </c>
      <c r="B117" s="243">
        <v>0</v>
      </c>
      <c r="C117" s="243">
        <v>0</v>
      </c>
      <c r="D117" s="243">
        <v>0</v>
      </c>
      <c r="E117" s="249">
        <v>1</v>
      </c>
      <c r="F117" s="243">
        <v>0</v>
      </c>
      <c r="G117" s="243">
        <v>0</v>
      </c>
      <c r="H117" s="242" t="s">
        <v>780</v>
      </c>
      <c r="I117" s="243">
        <v>0</v>
      </c>
      <c r="J117" s="243">
        <v>0</v>
      </c>
      <c r="K117" s="243">
        <v>0</v>
      </c>
      <c r="L117" s="249">
        <v>1</v>
      </c>
      <c r="M117" s="243">
        <v>0</v>
      </c>
      <c r="N117" s="243">
        <v>0</v>
      </c>
      <c r="O117" s="242" t="s">
        <v>229</v>
      </c>
      <c r="P117" s="243">
        <v>0</v>
      </c>
      <c r="Q117" s="243">
        <v>0</v>
      </c>
      <c r="R117" s="243">
        <v>0</v>
      </c>
      <c r="S117" s="249">
        <v>1</v>
      </c>
      <c r="T117" s="243">
        <v>0</v>
      </c>
      <c r="U117" s="243">
        <v>0</v>
      </c>
      <c r="V117" s="242" t="s">
        <v>780</v>
      </c>
      <c r="W117" s="243">
        <v>0</v>
      </c>
      <c r="X117" s="243">
        <v>0</v>
      </c>
      <c r="Y117" s="243">
        <v>0</v>
      </c>
      <c r="Z117" s="249">
        <v>1</v>
      </c>
      <c r="AA117" s="243">
        <v>0</v>
      </c>
      <c r="AB117" s="243">
        <v>0</v>
      </c>
      <c r="AC117" s="242" t="s">
        <v>780</v>
      </c>
      <c r="AD117" s="243">
        <v>0</v>
      </c>
      <c r="AE117" s="243">
        <v>0</v>
      </c>
      <c r="AF117" s="243">
        <v>0</v>
      </c>
      <c r="AG117" s="249">
        <v>1</v>
      </c>
      <c r="AH117" s="243">
        <v>0</v>
      </c>
      <c r="AI117" s="243">
        <v>0</v>
      </c>
    </row>
    <row r="118" spans="1:35" x14ac:dyDescent="0.25">
      <c r="A118" s="242" t="s">
        <v>903</v>
      </c>
      <c r="B118" s="243">
        <v>0</v>
      </c>
      <c r="C118" s="243">
        <v>0</v>
      </c>
      <c r="D118" s="243">
        <v>0</v>
      </c>
      <c r="E118" s="249">
        <v>1</v>
      </c>
      <c r="F118" s="243">
        <v>0</v>
      </c>
      <c r="G118" s="243">
        <v>0</v>
      </c>
      <c r="H118" s="242" t="s">
        <v>903</v>
      </c>
      <c r="I118" s="243">
        <v>0</v>
      </c>
      <c r="J118" s="243">
        <v>0</v>
      </c>
      <c r="K118" s="243">
        <v>0</v>
      </c>
      <c r="L118" s="249">
        <v>1</v>
      </c>
      <c r="M118" s="243">
        <v>0</v>
      </c>
      <c r="N118" s="243">
        <v>0</v>
      </c>
      <c r="O118" s="242" t="s">
        <v>238</v>
      </c>
      <c r="P118" s="243">
        <v>0</v>
      </c>
      <c r="Q118" s="243">
        <v>0</v>
      </c>
      <c r="R118" s="243">
        <v>0</v>
      </c>
      <c r="S118" s="249">
        <v>1</v>
      </c>
      <c r="T118" s="243">
        <v>0</v>
      </c>
      <c r="U118" s="243">
        <v>0</v>
      </c>
      <c r="V118" s="242" t="s">
        <v>903</v>
      </c>
      <c r="W118" s="243">
        <v>0</v>
      </c>
      <c r="X118" s="243">
        <v>0</v>
      </c>
      <c r="Y118" s="243">
        <v>0</v>
      </c>
      <c r="Z118" s="249">
        <v>1</v>
      </c>
      <c r="AA118" s="243">
        <v>0</v>
      </c>
      <c r="AB118" s="243">
        <v>0</v>
      </c>
      <c r="AC118" s="242" t="s">
        <v>903</v>
      </c>
      <c r="AD118" s="243">
        <v>0</v>
      </c>
      <c r="AE118" s="243">
        <v>0</v>
      </c>
      <c r="AF118" s="243">
        <v>0</v>
      </c>
      <c r="AG118" s="249">
        <v>1</v>
      </c>
      <c r="AH118" s="243">
        <v>0</v>
      </c>
      <c r="AI118" s="243">
        <v>0</v>
      </c>
    </row>
    <row r="119" spans="1:35" x14ac:dyDescent="0.25">
      <c r="A119" s="242" t="s">
        <v>293</v>
      </c>
      <c r="B119" s="243">
        <v>0</v>
      </c>
      <c r="C119" s="243">
        <v>0</v>
      </c>
      <c r="D119" s="243">
        <v>0</v>
      </c>
      <c r="E119" s="249">
        <v>1</v>
      </c>
      <c r="F119" s="243">
        <v>0</v>
      </c>
      <c r="G119" s="243">
        <v>0</v>
      </c>
      <c r="H119" s="242" t="s">
        <v>293</v>
      </c>
      <c r="I119" s="243">
        <v>0</v>
      </c>
      <c r="J119" s="243">
        <v>0</v>
      </c>
      <c r="K119" s="243">
        <v>0</v>
      </c>
      <c r="L119" s="249">
        <v>1</v>
      </c>
      <c r="M119" s="243">
        <v>0</v>
      </c>
      <c r="N119" s="243">
        <v>0</v>
      </c>
      <c r="O119" s="242" t="s">
        <v>243</v>
      </c>
      <c r="P119" s="243">
        <v>0</v>
      </c>
      <c r="Q119" s="243">
        <v>0</v>
      </c>
      <c r="R119" s="243">
        <v>0</v>
      </c>
      <c r="S119" s="249">
        <v>1</v>
      </c>
      <c r="T119" s="243">
        <v>0</v>
      </c>
      <c r="U119" s="243">
        <v>0</v>
      </c>
      <c r="V119" s="242" t="s">
        <v>293</v>
      </c>
      <c r="W119" s="243">
        <v>0</v>
      </c>
      <c r="X119" s="243">
        <v>0</v>
      </c>
      <c r="Y119" s="243">
        <v>0</v>
      </c>
      <c r="Z119" s="249">
        <v>1</v>
      </c>
      <c r="AA119" s="243">
        <v>0</v>
      </c>
      <c r="AB119" s="243">
        <v>0</v>
      </c>
      <c r="AC119" s="242" t="s">
        <v>293</v>
      </c>
      <c r="AD119" s="243">
        <v>0</v>
      </c>
      <c r="AE119" s="243">
        <v>0</v>
      </c>
      <c r="AF119" s="243">
        <v>0</v>
      </c>
      <c r="AG119" s="249">
        <v>1</v>
      </c>
      <c r="AH119" s="243">
        <v>0</v>
      </c>
      <c r="AI119" s="243">
        <v>0</v>
      </c>
    </row>
    <row r="120" spans="1:35" ht="25" x14ac:dyDescent="0.25">
      <c r="A120" s="242" t="s">
        <v>286</v>
      </c>
      <c r="B120" s="243">
        <v>0</v>
      </c>
      <c r="C120" s="243">
        <v>0</v>
      </c>
      <c r="D120" s="243">
        <v>0</v>
      </c>
      <c r="E120" s="249">
        <v>1</v>
      </c>
      <c r="F120" s="243">
        <v>0</v>
      </c>
      <c r="G120" s="243">
        <v>0</v>
      </c>
      <c r="H120" s="242" t="s">
        <v>286</v>
      </c>
      <c r="I120" s="243">
        <v>0</v>
      </c>
      <c r="J120" s="243">
        <v>0</v>
      </c>
      <c r="K120" s="243">
        <v>0</v>
      </c>
      <c r="L120" s="249">
        <v>1</v>
      </c>
      <c r="M120" s="243">
        <v>0</v>
      </c>
      <c r="N120" s="243">
        <v>0</v>
      </c>
      <c r="O120" s="242" t="s">
        <v>364</v>
      </c>
      <c r="P120" s="243">
        <v>0</v>
      </c>
      <c r="Q120" s="243">
        <v>0</v>
      </c>
      <c r="R120" s="243">
        <v>0</v>
      </c>
      <c r="S120" s="249">
        <v>1</v>
      </c>
      <c r="T120" s="243">
        <v>0</v>
      </c>
      <c r="U120" s="243">
        <v>0</v>
      </c>
      <c r="V120" s="242" t="s">
        <v>286</v>
      </c>
      <c r="W120" s="243">
        <v>0</v>
      </c>
      <c r="X120" s="243">
        <v>0</v>
      </c>
      <c r="Y120" s="243">
        <v>0</v>
      </c>
      <c r="Z120" s="249">
        <v>1</v>
      </c>
      <c r="AA120" s="243">
        <v>0</v>
      </c>
      <c r="AB120" s="243">
        <v>0</v>
      </c>
      <c r="AC120" s="242" t="s">
        <v>286</v>
      </c>
      <c r="AD120" s="243">
        <v>0</v>
      </c>
      <c r="AE120" s="243">
        <v>0</v>
      </c>
      <c r="AF120" s="243">
        <v>0</v>
      </c>
      <c r="AG120" s="249">
        <v>1</v>
      </c>
      <c r="AH120" s="243">
        <v>0</v>
      </c>
      <c r="AI120" s="243">
        <v>0</v>
      </c>
    </row>
    <row r="121" spans="1:35" x14ac:dyDescent="0.25">
      <c r="A121" s="242" t="s">
        <v>556</v>
      </c>
      <c r="B121" s="243">
        <v>0</v>
      </c>
      <c r="C121" s="243">
        <v>0</v>
      </c>
      <c r="D121" s="243">
        <v>0</v>
      </c>
      <c r="E121" s="249">
        <v>1</v>
      </c>
      <c r="F121" s="243">
        <v>0</v>
      </c>
      <c r="G121" s="243">
        <v>0</v>
      </c>
      <c r="H121" s="242" t="s">
        <v>556</v>
      </c>
      <c r="I121" s="243">
        <v>0</v>
      </c>
      <c r="J121" s="243">
        <v>0</v>
      </c>
      <c r="K121" s="243">
        <v>0</v>
      </c>
      <c r="L121" s="249">
        <v>1</v>
      </c>
      <c r="M121" s="243">
        <v>0</v>
      </c>
      <c r="N121" s="243">
        <v>0</v>
      </c>
      <c r="O121" s="242" t="s">
        <v>365</v>
      </c>
      <c r="P121" s="243">
        <v>0</v>
      </c>
      <c r="Q121" s="243">
        <v>0</v>
      </c>
      <c r="R121" s="243">
        <v>0</v>
      </c>
      <c r="S121" s="249">
        <v>1</v>
      </c>
      <c r="T121" s="243">
        <v>0</v>
      </c>
      <c r="U121" s="243">
        <v>0</v>
      </c>
      <c r="V121" s="242" t="s">
        <v>556</v>
      </c>
      <c r="W121" s="243">
        <v>0</v>
      </c>
      <c r="X121" s="243">
        <v>0</v>
      </c>
      <c r="Y121" s="243">
        <v>0</v>
      </c>
      <c r="Z121" s="249">
        <v>1</v>
      </c>
      <c r="AA121" s="243">
        <v>0</v>
      </c>
      <c r="AB121" s="243">
        <v>0</v>
      </c>
      <c r="AC121" s="242" t="s">
        <v>556</v>
      </c>
      <c r="AD121" s="243">
        <v>0</v>
      </c>
      <c r="AE121" s="243">
        <v>0</v>
      </c>
      <c r="AF121" s="243">
        <v>0</v>
      </c>
      <c r="AG121" s="249">
        <v>1</v>
      </c>
      <c r="AH121" s="243">
        <v>0</v>
      </c>
      <c r="AI121" s="243">
        <v>0</v>
      </c>
    </row>
    <row r="122" spans="1:35" x14ac:dyDescent="0.25">
      <c r="A122" s="242" t="s">
        <v>366</v>
      </c>
      <c r="B122" s="243">
        <v>0</v>
      </c>
      <c r="C122" s="243">
        <v>0</v>
      </c>
      <c r="D122" s="243">
        <v>0</v>
      </c>
      <c r="E122" s="249">
        <v>1</v>
      </c>
      <c r="F122" s="243">
        <v>0</v>
      </c>
      <c r="G122" s="243">
        <v>0</v>
      </c>
      <c r="H122" s="242" t="s">
        <v>366</v>
      </c>
      <c r="I122" s="243">
        <v>0</v>
      </c>
      <c r="J122" s="243">
        <v>0</v>
      </c>
      <c r="K122" s="243">
        <v>0</v>
      </c>
      <c r="L122" s="249">
        <v>1</v>
      </c>
      <c r="M122" s="243">
        <v>0</v>
      </c>
      <c r="N122" s="243">
        <v>0</v>
      </c>
      <c r="O122" s="242" t="s">
        <v>780</v>
      </c>
      <c r="P122" s="243">
        <v>0</v>
      </c>
      <c r="Q122" s="243">
        <v>0</v>
      </c>
      <c r="R122" s="243">
        <v>0</v>
      </c>
      <c r="S122" s="249">
        <v>1</v>
      </c>
      <c r="T122" s="243">
        <v>0</v>
      </c>
      <c r="U122" s="243">
        <v>0</v>
      </c>
      <c r="V122" s="242" t="s">
        <v>366</v>
      </c>
      <c r="W122" s="243">
        <v>0</v>
      </c>
      <c r="X122" s="243">
        <v>0</v>
      </c>
      <c r="Y122" s="243">
        <v>0</v>
      </c>
      <c r="Z122" s="249">
        <v>1</v>
      </c>
      <c r="AA122" s="243">
        <v>0</v>
      </c>
      <c r="AB122" s="243">
        <v>0</v>
      </c>
      <c r="AC122" s="242" t="s">
        <v>366</v>
      </c>
      <c r="AD122" s="243">
        <v>0</v>
      </c>
      <c r="AE122" s="243">
        <v>0</v>
      </c>
      <c r="AF122" s="243">
        <v>0</v>
      </c>
      <c r="AG122" s="249">
        <v>1</v>
      </c>
      <c r="AH122" s="243">
        <v>0</v>
      </c>
      <c r="AI122" s="243">
        <v>0</v>
      </c>
    </row>
    <row r="123" spans="1:35" x14ac:dyDescent="0.25">
      <c r="A123" s="242" t="s">
        <v>369</v>
      </c>
      <c r="B123" s="243">
        <v>0</v>
      </c>
      <c r="C123" s="243">
        <v>0</v>
      </c>
      <c r="D123" s="243">
        <v>0</v>
      </c>
      <c r="E123" s="249">
        <v>1</v>
      </c>
      <c r="F123" s="243">
        <v>0</v>
      </c>
      <c r="G123" s="243">
        <v>0</v>
      </c>
      <c r="H123" s="242" t="s">
        <v>369</v>
      </c>
      <c r="I123" s="243">
        <v>0</v>
      </c>
      <c r="J123" s="243">
        <v>0</v>
      </c>
      <c r="K123" s="243">
        <v>0</v>
      </c>
      <c r="L123" s="249">
        <v>1</v>
      </c>
      <c r="M123" s="243">
        <v>0</v>
      </c>
      <c r="N123" s="243">
        <v>0</v>
      </c>
      <c r="O123" s="242" t="s">
        <v>903</v>
      </c>
      <c r="P123" s="243">
        <v>0</v>
      </c>
      <c r="Q123" s="243">
        <v>0</v>
      </c>
      <c r="R123" s="243">
        <v>0</v>
      </c>
      <c r="S123" s="249">
        <v>1</v>
      </c>
      <c r="T123" s="243">
        <v>0</v>
      </c>
      <c r="U123" s="243">
        <v>0</v>
      </c>
      <c r="V123" s="242" t="s">
        <v>369</v>
      </c>
      <c r="W123" s="243">
        <v>0</v>
      </c>
      <c r="X123" s="243">
        <v>0</v>
      </c>
      <c r="Y123" s="243">
        <v>0</v>
      </c>
      <c r="Z123" s="249">
        <v>1</v>
      </c>
      <c r="AA123" s="243">
        <v>0</v>
      </c>
      <c r="AB123" s="243">
        <v>0</v>
      </c>
      <c r="AC123" s="242" t="s">
        <v>369</v>
      </c>
      <c r="AD123" s="243">
        <v>0</v>
      </c>
      <c r="AE123" s="243">
        <v>0</v>
      </c>
      <c r="AF123" s="243">
        <v>0</v>
      </c>
      <c r="AG123" s="249">
        <v>1</v>
      </c>
      <c r="AH123" s="243">
        <v>0</v>
      </c>
      <c r="AI123" s="243">
        <v>0</v>
      </c>
    </row>
    <row r="124" spans="1:35" x14ac:dyDescent="0.25">
      <c r="A124" s="242" t="s">
        <v>299</v>
      </c>
      <c r="B124" s="243">
        <v>0</v>
      </c>
      <c r="C124" s="243">
        <v>0</v>
      </c>
      <c r="D124" s="243">
        <v>0</v>
      </c>
      <c r="E124" s="249">
        <v>1</v>
      </c>
      <c r="F124" s="243">
        <v>0</v>
      </c>
      <c r="G124" s="243">
        <v>0</v>
      </c>
      <c r="H124" s="242" t="s">
        <v>299</v>
      </c>
      <c r="I124" s="243">
        <v>0</v>
      </c>
      <c r="J124" s="243">
        <v>0</v>
      </c>
      <c r="K124" s="243">
        <v>0</v>
      </c>
      <c r="L124" s="249">
        <v>1</v>
      </c>
      <c r="M124" s="243">
        <v>0</v>
      </c>
      <c r="N124" s="243">
        <v>0</v>
      </c>
      <c r="O124" s="242" t="s">
        <v>293</v>
      </c>
      <c r="P124" s="243">
        <v>0</v>
      </c>
      <c r="Q124" s="243">
        <v>0</v>
      </c>
      <c r="R124" s="243">
        <v>0</v>
      </c>
      <c r="S124" s="249">
        <v>1</v>
      </c>
      <c r="T124" s="243">
        <v>0</v>
      </c>
      <c r="U124" s="243">
        <v>0</v>
      </c>
      <c r="V124" s="242" t="s">
        <v>299</v>
      </c>
      <c r="W124" s="243">
        <v>0</v>
      </c>
      <c r="X124" s="243">
        <v>0</v>
      </c>
      <c r="Y124" s="243">
        <v>0</v>
      </c>
      <c r="Z124" s="249">
        <v>1</v>
      </c>
      <c r="AA124" s="243">
        <v>0</v>
      </c>
      <c r="AB124" s="243">
        <v>0</v>
      </c>
      <c r="AC124" s="242" t="s">
        <v>299</v>
      </c>
      <c r="AD124" s="243">
        <v>0</v>
      </c>
      <c r="AE124" s="243">
        <v>0</v>
      </c>
      <c r="AF124" s="243">
        <v>0</v>
      </c>
      <c r="AG124" s="249">
        <v>1</v>
      </c>
      <c r="AH124" s="243">
        <v>0</v>
      </c>
      <c r="AI124" s="243">
        <v>0</v>
      </c>
    </row>
    <row r="125" spans="1:35" x14ac:dyDescent="0.25">
      <c r="A125" s="242" t="s">
        <v>304</v>
      </c>
      <c r="B125" s="243">
        <v>0</v>
      </c>
      <c r="C125" s="243">
        <v>0</v>
      </c>
      <c r="D125" s="243">
        <v>0</v>
      </c>
      <c r="E125" s="249">
        <v>1</v>
      </c>
      <c r="F125" s="243">
        <v>0</v>
      </c>
      <c r="G125" s="243">
        <v>0</v>
      </c>
      <c r="H125" s="242" t="s">
        <v>304</v>
      </c>
      <c r="I125" s="243">
        <v>0</v>
      </c>
      <c r="J125" s="243">
        <v>0</v>
      </c>
      <c r="K125" s="243">
        <v>0</v>
      </c>
      <c r="L125" s="249">
        <v>1</v>
      </c>
      <c r="M125" s="243">
        <v>0</v>
      </c>
      <c r="N125" s="243">
        <v>0</v>
      </c>
      <c r="O125" s="242" t="s">
        <v>286</v>
      </c>
      <c r="P125" s="243">
        <v>0</v>
      </c>
      <c r="Q125" s="243">
        <v>0</v>
      </c>
      <c r="R125" s="243">
        <v>0</v>
      </c>
      <c r="S125" s="249">
        <v>1</v>
      </c>
      <c r="T125" s="243">
        <v>0</v>
      </c>
      <c r="U125" s="243">
        <v>0</v>
      </c>
      <c r="V125" s="242" t="s">
        <v>304</v>
      </c>
      <c r="W125" s="243">
        <v>0</v>
      </c>
      <c r="X125" s="243">
        <v>0</v>
      </c>
      <c r="Y125" s="243">
        <v>0</v>
      </c>
      <c r="Z125" s="249">
        <v>1</v>
      </c>
      <c r="AA125" s="243">
        <v>0</v>
      </c>
      <c r="AB125" s="243">
        <v>0</v>
      </c>
      <c r="AC125" s="242" t="s">
        <v>304</v>
      </c>
      <c r="AD125" s="243">
        <v>0</v>
      </c>
      <c r="AE125" s="243">
        <v>0</v>
      </c>
      <c r="AF125" s="243">
        <v>0</v>
      </c>
      <c r="AG125" s="249">
        <v>1</v>
      </c>
      <c r="AH125" s="243">
        <v>0</v>
      </c>
      <c r="AI125" s="243">
        <v>0</v>
      </c>
    </row>
    <row r="126" spans="1:35" x14ac:dyDescent="0.25">
      <c r="A126" s="242" t="s">
        <v>317</v>
      </c>
      <c r="B126" s="243">
        <v>0</v>
      </c>
      <c r="C126" s="243">
        <v>0</v>
      </c>
      <c r="D126" s="243">
        <v>0</v>
      </c>
      <c r="E126" s="249">
        <v>1</v>
      </c>
      <c r="F126" s="243">
        <v>0</v>
      </c>
      <c r="G126" s="243">
        <v>0</v>
      </c>
      <c r="H126" s="242" t="s">
        <v>317</v>
      </c>
      <c r="I126" s="243">
        <v>0</v>
      </c>
      <c r="J126" s="243">
        <v>0</v>
      </c>
      <c r="K126" s="243">
        <v>0</v>
      </c>
      <c r="L126" s="249">
        <v>1</v>
      </c>
      <c r="M126" s="243">
        <v>0</v>
      </c>
      <c r="N126" s="243">
        <v>0</v>
      </c>
      <c r="O126" s="242" t="s">
        <v>556</v>
      </c>
      <c r="P126" s="243">
        <v>0</v>
      </c>
      <c r="Q126" s="243">
        <v>0</v>
      </c>
      <c r="R126" s="243">
        <v>0</v>
      </c>
      <c r="S126" s="249">
        <v>1</v>
      </c>
      <c r="T126" s="243">
        <v>0</v>
      </c>
      <c r="U126" s="243">
        <v>0</v>
      </c>
      <c r="V126" s="242" t="s">
        <v>317</v>
      </c>
      <c r="W126" s="243">
        <v>0</v>
      </c>
      <c r="X126" s="243">
        <v>0</v>
      </c>
      <c r="Y126" s="243">
        <v>0</v>
      </c>
      <c r="Z126" s="249">
        <v>1</v>
      </c>
      <c r="AA126" s="243">
        <v>0</v>
      </c>
      <c r="AB126" s="243">
        <v>0</v>
      </c>
      <c r="AC126" s="242" t="s">
        <v>317</v>
      </c>
      <c r="AD126" s="243">
        <v>0</v>
      </c>
      <c r="AE126" s="243">
        <v>0</v>
      </c>
      <c r="AF126" s="243">
        <v>0</v>
      </c>
      <c r="AG126" s="249">
        <v>1</v>
      </c>
      <c r="AH126" s="243">
        <v>0</v>
      </c>
      <c r="AI126" s="243">
        <v>0</v>
      </c>
    </row>
    <row r="127" spans="1:35" x14ac:dyDescent="0.25">
      <c r="A127" s="242" t="s">
        <v>373</v>
      </c>
      <c r="B127" s="243">
        <v>0</v>
      </c>
      <c r="C127" s="243">
        <v>0</v>
      </c>
      <c r="D127" s="243">
        <v>0</v>
      </c>
      <c r="E127" s="249">
        <v>1</v>
      </c>
      <c r="F127" s="243">
        <v>0</v>
      </c>
      <c r="G127" s="243">
        <v>0</v>
      </c>
      <c r="H127" s="242" t="s">
        <v>373</v>
      </c>
      <c r="I127" s="243">
        <v>0</v>
      </c>
      <c r="J127" s="243">
        <v>0</v>
      </c>
      <c r="K127" s="243">
        <v>0</v>
      </c>
      <c r="L127" s="249">
        <v>1</v>
      </c>
      <c r="M127" s="243">
        <v>0</v>
      </c>
      <c r="N127" s="243">
        <v>0</v>
      </c>
      <c r="O127" s="242" t="s">
        <v>366</v>
      </c>
      <c r="P127" s="243">
        <v>0</v>
      </c>
      <c r="Q127" s="243">
        <v>0</v>
      </c>
      <c r="R127" s="243">
        <v>0</v>
      </c>
      <c r="S127" s="249">
        <v>1</v>
      </c>
      <c r="T127" s="243">
        <v>0</v>
      </c>
      <c r="U127" s="243">
        <v>0</v>
      </c>
      <c r="V127" s="242" t="s">
        <v>373</v>
      </c>
      <c r="W127" s="243">
        <v>0</v>
      </c>
      <c r="X127" s="243">
        <v>0</v>
      </c>
      <c r="Y127" s="243">
        <v>0</v>
      </c>
      <c r="Z127" s="249">
        <v>1</v>
      </c>
      <c r="AA127" s="243">
        <v>0</v>
      </c>
      <c r="AB127" s="243">
        <v>0</v>
      </c>
      <c r="AC127" s="242" t="s">
        <v>373</v>
      </c>
      <c r="AD127" s="243">
        <v>0</v>
      </c>
      <c r="AE127" s="243">
        <v>0</v>
      </c>
      <c r="AF127" s="243">
        <v>0</v>
      </c>
      <c r="AG127" s="249">
        <v>1</v>
      </c>
      <c r="AH127" s="243">
        <v>0</v>
      </c>
      <c r="AI127" s="243">
        <v>0</v>
      </c>
    </row>
    <row r="128" spans="1:35" x14ac:dyDescent="0.25">
      <c r="A128" s="242" t="s">
        <v>787</v>
      </c>
      <c r="B128" s="243">
        <v>0</v>
      </c>
      <c r="C128" s="243">
        <v>0</v>
      </c>
      <c r="D128" s="243">
        <v>0</v>
      </c>
      <c r="E128" s="249">
        <v>1</v>
      </c>
      <c r="F128" s="243">
        <v>0</v>
      </c>
      <c r="G128" s="243">
        <v>0</v>
      </c>
      <c r="H128" s="242" t="s">
        <v>787</v>
      </c>
      <c r="I128" s="243">
        <v>0</v>
      </c>
      <c r="J128" s="243">
        <v>0</v>
      </c>
      <c r="K128" s="243">
        <v>0</v>
      </c>
      <c r="L128" s="249">
        <v>1</v>
      </c>
      <c r="M128" s="243">
        <v>0</v>
      </c>
      <c r="N128" s="243">
        <v>0</v>
      </c>
      <c r="O128" s="242" t="s">
        <v>369</v>
      </c>
      <c r="P128" s="243">
        <v>0</v>
      </c>
      <c r="Q128" s="243">
        <v>0</v>
      </c>
      <c r="R128" s="243">
        <v>0</v>
      </c>
      <c r="S128" s="249">
        <v>1</v>
      </c>
      <c r="T128" s="243">
        <v>0</v>
      </c>
      <c r="U128" s="243">
        <v>0</v>
      </c>
      <c r="V128" s="242" t="s">
        <v>787</v>
      </c>
      <c r="W128" s="243">
        <v>0</v>
      </c>
      <c r="X128" s="243">
        <v>0</v>
      </c>
      <c r="Y128" s="243">
        <v>0</v>
      </c>
      <c r="Z128" s="249">
        <v>1</v>
      </c>
      <c r="AA128" s="243">
        <v>0</v>
      </c>
      <c r="AB128" s="243">
        <v>0</v>
      </c>
      <c r="AC128" s="242" t="s">
        <v>787</v>
      </c>
      <c r="AD128" s="243">
        <v>0</v>
      </c>
      <c r="AE128" s="243">
        <v>0</v>
      </c>
      <c r="AF128" s="243">
        <v>0</v>
      </c>
      <c r="AG128" s="249">
        <v>1</v>
      </c>
      <c r="AH128" s="243">
        <v>0</v>
      </c>
      <c r="AI128" s="243">
        <v>0</v>
      </c>
    </row>
    <row r="129" spans="1:35" x14ac:dyDescent="0.25">
      <c r="A129" s="242" t="s">
        <v>908</v>
      </c>
      <c r="B129" s="243">
        <v>0</v>
      </c>
      <c r="C129" s="243">
        <v>0</v>
      </c>
      <c r="D129" s="243">
        <v>0</v>
      </c>
      <c r="E129" s="249">
        <v>1</v>
      </c>
      <c r="F129" s="243">
        <v>0</v>
      </c>
      <c r="G129" s="243">
        <v>0</v>
      </c>
      <c r="H129" s="242" t="s">
        <v>908</v>
      </c>
      <c r="I129" s="243">
        <v>0</v>
      </c>
      <c r="J129" s="243">
        <v>0</v>
      </c>
      <c r="K129" s="243">
        <v>0</v>
      </c>
      <c r="L129" s="249">
        <v>1</v>
      </c>
      <c r="M129" s="243">
        <v>0</v>
      </c>
      <c r="N129" s="243">
        <v>0</v>
      </c>
      <c r="O129" s="242" t="s">
        <v>299</v>
      </c>
      <c r="P129" s="243">
        <v>0</v>
      </c>
      <c r="Q129" s="243">
        <v>0</v>
      </c>
      <c r="R129" s="243">
        <v>0</v>
      </c>
      <c r="S129" s="249">
        <v>1</v>
      </c>
      <c r="T129" s="243">
        <v>0</v>
      </c>
      <c r="U129" s="243">
        <v>0</v>
      </c>
      <c r="V129" s="242" t="s">
        <v>908</v>
      </c>
      <c r="W129" s="243">
        <v>0</v>
      </c>
      <c r="X129" s="243">
        <v>0</v>
      </c>
      <c r="Y129" s="243">
        <v>0</v>
      </c>
      <c r="Z129" s="249">
        <v>1</v>
      </c>
      <c r="AA129" s="243">
        <v>0</v>
      </c>
      <c r="AB129" s="243">
        <v>0</v>
      </c>
      <c r="AC129" s="242" t="s">
        <v>908</v>
      </c>
      <c r="AD129" s="243">
        <v>0</v>
      </c>
      <c r="AE129" s="243">
        <v>0</v>
      </c>
      <c r="AF129" s="243">
        <v>0</v>
      </c>
      <c r="AG129" s="249">
        <v>1</v>
      </c>
      <c r="AH129" s="243">
        <v>0</v>
      </c>
      <c r="AI129" s="243">
        <v>0</v>
      </c>
    </row>
    <row r="130" spans="1:35" x14ac:dyDescent="0.25">
      <c r="A130" s="242" t="s">
        <v>298</v>
      </c>
      <c r="B130" s="243">
        <v>0</v>
      </c>
      <c r="C130" s="243">
        <v>0</v>
      </c>
      <c r="D130" s="243">
        <v>0</v>
      </c>
      <c r="E130" s="249">
        <v>1</v>
      </c>
      <c r="F130" s="243">
        <v>0</v>
      </c>
      <c r="G130" s="243">
        <v>0</v>
      </c>
      <c r="H130" s="242" t="s">
        <v>298</v>
      </c>
      <c r="I130" s="243">
        <v>0</v>
      </c>
      <c r="J130" s="243">
        <v>0</v>
      </c>
      <c r="K130" s="243">
        <v>0</v>
      </c>
      <c r="L130" s="249">
        <v>1</v>
      </c>
      <c r="M130" s="243">
        <v>0</v>
      </c>
      <c r="N130" s="243">
        <v>0</v>
      </c>
      <c r="O130" s="242" t="s">
        <v>304</v>
      </c>
      <c r="P130" s="243">
        <v>0</v>
      </c>
      <c r="Q130" s="243">
        <v>0</v>
      </c>
      <c r="R130" s="243">
        <v>0</v>
      </c>
      <c r="S130" s="249">
        <v>1</v>
      </c>
      <c r="T130" s="243">
        <v>0</v>
      </c>
      <c r="U130" s="243">
        <v>0</v>
      </c>
      <c r="V130" s="242" t="s">
        <v>298</v>
      </c>
      <c r="W130" s="243">
        <v>0</v>
      </c>
      <c r="X130" s="243">
        <v>0</v>
      </c>
      <c r="Y130" s="243">
        <v>0</v>
      </c>
      <c r="Z130" s="249">
        <v>1</v>
      </c>
      <c r="AA130" s="243">
        <v>0</v>
      </c>
      <c r="AB130" s="243">
        <v>0</v>
      </c>
      <c r="AC130" s="242" t="s">
        <v>298</v>
      </c>
      <c r="AD130" s="243">
        <v>0</v>
      </c>
      <c r="AE130" s="243">
        <v>0</v>
      </c>
      <c r="AF130" s="243">
        <v>0</v>
      </c>
      <c r="AG130" s="249">
        <v>1</v>
      </c>
      <c r="AH130" s="243">
        <v>0</v>
      </c>
      <c r="AI130" s="243">
        <v>0</v>
      </c>
    </row>
    <row r="131" spans="1:35" x14ac:dyDescent="0.25">
      <c r="A131" s="242" t="s">
        <v>622</v>
      </c>
      <c r="B131" s="243">
        <v>0</v>
      </c>
      <c r="C131" s="243">
        <v>0</v>
      </c>
      <c r="D131" s="243">
        <v>0</v>
      </c>
      <c r="E131" s="249">
        <v>1</v>
      </c>
      <c r="F131" s="243">
        <v>0</v>
      </c>
      <c r="G131" s="243">
        <v>0</v>
      </c>
      <c r="H131" s="242" t="s">
        <v>622</v>
      </c>
      <c r="I131" s="243">
        <v>0</v>
      </c>
      <c r="J131" s="243">
        <v>0</v>
      </c>
      <c r="K131" s="243">
        <v>0</v>
      </c>
      <c r="L131" s="249">
        <v>1</v>
      </c>
      <c r="M131" s="243">
        <v>0</v>
      </c>
      <c r="N131" s="243">
        <v>0</v>
      </c>
      <c r="O131" s="242" t="s">
        <v>317</v>
      </c>
      <c r="P131" s="243">
        <v>0</v>
      </c>
      <c r="Q131" s="243">
        <v>0</v>
      </c>
      <c r="R131" s="243">
        <v>0</v>
      </c>
      <c r="S131" s="249">
        <v>1</v>
      </c>
      <c r="T131" s="243">
        <v>0</v>
      </c>
      <c r="U131" s="243">
        <v>0</v>
      </c>
      <c r="V131" s="242" t="s">
        <v>622</v>
      </c>
      <c r="W131" s="243">
        <v>0</v>
      </c>
      <c r="X131" s="243">
        <v>0</v>
      </c>
      <c r="Y131" s="243">
        <v>0</v>
      </c>
      <c r="Z131" s="249">
        <v>1</v>
      </c>
      <c r="AA131" s="243">
        <v>0</v>
      </c>
      <c r="AB131" s="243">
        <v>0</v>
      </c>
      <c r="AC131" s="242" t="s">
        <v>622</v>
      </c>
      <c r="AD131" s="243">
        <v>0</v>
      </c>
      <c r="AE131" s="243">
        <v>0</v>
      </c>
      <c r="AF131" s="243">
        <v>0</v>
      </c>
      <c r="AG131" s="249">
        <v>1</v>
      </c>
      <c r="AH131" s="243">
        <v>0</v>
      </c>
      <c r="AI131" s="243">
        <v>0</v>
      </c>
    </row>
    <row r="132" spans="1:35" x14ac:dyDescent="0.25">
      <c r="A132" s="242" t="s">
        <v>273</v>
      </c>
      <c r="B132" s="243">
        <v>0</v>
      </c>
      <c r="C132" s="243">
        <v>0</v>
      </c>
      <c r="D132" s="243">
        <v>0</v>
      </c>
      <c r="E132" s="249">
        <v>1</v>
      </c>
      <c r="F132" s="243">
        <v>0</v>
      </c>
      <c r="G132" s="243">
        <v>0</v>
      </c>
      <c r="H132" s="242" t="s">
        <v>273</v>
      </c>
      <c r="I132" s="243">
        <v>0</v>
      </c>
      <c r="J132" s="243">
        <v>0</v>
      </c>
      <c r="K132" s="243">
        <v>0</v>
      </c>
      <c r="L132" s="249">
        <v>1</v>
      </c>
      <c r="M132" s="243">
        <v>0</v>
      </c>
      <c r="N132" s="243">
        <v>0</v>
      </c>
      <c r="O132" s="242" t="s">
        <v>373</v>
      </c>
      <c r="P132" s="243">
        <v>0</v>
      </c>
      <c r="Q132" s="243">
        <v>0</v>
      </c>
      <c r="R132" s="243">
        <v>0</v>
      </c>
      <c r="S132" s="249">
        <v>1</v>
      </c>
      <c r="T132" s="243">
        <v>0</v>
      </c>
      <c r="U132" s="243">
        <v>0</v>
      </c>
      <c r="V132" s="242" t="s">
        <v>273</v>
      </c>
      <c r="W132" s="243">
        <v>0</v>
      </c>
      <c r="X132" s="243">
        <v>0</v>
      </c>
      <c r="Y132" s="243">
        <v>0</v>
      </c>
      <c r="Z132" s="249">
        <v>1</v>
      </c>
      <c r="AA132" s="243">
        <v>0</v>
      </c>
      <c r="AB132" s="243">
        <v>0</v>
      </c>
      <c r="AC132" s="242" t="s">
        <v>273</v>
      </c>
      <c r="AD132" s="243">
        <v>0</v>
      </c>
      <c r="AE132" s="243">
        <v>0</v>
      </c>
      <c r="AF132" s="243">
        <v>0</v>
      </c>
      <c r="AG132" s="249">
        <v>1</v>
      </c>
      <c r="AH132" s="243">
        <v>0</v>
      </c>
      <c r="AI132" s="243">
        <v>0</v>
      </c>
    </row>
    <row r="133" spans="1:35" x14ac:dyDescent="0.25">
      <c r="A133" s="242" t="s">
        <v>909</v>
      </c>
      <c r="B133" s="243">
        <v>0</v>
      </c>
      <c r="C133" s="243">
        <v>0</v>
      </c>
      <c r="D133" s="243">
        <v>0</v>
      </c>
      <c r="E133" s="249">
        <v>1</v>
      </c>
      <c r="F133" s="243">
        <v>0</v>
      </c>
      <c r="G133" s="243">
        <v>0</v>
      </c>
      <c r="H133" s="242" t="s">
        <v>909</v>
      </c>
      <c r="I133" s="243">
        <v>0</v>
      </c>
      <c r="J133" s="243">
        <v>0</v>
      </c>
      <c r="K133" s="243">
        <v>0</v>
      </c>
      <c r="L133" s="249">
        <v>1</v>
      </c>
      <c r="M133" s="243">
        <v>0</v>
      </c>
      <c r="N133" s="243">
        <v>0</v>
      </c>
      <c r="O133" s="242" t="s">
        <v>787</v>
      </c>
      <c r="P133" s="243">
        <v>0</v>
      </c>
      <c r="Q133" s="243">
        <v>0</v>
      </c>
      <c r="R133" s="243">
        <v>0</v>
      </c>
      <c r="S133" s="249">
        <v>1</v>
      </c>
      <c r="T133" s="243">
        <v>0</v>
      </c>
      <c r="U133" s="243">
        <v>0</v>
      </c>
      <c r="V133" s="242" t="s">
        <v>909</v>
      </c>
      <c r="W133" s="243">
        <v>0</v>
      </c>
      <c r="X133" s="243">
        <v>0</v>
      </c>
      <c r="Y133" s="243">
        <v>0</v>
      </c>
      <c r="Z133" s="249">
        <v>1</v>
      </c>
      <c r="AA133" s="243">
        <v>0</v>
      </c>
      <c r="AB133" s="243">
        <v>0</v>
      </c>
      <c r="AC133" s="242" t="s">
        <v>909</v>
      </c>
      <c r="AD133" s="243">
        <v>0</v>
      </c>
      <c r="AE133" s="243">
        <v>0</v>
      </c>
      <c r="AF133" s="243">
        <v>0</v>
      </c>
      <c r="AG133" s="249">
        <v>1</v>
      </c>
      <c r="AH133" s="243">
        <v>0</v>
      </c>
      <c r="AI133" s="243">
        <v>0</v>
      </c>
    </row>
    <row r="134" spans="1:35" x14ac:dyDescent="0.25">
      <c r="A134" s="242" t="s">
        <v>871</v>
      </c>
      <c r="B134" s="243">
        <v>0</v>
      </c>
      <c r="C134" s="243">
        <v>0</v>
      </c>
      <c r="D134" s="243">
        <v>0</v>
      </c>
      <c r="E134" s="249">
        <v>1</v>
      </c>
      <c r="F134" s="243">
        <v>0</v>
      </c>
      <c r="G134" s="243">
        <v>0</v>
      </c>
      <c r="H134" s="242" t="s">
        <v>871</v>
      </c>
      <c r="I134" s="243">
        <v>0</v>
      </c>
      <c r="J134" s="243">
        <v>0</v>
      </c>
      <c r="K134" s="243">
        <v>0</v>
      </c>
      <c r="L134" s="249">
        <v>1</v>
      </c>
      <c r="M134" s="243">
        <v>0</v>
      </c>
      <c r="N134" s="243">
        <v>0</v>
      </c>
      <c r="O134" s="242" t="s">
        <v>908</v>
      </c>
      <c r="P134" s="243">
        <v>0</v>
      </c>
      <c r="Q134" s="243">
        <v>0</v>
      </c>
      <c r="R134" s="243">
        <v>0</v>
      </c>
      <c r="S134" s="249">
        <v>1</v>
      </c>
      <c r="T134" s="243">
        <v>0</v>
      </c>
      <c r="U134" s="243">
        <v>0</v>
      </c>
      <c r="V134" s="242" t="s">
        <v>871</v>
      </c>
      <c r="W134" s="243">
        <v>0</v>
      </c>
      <c r="X134" s="243">
        <v>0</v>
      </c>
      <c r="Y134" s="243">
        <v>0</v>
      </c>
      <c r="Z134" s="249">
        <v>1</v>
      </c>
      <c r="AA134" s="243">
        <v>0</v>
      </c>
      <c r="AB134" s="243">
        <v>0</v>
      </c>
      <c r="AC134" s="242" t="s">
        <v>871</v>
      </c>
      <c r="AD134" s="243">
        <v>0</v>
      </c>
      <c r="AE134" s="243">
        <v>0</v>
      </c>
      <c r="AF134" s="243">
        <v>0</v>
      </c>
      <c r="AG134" s="249">
        <v>1</v>
      </c>
      <c r="AH134" s="243">
        <v>0</v>
      </c>
      <c r="AI134" s="243">
        <v>0</v>
      </c>
    </row>
    <row r="135" spans="1:35" x14ac:dyDescent="0.25">
      <c r="A135" s="242" t="s">
        <v>627</v>
      </c>
      <c r="B135" s="243">
        <v>0</v>
      </c>
      <c r="C135" s="243">
        <v>0</v>
      </c>
      <c r="D135" s="243">
        <v>0</v>
      </c>
      <c r="E135" s="249">
        <v>1</v>
      </c>
      <c r="F135" s="243">
        <v>0</v>
      </c>
      <c r="G135" s="243">
        <v>0</v>
      </c>
      <c r="H135" s="242" t="s">
        <v>627</v>
      </c>
      <c r="I135" s="243">
        <v>0</v>
      </c>
      <c r="J135" s="243">
        <v>0</v>
      </c>
      <c r="K135" s="243">
        <v>0</v>
      </c>
      <c r="L135" s="249">
        <v>1</v>
      </c>
      <c r="M135" s="243">
        <v>0</v>
      </c>
      <c r="N135" s="243">
        <v>0</v>
      </c>
      <c r="O135" s="242" t="s">
        <v>298</v>
      </c>
      <c r="P135" s="243">
        <v>0</v>
      </c>
      <c r="Q135" s="243">
        <v>0</v>
      </c>
      <c r="R135" s="243">
        <v>0</v>
      </c>
      <c r="S135" s="249">
        <v>1</v>
      </c>
      <c r="T135" s="243">
        <v>0</v>
      </c>
      <c r="U135" s="243">
        <v>0</v>
      </c>
      <c r="V135" s="242" t="s">
        <v>627</v>
      </c>
      <c r="W135" s="243">
        <v>0</v>
      </c>
      <c r="X135" s="243">
        <v>0</v>
      </c>
      <c r="Y135" s="243">
        <v>0</v>
      </c>
      <c r="Z135" s="249">
        <v>1</v>
      </c>
      <c r="AA135" s="243">
        <v>0</v>
      </c>
      <c r="AB135" s="243">
        <v>0</v>
      </c>
      <c r="AC135" s="242" t="s">
        <v>627</v>
      </c>
      <c r="AD135" s="243">
        <v>0</v>
      </c>
      <c r="AE135" s="243">
        <v>0</v>
      </c>
      <c r="AF135" s="243">
        <v>0</v>
      </c>
      <c r="AG135" s="249">
        <v>1</v>
      </c>
      <c r="AH135" s="243">
        <v>0</v>
      </c>
      <c r="AI135" s="243">
        <v>0</v>
      </c>
    </row>
    <row r="136" spans="1:35" x14ac:dyDescent="0.25">
      <c r="A136" s="242" t="s">
        <v>264</v>
      </c>
      <c r="B136" s="243">
        <v>0</v>
      </c>
      <c r="C136" s="243">
        <v>0</v>
      </c>
      <c r="D136" s="243">
        <v>0</v>
      </c>
      <c r="E136" s="249">
        <v>1</v>
      </c>
      <c r="F136" s="243">
        <v>0</v>
      </c>
      <c r="G136" s="243">
        <v>0</v>
      </c>
      <c r="H136" s="242" t="s">
        <v>264</v>
      </c>
      <c r="I136" s="243">
        <v>0</v>
      </c>
      <c r="J136" s="243">
        <v>0</v>
      </c>
      <c r="K136" s="243">
        <v>0</v>
      </c>
      <c r="L136" s="249">
        <v>1</v>
      </c>
      <c r="M136" s="243">
        <v>0</v>
      </c>
      <c r="N136" s="243">
        <v>0</v>
      </c>
      <c r="O136" s="242" t="s">
        <v>909</v>
      </c>
      <c r="P136" s="243">
        <v>0</v>
      </c>
      <c r="Q136" s="243">
        <v>0</v>
      </c>
      <c r="R136" s="243">
        <v>0</v>
      </c>
      <c r="S136" s="249">
        <v>1</v>
      </c>
      <c r="T136" s="243">
        <v>0</v>
      </c>
      <c r="U136" s="243">
        <v>0</v>
      </c>
      <c r="V136" s="242" t="s">
        <v>264</v>
      </c>
      <c r="W136" s="243">
        <v>0</v>
      </c>
      <c r="X136" s="243">
        <v>0</v>
      </c>
      <c r="Y136" s="243">
        <v>0</v>
      </c>
      <c r="Z136" s="249">
        <v>1</v>
      </c>
      <c r="AA136" s="243">
        <v>0</v>
      </c>
      <c r="AB136" s="243">
        <v>0</v>
      </c>
      <c r="AC136" s="242" t="s">
        <v>264</v>
      </c>
      <c r="AD136" s="243">
        <v>0</v>
      </c>
      <c r="AE136" s="243">
        <v>0</v>
      </c>
      <c r="AF136" s="243">
        <v>0</v>
      </c>
      <c r="AG136" s="249">
        <v>1</v>
      </c>
      <c r="AH136" s="243">
        <v>0</v>
      </c>
      <c r="AI136" s="243">
        <v>0</v>
      </c>
    </row>
    <row r="137" spans="1:35" x14ac:dyDescent="0.25">
      <c r="A137" s="242" t="s">
        <v>376</v>
      </c>
      <c r="B137" s="243">
        <v>0</v>
      </c>
      <c r="C137" s="243">
        <v>0</v>
      </c>
      <c r="D137" s="243">
        <v>0</v>
      </c>
      <c r="E137" s="249">
        <v>1</v>
      </c>
      <c r="F137" s="243">
        <v>0</v>
      </c>
      <c r="G137" s="243">
        <v>0</v>
      </c>
      <c r="H137" s="242" t="s">
        <v>376</v>
      </c>
      <c r="I137" s="243">
        <v>0</v>
      </c>
      <c r="J137" s="243">
        <v>0</v>
      </c>
      <c r="K137" s="243">
        <v>0</v>
      </c>
      <c r="L137" s="249">
        <v>1</v>
      </c>
      <c r="M137" s="243">
        <v>0</v>
      </c>
      <c r="N137" s="243">
        <v>0</v>
      </c>
      <c r="O137" s="242" t="s">
        <v>376</v>
      </c>
      <c r="P137" s="243">
        <v>0</v>
      </c>
      <c r="Q137" s="243">
        <v>0</v>
      </c>
      <c r="R137" s="243">
        <v>0</v>
      </c>
      <c r="S137" s="249">
        <v>1</v>
      </c>
      <c r="T137" s="243">
        <v>0</v>
      </c>
      <c r="U137" s="243">
        <v>0</v>
      </c>
      <c r="V137" s="242" t="s">
        <v>376</v>
      </c>
      <c r="W137" s="243">
        <v>0</v>
      </c>
      <c r="X137" s="243">
        <v>0</v>
      </c>
      <c r="Y137" s="243">
        <v>0</v>
      </c>
      <c r="Z137" s="249">
        <v>1</v>
      </c>
      <c r="AA137" s="243">
        <v>0</v>
      </c>
      <c r="AB137" s="243">
        <v>0</v>
      </c>
      <c r="AC137" s="242" t="s">
        <v>376</v>
      </c>
      <c r="AD137" s="243">
        <v>0</v>
      </c>
      <c r="AE137" s="243">
        <v>0</v>
      </c>
      <c r="AF137" s="243">
        <v>0</v>
      </c>
      <c r="AG137" s="249">
        <v>1</v>
      </c>
      <c r="AH137" s="243">
        <v>0</v>
      </c>
      <c r="AI137" s="243">
        <v>0</v>
      </c>
    </row>
    <row r="138" spans="1:35" x14ac:dyDescent="0.25">
      <c r="A138" s="242" t="s">
        <v>378</v>
      </c>
      <c r="B138" s="243">
        <v>0</v>
      </c>
      <c r="C138" s="243">
        <v>0</v>
      </c>
      <c r="D138" s="243">
        <v>0</v>
      </c>
      <c r="E138" s="249">
        <v>1</v>
      </c>
      <c r="F138" s="243">
        <v>0</v>
      </c>
      <c r="G138" s="243">
        <v>0</v>
      </c>
      <c r="H138" s="242" t="s">
        <v>378</v>
      </c>
      <c r="I138" s="243">
        <v>0</v>
      </c>
      <c r="J138" s="243">
        <v>0</v>
      </c>
      <c r="K138" s="243">
        <v>0</v>
      </c>
      <c r="L138" s="249">
        <v>1</v>
      </c>
      <c r="M138" s="243">
        <v>0</v>
      </c>
      <c r="N138" s="243">
        <v>0</v>
      </c>
      <c r="O138" s="242" t="s">
        <v>378</v>
      </c>
      <c r="P138" s="243">
        <v>0</v>
      </c>
      <c r="Q138" s="243">
        <v>0</v>
      </c>
      <c r="R138" s="243">
        <v>0</v>
      </c>
      <c r="S138" s="249">
        <v>1</v>
      </c>
      <c r="T138" s="243">
        <v>0</v>
      </c>
      <c r="U138" s="243">
        <v>0</v>
      </c>
      <c r="V138" s="242" t="s">
        <v>378</v>
      </c>
      <c r="W138" s="243">
        <v>0</v>
      </c>
      <c r="X138" s="243">
        <v>0</v>
      </c>
      <c r="Y138" s="243">
        <v>0</v>
      </c>
      <c r="Z138" s="249">
        <v>1</v>
      </c>
      <c r="AA138" s="243">
        <v>0</v>
      </c>
      <c r="AB138" s="243">
        <v>0</v>
      </c>
      <c r="AC138" s="242" t="s">
        <v>378</v>
      </c>
      <c r="AD138" s="243">
        <v>0</v>
      </c>
      <c r="AE138" s="243">
        <v>0</v>
      </c>
      <c r="AF138" s="243">
        <v>0</v>
      </c>
      <c r="AG138" s="249">
        <v>1</v>
      </c>
      <c r="AH138" s="243">
        <v>0</v>
      </c>
      <c r="AI138" s="243">
        <v>0</v>
      </c>
    </row>
    <row r="139" spans="1:35" x14ac:dyDescent="0.25">
      <c r="A139" s="242" t="s">
        <v>260</v>
      </c>
      <c r="B139" s="243">
        <v>0</v>
      </c>
      <c r="C139" s="243">
        <v>0</v>
      </c>
      <c r="D139" s="243">
        <v>0</v>
      </c>
      <c r="E139" s="249">
        <v>1</v>
      </c>
      <c r="F139" s="243">
        <v>0</v>
      </c>
      <c r="G139" s="243">
        <v>0</v>
      </c>
      <c r="H139" s="242" t="s">
        <v>260</v>
      </c>
      <c r="I139" s="243">
        <v>0</v>
      </c>
      <c r="J139" s="243">
        <v>0</v>
      </c>
      <c r="K139" s="243">
        <v>0</v>
      </c>
      <c r="L139" s="249">
        <v>1</v>
      </c>
      <c r="M139" s="243">
        <v>0</v>
      </c>
      <c r="N139" s="243">
        <v>0</v>
      </c>
      <c r="O139" s="242" t="s">
        <v>260</v>
      </c>
      <c r="P139" s="243">
        <v>0</v>
      </c>
      <c r="Q139" s="243">
        <v>0</v>
      </c>
      <c r="R139" s="243">
        <v>0</v>
      </c>
      <c r="S139" s="249">
        <v>1</v>
      </c>
      <c r="T139" s="243">
        <v>0</v>
      </c>
      <c r="U139" s="243">
        <v>0</v>
      </c>
      <c r="V139" s="242" t="s">
        <v>260</v>
      </c>
      <c r="W139" s="243">
        <v>0</v>
      </c>
      <c r="X139" s="243">
        <v>0</v>
      </c>
      <c r="Y139" s="243">
        <v>0</v>
      </c>
      <c r="Z139" s="249">
        <v>1</v>
      </c>
      <c r="AA139" s="243">
        <v>0</v>
      </c>
      <c r="AB139" s="243">
        <v>0</v>
      </c>
      <c r="AC139" s="242" t="s">
        <v>260</v>
      </c>
      <c r="AD139" s="243">
        <v>0</v>
      </c>
      <c r="AE139" s="243">
        <v>0</v>
      </c>
      <c r="AF139" s="243">
        <v>0</v>
      </c>
      <c r="AG139" s="249">
        <v>1</v>
      </c>
      <c r="AH139" s="243">
        <v>0</v>
      </c>
      <c r="AI139" s="243">
        <v>0</v>
      </c>
    </row>
    <row r="140" spans="1:35" x14ac:dyDescent="0.25">
      <c r="A140" s="242" t="s">
        <v>380</v>
      </c>
      <c r="B140" s="243">
        <v>0</v>
      </c>
      <c r="C140" s="243">
        <v>0</v>
      </c>
      <c r="D140" s="243">
        <v>0</v>
      </c>
      <c r="E140" s="249">
        <v>1</v>
      </c>
      <c r="F140" s="243">
        <v>0</v>
      </c>
      <c r="G140" s="243">
        <v>0</v>
      </c>
      <c r="H140" s="242" t="s">
        <v>380</v>
      </c>
      <c r="I140" s="243">
        <v>0</v>
      </c>
      <c r="J140" s="243">
        <v>0</v>
      </c>
      <c r="K140" s="243">
        <v>0</v>
      </c>
      <c r="L140" s="249">
        <v>1</v>
      </c>
      <c r="M140" s="243">
        <v>0</v>
      </c>
      <c r="N140" s="243">
        <v>0</v>
      </c>
      <c r="O140" s="242" t="s">
        <v>380</v>
      </c>
      <c r="P140" s="243">
        <v>0</v>
      </c>
      <c r="Q140" s="243">
        <v>0</v>
      </c>
      <c r="R140" s="243">
        <v>0</v>
      </c>
      <c r="S140" s="249">
        <v>1</v>
      </c>
      <c r="T140" s="243">
        <v>0</v>
      </c>
      <c r="U140" s="243">
        <v>0</v>
      </c>
      <c r="V140" s="242" t="s">
        <v>380</v>
      </c>
      <c r="W140" s="243">
        <v>0</v>
      </c>
      <c r="X140" s="243">
        <v>0</v>
      </c>
      <c r="Y140" s="243">
        <v>0</v>
      </c>
      <c r="Z140" s="249">
        <v>1</v>
      </c>
      <c r="AA140" s="243">
        <v>0</v>
      </c>
      <c r="AB140" s="243">
        <v>0</v>
      </c>
      <c r="AC140" s="242" t="s">
        <v>380</v>
      </c>
      <c r="AD140" s="243">
        <v>0</v>
      </c>
      <c r="AE140" s="243">
        <v>0</v>
      </c>
      <c r="AF140" s="243">
        <v>0</v>
      </c>
      <c r="AG140" s="249">
        <v>1</v>
      </c>
      <c r="AH140" s="243">
        <v>0</v>
      </c>
      <c r="AI140" s="243">
        <v>0</v>
      </c>
    </row>
    <row r="141" spans="1:35" x14ac:dyDescent="0.25">
      <c r="A141" s="242" t="s">
        <v>910</v>
      </c>
      <c r="B141" s="243">
        <v>0</v>
      </c>
      <c r="C141" s="243">
        <v>0</v>
      </c>
      <c r="D141" s="243">
        <v>0</v>
      </c>
      <c r="E141" s="249">
        <v>1</v>
      </c>
      <c r="F141" s="243">
        <v>0</v>
      </c>
      <c r="G141" s="243">
        <v>0</v>
      </c>
      <c r="H141" s="242" t="s">
        <v>910</v>
      </c>
      <c r="I141" s="243">
        <v>0</v>
      </c>
      <c r="J141" s="243">
        <v>0</v>
      </c>
      <c r="K141" s="243">
        <v>0</v>
      </c>
      <c r="L141" s="249">
        <v>1</v>
      </c>
      <c r="M141" s="243">
        <v>0</v>
      </c>
      <c r="N141" s="243">
        <v>0</v>
      </c>
      <c r="O141" s="242" t="s">
        <v>910</v>
      </c>
      <c r="P141" s="243">
        <v>0</v>
      </c>
      <c r="Q141" s="243">
        <v>0</v>
      </c>
      <c r="R141" s="243">
        <v>0</v>
      </c>
      <c r="S141" s="249">
        <v>1</v>
      </c>
      <c r="T141" s="243">
        <v>0</v>
      </c>
      <c r="U141" s="243">
        <v>0</v>
      </c>
      <c r="V141" s="242" t="s">
        <v>910</v>
      </c>
      <c r="W141" s="243">
        <v>0</v>
      </c>
      <c r="X141" s="243">
        <v>0</v>
      </c>
      <c r="Y141" s="243">
        <v>0</v>
      </c>
      <c r="Z141" s="249">
        <v>1</v>
      </c>
      <c r="AA141" s="243">
        <v>0</v>
      </c>
      <c r="AB141" s="243">
        <v>0</v>
      </c>
      <c r="AC141" s="242" t="s">
        <v>910</v>
      </c>
      <c r="AD141" s="243">
        <v>0</v>
      </c>
      <c r="AE141" s="243">
        <v>0</v>
      </c>
      <c r="AF141" s="243">
        <v>0</v>
      </c>
      <c r="AG141" s="249">
        <v>1</v>
      </c>
      <c r="AH141" s="243">
        <v>0</v>
      </c>
      <c r="AI141" s="243">
        <v>0</v>
      </c>
    </row>
    <row r="142" spans="1:35" x14ac:dyDescent="0.25">
      <c r="A142" s="242" t="s">
        <v>385</v>
      </c>
      <c r="B142" s="243">
        <v>0</v>
      </c>
      <c r="C142" s="243">
        <v>0</v>
      </c>
      <c r="D142" s="243">
        <v>0</v>
      </c>
      <c r="E142" s="249">
        <v>1</v>
      </c>
      <c r="F142" s="243">
        <v>0</v>
      </c>
      <c r="G142" s="243">
        <v>0</v>
      </c>
      <c r="H142" s="242" t="s">
        <v>385</v>
      </c>
      <c r="I142" s="243">
        <v>0</v>
      </c>
      <c r="J142" s="243">
        <v>0</v>
      </c>
      <c r="K142" s="243">
        <v>0</v>
      </c>
      <c r="L142" s="249">
        <v>1</v>
      </c>
      <c r="M142" s="243">
        <v>0</v>
      </c>
      <c r="N142" s="243">
        <v>0</v>
      </c>
      <c r="O142" s="242" t="s">
        <v>385</v>
      </c>
      <c r="P142" s="243">
        <v>0</v>
      </c>
      <c r="Q142" s="243">
        <v>0</v>
      </c>
      <c r="R142" s="243">
        <v>0</v>
      </c>
      <c r="S142" s="249">
        <v>1</v>
      </c>
      <c r="T142" s="243">
        <v>0</v>
      </c>
      <c r="U142" s="243">
        <v>0</v>
      </c>
      <c r="V142" s="242" t="s">
        <v>385</v>
      </c>
      <c r="W142" s="243">
        <v>0</v>
      </c>
      <c r="X142" s="243">
        <v>0</v>
      </c>
      <c r="Y142" s="243">
        <v>0</v>
      </c>
      <c r="Z142" s="249">
        <v>1</v>
      </c>
      <c r="AA142" s="243">
        <v>0</v>
      </c>
      <c r="AB142" s="243">
        <v>0</v>
      </c>
      <c r="AC142" s="242" t="s">
        <v>385</v>
      </c>
      <c r="AD142" s="243">
        <v>0</v>
      </c>
      <c r="AE142" s="243">
        <v>0</v>
      </c>
      <c r="AF142" s="243">
        <v>0</v>
      </c>
      <c r="AG142" s="249">
        <v>1</v>
      </c>
      <c r="AH142" s="243">
        <v>0</v>
      </c>
      <c r="AI142" s="243">
        <v>0</v>
      </c>
    </row>
    <row r="143" spans="1:35" x14ac:dyDescent="0.25">
      <c r="A143" s="242" t="s">
        <v>911</v>
      </c>
      <c r="B143" s="243">
        <v>0</v>
      </c>
      <c r="C143" s="243">
        <v>0</v>
      </c>
      <c r="D143" s="243">
        <v>0</v>
      </c>
      <c r="E143" s="249">
        <v>1</v>
      </c>
      <c r="F143" s="243">
        <v>0</v>
      </c>
      <c r="G143" s="243">
        <v>0</v>
      </c>
      <c r="H143" s="242" t="s">
        <v>911</v>
      </c>
      <c r="I143" s="243">
        <v>0</v>
      </c>
      <c r="J143" s="243">
        <v>0</v>
      </c>
      <c r="K143" s="243">
        <v>0</v>
      </c>
      <c r="L143" s="249">
        <v>1</v>
      </c>
      <c r="M143" s="243">
        <v>0</v>
      </c>
      <c r="N143" s="243">
        <v>0</v>
      </c>
      <c r="O143" s="242" t="s">
        <v>911</v>
      </c>
      <c r="P143" s="243">
        <v>0</v>
      </c>
      <c r="Q143" s="243">
        <v>0</v>
      </c>
      <c r="R143" s="243">
        <v>0</v>
      </c>
      <c r="S143" s="249">
        <v>1</v>
      </c>
      <c r="T143" s="243">
        <v>0</v>
      </c>
      <c r="U143" s="243">
        <v>0</v>
      </c>
      <c r="V143" s="242" t="s">
        <v>911</v>
      </c>
      <c r="W143" s="243">
        <v>0</v>
      </c>
      <c r="X143" s="243">
        <v>0</v>
      </c>
      <c r="Y143" s="243">
        <v>0</v>
      </c>
      <c r="Z143" s="249">
        <v>1</v>
      </c>
      <c r="AA143" s="243">
        <v>0</v>
      </c>
      <c r="AB143" s="243">
        <v>0</v>
      </c>
      <c r="AC143" s="242" t="s">
        <v>911</v>
      </c>
      <c r="AD143" s="243">
        <v>0</v>
      </c>
      <c r="AE143" s="243">
        <v>0</v>
      </c>
      <c r="AF143" s="243">
        <v>0</v>
      </c>
      <c r="AG143" s="249">
        <v>1</v>
      </c>
      <c r="AH143" s="243">
        <v>0</v>
      </c>
      <c r="AI143" s="243">
        <v>0</v>
      </c>
    </row>
    <row r="144" spans="1:35" x14ac:dyDescent="0.25">
      <c r="A144" s="242" t="s">
        <v>912</v>
      </c>
      <c r="B144" s="243">
        <v>0</v>
      </c>
      <c r="C144" s="243">
        <v>0</v>
      </c>
      <c r="D144" s="243">
        <v>0</v>
      </c>
      <c r="E144" s="249">
        <v>1</v>
      </c>
      <c r="F144" s="243">
        <v>0</v>
      </c>
      <c r="G144" s="243">
        <v>0</v>
      </c>
      <c r="H144" s="242" t="s">
        <v>912</v>
      </c>
      <c r="I144" s="243">
        <v>0</v>
      </c>
      <c r="J144" s="243">
        <v>0</v>
      </c>
      <c r="K144" s="243">
        <v>0</v>
      </c>
      <c r="L144" s="249">
        <v>1</v>
      </c>
      <c r="M144" s="243">
        <v>0</v>
      </c>
      <c r="N144" s="243">
        <v>0</v>
      </c>
      <c r="O144" s="242" t="s">
        <v>912</v>
      </c>
      <c r="P144" s="243">
        <v>0</v>
      </c>
      <c r="Q144" s="243">
        <v>0</v>
      </c>
      <c r="R144" s="243">
        <v>0</v>
      </c>
      <c r="S144" s="249">
        <v>1</v>
      </c>
      <c r="T144" s="243">
        <v>0</v>
      </c>
      <c r="U144" s="243">
        <v>0</v>
      </c>
      <c r="V144" s="242" t="s">
        <v>912</v>
      </c>
      <c r="W144" s="243">
        <v>0</v>
      </c>
      <c r="X144" s="243">
        <v>0</v>
      </c>
      <c r="Y144" s="243">
        <v>0</v>
      </c>
      <c r="Z144" s="249">
        <v>1</v>
      </c>
      <c r="AA144" s="243">
        <v>0</v>
      </c>
      <c r="AB144" s="243">
        <v>0</v>
      </c>
      <c r="AC144" s="242" t="s">
        <v>912</v>
      </c>
      <c r="AD144" s="243">
        <v>0</v>
      </c>
      <c r="AE144" s="243">
        <v>0</v>
      </c>
      <c r="AF144" s="243">
        <v>0</v>
      </c>
      <c r="AG144" s="249">
        <v>1</v>
      </c>
      <c r="AH144" s="243">
        <v>0</v>
      </c>
      <c r="AI144" s="243">
        <v>0</v>
      </c>
    </row>
    <row r="145" spans="1:35" x14ac:dyDescent="0.25">
      <c r="A145" s="242" t="s">
        <v>872</v>
      </c>
      <c r="B145" s="243">
        <v>0</v>
      </c>
      <c r="C145" s="243">
        <v>0</v>
      </c>
      <c r="D145" s="243">
        <v>0</v>
      </c>
      <c r="E145" s="249">
        <v>1</v>
      </c>
      <c r="F145" s="243">
        <v>0</v>
      </c>
      <c r="G145" s="243">
        <v>0</v>
      </c>
      <c r="H145" s="242" t="s">
        <v>872</v>
      </c>
      <c r="I145" s="243">
        <v>0</v>
      </c>
      <c r="J145" s="243">
        <v>0</v>
      </c>
      <c r="K145" s="243">
        <v>0</v>
      </c>
      <c r="L145" s="249">
        <v>1</v>
      </c>
      <c r="M145" s="243">
        <v>0</v>
      </c>
      <c r="N145" s="243">
        <v>0</v>
      </c>
      <c r="O145" s="242" t="s">
        <v>872</v>
      </c>
      <c r="P145" s="243">
        <v>0</v>
      </c>
      <c r="Q145" s="243">
        <v>0</v>
      </c>
      <c r="R145" s="243">
        <v>0</v>
      </c>
      <c r="S145" s="249">
        <v>1</v>
      </c>
      <c r="T145" s="243">
        <v>0</v>
      </c>
      <c r="U145" s="243">
        <v>0</v>
      </c>
      <c r="V145" s="242" t="s">
        <v>872</v>
      </c>
      <c r="W145" s="243">
        <v>0</v>
      </c>
      <c r="X145" s="243">
        <v>0</v>
      </c>
      <c r="Y145" s="243">
        <v>0</v>
      </c>
      <c r="Z145" s="249">
        <v>1</v>
      </c>
      <c r="AA145" s="243">
        <v>0</v>
      </c>
      <c r="AB145" s="243">
        <v>0</v>
      </c>
      <c r="AC145" s="242" t="s">
        <v>872</v>
      </c>
      <c r="AD145" s="243">
        <v>0</v>
      </c>
      <c r="AE145" s="243">
        <v>0</v>
      </c>
      <c r="AF145" s="243">
        <v>0</v>
      </c>
      <c r="AG145" s="249">
        <v>1</v>
      </c>
      <c r="AH145" s="243">
        <v>0</v>
      </c>
      <c r="AI145" s="243">
        <v>0</v>
      </c>
    </row>
    <row r="146" spans="1:35" x14ac:dyDescent="0.25">
      <c r="A146" s="242" t="s">
        <v>236</v>
      </c>
      <c r="B146" s="243">
        <v>0</v>
      </c>
      <c r="C146" s="243">
        <v>0</v>
      </c>
      <c r="D146" s="243">
        <v>0</v>
      </c>
      <c r="E146" s="249">
        <v>1</v>
      </c>
      <c r="F146" s="243">
        <v>0</v>
      </c>
      <c r="G146" s="243">
        <v>0</v>
      </c>
      <c r="H146" s="242" t="s">
        <v>236</v>
      </c>
      <c r="I146" s="243">
        <v>0</v>
      </c>
      <c r="J146" s="243">
        <v>0</v>
      </c>
      <c r="K146" s="243">
        <v>0</v>
      </c>
      <c r="L146" s="249">
        <v>1</v>
      </c>
      <c r="M146" s="243">
        <v>0</v>
      </c>
      <c r="N146" s="243">
        <v>0</v>
      </c>
      <c r="O146" s="242" t="s">
        <v>236</v>
      </c>
      <c r="P146" s="243">
        <v>0</v>
      </c>
      <c r="Q146" s="243">
        <v>0</v>
      </c>
      <c r="R146" s="243">
        <v>0</v>
      </c>
      <c r="S146" s="249">
        <v>1</v>
      </c>
      <c r="T146" s="243">
        <v>0</v>
      </c>
      <c r="U146" s="243">
        <v>0</v>
      </c>
      <c r="V146" s="242" t="s">
        <v>236</v>
      </c>
      <c r="W146" s="243">
        <v>0</v>
      </c>
      <c r="X146" s="243">
        <v>0</v>
      </c>
      <c r="Y146" s="243">
        <v>0</v>
      </c>
      <c r="Z146" s="249">
        <v>1</v>
      </c>
      <c r="AA146" s="243">
        <v>0</v>
      </c>
      <c r="AB146" s="243">
        <v>0</v>
      </c>
      <c r="AC146" s="242" t="s">
        <v>236</v>
      </c>
      <c r="AD146" s="243">
        <v>0</v>
      </c>
      <c r="AE146" s="243">
        <v>0</v>
      </c>
      <c r="AF146" s="243">
        <v>0</v>
      </c>
      <c r="AG146" s="249">
        <v>1</v>
      </c>
      <c r="AH146" s="243">
        <v>0</v>
      </c>
      <c r="AI146" s="243">
        <v>0</v>
      </c>
    </row>
    <row r="147" spans="1:35" x14ac:dyDescent="0.25">
      <c r="A147" s="242" t="s">
        <v>387</v>
      </c>
      <c r="B147" s="243">
        <v>0</v>
      </c>
      <c r="C147" s="243">
        <v>0</v>
      </c>
      <c r="D147" s="243">
        <v>0</v>
      </c>
      <c r="E147" s="249">
        <v>1</v>
      </c>
      <c r="F147" s="243">
        <v>0</v>
      </c>
      <c r="G147" s="243">
        <v>0</v>
      </c>
      <c r="H147" s="242" t="s">
        <v>387</v>
      </c>
      <c r="I147" s="243">
        <v>0</v>
      </c>
      <c r="J147" s="243">
        <v>0</v>
      </c>
      <c r="K147" s="243">
        <v>0</v>
      </c>
      <c r="L147" s="249">
        <v>1</v>
      </c>
      <c r="M147" s="243">
        <v>0</v>
      </c>
      <c r="N147" s="243">
        <v>0</v>
      </c>
      <c r="O147" s="242" t="s">
        <v>387</v>
      </c>
      <c r="P147" s="243">
        <v>0</v>
      </c>
      <c r="Q147" s="243">
        <v>0</v>
      </c>
      <c r="R147" s="243">
        <v>0</v>
      </c>
      <c r="S147" s="249">
        <v>1</v>
      </c>
      <c r="T147" s="243">
        <v>0</v>
      </c>
      <c r="U147" s="243">
        <v>0</v>
      </c>
      <c r="V147" s="242" t="s">
        <v>387</v>
      </c>
      <c r="W147" s="243">
        <v>0</v>
      </c>
      <c r="X147" s="243">
        <v>0</v>
      </c>
      <c r="Y147" s="243">
        <v>0</v>
      </c>
      <c r="Z147" s="249">
        <v>1</v>
      </c>
      <c r="AA147" s="243">
        <v>0</v>
      </c>
      <c r="AB147" s="243">
        <v>0</v>
      </c>
      <c r="AC147" s="242" t="s">
        <v>387</v>
      </c>
      <c r="AD147" s="243">
        <v>0</v>
      </c>
      <c r="AE147" s="243">
        <v>0</v>
      </c>
      <c r="AF147" s="243">
        <v>0</v>
      </c>
      <c r="AG147" s="249">
        <v>1</v>
      </c>
      <c r="AH147" s="243">
        <v>0</v>
      </c>
      <c r="AI147" s="243">
        <v>0</v>
      </c>
    </row>
    <row r="148" spans="1:35" x14ac:dyDescent="0.25">
      <c r="A148" s="242" t="s">
        <v>902</v>
      </c>
      <c r="B148" s="243">
        <v>0</v>
      </c>
      <c r="C148" s="243">
        <v>0</v>
      </c>
      <c r="D148" s="243">
        <v>0</v>
      </c>
      <c r="E148" s="249">
        <v>1</v>
      </c>
      <c r="F148" s="243">
        <v>0</v>
      </c>
      <c r="G148" s="243">
        <v>0</v>
      </c>
      <c r="H148" s="242" t="s">
        <v>902</v>
      </c>
      <c r="I148" s="243">
        <v>0</v>
      </c>
      <c r="J148" s="243">
        <v>0</v>
      </c>
      <c r="K148" s="243">
        <v>0</v>
      </c>
      <c r="L148" s="249">
        <v>1</v>
      </c>
      <c r="M148" s="243">
        <v>0</v>
      </c>
      <c r="N148" s="243">
        <v>0</v>
      </c>
      <c r="O148" s="242" t="s">
        <v>902</v>
      </c>
      <c r="P148" s="243">
        <v>0</v>
      </c>
      <c r="Q148" s="243">
        <v>0</v>
      </c>
      <c r="R148" s="243">
        <v>0</v>
      </c>
      <c r="S148" s="249">
        <v>1</v>
      </c>
      <c r="T148" s="243">
        <v>0</v>
      </c>
      <c r="U148" s="243">
        <v>0</v>
      </c>
      <c r="V148" s="242" t="s">
        <v>902</v>
      </c>
      <c r="W148" s="243">
        <v>0</v>
      </c>
      <c r="X148" s="243">
        <v>0</v>
      </c>
      <c r="Y148" s="243">
        <v>0</v>
      </c>
      <c r="Z148" s="249">
        <v>1</v>
      </c>
      <c r="AA148" s="243">
        <v>0</v>
      </c>
      <c r="AB148" s="243">
        <v>0</v>
      </c>
      <c r="AC148" s="242" t="s">
        <v>902</v>
      </c>
      <c r="AD148" s="243">
        <v>0</v>
      </c>
      <c r="AE148" s="243">
        <v>0</v>
      </c>
      <c r="AF148" s="243">
        <v>0</v>
      </c>
      <c r="AG148" s="249">
        <v>1</v>
      </c>
      <c r="AH148" s="243">
        <v>0</v>
      </c>
      <c r="AI148" s="243">
        <v>0</v>
      </c>
    </row>
    <row r="149" spans="1:35" x14ac:dyDescent="0.25">
      <c r="A149" s="242" t="s">
        <v>791</v>
      </c>
      <c r="B149" s="243">
        <v>0</v>
      </c>
      <c r="C149" s="243">
        <v>0</v>
      </c>
      <c r="D149" s="243">
        <v>0</v>
      </c>
      <c r="E149" s="249">
        <v>1</v>
      </c>
      <c r="F149" s="243">
        <v>0</v>
      </c>
      <c r="G149" s="243">
        <v>0</v>
      </c>
      <c r="H149" s="242" t="s">
        <v>791</v>
      </c>
      <c r="I149" s="243">
        <v>0</v>
      </c>
      <c r="J149" s="243">
        <v>0</v>
      </c>
      <c r="K149" s="243">
        <v>0</v>
      </c>
      <c r="L149" s="249">
        <v>1</v>
      </c>
      <c r="M149" s="243">
        <v>0</v>
      </c>
      <c r="N149" s="243">
        <v>0</v>
      </c>
      <c r="O149" s="242" t="s">
        <v>791</v>
      </c>
      <c r="P149" s="243">
        <v>0</v>
      </c>
      <c r="Q149" s="243">
        <v>0</v>
      </c>
      <c r="R149" s="243">
        <v>0</v>
      </c>
      <c r="S149" s="249">
        <v>1</v>
      </c>
      <c r="T149" s="243">
        <v>0</v>
      </c>
      <c r="U149" s="243">
        <v>0</v>
      </c>
      <c r="V149" s="242" t="s">
        <v>791</v>
      </c>
      <c r="W149" s="243">
        <v>0</v>
      </c>
      <c r="X149" s="243">
        <v>0</v>
      </c>
      <c r="Y149" s="243">
        <v>0</v>
      </c>
      <c r="Z149" s="249">
        <v>1</v>
      </c>
      <c r="AA149" s="243">
        <v>0</v>
      </c>
      <c r="AB149" s="243">
        <v>0</v>
      </c>
      <c r="AC149" s="242" t="s">
        <v>791</v>
      </c>
      <c r="AD149" s="243">
        <v>0</v>
      </c>
      <c r="AE149" s="243">
        <v>0</v>
      </c>
      <c r="AF149" s="243">
        <v>0</v>
      </c>
      <c r="AG149" s="249">
        <v>1</v>
      </c>
      <c r="AH149" s="243">
        <v>0</v>
      </c>
      <c r="AI149" s="243">
        <v>0</v>
      </c>
    </row>
    <row r="150" spans="1:35" x14ac:dyDescent="0.25">
      <c r="A150" s="242" t="s">
        <v>271</v>
      </c>
      <c r="B150" s="243">
        <v>0</v>
      </c>
      <c r="C150" s="243">
        <v>0</v>
      </c>
      <c r="D150" s="243">
        <v>0</v>
      </c>
      <c r="E150" s="249">
        <v>1</v>
      </c>
      <c r="F150" s="243">
        <v>0</v>
      </c>
      <c r="G150" s="243">
        <v>0</v>
      </c>
      <c r="H150" s="242" t="s">
        <v>271</v>
      </c>
      <c r="I150" s="243">
        <v>0</v>
      </c>
      <c r="J150" s="243">
        <v>0</v>
      </c>
      <c r="K150" s="243">
        <v>0</v>
      </c>
      <c r="L150" s="249">
        <v>1</v>
      </c>
      <c r="M150" s="243">
        <v>0</v>
      </c>
      <c r="N150" s="243">
        <v>0</v>
      </c>
      <c r="O150" s="242" t="s">
        <v>271</v>
      </c>
      <c r="P150" s="243">
        <v>0</v>
      </c>
      <c r="Q150" s="243">
        <v>0</v>
      </c>
      <c r="R150" s="243">
        <v>0</v>
      </c>
      <c r="S150" s="249">
        <v>1</v>
      </c>
      <c r="T150" s="243">
        <v>0</v>
      </c>
      <c r="U150" s="243">
        <v>0</v>
      </c>
      <c r="V150" s="242" t="s">
        <v>271</v>
      </c>
      <c r="W150" s="243">
        <v>0</v>
      </c>
      <c r="X150" s="243">
        <v>0</v>
      </c>
      <c r="Y150" s="243">
        <v>0</v>
      </c>
      <c r="Z150" s="249">
        <v>1</v>
      </c>
      <c r="AA150" s="243">
        <v>0</v>
      </c>
      <c r="AB150" s="243">
        <v>0</v>
      </c>
      <c r="AC150" s="242" t="s">
        <v>271</v>
      </c>
      <c r="AD150" s="243">
        <v>0</v>
      </c>
      <c r="AE150" s="243">
        <v>0</v>
      </c>
      <c r="AF150" s="243">
        <v>0</v>
      </c>
      <c r="AG150" s="249">
        <v>1</v>
      </c>
      <c r="AH150" s="243">
        <v>0</v>
      </c>
      <c r="AI150" s="243">
        <v>0</v>
      </c>
    </row>
    <row r="151" spans="1:35" x14ac:dyDescent="0.25">
      <c r="A151" s="242" t="s">
        <v>553</v>
      </c>
      <c r="B151" s="243">
        <v>0</v>
      </c>
      <c r="C151" s="243">
        <v>0</v>
      </c>
      <c r="D151" s="243">
        <v>0</v>
      </c>
      <c r="E151" s="249">
        <v>1</v>
      </c>
      <c r="F151" s="243">
        <v>0</v>
      </c>
      <c r="G151" s="243">
        <v>0</v>
      </c>
      <c r="H151" s="242" t="s">
        <v>553</v>
      </c>
      <c r="I151" s="243">
        <v>0</v>
      </c>
      <c r="J151" s="243">
        <v>0</v>
      </c>
      <c r="K151" s="243">
        <v>0</v>
      </c>
      <c r="L151" s="249">
        <v>1</v>
      </c>
      <c r="M151" s="243">
        <v>0</v>
      </c>
      <c r="N151" s="243">
        <v>0</v>
      </c>
      <c r="O151" s="242" t="s">
        <v>553</v>
      </c>
      <c r="P151" s="243">
        <v>0</v>
      </c>
      <c r="Q151" s="243">
        <v>0</v>
      </c>
      <c r="R151" s="243">
        <v>0</v>
      </c>
      <c r="S151" s="249">
        <v>1</v>
      </c>
      <c r="T151" s="243">
        <v>0</v>
      </c>
      <c r="U151" s="243">
        <v>0</v>
      </c>
      <c r="V151" s="242" t="s">
        <v>553</v>
      </c>
      <c r="W151" s="243">
        <v>0</v>
      </c>
      <c r="X151" s="243">
        <v>0</v>
      </c>
      <c r="Y151" s="243">
        <v>0</v>
      </c>
      <c r="Z151" s="249">
        <v>1</v>
      </c>
      <c r="AA151" s="243">
        <v>0</v>
      </c>
      <c r="AB151" s="243">
        <v>0</v>
      </c>
      <c r="AC151" s="242" t="s">
        <v>553</v>
      </c>
      <c r="AD151" s="243">
        <v>0</v>
      </c>
      <c r="AE151" s="243">
        <v>0</v>
      </c>
      <c r="AF151" s="243">
        <v>0</v>
      </c>
      <c r="AG151" s="249">
        <v>1</v>
      </c>
      <c r="AH151" s="243">
        <v>0</v>
      </c>
      <c r="AI151" s="243">
        <v>0</v>
      </c>
    </row>
    <row r="152" spans="1:35" x14ac:dyDescent="0.25">
      <c r="A152" s="242" t="s">
        <v>222</v>
      </c>
      <c r="B152" s="243">
        <v>0</v>
      </c>
      <c r="C152" s="243">
        <v>0</v>
      </c>
      <c r="D152" s="243">
        <v>0</v>
      </c>
      <c r="E152" s="249">
        <v>1</v>
      </c>
      <c r="F152" s="243">
        <v>0</v>
      </c>
      <c r="G152" s="243">
        <v>0</v>
      </c>
      <c r="H152" s="242" t="s">
        <v>222</v>
      </c>
      <c r="I152" s="243">
        <v>0</v>
      </c>
      <c r="J152" s="243">
        <v>0</v>
      </c>
      <c r="K152" s="243">
        <v>0</v>
      </c>
      <c r="L152" s="249">
        <v>1</v>
      </c>
      <c r="M152" s="243">
        <v>0</v>
      </c>
      <c r="N152" s="243">
        <v>0</v>
      </c>
      <c r="O152" s="242" t="s">
        <v>222</v>
      </c>
      <c r="P152" s="243">
        <v>0</v>
      </c>
      <c r="Q152" s="243">
        <v>0</v>
      </c>
      <c r="R152" s="243">
        <v>0</v>
      </c>
      <c r="S152" s="249">
        <v>1</v>
      </c>
      <c r="T152" s="243">
        <v>0</v>
      </c>
      <c r="U152" s="243">
        <v>0</v>
      </c>
      <c r="V152" s="242" t="s">
        <v>222</v>
      </c>
      <c r="W152" s="243">
        <v>0</v>
      </c>
      <c r="X152" s="243">
        <v>0</v>
      </c>
      <c r="Y152" s="243">
        <v>0</v>
      </c>
      <c r="Z152" s="249">
        <v>1</v>
      </c>
      <c r="AA152" s="243">
        <v>0</v>
      </c>
      <c r="AB152" s="243">
        <v>0</v>
      </c>
      <c r="AC152" s="242" t="s">
        <v>222</v>
      </c>
      <c r="AD152" s="243">
        <v>0</v>
      </c>
      <c r="AE152" s="243">
        <v>0</v>
      </c>
      <c r="AF152" s="243">
        <v>0</v>
      </c>
      <c r="AG152" s="249">
        <v>1</v>
      </c>
      <c r="AH152" s="243">
        <v>0</v>
      </c>
      <c r="AI152" s="243">
        <v>0</v>
      </c>
    </row>
    <row r="153" spans="1:35" x14ac:dyDescent="0.25">
      <c r="A153" s="242" t="s">
        <v>466</v>
      </c>
      <c r="B153" s="243">
        <v>0</v>
      </c>
      <c r="C153" s="243">
        <v>0</v>
      </c>
      <c r="D153" s="243">
        <v>0</v>
      </c>
      <c r="E153" s="249">
        <v>1</v>
      </c>
      <c r="F153" s="243">
        <v>0</v>
      </c>
      <c r="G153" s="243">
        <v>0</v>
      </c>
      <c r="H153" s="242" t="s">
        <v>466</v>
      </c>
      <c r="I153" s="243">
        <v>0</v>
      </c>
      <c r="J153" s="243">
        <v>0</v>
      </c>
      <c r="K153" s="243">
        <v>0</v>
      </c>
      <c r="L153" s="249">
        <v>1</v>
      </c>
      <c r="M153" s="243">
        <v>0</v>
      </c>
      <c r="N153" s="243">
        <v>0</v>
      </c>
      <c r="O153" s="242" t="s">
        <v>466</v>
      </c>
      <c r="P153" s="243">
        <v>0</v>
      </c>
      <c r="Q153" s="243">
        <v>0</v>
      </c>
      <c r="R153" s="243">
        <v>0</v>
      </c>
      <c r="S153" s="249">
        <v>1</v>
      </c>
      <c r="T153" s="243">
        <v>0</v>
      </c>
      <c r="U153" s="243">
        <v>0</v>
      </c>
      <c r="V153" s="242" t="s">
        <v>466</v>
      </c>
      <c r="W153" s="243">
        <v>0</v>
      </c>
      <c r="X153" s="243">
        <v>0</v>
      </c>
      <c r="Y153" s="243">
        <v>0</v>
      </c>
      <c r="Z153" s="249">
        <v>1</v>
      </c>
      <c r="AA153" s="243">
        <v>0</v>
      </c>
      <c r="AB153" s="243">
        <v>0</v>
      </c>
      <c r="AC153" s="242" t="s">
        <v>466</v>
      </c>
      <c r="AD153" s="243">
        <v>0</v>
      </c>
      <c r="AE153" s="243">
        <v>0</v>
      </c>
      <c r="AF153" s="243">
        <v>0</v>
      </c>
      <c r="AG153" s="249">
        <v>1</v>
      </c>
      <c r="AH153" s="243">
        <v>0</v>
      </c>
      <c r="AI153" s="243">
        <v>0</v>
      </c>
    </row>
    <row r="154" spans="1:35" x14ac:dyDescent="0.25">
      <c r="A154" s="242" t="s">
        <v>389</v>
      </c>
      <c r="B154" s="243">
        <v>0</v>
      </c>
      <c r="C154" s="243">
        <v>0</v>
      </c>
      <c r="D154" s="243">
        <v>0</v>
      </c>
      <c r="E154" s="249">
        <v>1</v>
      </c>
      <c r="F154" s="243">
        <v>0</v>
      </c>
      <c r="G154" s="243">
        <v>0</v>
      </c>
      <c r="H154" s="242" t="s">
        <v>389</v>
      </c>
      <c r="I154" s="243">
        <v>0</v>
      </c>
      <c r="J154" s="243">
        <v>0</v>
      </c>
      <c r="K154" s="243">
        <v>0</v>
      </c>
      <c r="L154" s="249">
        <v>1</v>
      </c>
      <c r="M154" s="243">
        <v>0</v>
      </c>
      <c r="N154" s="243">
        <v>0</v>
      </c>
      <c r="O154" s="242" t="s">
        <v>389</v>
      </c>
      <c r="P154" s="243">
        <v>0</v>
      </c>
      <c r="Q154" s="243">
        <v>0</v>
      </c>
      <c r="R154" s="243">
        <v>0</v>
      </c>
      <c r="S154" s="249">
        <v>1</v>
      </c>
      <c r="T154" s="243">
        <v>0</v>
      </c>
      <c r="U154" s="243">
        <v>0</v>
      </c>
      <c r="V154" s="242" t="s">
        <v>389</v>
      </c>
      <c r="W154" s="243">
        <v>0</v>
      </c>
      <c r="X154" s="243">
        <v>0</v>
      </c>
      <c r="Y154" s="243">
        <v>0</v>
      </c>
      <c r="Z154" s="249">
        <v>1</v>
      </c>
      <c r="AA154" s="243">
        <v>0</v>
      </c>
      <c r="AB154" s="243">
        <v>0</v>
      </c>
      <c r="AC154" s="242" t="s">
        <v>389</v>
      </c>
      <c r="AD154" s="243">
        <v>0</v>
      </c>
      <c r="AE154" s="243">
        <v>0</v>
      </c>
      <c r="AF154" s="243">
        <v>0</v>
      </c>
      <c r="AG154" s="249">
        <v>1</v>
      </c>
      <c r="AH154" s="243">
        <v>0</v>
      </c>
      <c r="AI154" s="243">
        <v>0</v>
      </c>
    </row>
    <row r="155" spans="1:35" x14ac:dyDescent="0.25">
      <c r="A155" s="242" t="s">
        <v>390</v>
      </c>
      <c r="B155" s="243">
        <v>0</v>
      </c>
      <c r="C155" s="243">
        <v>0</v>
      </c>
      <c r="D155" s="243">
        <v>0</v>
      </c>
      <c r="E155" s="249">
        <v>1</v>
      </c>
      <c r="F155" s="243">
        <v>0</v>
      </c>
      <c r="G155" s="243">
        <v>0</v>
      </c>
      <c r="H155" s="242" t="s">
        <v>390</v>
      </c>
      <c r="I155" s="243">
        <v>0</v>
      </c>
      <c r="J155" s="243">
        <v>0</v>
      </c>
      <c r="K155" s="243">
        <v>0</v>
      </c>
      <c r="L155" s="249">
        <v>1</v>
      </c>
      <c r="M155" s="243">
        <v>0</v>
      </c>
      <c r="N155" s="243">
        <v>0</v>
      </c>
      <c r="O155" s="242" t="s">
        <v>390</v>
      </c>
      <c r="P155" s="243">
        <v>0</v>
      </c>
      <c r="Q155" s="243">
        <v>0</v>
      </c>
      <c r="R155" s="243">
        <v>0</v>
      </c>
      <c r="S155" s="249">
        <v>1</v>
      </c>
      <c r="T155" s="243">
        <v>0</v>
      </c>
      <c r="U155" s="243">
        <v>0</v>
      </c>
      <c r="V155" s="242" t="s">
        <v>390</v>
      </c>
      <c r="W155" s="243">
        <v>0</v>
      </c>
      <c r="X155" s="243">
        <v>0</v>
      </c>
      <c r="Y155" s="243">
        <v>0</v>
      </c>
      <c r="Z155" s="249">
        <v>1</v>
      </c>
      <c r="AA155" s="243">
        <v>0</v>
      </c>
      <c r="AB155" s="243">
        <v>0</v>
      </c>
      <c r="AC155" s="242" t="s">
        <v>390</v>
      </c>
      <c r="AD155" s="243">
        <v>0</v>
      </c>
      <c r="AE155" s="243">
        <v>0</v>
      </c>
      <c r="AF155" s="243">
        <v>0</v>
      </c>
      <c r="AG155" s="249">
        <v>1</v>
      </c>
      <c r="AH155" s="243">
        <v>0</v>
      </c>
      <c r="AI155" s="243">
        <v>0</v>
      </c>
    </row>
    <row r="156" spans="1:35" x14ac:dyDescent="0.25">
      <c r="A156" s="242" t="s">
        <v>391</v>
      </c>
      <c r="B156" s="243">
        <v>0</v>
      </c>
      <c r="C156" s="243">
        <v>0</v>
      </c>
      <c r="D156" s="243">
        <v>0</v>
      </c>
      <c r="E156" s="249">
        <v>1</v>
      </c>
      <c r="F156" s="243">
        <v>0</v>
      </c>
      <c r="G156" s="243">
        <v>0</v>
      </c>
      <c r="H156" s="242" t="s">
        <v>391</v>
      </c>
      <c r="I156" s="243">
        <v>0</v>
      </c>
      <c r="J156" s="243">
        <v>0</v>
      </c>
      <c r="K156" s="243">
        <v>0</v>
      </c>
      <c r="L156" s="249">
        <v>1</v>
      </c>
      <c r="M156" s="243">
        <v>0</v>
      </c>
      <c r="N156" s="243">
        <v>0</v>
      </c>
      <c r="O156" s="242" t="s">
        <v>391</v>
      </c>
      <c r="P156" s="243">
        <v>0</v>
      </c>
      <c r="Q156" s="243">
        <v>0</v>
      </c>
      <c r="R156" s="243">
        <v>0</v>
      </c>
      <c r="S156" s="249">
        <v>1</v>
      </c>
      <c r="T156" s="243">
        <v>0</v>
      </c>
      <c r="U156" s="243">
        <v>0</v>
      </c>
      <c r="V156" s="242" t="s">
        <v>391</v>
      </c>
      <c r="W156" s="243">
        <v>0</v>
      </c>
      <c r="X156" s="243">
        <v>0</v>
      </c>
      <c r="Y156" s="243">
        <v>0</v>
      </c>
      <c r="Z156" s="249">
        <v>1</v>
      </c>
      <c r="AA156" s="243">
        <v>0</v>
      </c>
      <c r="AB156" s="243">
        <v>0</v>
      </c>
      <c r="AC156" s="242" t="s">
        <v>391</v>
      </c>
      <c r="AD156" s="243">
        <v>0</v>
      </c>
      <c r="AE156" s="243">
        <v>0</v>
      </c>
      <c r="AF156" s="243">
        <v>0</v>
      </c>
      <c r="AG156" s="249">
        <v>1</v>
      </c>
      <c r="AH156" s="243">
        <v>0</v>
      </c>
      <c r="AI156" s="243">
        <v>0</v>
      </c>
    </row>
    <row r="157" spans="1:35" x14ac:dyDescent="0.25">
      <c r="A157" s="242" t="s">
        <v>392</v>
      </c>
      <c r="B157" s="243">
        <v>0</v>
      </c>
      <c r="C157" s="243">
        <v>0</v>
      </c>
      <c r="D157" s="243">
        <v>0</v>
      </c>
      <c r="E157" s="249">
        <v>1</v>
      </c>
      <c r="F157" s="243">
        <v>0</v>
      </c>
      <c r="G157" s="243">
        <v>0</v>
      </c>
      <c r="H157" s="242" t="s">
        <v>392</v>
      </c>
      <c r="I157" s="243">
        <v>0</v>
      </c>
      <c r="J157" s="243">
        <v>0</v>
      </c>
      <c r="K157" s="243">
        <v>0</v>
      </c>
      <c r="L157" s="249">
        <v>1</v>
      </c>
      <c r="M157" s="243">
        <v>0</v>
      </c>
      <c r="N157" s="243">
        <v>0</v>
      </c>
      <c r="O157" s="242" t="s">
        <v>392</v>
      </c>
      <c r="P157" s="243">
        <v>0</v>
      </c>
      <c r="Q157" s="243">
        <v>0</v>
      </c>
      <c r="R157" s="243">
        <v>0</v>
      </c>
      <c r="S157" s="249">
        <v>1</v>
      </c>
      <c r="T157" s="243">
        <v>0</v>
      </c>
      <c r="U157" s="243">
        <v>0</v>
      </c>
      <c r="V157" s="242" t="s">
        <v>392</v>
      </c>
      <c r="W157" s="243">
        <v>0</v>
      </c>
      <c r="X157" s="243">
        <v>0</v>
      </c>
      <c r="Y157" s="243">
        <v>0</v>
      </c>
      <c r="Z157" s="249">
        <v>1</v>
      </c>
      <c r="AA157" s="243">
        <v>0</v>
      </c>
      <c r="AB157" s="243">
        <v>0</v>
      </c>
      <c r="AC157" s="242" t="s">
        <v>392</v>
      </c>
      <c r="AD157" s="243">
        <v>0</v>
      </c>
      <c r="AE157" s="243">
        <v>0</v>
      </c>
      <c r="AF157" s="243">
        <v>0</v>
      </c>
      <c r="AG157" s="249">
        <v>1</v>
      </c>
      <c r="AH157" s="243">
        <v>0</v>
      </c>
      <c r="AI157" s="243">
        <v>0</v>
      </c>
    </row>
    <row r="158" spans="1:35" x14ac:dyDescent="0.25">
      <c r="A158" s="242" t="s">
        <v>904</v>
      </c>
      <c r="B158" s="243">
        <v>0</v>
      </c>
      <c r="C158" s="243">
        <v>0</v>
      </c>
      <c r="D158" s="243">
        <v>0</v>
      </c>
      <c r="E158" s="249">
        <v>1</v>
      </c>
      <c r="F158" s="243">
        <v>0</v>
      </c>
      <c r="G158" s="243">
        <v>0</v>
      </c>
      <c r="H158" s="242" t="s">
        <v>904</v>
      </c>
      <c r="I158" s="243">
        <v>0</v>
      </c>
      <c r="J158" s="243">
        <v>0</v>
      </c>
      <c r="K158" s="243">
        <v>0</v>
      </c>
      <c r="L158" s="249">
        <v>1</v>
      </c>
      <c r="M158" s="243">
        <v>0</v>
      </c>
      <c r="N158" s="243">
        <v>0</v>
      </c>
      <c r="O158" s="242" t="s">
        <v>904</v>
      </c>
      <c r="P158" s="243">
        <v>0</v>
      </c>
      <c r="Q158" s="243">
        <v>0</v>
      </c>
      <c r="R158" s="243">
        <v>0</v>
      </c>
      <c r="S158" s="249">
        <v>1</v>
      </c>
      <c r="T158" s="243">
        <v>0</v>
      </c>
      <c r="U158" s="243">
        <v>0</v>
      </c>
      <c r="V158" s="242" t="s">
        <v>904</v>
      </c>
      <c r="W158" s="243">
        <v>0</v>
      </c>
      <c r="X158" s="243">
        <v>0</v>
      </c>
      <c r="Y158" s="243">
        <v>0</v>
      </c>
      <c r="Z158" s="249">
        <v>1</v>
      </c>
      <c r="AA158" s="243">
        <v>0</v>
      </c>
      <c r="AB158" s="243">
        <v>0</v>
      </c>
      <c r="AC158" s="242" t="s">
        <v>904</v>
      </c>
      <c r="AD158" s="243">
        <v>0</v>
      </c>
      <c r="AE158" s="243">
        <v>0</v>
      </c>
      <c r="AF158" s="243">
        <v>0</v>
      </c>
      <c r="AG158" s="249">
        <v>1</v>
      </c>
      <c r="AH158" s="243">
        <v>0</v>
      </c>
      <c r="AI158" s="243">
        <v>0</v>
      </c>
    </row>
    <row r="159" spans="1:35" x14ac:dyDescent="0.25">
      <c r="A159" s="242" t="s">
        <v>393</v>
      </c>
      <c r="B159" s="243">
        <v>0</v>
      </c>
      <c r="C159" s="243">
        <v>0</v>
      </c>
      <c r="D159" s="243">
        <v>0</v>
      </c>
      <c r="E159" s="249">
        <v>1</v>
      </c>
      <c r="F159" s="243">
        <v>0</v>
      </c>
      <c r="G159" s="243">
        <v>0</v>
      </c>
      <c r="H159" s="242" t="s">
        <v>393</v>
      </c>
      <c r="I159" s="243">
        <v>0</v>
      </c>
      <c r="J159" s="243">
        <v>0</v>
      </c>
      <c r="K159" s="243">
        <v>0</v>
      </c>
      <c r="L159" s="249">
        <v>1</v>
      </c>
      <c r="M159" s="243">
        <v>0</v>
      </c>
      <c r="N159" s="243">
        <v>0</v>
      </c>
      <c r="O159" s="242" t="s">
        <v>393</v>
      </c>
      <c r="P159" s="243">
        <v>0</v>
      </c>
      <c r="Q159" s="243">
        <v>0</v>
      </c>
      <c r="R159" s="243">
        <v>0</v>
      </c>
      <c r="S159" s="249">
        <v>1</v>
      </c>
      <c r="T159" s="243">
        <v>0</v>
      </c>
      <c r="U159" s="243">
        <v>0</v>
      </c>
      <c r="V159" s="242" t="s">
        <v>393</v>
      </c>
      <c r="W159" s="243">
        <v>0</v>
      </c>
      <c r="X159" s="243">
        <v>0</v>
      </c>
      <c r="Y159" s="243">
        <v>0</v>
      </c>
      <c r="Z159" s="249">
        <v>1</v>
      </c>
      <c r="AA159" s="243">
        <v>0</v>
      </c>
      <c r="AB159" s="243">
        <v>0</v>
      </c>
      <c r="AC159" s="242" t="s">
        <v>393</v>
      </c>
      <c r="AD159" s="243">
        <v>0</v>
      </c>
      <c r="AE159" s="243">
        <v>0</v>
      </c>
      <c r="AF159" s="243">
        <v>0</v>
      </c>
      <c r="AG159" s="249">
        <v>1</v>
      </c>
      <c r="AH159" s="243">
        <v>0</v>
      </c>
      <c r="AI159" s="243">
        <v>0</v>
      </c>
    </row>
    <row r="160" spans="1:35" x14ac:dyDescent="0.25">
      <c r="A160" s="242" t="s">
        <v>394</v>
      </c>
      <c r="B160" s="243">
        <v>0</v>
      </c>
      <c r="C160" s="243">
        <v>0</v>
      </c>
      <c r="D160" s="243">
        <v>0</v>
      </c>
      <c r="E160" s="249">
        <v>1</v>
      </c>
      <c r="F160" s="243">
        <v>0</v>
      </c>
      <c r="G160" s="243">
        <v>0</v>
      </c>
      <c r="H160" s="242" t="s">
        <v>394</v>
      </c>
      <c r="I160" s="243">
        <v>0</v>
      </c>
      <c r="J160" s="243">
        <v>0</v>
      </c>
      <c r="K160" s="243">
        <v>0</v>
      </c>
      <c r="L160" s="249">
        <v>1</v>
      </c>
      <c r="M160" s="243">
        <v>0</v>
      </c>
      <c r="N160" s="243">
        <v>0</v>
      </c>
      <c r="O160" s="242" t="s">
        <v>394</v>
      </c>
      <c r="P160" s="243">
        <v>0</v>
      </c>
      <c r="Q160" s="243">
        <v>0</v>
      </c>
      <c r="R160" s="243">
        <v>0</v>
      </c>
      <c r="S160" s="249">
        <v>1</v>
      </c>
      <c r="T160" s="243">
        <v>0</v>
      </c>
      <c r="U160" s="243">
        <v>0</v>
      </c>
      <c r="V160" s="242" t="s">
        <v>394</v>
      </c>
      <c r="W160" s="243">
        <v>0</v>
      </c>
      <c r="X160" s="243">
        <v>0</v>
      </c>
      <c r="Y160" s="243">
        <v>0</v>
      </c>
      <c r="Z160" s="249">
        <v>1</v>
      </c>
      <c r="AA160" s="243">
        <v>0</v>
      </c>
      <c r="AB160" s="243">
        <v>0</v>
      </c>
      <c r="AC160" s="242" t="s">
        <v>394</v>
      </c>
      <c r="AD160" s="243">
        <v>0</v>
      </c>
      <c r="AE160" s="243">
        <v>0</v>
      </c>
      <c r="AF160" s="243">
        <v>0</v>
      </c>
      <c r="AG160" s="249">
        <v>1</v>
      </c>
      <c r="AH160" s="243">
        <v>0</v>
      </c>
      <c r="AI160" s="243">
        <v>0</v>
      </c>
    </row>
    <row r="161" spans="1:35" x14ac:dyDescent="0.25">
      <c r="A161" s="242" t="s">
        <v>395</v>
      </c>
      <c r="B161" s="243">
        <v>0</v>
      </c>
      <c r="C161" s="243">
        <v>0</v>
      </c>
      <c r="D161" s="243">
        <v>0</v>
      </c>
      <c r="E161" s="249">
        <v>1</v>
      </c>
      <c r="F161" s="243">
        <v>0</v>
      </c>
      <c r="G161" s="243">
        <v>0</v>
      </c>
      <c r="H161" s="242" t="s">
        <v>395</v>
      </c>
      <c r="I161" s="243">
        <v>0</v>
      </c>
      <c r="J161" s="243">
        <v>0</v>
      </c>
      <c r="K161" s="243">
        <v>0</v>
      </c>
      <c r="L161" s="249">
        <v>1</v>
      </c>
      <c r="M161" s="243">
        <v>0</v>
      </c>
      <c r="N161" s="243">
        <v>0</v>
      </c>
      <c r="O161" s="242" t="s">
        <v>395</v>
      </c>
      <c r="P161" s="243">
        <v>0</v>
      </c>
      <c r="Q161" s="243">
        <v>0</v>
      </c>
      <c r="R161" s="243">
        <v>0</v>
      </c>
      <c r="S161" s="249">
        <v>1</v>
      </c>
      <c r="T161" s="243">
        <v>0</v>
      </c>
      <c r="U161" s="243">
        <v>0</v>
      </c>
      <c r="V161" s="242" t="s">
        <v>395</v>
      </c>
      <c r="W161" s="243">
        <v>0</v>
      </c>
      <c r="X161" s="243">
        <v>0</v>
      </c>
      <c r="Y161" s="243">
        <v>0</v>
      </c>
      <c r="Z161" s="249">
        <v>1</v>
      </c>
      <c r="AA161" s="243">
        <v>0</v>
      </c>
      <c r="AB161" s="243">
        <v>0</v>
      </c>
      <c r="AC161" s="242" t="s">
        <v>395</v>
      </c>
      <c r="AD161" s="243">
        <v>0</v>
      </c>
      <c r="AE161" s="243">
        <v>0</v>
      </c>
      <c r="AF161" s="243">
        <v>0</v>
      </c>
      <c r="AG161" s="249">
        <v>1</v>
      </c>
      <c r="AH161" s="243">
        <v>0</v>
      </c>
      <c r="AI161" s="243">
        <v>0</v>
      </c>
    </row>
    <row r="162" spans="1:35" x14ac:dyDescent="0.25">
      <c r="A162" s="242" t="s">
        <v>244</v>
      </c>
      <c r="B162" s="243">
        <v>0</v>
      </c>
      <c r="C162" s="243">
        <v>0</v>
      </c>
      <c r="D162" s="243">
        <v>0</v>
      </c>
      <c r="E162" s="249">
        <v>1</v>
      </c>
      <c r="F162" s="243">
        <v>0</v>
      </c>
      <c r="G162" s="243">
        <v>0</v>
      </c>
      <c r="H162" s="242" t="s">
        <v>244</v>
      </c>
      <c r="I162" s="243">
        <v>0</v>
      </c>
      <c r="J162" s="243">
        <v>0</v>
      </c>
      <c r="K162" s="243">
        <v>0</v>
      </c>
      <c r="L162" s="249">
        <v>1</v>
      </c>
      <c r="M162" s="243">
        <v>0</v>
      </c>
      <c r="N162" s="243">
        <v>0</v>
      </c>
      <c r="O162" s="242" t="s">
        <v>244</v>
      </c>
      <c r="P162" s="243">
        <v>0</v>
      </c>
      <c r="Q162" s="243">
        <v>0</v>
      </c>
      <c r="R162" s="243">
        <v>0</v>
      </c>
      <c r="S162" s="249">
        <v>1</v>
      </c>
      <c r="T162" s="243">
        <v>0</v>
      </c>
      <c r="U162" s="243">
        <v>0</v>
      </c>
      <c r="V162" s="242" t="s">
        <v>244</v>
      </c>
      <c r="W162" s="243">
        <v>0</v>
      </c>
      <c r="X162" s="243">
        <v>0</v>
      </c>
      <c r="Y162" s="243">
        <v>0</v>
      </c>
      <c r="Z162" s="249">
        <v>1</v>
      </c>
      <c r="AA162" s="243">
        <v>0</v>
      </c>
      <c r="AB162" s="243">
        <v>0</v>
      </c>
      <c r="AC162" s="242" t="s">
        <v>244</v>
      </c>
      <c r="AD162" s="243">
        <v>0</v>
      </c>
      <c r="AE162" s="243">
        <v>0</v>
      </c>
      <c r="AF162" s="243">
        <v>0</v>
      </c>
      <c r="AG162" s="249">
        <v>1</v>
      </c>
      <c r="AH162" s="243">
        <v>0</v>
      </c>
      <c r="AI162" s="243">
        <v>0</v>
      </c>
    </row>
    <row r="163" spans="1:35" x14ac:dyDescent="0.25">
      <c r="A163" s="242" t="s">
        <v>396</v>
      </c>
      <c r="B163" s="243">
        <v>0</v>
      </c>
      <c r="C163" s="243">
        <v>0</v>
      </c>
      <c r="D163" s="243">
        <v>0</v>
      </c>
      <c r="E163" s="249">
        <v>1</v>
      </c>
      <c r="F163" s="243">
        <v>0</v>
      </c>
      <c r="G163" s="243">
        <v>0</v>
      </c>
      <c r="H163" s="242" t="s">
        <v>396</v>
      </c>
      <c r="I163" s="243">
        <v>0</v>
      </c>
      <c r="J163" s="243">
        <v>0</v>
      </c>
      <c r="K163" s="243">
        <v>0</v>
      </c>
      <c r="L163" s="249">
        <v>1</v>
      </c>
      <c r="M163" s="243">
        <v>0</v>
      </c>
      <c r="N163" s="243">
        <v>0</v>
      </c>
      <c r="O163" s="242" t="s">
        <v>396</v>
      </c>
      <c r="P163" s="243">
        <v>0</v>
      </c>
      <c r="Q163" s="243">
        <v>0</v>
      </c>
      <c r="R163" s="243">
        <v>0</v>
      </c>
      <c r="S163" s="249">
        <v>1</v>
      </c>
      <c r="T163" s="243">
        <v>0</v>
      </c>
      <c r="U163" s="243">
        <v>0</v>
      </c>
      <c r="V163" s="242" t="s">
        <v>396</v>
      </c>
      <c r="W163" s="243">
        <v>0</v>
      </c>
      <c r="X163" s="243">
        <v>0</v>
      </c>
      <c r="Y163" s="243">
        <v>0</v>
      </c>
      <c r="Z163" s="249">
        <v>1</v>
      </c>
      <c r="AA163" s="243">
        <v>0</v>
      </c>
      <c r="AB163" s="243">
        <v>0</v>
      </c>
      <c r="AC163" s="242" t="s">
        <v>396</v>
      </c>
      <c r="AD163" s="243">
        <v>0</v>
      </c>
      <c r="AE163" s="243">
        <v>0</v>
      </c>
      <c r="AF163" s="243">
        <v>0</v>
      </c>
      <c r="AG163" s="249">
        <v>1</v>
      </c>
      <c r="AH163" s="243">
        <v>0</v>
      </c>
      <c r="AI163" s="243">
        <v>0</v>
      </c>
    </row>
    <row r="164" spans="1:35" x14ac:dyDescent="0.25">
      <c r="A164" s="242" t="s">
        <v>257</v>
      </c>
      <c r="B164" s="243">
        <v>0</v>
      </c>
      <c r="C164" s="243">
        <v>0</v>
      </c>
      <c r="D164" s="243">
        <v>0</v>
      </c>
      <c r="E164" s="249">
        <v>1</v>
      </c>
      <c r="F164" s="243">
        <v>0</v>
      </c>
      <c r="G164" s="243">
        <v>0</v>
      </c>
      <c r="H164" s="242" t="s">
        <v>257</v>
      </c>
      <c r="I164" s="243">
        <v>0</v>
      </c>
      <c r="J164" s="243">
        <v>0</v>
      </c>
      <c r="K164" s="243">
        <v>0</v>
      </c>
      <c r="L164" s="249">
        <v>1</v>
      </c>
      <c r="M164" s="243">
        <v>0</v>
      </c>
      <c r="N164" s="243">
        <v>0</v>
      </c>
      <c r="O164" s="242" t="s">
        <v>257</v>
      </c>
      <c r="P164" s="243">
        <v>0</v>
      </c>
      <c r="Q164" s="243">
        <v>0</v>
      </c>
      <c r="R164" s="243">
        <v>0</v>
      </c>
      <c r="S164" s="249">
        <v>1</v>
      </c>
      <c r="T164" s="243">
        <v>0</v>
      </c>
      <c r="U164" s="243">
        <v>0</v>
      </c>
      <c r="V164" s="242" t="s">
        <v>257</v>
      </c>
      <c r="W164" s="243">
        <v>0</v>
      </c>
      <c r="X164" s="243">
        <v>0</v>
      </c>
      <c r="Y164" s="243">
        <v>0</v>
      </c>
      <c r="Z164" s="249">
        <v>1</v>
      </c>
      <c r="AA164" s="243">
        <v>0</v>
      </c>
      <c r="AB164" s="243">
        <v>0</v>
      </c>
      <c r="AC164" s="242" t="s">
        <v>257</v>
      </c>
      <c r="AD164" s="243">
        <v>0</v>
      </c>
      <c r="AE164" s="243">
        <v>0</v>
      </c>
      <c r="AF164" s="243">
        <v>0</v>
      </c>
      <c r="AG164" s="249">
        <v>1</v>
      </c>
      <c r="AH164" s="243">
        <v>0</v>
      </c>
      <c r="AI164" s="243">
        <v>0</v>
      </c>
    </row>
    <row r="165" spans="1:35" ht="25" x14ac:dyDescent="0.25">
      <c r="A165" s="242" t="s">
        <v>399</v>
      </c>
      <c r="B165" s="243">
        <v>0</v>
      </c>
      <c r="C165" s="243">
        <v>0</v>
      </c>
      <c r="D165" s="243">
        <v>0</v>
      </c>
      <c r="E165" s="249">
        <v>1</v>
      </c>
      <c r="F165" s="243">
        <v>0</v>
      </c>
      <c r="G165" s="243">
        <v>0</v>
      </c>
      <c r="H165" s="242" t="s">
        <v>399</v>
      </c>
      <c r="I165" s="243">
        <v>0</v>
      </c>
      <c r="J165" s="243">
        <v>0</v>
      </c>
      <c r="K165" s="243">
        <v>0</v>
      </c>
      <c r="L165" s="249">
        <v>1</v>
      </c>
      <c r="M165" s="243">
        <v>0</v>
      </c>
      <c r="N165" s="243">
        <v>0</v>
      </c>
      <c r="O165" s="242" t="s">
        <v>399</v>
      </c>
      <c r="P165" s="243">
        <v>0</v>
      </c>
      <c r="Q165" s="243">
        <v>0</v>
      </c>
      <c r="R165" s="243">
        <v>0</v>
      </c>
      <c r="S165" s="249">
        <v>1</v>
      </c>
      <c r="T165" s="243">
        <v>0</v>
      </c>
      <c r="U165" s="243">
        <v>0</v>
      </c>
      <c r="V165" s="242" t="s">
        <v>399</v>
      </c>
      <c r="W165" s="243">
        <v>0</v>
      </c>
      <c r="X165" s="243">
        <v>0</v>
      </c>
      <c r="Y165" s="243">
        <v>0</v>
      </c>
      <c r="Z165" s="249">
        <v>1</v>
      </c>
      <c r="AA165" s="243">
        <v>0</v>
      </c>
      <c r="AB165" s="243">
        <v>0</v>
      </c>
      <c r="AC165" s="242" t="s">
        <v>399</v>
      </c>
      <c r="AD165" s="243">
        <v>0</v>
      </c>
      <c r="AE165" s="243">
        <v>0</v>
      </c>
      <c r="AF165" s="243">
        <v>0</v>
      </c>
      <c r="AG165" s="249">
        <v>1</v>
      </c>
      <c r="AH165" s="243">
        <v>0</v>
      </c>
      <c r="AI165" s="243">
        <v>0</v>
      </c>
    </row>
    <row r="166" spans="1:35" x14ac:dyDescent="0.25">
      <c r="A166" s="242" t="s">
        <v>400</v>
      </c>
      <c r="B166" s="243">
        <v>0</v>
      </c>
      <c r="C166" s="243">
        <v>0</v>
      </c>
      <c r="D166" s="243">
        <v>0</v>
      </c>
      <c r="E166" s="249">
        <v>1</v>
      </c>
      <c r="F166" s="243">
        <v>0</v>
      </c>
      <c r="G166" s="243">
        <v>0</v>
      </c>
      <c r="H166" s="242" t="s">
        <v>400</v>
      </c>
      <c r="I166" s="243">
        <v>0</v>
      </c>
      <c r="J166" s="243">
        <v>0</v>
      </c>
      <c r="K166" s="243">
        <v>0</v>
      </c>
      <c r="L166" s="249">
        <v>1</v>
      </c>
      <c r="M166" s="243">
        <v>0</v>
      </c>
      <c r="N166" s="243">
        <v>0</v>
      </c>
      <c r="O166" s="242" t="s">
        <v>400</v>
      </c>
      <c r="P166" s="243">
        <v>0</v>
      </c>
      <c r="Q166" s="243">
        <v>0</v>
      </c>
      <c r="R166" s="243">
        <v>0</v>
      </c>
      <c r="S166" s="249">
        <v>1</v>
      </c>
      <c r="T166" s="243">
        <v>0</v>
      </c>
      <c r="U166" s="243">
        <v>0</v>
      </c>
      <c r="V166" s="242" t="s">
        <v>400</v>
      </c>
      <c r="W166" s="243">
        <v>0</v>
      </c>
      <c r="X166" s="243">
        <v>0</v>
      </c>
      <c r="Y166" s="243">
        <v>0</v>
      </c>
      <c r="Z166" s="249">
        <v>1</v>
      </c>
      <c r="AA166" s="243">
        <v>0</v>
      </c>
      <c r="AB166" s="243">
        <v>0</v>
      </c>
      <c r="AC166" s="242" t="s">
        <v>400</v>
      </c>
      <c r="AD166" s="243">
        <v>0</v>
      </c>
      <c r="AE166" s="243">
        <v>0</v>
      </c>
      <c r="AF166" s="243">
        <v>0</v>
      </c>
      <c r="AG166" s="249">
        <v>1</v>
      </c>
      <c r="AH166" s="243">
        <v>0</v>
      </c>
      <c r="AI166" s="243">
        <v>0</v>
      </c>
    </row>
    <row r="167" spans="1:35" x14ac:dyDescent="0.25">
      <c r="A167" s="242" t="s">
        <v>401</v>
      </c>
      <c r="B167" s="243">
        <v>0</v>
      </c>
      <c r="C167" s="243">
        <v>0</v>
      </c>
      <c r="D167" s="243">
        <v>0</v>
      </c>
      <c r="E167" s="249">
        <v>1</v>
      </c>
      <c r="F167" s="243">
        <v>0</v>
      </c>
      <c r="G167" s="243">
        <v>0</v>
      </c>
      <c r="H167" s="242" t="s">
        <v>401</v>
      </c>
      <c r="I167" s="243">
        <v>0</v>
      </c>
      <c r="J167" s="243">
        <v>0</v>
      </c>
      <c r="K167" s="243">
        <v>0</v>
      </c>
      <c r="L167" s="249">
        <v>1</v>
      </c>
      <c r="M167" s="243">
        <v>0</v>
      </c>
      <c r="N167" s="243">
        <v>0</v>
      </c>
      <c r="O167" s="242" t="s">
        <v>401</v>
      </c>
      <c r="P167" s="243">
        <v>0</v>
      </c>
      <c r="Q167" s="243">
        <v>0</v>
      </c>
      <c r="R167" s="243">
        <v>0</v>
      </c>
      <c r="S167" s="249">
        <v>1</v>
      </c>
      <c r="T167" s="243">
        <v>0</v>
      </c>
      <c r="U167" s="243">
        <v>0</v>
      </c>
      <c r="V167" s="242" t="s">
        <v>401</v>
      </c>
      <c r="W167" s="243">
        <v>0</v>
      </c>
      <c r="X167" s="243">
        <v>0</v>
      </c>
      <c r="Y167" s="243">
        <v>0</v>
      </c>
      <c r="Z167" s="249">
        <v>1</v>
      </c>
      <c r="AA167" s="243">
        <v>0</v>
      </c>
      <c r="AB167" s="243">
        <v>0</v>
      </c>
      <c r="AC167" s="242" t="s">
        <v>401</v>
      </c>
      <c r="AD167" s="243">
        <v>0</v>
      </c>
      <c r="AE167" s="243">
        <v>0</v>
      </c>
      <c r="AF167" s="243">
        <v>0</v>
      </c>
      <c r="AG167" s="249">
        <v>1</v>
      </c>
      <c r="AH167" s="243">
        <v>0</v>
      </c>
      <c r="AI167" s="243">
        <v>0</v>
      </c>
    </row>
    <row r="168" spans="1:35" x14ac:dyDescent="0.25">
      <c r="A168" s="242" t="s">
        <v>402</v>
      </c>
      <c r="B168" s="243">
        <v>0</v>
      </c>
      <c r="C168" s="243">
        <v>0</v>
      </c>
      <c r="D168" s="243">
        <v>0</v>
      </c>
      <c r="E168" s="249">
        <v>1</v>
      </c>
      <c r="F168" s="243">
        <v>0</v>
      </c>
      <c r="G168" s="243">
        <v>0</v>
      </c>
      <c r="H168" s="242" t="s">
        <v>402</v>
      </c>
      <c r="I168" s="243">
        <v>0</v>
      </c>
      <c r="J168" s="243">
        <v>0</v>
      </c>
      <c r="K168" s="243">
        <v>0</v>
      </c>
      <c r="L168" s="249">
        <v>1</v>
      </c>
      <c r="M168" s="243">
        <v>0</v>
      </c>
      <c r="N168" s="243">
        <v>0</v>
      </c>
      <c r="O168" s="242" t="s">
        <v>402</v>
      </c>
      <c r="P168" s="243">
        <v>0</v>
      </c>
      <c r="Q168" s="243">
        <v>0</v>
      </c>
      <c r="R168" s="243">
        <v>0</v>
      </c>
      <c r="S168" s="249">
        <v>1</v>
      </c>
      <c r="T168" s="243">
        <v>0</v>
      </c>
      <c r="U168" s="243">
        <v>0</v>
      </c>
      <c r="V168" s="242" t="s">
        <v>402</v>
      </c>
      <c r="W168" s="243">
        <v>0</v>
      </c>
      <c r="X168" s="243">
        <v>0</v>
      </c>
      <c r="Y168" s="243">
        <v>0</v>
      </c>
      <c r="Z168" s="249">
        <v>1</v>
      </c>
      <c r="AA168" s="243">
        <v>0</v>
      </c>
      <c r="AB168" s="243">
        <v>0</v>
      </c>
      <c r="AC168" s="242" t="s">
        <v>402</v>
      </c>
      <c r="AD168" s="243">
        <v>0</v>
      </c>
      <c r="AE168" s="243">
        <v>0</v>
      </c>
      <c r="AF168" s="243">
        <v>0</v>
      </c>
      <c r="AG168" s="249">
        <v>1</v>
      </c>
      <c r="AH168" s="243">
        <v>0</v>
      </c>
      <c r="AI168" s="243">
        <v>0</v>
      </c>
    </row>
    <row r="169" spans="1:35" x14ac:dyDescent="0.25">
      <c r="A169" s="242" t="s">
        <v>403</v>
      </c>
      <c r="B169" s="243">
        <v>0</v>
      </c>
      <c r="C169" s="243">
        <v>0</v>
      </c>
      <c r="D169" s="243">
        <v>0</v>
      </c>
      <c r="E169" s="249">
        <v>1</v>
      </c>
      <c r="F169" s="243">
        <v>0</v>
      </c>
      <c r="G169" s="243">
        <v>0</v>
      </c>
      <c r="H169" s="242" t="s">
        <v>403</v>
      </c>
      <c r="I169" s="243">
        <v>0</v>
      </c>
      <c r="J169" s="243">
        <v>0</v>
      </c>
      <c r="K169" s="243">
        <v>0</v>
      </c>
      <c r="L169" s="249">
        <v>1</v>
      </c>
      <c r="M169" s="243">
        <v>0</v>
      </c>
      <c r="N169" s="243">
        <v>0</v>
      </c>
      <c r="O169" s="242" t="s">
        <v>403</v>
      </c>
      <c r="P169" s="243">
        <v>0</v>
      </c>
      <c r="Q169" s="243">
        <v>0</v>
      </c>
      <c r="R169" s="243">
        <v>0</v>
      </c>
      <c r="S169" s="249">
        <v>1</v>
      </c>
      <c r="T169" s="243">
        <v>0</v>
      </c>
      <c r="U169" s="243">
        <v>0</v>
      </c>
      <c r="V169" s="242" t="s">
        <v>403</v>
      </c>
      <c r="W169" s="243">
        <v>0</v>
      </c>
      <c r="X169" s="243">
        <v>0</v>
      </c>
      <c r="Y169" s="243">
        <v>0</v>
      </c>
      <c r="Z169" s="249">
        <v>1</v>
      </c>
      <c r="AA169" s="243">
        <v>0</v>
      </c>
      <c r="AB169" s="243">
        <v>0</v>
      </c>
      <c r="AC169" s="242" t="s">
        <v>403</v>
      </c>
      <c r="AD169" s="243">
        <v>0</v>
      </c>
      <c r="AE169" s="243">
        <v>0</v>
      </c>
      <c r="AF169" s="243">
        <v>0</v>
      </c>
      <c r="AG169" s="249">
        <v>1</v>
      </c>
      <c r="AH169" s="243">
        <v>0</v>
      </c>
      <c r="AI169" s="243">
        <v>0</v>
      </c>
    </row>
    <row r="170" spans="1:35" x14ac:dyDescent="0.25">
      <c r="A170" s="242" t="s">
        <v>404</v>
      </c>
      <c r="B170" s="243">
        <v>0</v>
      </c>
      <c r="C170" s="243">
        <v>0</v>
      </c>
      <c r="D170" s="243">
        <v>0</v>
      </c>
      <c r="E170" s="249">
        <v>1</v>
      </c>
      <c r="F170" s="243">
        <v>0</v>
      </c>
      <c r="G170" s="243">
        <v>0</v>
      </c>
      <c r="H170" s="242" t="s">
        <v>404</v>
      </c>
      <c r="I170" s="243">
        <v>0</v>
      </c>
      <c r="J170" s="243">
        <v>0</v>
      </c>
      <c r="K170" s="243">
        <v>0</v>
      </c>
      <c r="L170" s="249">
        <v>1</v>
      </c>
      <c r="M170" s="243">
        <v>0</v>
      </c>
      <c r="N170" s="243">
        <v>0</v>
      </c>
      <c r="O170" s="242" t="s">
        <v>404</v>
      </c>
      <c r="P170" s="243">
        <v>0</v>
      </c>
      <c r="Q170" s="243">
        <v>0</v>
      </c>
      <c r="R170" s="243">
        <v>0</v>
      </c>
      <c r="S170" s="249">
        <v>1</v>
      </c>
      <c r="T170" s="243">
        <v>0</v>
      </c>
      <c r="U170" s="243">
        <v>0</v>
      </c>
      <c r="V170" s="242" t="s">
        <v>404</v>
      </c>
      <c r="W170" s="243">
        <v>0</v>
      </c>
      <c r="X170" s="243">
        <v>0</v>
      </c>
      <c r="Y170" s="243">
        <v>0</v>
      </c>
      <c r="Z170" s="249">
        <v>1</v>
      </c>
      <c r="AA170" s="243">
        <v>0</v>
      </c>
      <c r="AB170" s="243">
        <v>0</v>
      </c>
      <c r="AC170" s="242" t="s">
        <v>404</v>
      </c>
      <c r="AD170" s="243">
        <v>0</v>
      </c>
      <c r="AE170" s="243">
        <v>0</v>
      </c>
      <c r="AF170" s="243">
        <v>0</v>
      </c>
      <c r="AG170" s="249">
        <v>1</v>
      </c>
      <c r="AH170" s="243">
        <v>0</v>
      </c>
      <c r="AI170" s="243">
        <v>0</v>
      </c>
    </row>
    <row r="171" spans="1:35" x14ac:dyDescent="0.25">
      <c r="A171" s="242" t="s">
        <v>405</v>
      </c>
      <c r="B171" s="243">
        <v>0</v>
      </c>
      <c r="C171" s="243">
        <v>0</v>
      </c>
      <c r="D171" s="243">
        <v>0</v>
      </c>
      <c r="E171" s="249">
        <v>1</v>
      </c>
      <c r="F171" s="243">
        <v>0</v>
      </c>
      <c r="G171" s="243">
        <v>0</v>
      </c>
      <c r="H171" s="242" t="s">
        <v>405</v>
      </c>
      <c r="I171" s="243">
        <v>0</v>
      </c>
      <c r="J171" s="243">
        <v>0</v>
      </c>
      <c r="K171" s="243">
        <v>0</v>
      </c>
      <c r="L171" s="249">
        <v>1</v>
      </c>
      <c r="M171" s="243">
        <v>0</v>
      </c>
      <c r="N171" s="243">
        <v>0</v>
      </c>
      <c r="O171" s="242" t="s">
        <v>405</v>
      </c>
      <c r="P171" s="243">
        <v>0</v>
      </c>
      <c r="Q171" s="243">
        <v>0</v>
      </c>
      <c r="R171" s="243">
        <v>0</v>
      </c>
      <c r="S171" s="249">
        <v>1</v>
      </c>
      <c r="T171" s="243">
        <v>0</v>
      </c>
      <c r="U171" s="243">
        <v>0</v>
      </c>
      <c r="V171" s="242" t="s">
        <v>405</v>
      </c>
      <c r="W171" s="243">
        <v>0</v>
      </c>
      <c r="X171" s="243">
        <v>0</v>
      </c>
      <c r="Y171" s="243">
        <v>0</v>
      </c>
      <c r="Z171" s="249">
        <v>1</v>
      </c>
      <c r="AA171" s="243">
        <v>0</v>
      </c>
      <c r="AB171" s="243">
        <v>0</v>
      </c>
      <c r="AC171" s="242" t="s">
        <v>405</v>
      </c>
      <c r="AD171" s="243">
        <v>0</v>
      </c>
      <c r="AE171" s="243">
        <v>0</v>
      </c>
      <c r="AF171" s="243">
        <v>0</v>
      </c>
      <c r="AG171" s="249">
        <v>1</v>
      </c>
      <c r="AH171" s="243">
        <v>0</v>
      </c>
      <c r="AI171" s="243">
        <v>0</v>
      </c>
    </row>
    <row r="172" spans="1:35" x14ac:dyDescent="0.25">
      <c r="A172" s="242" t="s">
        <v>472</v>
      </c>
      <c r="B172" s="243">
        <v>0</v>
      </c>
      <c r="C172" s="243">
        <v>0</v>
      </c>
      <c r="D172" s="243">
        <v>0</v>
      </c>
      <c r="E172" s="249">
        <v>1</v>
      </c>
      <c r="F172" s="243">
        <v>0</v>
      </c>
      <c r="G172" s="243">
        <v>0</v>
      </c>
      <c r="H172" s="242" t="s">
        <v>472</v>
      </c>
      <c r="I172" s="243">
        <v>0</v>
      </c>
      <c r="J172" s="243">
        <v>0</v>
      </c>
      <c r="K172" s="243">
        <v>0</v>
      </c>
      <c r="L172" s="249">
        <v>1</v>
      </c>
      <c r="M172" s="243">
        <v>0</v>
      </c>
      <c r="N172" s="243">
        <v>0</v>
      </c>
      <c r="O172" s="242" t="s">
        <v>472</v>
      </c>
      <c r="P172" s="243">
        <v>0</v>
      </c>
      <c r="Q172" s="243">
        <v>0</v>
      </c>
      <c r="R172" s="243">
        <v>0</v>
      </c>
      <c r="S172" s="249">
        <v>1</v>
      </c>
      <c r="T172" s="243">
        <v>0</v>
      </c>
      <c r="U172" s="243">
        <v>0</v>
      </c>
      <c r="V172" s="242" t="s">
        <v>472</v>
      </c>
      <c r="W172" s="243">
        <v>0</v>
      </c>
      <c r="X172" s="243">
        <v>0</v>
      </c>
      <c r="Y172" s="243">
        <v>0</v>
      </c>
      <c r="Z172" s="249">
        <v>1</v>
      </c>
      <c r="AA172" s="243">
        <v>0</v>
      </c>
      <c r="AB172" s="243">
        <v>0</v>
      </c>
      <c r="AC172" s="242" t="s">
        <v>472</v>
      </c>
      <c r="AD172" s="243">
        <v>0</v>
      </c>
      <c r="AE172" s="243">
        <v>0</v>
      </c>
      <c r="AF172" s="243">
        <v>0</v>
      </c>
      <c r="AG172" s="249">
        <v>1</v>
      </c>
      <c r="AH172" s="243">
        <v>0</v>
      </c>
      <c r="AI172" s="243">
        <v>0</v>
      </c>
    </row>
    <row r="173" spans="1:35" x14ac:dyDescent="0.25">
      <c r="A173" s="242" t="s">
        <v>680</v>
      </c>
      <c r="B173" s="243">
        <v>0</v>
      </c>
      <c r="C173" s="243">
        <v>0</v>
      </c>
      <c r="D173" s="243">
        <v>0</v>
      </c>
      <c r="E173" s="249">
        <v>1</v>
      </c>
      <c r="F173" s="243">
        <v>0</v>
      </c>
      <c r="G173" s="243">
        <v>0</v>
      </c>
      <c r="H173" s="242" t="s">
        <v>680</v>
      </c>
      <c r="I173" s="243">
        <v>0</v>
      </c>
      <c r="J173" s="243">
        <v>0</v>
      </c>
      <c r="K173" s="243">
        <v>0</v>
      </c>
      <c r="L173" s="249">
        <v>1</v>
      </c>
      <c r="M173" s="243">
        <v>0</v>
      </c>
      <c r="N173" s="243">
        <v>0</v>
      </c>
      <c r="O173" s="242" t="s">
        <v>680</v>
      </c>
      <c r="P173" s="243">
        <v>0</v>
      </c>
      <c r="Q173" s="243">
        <v>0</v>
      </c>
      <c r="R173" s="243">
        <v>0</v>
      </c>
      <c r="S173" s="249">
        <v>1</v>
      </c>
      <c r="T173" s="243">
        <v>0</v>
      </c>
      <c r="U173" s="243">
        <v>0</v>
      </c>
      <c r="V173" s="242" t="s">
        <v>680</v>
      </c>
      <c r="W173" s="243">
        <v>0</v>
      </c>
      <c r="X173" s="243">
        <v>0</v>
      </c>
      <c r="Y173" s="243">
        <v>0</v>
      </c>
      <c r="Z173" s="249">
        <v>1</v>
      </c>
      <c r="AA173" s="243">
        <v>0</v>
      </c>
      <c r="AB173" s="243">
        <v>0</v>
      </c>
      <c r="AC173" s="242" t="s">
        <v>680</v>
      </c>
      <c r="AD173" s="243">
        <v>0</v>
      </c>
      <c r="AE173" s="243">
        <v>0</v>
      </c>
      <c r="AF173" s="243">
        <v>0</v>
      </c>
      <c r="AG173" s="249">
        <v>1</v>
      </c>
      <c r="AH173" s="243">
        <v>0</v>
      </c>
      <c r="AI173" s="243">
        <v>0</v>
      </c>
    </row>
    <row r="174" spans="1:35" x14ac:dyDescent="0.25">
      <c r="A174" s="242" t="s">
        <v>406</v>
      </c>
      <c r="B174" s="243">
        <v>0</v>
      </c>
      <c r="C174" s="243">
        <v>0</v>
      </c>
      <c r="D174" s="243">
        <v>0</v>
      </c>
      <c r="E174" s="249">
        <v>1</v>
      </c>
      <c r="F174" s="243">
        <v>0</v>
      </c>
      <c r="G174" s="243">
        <v>0</v>
      </c>
      <c r="H174" s="242" t="s">
        <v>406</v>
      </c>
      <c r="I174" s="243">
        <v>0</v>
      </c>
      <c r="J174" s="243">
        <v>0</v>
      </c>
      <c r="K174" s="243">
        <v>0</v>
      </c>
      <c r="L174" s="249">
        <v>1</v>
      </c>
      <c r="M174" s="243">
        <v>0</v>
      </c>
      <c r="N174" s="243">
        <v>0</v>
      </c>
      <c r="O174" s="242" t="s">
        <v>406</v>
      </c>
      <c r="P174" s="243">
        <v>0</v>
      </c>
      <c r="Q174" s="243">
        <v>0</v>
      </c>
      <c r="R174" s="243">
        <v>0</v>
      </c>
      <c r="S174" s="249">
        <v>1</v>
      </c>
      <c r="T174" s="243">
        <v>0</v>
      </c>
      <c r="U174" s="243">
        <v>0</v>
      </c>
      <c r="V174" s="242" t="s">
        <v>406</v>
      </c>
      <c r="W174" s="243">
        <v>0</v>
      </c>
      <c r="X174" s="243">
        <v>0</v>
      </c>
      <c r="Y174" s="243">
        <v>0</v>
      </c>
      <c r="Z174" s="249">
        <v>1</v>
      </c>
      <c r="AA174" s="243">
        <v>0</v>
      </c>
      <c r="AB174" s="243">
        <v>0</v>
      </c>
      <c r="AC174" s="242" t="s">
        <v>406</v>
      </c>
      <c r="AD174" s="243">
        <v>0</v>
      </c>
      <c r="AE174" s="243">
        <v>0</v>
      </c>
      <c r="AF174" s="243">
        <v>0</v>
      </c>
      <c r="AG174" s="249">
        <v>1</v>
      </c>
      <c r="AH174" s="243">
        <v>0</v>
      </c>
      <c r="AI174" s="243">
        <v>0</v>
      </c>
    </row>
    <row r="175" spans="1:35" x14ac:dyDescent="0.25">
      <c r="A175" s="242" t="s">
        <v>407</v>
      </c>
      <c r="B175" s="243">
        <v>0</v>
      </c>
      <c r="C175" s="243">
        <v>0</v>
      </c>
      <c r="D175" s="243">
        <v>0</v>
      </c>
      <c r="E175" s="249">
        <v>1</v>
      </c>
      <c r="F175" s="243">
        <v>0</v>
      </c>
      <c r="G175" s="243">
        <v>0</v>
      </c>
      <c r="H175" s="242" t="s">
        <v>407</v>
      </c>
      <c r="I175" s="243">
        <v>0</v>
      </c>
      <c r="J175" s="243">
        <v>0</v>
      </c>
      <c r="K175" s="243">
        <v>0</v>
      </c>
      <c r="L175" s="249">
        <v>1</v>
      </c>
      <c r="M175" s="243">
        <v>0</v>
      </c>
      <c r="N175" s="243">
        <v>0</v>
      </c>
      <c r="O175" s="242" t="s">
        <v>407</v>
      </c>
      <c r="P175" s="243">
        <v>0</v>
      </c>
      <c r="Q175" s="243">
        <v>0</v>
      </c>
      <c r="R175" s="243">
        <v>0</v>
      </c>
      <c r="S175" s="249">
        <v>1</v>
      </c>
      <c r="T175" s="243">
        <v>0</v>
      </c>
      <c r="U175" s="243">
        <v>0</v>
      </c>
      <c r="V175" s="242" t="s">
        <v>407</v>
      </c>
      <c r="W175" s="243">
        <v>0</v>
      </c>
      <c r="X175" s="243">
        <v>0</v>
      </c>
      <c r="Y175" s="243">
        <v>0</v>
      </c>
      <c r="Z175" s="249">
        <v>1</v>
      </c>
      <c r="AA175" s="243">
        <v>0</v>
      </c>
      <c r="AB175" s="243">
        <v>0</v>
      </c>
      <c r="AC175" s="242" t="s">
        <v>407</v>
      </c>
      <c r="AD175" s="243">
        <v>0</v>
      </c>
      <c r="AE175" s="243">
        <v>0</v>
      </c>
      <c r="AF175" s="243">
        <v>0</v>
      </c>
      <c r="AG175" s="249">
        <v>1</v>
      </c>
      <c r="AH175" s="243">
        <v>0</v>
      </c>
      <c r="AI175" s="243">
        <v>0</v>
      </c>
    </row>
    <row r="176" spans="1:35" x14ac:dyDescent="0.25">
      <c r="A176" s="242" t="s">
        <v>913</v>
      </c>
      <c r="B176" s="243">
        <v>0</v>
      </c>
      <c r="C176" s="243">
        <v>0</v>
      </c>
      <c r="D176" s="243">
        <v>0</v>
      </c>
      <c r="E176" s="249">
        <v>1</v>
      </c>
      <c r="F176" s="243">
        <v>0</v>
      </c>
      <c r="G176" s="243">
        <v>0</v>
      </c>
      <c r="H176" s="242" t="s">
        <v>913</v>
      </c>
      <c r="I176" s="243">
        <v>0</v>
      </c>
      <c r="J176" s="243">
        <v>0</v>
      </c>
      <c r="K176" s="243">
        <v>0</v>
      </c>
      <c r="L176" s="249">
        <v>1</v>
      </c>
      <c r="M176" s="243">
        <v>0</v>
      </c>
      <c r="N176" s="243">
        <v>0</v>
      </c>
      <c r="O176" s="242" t="s">
        <v>913</v>
      </c>
      <c r="P176" s="243">
        <v>0</v>
      </c>
      <c r="Q176" s="243">
        <v>0</v>
      </c>
      <c r="R176" s="243">
        <v>0</v>
      </c>
      <c r="S176" s="249">
        <v>1</v>
      </c>
      <c r="T176" s="243">
        <v>0</v>
      </c>
      <c r="U176" s="243">
        <v>0</v>
      </c>
      <c r="V176" s="242" t="s">
        <v>913</v>
      </c>
      <c r="W176" s="243">
        <v>0</v>
      </c>
      <c r="X176" s="243">
        <v>0</v>
      </c>
      <c r="Y176" s="243">
        <v>0</v>
      </c>
      <c r="Z176" s="249">
        <v>1</v>
      </c>
      <c r="AA176" s="243">
        <v>0</v>
      </c>
      <c r="AB176" s="243">
        <v>0</v>
      </c>
      <c r="AC176" s="242" t="s">
        <v>913</v>
      </c>
      <c r="AD176" s="243">
        <v>0</v>
      </c>
      <c r="AE176" s="243">
        <v>0</v>
      </c>
      <c r="AF176" s="243">
        <v>0</v>
      </c>
      <c r="AG176" s="249">
        <v>1</v>
      </c>
      <c r="AH176" s="243">
        <v>0</v>
      </c>
      <c r="AI176" s="243">
        <v>0</v>
      </c>
    </row>
    <row r="177" spans="1:35" x14ac:dyDescent="0.25">
      <c r="A177" s="242" t="s">
        <v>914</v>
      </c>
      <c r="B177" s="243">
        <v>0</v>
      </c>
      <c r="C177" s="243">
        <v>0</v>
      </c>
      <c r="D177" s="243">
        <v>0</v>
      </c>
      <c r="E177" s="249">
        <v>1</v>
      </c>
      <c r="F177" s="243">
        <v>0</v>
      </c>
      <c r="G177" s="243">
        <v>0</v>
      </c>
      <c r="H177" s="242" t="s">
        <v>914</v>
      </c>
      <c r="I177" s="243">
        <v>0</v>
      </c>
      <c r="J177" s="243">
        <v>0</v>
      </c>
      <c r="K177" s="243">
        <v>0</v>
      </c>
      <c r="L177" s="249">
        <v>1</v>
      </c>
      <c r="M177" s="243">
        <v>0</v>
      </c>
      <c r="N177" s="243">
        <v>0</v>
      </c>
      <c r="O177" s="242" t="s">
        <v>914</v>
      </c>
      <c r="P177" s="243">
        <v>0</v>
      </c>
      <c r="Q177" s="243">
        <v>0</v>
      </c>
      <c r="R177" s="243">
        <v>0</v>
      </c>
      <c r="S177" s="249">
        <v>1</v>
      </c>
      <c r="T177" s="243">
        <v>0</v>
      </c>
      <c r="U177" s="243">
        <v>0</v>
      </c>
      <c r="V177" s="242" t="s">
        <v>914</v>
      </c>
      <c r="W177" s="243">
        <v>0</v>
      </c>
      <c r="X177" s="243">
        <v>0</v>
      </c>
      <c r="Y177" s="243">
        <v>0</v>
      </c>
      <c r="Z177" s="249">
        <v>1</v>
      </c>
      <c r="AA177" s="243">
        <v>0</v>
      </c>
      <c r="AB177" s="243">
        <v>0</v>
      </c>
      <c r="AC177" s="242" t="s">
        <v>914</v>
      </c>
      <c r="AD177" s="243">
        <v>0</v>
      </c>
      <c r="AE177" s="243">
        <v>0</v>
      </c>
      <c r="AF177" s="243">
        <v>0</v>
      </c>
      <c r="AG177" s="249">
        <v>1</v>
      </c>
      <c r="AH177" s="243">
        <v>0</v>
      </c>
      <c r="AI177" s="243">
        <v>0</v>
      </c>
    </row>
    <row r="178" spans="1:35" x14ac:dyDescent="0.25">
      <c r="A178" s="242" t="s">
        <v>873</v>
      </c>
      <c r="B178" s="243">
        <v>0</v>
      </c>
      <c r="C178" s="243">
        <v>0</v>
      </c>
      <c r="D178" s="243">
        <v>0</v>
      </c>
      <c r="E178" s="249">
        <v>1</v>
      </c>
      <c r="F178" s="243">
        <v>0</v>
      </c>
      <c r="G178" s="243">
        <v>0</v>
      </c>
      <c r="H178" s="242" t="s">
        <v>873</v>
      </c>
      <c r="I178" s="243">
        <v>0</v>
      </c>
      <c r="J178" s="243">
        <v>0</v>
      </c>
      <c r="K178" s="243">
        <v>0</v>
      </c>
      <c r="L178" s="249">
        <v>1</v>
      </c>
      <c r="M178" s="243">
        <v>0</v>
      </c>
      <c r="N178" s="243">
        <v>0</v>
      </c>
      <c r="O178" s="242" t="s">
        <v>873</v>
      </c>
      <c r="P178" s="243">
        <v>0</v>
      </c>
      <c r="Q178" s="243">
        <v>0</v>
      </c>
      <c r="R178" s="243">
        <v>0</v>
      </c>
      <c r="S178" s="249">
        <v>1</v>
      </c>
      <c r="T178" s="243">
        <v>0</v>
      </c>
      <c r="U178" s="243">
        <v>0</v>
      </c>
      <c r="V178" s="242" t="s">
        <v>873</v>
      </c>
      <c r="W178" s="243">
        <v>0</v>
      </c>
      <c r="X178" s="243">
        <v>0</v>
      </c>
      <c r="Y178" s="243">
        <v>0</v>
      </c>
      <c r="Z178" s="249">
        <v>1</v>
      </c>
      <c r="AA178" s="243">
        <v>0</v>
      </c>
      <c r="AB178" s="243">
        <v>0</v>
      </c>
      <c r="AC178" s="242" t="s">
        <v>873</v>
      </c>
      <c r="AD178" s="243">
        <v>0</v>
      </c>
      <c r="AE178" s="243">
        <v>0</v>
      </c>
      <c r="AF178" s="243">
        <v>0</v>
      </c>
      <c r="AG178" s="249">
        <v>1</v>
      </c>
      <c r="AH178" s="243">
        <v>0</v>
      </c>
      <c r="AI178" s="243">
        <v>0</v>
      </c>
    </row>
    <row r="179" spans="1:35" x14ac:dyDescent="0.25">
      <c r="A179" s="242" t="s">
        <v>311</v>
      </c>
      <c r="B179" s="243">
        <v>0</v>
      </c>
      <c r="C179" s="243">
        <v>0</v>
      </c>
      <c r="D179" s="243">
        <v>0</v>
      </c>
      <c r="E179" s="249">
        <v>1</v>
      </c>
      <c r="F179" s="243">
        <v>0</v>
      </c>
      <c r="G179" s="243">
        <v>0</v>
      </c>
      <c r="H179" s="242" t="s">
        <v>311</v>
      </c>
      <c r="I179" s="243">
        <v>0</v>
      </c>
      <c r="J179" s="243">
        <v>0</v>
      </c>
      <c r="K179" s="243">
        <v>0</v>
      </c>
      <c r="L179" s="249">
        <v>1</v>
      </c>
      <c r="M179" s="243">
        <v>0</v>
      </c>
      <c r="N179" s="243">
        <v>0</v>
      </c>
      <c r="O179" s="242" t="s">
        <v>311</v>
      </c>
      <c r="P179" s="243">
        <v>0</v>
      </c>
      <c r="Q179" s="243">
        <v>0</v>
      </c>
      <c r="R179" s="243">
        <v>0</v>
      </c>
      <c r="S179" s="249">
        <v>1</v>
      </c>
      <c r="T179" s="243">
        <v>0</v>
      </c>
      <c r="U179" s="243">
        <v>0</v>
      </c>
      <c r="V179" s="242" t="s">
        <v>311</v>
      </c>
      <c r="W179" s="243">
        <v>0</v>
      </c>
      <c r="X179" s="243">
        <v>0</v>
      </c>
      <c r="Y179" s="243">
        <v>0</v>
      </c>
      <c r="Z179" s="249">
        <v>1</v>
      </c>
      <c r="AA179" s="243">
        <v>0</v>
      </c>
      <c r="AB179" s="243">
        <v>0</v>
      </c>
      <c r="AC179" s="242" t="s">
        <v>311</v>
      </c>
      <c r="AD179" s="243">
        <v>0</v>
      </c>
      <c r="AE179" s="243">
        <v>0</v>
      </c>
      <c r="AF179" s="243">
        <v>0</v>
      </c>
      <c r="AG179" s="249">
        <v>1</v>
      </c>
      <c r="AH179" s="243">
        <v>0</v>
      </c>
      <c r="AI179" s="243">
        <v>0</v>
      </c>
    </row>
    <row r="180" spans="1:35" x14ac:dyDescent="0.25">
      <c r="A180" s="242" t="s">
        <v>267</v>
      </c>
      <c r="B180" s="243">
        <v>0</v>
      </c>
      <c r="C180" s="243">
        <v>0</v>
      </c>
      <c r="D180" s="243">
        <v>0</v>
      </c>
      <c r="E180" s="249">
        <v>1</v>
      </c>
      <c r="F180" s="243">
        <v>0</v>
      </c>
      <c r="G180" s="243">
        <v>0</v>
      </c>
      <c r="H180" s="242" t="s">
        <v>267</v>
      </c>
      <c r="I180" s="243">
        <v>0</v>
      </c>
      <c r="J180" s="243">
        <v>0</v>
      </c>
      <c r="K180" s="243">
        <v>0</v>
      </c>
      <c r="L180" s="249">
        <v>1</v>
      </c>
      <c r="M180" s="243">
        <v>0</v>
      </c>
      <c r="N180" s="243">
        <v>0</v>
      </c>
      <c r="O180" s="242" t="s">
        <v>267</v>
      </c>
      <c r="P180" s="243">
        <v>0</v>
      </c>
      <c r="Q180" s="243">
        <v>0</v>
      </c>
      <c r="R180" s="243">
        <v>0</v>
      </c>
      <c r="S180" s="249">
        <v>1</v>
      </c>
      <c r="T180" s="243">
        <v>0</v>
      </c>
      <c r="U180" s="243">
        <v>0</v>
      </c>
      <c r="V180" s="242" t="s">
        <v>267</v>
      </c>
      <c r="W180" s="243">
        <v>0</v>
      </c>
      <c r="X180" s="243">
        <v>0</v>
      </c>
      <c r="Y180" s="243">
        <v>0</v>
      </c>
      <c r="Z180" s="249">
        <v>1</v>
      </c>
      <c r="AA180" s="243">
        <v>0</v>
      </c>
      <c r="AB180" s="243">
        <v>0</v>
      </c>
      <c r="AC180" s="242" t="s">
        <v>267</v>
      </c>
      <c r="AD180" s="243">
        <v>0</v>
      </c>
      <c r="AE180" s="243">
        <v>0</v>
      </c>
      <c r="AF180" s="243">
        <v>0</v>
      </c>
      <c r="AG180" s="249">
        <v>1</v>
      </c>
      <c r="AH180" s="243">
        <v>0</v>
      </c>
      <c r="AI180" s="243">
        <v>0</v>
      </c>
    </row>
    <row r="181" spans="1:35" x14ac:dyDescent="0.25">
      <c r="A181" s="242" t="s">
        <v>905</v>
      </c>
      <c r="B181" s="243">
        <v>0</v>
      </c>
      <c r="C181" s="243">
        <v>0</v>
      </c>
      <c r="D181" s="243">
        <v>0</v>
      </c>
      <c r="E181" s="249">
        <v>1</v>
      </c>
      <c r="F181" s="243">
        <v>0</v>
      </c>
      <c r="G181" s="243">
        <v>0</v>
      </c>
      <c r="H181" s="242" t="s">
        <v>905</v>
      </c>
      <c r="I181" s="243">
        <v>0</v>
      </c>
      <c r="J181" s="243">
        <v>0</v>
      </c>
      <c r="K181" s="243">
        <v>0</v>
      </c>
      <c r="L181" s="249">
        <v>1</v>
      </c>
      <c r="M181" s="243">
        <v>0</v>
      </c>
      <c r="N181" s="243">
        <v>0</v>
      </c>
      <c r="O181" s="242" t="s">
        <v>905</v>
      </c>
      <c r="P181" s="243">
        <v>0</v>
      </c>
      <c r="Q181" s="243">
        <v>0</v>
      </c>
      <c r="R181" s="243">
        <v>0</v>
      </c>
      <c r="S181" s="249">
        <v>1</v>
      </c>
      <c r="T181" s="243">
        <v>0</v>
      </c>
      <c r="U181" s="243">
        <v>0</v>
      </c>
      <c r="V181" s="242" t="s">
        <v>905</v>
      </c>
      <c r="W181" s="243">
        <v>0</v>
      </c>
      <c r="X181" s="243">
        <v>0</v>
      </c>
      <c r="Y181" s="243">
        <v>0</v>
      </c>
      <c r="Z181" s="249">
        <v>1</v>
      </c>
      <c r="AA181" s="243">
        <v>0</v>
      </c>
      <c r="AB181" s="243">
        <v>0</v>
      </c>
      <c r="AC181" s="242" t="s">
        <v>905</v>
      </c>
      <c r="AD181" s="243">
        <v>0</v>
      </c>
      <c r="AE181" s="243">
        <v>0</v>
      </c>
      <c r="AF181" s="243">
        <v>0</v>
      </c>
      <c r="AG181" s="249">
        <v>1</v>
      </c>
      <c r="AH181" s="243">
        <v>0</v>
      </c>
      <c r="AI181" s="243">
        <v>0</v>
      </c>
    </row>
    <row r="182" spans="1:35" x14ac:dyDescent="0.25">
      <c r="A182" s="242" t="s">
        <v>226</v>
      </c>
      <c r="B182" s="243">
        <v>0</v>
      </c>
      <c r="C182" s="243">
        <v>0</v>
      </c>
      <c r="D182" s="243">
        <v>0</v>
      </c>
      <c r="E182" s="249">
        <v>1</v>
      </c>
      <c r="F182" s="243">
        <v>0</v>
      </c>
      <c r="G182" s="243">
        <v>0</v>
      </c>
      <c r="H182" s="242" t="s">
        <v>226</v>
      </c>
      <c r="I182" s="243">
        <v>0</v>
      </c>
      <c r="J182" s="243">
        <v>0</v>
      </c>
      <c r="K182" s="243">
        <v>0</v>
      </c>
      <c r="L182" s="249">
        <v>1</v>
      </c>
      <c r="M182" s="243">
        <v>0</v>
      </c>
      <c r="N182" s="243">
        <v>0</v>
      </c>
      <c r="O182" s="242" t="s">
        <v>226</v>
      </c>
      <c r="P182" s="243">
        <v>0</v>
      </c>
      <c r="Q182" s="243">
        <v>0</v>
      </c>
      <c r="R182" s="243">
        <v>0</v>
      </c>
      <c r="S182" s="249">
        <v>1</v>
      </c>
      <c r="T182" s="243">
        <v>0</v>
      </c>
      <c r="U182" s="243">
        <v>0</v>
      </c>
      <c r="V182" s="242" t="s">
        <v>226</v>
      </c>
      <c r="W182" s="243">
        <v>0</v>
      </c>
      <c r="X182" s="243">
        <v>0</v>
      </c>
      <c r="Y182" s="243">
        <v>0</v>
      </c>
      <c r="Z182" s="249">
        <v>1</v>
      </c>
      <c r="AA182" s="243">
        <v>0</v>
      </c>
      <c r="AB182" s="243">
        <v>0</v>
      </c>
      <c r="AC182" s="242" t="s">
        <v>226</v>
      </c>
      <c r="AD182" s="243">
        <v>0</v>
      </c>
      <c r="AE182" s="243">
        <v>0</v>
      </c>
      <c r="AF182" s="243">
        <v>0</v>
      </c>
      <c r="AG182" s="249">
        <v>1</v>
      </c>
      <c r="AH182" s="243">
        <v>0</v>
      </c>
      <c r="AI182" s="243">
        <v>0</v>
      </c>
    </row>
    <row r="183" spans="1:35" ht="25" x14ac:dyDescent="0.25">
      <c r="A183" s="242" t="s">
        <v>410</v>
      </c>
      <c r="B183" s="243">
        <v>0</v>
      </c>
      <c r="C183" s="243">
        <v>0</v>
      </c>
      <c r="D183" s="243">
        <v>0</v>
      </c>
      <c r="E183" s="249">
        <v>1</v>
      </c>
      <c r="F183" s="243">
        <v>0</v>
      </c>
      <c r="G183" s="243">
        <v>0</v>
      </c>
      <c r="H183" s="242" t="s">
        <v>410</v>
      </c>
      <c r="I183" s="243">
        <v>0</v>
      </c>
      <c r="J183" s="243">
        <v>0</v>
      </c>
      <c r="K183" s="243">
        <v>0</v>
      </c>
      <c r="L183" s="249">
        <v>1</v>
      </c>
      <c r="M183" s="243">
        <v>0</v>
      </c>
      <c r="N183" s="243">
        <v>0</v>
      </c>
      <c r="O183" s="242" t="s">
        <v>410</v>
      </c>
      <c r="P183" s="243">
        <v>0</v>
      </c>
      <c r="Q183" s="243">
        <v>0</v>
      </c>
      <c r="R183" s="243">
        <v>0</v>
      </c>
      <c r="S183" s="249">
        <v>1</v>
      </c>
      <c r="T183" s="243">
        <v>0</v>
      </c>
      <c r="U183" s="243">
        <v>0</v>
      </c>
      <c r="V183" s="242" t="s">
        <v>410</v>
      </c>
      <c r="W183" s="243">
        <v>0</v>
      </c>
      <c r="X183" s="243">
        <v>0</v>
      </c>
      <c r="Y183" s="243">
        <v>0</v>
      </c>
      <c r="Z183" s="249">
        <v>1</v>
      </c>
      <c r="AA183" s="243">
        <v>0</v>
      </c>
      <c r="AB183" s="243">
        <v>0</v>
      </c>
      <c r="AC183" s="242" t="s">
        <v>410</v>
      </c>
      <c r="AD183" s="243">
        <v>0</v>
      </c>
      <c r="AE183" s="243">
        <v>0</v>
      </c>
      <c r="AF183" s="243">
        <v>0</v>
      </c>
      <c r="AG183" s="249">
        <v>1</v>
      </c>
      <c r="AH183" s="243">
        <v>0</v>
      </c>
      <c r="AI183" s="243">
        <v>0</v>
      </c>
    </row>
    <row r="184" spans="1:35" x14ac:dyDescent="0.25">
      <c r="A184" s="243">
        <v>0</v>
      </c>
      <c r="B184" s="243">
        <v>0</v>
      </c>
      <c r="C184" s="243">
        <v>0</v>
      </c>
      <c r="D184" s="243">
        <v>0</v>
      </c>
      <c r="E184" s="249">
        <v>1</v>
      </c>
      <c r="F184" s="243">
        <v>0</v>
      </c>
      <c r="G184" s="243">
        <v>0</v>
      </c>
      <c r="H184" s="243">
        <v>0</v>
      </c>
      <c r="I184" s="243">
        <v>0</v>
      </c>
      <c r="J184" s="243">
        <v>0</v>
      </c>
      <c r="K184" s="243">
        <v>0</v>
      </c>
      <c r="L184" s="249">
        <v>1</v>
      </c>
      <c r="M184" s="243">
        <v>0</v>
      </c>
      <c r="N184" s="243">
        <v>0</v>
      </c>
      <c r="O184" s="243">
        <v>0</v>
      </c>
      <c r="P184" s="243">
        <v>0</v>
      </c>
      <c r="Q184" s="243">
        <v>0</v>
      </c>
      <c r="R184" s="243">
        <v>0</v>
      </c>
      <c r="S184" s="249">
        <v>1</v>
      </c>
      <c r="T184" s="243">
        <v>0</v>
      </c>
      <c r="U184" s="243">
        <v>0</v>
      </c>
      <c r="V184" s="243">
        <v>0</v>
      </c>
      <c r="W184" s="243">
        <v>0</v>
      </c>
      <c r="X184" s="243">
        <v>0</v>
      </c>
      <c r="Y184" s="243">
        <v>0</v>
      </c>
      <c r="Z184" s="249">
        <v>1</v>
      </c>
      <c r="AA184" s="243">
        <v>0</v>
      </c>
      <c r="AB184" s="243">
        <v>0</v>
      </c>
      <c r="AC184" s="243">
        <v>0</v>
      </c>
      <c r="AD184" s="243">
        <v>0</v>
      </c>
      <c r="AE184" s="243">
        <v>0</v>
      </c>
      <c r="AF184" s="243">
        <v>0</v>
      </c>
      <c r="AG184" s="249">
        <v>1</v>
      </c>
      <c r="AH184" s="243">
        <v>0</v>
      </c>
      <c r="AI184" s="243">
        <v>0</v>
      </c>
    </row>
    <row r="185" spans="1:35" x14ac:dyDescent="0.25">
      <c r="A185" s="243">
        <v>0</v>
      </c>
      <c r="B185" s="243">
        <v>0</v>
      </c>
      <c r="C185" s="243">
        <v>0</v>
      </c>
      <c r="D185" s="243">
        <v>0</v>
      </c>
      <c r="E185" s="249">
        <v>1</v>
      </c>
      <c r="F185" s="243">
        <v>0</v>
      </c>
      <c r="G185" s="243">
        <v>0</v>
      </c>
      <c r="H185" s="243">
        <v>0</v>
      </c>
      <c r="I185" s="243">
        <v>0</v>
      </c>
      <c r="J185" s="243">
        <v>0</v>
      </c>
      <c r="K185" s="243">
        <v>0</v>
      </c>
      <c r="L185" s="249">
        <v>1</v>
      </c>
      <c r="M185" s="243">
        <v>0</v>
      </c>
      <c r="N185" s="243">
        <v>0</v>
      </c>
      <c r="O185" s="243">
        <v>0</v>
      </c>
      <c r="P185" s="243">
        <v>0</v>
      </c>
      <c r="Q185" s="243">
        <v>0</v>
      </c>
      <c r="R185" s="243">
        <v>0</v>
      </c>
      <c r="S185" s="249">
        <v>1</v>
      </c>
      <c r="T185" s="243">
        <v>0</v>
      </c>
      <c r="U185" s="243">
        <v>0</v>
      </c>
      <c r="V185" s="243">
        <v>0</v>
      </c>
      <c r="W185" s="243">
        <v>0</v>
      </c>
      <c r="X185" s="243">
        <v>0</v>
      </c>
      <c r="Y185" s="243">
        <v>0</v>
      </c>
      <c r="Z185" s="249">
        <v>1</v>
      </c>
      <c r="AA185" s="243">
        <v>0</v>
      </c>
      <c r="AB185" s="243">
        <v>0</v>
      </c>
      <c r="AC185" s="243">
        <v>0</v>
      </c>
      <c r="AD185" s="243">
        <v>0</v>
      </c>
      <c r="AE185" s="243">
        <v>0</v>
      </c>
      <c r="AF185" s="243">
        <v>0</v>
      </c>
      <c r="AG185" s="249">
        <v>1</v>
      </c>
      <c r="AH185" s="243">
        <v>0</v>
      </c>
      <c r="AI185" s="243">
        <v>0</v>
      </c>
    </row>
    <row r="186" spans="1:35" x14ac:dyDescent="0.25">
      <c r="A186" s="243">
        <v>0</v>
      </c>
      <c r="B186" s="243">
        <v>0</v>
      </c>
      <c r="C186" s="243">
        <v>0</v>
      </c>
      <c r="D186" s="243">
        <v>0</v>
      </c>
      <c r="E186" s="249">
        <v>1</v>
      </c>
      <c r="F186" s="243">
        <v>0</v>
      </c>
      <c r="G186" s="243">
        <v>0</v>
      </c>
      <c r="H186" s="243">
        <v>0</v>
      </c>
      <c r="I186" s="243">
        <v>0</v>
      </c>
      <c r="J186" s="243">
        <v>0</v>
      </c>
      <c r="K186" s="243">
        <v>0</v>
      </c>
      <c r="L186" s="249">
        <v>1</v>
      </c>
      <c r="M186" s="243">
        <v>0</v>
      </c>
      <c r="N186" s="243">
        <v>0</v>
      </c>
      <c r="O186" s="243">
        <v>0</v>
      </c>
      <c r="P186" s="243">
        <v>0</v>
      </c>
      <c r="Q186" s="243">
        <v>0</v>
      </c>
      <c r="R186" s="243">
        <v>0</v>
      </c>
      <c r="S186" s="249">
        <v>1</v>
      </c>
      <c r="T186" s="243">
        <v>0</v>
      </c>
      <c r="U186" s="243">
        <v>0</v>
      </c>
      <c r="V186" s="243">
        <v>0</v>
      </c>
      <c r="W186" s="243">
        <v>0</v>
      </c>
      <c r="X186" s="243">
        <v>0</v>
      </c>
      <c r="Y186" s="243">
        <v>0</v>
      </c>
      <c r="Z186" s="249">
        <v>1</v>
      </c>
      <c r="AA186" s="243">
        <v>0</v>
      </c>
      <c r="AB186" s="243">
        <v>0</v>
      </c>
      <c r="AC186" s="243">
        <v>0</v>
      </c>
      <c r="AD186" s="243">
        <v>0</v>
      </c>
      <c r="AE186" s="243">
        <v>0</v>
      </c>
      <c r="AF186" s="243">
        <v>0</v>
      </c>
      <c r="AG186" s="249">
        <v>1</v>
      </c>
      <c r="AH186" s="243">
        <v>0</v>
      </c>
      <c r="AI186" s="243">
        <v>0</v>
      </c>
    </row>
    <row r="187" spans="1:35" x14ac:dyDescent="0.25">
      <c r="A187" s="243">
        <v>0</v>
      </c>
      <c r="B187" s="243">
        <v>0</v>
      </c>
      <c r="C187" s="243">
        <v>0</v>
      </c>
      <c r="D187" s="243">
        <v>0</v>
      </c>
      <c r="E187" s="249">
        <v>1</v>
      </c>
      <c r="F187" s="243">
        <v>0</v>
      </c>
      <c r="G187" s="243">
        <v>0</v>
      </c>
      <c r="H187" s="243">
        <v>0</v>
      </c>
      <c r="I187" s="243">
        <v>0</v>
      </c>
      <c r="J187" s="243">
        <v>0</v>
      </c>
      <c r="K187" s="243">
        <v>0</v>
      </c>
      <c r="L187" s="249">
        <v>1</v>
      </c>
      <c r="M187" s="243">
        <v>0</v>
      </c>
      <c r="N187" s="243">
        <v>0</v>
      </c>
      <c r="O187" s="243">
        <v>0</v>
      </c>
      <c r="P187" s="243">
        <v>0</v>
      </c>
      <c r="Q187" s="243">
        <v>0</v>
      </c>
      <c r="R187" s="243">
        <v>0</v>
      </c>
      <c r="S187" s="249">
        <v>1</v>
      </c>
      <c r="T187" s="243">
        <v>0</v>
      </c>
      <c r="U187" s="243">
        <v>0</v>
      </c>
      <c r="V187" s="243">
        <v>0</v>
      </c>
      <c r="W187" s="243">
        <v>0</v>
      </c>
      <c r="X187" s="243">
        <v>0</v>
      </c>
      <c r="Y187" s="243">
        <v>0</v>
      </c>
      <c r="Z187" s="249">
        <v>1</v>
      </c>
      <c r="AA187" s="243">
        <v>0</v>
      </c>
      <c r="AB187" s="243">
        <v>0</v>
      </c>
      <c r="AC187" s="243">
        <v>0</v>
      </c>
      <c r="AD187" s="243">
        <v>0</v>
      </c>
      <c r="AE187" s="243">
        <v>0</v>
      </c>
      <c r="AF187" s="243">
        <v>0</v>
      </c>
      <c r="AG187" s="249">
        <v>1</v>
      </c>
      <c r="AH187" s="243">
        <v>0</v>
      </c>
      <c r="AI187" s="243">
        <v>0</v>
      </c>
    </row>
    <row r="188" spans="1:35" x14ac:dyDescent="0.25">
      <c r="A188" s="243">
        <v>0</v>
      </c>
      <c r="B188" s="243">
        <v>0</v>
      </c>
      <c r="C188" s="243">
        <v>0</v>
      </c>
      <c r="D188" s="243">
        <v>0</v>
      </c>
      <c r="E188" s="249">
        <v>1</v>
      </c>
      <c r="F188" s="243">
        <v>0</v>
      </c>
      <c r="G188" s="243">
        <v>0</v>
      </c>
      <c r="H188" s="243">
        <v>0</v>
      </c>
      <c r="I188" s="243">
        <v>0</v>
      </c>
      <c r="J188" s="243">
        <v>0</v>
      </c>
      <c r="K188" s="243">
        <v>0</v>
      </c>
      <c r="L188" s="249">
        <v>1</v>
      </c>
      <c r="M188" s="243">
        <v>0</v>
      </c>
      <c r="N188" s="243">
        <v>0</v>
      </c>
      <c r="O188" s="243">
        <v>0</v>
      </c>
      <c r="P188" s="243">
        <v>0</v>
      </c>
      <c r="Q188" s="243">
        <v>0</v>
      </c>
      <c r="R188" s="243">
        <v>0</v>
      </c>
      <c r="S188" s="249">
        <v>1</v>
      </c>
      <c r="T188" s="243">
        <v>0</v>
      </c>
      <c r="U188" s="243">
        <v>0</v>
      </c>
      <c r="V188" s="243">
        <v>0</v>
      </c>
      <c r="W188" s="243">
        <v>0</v>
      </c>
      <c r="X188" s="243">
        <v>0</v>
      </c>
      <c r="Y188" s="243">
        <v>0</v>
      </c>
      <c r="Z188" s="249">
        <v>1</v>
      </c>
      <c r="AA188" s="243">
        <v>0</v>
      </c>
      <c r="AB188" s="243">
        <v>0</v>
      </c>
      <c r="AC188" s="243">
        <v>0</v>
      </c>
      <c r="AD188" s="243">
        <v>0</v>
      </c>
      <c r="AE188" s="243">
        <v>0</v>
      </c>
      <c r="AF188" s="243">
        <v>0</v>
      </c>
      <c r="AG188" s="249">
        <v>1</v>
      </c>
      <c r="AH188" s="243">
        <v>0</v>
      </c>
      <c r="AI188" s="243">
        <v>0</v>
      </c>
    </row>
    <row r="189" spans="1:35" x14ac:dyDescent="0.25">
      <c r="A189" s="243">
        <v>0</v>
      </c>
      <c r="B189" s="243">
        <v>0</v>
      </c>
      <c r="C189" s="243">
        <v>0</v>
      </c>
      <c r="D189" s="243">
        <v>0</v>
      </c>
      <c r="E189" s="249">
        <v>1</v>
      </c>
      <c r="F189" s="243">
        <v>0</v>
      </c>
      <c r="G189" s="243">
        <v>0</v>
      </c>
      <c r="H189" s="243">
        <v>0</v>
      </c>
      <c r="I189" s="243">
        <v>0</v>
      </c>
      <c r="J189" s="243">
        <v>0</v>
      </c>
      <c r="K189" s="243">
        <v>0</v>
      </c>
      <c r="L189" s="249">
        <v>1</v>
      </c>
      <c r="M189" s="243">
        <v>0</v>
      </c>
      <c r="N189" s="243">
        <v>0</v>
      </c>
      <c r="O189" s="243">
        <v>0</v>
      </c>
      <c r="P189" s="243">
        <v>0</v>
      </c>
      <c r="Q189" s="243">
        <v>0</v>
      </c>
      <c r="R189" s="243">
        <v>0</v>
      </c>
      <c r="S189" s="249">
        <v>1</v>
      </c>
      <c r="T189" s="243">
        <v>0</v>
      </c>
      <c r="U189" s="243">
        <v>0</v>
      </c>
      <c r="V189" s="243">
        <v>0</v>
      </c>
      <c r="W189" s="243">
        <v>0</v>
      </c>
      <c r="X189" s="243">
        <v>0</v>
      </c>
      <c r="Y189" s="243">
        <v>0</v>
      </c>
      <c r="Z189" s="249">
        <v>1</v>
      </c>
      <c r="AA189" s="243">
        <v>0</v>
      </c>
      <c r="AB189" s="243">
        <v>0</v>
      </c>
      <c r="AC189" s="243">
        <v>0</v>
      </c>
      <c r="AD189" s="243">
        <v>0</v>
      </c>
      <c r="AE189" s="243">
        <v>0</v>
      </c>
      <c r="AF189" s="243">
        <v>0</v>
      </c>
      <c r="AG189" s="249">
        <v>1</v>
      </c>
      <c r="AH189" s="243">
        <v>0</v>
      </c>
      <c r="AI189" s="243">
        <v>0</v>
      </c>
    </row>
    <row r="190" spans="1:35" x14ac:dyDescent="0.25">
      <c r="A190" s="242" t="s">
        <v>411</v>
      </c>
      <c r="B190" s="243">
        <v>0</v>
      </c>
      <c r="C190" s="243">
        <v>0</v>
      </c>
      <c r="D190" s="243">
        <v>0</v>
      </c>
      <c r="E190" s="249">
        <v>1</v>
      </c>
      <c r="F190" s="243">
        <v>0</v>
      </c>
      <c r="G190" s="243">
        <v>0</v>
      </c>
      <c r="H190" s="242" t="s">
        <v>411</v>
      </c>
      <c r="I190" s="243">
        <v>0</v>
      </c>
      <c r="J190" s="243">
        <v>0</v>
      </c>
      <c r="K190" s="243">
        <v>0</v>
      </c>
      <c r="L190" s="249">
        <v>1</v>
      </c>
      <c r="M190" s="243">
        <v>0</v>
      </c>
      <c r="N190" s="243">
        <v>0</v>
      </c>
      <c r="O190" s="242" t="s">
        <v>411</v>
      </c>
      <c r="P190" s="243">
        <v>0</v>
      </c>
      <c r="Q190" s="243">
        <v>0</v>
      </c>
      <c r="R190" s="243">
        <v>0</v>
      </c>
      <c r="S190" s="249">
        <v>1</v>
      </c>
      <c r="T190" s="243">
        <v>0</v>
      </c>
      <c r="U190" s="243">
        <v>0</v>
      </c>
      <c r="V190" s="242" t="s">
        <v>411</v>
      </c>
      <c r="W190" s="243">
        <v>0</v>
      </c>
      <c r="X190" s="243">
        <v>0</v>
      </c>
      <c r="Y190" s="243">
        <v>0</v>
      </c>
      <c r="Z190" s="249">
        <v>1</v>
      </c>
      <c r="AA190" s="243">
        <v>0</v>
      </c>
      <c r="AB190" s="243">
        <v>0</v>
      </c>
      <c r="AC190" s="242" t="s">
        <v>411</v>
      </c>
      <c r="AD190" s="243">
        <v>0</v>
      </c>
      <c r="AE190" s="243">
        <v>0</v>
      </c>
      <c r="AF190" s="243">
        <v>0</v>
      </c>
      <c r="AG190" s="249">
        <v>1</v>
      </c>
      <c r="AH190" s="243">
        <v>0</v>
      </c>
      <c r="AI190" s="243">
        <v>0</v>
      </c>
    </row>
    <row r="191" spans="1:35" x14ac:dyDescent="0.25">
      <c r="A191" s="242" t="s">
        <v>412</v>
      </c>
      <c r="B191" s="243">
        <v>0</v>
      </c>
      <c r="C191" s="243">
        <v>0</v>
      </c>
      <c r="D191" s="243">
        <v>0</v>
      </c>
      <c r="E191" s="249">
        <v>1</v>
      </c>
      <c r="F191" s="243">
        <v>0</v>
      </c>
      <c r="G191" s="243">
        <v>0</v>
      </c>
      <c r="H191" s="242" t="s">
        <v>412</v>
      </c>
      <c r="I191" s="243">
        <v>0</v>
      </c>
      <c r="J191" s="243">
        <v>0</v>
      </c>
      <c r="K191" s="243">
        <v>0</v>
      </c>
      <c r="L191" s="249">
        <v>1</v>
      </c>
      <c r="M191" s="243">
        <v>0</v>
      </c>
      <c r="N191" s="243">
        <v>0</v>
      </c>
      <c r="O191" s="242" t="s">
        <v>412</v>
      </c>
      <c r="P191" s="243">
        <v>0</v>
      </c>
      <c r="Q191" s="243">
        <v>0</v>
      </c>
      <c r="R191" s="243">
        <v>0</v>
      </c>
      <c r="S191" s="249">
        <v>1</v>
      </c>
      <c r="T191" s="243">
        <v>0</v>
      </c>
      <c r="U191" s="243">
        <v>0</v>
      </c>
      <c r="V191" s="242" t="s">
        <v>412</v>
      </c>
      <c r="W191" s="243">
        <v>0</v>
      </c>
      <c r="X191" s="243">
        <v>0</v>
      </c>
      <c r="Y191" s="243">
        <v>0</v>
      </c>
      <c r="Z191" s="249">
        <v>1</v>
      </c>
      <c r="AA191" s="243">
        <v>0</v>
      </c>
      <c r="AB191" s="243">
        <v>0</v>
      </c>
      <c r="AC191" s="242" t="s">
        <v>412</v>
      </c>
      <c r="AD191" s="243">
        <v>0</v>
      </c>
      <c r="AE191" s="243">
        <v>0</v>
      </c>
      <c r="AF191" s="243">
        <v>0</v>
      </c>
      <c r="AG191" s="249">
        <v>1</v>
      </c>
      <c r="AH191" s="243">
        <v>0</v>
      </c>
      <c r="AI191" s="243">
        <v>0</v>
      </c>
    </row>
    <row r="192" spans="1:35" x14ac:dyDescent="0.25">
      <c r="A192" s="243">
        <v>0</v>
      </c>
      <c r="B192" s="243">
        <v>0</v>
      </c>
      <c r="C192" s="243">
        <v>0</v>
      </c>
      <c r="D192" s="243">
        <v>0</v>
      </c>
      <c r="E192" s="249">
        <v>1</v>
      </c>
      <c r="F192" s="243">
        <v>0</v>
      </c>
      <c r="G192" s="243">
        <v>0</v>
      </c>
      <c r="H192" s="243">
        <v>0</v>
      </c>
      <c r="I192" s="243">
        <v>0</v>
      </c>
      <c r="J192" s="243">
        <v>0</v>
      </c>
      <c r="K192" s="243">
        <v>0</v>
      </c>
      <c r="L192" s="249">
        <v>1</v>
      </c>
      <c r="M192" s="243">
        <v>0</v>
      </c>
      <c r="N192" s="243">
        <v>0</v>
      </c>
      <c r="O192" s="243">
        <v>0</v>
      </c>
      <c r="P192" s="243">
        <v>0</v>
      </c>
      <c r="Q192" s="243">
        <v>0</v>
      </c>
      <c r="R192" s="243">
        <v>0</v>
      </c>
      <c r="S192" s="249">
        <v>1</v>
      </c>
      <c r="T192" s="243">
        <v>0</v>
      </c>
      <c r="U192" s="243">
        <v>0</v>
      </c>
      <c r="V192" s="243">
        <v>0</v>
      </c>
      <c r="W192" s="243">
        <v>0</v>
      </c>
      <c r="X192" s="243">
        <v>0</v>
      </c>
      <c r="Y192" s="243">
        <v>0</v>
      </c>
      <c r="Z192" s="249">
        <v>1</v>
      </c>
      <c r="AA192" s="243">
        <v>0</v>
      </c>
      <c r="AB192" s="243">
        <v>0</v>
      </c>
      <c r="AC192" s="243">
        <v>0</v>
      </c>
      <c r="AD192" s="243">
        <v>0</v>
      </c>
      <c r="AE192" s="243">
        <v>0</v>
      </c>
      <c r="AF192" s="243">
        <v>0</v>
      </c>
      <c r="AG192" s="249">
        <v>1</v>
      </c>
      <c r="AH192" s="243">
        <v>0</v>
      </c>
      <c r="AI192" s="243">
        <v>0</v>
      </c>
    </row>
    <row r="193" spans="1:35" x14ac:dyDescent="0.25">
      <c r="A193" s="243">
        <v>0</v>
      </c>
      <c r="B193" s="243">
        <v>0</v>
      </c>
      <c r="C193" s="243">
        <v>0</v>
      </c>
      <c r="D193" s="243">
        <v>0</v>
      </c>
      <c r="E193" s="249">
        <v>1</v>
      </c>
      <c r="F193" s="243">
        <v>0</v>
      </c>
      <c r="G193" s="243">
        <v>0</v>
      </c>
      <c r="H193" s="243">
        <v>0</v>
      </c>
      <c r="I193" s="243">
        <v>0</v>
      </c>
      <c r="J193" s="243">
        <v>0</v>
      </c>
      <c r="K193" s="243">
        <v>0</v>
      </c>
      <c r="L193" s="249">
        <v>1</v>
      </c>
      <c r="M193" s="243">
        <v>0</v>
      </c>
      <c r="N193" s="243">
        <v>0</v>
      </c>
      <c r="O193" s="243">
        <v>0</v>
      </c>
      <c r="P193" s="243">
        <v>0</v>
      </c>
      <c r="Q193" s="243">
        <v>0</v>
      </c>
      <c r="R193" s="243">
        <v>0</v>
      </c>
      <c r="S193" s="249">
        <v>1</v>
      </c>
      <c r="T193" s="243">
        <v>0</v>
      </c>
      <c r="U193" s="243">
        <v>0</v>
      </c>
      <c r="V193" s="243">
        <v>0</v>
      </c>
      <c r="W193" s="243">
        <v>0</v>
      </c>
      <c r="X193" s="243">
        <v>0</v>
      </c>
      <c r="Y193" s="243">
        <v>0</v>
      </c>
      <c r="Z193" s="249">
        <v>1</v>
      </c>
      <c r="AA193" s="243">
        <v>0</v>
      </c>
      <c r="AB193" s="243">
        <v>0</v>
      </c>
      <c r="AC193" s="243">
        <v>0</v>
      </c>
      <c r="AD193" s="243">
        <v>0</v>
      </c>
      <c r="AE193" s="243">
        <v>0</v>
      </c>
      <c r="AF193" s="243">
        <v>0</v>
      </c>
      <c r="AG193" s="249">
        <v>1</v>
      </c>
      <c r="AH193" s="243">
        <v>0</v>
      </c>
      <c r="AI193" s="243">
        <v>0</v>
      </c>
    </row>
    <row r="194" spans="1:35" x14ac:dyDescent="0.25">
      <c r="A194" s="242" t="s">
        <v>413</v>
      </c>
      <c r="B194" s="243">
        <v>0</v>
      </c>
      <c r="C194" s="243">
        <v>0</v>
      </c>
      <c r="D194" s="243">
        <v>0</v>
      </c>
      <c r="E194" s="249">
        <v>1</v>
      </c>
      <c r="F194" s="243">
        <v>0</v>
      </c>
      <c r="G194" s="243">
        <v>0</v>
      </c>
      <c r="H194" s="242" t="s">
        <v>413</v>
      </c>
      <c r="I194" s="243">
        <v>0</v>
      </c>
      <c r="J194" s="243">
        <v>0</v>
      </c>
      <c r="K194" s="243">
        <v>0</v>
      </c>
      <c r="L194" s="249">
        <v>1</v>
      </c>
      <c r="M194" s="243">
        <v>0</v>
      </c>
      <c r="N194" s="243">
        <v>0</v>
      </c>
      <c r="O194" s="242" t="s">
        <v>413</v>
      </c>
      <c r="P194" s="243">
        <v>0</v>
      </c>
      <c r="Q194" s="243">
        <v>0</v>
      </c>
      <c r="R194" s="243">
        <v>0</v>
      </c>
      <c r="S194" s="249">
        <v>1</v>
      </c>
      <c r="T194" s="243">
        <v>0</v>
      </c>
      <c r="U194" s="243">
        <v>0</v>
      </c>
      <c r="V194" s="242" t="s">
        <v>413</v>
      </c>
      <c r="W194" s="243">
        <v>0</v>
      </c>
      <c r="X194" s="243">
        <v>0</v>
      </c>
      <c r="Y194" s="243">
        <v>0</v>
      </c>
      <c r="Z194" s="249">
        <v>1</v>
      </c>
      <c r="AA194" s="243">
        <v>0</v>
      </c>
      <c r="AB194" s="243">
        <v>0</v>
      </c>
      <c r="AC194" s="242" t="s">
        <v>413</v>
      </c>
      <c r="AD194" s="243">
        <v>0</v>
      </c>
      <c r="AE194" s="243">
        <v>0</v>
      </c>
      <c r="AF194" s="243">
        <v>0</v>
      </c>
      <c r="AG194" s="249">
        <v>1</v>
      </c>
      <c r="AH194" s="243">
        <v>0</v>
      </c>
      <c r="AI194" s="243">
        <v>0</v>
      </c>
    </row>
    <row r="195" spans="1:35" x14ac:dyDescent="0.25">
      <c r="A195" s="242" t="s">
        <v>414</v>
      </c>
      <c r="B195" s="243">
        <v>0</v>
      </c>
      <c r="C195" s="243">
        <v>0</v>
      </c>
      <c r="D195" s="243">
        <v>0</v>
      </c>
      <c r="E195" s="249">
        <v>1</v>
      </c>
      <c r="F195" s="243">
        <v>0</v>
      </c>
      <c r="G195" s="243">
        <v>0</v>
      </c>
      <c r="H195" s="242" t="s">
        <v>414</v>
      </c>
      <c r="I195" s="243">
        <v>0</v>
      </c>
      <c r="J195" s="243">
        <v>0</v>
      </c>
      <c r="K195" s="243">
        <v>0</v>
      </c>
      <c r="L195" s="249">
        <v>1</v>
      </c>
      <c r="M195" s="243">
        <v>0</v>
      </c>
      <c r="N195" s="243">
        <v>0</v>
      </c>
      <c r="O195" s="242" t="s">
        <v>414</v>
      </c>
      <c r="P195" s="243">
        <v>0</v>
      </c>
      <c r="Q195" s="243">
        <v>0</v>
      </c>
      <c r="R195" s="243">
        <v>0</v>
      </c>
      <c r="S195" s="249">
        <v>1</v>
      </c>
      <c r="T195" s="243">
        <v>0</v>
      </c>
      <c r="U195" s="243">
        <v>0</v>
      </c>
      <c r="V195" s="242" t="s">
        <v>414</v>
      </c>
      <c r="W195" s="243">
        <v>0</v>
      </c>
      <c r="X195" s="243">
        <v>0</v>
      </c>
      <c r="Y195" s="243">
        <v>0</v>
      </c>
      <c r="Z195" s="249">
        <v>1</v>
      </c>
      <c r="AA195" s="243">
        <v>0</v>
      </c>
      <c r="AB195" s="243">
        <v>0</v>
      </c>
      <c r="AC195" s="242" t="s">
        <v>414</v>
      </c>
      <c r="AD195" s="243">
        <v>0</v>
      </c>
      <c r="AE195" s="243">
        <v>0</v>
      </c>
      <c r="AF195" s="243">
        <v>0</v>
      </c>
      <c r="AG195" s="249">
        <v>1</v>
      </c>
      <c r="AH195" s="243">
        <v>0</v>
      </c>
      <c r="AI195" s="243">
        <v>0</v>
      </c>
    </row>
    <row r="196" spans="1:35" x14ac:dyDescent="0.25">
      <c r="A196" s="243">
        <v>0</v>
      </c>
      <c r="B196" s="243">
        <v>0</v>
      </c>
      <c r="C196" s="243">
        <v>0</v>
      </c>
      <c r="D196" s="243">
        <v>0</v>
      </c>
      <c r="E196" s="249">
        <v>1</v>
      </c>
      <c r="F196" s="243">
        <v>0</v>
      </c>
      <c r="G196" s="243">
        <v>0</v>
      </c>
      <c r="H196" s="243">
        <v>0</v>
      </c>
      <c r="I196" s="243">
        <v>0</v>
      </c>
      <c r="J196" s="243">
        <v>0</v>
      </c>
      <c r="K196" s="243">
        <v>0</v>
      </c>
      <c r="L196" s="249">
        <v>1</v>
      </c>
      <c r="M196" s="243">
        <v>0</v>
      </c>
      <c r="N196" s="243">
        <v>0</v>
      </c>
      <c r="O196" s="243">
        <v>0</v>
      </c>
      <c r="P196" s="243">
        <v>0</v>
      </c>
      <c r="Q196" s="243">
        <v>0</v>
      </c>
      <c r="R196" s="243">
        <v>0</v>
      </c>
      <c r="S196" s="249">
        <v>1</v>
      </c>
      <c r="T196" s="243">
        <v>0</v>
      </c>
      <c r="U196" s="243">
        <v>0</v>
      </c>
      <c r="V196" s="243">
        <v>0</v>
      </c>
      <c r="W196" s="243">
        <v>0</v>
      </c>
      <c r="X196" s="243">
        <v>0</v>
      </c>
      <c r="Y196" s="243">
        <v>0</v>
      </c>
      <c r="Z196" s="249">
        <v>1</v>
      </c>
      <c r="AA196" s="243">
        <v>0</v>
      </c>
      <c r="AB196" s="243">
        <v>0</v>
      </c>
      <c r="AC196" s="243">
        <v>0</v>
      </c>
      <c r="AD196" s="243">
        <v>0</v>
      </c>
      <c r="AE196" s="243">
        <v>0</v>
      </c>
      <c r="AF196" s="243">
        <v>0</v>
      </c>
      <c r="AG196" s="249">
        <v>1</v>
      </c>
      <c r="AH196" s="243">
        <v>0</v>
      </c>
      <c r="AI196" s="243">
        <v>0</v>
      </c>
    </row>
    <row r="197" spans="1:35" x14ac:dyDescent="0.25">
      <c r="A197" s="243">
        <v>0</v>
      </c>
      <c r="B197" s="243">
        <v>0</v>
      </c>
      <c r="C197" s="243">
        <v>0</v>
      </c>
      <c r="D197" s="243">
        <v>0</v>
      </c>
      <c r="E197" s="249">
        <v>1</v>
      </c>
      <c r="F197" s="243">
        <v>0</v>
      </c>
      <c r="G197" s="243">
        <v>0</v>
      </c>
      <c r="H197" s="243">
        <v>0</v>
      </c>
      <c r="I197" s="243">
        <v>0</v>
      </c>
      <c r="J197" s="243">
        <v>0</v>
      </c>
      <c r="K197" s="243">
        <v>0</v>
      </c>
      <c r="L197" s="249">
        <v>1</v>
      </c>
      <c r="M197" s="243">
        <v>0</v>
      </c>
      <c r="N197" s="243">
        <v>0</v>
      </c>
      <c r="O197" s="243">
        <v>0</v>
      </c>
      <c r="P197" s="243">
        <v>0</v>
      </c>
      <c r="Q197" s="243">
        <v>0</v>
      </c>
      <c r="R197" s="243">
        <v>0</v>
      </c>
      <c r="S197" s="249">
        <v>1</v>
      </c>
      <c r="T197" s="243">
        <v>0</v>
      </c>
      <c r="U197" s="243">
        <v>0</v>
      </c>
      <c r="V197" s="243">
        <v>0</v>
      </c>
      <c r="W197" s="243">
        <v>0</v>
      </c>
      <c r="X197" s="243">
        <v>0</v>
      </c>
      <c r="Y197" s="243">
        <v>0</v>
      </c>
      <c r="Z197" s="249">
        <v>1</v>
      </c>
      <c r="AA197" s="243">
        <v>0</v>
      </c>
      <c r="AB197" s="243">
        <v>0</v>
      </c>
      <c r="AC197" s="243">
        <v>0</v>
      </c>
      <c r="AD197" s="243">
        <v>0</v>
      </c>
      <c r="AE197" s="243">
        <v>0</v>
      </c>
      <c r="AF197" s="243">
        <v>0</v>
      </c>
      <c r="AG197" s="249">
        <v>1</v>
      </c>
      <c r="AH197" s="243">
        <v>0</v>
      </c>
      <c r="AI197" s="243">
        <v>0</v>
      </c>
    </row>
    <row r="198" spans="1:35" x14ac:dyDescent="0.25">
      <c r="A198" s="242" t="s">
        <v>415</v>
      </c>
      <c r="B198" s="243">
        <v>0</v>
      </c>
      <c r="C198" s="243">
        <v>0</v>
      </c>
      <c r="D198" s="243">
        <v>0</v>
      </c>
      <c r="E198" s="249">
        <v>1</v>
      </c>
      <c r="F198" s="243">
        <v>0</v>
      </c>
      <c r="G198" s="243">
        <v>0</v>
      </c>
      <c r="H198" s="242" t="s">
        <v>415</v>
      </c>
      <c r="I198" s="243">
        <v>0</v>
      </c>
      <c r="J198" s="243">
        <v>0</v>
      </c>
      <c r="K198" s="243">
        <v>0</v>
      </c>
      <c r="L198" s="249">
        <v>1</v>
      </c>
      <c r="M198" s="243">
        <v>0</v>
      </c>
      <c r="N198" s="243">
        <v>0</v>
      </c>
      <c r="O198" s="242" t="s">
        <v>415</v>
      </c>
      <c r="P198" s="243">
        <v>0</v>
      </c>
      <c r="Q198" s="243">
        <v>0</v>
      </c>
      <c r="R198" s="243">
        <v>0</v>
      </c>
      <c r="S198" s="249">
        <v>1</v>
      </c>
      <c r="T198" s="243">
        <v>0</v>
      </c>
      <c r="U198" s="243">
        <v>0</v>
      </c>
      <c r="V198" s="242" t="s">
        <v>415</v>
      </c>
      <c r="W198" s="243">
        <v>0</v>
      </c>
      <c r="X198" s="243">
        <v>0</v>
      </c>
      <c r="Y198" s="243">
        <v>0</v>
      </c>
      <c r="Z198" s="249">
        <v>1</v>
      </c>
      <c r="AA198" s="243">
        <v>0</v>
      </c>
      <c r="AB198" s="243">
        <v>0</v>
      </c>
      <c r="AC198" s="242" t="s">
        <v>415</v>
      </c>
      <c r="AD198" s="243">
        <v>0</v>
      </c>
      <c r="AE198" s="243">
        <v>0</v>
      </c>
      <c r="AF198" s="243">
        <v>0</v>
      </c>
      <c r="AG198" s="249">
        <v>1</v>
      </c>
      <c r="AH198" s="243">
        <v>0</v>
      </c>
      <c r="AI198" s="243">
        <v>0</v>
      </c>
    </row>
    <row r="199" spans="1:35" x14ac:dyDescent="0.25">
      <c r="A199" s="242" t="s">
        <v>416</v>
      </c>
      <c r="B199" s="243">
        <v>0</v>
      </c>
      <c r="C199" s="243">
        <v>0</v>
      </c>
      <c r="D199" s="243">
        <v>0</v>
      </c>
      <c r="E199" s="249">
        <v>1</v>
      </c>
      <c r="F199" s="243">
        <v>0</v>
      </c>
      <c r="G199" s="243">
        <v>0</v>
      </c>
      <c r="H199" s="242" t="s">
        <v>416</v>
      </c>
      <c r="I199" s="243">
        <v>0</v>
      </c>
      <c r="J199" s="243">
        <v>0</v>
      </c>
      <c r="K199" s="243">
        <v>0</v>
      </c>
      <c r="L199" s="249">
        <v>1</v>
      </c>
      <c r="M199" s="243">
        <v>0</v>
      </c>
      <c r="N199" s="243">
        <v>0</v>
      </c>
      <c r="O199" s="242" t="s">
        <v>416</v>
      </c>
      <c r="P199" s="243">
        <v>0</v>
      </c>
      <c r="Q199" s="243">
        <v>0</v>
      </c>
      <c r="R199" s="243">
        <v>0</v>
      </c>
      <c r="S199" s="249">
        <v>1</v>
      </c>
      <c r="T199" s="243">
        <v>0</v>
      </c>
      <c r="U199" s="243">
        <v>0</v>
      </c>
      <c r="V199" s="242" t="s">
        <v>416</v>
      </c>
      <c r="W199" s="243">
        <v>0</v>
      </c>
      <c r="X199" s="243">
        <v>0</v>
      </c>
      <c r="Y199" s="243">
        <v>0</v>
      </c>
      <c r="Z199" s="249">
        <v>1</v>
      </c>
      <c r="AA199" s="243">
        <v>0</v>
      </c>
      <c r="AB199" s="243">
        <v>0</v>
      </c>
      <c r="AC199" s="242" t="s">
        <v>416</v>
      </c>
      <c r="AD199" s="243">
        <v>0</v>
      </c>
      <c r="AE199" s="243">
        <v>0</v>
      </c>
      <c r="AF199" s="243">
        <v>0</v>
      </c>
      <c r="AG199" s="249">
        <v>1</v>
      </c>
      <c r="AH199" s="243">
        <v>0</v>
      </c>
      <c r="AI199" s="243">
        <v>0</v>
      </c>
    </row>
  </sheetData>
  <mergeCells count="2">
    <mergeCell ref="B2:F2"/>
    <mergeCell ref="B3:F3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4079-D068-4C17-B7F6-DD99F366E6EC}">
  <sheetPr codeName="Sheet52"/>
  <dimension ref="A1:M147"/>
  <sheetViews>
    <sheetView workbookViewId="0">
      <selection activeCell="J31" sqref="J31"/>
    </sheetView>
  </sheetViews>
  <sheetFormatPr defaultRowHeight="12.5" x14ac:dyDescent="0.25"/>
  <cols>
    <col min="1" max="1" width="35.08984375" style="32" bestFit="1" customWidth="1"/>
    <col min="2" max="2" width="19" style="32" bestFit="1" customWidth="1"/>
    <col min="3" max="4" width="22.7265625" style="32" bestFit="1" customWidth="1"/>
    <col min="5" max="6" width="18.26953125" style="32" bestFit="1" customWidth="1"/>
    <col min="7" max="7" width="21.6328125" style="32" bestFit="1" customWidth="1"/>
    <col min="8" max="10" width="18.26953125" style="32" bestFit="1" customWidth="1"/>
    <col min="11" max="12" width="12.36328125" style="32" bestFit="1" customWidth="1"/>
    <col min="13" max="16384" width="8.7265625" style="32"/>
  </cols>
  <sheetData>
    <row r="1" spans="1:13" x14ac:dyDescent="0.25">
      <c r="A1" s="225" t="s">
        <v>853</v>
      </c>
      <c r="B1" s="225"/>
      <c r="C1" s="225"/>
      <c r="D1" s="225"/>
    </row>
    <row r="2" spans="1:13" ht="13.5" thickBot="1" x14ac:dyDescent="0.35">
      <c r="A2" s="223" t="s">
        <v>126</v>
      </c>
      <c r="B2" s="224" t="s">
        <v>127</v>
      </c>
      <c r="C2" s="223" t="s">
        <v>128</v>
      </c>
      <c r="D2" s="222" t="s">
        <v>129</v>
      </c>
    </row>
    <row r="3" spans="1:13" ht="13.5" thickBot="1" x14ac:dyDescent="0.35">
      <c r="A3" s="221" t="s">
        <v>130</v>
      </c>
      <c r="B3" s="221" t="s">
        <v>131</v>
      </c>
      <c r="C3" s="221" t="s">
        <v>132</v>
      </c>
      <c r="D3" s="221" t="s">
        <v>133</v>
      </c>
      <c r="E3" s="221" t="s">
        <v>134</v>
      </c>
      <c r="F3" s="220" t="s">
        <v>135</v>
      </c>
      <c r="G3" s="220" t="s">
        <v>136</v>
      </c>
      <c r="H3" s="220" t="s">
        <v>137</v>
      </c>
      <c r="I3" s="220" t="s">
        <v>138</v>
      </c>
      <c r="J3" s="220" t="s">
        <v>139</v>
      </c>
      <c r="K3" s="220" t="s">
        <v>140</v>
      </c>
      <c r="L3" s="219" t="s">
        <v>541</v>
      </c>
      <c r="M3" s="39"/>
    </row>
    <row r="4" spans="1:13" ht="13" x14ac:dyDescent="0.3">
      <c r="A4" s="203" t="s">
        <v>852</v>
      </c>
      <c r="B4" s="194" t="s">
        <v>854</v>
      </c>
      <c r="C4" s="203" t="s">
        <v>157</v>
      </c>
      <c r="D4" s="203" t="s">
        <v>144</v>
      </c>
      <c r="E4" s="193" t="s">
        <v>145</v>
      </c>
      <c r="F4" s="189"/>
      <c r="G4" s="189"/>
      <c r="H4" s="189"/>
      <c r="I4" s="189"/>
      <c r="J4" s="189"/>
      <c r="K4" s="189"/>
      <c r="L4" s="189"/>
    </row>
    <row r="5" spans="1:13" ht="13.5" thickBot="1" x14ac:dyDescent="0.35">
      <c r="A5" s="211">
        <v>1000</v>
      </c>
      <c r="B5" s="218">
        <v>1003.2189462476967</v>
      </c>
      <c r="C5" s="201">
        <v>265.29322110827638</v>
      </c>
      <c r="D5" s="200">
        <v>54.666758287566772</v>
      </c>
      <c r="E5" s="198">
        <v>17.689337917420346</v>
      </c>
      <c r="F5" s="189"/>
      <c r="G5" s="189"/>
      <c r="H5" s="189"/>
      <c r="I5" s="189"/>
      <c r="J5" s="189"/>
      <c r="K5" s="189"/>
      <c r="L5" s="189"/>
    </row>
    <row r="6" spans="1:13" ht="13" x14ac:dyDescent="0.3">
      <c r="A6" s="195"/>
      <c r="B6" s="195"/>
      <c r="C6" s="195"/>
      <c r="D6" s="195"/>
      <c r="E6" s="193" t="s">
        <v>146</v>
      </c>
      <c r="F6" s="189"/>
      <c r="G6" s="189"/>
      <c r="H6" s="189"/>
      <c r="I6" s="189"/>
      <c r="J6" s="189"/>
      <c r="K6" s="189"/>
      <c r="L6" s="189"/>
    </row>
    <row r="7" spans="1:13" ht="13.5" thickBot="1" x14ac:dyDescent="0.35">
      <c r="A7" s="195"/>
      <c r="B7" s="195"/>
      <c r="C7" s="195"/>
      <c r="D7" s="195"/>
      <c r="E7" s="198">
        <v>55.760093750189164</v>
      </c>
      <c r="F7" s="189"/>
      <c r="G7" s="189"/>
      <c r="H7" s="189"/>
      <c r="I7" s="189"/>
      <c r="J7" s="189"/>
      <c r="K7" s="189"/>
      <c r="L7" s="189"/>
    </row>
    <row r="8" spans="1:13" ht="13" x14ac:dyDescent="0.3">
      <c r="A8" s="195"/>
      <c r="B8" s="195"/>
      <c r="C8" s="195"/>
      <c r="D8" s="203" t="s">
        <v>147</v>
      </c>
      <c r="E8" s="193" t="s">
        <v>148</v>
      </c>
      <c r="F8" s="189"/>
      <c r="G8" s="189"/>
      <c r="H8" s="189"/>
      <c r="I8" s="189"/>
      <c r="J8" s="189"/>
      <c r="K8" s="189"/>
      <c r="L8" s="189"/>
    </row>
    <row r="9" spans="1:13" ht="13.5" thickBot="1" x14ac:dyDescent="0.35">
      <c r="A9" s="195"/>
      <c r="B9" s="195"/>
      <c r="C9" s="195"/>
      <c r="D9" s="201">
        <v>102.03201772219269</v>
      </c>
      <c r="E9" s="204">
        <v>102.03217652798601</v>
      </c>
      <c r="F9" s="189"/>
      <c r="G9" s="189"/>
      <c r="H9" s="189"/>
      <c r="I9" s="189"/>
      <c r="J9" s="189"/>
      <c r="K9" s="189"/>
      <c r="L9" s="189"/>
    </row>
    <row r="10" spans="1:13" ht="13" x14ac:dyDescent="0.3">
      <c r="A10" s="195"/>
      <c r="B10" s="195"/>
      <c r="C10" s="195"/>
      <c r="D10" s="203" t="s">
        <v>149</v>
      </c>
      <c r="E10" s="193" t="s">
        <v>148</v>
      </c>
      <c r="F10" s="189"/>
      <c r="G10" s="189"/>
      <c r="H10" s="189"/>
      <c r="I10" s="189"/>
      <c r="J10" s="189"/>
      <c r="K10" s="189"/>
      <c r="L10" s="189"/>
    </row>
    <row r="11" spans="1:13" ht="13.5" thickBot="1" x14ac:dyDescent="0.35">
      <c r="A11" s="195"/>
      <c r="B11" s="195"/>
      <c r="C11" s="195"/>
      <c r="D11" s="200">
        <v>45.293449394577181</v>
      </c>
      <c r="E11" s="198">
        <v>45.293518634311148</v>
      </c>
      <c r="F11" s="189"/>
      <c r="G11" s="189"/>
      <c r="H11" s="189"/>
      <c r="I11" s="189"/>
      <c r="J11" s="189"/>
      <c r="K11" s="189"/>
      <c r="L11" s="189"/>
    </row>
    <row r="12" spans="1:13" ht="13" x14ac:dyDescent="0.3">
      <c r="A12" s="195"/>
      <c r="B12" s="195"/>
      <c r="C12" s="195"/>
      <c r="D12" s="194" t="s">
        <v>150</v>
      </c>
      <c r="E12" s="193" t="s">
        <v>151</v>
      </c>
      <c r="F12" s="189"/>
      <c r="G12" s="189"/>
      <c r="H12" s="189"/>
      <c r="I12" s="189"/>
      <c r="J12" s="189"/>
      <c r="K12" s="189"/>
      <c r="L12" s="189"/>
    </row>
    <row r="13" spans="1:13" ht="13.5" thickBot="1" x14ac:dyDescent="0.35">
      <c r="A13" s="195"/>
      <c r="B13" s="195"/>
      <c r="C13" s="195"/>
      <c r="D13" s="199">
        <v>70.740575532928347</v>
      </c>
      <c r="E13" s="198">
        <v>70.740577697753906</v>
      </c>
      <c r="F13" s="189"/>
      <c r="G13" s="189"/>
      <c r="H13" s="189"/>
      <c r="I13" s="189"/>
      <c r="J13" s="189"/>
      <c r="K13" s="189"/>
      <c r="L13" s="189"/>
    </row>
    <row r="14" spans="1:13" ht="13" x14ac:dyDescent="0.3">
      <c r="A14" s="195"/>
      <c r="B14" s="195"/>
      <c r="C14" s="194" t="s">
        <v>161</v>
      </c>
      <c r="D14" s="203" t="s">
        <v>162</v>
      </c>
      <c r="E14" s="203" t="s">
        <v>149</v>
      </c>
      <c r="F14" s="193" t="s">
        <v>148</v>
      </c>
      <c r="G14" s="189"/>
      <c r="H14" s="189"/>
      <c r="I14" s="189"/>
      <c r="J14" s="189"/>
      <c r="K14" s="189"/>
      <c r="L14" s="189"/>
    </row>
    <row r="15" spans="1:13" ht="13.5" thickBot="1" x14ac:dyDescent="0.35">
      <c r="A15" s="195"/>
      <c r="B15" s="195"/>
      <c r="C15" s="202">
        <v>754.8028641088257</v>
      </c>
      <c r="D15" s="201">
        <v>612.76405491943365</v>
      </c>
      <c r="E15" s="201">
        <v>380.57576099271199</v>
      </c>
      <c r="F15" s="204">
        <v>380.57635686847362</v>
      </c>
      <c r="G15" s="189"/>
      <c r="H15" s="189"/>
      <c r="I15" s="189"/>
      <c r="J15" s="189"/>
      <c r="K15" s="189"/>
      <c r="L15" s="189"/>
    </row>
    <row r="16" spans="1:13" ht="13" x14ac:dyDescent="0.3">
      <c r="A16" s="195"/>
      <c r="B16" s="195"/>
      <c r="C16" s="195"/>
      <c r="D16" s="195"/>
      <c r="E16" s="194" t="s">
        <v>163</v>
      </c>
      <c r="F16" s="193" t="s">
        <v>164</v>
      </c>
      <c r="G16" s="189"/>
      <c r="H16" s="189"/>
      <c r="I16" s="189"/>
      <c r="J16" s="189"/>
      <c r="K16" s="189"/>
      <c r="L16" s="189"/>
    </row>
    <row r="17" spans="1:12" ht="13.5" thickBot="1" x14ac:dyDescent="0.35">
      <c r="A17" s="195"/>
      <c r="B17" s="195"/>
      <c r="C17" s="195"/>
      <c r="D17" s="195"/>
      <c r="E17" s="202">
        <v>264.24149837911341</v>
      </c>
      <c r="F17" s="204">
        <v>272.1687301635742</v>
      </c>
      <c r="G17" s="189"/>
      <c r="H17" s="189"/>
      <c r="I17" s="189"/>
      <c r="J17" s="189"/>
      <c r="K17" s="189"/>
      <c r="L17" s="189"/>
    </row>
    <row r="18" spans="1:12" ht="13" x14ac:dyDescent="0.3">
      <c r="A18" s="195"/>
      <c r="B18" s="195"/>
      <c r="C18" s="195"/>
      <c r="D18" s="195"/>
      <c r="E18" s="194" t="s">
        <v>150</v>
      </c>
      <c r="F18" s="193" t="s">
        <v>151</v>
      </c>
      <c r="G18" s="189"/>
      <c r="H18" s="189"/>
      <c r="I18" s="189"/>
      <c r="J18" s="189"/>
      <c r="K18" s="189"/>
      <c r="L18" s="189"/>
    </row>
    <row r="19" spans="1:12" ht="13.5" thickBot="1" x14ac:dyDescent="0.35">
      <c r="A19" s="195"/>
      <c r="B19" s="195"/>
      <c r="C19" s="195"/>
      <c r="D19" s="195"/>
      <c r="E19" s="199">
        <v>23.072557303323318</v>
      </c>
      <c r="F19" s="190">
        <v>23.07255744934082</v>
      </c>
      <c r="G19" s="189"/>
      <c r="H19" s="189"/>
      <c r="I19" s="189"/>
      <c r="J19" s="189"/>
      <c r="K19" s="189"/>
      <c r="L19" s="189"/>
    </row>
    <row r="20" spans="1:12" ht="13" x14ac:dyDescent="0.3">
      <c r="A20" s="195"/>
      <c r="B20" s="195"/>
      <c r="C20" s="195"/>
      <c r="D20" s="194" t="s">
        <v>150</v>
      </c>
      <c r="E20" s="193" t="s">
        <v>151</v>
      </c>
      <c r="F20" s="189"/>
      <c r="G20" s="189"/>
      <c r="H20" s="189"/>
      <c r="I20" s="189"/>
      <c r="J20" s="189"/>
      <c r="K20" s="189"/>
      <c r="L20" s="189"/>
    </row>
    <row r="21" spans="1:12" ht="13.5" thickBot="1" x14ac:dyDescent="0.35">
      <c r="A21" s="195"/>
      <c r="B21" s="195"/>
      <c r="C21" s="195"/>
      <c r="D21" s="202">
        <v>153.25970078979492</v>
      </c>
      <c r="E21" s="204">
        <v>153.25970458984375</v>
      </c>
      <c r="F21" s="189"/>
      <c r="G21" s="189"/>
      <c r="H21" s="189"/>
      <c r="I21" s="189"/>
      <c r="J21" s="189"/>
      <c r="K21" s="189"/>
      <c r="L21" s="189"/>
    </row>
    <row r="22" spans="1:12" ht="13" x14ac:dyDescent="0.3">
      <c r="A22" s="195"/>
      <c r="B22" s="194" t="s">
        <v>597</v>
      </c>
      <c r="C22" s="203" t="s">
        <v>598</v>
      </c>
      <c r="D22" s="194" t="s">
        <v>168</v>
      </c>
      <c r="E22" s="193" t="s">
        <v>169</v>
      </c>
      <c r="F22" s="189"/>
      <c r="G22" s="189"/>
      <c r="H22" s="189"/>
      <c r="I22" s="189"/>
      <c r="J22" s="189"/>
      <c r="K22" s="189"/>
      <c r="L22" s="189"/>
    </row>
    <row r="23" spans="1:12" ht="13.5" thickBot="1" x14ac:dyDescent="0.35">
      <c r="A23" s="195"/>
      <c r="B23" s="218">
        <v>1327.4640979170799</v>
      </c>
      <c r="C23" s="215">
        <v>0.2842498901586914</v>
      </c>
      <c r="D23" s="214">
        <v>0.34095775717496873</v>
      </c>
      <c r="E23" s="207">
        <v>0.36661483231186864</v>
      </c>
      <c r="F23" s="189"/>
      <c r="G23" s="189"/>
      <c r="H23" s="189"/>
      <c r="I23" s="189"/>
      <c r="J23" s="189"/>
      <c r="K23" s="189"/>
      <c r="L23" s="189"/>
    </row>
    <row r="24" spans="1:12" ht="13" x14ac:dyDescent="0.3">
      <c r="A24" s="195"/>
      <c r="B24" s="195"/>
      <c r="C24" s="195"/>
      <c r="D24" s="203" t="s">
        <v>143</v>
      </c>
      <c r="E24" s="203" t="s">
        <v>144</v>
      </c>
      <c r="F24" s="193" t="s">
        <v>145</v>
      </c>
      <c r="G24" s="189"/>
      <c r="H24" s="189"/>
      <c r="I24" s="189"/>
      <c r="J24" s="189"/>
      <c r="K24" s="189"/>
      <c r="L24" s="189"/>
    </row>
    <row r="25" spans="1:12" ht="13.5" thickBot="1" x14ac:dyDescent="0.35">
      <c r="A25" s="195"/>
      <c r="B25" s="195"/>
      <c r="C25" s="195"/>
      <c r="D25" s="250">
        <v>6.3814102947711948E-2</v>
      </c>
      <c r="E25" s="250">
        <v>1.3149639747704488E-2</v>
      </c>
      <c r="F25" s="251">
        <v>4.2550248156942626E-3</v>
      </c>
      <c r="G25" s="189"/>
      <c r="H25" s="189"/>
      <c r="I25" s="189"/>
      <c r="J25" s="189"/>
      <c r="K25" s="189"/>
      <c r="L25" s="189"/>
    </row>
    <row r="26" spans="1:12" ht="13" x14ac:dyDescent="0.3">
      <c r="A26" s="195"/>
      <c r="B26" s="195"/>
      <c r="C26" s="195"/>
      <c r="D26" s="195"/>
      <c r="E26" s="195"/>
      <c r="F26" s="193" t="s">
        <v>146</v>
      </c>
      <c r="G26" s="189"/>
      <c r="H26" s="189"/>
      <c r="I26" s="189"/>
      <c r="J26" s="189"/>
      <c r="K26" s="189"/>
      <c r="L26" s="189"/>
    </row>
    <row r="27" spans="1:12" ht="13.5" thickBot="1" x14ac:dyDescent="0.35">
      <c r="A27" s="195"/>
      <c r="B27" s="195"/>
      <c r="C27" s="195"/>
      <c r="D27" s="195"/>
      <c r="E27" s="195"/>
      <c r="F27" s="252">
        <v>1.3412632159558711E-2</v>
      </c>
      <c r="G27" s="189"/>
      <c r="H27" s="189"/>
      <c r="I27" s="189"/>
      <c r="J27" s="189"/>
      <c r="K27" s="189"/>
      <c r="L27" s="189"/>
    </row>
    <row r="28" spans="1:12" ht="13" x14ac:dyDescent="0.3">
      <c r="A28" s="195"/>
      <c r="B28" s="195"/>
      <c r="C28" s="195"/>
      <c r="D28" s="195"/>
      <c r="E28" s="203" t="s">
        <v>147</v>
      </c>
      <c r="F28" s="193" t="s">
        <v>148</v>
      </c>
      <c r="G28" s="189"/>
      <c r="H28" s="189"/>
      <c r="I28" s="189"/>
      <c r="J28" s="189"/>
      <c r="K28" s="189"/>
      <c r="L28" s="189"/>
    </row>
    <row r="29" spans="1:12" ht="13.5" thickBot="1" x14ac:dyDescent="0.35">
      <c r="A29" s="195"/>
      <c r="B29" s="195"/>
      <c r="C29" s="195"/>
      <c r="D29" s="195"/>
      <c r="E29" s="250">
        <v>2.4542963910910771E-2</v>
      </c>
      <c r="F29" s="252">
        <v>2.4543000646949888E-2</v>
      </c>
      <c r="G29" s="189"/>
      <c r="H29" s="189"/>
      <c r="I29" s="189"/>
      <c r="J29" s="189"/>
      <c r="K29" s="189"/>
      <c r="L29" s="189"/>
    </row>
    <row r="30" spans="1:12" ht="13" x14ac:dyDescent="0.3">
      <c r="A30" s="195"/>
      <c r="B30" s="195"/>
      <c r="C30" s="195"/>
      <c r="D30" s="195"/>
      <c r="E30" s="203" t="s">
        <v>149</v>
      </c>
      <c r="F30" s="193" t="s">
        <v>148</v>
      </c>
      <c r="G30" s="189"/>
      <c r="H30" s="189"/>
      <c r="I30" s="189"/>
      <c r="J30" s="189"/>
      <c r="K30" s="189"/>
      <c r="L30" s="189"/>
    </row>
    <row r="31" spans="1:12" ht="13.5" thickBot="1" x14ac:dyDescent="0.35">
      <c r="A31" s="195"/>
      <c r="B31" s="195"/>
      <c r="C31" s="195"/>
      <c r="D31" s="195"/>
      <c r="E31" s="250">
        <v>1.0894967273101202E-2</v>
      </c>
      <c r="F31" s="252">
        <v>1.0894983896373955E-2</v>
      </c>
      <c r="G31" s="189"/>
      <c r="H31" s="189"/>
      <c r="I31" s="189"/>
      <c r="J31" s="189"/>
      <c r="K31" s="189"/>
      <c r="L31" s="189"/>
    </row>
    <row r="32" spans="1:12" ht="13" x14ac:dyDescent="0.3">
      <c r="A32" s="195"/>
      <c r="B32" s="195"/>
      <c r="C32" s="195"/>
      <c r="D32" s="195"/>
      <c r="E32" s="194" t="s">
        <v>150</v>
      </c>
      <c r="F32" s="193" t="s">
        <v>151</v>
      </c>
      <c r="G32" s="189"/>
      <c r="H32" s="189"/>
      <c r="I32" s="189"/>
      <c r="J32" s="189"/>
      <c r="K32" s="189"/>
      <c r="L32" s="189"/>
    </row>
    <row r="33" spans="1:12" ht="13.5" thickBot="1" x14ac:dyDescent="0.35">
      <c r="A33" s="195"/>
      <c r="B33" s="195"/>
      <c r="C33" s="195"/>
      <c r="D33" s="195"/>
      <c r="E33" s="253">
        <v>1.701606447761236E-2</v>
      </c>
      <c r="F33" s="254">
        <v>1.7016064375638962E-2</v>
      </c>
      <c r="G33" s="189"/>
      <c r="H33" s="189"/>
      <c r="I33" s="189"/>
      <c r="J33" s="189"/>
      <c r="K33" s="189"/>
      <c r="L33" s="189"/>
    </row>
    <row r="34" spans="1:12" ht="13" x14ac:dyDescent="0.3">
      <c r="A34" s="195"/>
      <c r="B34" s="195"/>
      <c r="C34" s="195"/>
      <c r="D34" s="194" t="s">
        <v>150</v>
      </c>
      <c r="E34" s="193" t="s">
        <v>151</v>
      </c>
      <c r="F34" s="189"/>
      <c r="G34" s="189"/>
      <c r="H34" s="189"/>
      <c r="I34" s="189"/>
      <c r="J34" s="189"/>
      <c r="K34" s="189"/>
      <c r="L34" s="189"/>
    </row>
    <row r="35" spans="1:12" ht="13.5" thickBot="1" x14ac:dyDescent="0.35">
      <c r="A35" s="195"/>
      <c r="B35" s="195"/>
      <c r="C35" s="195"/>
      <c r="D35" s="253">
        <v>6.0829478979110715E-2</v>
      </c>
      <c r="E35" s="252">
        <v>6.0829479247331619E-2</v>
      </c>
      <c r="F35" s="189"/>
      <c r="G35" s="189"/>
      <c r="H35" s="189"/>
      <c r="I35" s="189"/>
      <c r="J35" s="189"/>
      <c r="K35" s="189"/>
      <c r="L35" s="189"/>
    </row>
    <row r="36" spans="1:12" ht="13" x14ac:dyDescent="0.3">
      <c r="A36" s="195"/>
      <c r="B36" s="195"/>
      <c r="C36" s="203" t="s">
        <v>599</v>
      </c>
      <c r="D36" s="194" t="s">
        <v>187</v>
      </c>
      <c r="E36" s="216" t="s">
        <v>188</v>
      </c>
      <c r="F36" s="194" t="s">
        <v>189</v>
      </c>
      <c r="G36" s="194" t="s">
        <v>190</v>
      </c>
      <c r="H36" s="193" t="s">
        <v>191</v>
      </c>
      <c r="I36" s="189"/>
      <c r="J36" s="189"/>
      <c r="K36" s="189"/>
      <c r="L36" s="189"/>
    </row>
    <row r="37" spans="1:12" ht="13.5" thickBot="1" x14ac:dyDescent="0.35">
      <c r="A37" s="195"/>
      <c r="B37" s="195"/>
      <c r="C37" s="211">
        <v>1193.2853664191896</v>
      </c>
      <c r="D37" s="218">
        <v>1408.1277456104838</v>
      </c>
      <c r="E37" s="197">
        <v>8.072317257827148</v>
      </c>
      <c r="F37" s="199">
        <v>16.209454953327178</v>
      </c>
      <c r="G37" s="199">
        <v>47.530500049991609</v>
      </c>
      <c r="H37" s="198">
        <v>47.530498504638672</v>
      </c>
      <c r="I37" s="189"/>
      <c r="J37" s="189"/>
      <c r="K37" s="189"/>
      <c r="L37" s="189"/>
    </row>
    <row r="38" spans="1:12" ht="13" x14ac:dyDescent="0.3">
      <c r="A38" s="195"/>
      <c r="B38" s="195"/>
      <c r="C38" s="195"/>
      <c r="D38" s="195"/>
      <c r="E38" s="216" t="s">
        <v>192</v>
      </c>
      <c r="F38" s="203" t="s">
        <v>157</v>
      </c>
      <c r="G38" s="203" t="s">
        <v>144</v>
      </c>
      <c r="H38" s="193" t="s">
        <v>145</v>
      </c>
      <c r="I38" s="189"/>
      <c r="J38" s="189"/>
      <c r="K38" s="189"/>
      <c r="L38" s="189"/>
    </row>
    <row r="39" spans="1:12" ht="13.5" thickBot="1" x14ac:dyDescent="0.35">
      <c r="A39" s="195"/>
      <c r="B39" s="195"/>
      <c r="C39" s="195"/>
      <c r="D39" s="195"/>
      <c r="E39" s="199">
        <v>26.050362182617189</v>
      </c>
      <c r="F39" s="200">
        <v>16.932735061645509</v>
      </c>
      <c r="G39" s="206">
        <v>3.489187474983483</v>
      </c>
      <c r="H39" s="205">
        <v>1.1290483823867583</v>
      </c>
      <c r="I39" s="189"/>
      <c r="J39" s="189"/>
      <c r="K39" s="189"/>
      <c r="L39" s="189"/>
    </row>
    <row r="40" spans="1:12" ht="13" x14ac:dyDescent="0.3">
      <c r="A40" s="195"/>
      <c r="B40" s="195"/>
      <c r="C40" s="195"/>
      <c r="D40" s="195"/>
      <c r="E40" s="195"/>
      <c r="F40" s="195"/>
      <c r="G40" s="195"/>
      <c r="H40" s="193" t="s">
        <v>146</v>
      </c>
      <c r="I40" s="189"/>
      <c r="J40" s="189"/>
      <c r="K40" s="189"/>
      <c r="L40" s="189"/>
    </row>
    <row r="41" spans="1:12" ht="13.5" thickBot="1" x14ac:dyDescent="0.35">
      <c r="A41" s="195"/>
      <c r="B41" s="195"/>
      <c r="C41" s="195"/>
      <c r="D41" s="195"/>
      <c r="E41" s="195"/>
      <c r="F41" s="195"/>
      <c r="G41" s="195"/>
      <c r="H41" s="205">
        <v>3.5589711692028083</v>
      </c>
      <c r="I41" s="189"/>
      <c r="J41" s="189"/>
      <c r="K41" s="189"/>
      <c r="L41" s="189"/>
    </row>
    <row r="42" spans="1:12" ht="13" x14ac:dyDescent="0.3">
      <c r="A42" s="195"/>
      <c r="B42" s="195"/>
      <c r="C42" s="195"/>
      <c r="D42" s="195"/>
      <c r="E42" s="195"/>
      <c r="F42" s="195"/>
      <c r="G42" s="203" t="s">
        <v>147</v>
      </c>
      <c r="H42" s="193" t="s">
        <v>148</v>
      </c>
      <c r="I42" s="189"/>
      <c r="J42" s="189"/>
      <c r="K42" s="189"/>
      <c r="L42" s="189"/>
    </row>
    <row r="43" spans="1:12" ht="13.5" thickBot="1" x14ac:dyDescent="0.35">
      <c r="A43" s="195"/>
      <c r="B43" s="195"/>
      <c r="C43" s="195"/>
      <c r="D43" s="195"/>
      <c r="E43" s="195"/>
      <c r="F43" s="195"/>
      <c r="G43" s="206">
        <v>6.5123458832300454</v>
      </c>
      <c r="H43" s="205">
        <v>6.5123557451874996</v>
      </c>
      <c r="I43" s="189"/>
      <c r="J43" s="189"/>
      <c r="K43" s="189"/>
      <c r="L43" s="189"/>
    </row>
    <row r="44" spans="1:12" ht="13" x14ac:dyDescent="0.3">
      <c r="A44" s="195"/>
      <c r="B44" s="195"/>
      <c r="C44" s="195"/>
      <c r="D44" s="195"/>
      <c r="E44" s="195"/>
      <c r="F44" s="195"/>
      <c r="G44" s="203" t="s">
        <v>149</v>
      </c>
      <c r="H44" s="193" t="s">
        <v>148</v>
      </c>
      <c r="I44" s="189"/>
      <c r="J44" s="189"/>
      <c r="K44" s="189"/>
      <c r="L44" s="189"/>
    </row>
    <row r="45" spans="1:12" ht="13.5" thickBot="1" x14ac:dyDescent="0.35">
      <c r="A45" s="195"/>
      <c r="B45" s="195"/>
      <c r="C45" s="195"/>
      <c r="D45" s="195"/>
      <c r="E45" s="195"/>
      <c r="F45" s="195"/>
      <c r="G45" s="206">
        <v>2.8909220388562971</v>
      </c>
      <c r="H45" s="205">
        <v>2.8909264884144674</v>
      </c>
      <c r="I45" s="189"/>
      <c r="J45" s="189"/>
      <c r="K45" s="189"/>
      <c r="L45" s="189"/>
    </row>
    <row r="46" spans="1:12" ht="13" x14ac:dyDescent="0.3">
      <c r="A46" s="195"/>
      <c r="B46" s="195"/>
      <c r="C46" s="195"/>
      <c r="D46" s="195"/>
      <c r="E46" s="195"/>
      <c r="F46" s="195"/>
      <c r="G46" s="194" t="s">
        <v>150</v>
      </c>
      <c r="H46" s="193" t="s">
        <v>151</v>
      </c>
      <c r="I46" s="189"/>
      <c r="J46" s="189"/>
      <c r="K46" s="189"/>
      <c r="L46" s="189"/>
    </row>
    <row r="47" spans="1:12" ht="13.5" thickBot="1" x14ac:dyDescent="0.35">
      <c r="A47" s="195"/>
      <c r="B47" s="195"/>
      <c r="C47" s="195"/>
      <c r="D47" s="195"/>
      <c r="E47" s="195"/>
      <c r="F47" s="195"/>
      <c r="G47" s="197">
        <v>4.5151228617621202</v>
      </c>
      <c r="H47" s="205">
        <v>4.5151228904724121</v>
      </c>
      <c r="I47" s="189"/>
      <c r="J47" s="189"/>
      <c r="K47" s="189"/>
      <c r="L47" s="189"/>
    </row>
    <row r="48" spans="1:12" ht="13" x14ac:dyDescent="0.3">
      <c r="A48" s="195"/>
      <c r="B48" s="195"/>
      <c r="C48" s="195"/>
      <c r="D48" s="195"/>
      <c r="E48" s="195"/>
      <c r="F48" s="208" t="s">
        <v>155</v>
      </c>
      <c r="G48" s="194" t="s">
        <v>156</v>
      </c>
      <c r="H48" s="203" t="s">
        <v>157</v>
      </c>
      <c r="I48" s="203" t="s">
        <v>144</v>
      </c>
      <c r="J48" s="193" t="s">
        <v>145</v>
      </c>
      <c r="K48" s="189"/>
      <c r="L48" s="189"/>
    </row>
    <row r="49" spans="1:12" ht="13.5" thickBot="1" x14ac:dyDescent="0.35">
      <c r="A49" s="195"/>
      <c r="B49" s="195"/>
      <c r="C49" s="195"/>
      <c r="D49" s="195"/>
      <c r="E49" s="195"/>
      <c r="F49" s="206">
        <v>2.5789858016967773</v>
      </c>
      <c r="G49" s="197">
        <v>5.8348002997405501</v>
      </c>
      <c r="H49" s="206">
        <v>1.4983767024993897</v>
      </c>
      <c r="I49" s="215">
        <v>0.30875798695268697</v>
      </c>
      <c r="J49" s="252">
        <v>9.9909423592342658E-2</v>
      </c>
      <c r="K49" s="189"/>
      <c r="L49" s="189"/>
    </row>
    <row r="50" spans="1:12" ht="13" x14ac:dyDescent="0.3">
      <c r="A50" s="195"/>
      <c r="B50" s="195"/>
      <c r="C50" s="195"/>
      <c r="D50" s="195"/>
      <c r="E50" s="195"/>
      <c r="F50" s="195"/>
      <c r="G50" s="195"/>
      <c r="H50" s="195"/>
      <c r="I50" s="195"/>
      <c r="J50" s="193" t="s">
        <v>146</v>
      </c>
      <c r="K50" s="189"/>
      <c r="L50" s="189"/>
    </row>
    <row r="51" spans="1:12" ht="13.5" thickBot="1" x14ac:dyDescent="0.35">
      <c r="A51" s="195"/>
      <c r="B51" s="195"/>
      <c r="C51" s="195"/>
      <c r="D51" s="195"/>
      <c r="E51" s="195"/>
      <c r="F51" s="195"/>
      <c r="G51" s="195"/>
      <c r="H51" s="195"/>
      <c r="I51" s="195"/>
      <c r="J51" s="207">
        <v>0.31493314515463816</v>
      </c>
      <c r="K51" s="189"/>
      <c r="L51" s="189"/>
    </row>
    <row r="52" spans="1:12" ht="13" x14ac:dyDescent="0.3">
      <c r="A52" s="195"/>
      <c r="B52" s="195"/>
      <c r="C52" s="195"/>
      <c r="D52" s="195"/>
      <c r="E52" s="195"/>
      <c r="F52" s="195"/>
      <c r="G52" s="195"/>
      <c r="H52" s="195"/>
      <c r="I52" s="203" t="s">
        <v>147</v>
      </c>
      <c r="J52" s="193" t="s">
        <v>148</v>
      </c>
      <c r="K52" s="189"/>
      <c r="L52" s="189"/>
    </row>
    <row r="53" spans="1:12" ht="13.5" thickBot="1" x14ac:dyDescent="0.35">
      <c r="A53" s="195"/>
      <c r="B53" s="195"/>
      <c r="C53" s="195"/>
      <c r="D53" s="195"/>
      <c r="E53" s="195"/>
      <c r="F53" s="195"/>
      <c r="G53" s="195"/>
      <c r="H53" s="195"/>
      <c r="I53" s="215">
        <v>0.57627709019998863</v>
      </c>
      <c r="J53" s="207">
        <v>0.5762779580555859</v>
      </c>
      <c r="K53" s="189"/>
      <c r="L53" s="189"/>
    </row>
    <row r="54" spans="1:12" ht="13" x14ac:dyDescent="0.3">
      <c r="A54" s="195"/>
      <c r="B54" s="195"/>
      <c r="C54" s="195"/>
      <c r="D54" s="195"/>
      <c r="E54" s="195"/>
      <c r="F54" s="195"/>
      <c r="G54" s="195"/>
      <c r="H54" s="195"/>
      <c r="I54" s="203" t="s">
        <v>149</v>
      </c>
      <c r="J54" s="193" t="s">
        <v>148</v>
      </c>
      <c r="K54" s="189"/>
      <c r="L54" s="189"/>
    </row>
    <row r="55" spans="1:12" ht="13.5" thickBot="1" x14ac:dyDescent="0.35">
      <c r="A55" s="195"/>
      <c r="B55" s="195"/>
      <c r="C55" s="195"/>
      <c r="D55" s="195"/>
      <c r="E55" s="195"/>
      <c r="F55" s="195"/>
      <c r="G55" s="195"/>
      <c r="H55" s="195"/>
      <c r="I55" s="215">
        <v>0.25581751498137917</v>
      </c>
      <c r="J55" s="207">
        <v>0.25581789376210862</v>
      </c>
      <c r="K55" s="189"/>
      <c r="L55" s="189"/>
    </row>
    <row r="56" spans="1:12" ht="13" x14ac:dyDescent="0.3">
      <c r="A56" s="195"/>
      <c r="B56" s="195"/>
      <c r="C56" s="195"/>
      <c r="D56" s="195"/>
      <c r="E56" s="195"/>
      <c r="F56" s="195"/>
      <c r="G56" s="195"/>
      <c r="H56" s="195"/>
      <c r="I56" s="194" t="s">
        <v>150</v>
      </c>
      <c r="J56" s="193" t="s">
        <v>151</v>
      </c>
      <c r="K56" s="189"/>
      <c r="L56" s="189"/>
    </row>
    <row r="57" spans="1:12" ht="13.5" thickBot="1" x14ac:dyDescent="0.35">
      <c r="A57" s="195"/>
      <c r="B57" s="195"/>
      <c r="C57" s="195"/>
      <c r="D57" s="195"/>
      <c r="E57" s="195"/>
      <c r="F57" s="195"/>
      <c r="G57" s="195"/>
      <c r="H57" s="195"/>
      <c r="I57" s="214">
        <v>0.39954294678543362</v>
      </c>
      <c r="J57" s="207">
        <v>0.39954295754432678</v>
      </c>
      <c r="K57" s="189"/>
      <c r="L57" s="189"/>
    </row>
    <row r="58" spans="1:12" ht="13" x14ac:dyDescent="0.3">
      <c r="A58" s="195"/>
      <c r="B58" s="195"/>
      <c r="C58" s="195"/>
      <c r="D58" s="195"/>
      <c r="E58" s="195"/>
      <c r="F58" s="195"/>
      <c r="G58" s="195"/>
      <c r="H58" s="203" t="s">
        <v>158</v>
      </c>
      <c r="I58" s="203" t="s">
        <v>159</v>
      </c>
      <c r="J58" s="193" t="s">
        <v>160</v>
      </c>
      <c r="K58" s="189"/>
      <c r="L58" s="189"/>
    </row>
    <row r="59" spans="1:12" ht="13.5" thickBot="1" x14ac:dyDescent="0.35">
      <c r="A59" s="195"/>
      <c r="B59" s="195"/>
      <c r="C59" s="195"/>
      <c r="D59" s="195"/>
      <c r="E59" s="195"/>
      <c r="F59" s="195"/>
      <c r="G59" s="195"/>
      <c r="H59" s="206">
        <v>4.3101669397830964</v>
      </c>
      <c r="I59" s="206">
        <v>9.3451422085543356</v>
      </c>
      <c r="J59" s="198">
        <v>32.587873666272436</v>
      </c>
      <c r="K59" s="189"/>
      <c r="L59" s="189"/>
    </row>
    <row r="60" spans="1:12" ht="13" x14ac:dyDescent="0.3">
      <c r="A60" s="195"/>
      <c r="B60" s="195"/>
      <c r="C60" s="195"/>
      <c r="D60" s="195"/>
      <c r="E60" s="195"/>
      <c r="F60" s="195"/>
      <c r="G60" s="195"/>
      <c r="H60" s="195"/>
      <c r="I60" s="194" t="s">
        <v>161</v>
      </c>
      <c r="J60" s="203" t="s">
        <v>162</v>
      </c>
      <c r="K60" s="203" t="s">
        <v>149</v>
      </c>
      <c r="L60" s="193" t="s">
        <v>148</v>
      </c>
    </row>
    <row r="61" spans="1:12" ht="13.5" thickBot="1" x14ac:dyDescent="0.35">
      <c r="A61" s="195"/>
      <c r="B61" s="195"/>
      <c r="C61" s="195"/>
      <c r="D61" s="195"/>
      <c r="E61" s="195"/>
      <c r="F61" s="195"/>
      <c r="G61" s="195"/>
      <c r="H61" s="195"/>
      <c r="I61" s="197">
        <v>8.0101218930465734</v>
      </c>
      <c r="J61" s="206">
        <v>6.5027774849319462</v>
      </c>
      <c r="K61" s="206">
        <v>4.0387479860157898</v>
      </c>
      <c r="L61" s="205">
        <v>4.0387539608280436</v>
      </c>
    </row>
    <row r="62" spans="1:12" ht="13" x14ac:dyDescent="0.3">
      <c r="A62" s="195"/>
      <c r="B62" s="195"/>
      <c r="C62" s="195"/>
      <c r="D62" s="195"/>
      <c r="E62" s="195"/>
      <c r="F62" s="195"/>
      <c r="G62" s="195"/>
      <c r="H62" s="195"/>
      <c r="I62" s="195"/>
      <c r="J62" s="195"/>
      <c r="K62" s="194" t="s">
        <v>163</v>
      </c>
      <c r="L62" s="193" t="s">
        <v>164</v>
      </c>
    </row>
    <row r="63" spans="1:12" ht="13.5" thickBot="1" x14ac:dyDescent="0.35">
      <c r="A63" s="195"/>
      <c r="B63" s="195"/>
      <c r="C63" s="195"/>
      <c r="D63" s="195"/>
      <c r="E63" s="195"/>
      <c r="F63" s="195"/>
      <c r="G63" s="195"/>
      <c r="H63" s="195"/>
      <c r="I63" s="195"/>
      <c r="J63" s="195"/>
      <c r="K63" s="197">
        <v>2.8041849449809697</v>
      </c>
      <c r="L63" s="205">
        <v>2.8883104610443113</v>
      </c>
    </row>
    <row r="64" spans="1:12" ht="13" x14ac:dyDescent="0.3">
      <c r="A64" s="195"/>
      <c r="B64" s="195"/>
      <c r="C64" s="195"/>
      <c r="D64" s="195"/>
      <c r="E64" s="195"/>
      <c r="F64" s="195"/>
      <c r="G64" s="195"/>
      <c r="H64" s="195"/>
      <c r="I64" s="195"/>
      <c r="J64" s="195"/>
      <c r="K64" s="194" t="s">
        <v>150</v>
      </c>
      <c r="L64" s="193" t="s">
        <v>151</v>
      </c>
    </row>
    <row r="65" spans="1:12" ht="13.5" thickBot="1" x14ac:dyDescent="0.35">
      <c r="A65" s="195"/>
      <c r="B65" s="195"/>
      <c r="C65" s="195"/>
      <c r="D65" s="195"/>
      <c r="E65" s="195"/>
      <c r="F65" s="195"/>
      <c r="G65" s="195"/>
      <c r="H65" s="195"/>
      <c r="I65" s="195"/>
      <c r="J65" s="195"/>
      <c r="K65" s="214">
        <v>0.24485070751212509</v>
      </c>
      <c r="L65" s="213">
        <v>0.24485071003437042</v>
      </c>
    </row>
    <row r="66" spans="1:12" ht="13" x14ac:dyDescent="0.3">
      <c r="A66" s="195"/>
      <c r="B66" s="195"/>
      <c r="C66" s="195"/>
      <c r="D66" s="195"/>
      <c r="E66" s="195"/>
      <c r="F66" s="195"/>
      <c r="G66" s="195"/>
      <c r="H66" s="195"/>
      <c r="I66" s="195"/>
      <c r="J66" s="194" t="s">
        <v>150</v>
      </c>
      <c r="K66" s="193" t="s">
        <v>151</v>
      </c>
      <c r="L66" s="189"/>
    </row>
    <row r="67" spans="1:12" ht="13.5" thickBot="1" x14ac:dyDescent="0.35">
      <c r="A67" s="195"/>
      <c r="B67" s="195"/>
      <c r="C67" s="195"/>
      <c r="D67" s="195"/>
      <c r="E67" s="195"/>
      <c r="F67" s="195"/>
      <c r="G67" s="195"/>
      <c r="H67" s="195"/>
      <c r="I67" s="195"/>
      <c r="J67" s="197">
        <v>1.6264232923622131</v>
      </c>
      <c r="K67" s="196">
        <v>1.6264232397079468</v>
      </c>
      <c r="L67" s="189"/>
    </row>
    <row r="68" spans="1:12" ht="13" x14ac:dyDescent="0.3">
      <c r="A68" s="195"/>
      <c r="B68" s="195"/>
      <c r="C68" s="195"/>
      <c r="D68" s="195"/>
      <c r="E68" s="195"/>
      <c r="F68" s="195"/>
      <c r="G68" s="195"/>
      <c r="H68" s="195"/>
      <c r="I68" s="194" t="s">
        <v>150</v>
      </c>
      <c r="J68" s="193" t="s">
        <v>151</v>
      </c>
      <c r="K68" s="189"/>
      <c r="L68" s="189"/>
    </row>
    <row r="69" spans="1:12" ht="13.5" thickBot="1" x14ac:dyDescent="0.35">
      <c r="A69" s="195"/>
      <c r="B69" s="195"/>
      <c r="C69" s="195"/>
      <c r="D69" s="195"/>
      <c r="E69" s="195"/>
      <c r="F69" s="195"/>
      <c r="G69" s="195"/>
      <c r="H69" s="195"/>
      <c r="I69" s="197">
        <v>2.5289076233413055</v>
      </c>
      <c r="J69" s="196">
        <v>2.5289075374603271</v>
      </c>
      <c r="K69" s="189"/>
      <c r="L69" s="189"/>
    </row>
    <row r="70" spans="1:12" ht="13" x14ac:dyDescent="0.3">
      <c r="A70" s="195"/>
      <c r="B70" s="195"/>
      <c r="C70" s="195"/>
      <c r="D70" s="195"/>
      <c r="E70" s="195"/>
      <c r="F70" s="194" t="s">
        <v>166</v>
      </c>
      <c r="G70" s="203" t="s">
        <v>157</v>
      </c>
      <c r="H70" s="203" t="s">
        <v>144</v>
      </c>
      <c r="I70" s="193" t="s">
        <v>145</v>
      </c>
      <c r="J70" s="189"/>
      <c r="K70" s="189"/>
      <c r="L70" s="189"/>
    </row>
    <row r="71" spans="1:12" ht="13.5" thickBot="1" x14ac:dyDescent="0.35">
      <c r="A71" s="195"/>
      <c r="B71" s="195"/>
      <c r="C71" s="195"/>
      <c r="D71" s="195"/>
      <c r="E71" s="195"/>
      <c r="F71" s="199">
        <v>20.788188583374023</v>
      </c>
      <c r="G71" s="200">
        <v>11.770272574615479</v>
      </c>
      <c r="H71" s="206">
        <v>2.4254017708517375</v>
      </c>
      <c r="I71" s="207">
        <v>0.78482336317955448</v>
      </c>
      <c r="J71" s="189"/>
      <c r="K71" s="189"/>
      <c r="L71" s="189"/>
    </row>
    <row r="72" spans="1:12" ht="13" x14ac:dyDescent="0.3">
      <c r="A72" s="195"/>
      <c r="B72" s="195"/>
      <c r="C72" s="195"/>
      <c r="D72" s="195"/>
      <c r="E72" s="195"/>
      <c r="F72" s="195"/>
      <c r="G72" s="195"/>
      <c r="H72" s="195"/>
      <c r="I72" s="193" t="s">
        <v>146</v>
      </c>
      <c r="J72" s="189"/>
      <c r="K72" s="189"/>
      <c r="L72" s="189"/>
    </row>
    <row r="73" spans="1:12" ht="13.5" thickBot="1" x14ac:dyDescent="0.35">
      <c r="A73" s="195"/>
      <c r="B73" s="195"/>
      <c r="C73" s="195"/>
      <c r="D73" s="195"/>
      <c r="E73" s="195"/>
      <c r="F73" s="195"/>
      <c r="G73" s="195"/>
      <c r="H73" s="195"/>
      <c r="I73" s="205">
        <v>2.4739096800866891</v>
      </c>
      <c r="J73" s="189"/>
      <c r="K73" s="189"/>
      <c r="L73" s="189"/>
    </row>
    <row r="74" spans="1:12" ht="13" x14ac:dyDescent="0.3">
      <c r="A74" s="195"/>
      <c r="B74" s="195"/>
      <c r="C74" s="195"/>
      <c r="D74" s="195"/>
      <c r="E74" s="195"/>
      <c r="F74" s="195"/>
      <c r="G74" s="195"/>
      <c r="H74" s="203" t="s">
        <v>147</v>
      </c>
      <c r="I74" s="193" t="s">
        <v>148</v>
      </c>
      <c r="J74" s="189"/>
      <c r="K74" s="189"/>
      <c r="L74" s="189"/>
    </row>
    <row r="75" spans="1:12" ht="13.5" thickBot="1" x14ac:dyDescent="0.35">
      <c r="A75" s="195"/>
      <c r="B75" s="195"/>
      <c r="C75" s="195"/>
      <c r="D75" s="195"/>
      <c r="E75" s="195"/>
      <c r="F75" s="195"/>
      <c r="G75" s="195"/>
      <c r="H75" s="206">
        <v>4.5268577142476261</v>
      </c>
      <c r="I75" s="205">
        <v>4.5268647723797688</v>
      </c>
      <c r="J75" s="189"/>
      <c r="K75" s="189"/>
      <c r="L75" s="189"/>
    </row>
    <row r="76" spans="1:12" ht="13" x14ac:dyDescent="0.3">
      <c r="A76" s="195"/>
      <c r="B76" s="195"/>
      <c r="C76" s="195"/>
      <c r="D76" s="195"/>
      <c r="E76" s="195"/>
      <c r="F76" s="195"/>
      <c r="G76" s="195"/>
      <c r="H76" s="203" t="s">
        <v>149</v>
      </c>
      <c r="I76" s="193" t="s">
        <v>148</v>
      </c>
      <c r="J76" s="189"/>
      <c r="K76" s="189"/>
      <c r="L76" s="189"/>
    </row>
    <row r="77" spans="1:12" ht="13.5" thickBot="1" x14ac:dyDescent="0.35">
      <c r="A77" s="195"/>
      <c r="B77" s="195"/>
      <c r="C77" s="195"/>
      <c r="D77" s="195"/>
      <c r="E77" s="195"/>
      <c r="F77" s="195"/>
      <c r="G77" s="195"/>
      <c r="H77" s="206">
        <v>2.0095358826970369</v>
      </c>
      <c r="I77" s="205">
        <v>2.0095388611281249</v>
      </c>
      <c r="J77" s="189"/>
      <c r="K77" s="189"/>
      <c r="L77" s="189"/>
    </row>
    <row r="78" spans="1:12" ht="13" x14ac:dyDescent="0.3">
      <c r="A78" s="195"/>
      <c r="B78" s="195"/>
      <c r="C78" s="195"/>
      <c r="D78" s="195"/>
      <c r="E78" s="195"/>
      <c r="F78" s="195"/>
      <c r="G78" s="195"/>
      <c r="H78" s="194" t="s">
        <v>150</v>
      </c>
      <c r="I78" s="193" t="s">
        <v>151</v>
      </c>
      <c r="J78" s="189"/>
      <c r="K78" s="189"/>
      <c r="L78" s="189"/>
    </row>
    <row r="79" spans="1:12" ht="13.5" thickBot="1" x14ac:dyDescent="0.35">
      <c r="A79" s="195"/>
      <c r="B79" s="195"/>
      <c r="C79" s="195"/>
      <c r="D79" s="195"/>
      <c r="E79" s="195"/>
      <c r="F79" s="195"/>
      <c r="G79" s="195"/>
      <c r="H79" s="197">
        <v>3.1385493221692968</v>
      </c>
      <c r="I79" s="205">
        <v>3.1385493278503418</v>
      </c>
      <c r="J79" s="189"/>
      <c r="K79" s="189"/>
      <c r="L79" s="189"/>
    </row>
    <row r="80" spans="1:12" ht="13" x14ac:dyDescent="0.3">
      <c r="A80" s="195"/>
      <c r="B80" s="195"/>
      <c r="C80" s="195"/>
      <c r="D80" s="195"/>
      <c r="E80" s="195"/>
      <c r="F80" s="195"/>
      <c r="G80" s="203" t="s">
        <v>143</v>
      </c>
      <c r="H80" s="203" t="s">
        <v>144</v>
      </c>
      <c r="I80" s="193" t="s">
        <v>145</v>
      </c>
      <c r="J80" s="189"/>
      <c r="K80" s="189"/>
      <c r="L80" s="189"/>
    </row>
    <row r="81" spans="1:12" ht="13.5" thickBot="1" x14ac:dyDescent="0.35">
      <c r="A81" s="195"/>
      <c r="B81" s="195"/>
      <c r="C81" s="195"/>
      <c r="D81" s="195"/>
      <c r="E81" s="195"/>
      <c r="F81" s="195"/>
      <c r="G81" s="200">
        <v>15.208639024353028</v>
      </c>
      <c r="H81" s="206">
        <v>3.133917339829225</v>
      </c>
      <c r="I81" s="205">
        <v>1.0140883271997032</v>
      </c>
      <c r="J81" s="189"/>
      <c r="K81" s="189"/>
      <c r="L81" s="189"/>
    </row>
    <row r="82" spans="1:12" ht="13" x14ac:dyDescent="0.3">
      <c r="A82" s="195"/>
      <c r="B82" s="195"/>
      <c r="C82" s="195"/>
      <c r="D82" s="195"/>
      <c r="E82" s="195"/>
      <c r="F82" s="195"/>
      <c r="G82" s="195"/>
      <c r="H82" s="195"/>
      <c r="I82" s="193" t="s">
        <v>146</v>
      </c>
      <c r="J82" s="189"/>
      <c r="K82" s="189"/>
      <c r="L82" s="189"/>
    </row>
    <row r="83" spans="1:12" ht="13.5" thickBot="1" x14ac:dyDescent="0.35">
      <c r="A83" s="195"/>
      <c r="B83" s="195"/>
      <c r="C83" s="195"/>
      <c r="D83" s="195"/>
      <c r="E83" s="195"/>
      <c r="F83" s="195"/>
      <c r="G83" s="195"/>
      <c r="H83" s="195"/>
      <c r="I83" s="205">
        <v>3.1965956249805223</v>
      </c>
      <c r="J83" s="189"/>
      <c r="K83" s="189"/>
      <c r="L83" s="189"/>
    </row>
    <row r="84" spans="1:12" ht="13" x14ac:dyDescent="0.3">
      <c r="A84" s="195"/>
      <c r="B84" s="195"/>
      <c r="C84" s="195"/>
      <c r="D84" s="195"/>
      <c r="E84" s="195"/>
      <c r="F84" s="195"/>
      <c r="G84" s="195"/>
      <c r="H84" s="203" t="s">
        <v>147</v>
      </c>
      <c r="I84" s="193" t="s">
        <v>148</v>
      </c>
      <c r="J84" s="189"/>
      <c r="K84" s="189"/>
      <c r="L84" s="189"/>
    </row>
    <row r="85" spans="1:12" ht="13.5" thickBot="1" x14ac:dyDescent="0.35">
      <c r="A85" s="195"/>
      <c r="B85" s="195"/>
      <c r="C85" s="195"/>
      <c r="D85" s="195"/>
      <c r="E85" s="195"/>
      <c r="F85" s="195"/>
      <c r="G85" s="195"/>
      <c r="H85" s="206">
        <v>5.8492568349359679</v>
      </c>
      <c r="I85" s="205">
        <v>5.8492659331125578</v>
      </c>
      <c r="J85" s="189"/>
      <c r="K85" s="189"/>
      <c r="L85" s="189"/>
    </row>
    <row r="86" spans="1:12" ht="13" x14ac:dyDescent="0.3">
      <c r="A86" s="195"/>
      <c r="B86" s="195"/>
      <c r="C86" s="195"/>
      <c r="D86" s="195"/>
      <c r="E86" s="195"/>
      <c r="F86" s="195"/>
      <c r="G86" s="195"/>
      <c r="H86" s="203" t="s">
        <v>149</v>
      </c>
      <c r="I86" s="193" t="s">
        <v>148</v>
      </c>
      <c r="J86" s="189"/>
      <c r="K86" s="189"/>
      <c r="L86" s="189"/>
    </row>
    <row r="87" spans="1:12" ht="13.5" thickBot="1" x14ac:dyDescent="0.35">
      <c r="A87" s="195"/>
      <c r="B87" s="195"/>
      <c r="C87" s="195"/>
      <c r="D87" s="195"/>
      <c r="E87" s="195"/>
      <c r="F87" s="195"/>
      <c r="G87" s="195"/>
      <c r="H87" s="206">
        <v>2.5965674732651314</v>
      </c>
      <c r="I87" s="205">
        <v>2.5965713612838086</v>
      </c>
      <c r="J87" s="189"/>
      <c r="K87" s="189"/>
      <c r="L87" s="189"/>
    </row>
    <row r="88" spans="1:12" ht="13" x14ac:dyDescent="0.3">
      <c r="A88" s="195"/>
      <c r="B88" s="195"/>
      <c r="C88" s="195"/>
      <c r="D88" s="195"/>
      <c r="E88" s="195"/>
      <c r="F88" s="195"/>
      <c r="G88" s="195"/>
      <c r="H88" s="194" t="s">
        <v>150</v>
      </c>
      <c r="I88" s="193" t="s">
        <v>151</v>
      </c>
      <c r="J88" s="189"/>
      <c r="K88" s="189"/>
      <c r="L88" s="189"/>
    </row>
    <row r="89" spans="1:12" ht="13.5" thickBot="1" x14ac:dyDescent="0.35">
      <c r="A89" s="195"/>
      <c r="B89" s="195"/>
      <c r="C89" s="195"/>
      <c r="D89" s="195"/>
      <c r="E89" s="195"/>
      <c r="F89" s="195"/>
      <c r="G89" s="195"/>
      <c r="H89" s="197">
        <v>4.0553916719544123</v>
      </c>
      <c r="I89" s="205">
        <v>4.055391788482666</v>
      </c>
      <c r="J89" s="189"/>
      <c r="K89" s="189"/>
      <c r="L89" s="189"/>
    </row>
    <row r="90" spans="1:12" ht="13" x14ac:dyDescent="0.3">
      <c r="A90" s="195"/>
      <c r="B90" s="195"/>
      <c r="C90" s="195"/>
      <c r="D90" s="195"/>
      <c r="E90" s="194" t="s">
        <v>193</v>
      </c>
      <c r="F90" s="208" t="s">
        <v>165</v>
      </c>
      <c r="G90" s="194" t="s">
        <v>156</v>
      </c>
      <c r="H90" s="203" t="s">
        <v>157</v>
      </c>
      <c r="I90" s="203" t="s">
        <v>144</v>
      </c>
      <c r="J90" s="193" t="s">
        <v>145</v>
      </c>
      <c r="K90" s="189"/>
      <c r="L90" s="189"/>
    </row>
    <row r="91" spans="1:12" ht="13.5" thickBot="1" x14ac:dyDescent="0.35">
      <c r="A91" s="195"/>
      <c r="B91" s="195"/>
      <c r="C91" s="195"/>
      <c r="D91" s="195"/>
      <c r="E91" s="197">
        <v>5.1581970125878902</v>
      </c>
      <c r="F91" s="206">
        <v>5.1581969261169434</v>
      </c>
      <c r="G91" s="199">
        <v>11.670110879186156</v>
      </c>
      <c r="H91" s="206">
        <v>2.9968844284057616</v>
      </c>
      <c r="I91" s="215">
        <v>0.61754294568618373</v>
      </c>
      <c r="J91" s="207">
        <v>0.199827564982377</v>
      </c>
      <c r="K91" s="189"/>
      <c r="L91" s="189"/>
    </row>
    <row r="92" spans="1:12" ht="13" x14ac:dyDescent="0.3">
      <c r="A92" s="195"/>
      <c r="B92" s="195"/>
      <c r="C92" s="195"/>
      <c r="D92" s="195"/>
      <c r="E92" s="195"/>
      <c r="F92" s="195"/>
      <c r="G92" s="195"/>
      <c r="H92" s="195"/>
      <c r="I92" s="195"/>
      <c r="J92" s="193" t="s">
        <v>146</v>
      </c>
      <c r="K92" s="189"/>
      <c r="L92" s="189"/>
    </row>
    <row r="93" spans="1:12" ht="13.5" thickBot="1" x14ac:dyDescent="0.35">
      <c r="A93" s="195"/>
      <c r="B93" s="195"/>
      <c r="C93" s="195"/>
      <c r="D93" s="195"/>
      <c r="E93" s="195"/>
      <c r="F93" s="195"/>
      <c r="G93" s="195"/>
      <c r="H93" s="195"/>
      <c r="I93" s="195"/>
      <c r="J93" s="207">
        <v>0.62989377043424499</v>
      </c>
      <c r="K93" s="189"/>
      <c r="L93" s="189"/>
    </row>
    <row r="94" spans="1:12" ht="13" x14ac:dyDescent="0.3">
      <c r="A94" s="195"/>
      <c r="B94" s="195"/>
      <c r="C94" s="195"/>
      <c r="D94" s="195"/>
      <c r="E94" s="195"/>
      <c r="F94" s="195"/>
      <c r="G94" s="195"/>
      <c r="H94" s="195"/>
      <c r="I94" s="203" t="s">
        <v>147</v>
      </c>
      <c r="J94" s="193" t="s">
        <v>148</v>
      </c>
      <c r="K94" s="189"/>
      <c r="L94" s="189"/>
    </row>
    <row r="95" spans="1:12" ht="13.5" thickBot="1" x14ac:dyDescent="0.35">
      <c r="A95" s="195"/>
      <c r="B95" s="195"/>
      <c r="C95" s="195"/>
      <c r="D95" s="195"/>
      <c r="E95" s="195"/>
      <c r="F95" s="195"/>
      <c r="G95" s="195"/>
      <c r="H95" s="195"/>
      <c r="I95" s="206">
        <v>1.1526045215086105</v>
      </c>
      <c r="J95" s="205">
        <v>1.152606341717729</v>
      </c>
      <c r="K95" s="189"/>
      <c r="L95" s="189"/>
    </row>
    <row r="96" spans="1:12" ht="13" x14ac:dyDescent="0.3">
      <c r="A96" s="195"/>
      <c r="B96" s="195"/>
      <c r="C96" s="195"/>
      <c r="D96" s="195"/>
      <c r="E96" s="195"/>
      <c r="F96" s="195"/>
      <c r="G96" s="195"/>
      <c r="H96" s="195"/>
      <c r="I96" s="203" t="s">
        <v>149</v>
      </c>
      <c r="J96" s="193" t="s">
        <v>148</v>
      </c>
      <c r="K96" s="189"/>
      <c r="L96" s="189"/>
    </row>
    <row r="97" spans="1:12" ht="13.5" thickBot="1" x14ac:dyDescent="0.35">
      <c r="A97" s="195"/>
      <c r="B97" s="195"/>
      <c r="C97" s="195"/>
      <c r="D97" s="195"/>
      <c r="E97" s="195"/>
      <c r="F97" s="195"/>
      <c r="G97" s="195"/>
      <c r="H97" s="195"/>
      <c r="I97" s="215">
        <v>0.51165737708974124</v>
      </c>
      <c r="J97" s="207">
        <v>0.51165813930017334</v>
      </c>
      <c r="K97" s="189"/>
      <c r="L97" s="189"/>
    </row>
    <row r="98" spans="1:12" ht="13" x14ac:dyDescent="0.3">
      <c r="A98" s="195"/>
      <c r="B98" s="195"/>
      <c r="C98" s="195"/>
      <c r="D98" s="195"/>
      <c r="E98" s="195"/>
      <c r="F98" s="195"/>
      <c r="G98" s="195"/>
      <c r="H98" s="195"/>
      <c r="I98" s="194" t="s">
        <v>150</v>
      </c>
      <c r="J98" s="193" t="s">
        <v>151</v>
      </c>
      <c r="K98" s="189"/>
      <c r="L98" s="189"/>
    </row>
    <row r="99" spans="1:12" ht="13.5" thickBot="1" x14ac:dyDescent="0.35">
      <c r="A99" s="195"/>
      <c r="B99" s="195"/>
      <c r="C99" s="195"/>
      <c r="D99" s="195"/>
      <c r="E99" s="195"/>
      <c r="F99" s="195"/>
      <c r="G99" s="195"/>
      <c r="H99" s="195"/>
      <c r="I99" s="214">
        <v>0.79912079593854746</v>
      </c>
      <c r="J99" s="207">
        <v>0.79912078380584717</v>
      </c>
      <c r="K99" s="189"/>
      <c r="L99" s="189"/>
    </row>
    <row r="100" spans="1:12" ht="13" x14ac:dyDescent="0.3">
      <c r="A100" s="195"/>
      <c r="B100" s="195"/>
      <c r="C100" s="195"/>
      <c r="D100" s="195"/>
      <c r="E100" s="195"/>
      <c r="F100" s="195"/>
      <c r="G100" s="195"/>
      <c r="H100" s="203" t="s">
        <v>158</v>
      </c>
      <c r="I100" s="203" t="s">
        <v>159</v>
      </c>
      <c r="J100" s="193" t="s">
        <v>160</v>
      </c>
      <c r="K100" s="189"/>
      <c r="L100" s="189"/>
    </row>
    <row r="101" spans="1:12" ht="13.5" thickBot="1" x14ac:dyDescent="0.35">
      <c r="A101" s="195"/>
      <c r="B101" s="195"/>
      <c r="C101" s="195"/>
      <c r="D101" s="195"/>
      <c r="E101" s="195"/>
      <c r="F101" s="195"/>
      <c r="G101" s="195"/>
      <c r="H101" s="206">
        <v>8.6207107759475718</v>
      </c>
      <c r="I101" s="200">
        <v>18.691101166869544</v>
      </c>
      <c r="J101" s="198">
        <v>65.178594047307669</v>
      </c>
      <c r="K101" s="189"/>
      <c r="L101" s="189"/>
    </row>
    <row r="102" spans="1:12" ht="13" x14ac:dyDescent="0.3">
      <c r="A102" s="195"/>
      <c r="B102" s="195"/>
      <c r="C102" s="195"/>
      <c r="D102" s="195"/>
      <c r="E102" s="195"/>
      <c r="F102" s="195"/>
      <c r="G102" s="195"/>
      <c r="H102" s="195"/>
      <c r="I102" s="194" t="s">
        <v>161</v>
      </c>
      <c r="J102" s="203" t="s">
        <v>162</v>
      </c>
      <c r="K102" s="203" t="s">
        <v>149</v>
      </c>
      <c r="L102" s="193" t="s">
        <v>148</v>
      </c>
    </row>
    <row r="103" spans="1:12" ht="13.5" thickBot="1" x14ac:dyDescent="0.35">
      <c r="A103" s="195"/>
      <c r="B103" s="195"/>
      <c r="C103" s="195"/>
      <c r="D103" s="195"/>
      <c r="E103" s="195"/>
      <c r="F103" s="195"/>
      <c r="G103" s="195"/>
      <c r="H103" s="195"/>
      <c r="I103" s="199">
        <v>16.020943857316752</v>
      </c>
      <c r="J103" s="200">
        <v>13.006123241386415</v>
      </c>
      <c r="K103" s="206">
        <v>8.0778489878785678</v>
      </c>
      <c r="L103" s="205">
        <v>8.0778617353682893</v>
      </c>
    </row>
    <row r="104" spans="1:12" ht="13" x14ac:dyDescent="0.3">
      <c r="A104" s="195"/>
      <c r="B104" s="195"/>
      <c r="C104" s="195"/>
      <c r="D104" s="195"/>
      <c r="E104" s="195"/>
      <c r="F104" s="195"/>
      <c r="G104" s="195"/>
      <c r="H104" s="195"/>
      <c r="I104" s="195"/>
      <c r="J104" s="195"/>
      <c r="K104" s="194" t="s">
        <v>163</v>
      </c>
      <c r="L104" s="193" t="s">
        <v>164</v>
      </c>
    </row>
    <row r="105" spans="1:12" ht="13.5" thickBot="1" x14ac:dyDescent="0.35">
      <c r="A105" s="195"/>
      <c r="B105" s="195"/>
      <c r="C105" s="195"/>
      <c r="D105" s="195"/>
      <c r="E105" s="195"/>
      <c r="F105" s="195"/>
      <c r="G105" s="195"/>
      <c r="H105" s="195"/>
      <c r="I105" s="195"/>
      <c r="J105" s="195"/>
      <c r="K105" s="197">
        <v>5.608614996050977</v>
      </c>
      <c r="L105" s="205">
        <v>5.7768733692169185</v>
      </c>
    </row>
    <row r="106" spans="1:12" ht="13" x14ac:dyDescent="0.3">
      <c r="A106" s="195"/>
      <c r="B106" s="195"/>
      <c r="C106" s="195"/>
      <c r="D106" s="195"/>
      <c r="E106" s="195"/>
      <c r="F106" s="195"/>
      <c r="G106" s="195"/>
      <c r="H106" s="195"/>
      <c r="I106" s="195"/>
      <c r="J106" s="195"/>
      <c r="K106" s="194" t="s">
        <v>150</v>
      </c>
      <c r="L106" s="193" t="s">
        <v>151</v>
      </c>
    </row>
    <row r="107" spans="1:12" ht="13.5" thickBot="1" x14ac:dyDescent="0.35">
      <c r="A107" s="195"/>
      <c r="B107" s="195"/>
      <c r="C107" s="195"/>
      <c r="D107" s="195"/>
      <c r="E107" s="195"/>
      <c r="F107" s="195"/>
      <c r="G107" s="195"/>
      <c r="H107" s="195"/>
      <c r="I107" s="195"/>
      <c r="J107" s="195"/>
      <c r="K107" s="214">
        <v>0.48972281675077467</v>
      </c>
      <c r="L107" s="213">
        <v>0.48972281813621521</v>
      </c>
    </row>
    <row r="108" spans="1:12" ht="13" x14ac:dyDescent="0.3">
      <c r="A108" s="195"/>
      <c r="B108" s="195"/>
      <c r="C108" s="195"/>
      <c r="D108" s="195"/>
      <c r="E108" s="195"/>
      <c r="F108" s="195"/>
      <c r="G108" s="195"/>
      <c r="H108" s="195"/>
      <c r="I108" s="195"/>
      <c r="J108" s="194" t="s">
        <v>150</v>
      </c>
      <c r="K108" s="193" t="s">
        <v>151</v>
      </c>
      <c r="L108" s="189"/>
    </row>
    <row r="109" spans="1:12" ht="13.5" thickBot="1" x14ac:dyDescent="0.35">
      <c r="A109" s="195"/>
      <c r="B109" s="195"/>
      <c r="C109" s="195"/>
      <c r="D109" s="195"/>
      <c r="E109" s="195"/>
      <c r="F109" s="195"/>
      <c r="G109" s="195"/>
      <c r="H109" s="195"/>
      <c r="I109" s="195"/>
      <c r="J109" s="197">
        <v>3.2529887163047788</v>
      </c>
      <c r="K109" s="196">
        <v>3.2529888153076172</v>
      </c>
      <c r="L109" s="189"/>
    </row>
    <row r="110" spans="1:12" ht="13" x14ac:dyDescent="0.3">
      <c r="A110" s="195"/>
      <c r="B110" s="195"/>
      <c r="C110" s="195"/>
      <c r="D110" s="195"/>
      <c r="E110" s="195"/>
      <c r="F110" s="195"/>
      <c r="G110" s="195"/>
      <c r="H110" s="195"/>
      <c r="I110" s="194" t="s">
        <v>150</v>
      </c>
      <c r="J110" s="193" t="s">
        <v>151</v>
      </c>
      <c r="K110" s="189"/>
      <c r="L110" s="189"/>
    </row>
    <row r="111" spans="1:12" ht="13.5" thickBot="1" x14ac:dyDescent="0.35">
      <c r="A111" s="195"/>
      <c r="B111" s="195"/>
      <c r="C111" s="195"/>
      <c r="D111" s="195"/>
      <c r="E111" s="192"/>
      <c r="F111" s="192"/>
      <c r="G111" s="192"/>
      <c r="H111" s="192"/>
      <c r="I111" s="212">
        <v>5.0580362689689009</v>
      </c>
      <c r="J111" s="196">
        <v>5.0580363273620605</v>
      </c>
      <c r="K111" s="189"/>
      <c r="L111" s="189"/>
    </row>
    <row r="112" spans="1:12" ht="13" x14ac:dyDescent="0.3">
      <c r="A112" s="195"/>
      <c r="B112" s="195"/>
      <c r="C112" s="194" t="s">
        <v>150</v>
      </c>
      <c r="D112" s="193" t="s">
        <v>151</v>
      </c>
      <c r="E112" s="189"/>
      <c r="F112" s="189"/>
      <c r="G112" s="189"/>
      <c r="H112" s="189"/>
      <c r="I112" s="189"/>
      <c r="J112" s="189"/>
      <c r="K112" s="189"/>
      <c r="L112" s="189"/>
    </row>
    <row r="113" spans="1:12" ht="13.5" thickBot="1" x14ac:dyDescent="0.35">
      <c r="A113" s="195"/>
      <c r="B113" s="195"/>
      <c r="C113" s="202">
        <v>132.58724818586424</v>
      </c>
      <c r="D113" s="204">
        <v>132.58724975585938</v>
      </c>
      <c r="E113" s="189"/>
      <c r="F113" s="189"/>
      <c r="G113" s="189"/>
      <c r="H113" s="189"/>
      <c r="I113" s="189"/>
      <c r="J113" s="189"/>
      <c r="K113" s="189"/>
      <c r="L113" s="189"/>
    </row>
    <row r="114" spans="1:12" ht="13" x14ac:dyDescent="0.3">
      <c r="A114" s="195"/>
      <c r="B114" s="203" t="s">
        <v>474</v>
      </c>
      <c r="C114" s="203" t="s">
        <v>199</v>
      </c>
      <c r="D114" s="194" t="s">
        <v>179</v>
      </c>
      <c r="E114" s="193" t="s">
        <v>180</v>
      </c>
      <c r="F114" s="189"/>
      <c r="G114" s="189"/>
      <c r="H114" s="189"/>
      <c r="I114" s="189"/>
      <c r="J114" s="189"/>
      <c r="K114" s="189"/>
      <c r="L114" s="189"/>
    </row>
    <row r="115" spans="1:12" ht="13.5" thickBot="1" x14ac:dyDescent="0.35">
      <c r="A115" s="195"/>
      <c r="B115" s="201">
        <v>174.0237799333334</v>
      </c>
      <c r="C115" s="201">
        <v>125.47243855064913</v>
      </c>
      <c r="D115" s="202">
        <v>101.56284779533898</v>
      </c>
      <c r="E115" s="204">
        <v>101.56285095214844</v>
      </c>
      <c r="F115" s="189"/>
      <c r="G115" s="189"/>
      <c r="H115" s="189"/>
      <c r="I115" s="189"/>
      <c r="J115" s="189"/>
      <c r="K115" s="189"/>
      <c r="L115" s="189"/>
    </row>
    <row r="116" spans="1:12" ht="13" x14ac:dyDescent="0.3">
      <c r="A116" s="195"/>
      <c r="B116" s="195"/>
      <c r="C116" s="195"/>
      <c r="D116" s="194" t="s">
        <v>150</v>
      </c>
      <c r="E116" s="193" t="s">
        <v>151</v>
      </c>
      <c r="F116" s="189"/>
      <c r="G116" s="189"/>
      <c r="H116" s="189"/>
      <c r="I116" s="189"/>
      <c r="J116" s="189"/>
      <c r="K116" s="189"/>
      <c r="L116" s="189"/>
    </row>
    <row r="117" spans="1:12" ht="13.5" thickBot="1" x14ac:dyDescent="0.35">
      <c r="A117" s="195"/>
      <c r="B117" s="195"/>
      <c r="C117" s="195"/>
      <c r="D117" s="199">
        <v>29.645724855487202</v>
      </c>
      <c r="E117" s="198">
        <v>29.645725250244141</v>
      </c>
      <c r="F117" s="189"/>
      <c r="G117" s="189"/>
      <c r="H117" s="189"/>
      <c r="I117" s="189"/>
      <c r="J117" s="189"/>
      <c r="K117" s="189"/>
      <c r="L117" s="189"/>
    </row>
    <row r="118" spans="1:12" ht="13" x14ac:dyDescent="0.3">
      <c r="A118" s="195"/>
      <c r="B118" s="195"/>
      <c r="C118" s="203" t="s">
        <v>431</v>
      </c>
      <c r="D118" s="194" t="s">
        <v>173</v>
      </c>
      <c r="E118" s="193" t="s">
        <v>145</v>
      </c>
      <c r="F118" s="189"/>
      <c r="G118" s="189"/>
      <c r="H118" s="189"/>
      <c r="I118" s="189"/>
      <c r="J118" s="189"/>
      <c r="K118" s="189"/>
      <c r="L118" s="189"/>
    </row>
    <row r="119" spans="1:12" ht="13.5" thickBot="1" x14ac:dyDescent="0.35">
      <c r="A119" s="195"/>
      <c r="B119" s="195"/>
      <c r="C119" s="200">
        <v>49.482120053670592</v>
      </c>
      <c r="D119" s="199">
        <v>50.450902012107527</v>
      </c>
      <c r="E119" s="204">
        <v>141.46432649230957</v>
      </c>
      <c r="F119" s="189"/>
      <c r="G119" s="189"/>
      <c r="H119" s="189"/>
      <c r="I119" s="189"/>
      <c r="J119" s="189"/>
      <c r="K119" s="189"/>
      <c r="L119" s="189"/>
    </row>
    <row r="120" spans="1:12" ht="13" x14ac:dyDescent="0.3">
      <c r="A120" s="195"/>
      <c r="B120" s="195"/>
      <c r="C120" s="195"/>
      <c r="D120" s="195"/>
      <c r="E120" s="193" t="s">
        <v>164</v>
      </c>
      <c r="F120" s="189"/>
      <c r="G120" s="189"/>
      <c r="H120" s="189"/>
      <c r="I120" s="189"/>
      <c r="J120" s="189"/>
      <c r="K120" s="189"/>
      <c r="L120" s="189"/>
    </row>
    <row r="121" spans="1:12" ht="13.5" thickBot="1" x14ac:dyDescent="0.35">
      <c r="A121" s="195"/>
      <c r="B121" s="195"/>
      <c r="C121" s="195"/>
      <c r="D121" s="195"/>
      <c r="E121" s="190">
        <v>51.106762744903563</v>
      </c>
      <c r="F121" s="189"/>
      <c r="G121" s="189"/>
      <c r="H121" s="189"/>
      <c r="I121" s="189"/>
      <c r="J121" s="189"/>
      <c r="K121" s="189"/>
      <c r="L121" s="189"/>
    </row>
    <row r="122" spans="1:12" ht="13" x14ac:dyDescent="0.3">
      <c r="A122" s="195"/>
      <c r="B122" s="203" t="s">
        <v>855</v>
      </c>
      <c r="C122" s="194" t="s">
        <v>856</v>
      </c>
      <c r="D122" s="193" t="s">
        <v>857</v>
      </c>
      <c r="E122" s="189"/>
      <c r="F122" s="189"/>
      <c r="G122" s="189"/>
      <c r="H122" s="189"/>
      <c r="I122" s="189"/>
      <c r="J122" s="189"/>
      <c r="K122" s="189"/>
      <c r="L122" s="189"/>
    </row>
    <row r="123" spans="1:12" ht="13.5" thickBot="1" x14ac:dyDescent="0.35">
      <c r="A123" s="195"/>
      <c r="B123" s="200">
        <v>50.443635720849038</v>
      </c>
      <c r="C123" s="199">
        <v>41.108304895877865</v>
      </c>
      <c r="D123" s="198">
        <v>44.684725437164303</v>
      </c>
      <c r="E123" s="189"/>
      <c r="F123" s="189"/>
      <c r="G123" s="189"/>
      <c r="H123" s="189"/>
      <c r="I123" s="189"/>
      <c r="J123" s="189"/>
      <c r="K123" s="189"/>
      <c r="L123" s="189"/>
    </row>
    <row r="124" spans="1:12" ht="13" x14ac:dyDescent="0.3">
      <c r="A124" s="195"/>
      <c r="B124" s="194" t="s">
        <v>858</v>
      </c>
      <c r="C124" s="203" t="s">
        <v>158</v>
      </c>
      <c r="D124" s="203" t="s">
        <v>159</v>
      </c>
      <c r="E124" s="193" t="s">
        <v>160</v>
      </c>
      <c r="F124" s="189"/>
      <c r="G124" s="189"/>
      <c r="H124" s="189"/>
      <c r="I124" s="189"/>
      <c r="J124" s="189"/>
      <c r="K124" s="189"/>
      <c r="L124" s="189"/>
    </row>
    <row r="125" spans="1:12" ht="13.5" thickBot="1" x14ac:dyDescent="0.35">
      <c r="A125" s="195"/>
      <c r="B125" s="199">
        <v>86.550836002588269</v>
      </c>
      <c r="C125" s="200">
        <v>62.704262140571601</v>
      </c>
      <c r="D125" s="201">
        <v>135.95303052991903</v>
      </c>
      <c r="E125" s="204">
        <v>474.08804550214268</v>
      </c>
      <c r="F125" s="189"/>
      <c r="G125" s="189"/>
      <c r="H125" s="189"/>
      <c r="I125" s="189"/>
      <c r="J125" s="189"/>
      <c r="K125" s="189"/>
      <c r="L125" s="189"/>
    </row>
    <row r="126" spans="1:12" ht="13" x14ac:dyDescent="0.3">
      <c r="A126" s="195"/>
      <c r="B126" s="195"/>
      <c r="C126" s="195"/>
      <c r="D126" s="194" t="s">
        <v>161</v>
      </c>
      <c r="E126" s="203" t="s">
        <v>162</v>
      </c>
      <c r="F126" s="203" t="s">
        <v>149</v>
      </c>
      <c r="G126" s="193" t="s">
        <v>148</v>
      </c>
      <c r="H126" s="189"/>
      <c r="I126" s="189"/>
      <c r="J126" s="189"/>
      <c r="K126" s="189"/>
      <c r="L126" s="189"/>
    </row>
    <row r="127" spans="1:12" ht="13.5" thickBot="1" x14ac:dyDescent="0.35">
      <c r="A127" s="195"/>
      <c r="B127" s="195"/>
      <c r="C127" s="195"/>
      <c r="D127" s="202">
        <v>116.5311690256449</v>
      </c>
      <c r="E127" s="200">
        <v>94.602331244354247</v>
      </c>
      <c r="F127" s="200">
        <v>58.755659049158155</v>
      </c>
      <c r="G127" s="198">
        <v>58.755747005906755</v>
      </c>
      <c r="H127" s="189"/>
      <c r="I127" s="189"/>
      <c r="J127" s="189"/>
      <c r="K127" s="189"/>
      <c r="L127" s="189"/>
    </row>
    <row r="128" spans="1:12" ht="13" x14ac:dyDescent="0.3">
      <c r="A128" s="195"/>
      <c r="B128" s="195"/>
      <c r="C128" s="195"/>
      <c r="D128" s="195"/>
      <c r="E128" s="195"/>
      <c r="F128" s="194" t="s">
        <v>163</v>
      </c>
      <c r="G128" s="193" t="s">
        <v>164</v>
      </c>
      <c r="H128" s="189"/>
      <c r="I128" s="189"/>
      <c r="J128" s="189"/>
      <c r="K128" s="189"/>
      <c r="L128" s="189"/>
    </row>
    <row r="129" spans="1:12" ht="13.5" thickBot="1" x14ac:dyDescent="0.35">
      <c r="A129" s="195"/>
      <c r="B129" s="195"/>
      <c r="C129" s="195"/>
      <c r="D129" s="195"/>
      <c r="E129" s="195"/>
      <c r="F129" s="199">
        <v>40.795250188566733</v>
      </c>
      <c r="G129" s="198">
        <v>42.01910743713379</v>
      </c>
      <c r="H129" s="189"/>
      <c r="I129" s="189"/>
      <c r="J129" s="189"/>
      <c r="K129" s="189"/>
      <c r="L129" s="189"/>
    </row>
    <row r="130" spans="1:12" ht="13" x14ac:dyDescent="0.3">
      <c r="A130" s="195"/>
      <c r="B130" s="195"/>
      <c r="C130" s="195"/>
      <c r="D130" s="195"/>
      <c r="E130" s="195"/>
      <c r="F130" s="194" t="s">
        <v>150</v>
      </c>
      <c r="G130" s="193" t="s">
        <v>151</v>
      </c>
      <c r="H130" s="189"/>
      <c r="I130" s="189"/>
      <c r="J130" s="189"/>
      <c r="K130" s="189"/>
      <c r="L130" s="189"/>
    </row>
    <row r="131" spans="1:12" ht="13.5" thickBot="1" x14ac:dyDescent="0.35">
      <c r="A131" s="195"/>
      <c r="B131" s="195"/>
      <c r="C131" s="195"/>
      <c r="D131" s="195"/>
      <c r="E131" s="195"/>
      <c r="F131" s="197">
        <v>3.5620852646266905</v>
      </c>
      <c r="G131" s="196">
        <v>3.5620851516723633</v>
      </c>
      <c r="H131" s="189"/>
      <c r="I131" s="189"/>
      <c r="J131" s="189"/>
      <c r="K131" s="189"/>
      <c r="L131" s="189"/>
    </row>
    <row r="132" spans="1:12" ht="13" x14ac:dyDescent="0.3">
      <c r="A132" s="195"/>
      <c r="B132" s="195"/>
      <c r="C132" s="195"/>
      <c r="D132" s="195"/>
      <c r="E132" s="194" t="s">
        <v>150</v>
      </c>
      <c r="F132" s="193" t="s">
        <v>151</v>
      </c>
      <c r="G132" s="189"/>
      <c r="H132" s="189"/>
      <c r="I132" s="189"/>
      <c r="J132" s="189"/>
      <c r="K132" s="189"/>
      <c r="L132" s="189"/>
    </row>
    <row r="133" spans="1:12" ht="13.5" thickBot="1" x14ac:dyDescent="0.35">
      <c r="A133" s="195"/>
      <c r="B133" s="195"/>
      <c r="C133" s="195"/>
      <c r="D133" s="195"/>
      <c r="E133" s="199">
        <v>23.661187147201538</v>
      </c>
      <c r="F133" s="190">
        <v>23.661186218261719</v>
      </c>
      <c r="G133" s="189"/>
      <c r="H133" s="189"/>
      <c r="I133" s="189"/>
      <c r="J133" s="189"/>
      <c r="K133" s="189"/>
      <c r="L133" s="189"/>
    </row>
    <row r="134" spans="1:12" ht="13" x14ac:dyDescent="0.3">
      <c r="A134" s="195"/>
      <c r="B134" s="195"/>
      <c r="C134" s="195"/>
      <c r="D134" s="194" t="s">
        <v>150</v>
      </c>
      <c r="E134" s="193" t="s">
        <v>151</v>
      </c>
      <c r="F134" s="189"/>
      <c r="G134" s="189"/>
      <c r="H134" s="189"/>
      <c r="I134" s="189"/>
      <c r="J134" s="189"/>
      <c r="K134" s="189"/>
      <c r="L134" s="189"/>
    </row>
    <row r="135" spans="1:12" ht="13.5" thickBot="1" x14ac:dyDescent="0.35">
      <c r="A135" s="195"/>
      <c r="B135" s="195"/>
      <c r="C135" s="195"/>
      <c r="D135" s="199">
        <v>36.790521497762448</v>
      </c>
      <c r="E135" s="198">
        <v>36.790519714355469</v>
      </c>
      <c r="F135" s="189"/>
      <c r="G135" s="189"/>
      <c r="H135" s="189"/>
      <c r="I135" s="189"/>
      <c r="J135" s="189"/>
      <c r="K135" s="189"/>
      <c r="L135" s="189"/>
    </row>
    <row r="136" spans="1:12" ht="13" x14ac:dyDescent="0.3">
      <c r="A136" s="195"/>
      <c r="B136" s="195"/>
      <c r="C136" s="203" t="s">
        <v>429</v>
      </c>
      <c r="D136" s="194" t="s">
        <v>189</v>
      </c>
      <c r="E136" s="194" t="s">
        <v>190</v>
      </c>
      <c r="F136" s="193" t="s">
        <v>191</v>
      </c>
      <c r="G136" s="189"/>
      <c r="H136" s="189"/>
      <c r="I136" s="189"/>
      <c r="J136" s="189"/>
      <c r="K136" s="189"/>
      <c r="L136" s="189"/>
    </row>
    <row r="137" spans="1:12" ht="13.5" thickBot="1" x14ac:dyDescent="0.35">
      <c r="A137" s="195"/>
      <c r="B137" s="195"/>
      <c r="C137" s="200">
        <v>35.831006937469482</v>
      </c>
      <c r="D137" s="199">
        <v>30.37741920576417</v>
      </c>
      <c r="E137" s="199">
        <v>89.074792997970576</v>
      </c>
      <c r="F137" s="190">
        <v>89.074790954589844</v>
      </c>
      <c r="G137" s="189"/>
      <c r="H137" s="189"/>
      <c r="I137" s="189"/>
      <c r="J137" s="189"/>
      <c r="K137" s="189"/>
      <c r="L137" s="189"/>
    </row>
    <row r="138" spans="1:12" ht="13" x14ac:dyDescent="0.3">
      <c r="A138" s="195"/>
      <c r="B138" s="195"/>
      <c r="C138" s="195"/>
      <c r="D138" s="194" t="s">
        <v>150</v>
      </c>
      <c r="E138" s="193" t="s">
        <v>151</v>
      </c>
      <c r="F138" s="189"/>
      <c r="G138" s="189"/>
      <c r="H138" s="189"/>
      <c r="I138" s="189"/>
      <c r="J138" s="189"/>
      <c r="K138" s="189"/>
      <c r="L138" s="189"/>
    </row>
    <row r="139" spans="1:12" ht="13.5" thickBot="1" x14ac:dyDescent="0.35">
      <c r="A139" s="195"/>
      <c r="B139" s="195"/>
      <c r="C139" s="195"/>
      <c r="D139" s="212">
        <v>6.9632182443695987</v>
      </c>
      <c r="E139" s="196">
        <v>6.9632182121276855</v>
      </c>
      <c r="F139" s="189"/>
      <c r="G139" s="189"/>
      <c r="H139" s="189"/>
      <c r="I139" s="189"/>
      <c r="J139" s="189"/>
      <c r="K139" s="189"/>
      <c r="L139" s="189"/>
    </row>
    <row r="140" spans="1:12" ht="13" x14ac:dyDescent="0.3">
      <c r="A140" s="195"/>
      <c r="B140" s="203" t="s">
        <v>149</v>
      </c>
      <c r="C140" s="193" t="s">
        <v>148</v>
      </c>
      <c r="D140" s="189"/>
      <c r="E140" s="189"/>
      <c r="F140" s="189"/>
      <c r="G140" s="189"/>
      <c r="H140" s="189"/>
      <c r="I140" s="189"/>
      <c r="J140" s="189"/>
      <c r="K140" s="189"/>
      <c r="L140" s="189"/>
    </row>
    <row r="141" spans="1:12" ht="13.5" thickBot="1" x14ac:dyDescent="0.35">
      <c r="A141" s="195"/>
      <c r="B141" s="200">
        <v>74.452037347912778</v>
      </c>
      <c r="C141" s="198">
        <v>74.452147798847307</v>
      </c>
      <c r="D141" s="189"/>
      <c r="E141" s="189"/>
      <c r="F141" s="189"/>
      <c r="G141" s="189"/>
      <c r="H141" s="189"/>
      <c r="I141" s="189"/>
      <c r="J141" s="189"/>
      <c r="K141" s="189"/>
      <c r="L141" s="189"/>
    </row>
    <row r="142" spans="1:12" ht="13" x14ac:dyDescent="0.3">
      <c r="A142" s="195"/>
      <c r="B142" s="194" t="s">
        <v>201</v>
      </c>
      <c r="C142" s="193" t="s">
        <v>180</v>
      </c>
      <c r="D142" s="189"/>
      <c r="E142" s="189"/>
      <c r="F142" s="189"/>
      <c r="G142" s="189"/>
      <c r="H142" s="189"/>
      <c r="I142" s="189"/>
      <c r="J142" s="189"/>
      <c r="K142" s="189"/>
      <c r="L142" s="189"/>
    </row>
    <row r="143" spans="1:12" ht="13.5" thickBot="1" x14ac:dyDescent="0.35">
      <c r="A143" s="195"/>
      <c r="B143" s="218">
        <v>1110.8615644574165</v>
      </c>
      <c r="C143" s="210">
        <v>1417.4593662109376</v>
      </c>
      <c r="D143" s="189"/>
      <c r="E143" s="189"/>
      <c r="F143" s="189"/>
      <c r="G143" s="189"/>
      <c r="H143" s="189"/>
      <c r="I143" s="189"/>
      <c r="J143" s="189"/>
      <c r="K143" s="189"/>
      <c r="L143" s="189"/>
    </row>
    <row r="144" spans="1:12" ht="13" x14ac:dyDescent="0.3">
      <c r="A144" s="195"/>
      <c r="B144" s="203" t="s">
        <v>181</v>
      </c>
      <c r="C144" s="194" t="s">
        <v>179</v>
      </c>
      <c r="D144" s="193" t="s">
        <v>180</v>
      </c>
      <c r="E144" s="189"/>
      <c r="F144" s="189"/>
      <c r="G144" s="189"/>
      <c r="H144" s="189"/>
      <c r="I144" s="189"/>
      <c r="J144" s="189"/>
      <c r="K144" s="189"/>
      <c r="L144" s="189"/>
    </row>
    <row r="145" spans="1:12" ht="13.5" thickBot="1" x14ac:dyDescent="0.35">
      <c r="A145" s="195"/>
      <c r="B145" s="201">
        <v>713.63904085159311</v>
      </c>
      <c r="C145" s="202">
        <v>577.65048560143487</v>
      </c>
      <c r="D145" s="204">
        <v>577.6505126953125</v>
      </c>
      <c r="E145" s="189"/>
      <c r="F145" s="189"/>
      <c r="G145" s="189"/>
      <c r="H145" s="189"/>
      <c r="I145" s="189"/>
      <c r="J145" s="189"/>
      <c r="K145" s="189"/>
      <c r="L145" s="189"/>
    </row>
    <row r="146" spans="1:12" ht="13" x14ac:dyDescent="0.3">
      <c r="A146" s="195"/>
      <c r="B146" s="195"/>
      <c r="C146" s="194" t="s">
        <v>150</v>
      </c>
      <c r="D146" s="193" t="s">
        <v>151</v>
      </c>
      <c r="E146" s="189"/>
      <c r="F146" s="189"/>
      <c r="G146" s="189"/>
      <c r="H146" s="189"/>
      <c r="I146" s="189"/>
      <c r="J146" s="189"/>
      <c r="K146" s="189"/>
      <c r="L146" s="189"/>
    </row>
    <row r="147" spans="1:12" ht="13.5" thickBot="1" x14ac:dyDescent="0.35">
      <c r="A147" s="192"/>
      <c r="B147" s="192"/>
      <c r="C147" s="255">
        <v>168.61350120161381</v>
      </c>
      <c r="D147" s="217">
        <v>168.61349487304688</v>
      </c>
      <c r="E147" s="189"/>
      <c r="F147" s="189"/>
      <c r="G147" s="189"/>
      <c r="H147" s="189"/>
      <c r="I147" s="189"/>
      <c r="J147" s="189"/>
      <c r="K147" s="189"/>
      <c r="L147" s="189"/>
    </row>
  </sheetData>
  <pageMargins left="0.7" right="0.7" top="0.75" bottom="0.75" header="0.3" footer="0.3"/>
  <legacy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06D02-B65E-4606-AEFF-E92C2F065692}">
  <sheetPr codeName="Sheet53"/>
  <dimension ref="A2:AI198"/>
  <sheetViews>
    <sheetView workbookViewId="0">
      <selection activeCell="B6" sqref="B6"/>
    </sheetView>
  </sheetViews>
  <sheetFormatPr defaultRowHeight="12.5" x14ac:dyDescent="0.25"/>
  <cols>
    <col min="1" max="1" width="25.6328125" style="32" customWidth="1"/>
    <col min="2" max="5" width="9.6328125" style="32" customWidth="1"/>
    <col min="6" max="7" width="8.7265625" style="32"/>
    <col min="8" max="8" width="25.6328125" style="32" customWidth="1"/>
    <col min="9" max="12" width="9.6328125" style="32" customWidth="1"/>
    <col min="13" max="14" width="8.7265625" style="32"/>
    <col min="15" max="15" width="25.6328125" style="32" customWidth="1"/>
    <col min="16" max="19" width="9.6328125" style="32" customWidth="1"/>
    <col min="20" max="21" width="8.7265625" style="32"/>
    <col min="22" max="22" width="25.6328125" style="32" customWidth="1"/>
    <col min="23" max="26" width="9.6328125" style="32" customWidth="1"/>
    <col min="27" max="28" width="8.7265625" style="32"/>
    <col min="29" max="29" width="25.6328125" style="32" customWidth="1"/>
    <col min="30" max="33" width="9.6328125" style="32" customWidth="1"/>
    <col min="34" max="16384" width="8.7265625" style="32"/>
  </cols>
  <sheetData>
    <row r="2" spans="1:35" x14ac:dyDescent="0.25">
      <c r="A2" s="226" t="s">
        <v>203</v>
      </c>
      <c r="B2" s="271" t="s">
        <v>852</v>
      </c>
      <c r="C2" s="272"/>
      <c r="D2" s="272"/>
      <c r="E2" s="272"/>
      <c r="F2" s="272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  <c r="AI2" s="227"/>
    </row>
    <row r="3" spans="1:35" x14ac:dyDescent="0.25">
      <c r="A3" s="226" t="s">
        <v>204</v>
      </c>
      <c r="B3" s="273" t="s">
        <v>851</v>
      </c>
      <c r="C3" s="274"/>
      <c r="D3" s="274"/>
      <c r="E3" s="274"/>
      <c r="F3" s="275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227"/>
      <c r="AF3" s="227"/>
      <c r="AG3" s="227"/>
      <c r="AH3" s="227"/>
      <c r="AI3" s="227"/>
    </row>
    <row r="4" spans="1:35" ht="13" x14ac:dyDescent="0.3">
      <c r="A4" s="228" t="s">
        <v>1</v>
      </c>
      <c r="B4" s="227"/>
      <c r="C4" s="227"/>
      <c r="D4" s="227"/>
      <c r="E4" s="227"/>
      <c r="F4" s="227"/>
      <c r="G4" s="227"/>
      <c r="H4" s="228" t="s">
        <v>2</v>
      </c>
      <c r="I4" s="227"/>
      <c r="J4" s="227"/>
      <c r="K4" s="227"/>
      <c r="L4" s="227"/>
      <c r="M4" s="227"/>
      <c r="N4" s="227"/>
      <c r="O4" s="228" t="s">
        <v>3</v>
      </c>
      <c r="P4" s="227"/>
      <c r="Q4" s="227"/>
      <c r="R4" s="227"/>
      <c r="S4" s="227"/>
      <c r="T4" s="227"/>
      <c r="U4" s="227"/>
      <c r="V4" s="228" t="s">
        <v>206</v>
      </c>
      <c r="W4" s="227"/>
      <c r="X4" s="227"/>
      <c r="Y4" s="227"/>
      <c r="Z4" s="227"/>
      <c r="AA4" s="227"/>
      <c r="AB4" s="227"/>
      <c r="AC4" s="228" t="s">
        <v>5</v>
      </c>
      <c r="AD4" s="227"/>
      <c r="AE4" s="227"/>
      <c r="AF4" s="227"/>
      <c r="AG4" s="227"/>
      <c r="AH4" s="227"/>
      <c r="AI4" s="227"/>
    </row>
    <row r="5" spans="1:35" ht="37.5" x14ac:dyDescent="0.25">
      <c r="A5" s="226" t="s">
        <v>207</v>
      </c>
      <c r="B5" s="226" t="s">
        <v>208</v>
      </c>
      <c r="C5" s="226" t="s">
        <v>209</v>
      </c>
      <c r="D5" s="226" t="s">
        <v>210</v>
      </c>
      <c r="E5" s="226" t="s">
        <v>211</v>
      </c>
      <c r="F5" s="226" t="s">
        <v>212</v>
      </c>
      <c r="G5" s="226" t="s">
        <v>213</v>
      </c>
      <c r="H5" s="226" t="s">
        <v>207</v>
      </c>
      <c r="I5" s="226" t="s">
        <v>208</v>
      </c>
      <c r="J5" s="226" t="s">
        <v>209</v>
      </c>
      <c r="K5" s="226" t="s">
        <v>210</v>
      </c>
      <c r="L5" s="226" t="s">
        <v>211</v>
      </c>
      <c r="M5" s="226" t="s">
        <v>212</v>
      </c>
      <c r="N5" s="226" t="s">
        <v>213</v>
      </c>
      <c r="O5" s="226" t="s">
        <v>207</v>
      </c>
      <c r="P5" s="226" t="s">
        <v>208</v>
      </c>
      <c r="Q5" s="226" t="s">
        <v>209</v>
      </c>
      <c r="R5" s="226" t="s">
        <v>210</v>
      </c>
      <c r="S5" s="226" t="s">
        <v>211</v>
      </c>
      <c r="T5" s="226" t="s">
        <v>212</v>
      </c>
      <c r="U5" s="226" t="s">
        <v>213</v>
      </c>
      <c r="V5" s="226" t="s">
        <v>207</v>
      </c>
      <c r="W5" s="226" t="s">
        <v>208</v>
      </c>
      <c r="X5" s="226" t="s">
        <v>209</v>
      </c>
      <c r="Y5" s="226" t="s">
        <v>210</v>
      </c>
      <c r="Z5" s="226" t="s">
        <v>211</v>
      </c>
      <c r="AA5" s="226" t="s">
        <v>212</v>
      </c>
      <c r="AB5" s="226" t="s">
        <v>213</v>
      </c>
      <c r="AC5" s="226" t="s">
        <v>207</v>
      </c>
      <c r="AD5" s="226" t="s">
        <v>208</v>
      </c>
      <c r="AE5" s="226" t="s">
        <v>209</v>
      </c>
      <c r="AF5" s="226" t="s">
        <v>210</v>
      </c>
      <c r="AG5" s="226" t="s">
        <v>211</v>
      </c>
      <c r="AH5" s="226" t="s">
        <v>212</v>
      </c>
      <c r="AI5" s="226" t="s">
        <v>213</v>
      </c>
    </row>
    <row r="6" spans="1:35" ht="13" x14ac:dyDescent="0.3">
      <c r="A6" s="228" t="s">
        <v>214</v>
      </c>
      <c r="B6" s="230">
        <f>-1858.72862420584+3219.55329535062</f>
        <v>1360.8246711447798</v>
      </c>
      <c r="C6" s="230">
        <v>2960.4534904385141</v>
      </c>
      <c r="D6" s="256">
        <f>-1858.72862420584+259.099804912102</f>
        <v>-1599.6288192937382</v>
      </c>
      <c r="E6" s="231"/>
      <c r="F6" s="231"/>
      <c r="G6" s="257">
        <v>8.0476942340501137E-2</v>
      </c>
      <c r="H6" s="228" t="s">
        <v>214</v>
      </c>
      <c r="I6" s="233">
        <v>47.767538128254373</v>
      </c>
      <c r="J6" s="233">
        <v>15.653335289061513</v>
      </c>
      <c r="K6" s="233">
        <v>32.114202839192863</v>
      </c>
      <c r="L6" s="231"/>
      <c r="M6" s="231"/>
      <c r="N6" s="232">
        <v>0.67230182039039177</v>
      </c>
      <c r="O6" s="228" t="s">
        <v>214</v>
      </c>
      <c r="P6" s="234">
        <v>4.9890493548004073</v>
      </c>
      <c r="Q6" s="232">
        <v>0.5021765701480938</v>
      </c>
      <c r="R6" s="234">
        <v>4.486872784652312</v>
      </c>
      <c r="S6" s="231"/>
      <c r="T6" s="231"/>
      <c r="U6" s="232">
        <v>0.89934423686049414</v>
      </c>
      <c r="V6" s="228" t="s">
        <v>214</v>
      </c>
      <c r="W6" s="229">
        <v>1.4481626697555232E-5</v>
      </c>
      <c r="X6" s="229">
        <v>1.4481626697555232E-5</v>
      </c>
      <c r="Y6" s="235">
        <v>0</v>
      </c>
      <c r="Z6" s="231"/>
      <c r="AA6" s="231"/>
      <c r="AB6" s="235">
        <v>0</v>
      </c>
      <c r="AC6" s="228" t="s">
        <v>214</v>
      </c>
      <c r="AD6" s="256">
        <v>394.44536121088572</v>
      </c>
      <c r="AE6" s="236">
        <v>271.51465147958459</v>
      </c>
      <c r="AF6" s="236">
        <v>122.93070973130119</v>
      </c>
      <c r="AG6" s="227"/>
      <c r="AH6" s="227"/>
      <c r="AI6" s="238">
        <v>0.31165459609899604</v>
      </c>
    </row>
    <row r="7" spans="1:35" x14ac:dyDescent="0.25">
      <c r="A7" s="226" t="s">
        <v>215</v>
      </c>
      <c r="B7" s="237">
        <v>2892.4590699902401</v>
      </c>
      <c r="C7" s="237">
        <v>2784.4422325899386</v>
      </c>
      <c r="D7" s="236">
        <f>-1858.72862420584+108.016837400302</f>
        <v>-1750.7117868055382</v>
      </c>
      <c r="E7" s="238">
        <v>0.89840384818827668</v>
      </c>
      <c r="F7" s="240">
        <v>3.7344292446864616E-2</v>
      </c>
      <c r="G7" s="240">
        <v>3.3550256042131563E-2</v>
      </c>
      <c r="H7" s="226" t="s">
        <v>240</v>
      </c>
      <c r="I7" s="246">
        <v>14.086249914335902</v>
      </c>
      <c r="J7" s="240">
        <v>1.7116360389367754E-2</v>
      </c>
      <c r="K7" s="246">
        <v>14.069133553946534</v>
      </c>
      <c r="L7" s="238">
        <v>0.29489168724824699</v>
      </c>
      <c r="M7" s="238">
        <v>0.99878488877497851</v>
      </c>
      <c r="N7" s="238">
        <v>0.29453336104890609</v>
      </c>
      <c r="O7" s="226" t="s">
        <v>217</v>
      </c>
      <c r="P7" s="241">
        <v>2.9861867348473425</v>
      </c>
      <c r="Q7" s="239">
        <v>1.2652413753375035E-3</v>
      </c>
      <c r="R7" s="241">
        <v>2.984921493472005</v>
      </c>
      <c r="S7" s="238">
        <v>0.59854824486233382</v>
      </c>
      <c r="T7" s="238">
        <v>0.99957630199057113</v>
      </c>
      <c r="U7" s="238">
        <v>0.59829464116243847</v>
      </c>
      <c r="V7" s="226" t="s">
        <v>218</v>
      </c>
      <c r="W7" s="239">
        <v>1.0586662363490733E-5</v>
      </c>
      <c r="X7" s="239">
        <v>1.0586662363490733E-5</v>
      </c>
      <c r="Y7" s="247">
        <v>0</v>
      </c>
      <c r="Z7" s="238">
        <v>0.73104096553448361</v>
      </c>
      <c r="AA7" s="247">
        <v>0</v>
      </c>
      <c r="AB7" s="247">
        <v>0</v>
      </c>
      <c r="AC7" s="226" t="s">
        <v>219</v>
      </c>
      <c r="AD7" s="236">
        <v>280.08452705368501</v>
      </c>
      <c r="AE7" s="236">
        <v>255.86025695897041</v>
      </c>
      <c r="AF7" s="246">
        <v>24.224270094714591</v>
      </c>
      <c r="AG7" s="238">
        <v>0.71007179852202906</v>
      </c>
      <c r="AH7" s="240">
        <v>8.6489140794526714E-2</v>
      </c>
      <c r="AI7" s="240">
        <v>6.1413499756594575E-2</v>
      </c>
    </row>
    <row r="8" spans="1:35" x14ac:dyDescent="0.25">
      <c r="A8" s="226" t="s">
        <v>223</v>
      </c>
      <c r="B8" s="236">
        <v>233.01697744874866</v>
      </c>
      <c r="C8" s="236">
        <v>175.0901054823774</v>
      </c>
      <c r="D8" s="246">
        <v>57.926871966371273</v>
      </c>
      <c r="E8" s="238">
        <v>0.97077940966298504</v>
      </c>
      <c r="F8" s="238">
        <v>0.24859507062789921</v>
      </c>
      <c r="G8" s="240">
        <v>1.799220781653901E-2</v>
      </c>
      <c r="H8" s="226" t="s">
        <v>232</v>
      </c>
      <c r="I8" s="246">
        <v>11.769715396357746</v>
      </c>
      <c r="J8" s="240">
        <v>4.4068223367763587E-2</v>
      </c>
      <c r="K8" s="246">
        <v>11.725647172989984</v>
      </c>
      <c r="L8" s="238">
        <v>0.54128737472865307</v>
      </c>
      <c r="M8" s="238">
        <v>0.99625579532862796</v>
      </c>
      <c r="N8" s="238">
        <v>0.24547313159633602</v>
      </c>
      <c r="O8" s="226" t="s">
        <v>232</v>
      </c>
      <c r="P8" s="238">
        <v>0.74249374787661104</v>
      </c>
      <c r="Q8" s="239">
        <v>2.780048559264235E-3</v>
      </c>
      <c r="R8" s="238">
        <v>0.73971369931734687</v>
      </c>
      <c r="S8" s="238">
        <v>0.74737293972372887</v>
      </c>
      <c r="T8" s="238">
        <v>0.99625579532862796</v>
      </c>
      <c r="U8" s="238">
        <v>0.14826746474367961</v>
      </c>
      <c r="V8" s="226" t="s">
        <v>224</v>
      </c>
      <c r="W8" s="239">
        <v>1.426632433752332E-6</v>
      </c>
      <c r="X8" s="239">
        <v>1.426632433752332E-6</v>
      </c>
      <c r="Y8" s="247">
        <v>0</v>
      </c>
      <c r="Z8" s="238">
        <v>0.82955423780334925</v>
      </c>
      <c r="AA8" s="247">
        <v>0</v>
      </c>
      <c r="AB8" s="247">
        <v>0</v>
      </c>
      <c r="AC8" s="226" t="s">
        <v>225</v>
      </c>
      <c r="AD8" s="246">
        <v>50.944559033114047</v>
      </c>
      <c r="AE8" s="247">
        <v>0</v>
      </c>
      <c r="AF8" s="246">
        <v>50.944559033114047</v>
      </c>
      <c r="AG8" s="238">
        <v>0.83922671842455288</v>
      </c>
      <c r="AH8" s="241">
        <v>1</v>
      </c>
      <c r="AI8" s="238">
        <v>0.1291549199025239</v>
      </c>
    </row>
    <row r="9" spans="1:35" x14ac:dyDescent="0.25">
      <c r="A9" s="226" t="s">
        <v>231</v>
      </c>
      <c r="B9" s="246">
        <v>94.045125655812797</v>
      </c>
      <c r="C9" s="238">
        <v>0.8890301103837257</v>
      </c>
      <c r="D9" s="246">
        <v>93.156095545429068</v>
      </c>
      <c r="E9" s="238">
        <v>0.99999002276003301</v>
      </c>
      <c r="F9" s="238">
        <v>0.99054677098696842</v>
      </c>
      <c r="G9" s="240">
        <v>2.8934478481830565E-2</v>
      </c>
      <c r="H9" s="226" t="s">
        <v>216</v>
      </c>
      <c r="I9" s="241">
        <v>8.1109173849065375</v>
      </c>
      <c r="J9" s="241">
        <v>8.0931336628659736</v>
      </c>
      <c r="K9" s="240">
        <v>1.7783722040563943E-2</v>
      </c>
      <c r="L9" s="238">
        <v>0.7110871530452364</v>
      </c>
      <c r="M9" s="239">
        <v>2.1925660435966657E-3</v>
      </c>
      <c r="N9" s="239">
        <v>3.7229722814718219E-4</v>
      </c>
      <c r="O9" s="226" t="s">
        <v>258</v>
      </c>
      <c r="P9" s="238">
        <v>0.63983641623990395</v>
      </c>
      <c r="Q9" s="247">
        <v>0</v>
      </c>
      <c r="R9" s="238">
        <v>0.63983641623990395</v>
      </c>
      <c r="S9" s="238">
        <v>0.87562110299841389</v>
      </c>
      <c r="T9" s="241">
        <v>1</v>
      </c>
      <c r="U9" s="238">
        <v>0.12824816327468488</v>
      </c>
      <c r="V9" s="226" t="s">
        <v>234</v>
      </c>
      <c r="W9" s="239">
        <v>7.3481794020446762E-7</v>
      </c>
      <c r="X9" s="239">
        <v>7.3481794020446762E-7</v>
      </c>
      <c r="Y9" s="247">
        <v>0</v>
      </c>
      <c r="Z9" s="238">
        <v>0.88029563278272116</v>
      </c>
      <c r="AA9" s="247">
        <v>0</v>
      </c>
      <c r="AB9" s="247">
        <v>0</v>
      </c>
      <c r="AC9" s="226" t="s">
        <v>246</v>
      </c>
      <c r="AD9" s="246">
        <v>18.491098822361444</v>
      </c>
      <c r="AE9" s="241">
        <v>5.9235253952389542</v>
      </c>
      <c r="AF9" s="246">
        <v>12.567573427122491</v>
      </c>
      <c r="AG9" s="238">
        <v>0.88610545155402021</v>
      </c>
      <c r="AH9" s="238">
        <v>0.67965530593154466</v>
      </c>
      <c r="AI9" s="240">
        <v>3.1861379706791336E-2</v>
      </c>
    </row>
    <row r="10" spans="1:35" x14ac:dyDescent="0.25">
      <c r="A10" s="242" t="s">
        <v>239</v>
      </c>
      <c r="B10" s="248">
        <v>2.6161713030975524E-2</v>
      </c>
      <c r="C10" s="248">
        <v>2.6161713030975524E-2</v>
      </c>
      <c r="D10" s="243">
        <v>0</v>
      </c>
      <c r="E10" s="244">
        <v>0.99999814864292147</v>
      </c>
      <c r="F10" s="243">
        <v>0</v>
      </c>
      <c r="G10" s="243">
        <v>0</v>
      </c>
      <c r="H10" s="226" t="s">
        <v>219</v>
      </c>
      <c r="I10" s="241">
        <v>7.907655606355668</v>
      </c>
      <c r="J10" s="241">
        <v>7.2237292672629447</v>
      </c>
      <c r="K10" s="238">
        <v>0.68392633909272404</v>
      </c>
      <c r="L10" s="238">
        <v>0.87663170309351102</v>
      </c>
      <c r="M10" s="240">
        <v>8.6489140794526728E-2</v>
      </c>
      <c r="N10" s="240">
        <v>1.4317805896891793E-2</v>
      </c>
      <c r="O10" s="226" t="s">
        <v>219</v>
      </c>
      <c r="P10" s="238">
        <v>0.50032866686498945</v>
      </c>
      <c r="Q10" s="238">
        <v>0.45705567035296552</v>
      </c>
      <c r="R10" s="240">
        <v>4.3272996512023931E-2</v>
      </c>
      <c r="S10" s="238">
        <v>0.97590647427532429</v>
      </c>
      <c r="T10" s="240">
        <v>8.6489140794526728E-2</v>
      </c>
      <c r="U10" s="239">
        <v>8.6735955960000957E-3</v>
      </c>
      <c r="V10" s="226" t="s">
        <v>239</v>
      </c>
      <c r="W10" s="239">
        <v>7.2269925499932389E-7</v>
      </c>
      <c r="X10" s="239">
        <v>7.2269925499932389E-7</v>
      </c>
      <c r="Y10" s="247">
        <v>0</v>
      </c>
      <c r="Z10" s="238">
        <v>0.93020019599876713</v>
      </c>
      <c r="AA10" s="247">
        <v>0</v>
      </c>
      <c r="AB10" s="247">
        <v>0</v>
      </c>
      <c r="AC10" s="226" t="s">
        <v>274</v>
      </c>
      <c r="AD10" s="246">
        <v>17.619621539363418</v>
      </c>
      <c r="AE10" s="241">
        <v>7.8218782905290771</v>
      </c>
      <c r="AF10" s="241">
        <v>9.7977432488343439</v>
      </c>
      <c r="AG10" s="238">
        <v>0.93077481079118796</v>
      </c>
      <c r="AH10" s="238">
        <v>0.55607001699471958</v>
      </c>
      <c r="AI10" s="240">
        <v>2.4839291350155064E-2</v>
      </c>
    </row>
    <row r="11" spans="1:35" x14ac:dyDescent="0.25">
      <c r="A11" s="242" t="s">
        <v>245</v>
      </c>
      <c r="B11" s="245">
        <v>1.6002838183706452E-3</v>
      </c>
      <c r="C11" s="245">
        <v>1.6002838183706452E-3</v>
      </c>
      <c r="D11" s="243">
        <v>0</v>
      </c>
      <c r="E11" s="244">
        <v>0.99999864569442876</v>
      </c>
      <c r="F11" s="243">
        <v>0</v>
      </c>
      <c r="G11" s="243">
        <v>0</v>
      </c>
      <c r="H11" s="226" t="s">
        <v>263</v>
      </c>
      <c r="I11" s="241">
        <v>3.4811795608915093</v>
      </c>
      <c r="J11" s="247">
        <v>0</v>
      </c>
      <c r="K11" s="241">
        <v>3.4811795608915093</v>
      </c>
      <c r="L11" s="238">
        <v>0.9495092198611671</v>
      </c>
      <c r="M11" s="241">
        <v>1</v>
      </c>
      <c r="N11" s="240">
        <v>7.2877516767656081E-2</v>
      </c>
      <c r="O11" s="226" t="s">
        <v>246</v>
      </c>
      <c r="P11" s="240">
        <v>5.1147073511830454E-2</v>
      </c>
      <c r="Q11" s="240">
        <v>1.6384693616644127E-2</v>
      </c>
      <c r="R11" s="240">
        <v>3.4762379895186331E-2</v>
      </c>
      <c r="S11" s="238">
        <v>0.9861583418906682</v>
      </c>
      <c r="T11" s="238">
        <v>0.67965530593154466</v>
      </c>
      <c r="U11" s="239">
        <v>6.9677362204762236E-3</v>
      </c>
      <c r="V11" s="226" t="s">
        <v>247</v>
      </c>
      <c r="W11" s="239">
        <v>5.6801193743062626E-7</v>
      </c>
      <c r="X11" s="239">
        <v>5.6801193743062626E-7</v>
      </c>
      <c r="Y11" s="247">
        <v>0</v>
      </c>
      <c r="Z11" s="238">
        <v>0.9694231334003035</v>
      </c>
      <c r="AA11" s="247">
        <v>0</v>
      </c>
      <c r="AB11" s="247">
        <v>0</v>
      </c>
      <c r="AC11" s="226" t="s">
        <v>252</v>
      </c>
      <c r="AD11" s="246">
        <v>13.613133344320381</v>
      </c>
      <c r="AE11" s="238">
        <v>0.47287834434811871</v>
      </c>
      <c r="AF11" s="246">
        <v>13.140254999972262</v>
      </c>
      <c r="AG11" s="238">
        <v>0.96528689962024694</v>
      </c>
      <c r="AH11" s="238">
        <v>0.96526307850018878</v>
      </c>
      <c r="AI11" s="240">
        <v>3.3313245108609543E-2</v>
      </c>
    </row>
    <row r="12" spans="1:35" x14ac:dyDescent="0.25">
      <c r="A12" s="242" t="s">
        <v>247</v>
      </c>
      <c r="B12" s="245">
        <v>1.0893379621957217E-3</v>
      </c>
      <c r="C12" s="245">
        <v>1.0893379621957217E-3</v>
      </c>
      <c r="D12" s="243">
        <v>0</v>
      </c>
      <c r="E12" s="244">
        <v>0.99999898404508247</v>
      </c>
      <c r="F12" s="243">
        <v>0</v>
      </c>
      <c r="G12" s="243">
        <v>0</v>
      </c>
      <c r="H12" s="226" t="s">
        <v>251</v>
      </c>
      <c r="I12" s="241">
        <v>1.0481108462414146</v>
      </c>
      <c r="J12" s="247">
        <v>0</v>
      </c>
      <c r="K12" s="241">
        <v>1.0481108462414146</v>
      </c>
      <c r="L12" s="238">
        <v>0.97145112617057894</v>
      </c>
      <c r="M12" s="241">
        <v>1</v>
      </c>
      <c r="N12" s="240">
        <v>2.1941906309411827E-2</v>
      </c>
      <c r="O12" s="226" t="s">
        <v>252</v>
      </c>
      <c r="P12" s="240">
        <v>3.5791851896862688E-2</v>
      </c>
      <c r="Q12" s="239">
        <v>1.2432987496741859E-3</v>
      </c>
      <c r="R12" s="240">
        <v>3.45485531471885E-2</v>
      </c>
      <c r="S12" s="238">
        <v>0.99333242443655934</v>
      </c>
      <c r="T12" s="238">
        <v>0.96526307850018878</v>
      </c>
      <c r="U12" s="239">
        <v>6.9248770036612825E-3</v>
      </c>
      <c r="V12" s="226" t="s">
        <v>245</v>
      </c>
      <c r="W12" s="239">
        <v>2.6105771914692418E-7</v>
      </c>
      <c r="X12" s="239">
        <v>2.6105771914692418E-7</v>
      </c>
      <c r="Y12" s="247">
        <v>0</v>
      </c>
      <c r="Z12" s="238">
        <v>0.98744995625653664</v>
      </c>
      <c r="AA12" s="247">
        <v>0</v>
      </c>
      <c r="AB12" s="247">
        <v>0</v>
      </c>
      <c r="AC12" s="226" t="s">
        <v>284</v>
      </c>
      <c r="AD12" s="241">
        <v>3.8457609150755756</v>
      </c>
      <c r="AE12" s="247">
        <v>0</v>
      </c>
      <c r="AF12" s="241">
        <v>3.8457609150755756</v>
      </c>
      <c r="AG12" s="238">
        <v>0.97503669336422638</v>
      </c>
      <c r="AH12" s="241">
        <v>1</v>
      </c>
      <c r="AI12" s="239">
        <v>9.7497937439793673E-3</v>
      </c>
    </row>
    <row r="13" spans="1:35" x14ac:dyDescent="0.25">
      <c r="A13" s="242" t="s">
        <v>224</v>
      </c>
      <c r="B13" s="245">
        <v>9.2731108193901579E-4</v>
      </c>
      <c r="C13" s="245">
        <v>9.2731108193901579E-4</v>
      </c>
      <c r="D13" s="243">
        <v>0</v>
      </c>
      <c r="E13" s="244">
        <v>0.99999927206984762</v>
      </c>
      <c r="F13" s="243">
        <v>0</v>
      </c>
      <c r="G13" s="243">
        <v>0</v>
      </c>
      <c r="H13" s="226" t="s">
        <v>246</v>
      </c>
      <c r="I13" s="238">
        <v>0.79800770862727599</v>
      </c>
      <c r="J13" s="238">
        <v>0.25563753528447386</v>
      </c>
      <c r="K13" s="238">
        <v>0.54237017334280213</v>
      </c>
      <c r="L13" s="238">
        <v>0.988157193510383</v>
      </c>
      <c r="M13" s="238">
        <v>0.67965530593154455</v>
      </c>
      <c r="N13" s="240">
        <v>1.1354367308747519E-2</v>
      </c>
      <c r="O13" s="242" t="s">
        <v>264</v>
      </c>
      <c r="P13" s="245">
        <v>9.876223716189075E-3</v>
      </c>
      <c r="Q13" s="245">
        <v>9.876223716189075E-3</v>
      </c>
      <c r="R13" s="243">
        <v>0</v>
      </c>
      <c r="S13" s="244">
        <v>0.99531200471605408</v>
      </c>
      <c r="T13" s="243">
        <v>0</v>
      </c>
      <c r="U13" s="243">
        <v>0</v>
      </c>
      <c r="V13" s="242" t="s">
        <v>259</v>
      </c>
      <c r="W13" s="245">
        <v>9.1905074172241309E-8</v>
      </c>
      <c r="X13" s="245">
        <v>9.1905074172241309E-8</v>
      </c>
      <c r="Y13" s="243">
        <v>0</v>
      </c>
      <c r="Z13" s="244">
        <v>0.99379627881350163</v>
      </c>
      <c r="AA13" s="243">
        <v>0</v>
      </c>
      <c r="AB13" s="243">
        <v>0</v>
      </c>
      <c r="AC13" s="242" t="s">
        <v>266</v>
      </c>
      <c r="AD13" s="249">
        <v>2.7915461957361063</v>
      </c>
      <c r="AE13" s="243">
        <v>0</v>
      </c>
      <c r="AF13" s="249">
        <v>2.7915461957361063</v>
      </c>
      <c r="AG13" s="244">
        <v>0.98211383628502646</v>
      </c>
      <c r="AH13" s="249">
        <v>1</v>
      </c>
      <c r="AI13" s="245">
        <v>7.0771429208002215E-3</v>
      </c>
    </row>
    <row r="14" spans="1:35" x14ac:dyDescent="0.25">
      <c r="A14" s="242" t="s">
        <v>259</v>
      </c>
      <c r="B14" s="245">
        <v>9.1905074172241312E-4</v>
      </c>
      <c r="C14" s="245">
        <v>9.1905074172241312E-4</v>
      </c>
      <c r="D14" s="243">
        <v>0</v>
      </c>
      <c r="E14" s="244">
        <v>0.99999955752893377</v>
      </c>
      <c r="F14" s="243">
        <v>0</v>
      </c>
      <c r="G14" s="243">
        <v>0</v>
      </c>
      <c r="H14" s="226" t="s">
        <v>252</v>
      </c>
      <c r="I14" s="238">
        <v>0.56568743119900378</v>
      </c>
      <c r="J14" s="240">
        <v>1.9650239890989612E-2</v>
      </c>
      <c r="K14" s="238">
        <v>0.54603719130801409</v>
      </c>
      <c r="L14" s="238">
        <v>0.9999997010660403</v>
      </c>
      <c r="M14" s="238">
        <v>0.96526307850018878</v>
      </c>
      <c r="N14" s="240">
        <v>1.1431135300335576E-2</v>
      </c>
      <c r="O14" s="242" t="s">
        <v>273</v>
      </c>
      <c r="P14" s="245">
        <v>8.1688093578251124E-3</v>
      </c>
      <c r="Q14" s="245">
        <v>8.1688093578251124E-3</v>
      </c>
      <c r="R14" s="243">
        <v>0</v>
      </c>
      <c r="S14" s="244">
        <v>0.99694935259074791</v>
      </c>
      <c r="T14" s="243">
        <v>0</v>
      </c>
      <c r="U14" s="243">
        <v>0</v>
      </c>
      <c r="V14" s="242" t="s">
        <v>265</v>
      </c>
      <c r="W14" s="245">
        <v>8.9839974358585165E-8</v>
      </c>
      <c r="X14" s="245">
        <v>8.9839974358585165E-8</v>
      </c>
      <c r="Y14" s="243">
        <v>0</v>
      </c>
      <c r="Z14" s="249">
        <v>1</v>
      </c>
      <c r="AA14" s="243">
        <v>0</v>
      </c>
      <c r="AB14" s="243">
        <v>0</v>
      </c>
      <c r="AC14" s="242" t="s">
        <v>235</v>
      </c>
      <c r="AD14" s="249">
        <v>1.891563197932113</v>
      </c>
      <c r="AE14" s="243">
        <v>0</v>
      </c>
      <c r="AF14" s="249">
        <v>1.891563197932113</v>
      </c>
      <c r="AG14" s="244">
        <v>0.9869093374721245</v>
      </c>
      <c r="AH14" s="249">
        <v>1</v>
      </c>
      <c r="AI14" s="245">
        <v>4.7955011870980287E-3</v>
      </c>
    </row>
    <row r="15" spans="1:35" x14ac:dyDescent="0.25">
      <c r="A15" s="242" t="s">
        <v>234</v>
      </c>
      <c r="B15" s="245">
        <v>8.9402849391543562E-4</v>
      </c>
      <c r="C15" s="245">
        <v>8.9402849391543562E-4</v>
      </c>
      <c r="D15" s="243">
        <v>0</v>
      </c>
      <c r="E15" s="244">
        <v>0.9999998352160574</v>
      </c>
      <c r="F15" s="243">
        <v>0</v>
      </c>
      <c r="G15" s="243">
        <v>0</v>
      </c>
      <c r="H15" s="242" t="s">
        <v>272</v>
      </c>
      <c r="I15" s="245">
        <v>1.4279339319806516E-5</v>
      </c>
      <c r="J15" s="243">
        <v>0</v>
      </c>
      <c r="K15" s="245">
        <v>1.4279339319806516E-5</v>
      </c>
      <c r="L15" s="249">
        <v>1</v>
      </c>
      <c r="M15" s="249">
        <v>1</v>
      </c>
      <c r="N15" s="245">
        <v>2.9893395974200992E-7</v>
      </c>
      <c r="O15" s="242" t="s">
        <v>288</v>
      </c>
      <c r="P15" s="245">
        <v>6.6666544700318261E-3</v>
      </c>
      <c r="Q15" s="243">
        <v>0</v>
      </c>
      <c r="R15" s="245">
        <v>6.6666544700318261E-3</v>
      </c>
      <c r="S15" s="244">
        <v>0.99828561006104477</v>
      </c>
      <c r="T15" s="249">
        <v>1</v>
      </c>
      <c r="U15" s="245">
        <v>1.3362574702968704E-3</v>
      </c>
      <c r="V15" s="242" t="s">
        <v>242</v>
      </c>
      <c r="W15" s="243">
        <v>0</v>
      </c>
      <c r="X15" s="243">
        <v>0</v>
      </c>
      <c r="Y15" s="243">
        <v>0</v>
      </c>
      <c r="Z15" s="249">
        <v>1</v>
      </c>
      <c r="AA15" s="243">
        <v>0</v>
      </c>
      <c r="AB15" s="243">
        <v>0</v>
      </c>
      <c r="AC15" s="242" t="s">
        <v>479</v>
      </c>
      <c r="AD15" s="249">
        <v>1.5536517529623814</v>
      </c>
      <c r="AE15" s="243">
        <v>0</v>
      </c>
      <c r="AF15" s="249">
        <v>1.5536517529623814</v>
      </c>
      <c r="AG15" s="244">
        <v>0.99084816374756324</v>
      </c>
      <c r="AH15" s="249">
        <v>1</v>
      </c>
      <c r="AI15" s="245">
        <v>3.938826275438791E-3</v>
      </c>
    </row>
    <row r="16" spans="1:35" ht="25" x14ac:dyDescent="0.25">
      <c r="A16" s="242" t="s">
        <v>265</v>
      </c>
      <c r="B16" s="245">
        <v>4.2673987820327956E-4</v>
      </c>
      <c r="C16" s="245">
        <v>4.2673987820327956E-4</v>
      </c>
      <c r="D16" s="243">
        <v>0</v>
      </c>
      <c r="E16" s="244">
        <v>0.99999996776235778</v>
      </c>
      <c r="F16" s="243">
        <v>0</v>
      </c>
      <c r="G16" s="243">
        <v>0</v>
      </c>
      <c r="H16" s="242" t="s">
        <v>242</v>
      </c>
      <c r="I16" s="243">
        <v>0</v>
      </c>
      <c r="J16" s="243">
        <v>0</v>
      </c>
      <c r="K16" s="243">
        <v>0</v>
      </c>
      <c r="L16" s="249">
        <v>1</v>
      </c>
      <c r="M16" s="243">
        <v>0</v>
      </c>
      <c r="N16" s="243">
        <v>0</v>
      </c>
      <c r="O16" s="242" t="s">
        <v>283</v>
      </c>
      <c r="P16" s="245">
        <v>5.4025227577337194E-3</v>
      </c>
      <c r="Q16" s="245">
        <v>5.4025227577337194E-3</v>
      </c>
      <c r="R16" s="243">
        <v>0</v>
      </c>
      <c r="S16" s="244">
        <v>0.99936848625118224</v>
      </c>
      <c r="T16" s="243">
        <v>0</v>
      </c>
      <c r="U16" s="243">
        <v>0</v>
      </c>
      <c r="V16" s="242" t="s">
        <v>248</v>
      </c>
      <c r="W16" s="243">
        <v>0</v>
      </c>
      <c r="X16" s="243">
        <v>0</v>
      </c>
      <c r="Y16" s="243">
        <v>0</v>
      </c>
      <c r="Z16" s="249">
        <v>1</v>
      </c>
      <c r="AA16" s="243">
        <v>0</v>
      </c>
      <c r="AB16" s="243">
        <v>0</v>
      </c>
      <c r="AC16" s="242" t="s">
        <v>300</v>
      </c>
      <c r="AD16" s="249">
        <v>1.1813419361447848</v>
      </c>
      <c r="AE16" s="243">
        <v>0</v>
      </c>
      <c r="AF16" s="249">
        <v>1.1813419361447848</v>
      </c>
      <c r="AG16" s="244">
        <v>0.99384310817413291</v>
      </c>
      <c r="AH16" s="249">
        <v>1</v>
      </c>
      <c r="AI16" s="245">
        <v>2.9949444265696249E-3</v>
      </c>
    </row>
    <row r="17" spans="1:35" ht="25" x14ac:dyDescent="0.25">
      <c r="A17" s="242" t="s">
        <v>218</v>
      </c>
      <c r="B17" s="245">
        <v>1.0379080748520326E-4</v>
      </c>
      <c r="C17" s="245">
        <v>1.0379080748520326E-4</v>
      </c>
      <c r="D17" s="243">
        <v>0</v>
      </c>
      <c r="E17" s="249">
        <v>1</v>
      </c>
      <c r="F17" s="243">
        <v>0</v>
      </c>
      <c r="G17" s="243">
        <v>0</v>
      </c>
      <c r="H17" s="242" t="s">
        <v>248</v>
      </c>
      <c r="I17" s="243">
        <v>0</v>
      </c>
      <c r="J17" s="243">
        <v>0</v>
      </c>
      <c r="K17" s="243">
        <v>0</v>
      </c>
      <c r="L17" s="249">
        <v>1</v>
      </c>
      <c r="M17" s="243">
        <v>0</v>
      </c>
      <c r="N17" s="243">
        <v>0</v>
      </c>
      <c r="O17" s="242" t="s">
        <v>277</v>
      </c>
      <c r="P17" s="245">
        <v>3.1501681102307937E-3</v>
      </c>
      <c r="Q17" s="243">
        <v>0</v>
      </c>
      <c r="R17" s="245">
        <v>3.1501681102307937E-3</v>
      </c>
      <c r="S17" s="244">
        <v>0.99999990275685369</v>
      </c>
      <c r="T17" s="249">
        <v>1</v>
      </c>
      <c r="U17" s="245">
        <v>6.3141650567151376E-4</v>
      </c>
      <c r="V17" s="242" t="s">
        <v>255</v>
      </c>
      <c r="W17" s="243">
        <v>0</v>
      </c>
      <c r="X17" s="243">
        <v>0</v>
      </c>
      <c r="Y17" s="243">
        <v>0</v>
      </c>
      <c r="Z17" s="249">
        <v>1</v>
      </c>
      <c r="AA17" s="243">
        <v>0</v>
      </c>
      <c r="AB17" s="243">
        <v>0</v>
      </c>
      <c r="AC17" s="242" t="s">
        <v>249</v>
      </c>
      <c r="AD17" s="244">
        <v>0.88090136546371001</v>
      </c>
      <c r="AE17" s="244">
        <v>0.8808935698727729</v>
      </c>
      <c r="AF17" s="245">
        <v>7.795590937150317E-6</v>
      </c>
      <c r="AG17" s="244">
        <v>0.99607637405095673</v>
      </c>
      <c r="AH17" s="245">
        <v>8.849561645357068E-6</v>
      </c>
      <c r="AI17" s="245">
        <v>1.9763424047424639E-8</v>
      </c>
    </row>
    <row r="18" spans="1:35" x14ac:dyDescent="0.25">
      <c r="A18" s="242" t="s">
        <v>242</v>
      </c>
      <c r="B18" s="243">
        <v>0</v>
      </c>
      <c r="C18" s="243">
        <v>0</v>
      </c>
      <c r="D18" s="243">
        <v>0</v>
      </c>
      <c r="E18" s="249">
        <v>1</v>
      </c>
      <c r="F18" s="243">
        <v>0</v>
      </c>
      <c r="G18" s="243">
        <v>0</v>
      </c>
      <c r="H18" s="242" t="s">
        <v>255</v>
      </c>
      <c r="I18" s="243">
        <v>0</v>
      </c>
      <c r="J18" s="243">
        <v>0</v>
      </c>
      <c r="K18" s="243">
        <v>0</v>
      </c>
      <c r="L18" s="249">
        <v>1</v>
      </c>
      <c r="M18" s="243">
        <v>0</v>
      </c>
      <c r="N18" s="243">
        <v>0</v>
      </c>
      <c r="O18" s="242" t="s">
        <v>291</v>
      </c>
      <c r="P18" s="245">
        <v>4.8515085621671609E-7</v>
      </c>
      <c r="Q18" s="245">
        <v>6.1662460327148451E-8</v>
      </c>
      <c r="R18" s="245">
        <v>4.234883958895676E-7</v>
      </c>
      <c r="S18" s="249">
        <v>1</v>
      </c>
      <c r="T18" s="244">
        <v>0.87290044006517431</v>
      </c>
      <c r="U18" s="245">
        <v>8.4883585182834839E-8</v>
      </c>
      <c r="V18" s="242" t="s">
        <v>237</v>
      </c>
      <c r="W18" s="243">
        <v>0</v>
      </c>
      <c r="X18" s="243">
        <v>0</v>
      </c>
      <c r="Y18" s="243">
        <v>0</v>
      </c>
      <c r="Z18" s="249">
        <v>1</v>
      </c>
      <c r="AA18" s="243">
        <v>0</v>
      </c>
      <c r="AB18" s="243">
        <v>0</v>
      </c>
      <c r="AC18" s="242" t="s">
        <v>480</v>
      </c>
      <c r="AD18" s="244">
        <v>0.58424740036583311</v>
      </c>
      <c r="AE18" s="243">
        <v>0</v>
      </c>
      <c r="AF18" s="244">
        <v>0.58424740036583311</v>
      </c>
      <c r="AG18" s="244">
        <v>0.99755756120086336</v>
      </c>
      <c r="AH18" s="249">
        <v>1</v>
      </c>
      <c r="AI18" s="245">
        <v>1.4811871499066048E-3</v>
      </c>
    </row>
    <row r="19" spans="1:35" ht="25" x14ac:dyDescent="0.25">
      <c r="A19" s="242" t="s">
        <v>248</v>
      </c>
      <c r="B19" s="243">
        <v>0</v>
      </c>
      <c r="C19" s="243">
        <v>0</v>
      </c>
      <c r="D19" s="243">
        <v>0</v>
      </c>
      <c r="E19" s="249">
        <v>1</v>
      </c>
      <c r="F19" s="243">
        <v>0</v>
      </c>
      <c r="G19" s="243">
        <v>0</v>
      </c>
      <c r="H19" s="242" t="s">
        <v>237</v>
      </c>
      <c r="I19" s="243">
        <v>0</v>
      </c>
      <c r="J19" s="243">
        <v>0</v>
      </c>
      <c r="K19" s="243">
        <v>0</v>
      </c>
      <c r="L19" s="249">
        <v>1</v>
      </c>
      <c r="M19" s="243">
        <v>0</v>
      </c>
      <c r="N19" s="243">
        <v>0</v>
      </c>
      <c r="O19" s="242" t="s">
        <v>242</v>
      </c>
      <c r="P19" s="243">
        <v>0</v>
      </c>
      <c r="Q19" s="243">
        <v>0</v>
      </c>
      <c r="R19" s="243">
        <v>0</v>
      </c>
      <c r="S19" s="249">
        <v>1</v>
      </c>
      <c r="T19" s="243">
        <v>0</v>
      </c>
      <c r="U19" s="243">
        <v>0</v>
      </c>
      <c r="V19" s="242" t="s">
        <v>859</v>
      </c>
      <c r="W19" s="243">
        <v>0</v>
      </c>
      <c r="X19" s="243">
        <v>0</v>
      </c>
      <c r="Y19" s="243">
        <v>0</v>
      </c>
      <c r="Z19" s="249">
        <v>1</v>
      </c>
      <c r="AA19" s="243">
        <v>0</v>
      </c>
      <c r="AB19" s="243">
        <v>0</v>
      </c>
      <c r="AC19" s="242" t="s">
        <v>269</v>
      </c>
      <c r="AD19" s="244">
        <v>0.29890773501804369</v>
      </c>
      <c r="AE19" s="244">
        <v>0.27321307647526955</v>
      </c>
      <c r="AF19" s="248">
        <v>2.5694658542774172E-2</v>
      </c>
      <c r="AG19" s="244">
        <v>0.99831535369739677</v>
      </c>
      <c r="AH19" s="248">
        <v>8.596183883037721E-2</v>
      </c>
      <c r="AI19" s="245">
        <v>6.514123645387939E-5</v>
      </c>
    </row>
    <row r="20" spans="1:35" ht="25" x14ac:dyDescent="0.25">
      <c r="A20" s="242" t="s">
        <v>255</v>
      </c>
      <c r="B20" s="243">
        <v>0</v>
      </c>
      <c r="C20" s="243">
        <v>0</v>
      </c>
      <c r="D20" s="243">
        <v>0</v>
      </c>
      <c r="E20" s="249">
        <v>1</v>
      </c>
      <c r="F20" s="243">
        <v>0</v>
      </c>
      <c r="G20" s="243">
        <v>0</v>
      </c>
      <c r="H20" s="242" t="s">
        <v>859</v>
      </c>
      <c r="I20" s="243">
        <v>0</v>
      </c>
      <c r="J20" s="243">
        <v>0</v>
      </c>
      <c r="K20" s="243">
        <v>0</v>
      </c>
      <c r="L20" s="249">
        <v>1</v>
      </c>
      <c r="M20" s="243">
        <v>0</v>
      </c>
      <c r="N20" s="243">
        <v>0</v>
      </c>
      <c r="O20" s="242" t="s">
        <v>248</v>
      </c>
      <c r="P20" s="243">
        <v>0</v>
      </c>
      <c r="Q20" s="243">
        <v>0</v>
      </c>
      <c r="R20" s="243">
        <v>0</v>
      </c>
      <c r="S20" s="249">
        <v>1</v>
      </c>
      <c r="T20" s="243">
        <v>0</v>
      </c>
      <c r="U20" s="243">
        <v>0</v>
      </c>
      <c r="V20" s="242" t="s">
        <v>268</v>
      </c>
      <c r="W20" s="243">
        <v>0</v>
      </c>
      <c r="X20" s="243">
        <v>0</v>
      </c>
      <c r="Y20" s="243">
        <v>0</v>
      </c>
      <c r="Z20" s="249">
        <v>1</v>
      </c>
      <c r="AA20" s="243">
        <v>0</v>
      </c>
      <c r="AB20" s="243">
        <v>0</v>
      </c>
      <c r="AC20" s="242" t="s">
        <v>305</v>
      </c>
      <c r="AD20" s="244">
        <v>0.17044664834977352</v>
      </c>
      <c r="AE20" s="244">
        <v>0.17044664834977352</v>
      </c>
      <c r="AF20" s="243">
        <v>0</v>
      </c>
      <c r="AG20" s="244">
        <v>0.99874747095649319</v>
      </c>
      <c r="AH20" s="243">
        <v>0</v>
      </c>
      <c r="AI20" s="243">
        <v>0</v>
      </c>
    </row>
    <row r="21" spans="1:35" ht="25" x14ac:dyDescent="0.25">
      <c r="A21" s="242" t="s">
        <v>237</v>
      </c>
      <c r="B21" s="243">
        <v>0</v>
      </c>
      <c r="C21" s="243">
        <v>0</v>
      </c>
      <c r="D21" s="243">
        <v>0</v>
      </c>
      <c r="E21" s="249">
        <v>1</v>
      </c>
      <c r="F21" s="243">
        <v>0</v>
      </c>
      <c r="G21" s="243">
        <v>0</v>
      </c>
      <c r="H21" s="242" t="s">
        <v>268</v>
      </c>
      <c r="I21" s="243">
        <v>0</v>
      </c>
      <c r="J21" s="243">
        <v>0</v>
      </c>
      <c r="K21" s="243">
        <v>0</v>
      </c>
      <c r="L21" s="249">
        <v>1</v>
      </c>
      <c r="M21" s="243">
        <v>0</v>
      </c>
      <c r="N21" s="243">
        <v>0</v>
      </c>
      <c r="O21" s="242" t="s">
        <v>255</v>
      </c>
      <c r="P21" s="243">
        <v>0</v>
      </c>
      <c r="Q21" s="243">
        <v>0</v>
      </c>
      <c r="R21" s="243">
        <v>0</v>
      </c>
      <c r="S21" s="249">
        <v>1</v>
      </c>
      <c r="T21" s="243">
        <v>0</v>
      </c>
      <c r="U21" s="243">
        <v>0</v>
      </c>
      <c r="V21" s="242" t="s">
        <v>221</v>
      </c>
      <c r="W21" s="243">
        <v>0</v>
      </c>
      <c r="X21" s="243">
        <v>0</v>
      </c>
      <c r="Y21" s="243">
        <v>0</v>
      </c>
      <c r="Z21" s="249">
        <v>1</v>
      </c>
      <c r="AA21" s="243">
        <v>0</v>
      </c>
      <c r="AB21" s="243">
        <v>0</v>
      </c>
      <c r="AC21" s="242" t="s">
        <v>309</v>
      </c>
      <c r="AD21" s="244">
        <v>0.16504196818371147</v>
      </c>
      <c r="AE21" s="243">
        <v>0</v>
      </c>
      <c r="AF21" s="244">
        <v>0.16504196818371147</v>
      </c>
      <c r="AG21" s="244">
        <v>0.99916588624138092</v>
      </c>
      <c r="AH21" s="249">
        <v>1</v>
      </c>
      <c r="AI21" s="245">
        <v>4.1841528488776843E-4</v>
      </c>
    </row>
    <row r="22" spans="1:35" ht="25" x14ac:dyDescent="0.25">
      <c r="A22" s="242" t="s">
        <v>859</v>
      </c>
      <c r="B22" s="243">
        <v>0</v>
      </c>
      <c r="C22" s="243">
        <v>0</v>
      </c>
      <c r="D22" s="243">
        <v>0</v>
      </c>
      <c r="E22" s="249">
        <v>1</v>
      </c>
      <c r="F22" s="243">
        <v>0</v>
      </c>
      <c r="G22" s="243">
        <v>0</v>
      </c>
      <c r="H22" s="242" t="s">
        <v>221</v>
      </c>
      <c r="I22" s="243">
        <v>0</v>
      </c>
      <c r="J22" s="243">
        <v>0</v>
      </c>
      <c r="K22" s="243">
        <v>0</v>
      </c>
      <c r="L22" s="249">
        <v>1</v>
      </c>
      <c r="M22" s="243">
        <v>0</v>
      </c>
      <c r="N22" s="243">
        <v>0</v>
      </c>
      <c r="O22" s="242" t="s">
        <v>237</v>
      </c>
      <c r="P22" s="243">
        <v>0</v>
      </c>
      <c r="Q22" s="243">
        <v>0</v>
      </c>
      <c r="R22" s="243">
        <v>0</v>
      </c>
      <c r="S22" s="249">
        <v>1</v>
      </c>
      <c r="T22" s="243">
        <v>0</v>
      </c>
      <c r="U22" s="243">
        <v>0</v>
      </c>
      <c r="V22" s="242" t="s">
        <v>227</v>
      </c>
      <c r="W22" s="243">
        <v>0</v>
      </c>
      <c r="X22" s="243">
        <v>0</v>
      </c>
      <c r="Y22" s="243">
        <v>0</v>
      </c>
      <c r="Z22" s="249">
        <v>1</v>
      </c>
      <c r="AA22" s="243">
        <v>0</v>
      </c>
      <c r="AB22" s="243">
        <v>0</v>
      </c>
      <c r="AC22" s="242" t="s">
        <v>223</v>
      </c>
      <c r="AD22" s="244">
        <v>0.13402658559308558</v>
      </c>
      <c r="AE22" s="244">
        <v>0.1007082370815563</v>
      </c>
      <c r="AF22" s="248">
        <v>3.3318348511529289E-2</v>
      </c>
      <c r="AG22" s="244">
        <v>0.99950567116160816</v>
      </c>
      <c r="AH22" s="244">
        <v>0.24859507062789921</v>
      </c>
      <c r="AI22" s="245">
        <v>8.4468856242210982E-5</v>
      </c>
    </row>
    <row r="23" spans="1:35" ht="25" x14ac:dyDescent="0.25">
      <c r="A23" s="242" t="s">
        <v>268</v>
      </c>
      <c r="B23" s="243">
        <v>0</v>
      </c>
      <c r="C23" s="243">
        <v>0</v>
      </c>
      <c r="D23" s="243">
        <v>0</v>
      </c>
      <c r="E23" s="249">
        <v>1</v>
      </c>
      <c r="F23" s="243">
        <v>0</v>
      </c>
      <c r="G23" s="243">
        <v>0</v>
      </c>
      <c r="H23" s="242" t="s">
        <v>227</v>
      </c>
      <c r="I23" s="243">
        <v>0</v>
      </c>
      <c r="J23" s="243">
        <v>0</v>
      </c>
      <c r="K23" s="243">
        <v>0</v>
      </c>
      <c r="L23" s="249">
        <v>1</v>
      </c>
      <c r="M23" s="243">
        <v>0</v>
      </c>
      <c r="N23" s="243">
        <v>0</v>
      </c>
      <c r="O23" s="242" t="s">
        <v>859</v>
      </c>
      <c r="P23" s="243">
        <v>0</v>
      </c>
      <c r="Q23" s="243">
        <v>0</v>
      </c>
      <c r="R23" s="243">
        <v>0</v>
      </c>
      <c r="S23" s="249">
        <v>1</v>
      </c>
      <c r="T23" s="243">
        <v>0</v>
      </c>
      <c r="U23" s="243">
        <v>0</v>
      </c>
      <c r="V23" s="242" t="s">
        <v>276</v>
      </c>
      <c r="W23" s="243">
        <v>0</v>
      </c>
      <c r="X23" s="243">
        <v>0</v>
      </c>
      <c r="Y23" s="243">
        <v>0</v>
      </c>
      <c r="Z23" s="249">
        <v>1</v>
      </c>
      <c r="AA23" s="243">
        <v>0</v>
      </c>
      <c r="AB23" s="243">
        <v>0</v>
      </c>
      <c r="AC23" s="245" t="s">
        <v>308</v>
      </c>
      <c r="AD23" s="244">
        <v>0.12354825025529607</v>
      </c>
      <c r="AE23" s="243">
        <v>0</v>
      </c>
      <c r="AF23" s="244">
        <v>0.12354825025529607</v>
      </c>
      <c r="AG23" s="244">
        <v>0.99981889134976309</v>
      </c>
      <c r="AH23" s="249">
        <v>1</v>
      </c>
      <c r="AI23" s="245">
        <v>3.1322018815488719E-4</v>
      </c>
    </row>
    <row r="24" spans="1:35" ht="25" x14ac:dyDescent="0.25">
      <c r="A24" s="242" t="s">
        <v>221</v>
      </c>
      <c r="B24" s="243">
        <v>0</v>
      </c>
      <c r="C24" s="243">
        <v>0</v>
      </c>
      <c r="D24" s="243">
        <v>0</v>
      </c>
      <c r="E24" s="249">
        <v>1</v>
      </c>
      <c r="F24" s="243">
        <v>0</v>
      </c>
      <c r="G24" s="243">
        <v>0</v>
      </c>
      <c r="H24" s="242" t="s">
        <v>276</v>
      </c>
      <c r="I24" s="243">
        <v>0</v>
      </c>
      <c r="J24" s="243">
        <v>0</v>
      </c>
      <c r="K24" s="243">
        <v>0</v>
      </c>
      <c r="L24" s="249">
        <v>1</v>
      </c>
      <c r="M24" s="243">
        <v>0</v>
      </c>
      <c r="N24" s="243">
        <v>0</v>
      </c>
      <c r="O24" s="242" t="s">
        <v>268</v>
      </c>
      <c r="P24" s="243">
        <v>0</v>
      </c>
      <c r="Q24" s="243">
        <v>0</v>
      </c>
      <c r="R24" s="243">
        <v>0</v>
      </c>
      <c r="S24" s="249">
        <v>1</v>
      </c>
      <c r="T24" s="243">
        <v>0</v>
      </c>
      <c r="U24" s="243">
        <v>0</v>
      </c>
      <c r="V24" s="242" t="s">
        <v>280</v>
      </c>
      <c r="W24" s="243">
        <v>0</v>
      </c>
      <c r="X24" s="243">
        <v>0</v>
      </c>
      <c r="Y24" s="243">
        <v>0</v>
      </c>
      <c r="Z24" s="249">
        <v>1</v>
      </c>
      <c r="AA24" s="243">
        <v>0</v>
      </c>
      <c r="AB24" s="243">
        <v>0</v>
      </c>
      <c r="AC24" s="242" t="s">
        <v>312</v>
      </c>
      <c r="AD24" s="248">
        <v>2.5311624681735242E-2</v>
      </c>
      <c r="AE24" s="243">
        <v>0</v>
      </c>
      <c r="AF24" s="248">
        <v>2.5311624681735242E-2</v>
      </c>
      <c r="AG24" s="244">
        <v>0.99988306151671358</v>
      </c>
      <c r="AH24" s="249">
        <v>1</v>
      </c>
      <c r="AI24" s="245">
        <v>6.4170166950455458E-5</v>
      </c>
    </row>
    <row r="25" spans="1:35" ht="25" x14ac:dyDescent="0.25">
      <c r="A25" s="242" t="s">
        <v>227</v>
      </c>
      <c r="B25" s="243">
        <v>0</v>
      </c>
      <c r="C25" s="243">
        <v>0</v>
      </c>
      <c r="D25" s="243">
        <v>0</v>
      </c>
      <c r="E25" s="249">
        <v>1</v>
      </c>
      <c r="F25" s="243">
        <v>0</v>
      </c>
      <c r="G25" s="243">
        <v>0</v>
      </c>
      <c r="H25" s="242" t="s">
        <v>280</v>
      </c>
      <c r="I25" s="243">
        <v>0</v>
      </c>
      <c r="J25" s="243">
        <v>0</v>
      </c>
      <c r="K25" s="243">
        <v>0</v>
      </c>
      <c r="L25" s="249">
        <v>1</v>
      </c>
      <c r="M25" s="243">
        <v>0</v>
      </c>
      <c r="N25" s="243">
        <v>0</v>
      </c>
      <c r="O25" s="242" t="s">
        <v>221</v>
      </c>
      <c r="P25" s="243">
        <v>0</v>
      </c>
      <c r="Q25" s="243">
        <v>0</v>
      </c>
      <c r="R25" s="243">
        <v>0</v>
      </c>
      <c r="S25" s="249">
        <v>1</v>
      </c>
      <c r="T25" s="243">
        <v>0</v>
      </c>
      <c r="U25" s="243">
        <v>0</v>
      </c>
      <c r="V25" s="242" t="s">
        <v>285</v>
      </c>
      <c r="W25" s="243">
        <v>0</v>
      </c>
      <c r="X25" s="243">
        <v>0</v>
      </c>
      <c r="Y25" s="243">
        <v>0</v>
      </c>
      <c r="Z25" s="249">
        <v>1</v>
      </c>
      <c r="AA25" s="243">
        <v>0</v>
      </c>
      <c r="AB25" s="243">
        <v>0</v>
      </c>
      <c r="AC25" s="242" t="s">
        <v>315</v>
      </c>
      <c r="AD25" s="248">
        <v>1.5187673735271981E-2</v>
      </c>
      <c r="AE25" s="243">
        <v>0</v>
      </c>
      <c r="AF25" s="248">
        <v>1.5187673735271981E-2</v>
      </c>
      <c r="AG25" s="244">
        <v>0.99992156538880539</v>
      </c>
      <c r="AH25" s="249">
        <v>1</v>
      </c>
      <c r="AI25" s="245">
        <v>3.8503872091810619E-5</v>
      </c>
    </row>
    <row r="26" spans="1:35" ht="25" x14ac:dyDescent="0.25">
      <c r="A26" s="242" t="s">
        <v>276</v>
      </c>
      <c r="B26" s="243">
        <v>0</v>
      </c>
      <c r="C26" s="243">
        <v>0</v>
      </c>
      <c r="D26" s="243">
        <v>0</v>
      </c>
      <c r="E26" s="249">
        <v>1</v>
      </c>
      <c r="F26" s="243">
        <v>0</v>
      </c>
      <c r="G26" s="243">
        <v>0</v>
      </c>
      <c r="H26" s="242" t="s">
        <v>285</v>
      </c>
      <c r="I26" s="243">
        <v>0</v>
      </c>
      <c r="J26" s="243">
        <v>0</v>
      </c>
      <c r="K26" s="243">
        <v>0</v>
      </c>
      <c r="L26" s="249">
        <v>1</v>
      </c>
      <c r="M26" s="243">
        <v>0</v>
      </c>
      <c r="N26" s="243">
        <v>0</v>
      </c>
      <c r="O26" s="242" t="s">
        <v>227</v>
      </c>
      <c r="P26" s="243">
        <v>0</v>
      </c>
      <c r="Q26" s="243">
        <v>0</v>
      </c>
      <c r="R26" s="243">
        <v>0</v>
      </c>
      <c r="S26" s="249">
        <v>1</v>
      </c>
      <c r="T26" s="243">
        <v>0</v>
      </c>
      <c r="U26" s="243">
        <v>0</v>
      </c>
      <c r="V26" s="242" t="s">
        <v>289</v>
      </c>
      <c r="W26" s="243">
        <v>0</v>
      </c>
      <c r="X26" s="243">
        <v>0</v>
      </c>
      <c r="Y26" s="243">
        <v>0</v>
      </c>
      <c r="Z26" s="249">
        <v>1</v>
      </c>
      <c r="AA26" s="243">
        <v>0</v>
      </c>
      <c r="AB26" s="243">
        <v>0</v>
      </c>
      <c r="AC26" s="242" t="s">
        <v>301</v>
      </c>
      <c r="AD26" s="248">
        <v>1.0847806852585183E-2</v>
      </c>
      <c r="AE26" s="248">
        <v>1.0847806852585183E-2</v>
      </c>
      <c r="AF26" s="243">
        <v>0</v>
      </c>
      <c r="AG26" s="244">
        <v>0.99994906680704831</v>
      </c>
      <c r="AH26" s="243">
        <v>0</v>
      </c>
      <c r="AI26" s="243">
        <v>0</v>
      </c>
    </row>
    <row r="27" spans="1:35" ht="25" x14ac:dyDescent="0.25">
      <c r="A27" s="242" t="s">
        <v>280</v>
      </c>
      <c r="B27" s="243">
        <v>0</v>
      </c>
      <c r="C27" s="243">
        <v>0</v>
      </c>
      <c r="D27" s="243">
        <v>0</v>
      </c>
      <c r="E27" s="249">
        <v>1</v>
      </c>
      <c r="F27" s="243">
        <v>0</v>
      </c>
      <c r="G27" s="243">
        <v>0</v>
      </c>
      <c r="H27" s="242" t="s">
        <v>289</v>
      </c>
      <c r="I27" s="243">
        <v>0</v>
      </c>
      <c r="J27" s="243">
        <v>0</v>
      </c>
      <c r="K27" s="243">
        <v>0</v>
      </c>
      <c r="L27" s="249">
        <v>1</v>
      </c>
      <c r="M27" s="243">
        <v>0</v>
      </c>
      <c r="N27" s="243">
        <v>0</v>
      </c>
      <c r="O27" s="242" t="s">
        <v>276</v>
      </c>
      <c r="P27" s="243">
        <v>0</v>
      </c>
      <c r="Q27" s="243">
        <v>0</v>
      </c>
      <c r="R27" s="243">
        <v>0</v>
      </c>
      <c r="S27" s="249">
        <v>1</v>
      </c>
      <c r="T27" s="243">
        <v>0</v>
      </c>
      <c r="U27" s="243">
        <v>0</v>
      </c>
      <c r="V27" s="242" t="s">
        <v>294</v>
      </c>
      <c r="W27" s="243">
        <v>0</v>
      </c>
      <c r="X27" s="243">
        <v>0</v>
      </c>
      <c r="Y27" s="243">
        <v>0</v>
      </c>
      <c r="Z27" s="249">
        <v>1</v>
      </c>
      <c r="AA27" s="243">
        <v>0</v>
      </c>
      <c r="AB27" s="243">
        <v>0</v>
      </c>
      <c r="AC27" s="242" t="s">
        <v>323</v>
      </c>
      <c r="AD27" s="245">
        <v>7.9016386689871147E-3</v>
      </c>
      <c r="AE27" s="243">
        <v>0</v>
      </c>
      <c r="AF27" s="245">
        <v>7.9016386689871147E-3</v>
      </c>
      <c r="AG27" s="244">
        <v>0.99996909908387555</v>
      </c>
      <c r="AH27" s="249">
        <v>1</v>
      </c>
      <c r="AI27" s="245">
        <v>2.0032276827214591E-5</v>
      </c>
    </row>
    <row r="28" spans="1:35" ht="25" x14ac:dyDescent="0.25">
      <c r="A28" s="242" t="s">
        <v>285</v>
      </c>
      <c r="B28" s="243">
        <v>0</v>
      </c>
      <c r="C28" s="243">
        <v>0</v>
      </c>
      <c r="D28" s="243">
        <v>0</v>
      </c>
      <c r="E28" s="249">
        <v>1</v>
      </c>
      <c r="F28" s="243">
        <v>0</v>
      </c>
      <c r="G28" s="243">
        <v>0</v>
      </c>
      <c r="H28" s="242" t="s">
        <v>294</v>
      </c>
      <c r="I28" s="243">
        <v>0</v>
      </c>
      <c r="J28" s="243">
        <v>0</v>
      </c>
      <c r="K28" s="243">
        <v>0</v>
      </c>
      <c r="L28" s="249">
        <v>1</v>
      </c>
      <c r="M28" s="243">
        <v>0</v>
      </c>
      <c r="N28" s="243">
        <v>0</v>
      </c>
      <c r="O28" s="242" t="s">
        <v>280</v>
      </c>
      <c r="P28" s="243">
        <v>0</v>
      </c>
      <c r="Q28" s="243">
        <v>0</v>
      </c>
      <c r="R28" s="243">
        <v>0</v>
      </c>
      <c r="S28" s="249">
        <v>1</v>
      </c>
      <c r="T28" s="243">
        <v>0</v>
      </c>
      <c r="U28" s="243">
        <v>0</v>
      </c>
      <c r="V28" s="242" t="s">
        <v>297</v>
      </c>
      <c r="W28" s="243">
        <v>0</v>
      </c>
      <c r="X28" s="243">
        <v>0</v>
      </c>
      <c r="Y28" s="243">
        <v>0</v>
      </c>
      <c r="Z28" s="249">
        <v>1</v>
      </c>
      <c r="AA28" s="243">
        <v>0</v>
      </c>
      <c r="AB28" s="243">
        <v>0</v>
      </c>
      <c r="AC28" s="242" t="s">
        <v>326</v>
      </c>
      <c r="AD28" s="245">
        <v>6.5590335891625605E-3</v>
      </c>
      <c r="AE28" s="243">
        <v>0</v>
      </c>
      <c r="AF28" s="245">
        <v>6.5590335891625605E-3</v>
      </c>
      <c r="AG28" s="244">
        <v>0.9999857275810875</v>
      </c>
      <c r="AH28" s="249">
        <v>1</v>
      </c>
      <c r="AI28" s="245">
        <v>1.6628497211951869E-5</v>
      </c>
    </row>
    <row r="29" spans="1:35" ht="25" x14ac:dyDescent="0.25">
      <c r="A29" s="242" t="s">
        <v>289</v>
      </c>
      <c r="B29" s="243">
        <v>0</v>
      </c>
      <c r="C29" s="243">
        <v>0</v>
      </c>
      <c r="D29" s="243">
        <v>0</v>
      </c>
      <c r="E29" s="249">
        <v>1</v>
      </c>
      <c r="F29" s="243">
        <v>0</v>
      </c>
      <c r="G29" s="243">
        <v>0</v>
      </c>
      <c r="H29" s="242" t="s">
        <v>297</v>
      </c>
      <c r="I29" s="243">
        <v>0</v>
      </c>
      <c r="J29" s="243">
        <v>0</v>
      </c>
      <c r="K29" s="243">
        <v>0</v>
      </c>
      <c r="L29" s="249">
        <v>1</v>
      </c>
      <c r="M29" s="243">
        <v>0</v>
      </c>
      <c r="N29" s="243">
        <v>0</v>
      </c>
      <c r="O29" s="242" t="s">
        <v>285</v>
      </c>
      <c r="P29" s="243">
        <v>0</v>
      </c>
      <c r="Q29" s="243">
        <v>0</v>
      </c>
      <c r="R29" s="243">
        <v>0</v>
      </c>
      <c r="S29" s="249">
        <v>1</v>
      </c>
      <c r="T29" s="243">
        <v>0</v>
      </c>
      <c r="U29" s="243">
        <v>0</v>
      </c>
      <c r="V29" s="243">
        <v>0</v>
      </c>
      <c r="W29" s="243">
        <v>0</v>
      </c>
      <c r="X29" s="243">
        <v>0</v>
      </c>
      <c r="Y29" s="243">
        <v>0</v>
      </c>
      <c r="Z29" s="249">
        <v>1</v>
      </c>
      <c r="AA29" s="243">
        <v>0</v>
      </c>
      <c r="AB29" s="243">
        <v>0</v>
      </c>
      <c r="AC29" s="242" t="s">
        <v>328</v>
      </c>
      <c r="AD29" s="245">
        <v>1.3480514694872016E-3</v>
      </c>
      <c r="AE29" s="243">
        <v>0</v>
      </c>
      <c r="AF29" s="245">
        <v>1.3480514694872016E-3</v>
      </c>
      <c r="AG29" s="244">
        <v>0.99998914516841908</v>
      </c>
      <c r="AH29" s="249">
        <v>1</v>
      </c>
      <c r="AI29" s="245">
        <v>3.4175873316113892E-6</v>
      </c>
    </row>
    <row r="30" spans="1:35" ht="25" x14ac:dyDescent="0.25">
      <c r="A30" s="242" t="s">
        <v>294</v>
      </c>
      <c r="B30" s="243">
        <v>0</v>
      </c>
      <c r="C30" s="243">
        <v>0</v>
      </c>
      <c r="D30" s="243">
        <v>0</v>
      </c>
      <c r="E30" s="249">
        <v>1</v>
      </c>
      <c r="F30" s="243">
        <v>0</v>
      </c>
      <c r="G30" s="243">
        <v>0</v>
      </c>
      <c r="H30" s="243">
        <v>0</v>
      </c>
      <c r="I30" s="243">
        <v>0</v>
      </c>
      <c r="J30" s="243">
        <v>0</v>
      </c>
      <c r="K30" s="243">
        <v>0</v>
      </c>
      <c r="L30" s="249">
        <v>1</v>
      </c>
      <c r="M30" s="243">
        <v>0</v>
      </c>
      <c r="N30" s="243">
        <v>0</v>
      </c>
      <c r="O30" s="242" t="s">
        <v>289</v>
      </c>
      <c r="P30" s="243">
        <v>0</v>
      </c>
      <c r="Q30" s="243">
        <v>0</v>
      </c>
      <c r="R30" s="243">
        <v>0</v>
      </c>
      <c r="S30" s="249">
        <v>1</v>
      </c>
      <c r="T30" s="243">
        <v>0</v>
      </c>
      <c r="U30" s="243">
        <v>0</v>
      </c>
      <c r="V30" s="243">
        <v>0</v>
      </c>
      <c r="W30" s="243">
        <v>0</v>
      </c>
      <c r="X30" s="243">
        <v>0</v>
      </c>
      <c r="Y30" s="243">
        <v>0</v>
      </c>
      <c r="Z30" s="249">
        <v>1</v>
      </c>
      <c r="AA30" s="243">
        <v>0</v>
      </c>
      <c r="AB30" s="243">
        <v>0</v>
      </c>
      <c r="AC30" s="242" t="s">
        <v>316</v>
      </c>
      <c r="AD30" s="245">
        <v>1.3319343012733519E-3</v>
      </c>
      <c r="AE30" s="243">
        <v>0</v>
      </c>
      <c r="AF30" s="245">
        <v>1.3319343012733519E-3</v>
      </c>
      <c r="AG30" s="244">
        <v>0.99999252189541921</v>
      </c>
      <c r="AH30" s="249">
        <v>1</v>
      </c>
      <c r="AI30" s="245">
        <v>3.3767270001211862E-6</v>
      </c>
    </row>
    <row r="31" spans="1:35" ht="25" x14ac:dyDescent="0.25">
      <c r="A31" s="242" t="s">
        <v>297</v>
      </c>
      <c r="B31" s="243">
        <v>0</v>
      </c>
      <c r="C31" s="243">
        <v>0</v>
      </c>
      <c r="D31" s="243">
        <v>0</v>
      </c>
      <c r="E31" s="249">
        <v>1</v>
      </c>
      <c r="F31" s="243">
        <v>0</v>
      </c>
      <c r="G31" s="243">
        <v>0</v>
      </c>
      <c r="H31" s="243">
        <v>0</v>
      </c>
      <c r="I31" s="243">
        <v>0</v>
      </c>
      <c r="J31" s="243">
        <v>0</v>
      </c>
      <c r="K31" s="243">
        <v>0</v>
      </c>
      <c r="L31" s="249">
        <v>1</v>
      </c>
      <c r="M31" s="243">
        <v>0</v>
      </c>
      <c r="N31" s="243">
        <v>0</v>
      </c>
      <c r="O31" s="242" t="s">
        <v>294</v>
      </c>
      <c r="P31" s="243">
        <v>0</v>
      </c>
      <c r="Q31" s="243">
        <v>0</v>
      </c>
      <c r="R31" s="243">
        <v>0</v>
      </c>
      <c r="S31" s="249">
        <v>1</v>
      </c>
      <c r="T31" s="243">
        <v>0</v>
      </c>
      <c r="U31" s="243">
        <v>0</v>
      </c>
      <c r="V31" s="243">
        <v>0</v>
      </c>
      <c r="W31" s="243">
        <v>0</v>
      </c>
      <c r="X31" s="243">
        <v>0</v>
      </c>
      <c r="Y31" s="243">
        <v>0</v>
      </c>
      <c r="Z31" s="249">
        <v>1</v>
      </c>
      <c r="AA31" s="243">
        <v>0</v>
      </c>
      <c r="AB31" s="243">
        <v>0</v>
      </c>
      <c r="AC31" s="242" t="s">
        <v>330</v>
      </c>
      <c r="AD31" s="245">
        <v>1.2521597321271415E-3</v>
      </c>
      <c r="AE31" s="243">
        <v>0</v>
      </c>
      <c r="AF31" s="245">
        <v>1.2521597321271415E-3</v>
      </c>
      <c r="AG31" s="244">
        <v>0.99999569637750285</v>
      </c>
      <c r="AH31" s="249">
        <v>1</v>
      </c>
      <c r="AI31" s="245">
        <v>3.1744820836102789E-6</v>
      </c>
    </row>
    <row r="32" spans="1:35" ht="25" x14ac:dyDescent="0.25">
      <c r="A32" s="243">
        <v>0</v>
      </c>
      <c r="B32" s="243">
        <v>0</v>
      </c>
      <c r="C32" s="243">
        <v>0</v>
      </c>
      <c r="D32" s="243">
        <v>0</v>
      </c>
      <c r="E32" s="249">
        <v>1</v>
      </c>
      <c r="F32" s="243">
        <v>0</v>
      </c>
      <c r="G32" s="243">
        <v>0</v>
      </c>
      <c r="H32" s="243">
        <v>0</v>
      </c>
      <c r="I32" s="243">
        <v>0</v>
      </c>
      <c r="J32" s="243">
        <v>0</v>
      </c>
      <c r="K32" s="243">
        <v>0</v>
      </c>
      <c r="L32" s="249">
        <v>1</v>
      </c>
      <c r="M32" s="243">
        <v>0</v>
      </c>
      <c r="N32" s="243">
        <v>0</v>
      </c>
      <c r="O32" s="242" t="s">
        <v>297</v>
      </c>
      <c r="P32" s="243">
        <v>0</v>
      </c>
      <c r="Q32" s="243">
        <v>0</v>
      </c>
      <c r="R32" s="243">
        <v>0</v>
      </c>
      <c r="S32" s="249">
        <v>1</v>
      </c>
      <c r="T32" s="243">
        <v>0</v>
      </c>
      <c r="U32" s="243">
        <v>0</v>
      </c>
      <c r="V32" s="243">
        <v>0</v>
      </c>
      <c r="W32" s="243">
        <v>0</v>
      </c>
      <c r="X32" s="243">
        <v>0</v>
      </c>
      <c r="Y32" s="243">
        <v>0</v>
      </c>
      <c r="Z32" s="249">
        <v>1</v>
      </c>
      <c r="AA32" s="243">
        <v>0</v>
      </c>
      <c r="AB32" s="243">
        <v>0</v>
      </c>
      <c r="AC32" s="242" t="s">
        <v>332</v>
      </c>
      <c r="AD32" s="245">
        <v>8.4592208205023221E-4</v>
      </c>
      <c r="AE32" s="243">
        <v>0</v>
      </c>
      <c r="AF32" s="245">
        <v>8.4592208205023221E-4</v>
      </c>
      <c r="AG32" s="244">
        <v>0.99999784096371247</v>
      </c>
      <c r="AH32" s="249">
        <v>1</v>
      </c>
      <c r="AI32" s="245">
        <v>2.1445862094901644E-6</v>
      </c>
    </row>
    <row r="33" spans="1:35" x14ac:dyDescent="0.25">
      <c r="A33" s="243">
        <v>0</v>
      </c>
      <c r="B33" s="243">
        <v>0</v>
      </c>
      <c r="C33" s="243">
        <v>0</v>
      </c>
      <c r="D33" s="243">
        <v>0</v>
      </c>
      <c r="E33" s="249">
        <v>1</v>
      </c>
      <c r="F33" s="243">
        <v>0</v>
      </c>
      <c r="G33" s="243">
        <v>0</v>
      </c>
      <c r="H33" s="243">
        <v>0</v>
      </c>
      <c r="I33" s="243">
        <v>0</v>
      </c>
      <c r="J33" s="243">
        <v>0</v>
      </c>
      <c r="K33" s="243">
        <v>0</v>
      </c>
      <c r="L33" s="249">
        <v>1</v>
      </c>
      <c r="M33" s="243">
        <v>0</v>
      </c>
      <c r="N33" s="243">
        <v>0</v>
      </c>
      <c r="O33" s="243">
        <v>0</v>
      </c>
      <c r="P33" s="243">
        <v>0</v>
      </c>
      <c r="Q33" s="243">
        <v>0</v>
      </c>
      <c r="R33" s="243">
        <v>0</v>
      </c>
      <c r="S33" s="249">
        <v>1</v>
      </c>
      <c r="T33" s="243">
        <v>0</v>
      </c>
      <c r="U33" s="243">
        <v>0</v>
      </c>
      <c r="V33" s="243">
        <v>0</v>
      </c>
      <c r="W33" s="243">
        <v>0</v>
      </c>
      <c r="X33" s="243">
        <v>0</v>
      </c>
      <c r="Y33" s="243">
        <v>0</v>
      </c>
      <c r="Z33" s="249">
        <v>1</v>
      </c>
      <c r="AA33" s="243">
        <v>0</v>
      </c>
      <c r="AB33" s="243">
        <v>0</v>
      </c>
      <c r="AC33" s="242" t="s">
        <v>331</v>
      </c>
      <c r="AD33" s="245">
        <v>7.9525332984453981E-4</v>
      </c>
      <c r="AE33" s="243">
        <v>0</v>
      </c>
      <c r="AF33" s="245">
        <v>7.9525332984453981E-4</v>
      </c>
      <c r="AG33" s="244">
        <v>0.99999985709422901</v>
      </c>
      <c r="AH33" s="249">
        <v>1</v>
      </c>
      <c r="AI33" s="245">
        <v>2.0161305165390617E-6</v>
      </c>
    </row>
    <row r="34" spans="1:35" x14ac:dyDescent="0.25">
      <c r="A34" s="243">
        <v>0</v>
      </c>
      <c r="B34" s="243">
        <v>0</v>
      </c>
      <c r="C34" s="243">
        <v>0</v>
      </c>
      <c r="D34" s="243">
        <v>0</v>
      </c>
      <c r="E34" s="249">
        <v>1</v>
      </c>
      <c r="F34" s="243">
        <v>0</v>
      </c>
      <c r="G34" s="243">
        <v>0</v>
      </c>
      <c r="H34" s="243">
        <v>0</v>
      </c>
      <c r="I34" s="243">
        <v>0</v>
      </c>
      <c r="J34" s="243">
        <v>0</v>
      </c>
      <c r="K34" s="243">
        <v>0</v>
      </c>
      <c r="L34" s="249">
        <v>1</v>
      </c>
      <c r="M34" s="243">
        <v>0</v>
      </c>
      <c r="N34" s="243">
        <v>0</v>
      </c>
      <c r="O34" s="243">
        <v>0</v>
      </c>
      <c r="P34" s="243">
        <v>0</v>
      </c>
      <c r="Q34" s="243">
        <v>0</v>
      </c>
      <c r="R34" s="243">
        <v>0</v>
      </c>
      <c r="S34" s="249">
        <v>1</v>
      </c>
      <c r="T34" s="243">
        <v>0</v>
      </c>
      <c r="U34" s="243">
        <v>0</v>
      </c>
      <c r="V34" s="243">
        <v>0</v>
      </c>
      <c r="W34" s="243">
        <v>0</v>
      </c>
      <c r="X34" s="243">
        <v>0</v>
      </c>
      <c r="Y34" s="243">
        <v>0</v>
      </c>
      <c r="Z34" s="249">
        <v>1</v>
      </c>
      <c r="AA34" s="243">
        <v>0</v>
      </c>
      <c r="AB34" s="243">
        <v>0</v>
      </c>
      <c r="AC34" s="242" t="s">
        <v>334</v>
      </c>
      <c r="AD34" s="245">
        <v>5.3216652465490517E-5</v>
      </c>
      <c r="AE34" s="243">
        <v>0</v>
      </c>
      <c r="AF34" s="245">
        <v>5.3216652465490517E-5</v>
      </c>
      <c r="AG34" s="244">
        <v>0.9999999920093724</v>
      </c>
      <c r="AH34" s="249">
        <v>1</v>
      </c>
      <c r="AI34" s="245">
        <v>1.3491514338544558E-7</v>
      </c>
    </row>
    <row r="35" spans="1:35" x14ac:dyDescent="0.25">
      <c r="A35" s="243">
        <v>0</v>
      </c>
      <c r="B35" s="243">
        <v>0</v>
      </c>
      <c r="C35" s="243">
        <v>0</v>
      </c>
      <c r="D35" s="243">
        <v>0</v>
      </c>
      <c r="E35" s="249">
        <v>1</v>
      </c>
      <c r="F35" s="243">
        <v>0</v>
      </c>
      <c r="G35" s="243">
        <v>0</v>
      </c>
      <c r="H35" s="243">
        <v>0</v>
      </c>
      <c r="I35" s="243">
        <v>0</v>
      </c>
      <c r="J35" s="243">
        <v>0</v>
      </c>
      <c r="K35" s="243">
        <v>0</v>
      </c>
      <c r="L35" s="249">
        <v>1</v>
      </c>
      <c r="M35" s="243">
        <v>0</v>
      </c>
      <c r="N35" s="243">
        <v>0</v>
      </c>
      <c r="O35" s="243">
        <v>0</v>
      </c>
      <c r="P35" s="243">
        <v>0</v>
      </c>
      <c r="Q35" s="243">
        <v>0</v>
      </c>
      <c r="R35" s="243">
        <v>0</v>
      </c>
      <c r="S35" s="249">
        <v>1</v>
      </c>
      <c r="T35" s="243">
        <v>0</v>
      </c>
      <c r="U35" s="243">
        <v>0</v>
      </c>
      <c r="V35" s="243">
        <v>0</v>
      </c>
      <c r="W35" s="243">
        <v>0</v>
      </c>
      <c r="X35" s="243">
        <v>0</v>
      </c>
      <c r="Y35" s="243">
        <v>0</v>
      </c>
      <c r="Z35" s="249">
        <v>1</v>
      </c>
      <c r="AA35" s="243">
        <v>0</v>
      </c>
      <c r="AB35" s="243">
        <v>0</v>
      </c>
      <c r="AC35" s="242" t="s">
        <v>224</v>
      </c>
      <c r="AD35" s="245">
        <v>2.7334826135476874E-6</v>
      </c>
      <c r="AE35" s="245">
        <v>2.7334826135476874E-6</v>
      </c>
      <c r="AF35" s="243">
        <v>0</v>
      </c>
      <c r="AG35" s="244">
        <v>0.99999999893931224</v>
      </c>
      <c r="AH35" s="243">
        <v>0</v>
      </c>
      <c r="AI35" s="243">
        <v>0</v>
      </c>
    </row>
    <row r="36" spans="1:35" x14ac:dyDescent="0.25">
      <c r="A36" s="243">
        <v>0</v>
      </c>
      <c r="B36" s="243">
        <v>0</v>
      </c>
      <c r="C36" s="243">
        <v>0</v>
      </c>
      <c r="D36" s="243">
        <v>0</v>
      </c>
      <c r="E36" s="249">
        <v>1</v>
      </c>
      <c r="F36" s="243">
        <v>0</v>
      </c>
      <c r="G36" s="243">
        <v>0</v>
      </c>
      <c r="H36" s="243">
        <v>0</v>
      </c>
      <c r="I36" s="243">
        <v>0</v>
      </c>
      <c r="J36" s="243">
        <v>0</v>
      </c>
      <c r="K36" s="243">
        <v>0</v>
      </c>
      <c r="L36" s="249">
        <v>1</v>
      </c>
      <c r="M36" s="243">
        <v>0</v>
      </c>
      <c r="N36" s="243">
        <v>0</v>
      </c>
      <c r="O36" s="243">
        <v>0</v>
      </c>
      <c r="P36" s="243">
        <v>0</v>
      </c>
      <c r="Q36" s="243">
        <v>0</v>
      </c>
      <c r="R36" s="243">
        <v>0</v>
      </c>
      <c r="S36" s="249">
        <v>1</v>
      </c>
      <c r="T36" s="243">
        <v>0</v>
      </c>
      <c r="U36" s="243">
        <v>0</v>
      </c>
      <c r="V36" s="243">
        <v>0</v>
      </c>
      <c r="W36" s="243">
        <v>0</v>
      </c>
      <c r="X36" s="243">
        <v>0</v>
      </c>
      <c r="Y36" s="243">
        <v>0</v>
      </c>
      <c r="Z36" s="249">
        <v>1</v>
      </c>
      <c r="AA36" s="243">
        <v>0</v>
      </c>
      <c r="AB36" s="243">
        <v>0</v>
      </c>
      <c r="AC36" s="242" t="s">
        <v>218</v>
      </c>
      <c r="AD36" s="245">
        <v>3.8850229893089545E-7</v>
      </c>
      <c r="AE36" s="245">
        <v>3.8850229893089545E-7</v>
      </c>
      <c r="AF36" s="243">
        <v>0</v>
      </c>
      <c r="AG36" s="244">
        <v>0.99999999992424538</v>
      </c>
      <c r="AH36" s="243">
        <v>0</v>
      </c>
      <c r="AI36" s="243">
        <v>0</v>
      </c>
    </row>
    <row r="37" spans="1:35" x14ac:dyDescent="0.25">
      <c r="A37" s="243">
        <v>0</v>
      </c>
      <c r="B37" s="243">
        <v>0</v>
      </c>
      <c r="C37" s="243">
        <v>0</v>
      </c>
      <c r="D37" s="243">
        <v>0</v>
      </c>
      <c r="E37" s="249">
        <v>1</v>
      </c>
      <c r="F37" s="243">
        <v>0</v>
      </c>
      <c r="G37" s="243">
        <v>0</v>
      </c>
      <c r="H37" s="243">
        <v>0</v>
      </c>
      <c r="I37" s="243">
        <v>0</v>
      </c>
      <c r="J37" s="243">
        <v>0</v>
      </c>
      <c r="K37" s="243">
        <v>0</v>
      </c>
      <c r="L37" s="249">
        <v>1</v>
      </c>
      <c r="M37" s="243">
        <v>0</v>
      </c>
      <c r="N37" s="243">
        <v>0</v>
      </c>
      <c r="O37" s="243">
        <v>0</v>
      </c>
      <c r="P37" s="243">
        <v>0</v>
      </c>
      <c r="Q37" s="243">
        <v>0</v>
      </c>
      <c r="R37" s="243">
        <v>0</v>
      </c>
      <c r="S37" s="249">
        <v>1</v>
      </c>
      <c r="T37" s="243">
        <v>0</v>
      </c>
      <c r="U37" s="243">
        <v>0</v>
      </c>
      <c r="V37" s="243">
        <v>0</v>
      </c>
      <c r="W37" s="243">
        <v>0</v>
      </c>
      <c r="X37" s="243">
        <v>0</v>
      </c>
      <c r="Y37" s="243">
        <v>0</v>
      </c>
      <c r="Z37" s="249">
        <v>1</v>
      </c>
      <c r="AA37" s="243">
        <v>0</v>
      </c>
      <c r="AB37" s="243">
        <v>0</v>
      </c>
      <c r="AC37" s="242" t="s">
        <v>234</v>
      </c>
      <c r="AD37" s="245">
        <v>2.9881026111177829E-8</v>
      </c>
      <c r="AE37" s="245">
        <v>2.9881026111177829E-8</v>
      </c>
      <c r="AF37" s="243">
        <v>0</v>
      </c>
      <c r="AG37" s="249">
        <v>1</v>
      </c>
      <c r="AH37" s="243">
        <v>0</v>
      </c>
      <c r="AI37" s="243">
        <v>0</v>
      </c>
    </row>
    <row r="38" spans="1:35" x14ac:dyDescent="0.25">
      <c r="A38" s="243">
        <v>0</v>
      </c>
      <c r="B38" s="243">
        <v>0</v>
      </c>
      <c r="C38" s="243">
        <v>0</v>
      </c>
      <c r="D38" s="243">
        <v>0</v>
      </c>
      <c r="E38" s="249">
        <v>1</v>
      </c>
      <c r="F38" s="243">
        <v>0</v>
      </c>
      <c r="G38" s="243">
        <v>0</v>
      </c>
      <c r="H38" s="243">
        <v>0</v>
      </c>
      <c r="I38" s="243">
        <v>0</v>
      </c>
      <c r="J38" s="243">
        <v>0</v>
      </c>
      <c r="K38" s="243">
        <v>0</v>
      </c>
      <c r="L38" s="249">
        <v>1</v>
      </c>
      <c r="M38" s="243">
        <v>0</v>
      </c>
      <c r="N38" s="243">
        <v>0</v>
      </c>
      <c r="O38" s="243">
        <v>0</v>
      </c>
      <c r="P38" s="243">
        <v>0</v>
      </c>
      <c r="Q38" s="243">
        <v>0</v>
      </c>
      <c r="R38" s="243">
        <v>0</v>
      </c>
      <c r="S38" s="249">
        <v>1</v>
      </c>
      <c r="T38" s="243">
        <v>0</v>
      </c>
      <c r="U38" s="243">
        <v>0</v>
      </c>
      <c r="V38" s="243">
        <v>0</v>
      </c>
      <c r="W38" s="243">
        <v>0</v>
      </c>
      <c r="X38" s="243">
        <v>0</v>
      </c>
      <c r="Y38" s="243">
        <v>0</v>
      </c>
      <c r="Z38" s="249">
        <v>1</v>
      </c>
      <c r="AA38" s="243">
        <v>0</v>
      </c>
      <c r="AB38" s="243">
        <v>0</v>
      </c>
      <c r="AC38" s="242" t="s">
        <v>242</v>
      </c>
      <c r="AD38" s="243">
        <v>0</v>
      </c>
      <c r="AE38" s="243">
        <v>0</v>
      </c>
      <c r="AF38" s="243">
        <v>0</v>
      </c>
      <c r="AG38" s="249">
        <v>1</v>
      </c>
      <c r="AH38" s="243">
        <v>0</v>
      </c>
      <c r="AI38" s="243">
        <v>0</v>
      </c>
    </row>
    <row r="39" spans="1:35" ht="25" x14ac:dyDescent="0.25">
      <c r="A39" s="243">
        <v>0</v>
      </c>
      <c r="B39" s="243">
        <v>0</v>
      </c>
      <c r="C39" s="243">
        <v>0</v>
      </c>
      <c r="D39" s="243">
        <v>0</v>
      </c>
      <c r="E39" s="249">
        <v>1</v>
      </c>
      <c r="F39" s="243">
        <v>0</v>
      </c>
      <c r="G39" s="243">
        <v>0</v>
      </c>
      <c r="H39" s="243">
        <v>0</v>
      </c>
      <c r="I39" s="243">
        <v>0</v>
      </c>
      <c r="J39" s="243">
        <v>0</v>
      </c>
      <c r="K39" s="243">
        <v>0</v>
      </c>
      <c r="L39" s="249">
        <v>1</v>
      </c>
      <c r="M39" s="243">
        <v>0</v>
      </c>
      <c r="N39" s="243">
        <v>0</v>
      </c>
      <c r="O39" s="243">
        <v>0</v>
      </c>
      <c r="P39" s="243">
        <v>0</v>
      </c>
      <c r="Q39" s="243">
        <v>0</v>
      </c>
      <c r="R39" s="243">
        <v>0</v>
      </c>
      <c r="S39" s="249">
        <v>1</v>
      </c>
      <c r="T39" s="243">
        <v>0</v>
      </c>
      <c r="U39" s="243">
        <v>0</v>
      </c>
      <c r="V39" s="243">
        <v>0</v>
      </c>
      <c r="W39" s="243">
        <v>0</v>
      </c>
      <c r="X39" s="243">
        <v>0</v>
      </c>
      <c r="Y39" s="243">
        <v>0</v>
      </c>
      <c r="Z39" s="249">
        <v>1</v>
      </c>
      <c r="AA39" s="243">
        <v>0</v>
      </c>
      <c r="AB39" s="243">
        <v>0</v>
      </c>
      <c r="AC39" s="242" t="s">
        <v>248</v>
      </c>
      <c r="AD39" s="243">
        <v>0</v>
      </c>
      <c r="AE39" s="243">
        <v>0</v>
      </c>
      <c r="AF39" s="243">
        <v>0</v>
      </c>
      <c r="AG39" s="249">
        <v>1</v>
      </c>
      <c r="AH39" s="243">
        <v>0</v>
      </c>
      <c r="AI39" s="243">
        <v>0</v>
      </c>
    </row>
    <row r="40" spans="1:35" x14ac:dyDescent="0.25">
      <c r="A40" s="243">
        <v>0</v>
      </c>
      <c r="B40" s="243">
        <v>0</v>
      </c>
      <c r="C40" s="243">
        <v>0</v>
      </c>
      <c r="D40" s="243">
        <v>0</v>
      </c>
      <c r="E40" s="249">
        <v>1</v>
      </c>
      <c r="F40" s="243">
        <v>0</v>
      </c>
      <c r="G40" s="243">
        <v>0</v>
      </c>
      <c r="H40" s="243">
        <v>0</v>
      </c>
      <c r="I40" s="243">
        <v>0</v>
      </c>
      <c r="J40" s="243">
        <v>0</v>
      </c>
      <c r="K40" s="243">
        <v>0</v>
      </c>
      <c r="L40" s="249">
        <v>1</v>
      </c>
      <c r="M40" s="243">
        <v>0</v>
      </c>
      <c r="N40" s="243">
        <v>0</v>
      </c>
      <c r="O40" s="243">
        <v>0</v>
      </c>
      <c r="P40" s="243">
        <v>0</v>
      </c>
      <c r="Q40" s="243">
        <v>0</v>
      </c>
      <c r="R40" s="243">
        <v>0</v>
      </c>
      <c r="S40" s="249">
        <v>1</v>
      </c>
      <c r="T40" s="243">
        <v>0</v>
      </c>
      <c r="U40" s="243">
        <v>0</v>
      </c>
      <c r="V40" s="243">
        <v>0</v>
      </c>
      <c r="W40" s="243">
        <v>0</v>
      </c>
      <c r="X40" s="243">
        <v>0</v>
      </c>
      <c r="Y40" s="243">
        <v>0</v>
      </c>
      <c r="Z40" s="249">
        <v>1</v>
      </c>
      <c r="AA40" s="243">
        <v>0</v>
      </c>
      <c r="AB40" s="243">
        <v>0</v>
      </c>
      <c r="AC40" s="242" t="s">
        <v>255</v>
      </c>
      <c r="AD40" s="243">
        <v>0</v>
      </c>
      <c r="AE40" s="243">
        <v>0</v>
      </c>
      <c r="AF40" s="243">
        <v>0</v>
      </c>
      <c r="AG40" s="249">
        <v>1</v>
      </c>
      <c r="AH40" s="243">
        <v>0</v>
      </c>
      <c r="AI40" s="243">
        <v>0</v>
      </c>
    </row>
    <row r="41" spans="1:35" x14ac:dyDescent="0.25">
      <c r="A41" s="243">
        <v>0</v>
      </c>
      <c r="B41" s="243">
        <v>0</v>
      </c>
      <c r="C41" s="243">
        <v>0</v>
      </c>
      <c r="D41" s="243">
        <v>0</v>
      </c>
      <c r="E41" s="249">
        <v>1</v>
      </c>
      <c r="F41" s="243">
        <v>0</v>
      </c>
      <c r="G41" s="243">
        <v>0</v>
      </c>
      <c r="H41" s="243">
        <v>0</v>
      </c>
      <c r="I41" s="243">
        <v>0</v>
      </c>
      <c r="J41" s="243">
        <v>0</v>
      </c>
      <c r="K41" s="243">
        <v>0</v>
      </c>
      <c r="L41" s="249">
        <v>1</v>
      </c>
      <c r="M41" s="243">
        <v>0</v>
      </c>
      <c r="N41" s="243">
        <v>0</v>
      </c>
      <c r="O41" s="243">
        <v>0</v>
      </c>
      <c r="P41" s="243">
        <v>0</v>
      </c>
      <c r="Q41" s="243">
        <v>0</v>
      </c>
      <c r="R41" s="243">
        <v>0</v>
      </c>
      <c r="S41" s="249">
        <v>1</v>
      </c>
      <c r="T41" s="243">
        <v>0</v>
      </c>
      <c r="U41" s="243">
        <v>0</v>
      </c>
      <c r="V41" s="243">
        <v>0</v>
      </c>
      <c r="W41" s="243">
        <v>0</v>
      </c>
      <c r="X41" s="243">
        <v>0</v>
      </c>
      <c r="Y41" s="243">
        <v>0</v>
      </c>
      <c r="Z41" s="249">
        <v>1</v>
      </c>
      <c r="AA41" s="243">
        <v>0</v>
      </c>
      <c r="AB41" s="243">
        <v>0</v>
      </c>
      <c r="AC41" s="242" t="s">
        <v>237</v>
      </c>
      <c r="AD41" s="243">
        <v>0</v>
      </c>
      <c r="AE41" s="243">
        <v>0</v>
      </c>
      <c r="AF41" s="243">
        <v>0</v>
      </c>
      <c r="AG41" s="249">
        <v>1</v>
      </c>
      <c r="AH41" s="243">
        <v>0</v>
      </c>
      <c r="AI41" s="243">
        <v>0</v>
      </c>
    </row>
    <row r="42" spans="1:35" ht="25" x14ac:dyDescent="0.25">
      <c r="A42" s="243">
        <v>0</v>
      </c>
      <c r="B42" s="243">
        <v>0</v>
      </c>
      <c r="C42" s="243">
        <v>0</v>
      </c>
      <c r="D42" s="243">
        <v>0</v>
      </c>
      <c r="E42" s="249">
        <v>1</v>
      </c>
      <c r="F42" s="243">
        <v>0</v>
      </c>
      <c r="G42" s="243">
        <v>0</v>
      </c>
      <c r="H42" s="243">
        <v>0</v>
      </c>
      <c r="I42" s="243">
        <v>0</v>
      </c>
      <c r="J42" s="243">
        <v>0</v>
      </c>
      <c r="K42" s="243">
        <v>0</v>
      </c>
      <c r="L42" s="249">
        <v>1</v>
      </c>
      <c r="M42" s="243">
        <v>0</v>
      </c>
      <c r="N42" s="243">
        <v>0</v>
      </c>
      <c r="O42" s="243">
        <v>0</v>
      </c>
      <c r="P42" s="243">
        <v>0</v>
      </c>
      <c r="Q42" s="243">
        <v>0</v>
      </c>
      <c r="R42" s="243">
        <v>0</v>
      </c>
      <c r="S42" s="249">
        <v>1</v>
      </c>
      <c r="T42" s="243">
        <v>0</v>
      </c>
      <c r="U42" s="243">
        <v>0</v>
      </c>
      <c r="V42" s="243">
        <v>0</v>
      </c>
      <c r="W42" s="243">
        <v>0</v>
      </c>
      <c r="X42" s="243">
        <v>0</v>
      </c>
      <c r="Y42" s="243">
        <v>0</v>
      </c>
      <c r="Z42" s="249">
        <v>1</v>
      </c>
      <c r="AA42" s="243">
        <v>0</v>
      </c>
      <c r="AB42" s="243">
        <v>0</v>
      </c>
      <c r="AC42" s="242" t="s">
        <v>859</v>
      </c>
      <c r="AD42" s="243">
        <v>0</v>
      </c>
      <c r="AE42" s="243">
        <v>0</v>
      </c>
      <c r="AF42" s="243">
        <v>0</v>
      </c>
      <c r="AG42" s="249">
        <v>1</v>
      </c>
      <c r="AH42" s="243">
        <v>0</v>
      </c>
      <c r="AI42" s="243">
        <v>0</v>
      </c>
    </row>
    <row r="43" spans="1:35" ht="25" x14ac:dyDescent="0.25">
      <c r="A43" s="243">
        <v>0</v>
      </c>
      <c r="B43" s="243">
        <v>0</v>
      </c>
      <c r="C43" s="243">
        <v>0</v>
      </c>
      <c r="D43" s="243">
        <v>0</v>
      </c>
      <c r="E43" s="249">
        <v>1</v>
      </c>
      <c r="F43" s="243">
        <v>0</v>
      </c>
      <c r="G43" s="243">
        <v>0</v>
      </c>
      <c r="H43" s="243">
        <v>0</v>
      </c>
      <c r="I43" s="243">
        <v>0</v>
      </c>
      <c r="J43" s="243">
        <v>0</v>
      </c>
      <c r="K43" s="243">
        <v>0</v>
      </c>
      <c r="L43" s="249">
        <v>1</v>
      </c>
      <c r="M43" s="243">
        <v>0</v>
      </c>
      <c r="N43" s="243">
        <v>0</v>
      </c>
      <c r="O43" s="243">
        <v>0</v>
      </c>
      <c r="P43" s="243">
        <v>0</v>
      </c>
      <c r="Q43" s="243">
        <v>0</v>
      </c>
      <c r="R43" s="243">
        <v>0</v>
      </c>
      <c r="S43" s="249">
        <v>1</v>
      </c>
      <c r="T43" s="243">
        <v>0</v>
      </c>
      <c r="U43" s="243">
        <v>0</v>
      </c>
      <c r="V43" s="243">
        <v>0</v>
      </c>
      <c r="W43" s="243">
        <v>0</v>
      </c>
      <c r="X43" s="243">
        <v>0</v>
      </c>
      <c r="Y43" s="243">
        <v>0</v>
      </c>
      <c r="Z43" s="249">
        <v>1</v>
      </c>
      <c r="AA43" s="243">
        <v>0</v>
      </c>
      <c r="AB43" s="243">
        <v>0</v>
      </c>
      <c r="AC43" s="242" t="s">
        <v>268</v>
      </c>
      <c r="AD43" s="243">
        <v>0</v>
      </c>
      <c r="AE43" s="243">
        <v>0</v>
      </c>
      <c r="AF43" s="243">
        <v>0</v>
      </c>
      <c r="AG43" s="249">
        <v>1</v>
      </c>
      <c r="AH43" s="243">
        <v>0</v>
      </c>
      <c r="AI43" s="243">
        <v>0</v>
      </c>
    </row>
    <row r="44" spans="1:35" ht="25" x14ac:dyDescent="0.25">
      <c r="A44" s="243">
        <v>0</v>
      </c>
      <c r="B44" s="243">
        <v>0</v>
      </c>
      <c r="C44" s="243">
        <v>0</v>
      </c>
      <c r="D44" s="243">
        <v>0</v>
      </c>
      <c r="E44" s="249">
        <v>1</v>
      </c>
      <c r="F44" s="243">
        <v>0</v>
      </c>
      <c r="G44" s="243">
        <v>0</v>
      </c>
      <c r="H44" s="243">
        <v>0</v>
      </c>
      <c r="I44" s="243">
        <v>0</v>
      </c>
      <c r="J44" s="243">
        <v>0</v>
      </c>
      <c r="K44" s="243">
        <v>0</v>
      </c>
      <c r="L44" s="249">
        <v>1</v>
      </c>
      <c r="M44" s="243">
        <v>0</v>
      </c>
      <c r="N44" s="243">
        <v>0</v>
      </c>
      <c r="O44" s="243">
        <v>0</v>
      </c>
      <c r="P44" s="243">
        <v>0</v>
      </c>
      <c r="Q44" s="243">
        <v>0</v>
      </c>
      <c r="R44" s="243">
        <v>0</v>
      </c>
      <c r="S44" s="249">
        <v>1</v>
      </c>
      <c r="T44" s="243">
        <v>0</v>
      </c>
      <c r="U44" s="243">
        <v>0</v>
      </c>
      <c r="V44" s="243">
        <v>0</v>
      </c>
      <c r="W44" s="243">
        <v>0</v>
      </c>
      <c r="X44" s="243">
        <v>0</v>
      </c>
      <c r="Y44" s="243">
        <v>0</v>
      </c>
      <c r="Z44" s="249">
        <v>1</v>
      </c>
      <c r="AA44" s="243">
        <v>0</v>
      </c>
      <c r="AB44" s="243">
        <v>0</v>
      </c>
      <c r="AC44" s="242" t="s">
        <v>221</v>
      </c>
      <c r="AD44" s="243">
        <v>0</v>
      </c>
      <c r="AE44" s="243">
        <v>0</v>
      </c>
      <c r="AF44" s="243">
        <v>0</v>
      </c>
      <c r="AG44" s="249">
        <v>1</v>
      </c>
      <c r="AH44" s="243">
        <v>0</v>
      </c>
      <c r="AI44" s="243">
        <v>0</v>
      </c>
    </row>
    <row r="45" spans="1:35" x14ac:dyDescent="0.25">
      <c r="A45" s="243">
        <v>0</v>
      </c>
      <c r="B45" s="243">
        <v>0</v>
      </c>
      <c r="C45" s="243">
        <v>0</v>
      </c>
      <c r="D45" s="243">
        <v>0</v>
      </c>
      <c r="E45" s="249">
        <v>1</v>
      </c>
      <c r="F45" s="243">
        <v>0</v>
      </c>
      <c r="G45" s="243">
        <v>0</v>
      </c>
      <c r="H45" s="243">
        <v>0</v>
      </c>
      <c r="I45" s="243">
        <v>0</v>
      </c>
      <c r="J45" s="243">
        <v>0</v>
      </c>
      <c r="K45" s="243">
        <v>0</v>
      </c>
      <c r="L45" s="249">
        <v>1</v>
      </c>
      <c r="M45" s="243">
        <v>0</v>
      </c>
      <c r="N45" s="243">
        <v>0</v>
      </c>
      <c r="O45" s="243">
        <v>0</v>
      </c>
      <c r="P45" s="243">
        <v>0</v>
      </c>
      <c r="Q45" s="243">
        <v>0</v>
      </c>
      <c r="R45" s="243">
        <v>0</v>
      </c>
      <c r="S45" s="249">
        <v>1</v>
      </c>
      <c r="T45" s="243">
        <v>0</v>
      </c>
      <c r="U45" s="243">
        <v>0</v>
      </c>
      <c r="V45" s="243">
        <v>0</v>
      </c>
      <c r="W45" s="243">
        <v>0</v>
      </c>
      <c r="X45" s="243">
        <v>0</v>
      </c>
      <c r="Y45" s="243">
        <v>0</v>
      </c>
      <c r="Z45" s="249">
        <v>1</v>
      </c>
      <c r="AA45" s="243">
        <v>0</v>
      </c>
      <c r="AB45" s="243">
        <v>0</v>
      </c>
      <c r="AC45" s="242" t="s">
        <v>227</v>
      </c>
      <c r="AD45" s="243">
        <v>0</v>
      </c>
      <c r="AE45" s="243">
        <v>0</v>
      </c>
      <c r="AF45" s="243">
        <v>0</v>
      </c>
      <c r="AG45" s="249">
        <v>1</v>
      </c>
      <c r="AH45" s="243">
        <v>0</v>
      </c>
      <c r="AI45" s="243">
        <v>0</v>
      </c>
    </row>
    <row r="46" spans="1:35" ht="25" x14ac:dyDescent="0.25">
      <c r="A46" s="243">
        <v>0</v>
      </c>
      <c r="B46" s="243">
        <v>0</v>
      </c>
      <c r="C46" s="243">
        <v>0</v>
      </c>
      <c r="D46" s="243">
        <v>0</v>
      </c>
      <c r="E46" s="249">
        <v>1</v>
      </c>
      <c r="F46" s="243">
        <v>0</v>
      </c>
      <c r="G46" s="243">
        <v>0</v>
      </c>
      <c r="H46" s="243">
        <v>0</v>
      </c>
      <c r="I46" s="243">
        <v>0</v>
      </c>
      <c r="J46" s="243">
        <v>0</v>
      </c>
      <c r="K46" s="243">
        <v>0</v>
      </c>
      <c r="L46" s="249">
        <v>1</v>
      </c>
      <c r="M46" s="243">
        <v>0</v>
      </c>
      <c r="N46" s="243">
        <v>0</v>
      </c>
      <c r="O46" s="243">
        <v>0</v>
      </c>
      <c r="P46" s="243">
        <v>0</v>
      </c>
      <c r="Q46" s="243">
        <v>0</v>
      </c>
      <c r="R46" s="243">
        <v>0</v>
      </c>
      <c r="S46" s="249">
        <v>1</v>
      </c>
      <c r="T46" s="243">
        <v>0</v>
      </c>
      <c r="U46" s="243">
        <v>0</v>
      </c>
      <c r="V46" s="245" t="s">
        <v>308</v>
      </c>
      <c r="W46" s="243">
        <v>0</v>
      </c>
      <c r="X46" s="243">
        <v>0</v>
      </c>
      <c r="Y46" s="243">
        <v>0</v>
      </c>
      <c r="Z46" s="249">
        <v>1</v>
      </c>
      <c r="AA46" s="243">
        <v>0</v>
      </c>
      <c r="AB46" s="243">
        <v>0</v>
      </c>
      <c r="AC46" s="242" t="s">
        <v>276</v>
      </c>
      <c r="AD46" s="243">
        <v>0</v>
      </c>
      <c r="AE46" s="243">
        <v>0</v>
      </c>
      <c r="AF46" s="243">
        <v>0</v>
      </c>
      <c r="AG46" s="249">
        <v>1</v>
      </c>
      <c r="AH46" s="243">
        <v>0</v>
      </c>
      <c r="AI46" s="243">
        <v>0</v>
      </c>
    </row>
    <row r="47" spans="1:35" ht="25" x14ac:dyDescent="0.25">
      <c r="A47" s="243">
        <v>0</v>
      </c>
      <c r="B47" s="243">
        <v>0</v>
      </c>
      <c r="C47" s="243">
        <v>0</v>
      </c>
      <c r="D47" s="243">
        <v>0</v>
      </c>
      <c r="E47" s="249">
        <v>1</v>
      </c>
      <c r="F47" s="243">
        <v>0</v>
      </c>
      <c r="G47" s="243">
        <v>0</v>
      </c>
      <c r="H47" s="245" t="s">
        <v>308</v>
      </c>
      <c r="I47" s="243">
        <v>0</v>
      </c>
      <c r="J47" s="243">
        <v>0</v>
      </c>
      <c r="K47" s="243">
        <v>0</v>
      </c>
      <c r="L47" s="249">
        <v>1</v>
      </c>
      <c r="M47" s="243">
        <v>0</v>
      </c>
      <c r="N47" s="243">
        <v>0</v>
      </c>
      <c r="O47" s="243">
        <v>0</v>
      </c>
      <c r="P47" s="243">
        <v>0</v>
      </c>
      <c r="Q47" s="243">
        <v>0</v>
      </c>
      <c r="R47" s="243">
        <v>0</v>
      </c>
      <c r="S47" s="249">
        <v>1</v>
      </c>
      <c r="T47" s="243">
        <v>0</v>
      </c>
      <c r="U47" s="243">
        <v>0</v>
      </c>
      <c r="V47" s="242" t="s">
        <v>330</v>
      </c>
      <c r="W47" s="243">
        <v>0</v>
      </c>
      <c r="X47" s="243">
        <v>0</v>
      </c>
      <c r="Y47" s="243">
        <v>0</v>
      </c>
      <c r="Z47" s="249">
        <v>1</v>
      </c>
      <c r="AA47" s="243">
        <v>0</v>
      </c>
      <c r="AB47" s="243">
        <v>0</v>
      </c>
      <c r="AC47" s="242" t="s">
        <v>280</v>
      </c>
      <c r="AD47" s="243">
        <v>0</v>
      </c>
      <c r="AE47" s="243">
        <v>0</v>
      </c>
      <c r="AF47" s="243">
        <v>0</v>
      </c>
      <c r="AG47" s="249">
        <v>1</v>
      </c>
      <c r="AH47" s="243">
        <v>0</v>
      </c>
      <c r="AI47" s="243">
        <v>0</v>
      </c>
    </row>
    <row r="48" spans="1:35" ht="25" x14ac:dyDescent="0.25">
      <c r="A48" s="243">
        <v>0</v>
      </c>
      <c r="B48" s="243">
        <v>0</v>
      </c>
      <c r="C48" s="243">
        <v>0</v>
      </c>
      <c r="D48" s="243">
        <v>0</v>
      </c>
      <c r="E48" s="249">
        <v>1</v>
      </c>
      <c r="F48" s="243">
        <v>0</v>
      </c>
      <c r="G48" s="243">
        <v>0</v>
      </c>
      <c r="H48" s="242" t="s">
        <v>330</v>
      </c>
      <c r="I48" s="243">
        <v>0</v>
      </c>
      <c r="J48" s="243">
        <v>0</v>
      </c>
      <c r="K48" s="243">
        <v>0</v>
      </c>
      <c r="L48" s="249">
        <v>1</v>
      </c>
      <c r="M48" s="243">
        <v>0</v>
      </c>
      <c r="N48" s="243">
        <v>0</v>
      </c>
      <c r="O48" s="243">
        <v>0</v>
      </c>
      <c r="P48" s="243">
        <v>0</v>
      </c>
      <c r="Q48" s="243">
        <v>0</v>
      </c>
      <c r="R48" s="243">
        <v>0</v>
      </c>
      <c r="S48" s="249">
        <v>1</v>
      </c>
      <c r="T48" s="243">
        <v>0</v>
      </c>
      <c r="U48" s="243">
        <v>0</v>
      </c>
      <c r="V48" s="242" t="s">
        <v>232</v>
      </c>
      <c r="W48" s="243">
        <v>0</v>
      </c>
      <c r="X48" s="243">
        <v>0</v>
      </c>
      <c r="Y48" s="243">
        <v>0</v>
      </c>
      <c r="Z48" s="249">
        <v>1</v>
      </c>
      <c r="AA48" s="243">
        <v>0</v>
      </c>
      <c r="AB48" s="243">
        <v>0</v>
      </c>
      <c r="AC48" s="242" t="s">
        <v>285</v>
      </c>
      <c r="AD48" s="243">
        <v>0</v>
      </c>
      <c r="AE48" s="243">
        <v>0</v>
      </c>
      <c r="AF48" s="243">
        <v>0</v>
      </c>
      <c r="AG48" s="249">
        <v>1</v>
      </c>
      <c r="AH48" s="243">
        <v>0</v>
      </c>
      <c r="AI48" s="243">
        <v>0</v>
      </c>
    </row>
    <row r="49" spans="1:35" ht="25" x14ac:dyDescent="0.25">
      <c r="A49" s="245" t="s">
        <v>308</v>
      </c>
      <c r="B49" s="243">
        <v>0</v>
      </c>
      <c r="C49" s="243">
        <v>0</v>
      </c>
      <c r="D49" s="243">
        <v>0</v>
      </c>
      <c r="E49" s="249">
        <v>1</v>
      </c>
      <c r="F49" s="243">
        <v>0</v>
      </c>
      <c r="G49" s="243">
        <v>0</v>
      </c>
      <c r="H49" s="242" t="s">
        <v>335</v>
      </c>
      <c r="I49" s="243">
        <v>0</v>
      </c>
      <c r="J49" s="243">
        <v>0</v>
      </c>
      <c r="K49" s="243">
        <v>0</v>
      </c>
      <c r="L49" s="249">
        <v>1</v>
      </c>
      <c r="M49" s="243">
        <v>0</v>
      </c>
      <c r="N49" s="243">
        <v>0</v>
      </c>
      <c r="O49" s="243">
        <v>0</v>
      </c>
      <c r="P49" s="243">
        <v>0</v>
      </c>
      <c r="Q49" s="243">
        <v>0</v>
      </c>
      <c r="R49" s="243">
        <v>0</v>
      </c>
      <c r="S49" s="249">
        <v>1</v>
      </c>
      <c r="T49" s="243">
        <v>0</v>
      </c>
      <c r="U49" s="243">
        <v>0</v>
      </c>
      <c r="V49" s="242" t="s">
        <v>335</v>
      </c>
      <c r="W49" s="243">
        <v>0</v>
      </c>
      <c r="X49" s="243">
        <v>0</v>
      </c>
      <c r="Y49" s="243">
        <v>0</v>
      </c>
      <c r="Z49" s="249">
        <v>1</v>
      </c>
      <c r="AA49" s="243">
        <v>0</v>
      </c>
      <c r="AB49" s="243">
        <v>0</v>
      </c>
      <c r="AC49" s="242" t="s">
        <v>289</v>
      </c>
      <c r="AD49" s="243">
        <v>0</v>
      </c>
      <c r="AE49" s="243">
        <v>0</v>
      </c>
      <c r="AF49" s="243">
        <v>0</v>
      </c>
      <c r="AG49" s="249">
        <v>1</v>
      </c>
      <c r="AH49" s="243">
        <v>0</v>
      </c>
      <c r="AI49" s="243">
        <v>0</v>
      </c>
    </row>
    <row r="50" spans="1:35" x14ac:dyDescent="0.25">
      <c r="A50" s="242" t="s">
        <v>330</v>
      </c>
      <c r="B50" s="243">
        <v>0</v>
      </c>
      <c r="C50" s="243">
        <v>0</v>
      </c>
      <c r="D50" s="243">
        <v>0</v>
      </c>
      <c r="E50" s="249">
        <v>1</v>
      </c>
      <c r="F50" s="243">
        <v>0</v>
      </c>
      <c r="G50" s="243">
        <v>0</v>
      </c>
      <c r="H50" s="242" t="s">
        <v>287</v>
      </c>
      <c r="I50" s="243">
        <v>0</v>
      </c>
      <c r="J50" s="243">
        <v>0</v>
      </c>
      <c r="K50" s="243">
        <v>0</v>
      </c>
      <c r="L50" s="249">
        <v>1</v>
      </c>
      <c r="M50" s="243">
        <v>0</v>
      </c>
      <c r="N50" s="243">
        <v>0</v>
      </c>
      <c r="O50" s="245" t="s">
        <v>308</v>
      </c>
      <c r="P50" s="243">
        <v>0</v>
      </c>
      <c r="Q50" s="243">
        <v>0</v>
      </c>
      <c r="R50" s="243">
        <v>0</v>
      </c>
      <c r="S50" s="249">
        <v>1</v>
      </c>
      <c r="T50" s="243">
        <v>0</v>
      </c>
      <c r="U50" s="243">
        <v>0</v>
      </c>
      <c r="V50" s="242" t="s">
        <v>287</v>
      </c>
      <c r="W50" s="243">
        <v>0</v>
      </c>
      <c r="X50" s="243">
        <v>0</v>
      </c>
      <c r="Y50" s="243">
        <v>0</v>
      </c>
      <c r="Z50" s="249">
        <v>1</v>
      </c>
      <c r="AA50" s="243">
        <v>0</v>
      </c>
      <c r="AB50" s="243">
        <v>0</v>
      </c>
      <c r="AC50" s="242" t="s">
        <v>294</v>
      </c>
      <c r="AD50" s="243">
        <v>0</v>
      </c>
      <c r="AE50" s="243">
        <v>0</v>
      </c>
      <c r="AF50" s="243">
        <v>0</v>
      </c>
      <c r="AG50" s="249">
        <v>1</v>
      </c>
      <c r="AH50" s="243">
        <v>0</v>
      </c>
      <c r="AI50" s="243">
        <v>0</v>
      </c>
    </row>
    <row r="51" spans="1:35" ht="25" x14ac:dyDescent="0.25">
      <c r="A51" s="242" t="s">
        <v>232</v>
      </c>
      <c r="B51" s="243">
        <v>0</v>
      </c>
      <c r="C51" s="243">
        <v>0</v>
      </c>
      <c r="D51" s="243">
        <v>0</v>
      </c>
      <c r="E51" s="249">
        <v>1</v>
      </c>
      <c r="F51" s="243">
        <v>0</v>
      </c>
      <c r="G51" s="243">
        <v>0</v>
      </c>
      <c r="H51" s="242" t="s">
        <v>249</v>
      </c>
      <c r="I51" s="243">
        <v>0</v>
      </c>
      <c r="J51" s="243">
        <v>0</v>
      </c>
      <c r="K51" s="243">
        <v>0</v>
      </c>
      <c r="L51" s="249">
        <v>1</v>
      </c>
      <c r="M51" s="243">
        <v>0</v>
      </c>
      <c r="N51" s="243">
        <v>0</v>
      </c>
      <c r="O51" s="242" t="s">
        <v>330</v>
      </c>
      <c r="P51" s="243">
        <v>0</v>
      </c>
      <c r="Q51" s="243">
        <v>0</v>
      </c>
      <c r="R51" s="243">
        <v>0</v>
      </c>
      <c r="S51" s="249">
        <v>1</v>
      </c>
      <c r="T51" s="243">
        <v>0</v>
      </c>
      <c r="U51" s="243">
        <v>0</v>
      </c>
      <c r="V51" s="242" t="s">
        <v>249</v>
      </c>
      <c r="W51" s="243">
        <v>0</v>
      </c>
      <c r="X51" s="243">
        <v>0</v>
      </c>
      <c r="Y51" s="243">
        <v>0</v>
      </c>
      <c r="Z51" s="249">
        <v>1</v>
      </c>
      <c r="AA51" s="243">
        <v>0</v>
      </c>
      <c r="AB51" s="243">
        <v>0</v>
      </c>
      <c r="AC51" s="242" t="s">
        <v>297</v>
      </c>
      <c r="AD51" s="243">
        <v>0</v>
      </c>
      <c r="AE51" s="243">
        <v>0</v>
      </c>
      <c r="AF51" s="243">
        <v>0</v>
      </c>
      <c r="AG51" s="249">
        <v>1</v>
      </c>
      <c r="AH51" s="243">
        <v>0</v>
      </c>
      <c r="AI51" s="243">
        <v>0</v>
      </c>
    </row>
    <row r="52" spans="1:35" x14ac:dyDescent="0.25">
      <c r="A52" s="242" t="s">
        <v>335</v>
      </c>
      <c r="B52" s="243">
        <v>0</v>
      </c>
      <c r="C52" s="243">
        <v>0</v>
      </c>
      <c r="D52" s="243">
        <v>0</v>
      </c>
      <c r="E52" s="249">
        <v>1</v>
      </c>
      <c r="F52" s="243">
        <v>0</v>
      </c>
      <c r="G52" s="243">
        <v>0</v>
      </c>
      <c r="H52" s="242" t="s">
        <v>302</v>
      </c>
      <c r="I52" s="243">
        <v>0</v>
      </c>
      <c r="J52" s="243">
        <v>0</v>
      </c>
      <c r="K52" s="243">
        <v>0</v>
      </c>
      <c r="L52" s="249">
        <v>1</v>
      </c>
      <c r="M52" s="243">
        <v>0</v>
      </c>
      <c r="N52" s="243">
        <v>0</v>
      </c>
      <c r="O52" s="242" t="s">
        <v>335</v>
      </c>
      <c r="P52" s="243">
        <v>0</v>
      </c>
      <c r="Q52" s="243">
        <v>0</v>
      </c>
      <c r="R52" s="243">
        <v>0</v>
      </c>
      <c r="S52" s="249">
        <v>1</v>
      </c>
      <c r="T52" s="243">
        <v>0</v>
      </c>
      <c r="U52" s="243">
        <v>0</v>
      </c>
      <c r="V52" s="242" t="s">
        <v>302</v>
      </c>
      <c r="W52" s="243">
        <v>0</v>
      </c>
      <c r="X52" s="243">
        <v>0</v>
      </c>
      <c r="Y52" s="243">
        <v>0</v>
      </c>
      <c r="Z52" s="249">
        <v>1</v>
      </c>
      <c r="AA52" s="243">
        <v>0</v>
      </c>
      <c r="AB52" s="243">
        <v>0</v>
      </c>
      <c r="AC52" s="243">
        <v>0</v>
      </c>
      <c r="AD52" s="243">
        <v>0</v>
      </c>
      <c r="AE52" s="243">
        <v>0</v>
      </c>
      <c r="AF52" s="243">
        <v>0</v>
      </c>
      <c r="AG52" s="249">
        <v>1</v>
      </c>
      <c r="AH52" s="243">
        <v>0</v>
      </c>
      <c r="AI52" s="243">
        <v>0</v>
      </c>
    </row>
    <row r="53" spans="1:35" x14ac:dyDescent="0.25">
      <c r="A53" s="242" t="s">
        <v>287</v>
      </c>
      <c r="B53" s="243">
        <v>0</v>
      </c>
      <c r="C53" s="243">
        <v>0</v>
      </c>
      <c r="D53" s="243">
        <v>0</v>
      </c>
      <c r="E53" s="249">
        <v>1</v>
      </c>
      <c r="F53" s="243">
        <v>0</v>
      </c>
      <c r="G53" s="243">
        <v>0</v>
      </c>
      <c r="H53" s="242" t="s">
        <v>326</v>
      </c>
      <c r="I53" s="243">
        <v>0</v>
      </c>
      <c r="J53" s="243">
        <v>0</v>
      </c>
      <c r="K53" s="243">
        <v>0</v>
      </c>
      <c r="L53" s="249">
        <v>1</v>
      </c>
      <c r="M53" s="243">
        <v>0</v>
      </c>
      <c r="N53" s="243">
        <v>0</v>
      </c>
      <c r="O53" s="242" t="s">
        <v>287</v>
      </c>
      <c r="P53" s="243">
        <v>0</v>
      </c>
      <c r="Q53" s="243">
        <v>0</v>
      </c>
      <c r="R53" s="243">
        <v>0</v>
      </c>
      <c r="S53" s="249">
        <v>1</v>
      </c>
      <c r="T53" s="243">
        <v>0</v>
      </c>
      <c r="U53" s="243">
        <v>0</v>
      </c>
      <c r="V53" s="242" t="s">
        <v>326</v>
      </c>
      <c r="W53" s="243">
        <v>0</v>
      </c>
      <c r="X53" s="243">
        <v>0</v>
      </c>
      <c r="Y53" s="243">
        <v>0</v>
      </c>
      <c r="Z53" s="249">
        <v>1</v>
      </c>
      <c r="AA53" s="243">
        <v>0</v>
      </c>
      <c r="AB53" s="243">
        <v>0</v>
      </c>
      <c r="AC53" s="243">
        <v>0</v>
      </c>
      <c r="AD53" s="243">
        <v>0</v>
      </c>
      <c r="AE53" s="243">
        <v>0</v>
      </c>
      <c r="AF53" s="243">
        <v>0</v>
      </c>
      <c r="AG53" s="249">
        <v>1</v>
      </c>
      <c r="AH53" s="243">
        <v>0</v>
      </c>
      <c r="AI53" s="243">
        <v>0</v>
      </c>
    </row>
    <row r="54" spans="1:35" x14ac:dyDescent="0.25">
      <c r="A54" s="242" t="s">
        <v>249</v>
      </c>
      <c r="B54" s="243">
        <v>0</v>
      </c>
      <c r="C54" s="243">
        <v>0</v>
      </c>
      <c r="D54" s="243">
        <v>0</v>
      </c>
      <c r="E54" s="249">
        <v>1</v>
      </c>
      <c r="F54" s="243">
        <v>0</v>
      </c>
      <c r="G54" s="243">
        <v>0</v>
      </c>
      <c r="H54" s="242" t="s">
        <v>309</v>
      </c>
      <c r="I54" s="243">
        <v>0</v>
      </c>
      <c r="J54" s="243">
        <v>0</v>
      </c>
      <c r="K54" s="243">
        <v>0</v>
      </c>
      <c r="L54" s="249">
        <v>1</v>
      </c>
      <c r="M54" s="243">
        <v>0</v>
      </c>
      <c r="N54" s="243">
        <v>0</v>
      </c>
      <c r="O54" s="242" t="s">
        <v>249</v>
      </c>
      <c r="P54" s="243">
        <v>0</v>
      </c>
      <c r="Q54" s="243">
        <v>0</v>
      </c>
      <c r="R54" s="243">
        <v>0</v>
      </c>
      <c r="S54" s="249">
        <v>1</v>
      </c>
      <c r="T54" s="243">
        <v>0</v>
      </c>
      <c r="U54" s="243">
        <v>0</v>
      </c>
      <c r="V54" s="242" t="s">
        <v>309</v>
      </c>
      <c r="W54" s="243">
        <v>0</v>
      </c>
      <c r="X54" s="243">
        <v>0</v>
      </c>
      <c r="Y54" s="243">
        <v>0</v>
      </c>
      <c r="Z54" s="249">
        <v>1</v>
      </c>
      <c r="AA54" s="243">
        <v>0</v>
      </c>
      <c r="AB54" s="243">
        <v>0</v>
      </c>
      <c r="AC54" s="243">
        <v>0</v>
      </c>
      <c r="AD54" s="243">
        <v>0</v>
      </c>
      <c r="AE54" s="243">
        <v>0</v>
      </c>
      <c r="AF54" s="243">
        <v>0</v>
      </c>
      <c r="AG54" s="249">
        <v>1</v>
      </c>
      <c r="AH54" s="243">
        <v>0</v>
      </c>
      <c r="AI54" s="243">
        <v>0</v>
      </c>
    </row>
    <row r="55" spans="1:35" x14ac:dyDescent="0.25">
      <c r="A55" s="242" t="s">
        <v>302</v>
      </c>
      <c r="B55" s="243">
        <v>0</v>
      </c>
      <c r="C55" s="243">
        <v>0</v>
      </c>
      <c r="D55" s="243">
        <v>0</v>
      </c>
      <c r="E55" s="249">
        <v>1</v>
      </c>
      <c r="F55" s="243">
        <v>0</v>
      </c>
      <c r="G55" s="243">
        <v>0</v>
      </c>
      <c r="H55" s="242" t="s">
        <v>282</v>
      </c>
      <c r="I55" s="243">
        <v>0</v>
      </c>
      <c r="J55" s="243">
        <v>0</v>
      </c>
      <c r="K55" s="243">
        <v>0</v>
      </c>
      <c r="L55" s="249">
        <v>1</v>
      </c>
      <c r="M55" s="243">
        <v>0</v>
      </c>
      <c r="N55" s="243">
        <v>0</v>
      </c>
      <c r="O55" s="242" t="s">
        <v>302</v>
      </c>
      <c r="P55" s="243">
        <v>0</v>
      </c>
      <c r="Q55" s="243">
        <v>0</v>
      </c>
      <c r="R55" s="243">
        <v>0</v>
      </c>
      <c r="S55" s="249">
        <v>1</v>
      </c>
      <c r="T55" s="243">
        <v>0</v>
      </c>
      <c r="U55" s="243">
        <v>0</v>
      </c>
      <c r="V55" s="242" t="s">
        <v>282</v>
      </c>
      <c r="W55" s="243">
        <v>0</v>
      </c>
      <c r="X55" s="243">
        <v>0</v>
      </c>
      <c r="Y55" s="243">
        <v>0</v>
      </c>
      <c r="Z55" s="249">
        <v>1</v>
      </c>
      <c r="AA55" s="243">
        <v>0</v>
      </c>
      <c r="AB55" s="243">
        <v>0</v>
      </c>
      <c r="AC55" s="243">
        <v>0</v>
      </c>
      <c r="AD55" s="243">
        <v>0</v>
      </c>
      <c r="AE55" s="243">
        <v>0</v>
      </c>
      <c r="AF55" s="243">
        <v>0</v>
      </c>
      <c r="AG55" s="249">
        <v>1</v>
      </c>
      <c r="AH55" s="243">
        <v>0</v>
      </c>
      <c r="AI55" s="243">
        <v>0</v>
      </c>
    </row>
    <row r="56" spans="1:35" x14ac:dyDescent="0.25">
      <c r="A56" s="242" t="s">
        <v>326</v>
      </c>
      <c r="B56" s="243">
        <v>0</v>
      </c>
      <c r="C56" s="243">
        <v>0</v>
      </c>
      <c r="D56" s="243">
        <v>0</v>
      </c>
      <c r="E56" s="249">
        <v>1</v>
      </c>
      <c r="F56" s="243">
        <v>0</v>
      </c>
      <c r="G56" s="243">
        <v>0</v>
      </c>
      <c r="H56" s="242" t="s">
        <v>215</v>
      </c>
      <c r="I56" s="243">
        <v>0</v>
      </c>
      <c r="J56" s="243">
        <v>0</v>
      </c>
      <c r="K56" s="243">
        <v>0</v>
      </c>
      <c r="L56" s="249">
        <v>1</v>
      </c>
      <c r="M56" s="243">
        <v>0</v>
      </c>
      <c r="N56" s="243">
        <v>0</v>
      </c>
      <c r="O56" s="242" t="s">
        <v>326</v>
      </c>
      <c r="P56" s="243">
        <v>0</v>
      </c>
      <c r="Q56" s="243">
        <v>0</v>
      </c>
      <c r="R56" s="243">
        <v>0</v>
      </c>
      <c r="S56" s="249">
        <v>1</v>
      </c>
      <c r="T56" s="243">
        <v>0</v>
      </c>
      <c r="U56" s="243">
        <v>0</v>
      </c>
      <c r="V56" s="242" t="s">
        <v>215</v>
      </c>
      <c r="W56" s="243">
        <v>0</v>
      </c>
      <c r="X56" s="243">
        <v>0</v>
      </c>
      <c r="Y56" s="243">
        <v>0</v>
      </c>
      <c r="Z56" s="249">
        <v>1</v>
      </c>
      <c r="AA56" s="243">
        <v>0</v>
      </c>
      <c r="AB56" s="243">
        <v>0</v>
      </c>
      <c r="AC56" s="243">
        <v>0</v>
      </c>
      <c r="AD56" s="243">
        <v>0</v>
      </c>
      <c r="AE56" s="243">
        <v>0</v>
      </c>
      <c r="AF56" s="243">
        <v>0</v>
      </c>
      <c r="AG56" s="249">
        <v>1</v>
      </c>
      <c r="AH56" s="243">
        <v>0</v>
      </c>
      <c r="AI56" s="243">
        <v>0</v>
      </c>
    </row>
    <row r="57" spans="1:35" x14ac:dyDescent="0.25">
      <c r="A57" s="242" t="s">
        <v>309</v>
      </c>
      <c r="B57" s="243">
        <v>0</v>
      </c>
      <c r="C57" s="243">
        <v>0</v>
      </c>
      <c r="D57" s="243">
        <v>0</v>
      </c>
      <c r="E57" s="249">
        <v>1</v>
      </c>
      <c r="F57" s="243">
        <v>0</v>
      </c>
      <c r="G57" s="243">
        <v>0</v>
      </c>
      <c r="H57" s="242" t="s">
        <v>269</v>
      </c>
      <c r="I57" s="243">
        <v>0</v>
      </c>
      <c r="J57" s="243">
        <v>0</v>
      </c>
      <c r="K57" s="243">
        <v>0</v>
      </c>
      <c r="L57" s="249">
        <v>1</v>
      </c>
      <c r="M57" s="243">
        <v>0</v>
      </c>
      <c r="N57" s="243">
        <v>0</v>
      </c>
      <c r="O57" s="242" t="s">
        <v>309</v>
      </c>
      <c r="P57" s="243">
        <v>0</v>
      </c>
      <c r="Q57" s="243">
        <v>0</v>
      </c>
      <c r="R57" s="243">
        <v>0</v>
      </c>
      <c r="S57" s="249">
        <v>1</v>
      </c>
      <c r="T57" s="243">
        <v>0</v>
      </c>
      <c r="U57" s="243">
        <v>0</v>
      </c>
      <c r="V57" s="242" t="s">
        <v>269</v>
      </c>
      <c r="W57" s="243">
        <v>0</v>
      </c>
      <c r="X57" s="243">
        <v>0</v>
      </c>
      <c r="Y57" s="243">
        <v>0</v>
      </c>
      <c r="Z57" s="249">
        <v>1</v>
      </c>
      <c r="AA57" s="243">
        <v>0</v>
      </c>
      <c r="AB57" s="243">
        <v>0</v>
      </c>
      <c r="AC57" s="243">
        <v>0</v>
      </c>
      <c r="AD57" s="243">
        <v>0</v>
      </c>
      <c r="AE57" s="243">
        <v>0</v>
      </c>
      <c r="AF57" s="243">
        <v>0</v>
      </c>
      <c r="AG57" s="249">
        <v>1</v>
      </c>
      <c r="AH57" s="243">
        <v>0</v>
      </c>
      <c r="AI57" s="243">
        <v>0</v>
      </c>
    </row>
    <row r="58" spans="1:35" x14ac:dyDescent="0.25">
      <c r="A58" s="242" t="s">
        <v>282</v>
      </c>
      <c r="B58" s="243">
        <v>0</v>
      </c>
      <c r="C58" s="243">
        <v>0</v>
      </c>
      <c r="D58" s="243">
        <v>0</v>
      </c>
      <c r="E58" s="249">
        <v>1</v>
      </c>
      <c r="F58" s="243">
        <v>0</v>
      </c>
      <c r="G58" s="243">
        <v>0</v>
      </c>
      <c r="H58" s="242" t="s">
        <v>247</v>
      </c>
      <c r="I58" s="243">
        <v>0</v>
      </c>
      <c r="J58" s="243">
        <v>0</v>
      </c>
      <c r="K58" s="243">
        <v>0</v>
      </c>
      <c r="L58" s="249">
        <v>1</v>
      </c>
      <c r="M58" s="243">
        <v>0</v>
      </c>
      <c r="N58" s="243">
        <v>0</v>
      </c>
      <c r="O58" s="242" t="s">
        <v>282</v>
      </c>
      <c r="P58" s="243">
        <v>0</v>
      </c>
      <c r="Q58" s="243">
        <v>0</v>
      </c>
      <c r="R58" s="243">
        <v>0</v>
      </c>
      <c r="S58" s="249">
        <v>1</v>
      </c>
      <c r="T58" s="243">
        <v>0</v>
      </c>
      <c r="U58" s="243">
        <v>0</v>
      </c>
      <c r="V58" s="242" t="s">
        <v>340</v>
      </c>
      <c r="W58" s="243">
        <v>0</v>
      </c>
      <c r="X58" s="243">
        <v>0</v>
      </c>
      <c r="Y58" s="243">
        <v>0</v>
      </c>
      <c r="Z58" s="249">
        <v>1</v>
      </c>
      <c r="AA58" s="243">
        <v>0</v>
      </c>
      <c r="AB58" s="243">
        <v>0</v>
      </c>
      <c r="AC58" s="243">
        <v>0</v>
      </c>
      <c r="AD58" s="243">
        <v>0</v>
      </c>
      <c r="AE58" s="243">
        <v>0</v>
      </c>
      <c r="AF58" s="243">
        <v>0</v>
      </c>
      <c r="AG58" s="249">
        <v>1</v>
      </c>
      <c r="AH58" s="243">
        <v>0</v>
      </c>
      <c r="AI58" s="243">
        <v>0</v>
      </c>
    </row>
    <row r="59" spans="1:35" x14ac:dyDescent="0.25">
      <c r="A59" s="242" t="s">
        <v>269</v>
      </c>
      <c r="B59" s="243">
        <v>0</v>
      </c>
      <c r="C59" s="243">
        <v>0</v>
      </c>
      <c r="D59" s="243">
        <v>0</v>
      </c>
      <c r="E59" s="249">
        <v>1</v>
      </c>
      <c r="F59" s="243">
        <v>0</v>
      </c>
      <c r="G59" s="243">
        <v>0</v>
      </c>
      <c r="H59" s="242" t="s">
        <v>340</v>
      </c>
      <c r="I59" s="243">
        <v>0</v>
      </c>
      <c r="J59" s="243">
        <v>0</v>
      </c>
      <c r="K59" s="243">
        <v>0</v>
      </c>
      <c r="L59" s="249">
        <v>1</v>
      </c>
      <c r="M59" s="243">
        <v>0</v>
      </c>
      <c r="N59" s="243">
        <v>0</v>
      </c>
      <c r="O59" s="242" t="s">
        <v>215</v>
      </c>
      <c r="P59" s="243">
        <v>0</v>
      </c>
      <c r="Q59" s="243">
        <v>0</v>
      </c>
      <c r="R59" s="243">
        <v>0</v>
      </c>
      <c r="S59" s="249">
        <v>1</v>
      </c>
      <c r="T59" s="243">
        <v>0</v>
      </c>
      <c r="U59" s="243">
        <v>0</v>
      </c>
      <c r="V59" s="242" t="s">
        <v>225</v>
      </c>
      <c r="W59" s="243">
        <v>0</v>
      </c>
      <c r="X59" s="243">
        <v>0</v>
      </c>
      <c r="Y59" s="243">
        <v>0</v>
      </c>
      <c r="Z59" s="249">
        <v>1</v>
      </c>
      <c r="AA59" s="243">
        <v>0</v>
      </c>
      <c r="AB59" s="243">
        <v>0</v>
      </c>
      <c r="AC59" s="243">
        <v>0</v>
      </c>
      <c r="AD59" s="243">
        <v>0</v>
      </c>
      <c r="AE59" s="243">
        <v>0</v>
      </c>
      <c r="AF59" s="243">
        <v>0</v>
      </c>
      <c r="AG59" s="249">
        <v>1</v>
      </c>
      <c r="AH59" s="243">
        <v>0</v>
      </c>
      <c r="AI59" s="243">
        <v>0</v>
      </c>
    </row>
    <row r="60" spans="1:35" x14ac:dyDescent="0.25">
      <c r="A60" s="242" t="s">
        <v>340</v>
      </c>
      <c r="B60" s="243">
        <v>0</v>
      </c>
      <c r="C60" s="243">
        <v>0</v>
      </c>
      <c r="D60" s="243">
        <v>0</v>
      </c>
      <c r="E60" s="249">
        <v>1</v>
      </c>
      <c r="F60" s="243">
        <v>0</v>
      </c>
      <c r="G60" s="243">
        <v>0</v>
      </c>
      <c r="H60" s="242" t="s">
        <v>265</v>
      </c>
      <c r="I60" s="243">
        <v>0</v>
      </c>
      <c r="J60" s="243">
        <v>0</v>
      </c>
      <c r="K60" s="243">
        <v>0</v>
      </c>
      <c r="L60" s="249">
        <v>1</v>
      </c>
      <c r="M60" s="243">
        <v>0</v>
      </c>
      <c r="N60" s="243">
        <v>0</v>
      </c>
      <c r="O60" s="242" t="s">
        <v>269</v>
      </c>
      <c r="P60" s="243">
        <v>0</v>
      </c>
      <c r="Q60" s="243">
        <v>0</v>
      </c>
      <c r="R60" s="243">
        <v>0</v>
      </c>
      <c r="S60" s="249">
        <v>1</v>
      </c>
      <c r="T60" s="243">
        <v>0</v>
      </c>
      <c r="U60" s="243">
        <v>0</v>
      </c>
      <c r="V60" s="242" t="s">
        <v>281</v>
      </c>
      <c r="W60" s="243">
        <v>0</v>
      </c>
      <c r="X60" s="243">
        <v>0</v>
      </c>
      <c r="Y60" s="243">
        <v>0</v>
      </c>
      <c r="Z60" s="249">
        <v>1</v>
      </c>
      <c r="AA60" s="243">
        <v>0</v>
      </c>
      <c r="AB60" s="243">
        <v>0</v>
      </c>
      <c r="AC60" s="243">
        <v>0</v>
      </c>
      <c r="AD60" s="243">
        <v>0</v>
      </c>
      <c r="AE60" s="243">
        <v>0</v>
      </c>
      <c r="AF60" s="243">
        <v>0</v>
      </c>
      <c r="AG60" s="249">
        <v>1</v>
      </c>
      <c r="AH60" s="243">
        <v>0</v>
      </c>
      <c r="AI60" s="243">
        <v>0</v>
      </c>
    </row>
    <row r="61" spans="1:35" x14ac:dyDescent="0.25">
      <c r="A61" s="242" t="s">
        <v>225</v>
      </c>
      <c r="B61" s="243">
        <v>0</v>
      </c>
      <c r="C61" s="243">
        <v>0</v>
      </c>
      <c r="D61" s="243">
        <v>0</v>
      </c>
      <c r="E61" s="249">
        <v>1</v>
      </c>
      <c r="F61" s="243">
        <v>0</v>
      </c>
      <c r="G61" s="243">
        <v>0</v>
      </c>
      <c r="H61" s="242" t="s">
        <v>245</v>
      </c>
      <c r="I61" s="243">
        <v>0</v>
      </c>
      <c r="J61" s="243">
        <v>0</v>
      </c>
      <c r="K61" s="243">
        <v>0</v>
      </c>
      <c r="L61" s="249">
        <v>1</v>
      </c>
      <c r="M61" s="243">
        <v>0</v>
      </c>
      <c r="N61" s="243">
        <v>0</v>
      </c>
      <c r="O61" s="242" t="s">
        <v>247</v>
      </c>
      <c r="P61" s="243">
        <v>0</v>
      </c>
      <c r="Q61" s="243">
        <v>0</v>
      </c>
      <c r="R61" s="243">
        <v>0</v>
      </c>
      <c r="S61" s="249">
        <v>1</v>
      </c>
      <c r="T61" s="243">
        <v>0</v>
      </c>
      <c r="U61" s="243">
        <v>0</v>
      </c>
      <c r="V61" s="242" t="s">
        <v>307</v>
      </c>
      <c r="W61" s="243">
        <v>0</v>
      </c>
      <c r="X61" s="243">
        <v>0</v>
      </c>
      <c r="Y61" s="243">
        <v>0</v>
      </c>
      <c r="Z61" s="249">
        <v>1</v>
      </c>
      <c r="AA61" s="243">
        <v>0</v>
      </c>
      <c r="AB61" s="243">
        <v>0</v>
      </c>
      <c r="AC61" s="243">
        <v>0</v>
      </c>
      <c r="AD61" s="243">
        <v>0</v>
      </c>
      <c r="AE61" s="243">
        <v>0</v>
      </c>
      <c r="AF61" s="243">
        <v>0</v>
      </c>
      <c r="AG61" s="249">
        <v>1</v>
      </c>
      <c r="AH61" s="243">
        <v>0</v>
      </c>
      <c r="AI61" s="243">
        <v>0</v>
      </c>
    </row>
    <row r="62" spans="1:35" x14ac:dyDescent="0.25">
      <c r="A62" s="242" t="s">
        <v>281</v>
      </c>
      <c r="B62" s="243">
        <v>0</v>
      </c>
      <c r="C62" s="243">
        <v>0</v>
      </c>
      <c r="D62" s="243">
        <v>0</v>
      </c>
      <c r="E62" s="249">
        <v>1</v>
      </c>
      <c r="F62" s="243">
        <v>0</v>
      </c>
      <c r="G62" s="243">
        <v>0</v>
      </c>
      <c r="H62" s="242" t="s">
        <v>259</v>
      </c>
      <c r="I62" s="243">
        <v>0</v>
      </c>
      <c r="J62" s="243">
        <v>0</v>
      </c>
      <c r="K62" s="243">
        <v>0</v>
      </c>
      <c r="L62" s="249">
        <v>1</v>
      </c>
      <c r="M62" s="243">
        <v>0</v>
      </c>
      <c r="N62" s="243">
        <v>0</v>
      </c>
      <c r="O62" s="242" t="s">
        <v>340</v>
      </c>
      <c r="P62" s="243">
        <v>0</v>
      </c>
      <c r="Q62" s="243">
        <v>0</v>
      </c>
      <c r="R62" s="243">
        <v>0</v>
      </c>
      <c r="S62" s="249">
        <v>1</v>
      </c>
      <c r="T62" s="243">
        <v>0</v>
      </c>
      <c r="U62" s="243">
        <v>0</v>
      </c>
      <c r="V62" s="242" t="s">
        <v>480</v>
      </c>
      <c r="W62" s="243">
        <v>0</v>
      </c>
      <c r="X62" s="243">
        <v>0</v>
      </c>
      <c r="Y62" s="243">
        <v>0</v>
      </c>
      <c r="Z62" s="249">
        <v>1</v>
      </c>
      <c r="AA62" s="243">
        <v>0</v>
      </c>
      <c r="AB62" s="243">
        <v>0</v>
      </c>
      <c r="AC62" s="243">
        <v>0</v>
      </c>
      <c r="AD62" s="243">
        <v>0</v>
      </c>
      <c r="AE62" s="243">
        <v>0</v>
      </c>
      <c r="AF62" s="243">
        <v>0</v>
      </c>
      <c r="AG62" s="249">
        <v>1</v>
      </c>
      <c r="AH62" s="243">
        <v>0</v>
      </c>
      <c r="AI62" s="243">
        <v>0</v>
      </c>
    </row>
    <row r="63" spans="1:35" x14ac:dyDescent="0.25">
      <c r="A63" s="242" t="s">
        <v>307</v>
      </c>
      <c r="B63" s="243">
        <v>0</v>
      </c>
      <c r="C63" s="243">
        <v>0</v>
      </c>
      <c r="D63" s="243">
        <v>0</v>
      </c>
      <c r="E63" s="249">
        <v>1</v>
      </c>
      <c r="F63" s="243">
        <v>0</v>
      </c>
      <c r="G63" s="243">
        <v>0</v>
      </c>
      <c r="H63" s="242" t="s">
        <v>225</v>
      </c>
      <c r="I63" s="243">
        <v>0</v>
      </c>
      <c r="J63" s="243">
        <v>0</v>
      </c>
      <c r="K63" s="243">
        <v>0</v>
      </c>
      <c r="L63" s="249">
        <v>1</v>
      </c>
      <c r="M63" s="243">
        <v>0</v>
      </c>
      <c r="N63" s="243">
        <v>0</v>
      </c>
      <c r="O63" s="242" t="s">
        <v>265</v>
      </c>
      <c r="P63" s="243">
        <v>0</v>
      </c>
      <c r="Q63" s="243">
        <v>0</v>
      </c>
      <c r="R63" s="243">
        <v>0</v>
      </c>
      <c r="S63" s="249">
        <v>1</v>
      </c>
      <c r="T63" s="243">
        <v>0</v>
      </c>
      <c r="U63" s="243">
        <v>0</v>
      </c>
      <c r="V63" s="242" t="s">
        <v>312</v>
      </c>
      <c r="W63" s="243">
        <v>0</v>
      </c>
      <c r="X63" s="243">
        <v>0</v>
      </c>
      <c r="Y63" s="243">
        <v>0</v>
      </c>
      <c r="Z63" s="249">
        <v>1</v>
      </c>
      <c r="AA63" s="243">
        <v>0</v>
      </c>
      <c r="AB63" s="243">
        <v>0</v>
      </c>
      <c r="AC63" s="243">
        <v>0</v>
      </c>
      <c r="AD63" s="243">
        <v>0</v>
      </c>
      <c r="AE63" s="243">
        <v>0</v>
      </c>
      <c r="AF63" s="243">
        <v>0</v>
      </c>
      <c r="AG63" s="249">
        <v>1</v>
      </c>
      <c r="AH63" s="243">
        <v>0</v>
      </c>
      <c r="AI63" s="243">
        <v>0</v>
      </c>
    </row>
    <row r="64" spans="1:35" x14ac:dyDescent="0.25">
      <c r="A64" s="242" t="s">
        <v>480</v>
      </c>
      <c r="B64" s="243">
        <v>0</v>
      </c>
      <c r="C64" s="243">
        <v>0</v>
      </c>
      <c r="D64" s="243">
        <v>0</v>
      </c>
      <c r="E64" s="249">
        <v>1</v>
      </c>
      <c r="F64" s="243">
        <v>0</v>
      </c>
      <c r="G64" s="243">
        <v>0</v>
      </c>
      <c r="H64" s="242" t="s">
        <v>239</v>
      </c>
      <c r="I64" s="243">
        <v>0</v>
      </c>
      <c r="J64" s="243">
        <v>0</v>
      </c>
      <c r="K64" s="243">
        <v>0</v>
      </c>
      <c r="L64" s="249">
        <v>1</v>
      </c>
      <c r="M64" s="243">
        <v>0</v>
      </c>
      <c r="N64" s="243">
        <v>0</v>
      </c>
      <c r="O64" s="242" t="s">
        <v>245</v>
      </c>
      <c r="P64" s="243">
        <v>0</v>
      </c>
      <c r="Q64" s="243">
        <v>0</v>
      </c>
      <c r="R64" s="243">
        <v>0</v>
      </c>
      <c r="S64" s="249">
        <v>1</v>
      </c>
      <c r="T64" s="243">
        <v>0</v>
      </c>
      <c r="U64" s="243">
        <v>0</v>
      </c>
      <c r="V64" s="242" t="s">
        <v>266</v>
      </c>
      <c r="W64" s="243">
        <v>0</v>
      </c>
      <c r="X64" s="243">
        <v>0</v>
      </c>
      <c r="Y64" s="243">
        <v>0</v>
      </c>
      <c r="Z64" s="249">
        <v>1</v>
      </c>
      <c r="AA64" s="243">
        <v>0</v>
      </c>
      <c r="AB64" s="243">
        <v>0</v>
      </c>
      <c r="AC64" s="243">
        <v>0</v>
      </c>
      <c r="AD64" s="243">
        <v>0</v>
      </c>
      <c r="AE64" s="243">
        <v>0</v>
      </c>
      <c r="AF64" s="243">
        <v>0</v>
      </c>
      <c r="AG64" s="249">
        <v>1</v>
      </c>
      <c r="AH64" s="243">
        <v>0</v>
      </c>
      <c r="AI64" s="243">
        <v>0</v>
      </c>
    </row>
    <row r="65" spans="1:35" x14ac:dyDescent="0.25">
      <c r="A65" s="242" t="s">
        <v>312</v>
      </c>
      <c r="B65" s="243">
        <v>0</v>
      </c>
      <c r="C65" s="243">
        <v>0</v>
      </c>
      <c r="D65" s="243">
        <v>0</v>
      </c>
      <c r="E65" s="249">
        <v>1</v>
      </c>
      <c r="F65" s="243">
        <v>0</v>
      </c>
      <c r="G65" s="243">
        <v>0</v>
      </c>
      <c r="H65" s="242" t="s">
        <v>281</v>
      </c>
      <c r="I65" s="243">
        <v>0</v>
      </c>
      <c r="J65" s="243">
        <v>0</v>
      </c>
      <c r="K65" s="243">
        <v>0</v>
      </c>
      <c r="L65" s="249">
        <v>1</v>
      </c>
      <c r="M65" s="243">
        <v>0</v>
      </c>
      <c r="N65" s="243">
        <v>0</v>
      </c>
      <c r="O65" s="242" t="s">
        <v>259</v>
      </c>
      <c r="P65" s="243">
        <v>0</v>
      </c>
      <c r="Q65" s="243">
        <v>0</v>
      </c>
      <c r="R65" s="243">
        <v>0</v>
      </c>
      <c r="S65" s="249">
        <v>1</v>
      </c>
      <c r="T65" s="243">
        <v>0</v>
      </c>
      <c r="U65" s="243">
        <v>0</v>
      </c>
      <c r="V65" s="242" t="s">
        <v>301</v>
      </c>
      <c r="W65" s="243">
        <v>0</v>
      </c>
      <c r="X65" s="243">
        <v>0</v>
      </c>
      <c r="Y65" s="243">
        <v>0</v>
      </c>
      <c r="Z65" s="249">
        <v>1</v>
      </c>
      <c r="AA65" s="243">
        <v>0</v>
      </c>
      <c r="AB65" s="243">
        <v>0</v>
      </c>
      <c r="AC65" s="243">
        <v>0</v>
      </c>
      <c r="AD65" s="243">
        <v>0</v>
      </c>
      <c r="AE65" s="243">
        <v>0</v>
      </c>
      <c r="AF65" s="243">
        <v>0</v>
      </c>
      <c r="AG65" s="249">
        <v>1</v>
      </c>
      <c r="AH65" s="243">
        <v>0</v>
      </c>
      <c r="AI65" s="243">
        <v>0</v>
      </c>
    </row>
    <row r="66" spans="1:35" x14ac:dyDescent="0.25">
      <c r="A66" s="242" t="s">
        <v>266</v>
      </c>
      <c r="B66" s="243">
        <v>0</v>
      </c>
      <c r="C66" s="243">
        <v>0</v>
      </c>
      <c r="D66" s="243">
        <v>0</v>
      </c>
      <c r="E66" s="249">
        <v>1</v>
      </c>
      <c r="F66" s="243">
        <v>0</v>
      </c>
      <c r="G66" s="243">
        <v>0</v>
      </c>
      <c r="H66" s="242" t="s">
        <v>307</v>
      </c>
      <c r="I66" s="243">
        <v>0</v>
      </c>
      <c r="J66" s="243">
        <v>0</v>
      </c>
      <c r="K66" s="243">
        <v>0</v>
      </c>
      <c r="L66" s="249">
        <v>1</v>
      </c>
      <c r="M66" s="243">
        <v>0</v>
      </c>
      <c r="N66" s="243">
        <v>0</v>
      </c>
      <c r="O66" s="242" t="s">
        <v>225</v>
      </c>
      <c r="P66" s="243">
        <v>0</v>
      </c>
      <c r="Q66" s="243">
        <v>0</v>
      </c>
      <c r="R66" s="243">
        <v>0</v>
      </c>
      <c r="S66" s="249">
        <v>1</v>
      </c>
      <c r="T66" s="243">
        <v>0</v>
      </c>
      <c r="U66" s="243">
        <v>0</v>
      </c>
      <c r="V66" s="242" t="s">
        <v>328</v>
      </c>
      <c r="W66" s="243">
        <v>0</v>
      </c>
      <c r="X66" s="243">
        <v>0</v>
      </c>
      <c r="Y66" s="243">
        <v>0</v>
      </c>
      <c r="Z66" s="249">
        <v>1</v>
      </c>
      <c r="AA66" s="243">
        <v>0</v>
      </c>
      <c r="AB66" s="243">
        <v>0</v>
      </c>
      <c r="AC66" s="243">
        <v>0</v>
      </c>
      <c r="AD66" s="243">
        <v>0</v>
      </c>
      <c r="AE66" s="243">
        <v>0</v>
      </c>
      <c r="AF66" s="243">
        <v>0</v>
      </c>
      <c r="AG66" s="249">
        <v>1</v>
      </c>
      <c r="AH66" s="243">
        <v>0</v>
      </c>
      <c r="AI66" s="243">
        <v>0</v>
      </c>
    </row>
    <row r="67" spans="1:35" x14ac:dyDescent="0.25">
      <c r="A67" s="242" t="s">
        <v>301</v>
      </c>
      <c r="B67" s="243">
        <v>0</v>
      </c>
      <c r="C67" s="243">
        <v>0</v>
      </c>
      <c r="D67" s="243">
        <v>0</v>
      </c>
      <c r="E67" s="249">
        <v>1</v>
      </c>
      <c r="F67" s="243">
        <v>0</v>
      </c>
      <c r="G67" s="243">
        <v>0</v>
      </c>
      <c r="H67" s="242" t="s">
        <v>480</v>
      </c>
      <c r="I67" s="243">
        <v>0</v>
      </c>
      <c r="J67" s="243">
        <v>0</v>
      </c>
      <c r="K67" s="243">
        <v>0</v>
      </c>
      <c r="L67" s="249">
        <v>1</v>
      </c>
      <c r="M67" s="243">
        <v>0</v>
      </c>
      <c r="N67" s="243">
        <v>0</v>
      </c>
      <c r="O67" s="242" t="s">
        <v>239</v>
      </c>
      <c r="P67" s="243">
        <v>0</v>
      </c>
      <c r="Q67" s="243">
        <v>0</v>
      </c>
      <c r="R67" s="243">
        <v>0</v>
      </c>
      <c r="S67" s="249">
        <v>1</v>
      </c>
      <c r="T67" s="243">
        <v>0</v>
      </c>
      <c r="U67" s="243">
        <v>0</v>
      </c>
      <c r="V67" s="242" t="s">
        <v>343</v>
      </c>
      <c r="W67" s="243">
        <v>0</v>
      </c>
      <c r="X67" s="243">
        <v>0</v>
      </c>
      <c r="Y67" s="243">
        <v>0</v>
      </c>
      <c r="Z67" s="249">
        <v>1</v>
      </c>
      <c r="AA67" s="243">
        <v>0</v>
      </c>
      <c r="AB67" s="243">
        <v>0</v>
      </c>
      <c r="AC67" s="243">
        <v>0</v>
      </c>
      <c r="AD67" s="243">
        <v>0</v>
      </c>
      <c r="AE67" s="243">
        <v>0</v>
      </c>
      <c r="AF67" s="243">
        <v>0</v>
      </c>
      <c r="AG67" s="249">
        <v>1</v>
      </c>
      <c r="AH67" s="243">
        <v>0</v>
      </c>
      <c r="AI67" s="243">
        <v>0</v>
      </c>
    </row>
    <row r="68" spans="1:35" x14ac:dyDescent="0.25">
      <c r="A68" s="242" t="s">
        <v>328</v>
      </c>
      <c r="B68" s="243">
        <v>0</v>
      </c>
      <c r="C68" s="243">
        <v>0</v>
      </c>
      <c r="D68" s="243">
        <v>0</v>
      </c>
      <c r="E68" s="249">
        <v>1</v>
      </c>
      <c r="F68" s="243">
        <v>0</v>
      </c>
      <c r="G68" s="243">
        <v>0</v>
      </c>
      <c r="H68" s="242" t="s">
        <v>312</v>
      </c>
      <c r="I68" s="243">
        <v>0</v>
      </c>
      <c r="J68" s="243">
        <v>0</v>
      </c>
      <c r="K68" s="243">
        <v>0</v>
      </c>
      <c r="L68" s="249">
        <v>1</v>
      </c>
      <c r="M68" s="243">
        <v>0</v>
      </c>
      <c r="N68" s="243">
        <v>0</v>
      </c>
      <c r="O68" s="242" t="s">
        <v>281</v>
      </c>
      <c r="P68" s="243">
        <v>0</v>
      </c>
      <c r="Q68" s="243">
        <v>0</v>
      </c>
      <c r="R68" s="243">
        <v>0</v>
      </c>
      <c r="S68" s="249">
        <v>1</v>
      </c>
      <c r="T68" s="243">
        <v>0</v>
      </c>
      <c r="U68" s="243">
        <v>0</v>
      </c>
      <c r="V68" s="242" t="s">
        <v>344</v>
      </c>
      <c r="W68" s="243">
        <v>0</v>
      </c>
      <c r="X68" s="243">
        <v>0</v>
      </c>
      <c r="Y68" s="243">
        <v>0</v>
      </c>
      <c r="Z68" s="249">
        <v>1</v>
      </c>
      <c r="AA68" s="243">
        <v>0</v>
      </c>
      <c r="AB68" s="243">
        <v>0</v>
      </c>
      <c r="AC68" s="243">
        <v>0</v>
      </c>
      <c r="AD68" s="243">
        <v>0</v>
      </c>
      <c r="AE68" s="243">
        <v>0</v>
      </c>
      <c r="AF68" s="243">
        <v>0</v>
      </c>
      <c r="AG68" s="249">
        <v>1</v>
      </c>
      <c r="AH68" s="243">
        <v>0</v>
      </c>
      <c r="AI68" s="243">
        <v>0</v>
      </c>
    </row>
    <row r="69" spans="1:35" x14ac:dyDescent="0.25">
      <c r="A69" s="242" t="s">
        <v>343</v>
      </c>
      <c r="B69" s="243">
        <v>0</v>
      </c>
      <c r="C69" s="243">
        <v>0</v>
      </c>
      <c r="D69" s="243">
        <v>0</v>
      </c>
      <c r="E69" s="249">
        <v>1</v>
      </c>
      <c r="F69" s="243">
        <v>0</v>
      </c>
      <c r="G69" s="243">
        <v>0</v>
      </c>
      <c r="H69" s="242" t="s">
        <v>266</v>
      </c>
      <c r="I69" s="243">
        <v>0</v>
      </c>
      <c r="J69" s="243">
        <v>0</v>
      </c>
      <c r="K69" s="243">
        <v>0</v>
      </c>
      <c r="L69" s="249">
        <v>1</v>
      </c>
      <c r="M69" s="243">
        <v>0</v>
      </c>
      <c r="N69" s="243">
        <v>0</v>
      </c>
      <c r="O69" s="242" t="s">
        <v>307</v>
      </c>
      <c r="P69" s="243">
        <v>0</v>
      </c>
      <c r="Q69" s="243">
        <v>0</v>
      </c>
      <c r="R69" s="243">
        <v>0</v>
      </c>
      <c r="S69" s="249">
        <v>1</v>
      </c>
      <c r="T69" s="243">
        <v>0</v>
      </c>
      <c r="U69" s="243">
        <v>0</v>
      </c>
      <c r="V69" s="242" t="s">
        <v>251</v>
      </c>
      <c r="W69" s="243">
        <v>0</v>
      </c>
      <c r="X69" s="243">
        <v>0</v>
      </c>
      <c r="Y69" s="243">
        <v>0</v>
      </c>
      <c r="Z69" s="249">
        <v>1</v>
      </c>
      <c r="AA69" s="243">
        <v>0</v>
      </c>
      <c r="AB69" s="243">
        <v>0</v>
      </c>
      <c r="AC69" s="242" t="s">
        <v>232</v>
      </c>
      <c r="AD69" s="243">
        <v>0</v>
      </c>
      <c r="AE69" s="243">
        <v>0</v>
      </c>
      <c r="AF69" s="243">
        <v>0</v>
      </c>
      <c r="AG69" s="249">
        <v>1</v>
      </c>
      <c r="AH69" s="243">
        <v>0</v>
      </c>
      <c r="AI69" s="243">
        <v>0</v>
      </c>
    </row>
    <row r="70" spans="1:35" x14ac:dyDescent="0.25">
      <c r="A70" s="242" t="s">
        <v>344</v>
      </c>
      <c r="B70" s="243">
        <v>0</v>
      </c>
      <c r="C70" s="243">
        <v>0</v>
      </c>
      <c r="D70" s="243">
        <v>0</v>
      </c>
      <c r="E70" s="249">
        <v>1</v>
      </c>
      <c r="F70" s="243">
        <v>0</v>
      </c>
      <c r="G70" s="243">
        <v>0</v>
      </c>
      <c r="H70" s="242" t="s">
        <v>301</v>
      </c>
      <c r="I70" s="243">
        <v>0</v>
      </c>
      <c r="J70" s="243">
        <v>0</v>
      </c>
      <c r="K70" s="243">
        <v>0</v>
      </c>
      <c r="L70" s="249">
        <v>1</v>
      </c>
      <c r="M70" s="243">
        <v>0</v>
      </c>
      <c r="N70" s="243">
        <v>0</v>
      </c>
      <c r="O70" s="242" t="s">
        <v>480</v>
      </c>
      <c r="P70" s="243">
        <v>0</v>
      </c>
      <c r="Q70" s="243">
        <v>0</v>
      </c>
      <c r="R70" s="243">
        <v>0</v>
      </c>
      <c r="S70" s="249">
        <v>1</v>
      </c>
      <c r="T70" s="243">
        <v>0</v>
      </c>
      <c r="U70" s="243">
        <v>0</v>
      </c>
      <c r="V70" s="242" t="s">
        <v>272</v>
      </c>
      <c r="W70" s="243">
        <v>0</v>
      </c>
      <c r="X70" s="243">
        <v>0</v>
      </c>
      <c r="Y70" s="243">
        <v>0</v>
      </c>
      <c r="Z70" s="249">
        <v>1</v>
      </c>
      <c r="AA70" s="243">
        <v>0</v>
      </c>
      <c r="AB70" s="243">
        <v>0</v>
      </c>
      <c r="AC70" s="242" t="s">
        <v>335</v>
      </c>
      <c r="AD70" s="243">
        <v>0</v>
      </c>
      <c r="AE70" s="243">
        <v>0</v>
      </c>
      <c r="AF70" s="243">
        <v>0</v>
      </c>
      <c r="AG70" s="249">
        <v>1</v>
      </c>
      <c r="AH70" s="243">
        <v>0</v>
      </c>
      <c r="AI70" s="243">
        <v>0</v>
      </c>
    </row>
    <row r="71" spans="1:35" x14ac:dyDescent="0.25">
      <c r="A71" s="242" t="s">
        <v>251</v>
      </c>
      <c r="B71" s="243">
        <v>0</v>
      </c>
      <c r="C71" s="243">
        <v>0</v>
      </c>
      <c r="D71" s="243">
        <v>0</v>
      </c>
      <c r="E71" s="249">
        <v>1</v>
      </c>
      <c r="F71" s="243">
        <v>0</v>
      </c>
      <c r="G71" s="243">
        <v>0</v>
      </c>
      <c r="H71" s="242" t="s">
        <v>328</v>
      </c>
      <c r="I71" s="243">
        <v>0</v>
      </c>
      <c r="J71" s="243">
        <v>0</v>
      </c>
      <c r="K71" s="243">
        <v>0</v>
      </c>
      <c r="L71" s="249">
        <v>1</v>
      </c>
      <c r="M71" s="243">
        <v>0</v>
      </c>
      <c r="N71" s="243">
        <v>0</v>
      </c>
      <c r="O71" s="242" t="s">
        <v>312</v>
      </c>
      <c r="P71" s="243">
        <v>0</v>
      </c>
      <c r="Q71" s="243">
        <v>0</v>
      </c>
      <c r="R71" s="243">
        <v>0</v>
      </c>
      <c r="S71" s="249">
        <v>1</v>
      </c>
      <c r="T71" s="243">
        <v>0</v>
      </c>
      <c r="U71" s="243">
        <v>0</v>
      </c>
      <c r="V71" s="242" t="s">
        <v>345</v>
      </c>
      <c r="W71" s="243">
        <v>0</v>
      </c>
      <c r="X71" s="243">
        <v>0</v>
      </c>
      <c r="Y71" s="243">
        <v>0</v>
      </c>
      <c r="Z71" s="249">
        <v>1</v>
      </c>
      <c r="AA71" s="243">
        <v>0</v>
      </c>
      <c r="AB71" s="243">
        <v>0</v>
      </c>
      <c r="AC71" s="242" t="s">
        <v>287</v>
      </c>
      <c r="AD71" s="243">
        <v>0</v>
      </c>
      <c r="AE71" s="243">
        <v>0</v>
      </c>
      <c r="AF71" s="243">
        <v>0</v>
      </c>
      <c r="AG71" s="249">
        <v>1</v>
      </c>
      <c r="AH71" s="243">
        <v>0</v>
      </c>
      <c r="AI71" s="243">
        <v>0</v>
      </c>
    </row>
    <row r="72" spans="1:35" x14ac:dyDescent="0.25">
      <c r="A72" s="242" t="s">
        <v>272</v>
      </c>
      <c r="B72" s="243">
        <v>0</v>
      </c>
      <c r="C72" s="243">
        <v>0</v>
      </c>
      <c r="D72" s="243">
        <v>0</v>
      </c>
      <c r="E72" s="249">
        <v>1</v>
      </c>
      <c r="F72" s="243">
        <v>0</v>
      </c>
      <c r="G72" s="243">
        <v>0</v>
      </c>
      <c r="H72" s="242" t="s">
        <v>343</v>
      </c>
      <c r="I72" s="243">
        <v>0</v>
      </c>
      <c r="J72" s="243">
        <v>0</v>
      </c>
      <c r="K72" s="243">
        <v>0</v>
      </c>
      <c r="L72" s="249">
        <v>1</v>
      </c>
      <c r="M72" s="243">
        <v>0</v>
      </c>
      <c r="N72" s="243">
        <v>0</v>
      </c>
      <c r="O72" s="242" t="s">
        <v>266</v>
      </c>
      <c r="P72" s="243">
        <v>0</v>
      </c>
      <c r="Q72" s="243">
        <v>0</v>
      </c>
      <c r="R72" s="243">
        <v>0</v>
      </c>
      <c r="S72" s="249">
        <v>1</v>
      </c>
      <c r="T72" s="243">
        <v>0</v>
      </c>
      <c r="U72" s="243">
        <v>0</v>
      </c>
      <c r="V72" s="242" t="s">
        <v>334</v>
      </c>
      <c r="W72" s="243">
        <v>0</v>
      </c>
      <c r="X72" s="243">
        <v>0</v>
      </c>
      <c r="Y72" s="243">
        <v>0</v>
      </c>
      <c r="Z72" s="249">
        <v>1</v>
      </c>
      <c r="AA72" s="243">
        <v>0</v>
      </c>
      <c r="AB72" s="243">
        <v>0</v>
      </c>
      <c r="AC72" s="242" t="s">
        <v>302</v>
      </c>
      <c r="AD72" s="243">
        <v>0</v>
      </c>
      <c r="AE72" s="243">
        <v>0</v>
      </c>
      <c r="AF72" s="243">
        <v>0</v>
      </c>
      <c r="AG72" s="249">
        <v>1</v>
      </c>
      <c r="AH72" s="243">
        <v>0</v>
      </c>
      <c r="AI72" s="243">
        <v>0</v>
      </c>
    </row>
    <row r="73" spans="1:35" x14ac:dyDescent="0.25">
      <c r="A73" s="242" t="s">
        <v>345</v>
      </c>
      <c r="B73" s="243">
        <v>0</v>
      </c>
      <c r="C73" s="243">
        <v>0</v>
      </c>
      <c r="D73" s="243">
        <v>0</v>
      </c>
      <c r="E73" s="249">
        <v>1</v>
      </c>
      <c r="F73" s="243">
        <v>0</v>
      </c>
      <c r="G73" s="243">
        <v>0</v>
      </c>
      <c r="H73" s="242" t="s">
        <v>344</v>
      </c>
      <c r="I73" s="243">
        <v>0</v>
      </c>
      <c r="J73" s="243">
        <v>0</v>
      </c>
      <c r="K73" s="243">
        <v>0</v>
      </c>
      <c r="L73" s="249">
        <v>1</v>
      </c>
      <c r="M73" s="243">
        <v>0</v>
      </c>
      <c r="N73" s="243">
        <v>0</v>
      </c>
      <c r="O73" s="242" t="s">
        <v>301</v>
      </c>
      <c r="P73" s="243">
        <v>0</v>
      </c>
      <c r="Q73" s="243">
        <v>0</v>
      </c>
      <c r="R73" s="243">
        <v>0</v>
      </c>
      <c r="S73" s="249">
        <v>1</v>
      </c>
      <c r="T73" s="243">
        <v>0</v>
      </c>
      <c r="U73" s="243">
        <v>0</v>
      </c>
      <c r="V73" s="242" t="s">
        <v>305</v>
      </c>
      <c r="W73" s="243">
        <v>0</v>
      </c>
      <c r="X73" s="243">
        <v>0</v>
      </c>
      <c r="Y73" s="243">
        <v>0</v>
      </c>
      <c r="Z73" s="249">
        <v>1</v>
      </c>
      <c r="AA73" s="243">
        <v>0</v>
      </c>
      <c r="AB73" s="243">
        <v>0</v>
      </c>
      <c r="AC73" s="242" t="s">
        <v>282</v>
      </c>
      <c r="AD73" s="243">
        <v>0</v>
      </c>
      <c r="AE73" s="243">
        <v>0</v>
      </c>
      <c r="AF73" s="243">
        <v>0</v>
      </c>
      <c r="AG73" s="249">
        <v>1</v>
      </c>
      <c r="AH73" s="243">
        <v>0</v>
      </c>
      <c r="AI73" s="243">
        <v>0</v>
      </c>
    </row>
    <row r="74" spans="1:35" x14ac:dyDescent="0.25">
      <c r="A74" s="242" t="s">
        <v>334</v>
      </c>
      <c r="B74" s="243">
        <v>0</v>
      </c>
      <c r="C74" s="243">
        <v>0</v>
      </c>
      <c r="D74" s="243">
        <v>0</v>
      </c>
      <c r="E74" s="249">
        <v>1</v>
      </c>
      <c r="F74" s="243">
        <v>0</v>
      </c>
      <c r="G74" s="243">
        <v>0</v>
      </c>
      <c r="H74" s="242" t="s">
        <v>345</v>
      </c>
      <c r="I74" s="243">
        <v>0</v>
      </c>
      <c r="J74" s="243">
        <v>0</v>
      </c>
      <c r="K74" s="243">
        <v>0</v>
      </c>
      <c r="L74" s="249">
        <v>1</v>
      </c>
      <c r="M74" s="243">
        <v>0</v>
      </c>
      <c r="N74" s="243">
        <v>0</v>
      </c>
      <c r="O74" s="242" t="s">
        <v>328</v>
      </c>
      <c r="P74" s="243">
        <v>0</v>
      </c>
      <c r="Q74" s="243">
        <v>0</v>
      </c>
      <c r="R74" s="243">
        <v>0</v>
      </c>
      <c r="S74" s="249">
        <v>1</v>
      </c>
      <c r="T74" s="243">
        <v>0</v>
      </c>
      <c r="U74" s="243">
        <v>0</v>
      </c>
      <c r="V74" s="242" t="s">
        <v>290</v>
      </c>
      <c r="W74" s="243">
        <v>0</v>
      </c>
      <c r="X74" s="243">
        <v>0</v>
      </c>
      <c r="Y74" s="243">
        <v>0</v>
      </c>
      <c r="Z74" s="249">
        <v>1</v>
      </c>
      <c r="AA74" s="243">
        <v>0</v>
      </c>
      <c r="AB74" s="243">
        <v>0</v>
      </c>
      <c r="AC74" s="242" t="s">
        <v>215</v>
      </c>
      <c r="AD74" s="243">
        <v>0</v>
      </c>
      <c r="AE74" s="243">
        <v>0</v>
      </c>
      <c r="AF74" s="243">
        <v>0</v>
      </c>
      <c r="AG74" s="249">
        <v>1</v>
      </c>
      <c r="AH74" s="243">
        <v>0</v>
      </c>
      <c r="AI74" s="243">
        <v>0</v>
      </c>
    </row>
    <row r="75" spans="1:35" x14ac:dyDescent="0.25">
      <c r="A75" s="242" t="s">
        <v>305</v>
      </c>
      <c r="B75" s="243">
        <v>0</v>
      </c>
      <c r="C75" s="243">
        <v>0</v>
      </c>
      <c r="D75" s="243">
        <v>0</v>
      </c>
      <c r="E75" s="249">
        <v>1</v>
      </c>
      <c r="F75" s="243">
        <v>0</v>
      </c>
      <c r="G75" s="243">
        <v>0</v>
      </c>
      <c r="H75" s="242" t="s">
        <v>334</v>
      </c>
      <c r="I75" s="243">
        <v>0</v>
      </c>
      <c r="J75" s="243">
        <v>0</v>
      </c>
      <c r="K75" s="243">
        <v>0</v>
      </c>
      <c r="L75" s="249">
        <v>1</v>
      </c>
      <c r="M75" s="243">
        <v>0</v>
      </c>
      <c r="N75" s="243">
        <v>0</v>
      </c>
      <c r="O75" s="242" t="s">
        <v>343</v>
      </c>
      <c r="P75" s="243">
        <v>0</v>
      </c>
      <c r="Q75" s="243">
        <v>0</v>
      </c>
      <c r="R75" s="243">
        <v>0</v>
      </c>
      <c r="S75" s="249">
        <v>1</v>
      </c>
      <c r="T75" s="243">
        <v>0</v>
      </c>
      <c r="U75" s="243">
        <v>0</v>
      </c>
      <c r="V75" s="242" t="s">
        <v>262</v>
      </c>
      <c r="W75" s="243">
        <v>0</v>
      </c>
      <c r="X75" s="243">
        <v>0</v>
      </c>
      <c r="Y75" s="243">
        <v>0</v>
      </c>
      <c r="Z75" s="249">
        <v>1</v>
      </c>
      <c r="AA75" s="243">
        <v>0</v>
      </c>
      <c r="AB75" s="243">
        <v>0</v>
      </c>
      <c r="AC75" s="242" t="s">
        <v>247</v>
      </c>
      <c r="AD75" s="243">
        <v>0</v>
      </c>
      <c r="AE75" s="243">
        <v>0</v>
      </c>
      <c r="AF75" s="243">
        <v>0</v>
      </c>
      <c r="AG75" s="249">
        <v>1</v>
      </c>
      <c r="AH75" s="243">
        <v>0</v>
      </c>
      <c r="AI75" s="243">
        <v>0</v>
      </c>
    </row>
    <row r="76" spans="1:35" x14ac:dyDescent="0.25">
      <c r="A76" s="242" t="s">
        <v>290</v>
      </c>
      <c r="B76" s="243">
        <v>0</v>
      </c>
      <c r="C76" s="243">
        <v>0</v>
      </c>
      <c r="D76" s="243">
        <v>0</v>
      </c>
      <c r="E76" s="249">
        <v>1</v>
      </c>
      <c r="F76" s="243">
        <v>0</v>
      </c>
      <c r="G76" s="243">
        <v>0</v>
      </c>
      <c r="H76" s="242" t="s">
        <v>305</v>
      </c>
      <c r="I76" s="243">
        <v>0</v>
      </c>
      <c r="J76" s="243">
        <v>0</v>
      </c>
      <c r="K76" s="243">
        <v>0</v>
      </c>
      <c r="L76" s="249">
        <v>1</v>
      </c>
      <c r="M76" s="243">
        <v>0</v>
      </c>
      <c r="N76" s="243">
        <v>0</v>
      </c>
      <c r="O76" s="242" t="s">
        <v>344</v>
      </c>
      <c r="P76" s="243">
        <v>0</v>
      </c>
      <c r="Q76" s="243">
        <v>0</v>
      </c>
      <c r="R76" s="243">
        <v>0</v>
      </c>
      <c r="S76" s="249">
        <v>1</v>
      </c>
      <c r="T76" s="243">
        <v>0</v>
      </c>
      <c r="U76" s="243">
        <v>0</v>
      </c>
      <c r="V76" s="242" t="s">
        <v>347</v>
      </c>
      <c r="W76" s="243">
        <v>0</v>
      </c>
      <c r="X76" s="243">
        <v>0</v>
      </c>
      <c r="Y76" s="243">
        <v>0</v>
      </c>
      <c r="Z76" s="249">
        <v>1</v>
      </c>
      <c r="AA76" s="243">
        <v>0</v>
      </c>
      <c r="AB76" s="243">
        <v>0</v>
      </c>
      <c r="AC76" s="242" t="s">
        <v>340</v>
      </c>
      <c r="AD76" s="243">
        <v>0</v>
      </c>
      <c r="AE76" s="243">
        <v>0</v>
      </c>
      <c r="AF76" s="243">
        <v>0</v>
      </c>
      <c r="AG76" s="249">
        <v>1</v>
      </c>
      <c r="AH76" s="243">
        <v>0</v>
      </c>
      <c r="AI76" s="243">
        <v>0</v>
      </c>
    </row>
    <row r="77" spans="1:35" x14ac:dyDescent="0.25">
      <c r="A77" s="242" t="s">
        <v>262</v>
      </c>
      <c r="B77" s="243">
        <v>0</v>
      </c>
      <c r="C77" s="243">
        <v>0</v>
      </c>
      <c r="D77" s="243">
        <v>0</v>
      </c>
      <c r="E77" s="249">
        <v>1</v>
      </c>
      <c r="F77" s="243">
        <v>0</v>
      </c>
      <c r="G77" s="243">
        <v>0</v>
      </c>
      <c r="H77" s="242" t="s">
        <v>290</v>
      </c>
      <c r="I77" s="243">
        <v>0</v>
      </c>
      <c r="J77" s="243">
        <v>0</v>
      </c>
      <c r="K77" s="243">
        <v>0</v>
      </c>
      <c r="L77" s="249">
        <v>1</v>
      </c>
      <c r="M77" s="243">
        <v>0</v>
      </c>
      <c r="N77" s="243">
        <v>0</v>
      </c>
      <c r="O77" s="242" t="s">
        <v>251</v>
      </c>
      <c r="P77" s="243">
        <v>0</v>
      </c>
      <c r="Q77" s="243">
        <v>0</v>
      </c>
      <c r="R77" s="243">
        <v>0</v>
      </c>
      <c r="S77" s="249">
        <v>1</v>
      </c>
      <c r="T77" s="243">
        <v>0</v>
      </c>
      <c r="U77" s="243">
        <v>0</v>
      </c>
      <c r="V77" s="242" t="s">
        <v>223</v>
      </c>
      <c r="W77" s="243">
        <v>0</v>
      </c>
      <c r="X77" s="243">
        <v>0</v>
      </c>
      <c r="Y77" s="243">
        <v>0</v>
      </c>
      <c r="Z77" s="249">
        <v>1</v>
      </c>
      <c r="AA77" s="243">
        <v>0</v>
      </c>
      <c r="AB77" s="243">
        <v>0</v>
      </c>
      <c r="AC77" s="242" t="s">
        <v>265</v>
      </c>
      <c r="AD77" s="243">
        <v>0</v>
      </c>
      <c r="AE77" s="243">
        <v>0</v>
      </c>
      <c r="AF77" s="243">
        <v>0</v>
      </c>
      <c r="AG77" s="249">
        <v>1</v>
      </c>
      <c r="AH77" s="243">
        <v>0</v>
      </c>
      <c r="AI77" s="243">
        <v>0</v>
      </c>
    </row>
    <row r="78" spans="1:35" x14ac:dyDescent="0.25">
      <c r="A78" s="242" t="s">
        <v>347</v>
      </c>
      <c r="B78" s="243">
        <v>0</v>
      </c>
      <c r="C78" s="243">
        <v>0</v>
      </c>
      <c r="D78" s="243">
        <v>0</v>
      </c>
      <c r="E78" s="249">
        <v>1</v>
      </c>
      <c r="F78" s="243">
        <v>0</v>
      </c>
      <c r="G78" s="243">
        <v>0</v>
      </c>
      <c r="H78" s="242" t="s">
        <v>262</v>
      </c>
      <c r="I78" s="243">
        <v>0</v>
      </c>
      <c r="J78" s="243">
        <v>0</v>
      </c>
      <c r="K78" s="243">
        <v>0</v>
      </c>
      <c r="L78" s="249">
        <v>1</v>
      </c>
      <c r="M78" s="243">
        <v>0</v>
      </c>
      <c r="N78" s="243">
        <v>0</v>
      </c>
      <c r="O78" s="242" t="s">
        <v>272</v>
      </c>
      <c r="P78" s="243">
        <v>0</v>
      </c>
      <c r="Q78" s="243">
        <v>0</v>
      </c>
      <c r="R78" s="243">
        <v>0</v>
      </c>
      <c r="S78" s="249">
        <v>1</v>
      </c>
      <c r="T78" s="243">
        <v>0</v>
      </c>
      <c r="U78" s="243">
        <v>0</v>
      </c>
      <c r="V78" s="242" t="s">
        <v>284</v>
      </c>
      <c r="W78" s="243">
        <v>0</v>
      </c>
      <c r="X78" s="243">
        <v>0</v>
      </c>
      <c r="Y78" s="243">
        <v>0</v>
      </c>
      <c r="Z78" s="249">
        <v>1</v>
      </c>
      <c r="AA78" s="243">
        <v>0</v>
      </c>
      <c r="AB78" s="243">
        <v>0</v>
      </c>
      <c r="AC78" s="242" t="s">
        <v>245</v>
      </c>
      <c r="AD78" s="243">
        <v>0</v>
      </c>
      <c r="AE78" s="243">
        <v>0</v>
      </c>
      <c r="AF78" s="243">
        <v>0</v>
      </c>
      <c r="AG78" s="249">
        <v>1</v>
      </c>
      <c r="AH78" s="243">
        <v>0</v>
      </c>
      <c r="AI78" s="243">
        <v>0</v>
      </c>
    </row>
    <row r="79" spans="1:35" x14ac:dyDescent="0.25">
      <c r="A79" s="242" t="s">
        <v>284</v>
      </c>
      <c r="B79" s="243">
        <v>0</v>
      </c>
      <c r="C79" s="243">
        <v>0</v>
      </c>
      <c r="D79" s="243">
        <v>0</v>
      </c>
      <c r="E79" s="249">
        <v>1</v>
      </c>
      <c r="F79" s="243">
        <v>0</v>
      </c>
      <c r="G79" s="243">
        <v>0</v>
      </c>
      <c r="H79" s="242" t="s">
        <v>347</v>
      </c>
      <c r="I79" s="243">
        <v>0</v>
      </c>
      <c r="J79" s="243">
        <v>0</v>
      </c>
      <c r="K79" s="243">
        <v>0</v>
      </c>
      <c r="L79" s="249">
        <v>1</v>
      </c>
      <c r="M79" s="243">
        <v>0</v>
      </c>
      <c r="N79" s="243">
        <v>0</v>
      </c>
      <c r="O79" s="242" t="s">
        <v>345</v>
      </c>
      <c r="P79" s="243">
        <v>0</v>
      </c>
      <c r="Q79" s="243">
        <v>0</v>
      </c>
      <c r="R79" s="243">
        <v>0</v>
      </c>
      <c r="S79" s="249">
        <v>1</v>
      </c>
      <c r="T79" s="243">
        <v>0</v>
      </c>
      <c r="U79" s="243">
        <v>0</v>
      </c>
      <c r="V79" s="242" t="s">
        <v>316</v>
      </c>
      <c r="W79" s="243">
        <v>0</v>
      </c>
      <c r="X79" s="243">
        <v>0</v>
      </c>
      <c r="Y79" s="243">
        <v>0</v>
      </c>
      <c r="Z79" s="249">
        <v>1</v>
      </c>
      <c r="AA79" s="243">
        <v>0</v>
      </c>
      <c r="AB79" s="243">
        <v>0</v>
      </c>
      <c r="AC79" s="242" t="s">
        <v>259</v>
      </c>
      <c r="AD79" s="243">
        <v>0</v>
      </c>
      <c r="AE79" s="243">
        <v>0</v>
      </c>
      <c r="AF79" s="243">
        <v>0</v>
      </c>
      <c r="AG79" s="249">
        <v>1</v>
      </c>
      <c r="AH79" s="243">
        <v>0</v>
      </c>
      <c r="AI79" s="243">
        <v>0</v>
      </c>
    </row>
    <row r="80" spans="1:35" x14ac:dyDescent="0.25">
      <c r="A80" s="242" t="s">
        <v>316</v>
      </c>
      <c r="B80" s="243">
        <v>0</v>
      </c>
      <c r="C80" s="243">
        <v>0</v>
      </c>
      <c r="D80" s="243">
        <v>0</v>
      </c>
      <c r="E80" s="249">
        <v>1</v>
      </c>
      <c r="F80" s="243">
        <v>0</v>
      </c>
      <c r="G80" s="243">
        <v>0</v>
      </c>
      <c r="H80" s="242" t="s">
        <v>223</v>
      </c>
      <c r="I80" s="243">
        <v>0</v>
      </c>
      <c r="J80" s="243">
        <v>0</v>
      </c>
      <c r="K80" s="243">
        <v>0</v>
      </c>
      <c r="L80" s="249">
        <v>1</v>
      </c>
      <c r="M80" s="243">
        <v>0</v>
      </c>
      <c r="N80" s="243">
        <v>0</v>
      </c>
      <c r="O80" s="242" t="s">
        <v>334</v>
      </c>
      <c r="P80" s="243">
        <v>0</v>
      </c>
      <c r="Q80" s="243">
        <v>0</v>
      </c>
      <c r="R80" s="243">
        <v>0</v>
      </c>
      <c r="S80" s="249">
        <v>1</v>
      </c>
      <c r="T80" s="243">
        <v>0</v>
      </c>
      <c r="U80" s="243">
        <v>0</v>
      </c>
      <c r="V80" s="242" t="s">
        <v>270</v>
      </c>
      <c r="W80" s="243">
        <v>0</v>
      </c>
      <c r="X80" s="243">
        <v>0</v>
      </c>
      <c r="Y80" s="243">
        <v>0</v>
      </c>
      <c r="Z80" s="249">
        <v>1</v>
      </c>
      <c r="AA80" s="243">
        <v>0</v>
      </c>
      <c r="AB80" s="243">
        <v>0</v>
      </c>
      <c r="AC80" s="242" t="s">
        <v>239</v>
      </c>
      <c r="AD80" s="243">
        <v>0</v>
      </c>
      <c r="AE80" s="243">
        <v>0</v>
      </c>
      <c r="AF80" s="243">
        <v>0</v>
      </c>
      <c r="AG80" s="249">
        <v>1</v>
      </c>
      <c r="AH80" s="243">
        <v>0</v>
      </c>
      <c r="AI80" s="243">
        <v>0</v>
      </c>
    </row>
    <row r="81" spans="1:35" x14ac:dyDescent="0.25">
      <c r="A81" s="242" t="s">
        <v>270</v>
      </c>
      <c r="B81" s="243">
        <v>0</v>
      </c>
      <c r="C81" s="243">
        <v>0</v>
      </c>
      <c r="D81" s="243">
        <v>0</v>
      </c>
      <c r="E81" s="249">
        <v>1</v>
      </c>
      <c r="F81" s="243">
        <v>0</v>
      </c>
      <c r="G81" s="243">
        <v>0</v>
      </c>
      <c r="H81" s="242" t="s">
        <v>218</v>
      </c>
      <c r="I81" s="243">
        <v>0</v>
      </c>
      <c r="J81" s="243">
        <v>0</v>
      </c>
      <c r="K81" s="243">
        <v>0</v>
      </c>
      <c r="L81" s="249">
        <v>1</v>
      </c>
      <c r="M81" s="243">
        <v>0</v>
      </c>
      <c r="N81" s="243">
        <v>0</v>
      </c>
      <c r="O81" s="242" t="s">
        <v>305</v>
      </c>
      <c r="P81" s="243">
        <v>0</v>
      </c>
      <c r="Q81" s="243">
        <v>0</v>
      </c>
      <c r="R81" s="243">
        <v>0</v>
      </c>
      <c r="S81" s="249">
        <v>1</v>
      </c>
      <c r="T81" s="243">
        <v>0</v>
      </c>
      <c r="U81" s="243">
        <v>0</v>
      </c>
      <c r="V81" s="242" t="s">
        <v>246</v>
      </c>
      <c r="W81" s="243">
        <v>0</v>
      </c>
      <c r="X81" s="243">
        <v>0</v>
      </c>
      <c r="Y81" s="243">
        <v>0</v>
      </c>
      <c r="Z81" s="249">
        <v>1</v>
      </c>
      <c r="AA81" s="243">
        <v>0</v>
      </c>
      <c r="AB81" s="243">
        <v>0</v>
      </c>
      <c r="AC81" s="242" t="s">
        <v>281</v>
      </c>
      <c r="AD81" s="243">
        <v>0</v>
      </c>
      <c r="AE81" s="243">
        <v>0</v>
      </c>
      <c r="AF81" s="243">
        <v>0</v>
      </c>
      <c r="AG81" s="249">
        <v>1</v>
      </c>
      <c r="AH81" s="243">
        <v>0</v>
      </c>
      <c r="AI81" s="243">
        <v>0</v>
      </c>
    </row>
    <row r="82" spans="1:35" x14ac:dyDescent="0.25">
      <c r="A82" s="242" t="s">
        <v>246</v>
      </c>
      <c r="B82" s="243">
        <v>0</v>
      </c>
      <c r="C82" s="243">
        <v>0</v>
      </c>
      <c r="D82" s="243">
        <v>0</v>
      </c>
      <c r="E82" s="249">
        <v>1</v>
      </c>
      <c r="F82" s="243">
        <v>0</v>
      </c>
      <c r="G82" s="243">
        <v>0</v>
      </c>
      <c r="H82" s="242" t="s">
        <v>224</v>
      </c>
      <c r="I82" s="243">
        <v>0</v>
      </c>
      <c r="J82" s="243">
        <v>0</v>
      </c>
      <c r="K82" s="243">
        <v>0</v>
      </c>
      <c r="L82" s="249">
        <v>1</v>
      </c>
      <c r="M82" s="243">
        <v>0</v>
      </c>
      <c r="N82" s="243">
        <v>0</v>
      </c>
      <c r="O82" s="242" t="s">
        <v>290</v>
      </c>
      <c r="P82" s="243">
        <v>0</v>
      </c>
      <c r="Q82" s="243">
        <v>0</v>
      </c>
      <c r="R82" s="243">
        <v>0</v>
      </c>
      <c r="S82" s="249">
        <v>1</v>
      </c>
      <c r="T82" s="243">
        <v>0</v>
      </c>
      <c r="U82" s="243">
        <v>0</v>
      </c>
      <c r="V82" s="242" t="s">
        <v>252</v>
      </c>
      <c r="W82" s="243">
        <v>0</v>
      </c>
      <c r="X82" s="243">
        <v>0</v>
      </c>
      <c r="Y82" s="243">
        <v>0</v>
      </c>
      <c r="Z82" s="249">
        <v>1</v>
      </c>
      <c r="AA82" s="243">
        <v>0</v>
      </c>
      <c r="AB82" s="243">
        <v>0</v>
      </c>
      <c r="AC82" s="242" t="s">
        <v>307</v>
      </c>
      <c r="AD82" s="243">
        <v>0</v>
      </c>
      <c r="AE82" s="243">
        <v>0</v>
      </c>
      <c r="AF82" s="243">
        <v>0</v>
      </c>
      <c r="AG82" s="249">
        <v>1</v>
      </c>
      <c r="AH82" s="243">
        <v>0</v>
      </c>
      <c r="AI82" s="243">
        <v>0</v>
      </c>
    </row>
    <row r="83" spans="1:35" x14ac:dyDescent="0.25">
      <c r="A83" s="242" t="s">
        <v>252</v>
      </c>
      <c r="B83" s="243">
        <v>0</v>
      </c>
      <c r="C83" s="243">
        <v>0</v>
      </c>
      <c r="D83" s="243">
        <v>0</v>
      </c>
      <c r="E83" s="249">
        <v>1</v>
      </c>
      <c r="F83" s="243">
        <v>0</v>
      </c>
      <c r="G83" s="243">
        <v>0</v>
      </c>
      <c r="H83" s="242" t="s">
        <v>234</v>
      </c>
      <c r="I83" s="243">
        <v>0</v>
      </c>
      <c r="J83" s="243">
        <v>0</v>
      </c>
      <c r="K83" s="243">
        <v>0</v>
      </c>
      <c r="L83" s="249">
        <v>1</v>
      </c>
      <c r="M83" s="243">
        <v>0</v>
      </c>
      <c r="N83" s="243">
        <v>0</v>
      </c>
      <c r="O83" s="242" t="s">
        <v>262</v>
      </c>
      <c r="P83" s="243">
        <v>0</v>
      </c>
      <c r="Q83" s="243">
        <v>0</v>
      </c>
      <c r="R83" s="243">
        <v>0</v>
      </c>
      <c r="S83" s="249">
        <v>1</v>
      </c>
      <c r="T83" s="243">
        <v>0</v>
      </c>
      <c r="U83" s="243">
        <v>0</v>
      </c>
      <c r="V83" s="242" t="s">
        <v>283</v>
      </c>
      <c r="W83" s="243">
        <v>0</v>
      </c>
      <c r="X83" s="243">
        <v>0</v>
      </c>
      <c r="Y83" s="243">
        <v>0</v>
      </c>
      <c r="Z83" s="249">
        <v>1</v>
      </c>
      <c r="AA83" s="243">
        <v>0</v>
      </c>
      <c r="AB83" s="243">
        <v>0</v>
      </c>
      <c r="AC83" s="242" t="s">
        <v>343</v>
      </c>
      <c r="AD83" s="243">
        <v>0</v>
      </c>
      <c r="AE83" s="243">
        <v>0</v>
      </c>
      <c r="AF83" s="243">
        <v>0</v>
      </c>
      <c r="AG83" s="249">
        <v>1</v>
      </c>
      <c r="AH83" s="243">
        <v>0</v>
      </c>
      <c r="AI83" s="243">
        <v>0</v>
      </c>
    </row>
    <row r="84" spans="1:35" x14ac:dyDescent="0.25">
      <c r="A84" s="242" t="s">
        <v>283</v>
      </c>
      <c r="B84" s="243">
        <v>0</v>
      </c>
      <c r="C84" s="243">
        <v>0</v>
      </c>
      <c r="D84" s="243">
        <v>0</v>
      </c>
      <c r="E84" s="249">
        <v>1</v>
      </c>
      <c r="F84" s="243">
        <v>0</v>
      </c>
      <c r="G84" s="243">
        <v>0</v>
      </c>
      <c r="H84" s="242" t="s">
        <v>284</v>
      </c>
      <c r="I84" s="243">
        <v>0</v>
      </c>
      <c r="J84" s="243">
        <v>0</v>
      </c>
      <c r="K84" s="243">
        <v>0</v>
      </c>
      <c r="L84" s="249">
        <v>1</v>
      </c>
      <c r="M84" s="243">
        <v>0</v>
      </c>
      <c r="N84" s="243">
        <v>0</v>
      </c>
      <c r="O84" s="242" t="s">
        <v>347</v>
      </c>
      <c r="P84" s="243">
        <v>0</v>
      </c>
      <c r="Q84" s="243">
        <v>0</v>
      </c>
      <c r="R84" s="243">
        <v>0</v>
      </c>
      <c r="S84" s="249">
        <v>1</v>
      </c>
      <c r="T84" s="243">
        <v>0</v>
      </c>
      <c r="U84" s="243">
        <v>0</v>
      </c>
      <c r="V84" s="242" t="s">
        <v>231</v>
      </c>
      <c r="W84" s="243">
        <v>0</v>
      </c>
      <c r="X84" s="243">
        <v>0</v>
      </c>
      <c r="Y84" s="243">
        <v>0</v>
      </c>
      <c r="Z84" s="249">
        <v>1</v>
      </c>
      <c r="AA84" s="243">
        <v>0</v>
      </c>
      <c r="AB84" s="243">
        <v>0</v>
      </c>
      <c r="AC84" s="242" t="s">
        <v>344</v>
      </c>
      <c r="AD84" s="243">
        <v>0</v>
      </c>
      <c r="AE84" s="243">
        <v>0</v>
      </c>
      <c r="AF84" s="243">
        <v>0</v>
      </c>
      <c r="AG84" s="249">
        <v>1</v>
      </c>
      <c r="AH84" s="243">
        <v>0</v>
      </c>
      <c r="AI84" s="243">
        <v>0</v>
      </c>
    </row>
    <row r="85" spans="1:35" x14ac:dyDescent="0.25">
      <c r="A85" s="242" t="s">
        <v>274</v>
      </c>
      <c r="B85" s="243">
        <v>0</v>
      </c>
      <c r="C85" s="243">
        <v>0</v>
      </c>
      <c r="D85" s="243">
        <v>0</v>
      </c>
      <c r="E85" s="249">
        <v>1</v>
      </c>
      <c r="F85" s="243">
        <v>0</v>
      </c>
      <c r="G85" s="243">
        <v>0</v>
      </c>
      <c r="H85" s="242" t="s">
        <v>316</v>
      </c>
      <c r="I85" s="243">
        <v>0</v>
      </c>
      <c r="J85" s="243">
        <v>0</v>
      </c>
      <c r="K85" s="243">
        <v>0</v>
      </c>
      <c r="L85" s="249">
        <v>1</v>
      </c>
      <c r="M85" s="243">
        <v>0</v>
      </c>
      <c r="N85" s="243">
        <v>0</v>
      </c>
      <c r="O85" s="242" t="s">
        <v>223</v>
      </c>
      <c r="P85" s="243">
        <v>0</v>
      </c>
      <c r="Q85" s="243">
        <v>0</v>
      </c>
      <c r="R85" s="243">
        <v>0</v>
      </c>
      <c r="S85" s="249">
        <v>1</v>
      </c>
      <c r="T85" s="243">
        <v>0</v>
      </c>
      <c r="U85" s="243">
        <v>0</v>
      </c>
      <c r="V85" s="242" t="s">
        <v>274</v>
      </c>
      <c r="W85" s="243">
        <v>0</v>
      </c>
      <c r="X85" s="243">
        <v>0</v>
      </c>
      <c r="Y85" s="243">
        <v>0</v>
      </c>
      <c r="Z85" s="249">
        <v>1</v>
      </c>
      <c r="AA85" s="243">
        <v>0</v>
      </c>
      <c r="AB85" s="243">
        <v>0</v>
      </c>
      <c r="AC85" s="242" t="s">
        <v>251</v>
      </c>
      <c r="AD85" s="243">
        <v>0</v>
      </c>
      <c r="AE85" s="243">
        <v>0</v>
      </c>
      <c r="AF85" s="243">
        <v>0</v>
      </c>
      <c r="AG85" s="249">
        <v>1</v>
      </c>
      <c r="AH85" s="243">
        <v>0</v>
      </c>
      <c r="AI85" s="243">
        <v>0</v>
      </c>
    </row>
    <row r="86" spans="1:35" x14ac:dyDescent="0.25">
      <c r="A86" s="242" t="s">
        <v>219</v>
      </c>
      <c r="B86" s="243">
        <v>0</v>
      </c>
      <c r="C86" s="243">
        <v>0</v>
      </c>
      <c r="D86" s="243">
        <v>0</v>
      </c>
      <c r="E86" s="249">
        <v>1</v>
      </c>
      <c r="F86" s="243">
        <v>0</v>
      </c>
      <c r="G86" s="243">
        <v>0</v>
      </c>
      <c r="H86" s="242" t="s">
        <v>270</v>
      </c>
      <c r="I86" s="243">
        <v>0</v>
      </c>
      <c r="J86" s="243">
        <v>0</v>
      </c>
      <c r="K86" s="243">
        <v>0</v>
      </c>
      <c r="L86" s="249">
        <v>1</v>
      </c>
      <c r="M86" s="243">
        <v>0</v>
      </c>
      <c r="N86" s="243">
        <v>0</v>
      </c>
      <c r="O86" s="242" t="s">
        <v>218</v>
      </c>
      <c r="P86" s="243">
        <v>0</v>
      </c>
      <c r="Q86" s="243">
        <v>0</v>
      </c>
      <c r="R86" s="243">
        <v>0</v>
      </c>
      <c r="S86" s="249">
        <v>1</v>
      </c>
      <c r="T86" s="243">
        <v>0</v>
      </c>
      <c r="U86" s="243">
        <v>0</v>
      </c>
      <c r="V86" s="242" t="s">
        <v>219</v>
      </c>
      <c r="W86" s="243">
        <v>0</v>
      </c>
      <c r="X86" s="243">
        <v>0</v>
      </c>
      <c r="Y86" s="243">
        <v>0</v>
      </c>
      <c r="Z86" s="249">
        <v>1</v>
      </c>
      <c r="AA86" s="243">
        <v>0</v>
      </c>
      <c r="AB86" s="243">
        <v>0</v>
      </c>
      <c r="AC86" s="242" t="s">
        <v>272</v>
      </c>
      <c r="AD86" s="243">
        <v>0</v>
      </c>
      <c r="AE86" s="243">
        <v>0</v>
      </c>
      <c r="AF86" s="243">
        <v>0</v>
      </c>
      <c r="AG86" s="249">
        <v>1</v>
      </c>
      <c r="AH86" s="243">
        <v>0</v>
      </c>
      <c r="AI86" s="243">
        <v>0</v>
      </c>
    </row>
    <row r="87" spans="1:35" x14ac:dyDescent="0.25">
      <c r="A87" s="242" t="s">
        <v>331</v>
      </c>
      <c r="B87" s="243">
        <v>0</v>
      </c>
      <c r="C87" s="243">
        <v>0</v>
      </c>
      <c r="D87" s="243">
        <v>0</v>
      </c>
      <c r="E87" s="249">
        <v>1</v>
      </c>
      <c r="F87" s="243">
        <v>0</v>
      </c>
      <c r="G87" s="243">
        <v>0</v>
      </c>
      <c r="H87" s="242" t="s">
        <v>283</v>
      </c>
      <c r="I87" s="243">
        <v>0</v>
      </c>
      <c r="J87" s="243">
        <v>0</v>
      </c>
      <c r="K87" s="243">
        <v>0</v>
      </c>
      <c r="L87" s="249">
        <v>1</v>
      </c>
      <c r="M87" s="243">
        <v>0</v>
      </c>
      <c r="N87" s="243">
        <v>0</v>
      </c>
      <c r="O87" s="242" t="s">
        <v>224</v>
      </c>
      <c r="P87" s="243">
        <v>0</v>
      </c>
      <c r="Q87" s="243">
        <v>0</v>
      </c>
      <c r="R87" s="243">
        <v>0</v>
      </c>
      <c r="S87" s="249">
        <v>1</v>
      </c>
      <c r="T87" s="243">
        <v>0</v>
      </c>
      <c r="U87" s="243">
        <v>0</v>
      </c>
      <c r="V87" s="242" t="s">
        <v>331</v>
      </c>
      <c r="W87" s="243">
        <v>0</v>
      </c>
      <c r="X87" s="243">
        <v>0</v>
      </c>
      <c r="Y87" s="243">
        <v>0</v>
      </c>
      <c r="Z87" s="249">
        <v>1</v>
      </c>
      <c r="AA87" s="243">
        <v>0</v>
      </c>
      <c r="AB87" s="243">
        <v>0</v>
      </c>
      <c r="AC87" s="242" t="s">
        <v>345</v>
      </c>
      <c r="AD87" s="243">
        <v>0</v>
      </c>
      <c r="AE87" s="243">
        <v>0</v>
      </c>
      <c r="AF87" s="243">
        <v>0</v>
      </c>
      <c r="AG87" s="249">
        <v>1</v>
      </c>
      <c r="AH87" s="243">
        <v>0</v>
      </c>
      <c r="AI87" s="243">
        <v>0</v>
      </c>
    </row>
    <row r="88" spans="1:35" x14ac:dyDescent="0.25">
      <c r="A88" s="242" t="s">
        <v>332</v>
      </c>
      <c r="B88" s="243">
        <v>0</v>
      </c>
      <c r="C88" s="243">
        <v>0</v>
      </c>
      <c r="D88" s="243">
        <v>0</v>
      </c>
      <c r="E88" s="249">
        <v>1</v>
      </c>
      <c r="F88" s="243">
        <v>0</v>
      </c>
      <c r="G88" s="243">
        <v>0</v>
      </c>
      <c r="H88" s="242" t="s">
        <v>231</v>
      </c>
      <c r="I88" s="243">
        <v>0</v>
      </c>
      <c r="J88" s="243">
        <v>0</v>
      </c>
      <c r="K88" s="243">
        <v>0</v>
      </c>
      <c r="L88" s="249">
        <v>1</v>
      </c>
      <c r="M88" s="243">
        <v>0</v>
      </c>
      <c r="N88" s="243">
        <v>0</v>
      </c>
      <c r="O88" s="242" t="s">
        <v>234</v>
      </c>
      <c r="P88" s="243">
        <v>0</v>
      </c>
      <c r="Q88" s="243">
        <v>0</v>
      </c>
      <c r="R88" s="243">
        <v>0</v>
      </c>
      <c r="S88" s="249">
        <v>1</v>
      </c>
      <c r="T88" s="243">
        <v>0</v>
      </c>
      <c r="U88" s="243">
        <v>0</v>
      </c>
      <c r="V88" s="242" t="s">
        <v>332</v>
      </c>
      <c r="W88" s="243">
        <v>0</v>
      </c>
      <c r="X88" s="243">
        <v>0</v>
      </c>
      <c r="Y88" s="243">
        <v>0</v>
      </c>
      <c r="Z88" s="249">
        <v>1</v>
      </c>
      <c r="AA88" s="243">
        <v>0</v>
      </c>
      <c r="AB88" s="243">
        <v>0</v>
      </c>
      <c r="AC88" s="242" t="s">
        <v>290</v>
      </c>
      <c r="AD88" s="243">
        <v>0</v>
      </c>
      <c r="AE88" s="243">
        <v>0</v>
      </c>
      <c r="AF88" s="243">
        <v>0</v>
      </c>
      <c r="AG88" s="249">
        <v>1</v>
      </c>
      <c r="AH88" s="243">
        <v>0</v>
      </c>
      <c r="AI88" s="243">
        <v>0</v>
      </c>
    </row>
    <row r="89" spans="1:35" ht="25" x14ac:dyDescent="0.25">
      <c r="A89" s="242" t="s">
        <v>348</v>
      </c>
      <c r="B89" s="243">
        <v>0</v>
      </c>
      <c r="C89" s="243">
        <v>0</v>
      </c>
      <c r="D89" s="243">
        <v>0</v>
      </c>
      <c r="E89" s="249">
        <v>1</v>
      </c>
      <c r="F89" s="243">
        <v>0</v>
      </c>
      <c r="G89" s="243">
        <v>0</v>
      </c>
      <c r="H89" s="242" t="s">
        <v>274</v>
      </c>
      <c r="I89" s="243">
        <v>0</v>
      </c>
      <c r="J89" s="243">
        <v>0</v>
      </c>
      <c r="K89" s="243">
        <v>0</v>
      </c>
      <c r="L89" s="249">
        <v>1</v>
      </c>
      <c r="M89" s="243">
        <v>0</v>
      </c>
      <c r="N89" s="243">
        <v>0</v>
      </c>
      <c r="O89" s="242" t="s">
        <v>284</v>
      </c>
      <c r="P89" s="243">
        <v>0</v>
      </c>
      <c r="Q89" s="243">
        <v>0</v>
      </c>
      <c r="R89" s="243">
        <v>0</v>
      </c>
      <c r="S89" s="249">
        <v>1</v>
      </c>
      <c r="T89" s="243">
        <v>0</v>
      </c>
      <c r="U89" s="243">
        <v>0</v>
      </c>
      <c r="V89" s="242" t="s">
        <v>348</v>
      </c>
      <c r="W89" s="243">
        <v>0</v>
      </c>
      <c r="X89" s="243">
        <v>0</v>
      </c>
      <c r="Y89" s="243">
        <v>0</v>
      </c>
      <c r="Z89" s="249">
        <v>1</v>
      </c>
      <c r="AA89" s="243">
        <v>0</v>
      </c>
      <c r="AB89" s="243">
        <v>0</v>
      </c>
      <c r="AC89" s="242" t="s">
        <v>262</v>
      </c>
      <c r="AD89" s="243">
        <v>0</v>
      </c>
      <c r="AE89" s="243">
        <v>0</v>
      </c>
      <c r="AF89" s="243">
        <v>0</v>
      </c>
      <c r="AG89" s="249">
        <v>1</v>
      </c>
      <c r="AH89" s="243">
        <v>0</v>
      </c>
      <c r="AI89" s="243">
        <v>0</v>
      </c>
    </row>
    <row r="90" spans="1:35" x14ac:dyDescent="0.25">
      <c r="A90" s="242" t="s">
        <v>349</v>
      </c>
      <c r="B90" s="243">
        <v>0</v>
      </c>
      <c r="C90" s="243">
        <v>0</v>
      </c>
      <c r="D90" s="243">
        <v>0</v>
      </c>
      <c r="E90" s="249">
        <v>1</v>
      </c>
      <c r="F90" s="243">
        <v>0</v>
      </c>
      <c r="G90" s="243">
        <v>0</v>
      </c>
      <c r="H90" s="242" t="s">
        <v>331</v>
      </c>
      <c r="I90" s="243">
        <v>0</v>
      </c>
      <c r="J90" s="243">
        <v>0</v>
      </c>
      <c r="K90" s="243">
        <v>0</v>
      </c>
      <c r="L90" s="249">
        <v>1</v>
      </c>
      <c r="M90" s="243">
        <v>0</v>
      </c>
      <c r="N90" s="243">
        <v>0</v>
      </c>
      <c r="O90" s="242" t="s">
        <v>316</v>
      </c>
      <c r="P90" s="243">
        <v>0</v>
      </c>
      <c r="Q90" s="243">
        <v>0</v>
      </c>
      <c r="R90" s="243">
        <v>0</v>
      </c>
      <c r="S90" s="249">
        <v>1</v>
      </c>
      <c r="T90" s="243">
        <v>0</v>
      </c>
      <c r="U90" s="243">
        <v>0</v>
      </c>
      <c r="V90" s="242" t="s">
        <v>349</v>
      </c>
      <c r="W90" s="243">
        <v>0</v>
      </c>
      <c r="X90" s="243">
        <v>0</v>
      </c>
      <c r="Y90" s="243">
        <v>0</v>
      </c>
      <c r="Z90" s="249">
        <v>1</v>
      </c>
      <c r="AA90" s="243">
        <v>0</v>
      </c>
      <c r="AB90" s="243">
        <v>0</v>
      </c>
      <c r="AC90" s="242" t="s">
        <v>347</v>
      </c>
      <c r="AD90" s="243">
        <v>0</v>
      </c>
      <c r="AE90" s="243">
        <v>0</v>
      </c>
      <c r="AF90" s="243">
        <v>0</v>
      </c>
      <c r="AG90" s="249">
        <v>1</v>
      </c>
      <c r="AH90" s="243">
        <v>0</v>
      </c>
      <c r="AI90" s="243">
        <v>0</v>
      </c>
    </row>
    <row r="91" spans="1:35" x14ac:dyDescent="0.25">
      <c r="A91" s="242" t="s">
        <v>228</v>
      </c>
      <c r="B91" s="243">
        <v>0</v>
      </c>
      <c r="C91" s="243">
        <v>0</v>
      </c>
      <c r="D91" s="243">
        <v>0</v>
      </c>
      <c r="E91" s="249">
        <v>1</v>
      </c>
      <c r="F91" s="243">
        <v>0</v>
      </c>
      <c r="G91" s="243">
        <v>0</v>
      </c>
      <c r="H91" s="242" t="s">
        <v>332</v>
      </c>
      <c r="I91" s="243">
        <v>0</v>
      </c>
      <c r="J91" s="243">
        <v>0</v>
      </c>
      <c r="K91" s="243">
        <v>0</v>
      </c>
      <c r="L91" s="249">
        <v>1</v>
      </c>
      <c r="M91" s="243">
        <v>0</v>
      </c>
      <c r="N91" s="243">
        <v>0</v>
      </c>
      <c r="O91" s="242" t="s">
        <v>270</v>
      </c>
      <c r="P91" s="243">
        <v>0</v>
      </c>
      <c r="Q91" s="243">
        <v>0</v>
      </c>
      <c r="R91" s="243">
        <v>0</v>
      </c>
      <c r="S91" s="249">
        <v>1</v>
      </c>
      <c r="T91" s="243">
        <v>0</v>
      </c>
      <c r="U91" s="243">
        <v>0</v>
      </c>
      <c r="V91" s="242" t="s">
        <v>228</v>
      </c>
      <c r="W91" s="243">
        <v>0</v>
      </c>
      <c r="X91" s="243">
        <v>0</v>
      </c>
      <c r="Y91" s="243">
        <v>0</v>
      </c>
      <c r="Z91" s="249">
        <v>1</v>
      </c>
      <c r="AA91" s="243">
        <v>0</v>
      </c>
      <c r="AB91" s="243">
        <v>0</v>
      </c>
      <c r="AC91" s="242" t="s">
        <v>270</v>
      </c>
      <c r="AD91" s="243">
        <v>0</v>
      </c>
      <c r="AE91" s="243">
        <v>0</v>
      </c>
      <c r="AF91" s="243">
        <v>0</v>
      </c>
      <c r="AG91" s="249">
        <v>1</v>
      </c>
      <c r="AH91" s="243">
        <v>0</v>
      </c>
      <c r="AI91" s="243">
        <v>0</v>
      </c>
    </row>
    <row r="92" spans="1:35" ht="25" x14ac:dyDescent="0.25">
      <c r="A92" s="242" t="s">
        <v>350</v>
      </c>
      <c r="B92" s="243">
        <v>0</v>
      </c>
      <c r="C92" s="243">
        <v>0</v>
      </c>
      <c r="D92" s="243">
        <v>0</v>
      </c>
      <c r="E92" s="249">
        <v>1</v>
      </c>
      <c r="F92" s="243">
        <v>0</v>
      </c>
      <c r="G92" s="243">
        <v>0</v>
      </c>
      <c r="H92" s="242" t="s">
        <v>348</v>
      </c>
      <c r="I92" s="243">
        <v>0</v>
      </c>
      <c r="J92" s="243">
        <v>0</v>
      </c>
      <c r="K92" s="243">
        <v>0</v>
      </c>
      <c r="L92" s="249">
        <v>1</v>
      </c>
      <c r="M92" s="243">
        <v>0</v>
      </c>
      <c r="N92" s="243">
        <v>0</v>
      </c>
      <c r="O92" s="242" t="s">
        <v>231</v>
      </c>
      <c r="P92" s="243">
        <v>0</v>
      </c>
      <c r="Q92" s="243">
        <v>0</v>
      </c>
      <c r="R92" s="243">
        <v>0</v>
      </c>
      <c r="S92" s="249">
        <v>1</v>
      </c>
      <c r="T92" s="243">
        <v>0</v>
      </c>
      <c r="U92" s="243">
        <v>0</v>
      </c>
      <c r="V92" s="242" t="s">
        <v>350</v>
      </c>
      <c r="W92" s="243">
        <v>0</v>
      </c>
      <c r="X92" s="243">
        <v>0</v>
      </c>
      <c r="Y92" s="243">
        <v>0</v>
      </c>
      <c r="Z92" s="249">
        <v>1</v>
      </c>
      <c r="AA92" s="243">
        <v>0</v>
      </c>
      <c r="AB92" s="243">
        <v>0</v>
      </c>
      <c r="AC92" s="242" t="s">
        <v>283</v>
      </c>
      <c r="AD92" s="243">
        <v>0</v>
      </c>
      <c r="AE92" s="243">
        <v>0</v>
      </c>
      <c r="AF92" s="243">
        <v>0</v>
      </c>
      <c r="AG92" s="249">
        <v>1</v>
      </c>
      <c r="AH92" s="243">
        <v>0</v>
      </c>
      <c r="AI92" s="243">
        <v>0</v>
      </c>
    </row>
    <row r="93" spans="1:35" x14ac:dyDescent="0.25">
      <c r="A93" s="242" t="s">
        <v>256</v>
      </c>
      <c r="B93" s="243">
        <v>0</v>
      </c>
      <c r="C93" s="243">
        <v>0</v>
      </c>
      <c r="D93" s="243">
        <v>0</v>
      </c>
      <c r="E93" s="249">
        <v>1</v>
      </c>
      <c r="F93" s="243">
        <v>0</v>
      </c>
      <c r="G93" s="243">
        <v>0</v>
      </c>
      <c r="H93" s="242" t="s">
        <v>349</v>
      </c>
      <c r="I93" s="243">
        <v>0</v>
      </c>
      <c r="J93" s="243">
        <v>0</v>
      </c>
      <c r="K93" s="243">
        <v>0</v>
      </c>
      <c r="L93" s="249">
        <v>1</v>
      </c>
      <c r="M93" s="243">
        <v>0</v>
      </c>
      <c r="N93" s="243">
        <v>0</v>
      </c>
      <c r="O93" s="242" t="s">
        <v>274</v>
      </c>
      <c r="P93" s="243">
        <v>0</v>
      </c>
      <c r="Q93" s="243">
        <v>0</v>
      </c>
      <c r="R93" s="243">
        <v>0</v>
      </c>
      <c r="S93" s="249">
        <v>1</v>
      </c>
      <c r="T93" s="243">
        <v>0</v>
      </c>
      <c r="U93" s="243">
        <v>0</v>
      </c>
      <c r="V93" s="242" t="s">
        <v>256</v>
      </c>
      <c r="W93" s="243">
        <v>0</v>
      </c>
      <c r="X93" s="243">
        <v>0</v>
      </c>
      <c r="Y93" s="243">
        <v>0</v>
      </c>
      <c r="Z93" s="249">
        <v>1</v>
      </c>
      <c r="AA93" s="243">
        <v>0</v>
      </c>
      <c r="AB93" s="243">
        <v>0</v>
      </c>
      <c r="AC93" s="242" t="s">
        <v>231</v>
      </c>
      <c r="AD93" s="243">
        <v>0</v>
      </c>
      <c r="AE93" s="243">
        <v>0</v>
      </c>
      <c r="AF93" s="243">
        <v>0</v>
      </c>
      <c r="AG93" s="249">
        <v>1</v>
      </c>
      <c r="AH93" s="243">
        <v>0</v>
      </c>
      <c r="AI93" s="243">
        <v>0</v>
      </c>
    </row>
    <row r="94" spans="1:35" ht="25" x14ac:dyDescent="0.25">
      <c r="A94" s="242" t="s">
        <v>315</v>
      </c>
      <c r="B94" s="243">
        <v>0</v>
      </c>
      <c r="C94" s="243">
        <v>0</v>
      </c>
      <c r="D94" s="243">
        <v>0</v>
      </c>
      <c r="E94" s="249">
        <v>1</v>
      </c>
      <c r="F94" s="243">
        <v>0</v>
      </c>
      <c r="G94" s="243">
        <v>0</v>
      </c>
      <c r="H94" s="242" t="s">
        <v>228</v>
      </c>
      <c r="I94" s="243">
        <v>0</v>
      </c>
      <c r="J94" s="243">
        <v>0</v>
      </c>
      <c r="K94" s="243">
        <v>0</v>
      </c>
      <c r="L94" s="249">
        <v>1</v>
      </c>
      <c r="M94" s="243">
        <v>0</v>
      </c>
      <c r="N94" s="243">
        <v>0</v>
      </c>
      <c r="O94" s="242" t="s">
        <v>331</v>
      </c>
      <c r="P94" s="243">
        <v>0</v>
      </c>
      <c r="Q94" s="243">
        <v>0</v>
      </c>
      <c r="R94" s="243">
        <v>0</v>
      </c>
      <c r="S94" s="249">
        <v>1</v>
      </c>
      <c r="T94" s="243">
        <v>0</v>
      </c>
      <c r="U94" s="243">
        <v>0</v>
      </c>
      <c r="V94" s="242" t="s">
        <v>315</v>
      </c>
      <c r="W94" s="243">
        <v>0</v>
      </c>
      <c r="X94" s="243">
        <v>0</v>
      </c>
      <c r="Y94" s="243">
        <v>0</v>
      </c>
      <c r="Z94" s="249">
        <v>1</v>
      </c>
      <c r="AA94" s="243">
        <v>0</v>
      </c>
      <c r="AB94" s="243">
        <v>0</v>
      </c>
      <c r="AC94" s="242" t="s">
        <v>348</v>
      </c>
      <c r="AD94" s="243">
        <v>0</v>
      </c>
      <c r="AE94" s="243">
        <v>0</v>
      </c>
      <c r="AF94" s="243">
        <v>0</v>
      </c>
      <c r="AG94" s="249">
        <v>1</v>
      </c>
      <c r="AH94" s="243">
        <v>0</v>
      </c>
      <c r="AI94" s="243">
        <v>0</v>
      </c>
    </row>
    <row r="95" spans="1:35" x14ac:dyDescent="0.25">
      <c r="A95" s="242" t="s">
        <v>235</v>
      </c>
      <c r="B95" s="243">
        <v>0</v>
      </c>
      <c r="C95" s="243">
        <v>0</v>
      </c>
      <c r="D95" s="243">
        <v>0</v>
      </c>
      <c r="E95" s="249">
        <v>1</v>
      </c>
      <c r="F95" s="243">
        <v>0</v>
      </c>
      <c r="G95" s="243">
        <v>0</v>
      </c>
      <c r="H95" s="242" t="s">
        <v>350</v>
      </c>
      <c r="I95" s="243">
        <v>0</v>
      </c>
      <c r="J95" s="243">
        <v>0</v>
      </c>
      <c r="K95" s="243">
        <v>0</v>
      </c>
      <c r="L95" s="249">
        <v>1</v>
      </c>
      <c r="M95" s="243">
        <v>0</v>
      </c>
      <c r="N95" s="243">
        <v>0</v>
      </c>
      <c r="O95" s="242" t="s">
        <v>332</v>
      </c>
      <c r="P95" s="243">
        <v>0</v>
      </c>
      <c r="Q95" s="243">
        <v>0</v>
      </c>
      <c r="R95" s="243">
        <v>0</v>
      </c>
      <c r="S95" s="249">
        <v>1</v>
      </c>
      <c r="T95" s="243">
        <v>0</v>
      </c>
      <c r="U95" s="243">
        <v>0</v>
      </c>
      <c r="V95" s="242" t="s">
        <v>235</v>
      </c>
      <c r="W95" s="243">
        <v>0</v>
      </c>
      <c r="X95" s="243">
        <v>0</v>
      </c>
      <c r="Y95" s="243">
        <v>0</v>
      </c>
      <c r="Z95" s="249">
        <v>1</v>
      </c>
      <c r="AA95" s="243">
        <v>0</v>
      </c>
      <c r="AB95" s="243">
        <v>0</v>
      </c>
      <c r="AC95" s="242" t="s">
        <v>349</v>
      </c>
      <c r="AD95" s="243">
        <v>0</v>
      </c>
      <c r="AE95" s="243">
        <v>0</v>
      </c>
      <c r="AF95" s="243">
        <v>0</v>
      </c>
      <c r="AG95" s="249">
        <v>1</v>
      </c>
      <c r="AH95" s="243">
        <v>0</v>
      </c>
      <c r="AI95" s="243">
        <v>0</v>
      </c>
    </row>
    <row r="96" spans="1:35" ht="25" x14ac:dyDescent="0.25">
      <c r="A96" s="242" t="s">
        <v>323</v>
      </c>
      <c r="B96" s="243">
        <v>0</v>
      </c>
      <c r="C96" s="243">
        <v>0</v>
      </c>
      <c r="D96" s="243">
        <v>0</v>
      </c>
      <c r="E96" s="249">
        <v>1</v>
      </c>
      <c r="F96" s="243">
        <v>0</v>
      </c>
      <c r="G96" s="243">
        <v>0</v>
      </c>
      <c r="H96" s="242" t="s">
        <v>256</v>
      </c>
      <c r="I96" s="243">
        <v>0</v>
      </c>
      <c r="J96" s="243">
        <v>0</v>
      </c>
      <c r="K96" s="243">
        <v>0</v>
      </c>
      <c r="L96" s="249">
        <v>1</v>
      </c>
      <c r="M96" s="243">
        <v>0</v>
      </c>
      <c r="N96" s="243">
        <v>0</v>
      </c>
      <c r="O96" s="242" t="s">
        <v>348</v>
      </c>
      <c r="P96" s="243">
        <v>0</v>
      </c>
      <c r="Q96" s="243">
        <v>0</v>
      </c>
      <c r="R96" s="243">
        <v>0</v>
      </c>
      <c r="S96" s="249">
        <v>1</v>
      </c>
      <c r="T96" s="243">
        <v>0</v>
      </c>
      <c r="U96" s="243">
        <v>0</v>
      </c>
      <c r="V96" s="242" t="s">
        <v>323</v>
      </c>
      <c r="W96" s="243">
        <v>0</v>
      </c>
      <c r="X96" s="243">
        <v>0</v>
      </c>
      <c r="Y96" s="243">
        <v>0</v>
      </c>
      <c r="Z96" s="249">
        <v>1</v>
      </c>
      <c r="AA96" s="243">
        <v>0</v>
      </c>
      <c r="AB96" s="243">
        <v>0</v>
      </c>
      <c r="AC96" s="242" t="s">
        <v>228</v>
      </c>
      <c r="AD96" s="243">
        <v>0</v>
      </c>
      <c r="AE96" s="243">
        <v>0</v>
      </c>
      <c r="AF96" s="243">
        <v>0</v>
      </c>
      <c r="AG96" s="249">
        <v>1</v>
      </c>
      <c r="AH96" s="243">
        <v>0</v>
      </c>
      <c r="AI96" s="243">
        <v>0</v>
      </c>
    </row>
    <row r="97" spans="1:35" x14ac:dyDescent="0.25">
      <c r="A97" s="242" t="s">
        <v>300</v>
      </c>
      <c r="B97" s="243">
        <v>0</v>
      </c>
      <c r="C97" s="243">
        <v>0</v>
      </c>
      <c r="D97" s="243">
        <v>0</v>
      </c>
      <c r="E97" s="249">
        <v>1</v>
      </c>
      <c r="F97" s="243">
        <v>0</v>
      </c>
      <c r="G97" s="243">
        <v>0</v>
      </c>
      <c r="H97" s="242" t="s">
        <v>315</v>
      </c>
      <c r="I97" s="243">
        <v>0</v>
      </c>
      <c r="J97" s="243">
        <v>0</v>
      </c>
      <c r="K97" s="243">
        <v>0</v>
      </c>
      <c r="L97" s="249">
        <v>1</v>
      </c>
      <c r="M97" s="243">
        <v>0</v>
      </c>
      <c r="N97" s="243">
        <v>0</v>
      </c>
      <c r="O97" s="242" t="s">
        <v>349</v>
      </c>
      <c r="P97" s="243">
        <v>0</v>
      </c>
      <c r="Q97" s="243">
        <v>0</v>
      </c>
      <c r="R97" s="243">
        <v>0</v>
      </c>
      <c r="S97" s="249">
        <v>1</v>
      </c>
      <c r="T97" s="243">
        <v>0</v>
      </c>
      <c r="U97" s="243">
        <v>0</v>
      </c>
      <c r="V97" s="242" t="s">
        <v>300</v>
      </c>
      <c r="W97" s="243">
        <v>0</v>
      </c>
      <c r="X97" s="243">
        <v>0</v>
      </c>
      <c r="Y97" s="243">
        <v>0</v>
      </c>
      <c r="Z97" s="249">
        <v>1</v>
      </c>
      <c r="AA97" s="243">
        <v>0</v>
      </c>
      <c r="AB97" s="243">
        <v>0</v>
      </c>
      <c r="AC97" s="242" t="s">
        <v>350</v>
      </c>
      <c r="AD97" s="243">
        <v>0</v>
      </c>
      <c r="AE97" s="243">
        <v>0</v>
      </c>
      <c r="AF97" s="243">
        <v>0</v>
      </c>
      <c r="AG97" s="249">
        <v>1</v>
      </c>
      <c r="AH97" s="243">
        <v>0</v>
      </c>
      <c r="AI97" s="243">
        <v>0</v>
      </c>
    </row>
    <row r="98" spans="1:35" x14ac:dyDescent="0.25">
      <c r="A98" s="242" t="s">
        <v>351</v>
      </c>
      <c r="B98" s="243">
        <v>0</v>
      </c>
      <c r="C98" s="243">
        <v>0</v>
      </c>
      <c r="D98" s="243">
        <v>0</v>
      </c>
      <c r="E98" s="249">
        <v>1</v>
      </c>
      <c r="F98" s="243">
        <v>0</v>
      </c>
      <c r="G98" s="243">
        <v>0</v>
      </c>
      <c r="H98" s="242" t="s">
        <v>235</v>
      </c>
      <c r="I98" s="243">
        <v>0</v>
      </c>
      <c r="J98" s="243">
        <v>0</v>
      </c>
      <c r="K98" s="243">
        <v>0</v>
      </c>
      <c r="L98" s="249">
        <v>1</v>
      </c>
      <c r="M98" s="243">
        <v>0</v>
      </c>
      <c r="N98" s="243">
        <v>0</v>
      </c>
      <c r="O98" s="242" t="s">
        <v>228</v>
      </c>
      <c r="P98" s="243">
        <v>0</v>
      </c>
      <c r="Q98" s="243">
        <v>0</v>
      </c>
      <c r="R98" s="243">
        <v>0</v>
      </c>
      <c r="S98" s="249">
        <v>1</v>
      </c>
      <c r="T98" s="243">
        <v>0</v>
      </c>
      <c r="U98" s="243">
        <v>0</v>
      </c>
      <c r="V98" s="242" t="s">
        <v>351</v>
      </c>
      <c r="W98" s="243">
        <v>0</v>
      </c>
      <c r="X98" s="243">
        <v>0</v>
      </c>
      <c r="Y98" s="243">
        <v>0</v>
      </c>
      <c r="Z98" s="249">
        <v>1</v>
      </c>
      <c r="AA98" s="243">
        <v>0</v>
      </c>
      <c r="AB98" s="243">
        <v>0</v>
      </c>
      <c r="AC98" s="242" t="s">
        <v>256</v>
      </c>
      <c r="AD98" s="243">
        <v>0</v>
      </c>
      <c r="AE98" s="243">
        <v>0</v>
      </c>
      <c r="AF98" s="243">
        <v>0</v>
      </c>
      <c r="AG98" s="249">
        <v>1</v>
      </c>
      <c r="AH98" s="243">
        <v>0</v>
      </c>
      <c r="AI98" s="243">
        <v>0</v>
      </c>
    </row>
    <row r="99" spans="1:35" x14ac:dyDescent="0.25">
      <c r="A99" s="242" t="s">
        <v>240</v>
      </c>
      <c r="B99" s="243">
        <v>0</v>
      </c>
      <c r="C99" s="243">
        <v>0</v>
      </c>
      <c r="D99" s="243">
        <v>0</v>
      </c>
      <c r="E99" s="249">
        <v>1</v>
      </c>
      <c r="F99" s="243">
        <v>0</v>
      </c>
      <c r="G99" s="243">
        <v>0</v>
      </c>
      <c r="H99" s="242" t="s">
        <v>323</v>
      </c>
      <c r="I99" s="243">
        <v>0</v>
      </c>
      <c r="J99" s="243">
        <v>0</v>
      </c>
      <c r="K99" s="243">
        <v>0</v>
      </c>
      <c r="L99" s="249">
        <v>1</v>
      </c>
      <c r="M99" s="243">
        <v>0</v>
      </c>
      <c r="N99" s="243">
        <v>0</v>
      </c>
      <c r="O99" s="242" t="s">
        <v>350</v>
      </c>
      <c r="P99" s="243">
        <v>0</v>
      </c>
      <c r="Q99" s="243">
        <v>0</v>
      </c>
      <c r="R99" s="243">
        <v>0</v>
      </c>
      <c r="S99" s="249">
        <v>1</v>
      </c>
      <c r="T99" s="243">
        <v>0</v>
      </c>
      <c r="U99" s="243">
        <v>0</v>
      </c>
      <c r="V99" s="242" t="s">
        <v>240</v>
      </c>
      <c r="W99" s="243">
        <v>0</v>
      </c>
      <c r="X99" s="243">
        <v>0</v>
      </c>
      <c r="Y99" s="243">
        <v>0</v>
      </c>
      <c r="Z99" s="249">
        <v>1</v>
      </c>
      <c r="AA99" s="243">
        <v>0</v>
      </c>
      <c r="AB99" s="243">
        <v>0</v>
      </c>
      <c r="AC99" s="242" t="s">
        <v>351</v>
      </c>
      <c r="AD99" s="243">
        <v>0</v>
      </c>
      <c r="AE99" s="243">
        <v>0</v>
      </c>
      <c r="AF99" s="243">
        <v>0</v>
      </c>
      <c r="AG99" s="249">
        <v>1</v>
      </c>
      <c r="AH99" s="243">
        <v>0</v>
      </c>
      <c r="AI99" s="243">
        <v>0</v>
      </c>
    </row>
    <row r="100" spans="1:35" x14ac:dyDescent="0.25">
      <c r="A100" s="242" t="s">
        <v>354</v>
      </c>
      <c r="B100" s="243">
        <v>0</v>
      </c>
      <c r="C100" s="243">
        <v>0</v>
      </c>
      <c r="D100" s="243">
        <v>0</v>
      </c>
      <c r="E100" s="249">
        <v>1</v>
      </c>
      <c r="F100" s="243">
        <v>0</v>
      </c>
      <c r="G100" s="243">
        <v>0</v>
      </c>
      <c r="H100" s="242" t="s">
        <v>300</v>
      </c>
      <c r="I100" s="243">
        <v>0</v>
      </c>
      <c r="J100" s="243">
        <v>0</v>
      </c>
      <c r="K100" s="243">
        <v>0</v>
      </c>
      <c r="L100" s="249">
        <v>1</v>
      </c>
      <c r="M100" s="243">
        <v>0</v>
      </c>
      <c r="N100" s="243">
        <v>0</v>
      </c>
      <c r="O100" s="242" t="s">
        <v>256</v>
      </c>
      <c r="P100" s="243">
        <v>0</v>
      </c>
      <c r="Q100" s="243">
        <v>0</v>
      </c>
      <c r="R100" s="243">
        <v>0</v>
      </c>
      <c r="S100" s="249">
        <v>1</v>
      </c>
      <c r="T100" s="243">
        <v>0</v>
      </c>
      <c r="U100" s="243">
        <v>0</v>
      </c>
      <c r="V100" s="242" t="s">
        <v>354</v>
      </c>
      <c r="W100" s="243">
        <v>0</v>
      </c>
      <c r="X100" s="243">
        <v>0</v>
      </c>
      <c r="Y100" s="243">
        <v>0</v>
      </c>
      <c r="Z100" s="249">
        <v>1</v>
      </c>
      <c r="AA100" s="243">
        <v>0</v>
      </c>
      <c r="AB100" s="243">
        <v>0</v>
      </c>
      <c r="AC100" s="242" t="s">
        <v>240</v>
      </c>
      <c r="AD100" s="243">
        <v>0</v>
      </c>
      <c r="AE100" s="243">
        <v>0</v>
      </c>
      <c r="AF100" s="243">
        <v>0</v>
      </c>
      <c r="AG100" s="249">
        <v>1</v>
      </c>
      <c r="AH100" s="243">
        <v>0</v>
      </c>
      <c r="AI100" s="243">
        <v>0</v>
      </c>
    </row>
    <row r="101" spans="1:35" x14ac:dyDescent="0.25">
      <c r="A101" s="242" t="s">
        <v>216</v>
      </c>
      <c r="B101" s="243">
        <v>0</v>
      </c>
      <c r="C101" s="243">
        <v>0</v>
      </c>
      <c r="D101" s="243">
        <v>0</v>
      </c>
      <c r="E101" s="249">
        <v>1</v>
      </c>
      <c r="F101" s="243">
        <v>0</v>
      </c>
      <c r="G101" s="243">
        <v>0</v>
      </c>
      <c r="H101" s="242" t="s">
        <v>351</v>
      </c>
      <c r="I101" s="243">
        <v>0</v>
      </c>
      <c r="J101" s="243">
        <v>0</v>
      </c>
      <c r="K101" s="243">
        <v>0</v>
      </c>
      <c r="L101" s="249">
        <v>1</v>
      </c>
      <c r="M101" s="243">
        <v>0</v>
      </c>
      <c r="N101" s="243">
        <v>0</v>
      </c>
      <c r="O101" s="242" t="s">
        <v>315</v>
      </c>
      <c r="P101" s="243">
        <v>0</v>
      </c>
      <c r="Q101" s="243">
        <v>0</v>
      </c>
      <c r="R101" s="243">
        <v>0</v>
      </c>
      <c r="S101" s="249">
        <v>1</v>
      </c>
      <c r="T101" s="243">
        <v>0</v>
      </c>
      <c r="U101" s="243">
        <v>0</v>
      </c>
      <c r="V101" s="242" t="s">
        <v>216</v>
      </c>
      <c r="W101" s="243">
        <v>0</v>
      </c>
      <c r="X101" s="243">
        <v>0</v>
      </c>
      <c r="Y101" s="243">
        <v>0</v>
      </c>
      <c r="Z101" s="249">
        <v>1</v>
      </c>
      <c r="AA101" s="243">
        <v>0</v>
      </c>
      <c r="AB101" s="243">
        <v>0</v>
      </c>
      <c r="AC101" s="242" t="s">
        <v>354</v>
      </c>
      <c r="AD101" s="243">
        <v>0</v>
      </c>
      <c r="AE101" s="243">
        <v>0</v>
      </c>
      <c r="AF101" s="243">
        <v>0</v>
      </c>
      <c r="AG101" s="249">
        <v>1</v>
      </c>
      <c r="AH101" s="243">
        <v>0</v>
      </c>
      <c r="AI101" s="243">
        <v>0</v>
      </c>
    </row>
    <row r="102" spans="1:35" x14ac:dyDescent="0.25">
      <c r="A102" s="242" t="s">
        <v>355</v>
      </c>
      <c r="B102" s="243">
        <v>0</v>
      </c>
      <c r="C102" s="243">
        <v>0</v>
      </c>
      <c r="D102" s="243">
        <v>0</v>
      </c>
      <c r="E102" s="249">
        <v>1</v>
      </c>
      <c r="F102" s="243">
        <v>0</v>
      </c>
      <c r="G102" s="243">
        <v>0</v>
      </c>
      <c r="H102" s="242" t="s">
        <v>354</v>
      </c>
      <c r="I102" s="243">
        <v>0</v>
      </c>
      <c r="J102" s="243">
        <v>0</v>
      </c>
      <c r="K102" s="243">
        <v>0</v>
      </c>
      <c r="L102" s="249">
        <v>1</v>
      </c>
      <c r="M102" s="243">
        <v>0</v>
      </c>
      <c r="N102" s="243">
        <v>0</v>
      </c>
      <c r="O102" s="242" t="s">
        <v>235</v>
      </c>
      <c r="P102" s="243">
        <v>0</v>
      </c>
      <c r="Q102" s="243">
        <v>0</v>
      </c>
      <c r="R102" s="243">
        <v>0</v>
      </c>
      <c r="S102" s="249">
        <v>1</v>
      </c>
      <c r="T102" s="243">
        <v>0</v>
      </c>
      <c r="U102" s="243">
        <v>0</v>
      </c>
      <c r="V102" s="242" t="s">
        <v>355</v>
      </c>
      <c r="W102" s="243">
        <v>0</v>
      </c>
      <c r="X102" s="243">
        <v>0</v>
      </c>
      <c r="Y102" s="243">
        <v>0</v>
      </c>
      <c r="Z102" s="249">
        <v>1</v>
      </c>
      <c r="AA102" s="243">
        <v>0</v>
      </c>
      <c r="AB102" s="243">
        <v>0</v>
      </c>
      <c r="AC102" s="242" t="s">
        <v>216</v>
      </c>
      <c r="AD102" s="243">
        <v>0</v>
      </c>
      <c r="AE102" s="243">
        <v>0</v>
      </c>
      <c r="AF102" s="243">
        <v>0</v>
      </c>
      <c r="AG102" s="249">
        <v>1</v>
      </c>
      <c r="AH102" s="243">
        <v>0</v>
      </c>
      <c r="AI102" s="243">
        <v>0</v>
      </c>
    </row>
    <row r="103" spans="1:35" x14ac:dyDescent="0.25">
      <c r="A103" s="242" t="s">
        <v>263</v>
      </c>
      <c r="B103" s="243">
        <v>0</v>
      </c>
      <c r="C103" s="243">
        <v>0</v>
      </c>
      <c r="D103" s="243">
        <v>0</v>
      </c>
      <c r="E103" s="249">
        <v>1</v>
      </c>
      <c r="F103" s="243">
        <v>0</v>
      </c>
      <c r="G103" s="243">
        <v>0</v>
      </c>
      <c r="H103" s="242" t="s">
        <v>355</v>
      </c>
      <c r="I103" s="243">
        <v>0</v>
      </c>
      <c r="J103" s="243">
        <v>0</v>
      </c>
      <c r="K103" s="243">
        <v>0</v>
      </c>
      <c r="L103" s="249">
        <v>1</v>
      </c>
      <c r="M103" s="243">
        <v>0</v>
      </c>
      <c r="N103" s="243">
        <v>0</v>
      </c>
      <c r="O103" s="242" t="s">
        <v>323</v>
      </c>
      <c r="P103" s="243">
        <v>0</v>
      </c>
      <c r="Q103" s="243">
        <v>0</v>
      </c>
      <c r="R103" s="243">
        <v>0</v>
      </c>
      <c r="S103" s="249">
        <v>1</v>
      </c>
      <c r="T103" s="243">
        <v>0</v>
      </c>
      <c r="U103" s="243">
        <v>0</v>
      </c>
      <c r="V103" s="242" t="s">
        <v>263</v>
      </c>
      <c r="W103" s="243">
        <v>0</v>
      </c>
      <c r="X103" s="243">
        <v>0</v>
      </c>
      <c r="Y103" s="243">
        <v>0</v>
      </c>
      <c r="Z103" s="249">
        <v>1</v>
      </c>
      <c r="AA103" s="243">
        <v>0</v>
      </c>
      <c r="AB103" s="243">
        <v>0</v>
      </c>
      <c r="AC103" s="242" t="s">
        <v>355</v>
      </c>
      <c r="AD103" s="243">
        <v>0</v>
      </c>
      <c r="AE103" s="243">
        <v>0</v>
      </c>
      <c r="AF103" s="243">
        <v>0</v>
      </c>
      <c r="AG103" s="249">
        <v>1</v>
      </c>
      <c r="AH103" s="243">
        <v>0</v>
      </c>
      <c r="AI103" s="243">
        <v>0</v>
      </c>
    </row>
    <row r="104" spans="1:35" x14ac:dyDescent="0.25">
      <c r="A104" s="242" t="s">
        <v>337</v>
      </c>
      <c r="B104" s="243">
        <v>0</v>
      </c>
      <c r="C104" s="243">
        <v>0</v>
      </c>
      <c r="D104" s="243">
        <v>0</v>
      </c>
      <c r="E104" s="249">
        <v>1</v>
      </c>
      <c r="F104" s="243">
        <v>0</v>
      </c>
      <c r="G104" s="243">
        <v>0</v>
      </c>
      <c r="H104" s="242" t="s">
        <v>337</v>
      </c>
      <c r="I104" s="243">
        <v>0</v>
      </c>
      <c r="J104" s="243">
        <v>0</v>
      </c>
      <c r="K104" s="243">
        <v>0</v>
      </c>
      <c r="L104" s="249">
        <v>1</v>
      </c>
      <c r="M104" s="243">
        <v>0</v>
      </c>
      <c r="N104" s="243">
        <v>0</v>
      </c>
      <c r="O104" s="242" t="s">
        <v>300</v>
      </c>
      <c r="P104" s="243">
        <v>0</v>
      </c>
      <c r="Q104" s="243">
        <v>0</v>
      </c>
      <c r="R104" s="243">
        <v>0</v>
      </c>
      <c r="S104" s="249">
        <v>1</v>
      </c>
      <c r="T104" s="243">
        <v>0</v>
      </c>
      <c r="U104" s="243">
        <v>0</v>
      </c>
      <c r="V104" s="242" t="s">
        <v>337</v>
      </c>
      <c r="W104" s="243">
        <v>0</v>
      </c>
      <c r="X104" s="243">
        <v>0</v>
      </c>
      <c r="Y104" s="243">
        <v>0</v>
      </c>
      <c r="Z104" s="249">
        <v>1</v>
      </c>
      <c r="AA104" s="243">
        <v>0</v>
      </c>
      <c r="AB104" s="243">
        <v>0</v>
      </c>
      <c r="AC104" s="242" t="s">
        <v>263</v>
      </c>
      <c r="AD104" s="243">
        <v>0</v>
      </c>
      <c r="AE104" s="243">
        <v>0</v>
      </c>
      <c r="AF104" s="243">
        <v>0</v>
      </c>
      <c r="AG104" s="249">
        <v>1</v>
      </c>
      <c r="AH104" s="243">
        <v>0</v>
      </c>
      <c r="AI104" s="243">
        <v>0</v>
      </c>
    </row>
    <row r="105" spans="1:35" x14ac:dyDescent="0.25">
      <c r="A105" s="242" t="s">
        <v>479</v>
      </c>
      <c r="B105" s="243">
        <v>0</v>
      </c>
      <c r="C105" s="243">
        <v>0</v>
      </c>
      <c r="D105" s="243">
        <v>0</v>
      </c>
      <c r="E105" s="249">
        <v>1</v>
      </c>
      <c r="F105" s="243">
        <v>0</v>
      </c>
      <c r="G105" s="243">
        <v>0</v>
      </c>
      <c r="H105" s="242" t="s">
        <v>479</v>
      </c>
      <c r="I105" s="243">
        <v>0</v>
      </c>
      <c r="J105" s="243">
        <v>0</v>
      </c>
      <c r="K105" s="243">
        <v>0</v>
      </c>
      <c r="L105" s="249">
        <v>1</v>
      </c>
      <c r="M105" s="243">
        <v>0</v>
      </c>
      <c r="N105" s="243">
        <v>0</v>
      </c>
      <c r="O105" s="242" t="s">
        <v>351</v>
      </c>
      <c r="P105" s="243">
        <v>0</v>
      </c>
      <c r="Q105" s="243">
        <v>0</v>
      </c>
      <c r="R105" s="243">
        <v>0</v>
      </c>
      <c r="S105" s="249">
        <v>1</v>
      </c>
      <c r="T105" s="243">
        <v>0</v>
      </c>
      <c r="U105" s="243">
        <v>0</v>
      </c>
      <c r="V105" s="242" t="s">
        <v>479</v>
      </c>
      <c r="W105" s="243">
        <v>0</v>
      </c>
      <c r="X105" s="243">
        <v>0</v>
      </c>
      <c r="Y105" s="243">
        <v>0</v>
      </c>
      <c r="Z105" s="249">
        <v>1</v>
      </c>
      <c r="AA105" s="243">
        <v>0</v>
      </c>
      <c r="AB105" s="243">
        <v>0</v>
      </c>
      <c r="AC105" s="242" t="s">
        <v>337</v>
      </c>
      <c r="AD105" s="243">
        <v>0</v>
      </c>
      <c r="AE105" s="243">
        <v>0</v>
      </c>
      <c r="AF105" s="243">
        <v>0</v>
      </c>
      <c r="AG105" s="249">
        <v>1</v>
      </c>
      <c r="AH105" s="243">
        <v>0</v>
      </c>
      <c r="AI105" s="243">
        <v>0</v>
      </c>
    </row>
    <row r="106" spans="1:35" x14ac:dyDescent="0.25">
      <c r="A106" s="242" t="s">
        <v>356</v>
      </c>
      <c r="B106" s="243">
        <v>0</v>
      </c>
      <c r="C106" s="243">
        <v>0</v>
      </c>
      <c r="D106" s="243">
        <v>0</v>
      </c>
      <c r="E106" s="249">
        <v>1</v>
      </c>
      <c r="F106" s="243">
        <v>0</v>
      </c>
      <c r="G106" s="243">
        <v>0</v>
      </c>
      <c r="H106" s="242" t="s">
        <v>356</v>
      </c>
      <c r="I106" s="243">
        <v>0</v>
      </c>
      <c r="J106" s="243">
        <v>0</v>
      </c>
      <c r="K106" s="243">
        <v>0</v>
      </c>
      <c r="L106" s="249">
        <v>1</v>
      </c>
      <c r="M106" s="243">
        <v>0</v>
      </c>
      <c r="N106" s="243">
        <v>0</v>
      </c>
      <c r="O106" s="242" t="s">
        <v>240</v>
      </c>
      <c r="P106" s="243">
        <v>0</v>
      </c>
      <c r="Q106" s="243">
        <v>0</v>
      </c>
      <c r="R106" s="243">
        <v>0</v>
      </c>
      <c r="S106" s="249">
        <v>1</v>
      </c>
      <c r="T106" s="243">
        <v>0</v>
      </c>
      <c r="U106" s="243">
        <v>0</v>
      </c>
      <c r="V106" s="242" t="s">
        <v>356</v>
      </c>
      <c r="W106" s="243">
        <v>0</v>
      </c>
      <c r="X106" s="243">
        <v>0</v>
      </c>
      <c r="Y106" s="243">
        <v>0</v>
      </c>
      <c r="Z106" s="249">
        <v>1</v>
      </c>
      <c r="AA106" s="243">
        <v>0</v>
      </c>
      <c r="AB106" s="243">
        <v>0</v>
      </c>
      <c r="AC106" s="242" t="s">
        <v>356</v>
      </c>
      <c r="AD106" s="243">
        <v>0</v>
      </c>
      <c r="AE106" s="243">
        <v>0</v>
      </c>
      <c r="AF106" s="243">
        <v>0</v>
      </c>
      <c r="AG106" s="249">
        <v>1</v>
      </c>
      <c r="AH106" s="243">
        <v>0</v>
      </c>
      <c r="AI106" s="243">
        <v>0</v>
      </c>
    </row>
    <row r="107" spans="1:35" x14ac:dyDescent="0.25">
      <c r="A107" s="242" t="s">
        <v>314</v>
      </c>
      <c r="B107" s="243">
        <v>0</v>
      </c>
      <c r="C107" s="243">
        <v>0</v>
      </c>
      <c r="D107" s="243">
        <v>0</v>
      </c>
      <c r="E107" s="249">
        <v>1</v>
      </c>
      <c r="F107" s="243">
        <v>0</v>
      </c>
      <c r="G107" s="243">
        <v>0</v>
      </c>
      <c r="H107" s="242" t="s">
        <v>314</v>
      </c>
      <c r="I107" s="243">
        <v>0</v>
      </c>
      <c r="J107" s="243">
        <v>0</v>
      </c>
      <c r="K107" s="243">
        <v>0</v>
      </c>
      <c r="L107" s="249">
        <v>1</v>
      </c>
      <c r="M107" s="243">
        <v>0</v>
      </c>
      <c r="N107" s="243">
        <v>0</v>
      </c>
      <c r="O107" s="242" t="s">
        <v>354</v>
      </c>
      <c r="P107" s="243">
        <v>0</v>
      </c>
      <c r="Q107" s="243">
        <v>0</v>
      </c>
      <c r="R107" s="243">
        <v>0</v>
      </c>
      <c r="S107" s="249">
        <v>1</v>
      </c>
      <c r="T107" s="243">
        <v>0</v>
      </c>
      <c r="U107" s="243">
        <v>0</v>
      </c>
      <c r="V107" s="242" t="s">
        <v>314</v>
      </c>
      <c r="W107" s="243">
        <v>0</v>
      </c>
      <c r="X107" s="243">
        <v>0</v>
      </c>
      <c r="Y107" s="243">
        <v>0</v>
      </c>
      <c r="Z107" s="249">
        <v>1</v>
      </c>
      <c r="AA107" s="243">
        <v>0</v>
      </c>
      <c r="AB107" s="243">
        <v>0</v>
      </c>
      <c r="AC107" s="242" t="s">
        <v>314</v>
      </c>
      <c r="AD107" s="243">
        <v>0</v>
      </c>
      <c r="AE107" s="243">
        <v>0</v>
      </c>
      <c r="AF107" s="243">
        <v>0</v>
      </c>
      <c r="AG107" s="249">
        <v>1</v>
      </c>
      <c r="AH107" s="243">
        <v>0</v>
      </c>
      <c r="AI107" s="243">
        <v>0</v>
      </c>
    </row>
    <row r="108" spans="1:35" x14ac:dyDescent="0.25">
      <c r="A108" s="242" t="s">
        <v>217</v>
      </c>
      <c r="B108" s="243">
        <v>0</v>
      </c>
      <c r="C108" s="243">
        <v>0</v>
      </c>
      <c r="D108" s="243">
        <v>0</v>
      </c>
      <c r="E108" s="249">
        <v>1</v>
      </c>
      <c r="F108" s="243">
        <v>0</v>
      </c>
      <c r="G108" s="243">
        <v>0</v>
      </c>
      <c r="H108" s="242" t="s">
        <v>217</v>
      </c>
      <c r="I108" s="243">
        <v>0</v>
      </c>
      <c r="J108" s="243">
        <v>0</v>
      </c>
      <c r="K108" s="243">
        <v>0</v>
      </c>
      <c r="L108" s="249">
        <v>1</v>
      </c>
      <c r="M108" s="243">
        <v>0</v>
      </c>
      <c r="N108" s="243">
        <v>0</v>
      </c>
      <c r="O108" s="242" t="s">
        <v>216</v>
      </c>
      <c r="P108" s="243">
        <v>0</v>
      </c>
      <c r="Q108" s="243">
        <v>0</v>
      </c>
      <c r="R108" s="243">
        <v>0</v>
      </c>
      <c r="S108" s="249">
        <v>1</v>
      </c>
      <c r="T108" s="243">
        <v>0</v>
      </c>
      <c r="U108" s="243">
        <v>0</v>
      </c>
      <c r="V108" s="242" t="s">
        <v>217</v>
      </c>
      <c r="W108" s="243">
        <v>0</v>
      </c>
      <c r="X108" s="243">
        <v>0</v>
      </c>
      <c r="Y108" s="243">
        <v>0</v>
      </c>
      <c r="Z108" s="249">
        <v>1</v>
      </c>
      <c r="AA108" s="243">
        <v>0</v>
      </c>
      <c r="AB108" s="243">
        <v>0</v>
      </c>
      <c r="AC108" s="242" t="s">
        <v>217</v>
      </c>
      <c r="AD108" s="243">
        <v>0</v>
      </c>
      <c r="AE108" s="243">
        <v>0</v>
      </c>
      <c r="AF108" s="243">
        <v>0</v>
      </c>
      <c r="AG108" s="249">
        <v>1</v>
      </c>
      <c r="AH108" s="243">
        <v>0</v>
      </c>
      <c r="AI108" s="243">
        <v>0</v>
      </c>
    </row>
    <row r="109" spans="1:35" x14ac:dyDescent="0.25">
      <c r="A109" s="242" t="s">
        <v>250</v>
      </c>
      <c r="B109" s="243">
        <v>0</v>
      </c>
      <c r="C109" s="243">
        <v>0</v>
      </c>
      <c r="D109" s="243">
        <v>0</v>
      </c>
      <c r="E109" s="249">
        <v>1</v>
      </c>
      <c r="F109" s="243">
        <v>0</v>
      </c>
      <c r="G109" s="243">
        <v>0</v>
      </c>
      <c r="H109" s="242" t="s">
        <v>250</v>
      </c>
      <c r="I109" s="243">
        <v>0</v>
      </c>
      <c r="J109" s="243">
        <v>0</v>
      </c>
      <c r="K109" s="243">
        <v>0</v>
      </c>
      <c r="L109" s="249">
        <v>1</v>
      </c>
      <c r="M109" s="243">
        <v>0</v>
      </c>
      <c r="N109" s="243">
        <v>0</v>
      </c>
      <c r="O109" s="242" t="s">
        <v>355</v>
      </c>
      <c r="P109" s="243">
        <v>0</v>
      </c>
      <c r="Q109" s="243">
        <v>0</v>
      </c>
      <c r="R109" s="243">
        <v>0</v>
      </c>
      <c r="S109" s="249">
        <v>1</v>
      </c>
      <c r="T109" s="243">
        <v>0</v>
      </c>
      <c r="U109" s="243">
        <v>0</v>
      </c>
      <c r="V109" s="242" t="s">
        <v>250</v>
      </c>
      <c r="W109" s="243">
        <v>0</v>
      </c>
      <c r="X109" s="243">
        <v>0</v>
      </c>
      <c r="Y109" s="243">
        <v>0</v>
      </c>
      <c r="Z109" s="249">
        <v>1</v>
      </c>
      <c r="AA109" s="243">
        <v>0</v>
      </c>
      <c r="AB109" s="243">
        <v>0</v>
      </c>
      <c r="AC109" s="242" t="s">
        <v>250</v>
      </c>
      <c r="AD109" s="243">
        <v>0</v>
      </c>
      <c r="AE109" s="243">
        <v>0</v>
      </c>
      <c r="AF109" s="243">
        <v>0</v>
      </c>
      <c r="AG109" s="249">
        <v>1</v>
      </c>
      <c r="AH109" s="243">
        <v>0</v>
      </c>
      <c r="AI109" s="243">
        <v>0</v>
      </c>
    </row>
    <row r="110" spans="1:35" x14ac:dyDescent="0.25">
      <c r="A110" s="242" t="s">
        <v>313</v>
      </c>
      <c r="B110" s="243">
        <v>0</v>
      </c>
      <c r="C110" s="243">
        <v>0</v>
      </c>
      <c r="D110" s="243">
        <v>0</v>
      </c>
      <c r="E110" s="249">
        <v>1</v>
      </c>
      <c r="F110" s="243">
        <v>0</v>
      </c>
      <c r="G110" s="243">
        <v>0</v>
      </c>
      <c r="H110" s="242" t="s">
        <v>313</v>
      </c>
      <c r="I110" s="243">
        <v>0</v>
      </c>
      <c r="J110" s="243">
        <v>0</v>
      </c>
      <c r="K110" s="243">
        <v>0</v>
      </c>
      <c r="L110" s="249">
        <v>1</v>
      </c>
      <c r="M110" s="243">
        <v>0</v>
      </c>
      <c r="N110" s="243">
        <v>0</v>
      </c>
      <c r="O110" s="242" t="s">
        <v>263</v>
      </c>
      <c r="P110" s="243">
        <v>0</v>
      </c>
      <c r="Q110" s="243">
        <v>0</v>
      </c>
      <c r="R110" s="243">
        <v>0</v>
      </c>
      <c r="S110" s="249">
        <v>1</v>
      </c>
      <c r="T110" s="243">
        <v>0</v>
      </c>
      <c r="U110" s="243">
        <v>0</v>
      </c>
      <c r="V110" s="242" t="s">
        <v>313</v>
      </c>
      <c r="W110" s="243">
        <v>0</v>
      </c>
      <c r="X110" s="243">
        <v>0</v>
      </c>
      <c r="Y110" s="243">
        <v>0</v>
      </c>
      <c r="Z110" s="249">
        <v>1</v>
      </c>
      <c r="AA110" s="243">
        <v>0</v>
      </c>
      <c r="AB110" s="243">
        <v>0</v>
      </c>
      <c r="AC110" s="242" t="s">
        <v>313</v>
      </c>
      <c r="AD110" s="243">
        <v>0</v>
      </c>
      <c r="AE110" s="243">
        <v>0</v>
      </c>
      <c r="AF110" s="243">
        <v>0</v>
      </c>
      <c r="AG110" s="249">
        <v>1</v>
      </c>
      <c r="AH110" s="243">
        <v>0</v>
      </c>
      <c r="AI110" s="243">
        <v>0</v>
      </c>
    </row>
    <row r="111" spans="1:35" x14ac:dyDescent="0.25">
      <c r="A111" s="242" t="s">
        <v>230</v>
      </c>
      <c r="B111" s="243">
        <v>0</v>
      </c>
      <c r="C111" s="243">
        <v>0</v>
      </c>
      <c r="D111" s="243">
        <v>0</v>
      </c>
      <c r="E111" s="249">
        <v>1</v>
      </c>
      <c r="F111" s="243">
        <v>0</v>
      </c>
      <c r="G111" s="243">
        <v>0</v>
      </c>
      <c r="H111" s="242" t="s">
        <v>230</v>
      </c>
      <c r="I111" s="243">
        <v>0</v>
      </c>
      <c r="J111" s="243">
        <v>0</v>
      </c>
      <c r="K111" s="243">
        <v>0</v>
      </c>
      <c r="L111" s="249">
        <v>1</v>
      </c>
      <c r="M111" s="243">
        <v>0</v>
      </c>
      <c r="N111" s="243">
        <v>0</v>
      </c>
      <c r="O111" s="242" t="s">
        <v>337</v>
      </c>
      <c r="P111" s="243">
        <v>0</v>
      </c>
      <c r="Q111" s="243">
        <v>0</v>
      </c>
      <c r="R111" s="243">
        <v>0</v>
      </c>
      <c r="S111" s="249">
        <v>1</v>
      </c>
      <c r="T111" s="243">
        <v>0</v>
      </c>
      <c r="U111" s="243">
        <v>0</v>
      </c>
      <c r="V111" s="242" t="s">
        <v>230</v>
      </c>
      <c r="W111" s="243">
        <v>0</v>
      </c>
      <c r="X111" s="243">
        <v>0</v>
      </c>
      <c r="Y111" s="243">
        <v>0</v>
      </c>
      <c r="Z111" s="249">
        <v>1</v>
      </c>
      <c r="AA111" s="243">
        <v>0</v>
      </c>
      <c r="AB111" s="243">
        <v>0</v>
      </c>
      <c r="AC111" s="242" t="s">
        <v>230</v>
      </c>
      <c r="AD111" s="243">
        <v>0</v>
      </c>
      <c r="AE111" s="243">
        <v>0</v>
      </c>
      <c r="AF111" s="243">
        <v>0</v>
      </c>
      <c r="AG111" s="249">
        <v>1</v>
      </c>
      <c r="AH111" s="243">
        <v>0</v>
      </c>
      <c r="AI111" s="243">
        <v>0</v>
      </c>
    </row>
    <row r="112" spans="1:35" x14ac:dyDescent="0.25">
      <c r="A112" s="242" t="s">
        <v>459</v>
      </c>
      <c r="B112" s="243">
        <v>0</v>
      </c>
      <c r="C112" s="243">
        <v>0</v>
      </c>
      <c r="D112" s="243">
        <v>0</v>
      </c>
      <c r="E112" s="249">
        <v>1</v>
      </c>
      <c r="F112" s="243">
        <v>0</v>
      </c>
      <c r="G112" s="243">
        <v>0</v>
      </c>
      <c r="H112" s="242" t="s">
        <v>459</v>
      </c>
      <c r="I112" s="243">
        <v>0</v>
      </c>
      <c r="J112" s="243">
        <v>0</v>
      </c>
      <c r="K112" s="243">
        <v>0</v>
      </c>
      <c r="L112" s="249">
        <v>1</v>
      </c>
      <c r="M112" s="243">
        <v>0</v>
      </c>
      <c r="N112" s="243">
        <v>0</v>
      </c>
      <c r="O112" s="242" t="s">
        <v>479</v>
      </c>
      <c r="P112" s="243">
        <v>0</v>
      </c>
      <c r="Q112" s="243">
        <v>0</v>
      </c>
      <c r="R112" s="243">
        <v>0</v>
      </c>
      <c r="S112" s="249">
        <v>1</v>
      </c>
      <c r="T112" s="243">
        <v>0</v>
      </c>
      <c r="U112" s="243">
        <v>0</v>
      </c>
      <c r="V112" s="242" t="s">
        <v>459</v>
      </c>
      <c r="W112" s="243">
        <v>0</v>
      </c>
      <c r="X112" s="243">
        <v>0</v>
      </c>
      <c r="Y112" s="243">
        <v>0</v>
      </c>
      <c r="Z112" s="249">
        <v>1</v>
      </c>
      <c r="AA112" s="243">
        <v>0</v>
      </c>
      <c r="AB112" s="243">
        <v>0</v>
      </c>
      <c r="AC112" s="242" t="s">
        <v>459</v>
      </c>
      <c r="AD112" s="243">
        <v>0</v>
      </c>
      <c r="AE112" s="243">
        <v>0</v>
      </c>
      <c r="AF112" s="243">
        <v>0</v>
      </c>
      <c r="AG112" s="249">
        <v>1</v>
      </c>
      <c r="AH112" s="243">
        <v>0</v>
      </c>
      <c r="AI112" s="243">
        <v>0</v>
      </c>
    </row>
    <row r="113" spans="1:35" x14ac:dyDescent="0.25">
      <c r="A113" s="242" t="s">
        <v>325</v>
      </c>
      <c r="B113" s="243">
        <v>0</v>
      </c>
      <c r="C113" s="243">
        <v>0</v>
      </c>
      <c r="D113" s="243">
        <v>0</v>
      </c>
      <c r="E113" s="249">
        <v>1</v>
      </c>
      <c r="F113" s="243">
        <v>0</v>
      </c>
      <c r="G113" s="243">
        <v>0</v>
      </c>
      <c r="H113" s="242" t="s">
        <v>325</v>
      </c>
      <c r="I113" s="243">
        <v>0</v>
      </c>
      <c r="J113" s="243">
        <v>0</v>
      </c>
      <c r="K113" s="243">
        <v>0</v>
      </c>
      <c r="L113" s="249">
        <v>1</v>
      </c>
      <c r="M113" s="243">
        <v>0</v>
      </c>
      <c r="N113" s="243">
        <v>0</v>
      </c>
      <c r="O113" s="242" t="s">
        <v>356</v>
      </c>
      <c r="P113" s="243">
        <v>0</v>
      </c>
      <c r="Q113" s="243">
        <v>0</v>
      </c>
      <c r="R113" s="243">
        <v>0</v>
      </c>
      <c r="S113" s="249">
        <v>1</v>
      </c>
      <c r="T113" s="243">
        <v>0</v>
      </c>
      <c r="U113" s="243">
        <v>0</v>
      </c>
      <c r="V113" s="242" t="s">
        <v>325</v>
      </c>
      <c r="W113" s="243">
        <v>0</v>
      </c>
      <c r="X113" s="243">
        <v>0</v>
      </c>
      <c r="Y113" s="243">
        <v>0</v>
      </c>
      <c r="Z113" s="249">
        <v>1</v>
      </c>
      <c r="AA113" s="243">
        <v>0</v>
      </c>
      <c r="AB113" s="243">
        <v>0</v>
      </c>
      <c r="AC113" s="242" t="s">
        <v>325</v>
      </c>
      <c r="AD113" s="243">
        <v>0</v>
      </c>
      <c r="AE113" s="243">
        <v>0</v>
      </c>
      <c r="AF113" s="243">
        <v>0</v>
      </c>
      <c r="AG113" s="249">
        <v>1</v>
      </c>
      <c r="AH113" s="243">
        <v>0</v>
      </c>
      <c r="AI113" s="243">
        <v>0</v>
      </c>
    </row>
    <row r="114" spans="1:35" x14ac:dyDescent="0.25">
      <c r="A114" s="242" t="s">
        <v>291</v>
      </c>
      <c r="B114" s="243">
        <v>0</v>
      </c>
      <c r="C114" s="243">
        <v>0</v>
      </c>
      <c r="D114" s="243">
        <v>0</v>
      </c>
      <c r="E114" s="249">
        <v>1</v>
      </c>
      <c r="F114" s="243">
        <v>0</v>
      </c>
      <c r="G114" s="243">
        <v>0</v>
      </c>
      <c r="H114" s="242" t="s">
        <v>291</v>
      </c>
      <c r="I114" s="243">
        <v>0</v>
      </c>
      <c r="J114" s="243">
        <v>0</v>
      </c>
      <c r="K114" s="243">
        <v>0</v>
      </c>
      <c r="L114" s="249">
        <v>1</v>
      </c>
      <c r="M114" s="243">
        <v>0</v>
      </c>
      <c r="N114" s="243">
        <v>0</v>
      </c>
      <c r="O114" s="242" t="s">
        <v>314</v>
      </c>
      <c r="P114" s="243">
        <v>0</v>
      </c>
      <c r="Q114" s="243">
        <v>0</v>
      </c>
      <c r="R114" s="243">
        <v>0</v>
      </c>
      <c r="S114" s="249">
        <v>1</v>
      </c>
      <c r="T114" s="243">
        <v>0</v>
      </c>
      <c r="U114" s="243">
        <v>0</v>
      </c>
      <c r="V114" s="242" t="s">
        <v>291</v>
      </c>
      <c r="W114" s="243">
        <v>0</v>
      </c>
      <c r="X114" s="243">
        <v>0</v>
      </c>
      <c r="Y114" s="243">
        <v>0</v>
      </c>
      <c r="Z114" s="249">
        <v>1</v>
      </c>
      <c r="AA114" s="243">
        <v>0</v>
      </c>
      <c r="AB114" s="243">
        <v>0</v>
      </c>
      <c r="AC114" s="242" t="s">
        <v>291</v>
      </c>
      <c r="AD114" s="243">
        <v>0</v>
      </c>
      <c r="AE114" s="243">
        <v>0</v>
      </c>
      <c r="AF114" s="243">
        <v>0</v>
      </c>
      <c r="AG114" s="249">
        <v>1</v>
      </c>
      <c r="AH114" s="243">
        <v>0</v>
      </c>
      <c r="AI114" s="243">
        <v>0</v>
      </c>
    </row>
    <row r="115" spans="1:35" x14ac:dyDescent="0.25">
      <c r="A115" s="242" t="s">
        <v>277</v>
      </c>
      <c r="B115" s="243">
        <v>0</v>
      </c>
      <c r="C115" s="243">
        <v>0</v>
      </c>
      <c r="D115" s="243">
        <v>0</v>
      </c>
      <c r="E115" s="249">
        <v>1</v>
      </c>
      <c r="F115" s="243">
        <v>0</v>
      </c>
      <c r="G115" s="243">
        <v>0</v>
      </c>
      <c r="H115" s="242" t="s">
        <v>277</v>
      </c>
      <c r="I115" s="243">
        <v>0</v>
      </c>
      <c r="J115" s="243">
        <v>0</v>
      </c>
      <c r="K115" s="243">
        <v>0</v>
      </c>
      <c r="L115" s="249">
        <v>1</v>
      </c>
      <c r="M115" s="243">
        <v>0</v>
      </c>
      <c r="N115" s="243">
        <v>0</v>
      </c>
      <c r="O115" s="242" t="s">
        <v>250</v>
      </c>
      <c r="P115" s="243">
        <v>0</v>
      </c>
      <c r="Q115" s="243">
        <v>0</v>
      </c>
      <c r="R115" s="243">
        <v>0</v>
      </c>
      <c r="S115" s="249">
        <v>1</v>
      </c>
      <c r="T115" s="243">
        <v>0</v>
      </c>
      <c r="U115" s="243">
        <v>0</v>
      </c>
      <c r="V115" s="242" t="s">
        <v>277</v>
      </c>
      <c r="W115" s="243">
        <v>0</v>
      </c>
      <c r="X115" s="243">
        <v>0</v>
      </c>
      <c r="Y115" s="243">
        <v>0</v>
      </c>
      <c r="Z115" s="249">
        <v>1</v>
      </c>
      <c r="AA115" s="243">
        <v>0</v>
      </c>
      <c r="AB115" s="243">
        <v>0</v>
      </c>
      <c r="AC115" s="242" t="s">
        <v>277</v>
      </c>
      <c r="AD115" s="243">
        <v>0</v>
      </c>
      <c r="AE115" s="243">
        <v>0</v>
      </c>
      <c r="AF115" s="243">
        <v>0</v>
      </c>
      <c r="AG115" s="249">
        <v>1</v>
      </c>
      <c r="AH115" s="243">
        <v>0</v>
      </c>
      <c r="AI115" s="243">
        <v>0</v>
      </c>
    </row>
    <row r="116" spans="1:35" x14ac:dyDescent="0.25">
      <c r="A116" s="242" t="s">
        <v>357</v>
      </c>
      <c r="B116" s="243">
        <v>0</v>
      </c>
      <c r="C116" s="243">
        <v>0</v>
      </c>
      <c r="D116" s="243">
        <v>0</v>
      </c>
      <c r="E116" s="249">
        <v>1</v>
      </c>
      <c r="F116" s="243">
        <v>0</v>
      </c>
      <c r="G116" s="243">
        <v>0</v>
      </c>
      <c r="H116" s="242" t="s">
        <v>357</v>
      </c>
      <c r="I116" s="243">
        <v>0</v>
      </c>
      <c r="J116" s="243">
        <v>0</v>
      </c>
      <c r="K116" s="243">
        <v>0</v>
      </c>
      <c r="L116" s="249">
        <v>1</v>
      </c>
      <c r="M116" s="243">
        <v>0</v>
      </c>
      <c r="N116" s="243">
        <v>0</v>
      </c>
      <c r="O116" s="242" t="s">
        <v>313</v>
      </c>
      <c r="P116" s="243">
        <v>0</v>
      </c>
      <c r="Q116" s="243">
        <v>0</v>
      </c>
      <c r="R116" s="243">
        <v>0</v>
      </c>
      <c r="S116" s="249">
        <v>1</v>
      </c>
      <c r="T116" s="243">
        <v>0</v>
      </c>
      <c r="U116" s="243">
        <v>0</v>
      </c>
      <c r="V116" s="242" t="s">
        <v>357</v>
      </c>
      <c r="W116" s="243">
        <v>0</v>
      </c>
      <c r="X116" s="243">
        <v>0</v>
      </c>
      <c r="Y116" s="243">
        <v>0</v>
      </c>
      <c r="Z116" s="249">
        <v>1</v>
      </c>
      <c r="AA116" s="243">
        <v>0</v>
      </c>
      <c r="AB116" s="243">
        <v>0</v>
      </c>
      <c r="AC116" s="242" t="s">
        <v>357</v>
      </c>
      <c r="AD116" s="243">
        <v>0</v>
      </c>
      <c r="AE116" s="243">
        <v>0</v>
      </c>
      <c r="AF116" s="243">
        <v>0</v>
      </c>
      <c r="AG116" s="249">
        <v>1</v>
      </c>
      <c r="AH116" s="243">
        <v>0</v>
      </c>
      <c r="AI116" s="243">
        <v>0</v>
      </c>
    </row>
    <row r="117" spans="1:35" x14ac:dyDescent="0.25">
      <c r="A117" s="242" t="s">
        <v>460</v>
      </c>
      <c r="B117" s="243">
        <v>0</v>
      </c>
      <c r="C117" s="243">
        <v>0</v>
      </c>
      <c r="D117" s="243">
        <v>0</v>
      </c>
      <c r="E117" s="249">
        <v>1</v>
      </c>
      <c r="F117" s="243">
        <v>0</v>
      </c>
      <c r="G117" s="243">
        <v>0</v>
      </c>
      <c r="H117" s="242" t="s">
        <v>460</v>
      </c>
      <c r="I117" s="243">
        <v>0</v>
      </c>
      <c r="J117" s="243">
        <v>0</v>
      </c>
      <c r="K117" s="243">
        <v>0</v>
      </c>
      <c r="L117" s="249">
        <v>1</v>
      </c>
      <c r="M117" s="243">
        <v>0</v>
      </c>
      <c r="N117" s="243">
        <v>0</v>
      </c>
      <c r="O117" s="242" t="s">
        <v>230</v>
      </c>
      <c r="P117" s="243">
        <v>0</v>
      </c>
      <c r="Q117" s="243">
        <v>0</v>
      </c>
      <c r="R117" s="243">
        <v>0</v>
      </c>
      <c r="S117" s="249">
        <v>1</v>
      </c>
      <c r="T117" s="243">
        <v>0</v>
      </c>
      <c r="U117" s="243">
        <v>0</v>
      </c>
      <c r="V117" s="242" t="s">
        <v>460</v>
      </c>
      <c r="W117" s="243">
        <v>0</v>
      </c>
      <c r="X117" s="243">
        <v>0</v>
      </c>
      <c r="Y117" s="243">
        <v>0</v>
      </c>
      <c r="Z117" s="249">
        <v>1</v>
      </c>
      <c r="AA117" s="243">
        <v>0</v>
      </c>
      <c r="AB117" s="243">
        <v>0</v>
      </c>
      <c r="AC117" s="242" t="s">
        <v>460</v>
      </c>
      <c r="AD117" s="243">
        <v>0</v>
      </c>
      <c r="AE117" s="243">
        <v>0</v>
      </c>
      <c r="AF117" s="243">
        <v>0</v>
      </c>
      <c r="AG117" s="249">
        <v>1</v>
      </c>
      <c r="AH117" s="243">
        <v>0</v>
      </c>
      <c r="AI117" s="243">
        <v>0</v>
      </c>
    </row>
    <row r="118" spans="1:35" x14ac:dyDescent="0.25">
      <c r="A118" s="242" t="s">
        <v>860</v>
      </c>
      <c r="B118" s="243">
        <v>0</v>
      </c>
      <c r="C118" s="243">
        <v>0</v>
      </c>
      <c r="D118" s="243">
        <v>0</v>
      </c>
      <c r="E118" s="249">
        <v>1</v>
      </c>
      <c r="F118" s="243">
        <v>0</v>
      </c>
      <c r="G118" s="243">
        <v>0</v>
      </c>
      <c r="H118" s="242" t="s">
        <v>860</v>
      </c>
      <c r="I118" s="243">
        <v>0</v>
      </c>
      <c r="J118" s="243">
        <v>0</v>
      </c>
      <c r="K118" s="243">
        <v>0</v>
      </c>
      <c r="L118" s="249">
        <v>1</v>
      </c>
      <c r="M118" s="243">
        <v>0</v>
      </c>
      <c r="N118" s="243">
        <v>0</v>
      </c>
      <c r="O118" s="242" t="s">
        <v>459</v>
      </c>
      <c r="P118" s="243">
        <v>0</v>
      </c>
      <c r="Q118" s="243">
        <v>0</v>
      </c>
      <c r="R118" s="243">
        <v>0</v>
      </c>
      <c r="S118" s="249">
        <v>1</v>
      </c>
      <c r="T118" s="243">
        <v>0</v>
      </c>
      <c r="U118" s="243">
        <v>0</v>
      </c>
      <c r="V118" s="242" t="s">
        <v>860</v>
      </c>
      <c r="W118" s="243">
        <v>0</v>
      </c>
      <c r="X118" s="243">
        <v>0</v>
      </c>
      <c r="Y118" s="243">
        <v>0</v>
      </c>
      <c r="Z118" s="249">
        <v>1</v>
      </c>
      <c r="AA118" s="243">
        <v>0</v>
      </c>
      <c r="AB118" s="243">
        <v>0</v>
      </c>
      <c r="AC118" s="242" t="s">
        <v>860</v>
      </c>
      <c r="AD118" s="243">
        <v>0</v>
      </c>
      <c r="AE118" s="243">
        <v>0</v>
      </c>
      <c r="AF118" s="243">
        <v>0</v>
      </c>
      <c r="AG118" s="249">
        <v>1</v>
      </c>
      <c r="AH118" s="243">
        <v>0</v>
      </c>
      <c r="AI118" s="243">
        <v>0</v>
      </c>
    </row>
    <row r="119" spans="1:35" x14ac:dyDescent="0.25">
      <c r="A119" s="242" t="s">
        <v>361</v>
      </c>
      <c r="B119" s="243">
        <v>0</v>
      </c>
      <c r="C119" s="243">
        <v>0</v>
      </c>
      <c r="D119" s="243">
        <v>0</v>
      </c>
      <c r="E119" s="249">
        <v>1</v>
      </c>
      <c r="F119" s="243">
        <v>0</v>
      </c>
      <c r="G119" s="243">
        <v>0</v>
      </c>
      <c r="H119" s="242" t="s">
        <v>361</v>
      </c>
      <c r="I119" s="243">
        <v>0</v>
      </c>
      <c r="J119" s="243">
        <v>0</v>
      </c>
      <c r="K119" s="243">
        <v>0</v>
      </c>
      <c r="L119" s="249">
        <v>1</v>
      </c>
      <c r="M119" s="243">
        <v>0</v>
      </c>
      <c r="N119" s="243">
        <v>0</v>
      </c>
      <c r="O119" s="242" t="s">
        <v>325</v>
      </c>
      <c r="P119" s="243">
        <v>0</v>
      </c>
      <c r="Q119" s="243">
        <v>0</v>
      </c>
      <c r="R119" s="243">
        <v>0</v>
      </c>
      <c r="S119" s="249">
        <v>1</v>
      </c>
      <c r="T119" s="243">
        <v>0</v>
      </c>
      <c r="U119" s="243">
        <v>0</v>
      </c>
      <c r="V119" s="242" t="s">
        <v>361</v>
      </c>
      <c r="W119" s="243">
        <v>0</v>
      </c>
      <c r="X119" s="243">
        <v>0</v>
      </c>
      <c r="Y119" s="243">
        <v>0</v>
      </c>
      <c r="Z119" s="249">
        <v>1</v>
      </c>
      <c r="AA119" s="243">
        <v>0</v>
      </c>
      <c r="AB119" s="243">
        <v>0</v>
      </c>
      <c r="AC119" s="242" t="s">
        <v>361</v>
      </c>
      <c r="AD119" s="243">
        <v>0</v>
      </c>
      <c r="AE119" s="243">
        <v>0</v>
      </c>
      <c r="AF119" s="243">
        <v>0</v>
      </c>
      <c r="AG119" s="249">
        <v>1</v>
      </c>
      <c r="AH119" s="243">
        <v>0</v>
      </c>
      <c r="AI119" s="243">
        <v>0</v>
      </c>
    </row>
    <row r="120" spans="1:35" x14ac:dyDescent="0.25">
      <c r="A120" s="242" t="s">
        <v>229</v>
      </c>
      <c r="B120" s="243">
        <v>0</v>
      </c>
      <c r="C120" s="243">
        <v>0</v>
      </c>
      <c r="D120" s="243">
        <v>0</v>
      </c>
      <c r="E120" s="249">
        <v>1</v>
      </c>
      <c r="F120" s="243">
        <v>0</v>
      </c>
      <c r="G120" s="243">
        <v>0</v>
      </c>
      <c r="H120" s="242" t="s">
        <v>229</v>
      </c>
      <c r="I120" s="243">
        <v>0</v>
      </c>
      <c r="J120" s="243">
        <v>0</v>
      </c>
      <c r="K120" s="243">
        <v>0</v>
      </c>
      <c r="L120" s="249">
        <v>1</v>
      </c>
      <c r="M120" s="243">
        <v>0</v>
      </c>
      <c r="N120" s="243">
        <v>0</v>
      </c>
      <c r="O120" s="242" t="s">
        <v>357</v>
      </c>
      <c r="P120" s="243">
        <v>0</v>
      </c>
      <c r="Q120" s="243">
        <v>0</v>
      </c>
      <c r="R120" s="243">
        <v>0</v>
      </c>
      <c r="S120" s="249">
        <v>1</v>
      </c>
      <c r="T120" s="243">
        <v>0</v>
      </c>
      <c r="U120" s="243">
        <v>0</v>
      </c>
      <c r="V120" s="242" t="s">
        <v>229</v>
      </c>
      <c r="W120" s="243">
        <v>0</v>
      </c>
      <c r="X120" s="243">
        <v>0</v>
      </c>
      <c r="Y120" s="243">
        <v>0</v>
      </c>
      <c r="Z120" s="249">
        <v>1</v>
      </c>
      <c r="AA120" s="243">
        <v>0</v>
      </c>
      <c r="AB120" s="243">
        <v>0</v>
      </c>
      <c r="AC120" s="242" t="s">
        <v>229</v>
      </c>
      <c r="AD120" s="243">
        <v>0</v>
      </c>
      <c r="AE120" s="243">
        <v>0</v>
      </c>
      <c r="AF120" s="243">
        <v>0</v>
      </c>
      <c r="AG120" s="249">
        <v>1</v>
      </c>
      <c r="AH120" s="243">
        <v>0</v>
      </c>
      <c r="AI120" s="243">
        <v>0</v>
      </c>
    </row>
    <row r="121" spans="1:35" x14ac:dyDescent="0.25">
      <c r="A121" s="242" t="s">
        <v>238</v>
      </c>
      <c r="B121" s="243">
        <v>0</v>
      </c>
      <c r="C121" s="243">
        <v>0</v>
      </c>
      <c r="D121" s="243">
        <v>0</v>
      </c>
      <c r="E121" s="249">
        <v>1</v>
      </c>
      <c r="F121" s="243">
        <v>0</v>
      </c>
      <c r="G121" s="243">
        <v>0</v>
      </c>
      <c r="H121" s="242" t="s">
        <v>238</v>
      </c>
      <c r="I121" s="243">
        <v>0</v>
      </c>
      <c r="J121" s="243">
        <v>0</v>
      </c>
      <c r="K121" s="243">
        <v>0</v>
      </c>
      <c r="L121" s="249">
        <v>1</v>
      </c>
      <c r="M121" s="243">
        <v>0</v>
      </c>
      <c r="N121" s="243">
        <v>0</v>
      </c>
      <c r="O121" s="242" t="s">
        <v>460</v>
      </c>
      <c r="P121" s="243">
        <v>0</v>
      </c>
      <c r="Q121" s="243">
        <v>0</v>
      </c>
      <c r="R121" s="243">
        <v>0</v>
      </c>
      <c r="S121" s="249">
        <v>1</v>
      </c>
      <c r="T121" s="243">
        <v>0</v>
      </c>
      <c r="U121" s="243">
        <v>0</v>
      </c>
      <c r="V121" s="242" t="s">
        <v>238</v>
      </c>
      <c r="W121" s="243">
        <v>0</v>
      </c>
      <c r="X121" s="243">
        <v>0</v>
      </c>
      <c r="Y121" s="243">
        <v>0</v>
      </c>
      <c r="Z121" s="249">
        <v>1</v>
      </c>
      <c r="AA121" s="243">
        <v>0</v>
      </c>
      <c r="AB121" s="243">
        <v>0</v>
      </c>
      <c r="AC121" s="242" t="s">
        <v>238</v>
      </c>
      <c r="AD121" s="243">
        <v>0</v>
      </c>
      <c r="AE121" s="243">
        <v>0</v>
      </c>
      <c r="AF121" s="243">
        <v>0</v>
      </c>
      <c r="AG121" s="249">
        <v>1</v>
      </c>
      <c r="AH121" s="243">
        <v>0</v>
      </c>
      <c r="AI121" s="243">
        <v>0</v>
      </c>
    </row>
    <row r="122" spans="1:35" x14ac:dyDescent="0.25">
      <c r="A122" s="242" t="s">
        <v>243</v>
      </c>
      <c r="B122" s="243">
        <v>0</v>
      </c>
      <c r="C122" s="243">
        <v>0</v>
      </c>
      <c r="D122" s="243">
        <v>0</v>
      </c>
      <c r="E122" s="249">
        <v>1</v>
      </c>
      <c r="F122" s="243">
        <v>0</v>
      </c>
      <c r="G122" s="243">
        <v>0</v>
      </c>
      <c r="H122" s="242" t="s">
        <v>243</v>
      </c>
      <c r="I122" s="243">
        <v>0</v>
      </c>
      <c r="J122" s="243">
        <v>0</v>
      </c>
      <c r="K122" s="243">
        <v>0</v>
      </c>
      <c r="L122" s="249">
        <v>1</v>
      </c>
      <c r="M122" s="243">
        <v>0</v>
      </c>
      <c r="N122" s="243">
        <v>0</v>
      </c>
      <c r="O122" s="242" t="s">
        <v>860</v>
      </c>
      <c r="P122" s="243">
        <v>0</v>
      </c>
      <c r="Q122" s="243">
        <v>0</v>
      </c>
      <c r="R122" s="243">
        <v>0</v>
      </c>
      <c r="S122" s="249">
        <v>1</v>
      </c>
      <c r="T122" s="243">
        <v>0</v>
      </c>
      <c r="U122" s="243">
        <v>0</v>
      </c>
      <c r="V122" s="242" t="s">
        <v>243</v>
      </c>
      <c r="W122" s="243">
        <v>0</v>
      </c>
      <c r="X122" s="243">
        <v>0</v>
      </c>
      <c r="Y122" s="243">
        <v>0</v>
      </c>
      <c r="Z122" s="249">
        <v>1</v>
      </c>
      <c r="AA122" s="243">
        <v>0</v>
      </c>
      <c r="AB122" s="243">
        <v>0</v>
      </c>
      <c r="AC122" s="242" t="s">
        <v>243</v>
      </c>
      <c r="AD122" s="243">
        <v>0</v>
      </c>
      <c r="AE122" s="243">
        <v>0</v>
      </c>
      <c r="AF122" s="243">
        <v>0</v>
      </c>
      <c r="AG122" s="249">
        <v>1</v>
      </c>
      <c r="AH122" s="243">
        <v>0</v>
      </c>
      <c r="AI122" s="243">
        <v>0</v>
      </c>
    </row>
    <row r="123" spans="1:35" x14ac:dyDescent="0.25">
      <c r="A123" s="242" t="s">
        <v>288</v>
      </c>
      <c r="B123" s="243">
        <v>0</v>
      </c>
      <c r="C123" s="243">
        <v>0</v>
      </c>
      <c r="D123" s="243">
        <v>0</v>
      </c>
      <c r="E123" s="249">
        <v>1</v>
      </c>
      <c r="F123" s="243">
        <v>0</v>
      </c>
      <c r="G123" s="243">
        <v>0</v>
      </c>
      <c r="H123" s="242" t="s">
        <v>288</v>
      </c>
      <c r="I123" s="243">
        <v>0</v>
      </c>
      <c r="J123" s="243">
        <v>0</v>
      </c>
      <c r="K123" s="243">
        <v>0</v>
      </c>
      <c r="L123" s="249">
        <v>1</v>
      </c>
      <c r="M123" s="243">
        <v>0</v>
      </c>
      <c r="N123" s="243">
        <v>0</v>
      </c>
      <c r="O123" s="242" t="s">
        <v>361</v>
      </c>
      <c r="P123" s="243">
        <v>0</v>
      </c>
      <c r="Q123" s="243">
        <v>0</v>
      </c>
      <c r="R123" s="243">
        <v>0</v>
      </c>
      <c r="S123" s="249">
        <v>1</v>
      </c>
      <c r="T123" s="243">
        <v>0</v>
      </c>
      <c r="U123" s="243">
        <v>0</v>
      </c>
      <c r="V123" s="242" t="s">
        <v>288</v>
      </c>
      <c r="W123" s="243">
        <v>0</v>
      </c>
      <c r="X123" s="243">
        <v>0</v>
      </c>
      <c r="Y123" s="243">
        <v>0</v>
      </c>
      <c r="Z123" s="249">
        <v>1</v>
      </c>
      <c r="AA123" s="243">
        <v>0</v>
      </c>
      <c r="AB123" s="243">
        <v>0</v>
      </c>
      <c r="AC123" s="242" t="s">
        <v>288</v>
      </c>
      <c r="AD123" s="243">
        <v>0</v>
      </c>
      <c r="AE123" s="243">
        <v>0</v>
      </c>
      <c r="AF123" s="243">
        <v>0</v>
      </c>
      <c r="AG123" s="249">
        <v>1</v>
      </c>
      <c r="AH123" s="243">
        <v>0</v>
      </c>
      <c r="AI123" s="243">
        <v>0</v>
      </c>
    </row>
    <row r="124" spans="1:35" x14ac:dyDescent="0.25">
      <c r="A124" s="242" t="s">
        <v>811</v>
      </c>
      <c r="B124" s="243">
        <v>0</v>
      </c>
      <c r="C124" s="243">
        <v>0</v>
      </c>
      <c r="D124" s="243">
        <v>0</v>
      </c>
      <c r="E124" s="249">
        <v>1</v>
      </c>
      <c r="F124" s="243">
        <v>0</v>
      </c>
      <c r="G124" s="243">
        <v>0</v>
      </c>
      <c r="H124" s="242" t="s">
        <v>811</v>
      </c>
      <c r="I124" s="243">
        <v>0</v>
      </c>
      <c r="J124" s="243">
        <v>0</v>
      </c>
      <c r="K124" s="243">
        <v>0</v>
      </c>
      <c r="L124" s="249">
        <v>1</v>
      </c>
      <c r="M124" s="243">
        <v>0</v>
      </c>
      <c r="N124" s="243">
        <v>0</v>
      </c>
      <c r="O124" s="242" t="s">
        <v>229</v>
      </c>
      <c r="P124" s="243">
        <v>0</v>
      </c>
      <c r="Q124" s="243">
        <v>0</v>
      </c>
      <c r="R124" s="243">
        <v>0</v>
      </c>
      <c r="S124" s="249">
        <v>1</v>
      </c>
      <c r="T124" s="243">
        <v>0</v>
      </c>
      <c r="U124" s="243">
        <v>0</v>
      </c>
      <c r="V124" s="242" t="s">
        <v>811</v>
      </c>
      <c r="W124" s="243">
        <v>0</v>
      </c>
      <c r="X124" s="243">
        <v>0</v>
      </c>
      <c r="Y124" s="243">
        <v>0</v>
      </c>
      <c r="Z124" s="249">
        <v>1</v>
      </c>
      <c r="AA124" s="243">
        <v>0</v>
      </c>
      <c r="AB124" s="243">
        <v>0</v>
      </c>
      <c r="AC124" s="242" t="s">
        <v>811</v>
      </c>
      <c r="AD124" s="243">
        <v>0</v>
      </c>
      <c r="AE124" s="243">
        <v>0</v>
      </c>
      <c r="AF124" s="243">
        <v>0</v>
      </c>
      <c r="AG124" s="249">
        <v>1</v>
      </c>
      <c r="AH124" s="243">
        <v>0</v>
      </c>
      <c r="AI124" s="243">
        <v>0</v>
      </c>
    </row>
    <row r="125" spans="1:35" ht="25" x14ac:dyDescent="0.25">
      <c r="A125" s="242" t="s">
        <v>364</v>
      </c>
      <c r="B125" s="243">
        <v>0</v>
      </c>
      <c r="C125" s="243">
        <v>0</v>
      </c>
      <c r="D125" s="243">
        <v>0</v>
      </c>
      <c r="E125" s="249">
        <v>1</v>
      </c>
      <c r="F125" s="243">
        <v>0</v>
      </c>
      <c r="G125" s="243">
        <v>0</v>
      </c>
      <c r="H125" s="242" t="s">
        <v>364</v>
      </c>
      <c r="I125" s="243">
        <v>0</v>
      </c>
      <c r="J125" s="243">
        <v>0</v>
      </c>
      <c r="K125" s="243">
        <v>0</v>
      </c>
      <c r="L125" s="249">
        <v>1</v>
      </c>
      <c r="M125" s="243">
        <v>0</v>
      </c>
      <c r="N125" s="243">
        <v>0</v>
      </c>
      <c r="O125" s="242" t="s">
        <v>238</v>
      </c>
      <c r="P125" s="243">
        <v>0</v>
      </c>
      <c r="Q125" s="243">
        <v>0</v>
      </c>
      <c r="R125" s="243">
        <v>0</v>
      </c>
      <c r="S125" s="249">
        <v>1</v>
      </c>
      <c r="T125" s="243">
        <v>0</v>
      </c>
      <c r="U125" s="243">
        <v>0</v>
      </c>
      <c r="V125" s="242" t="s">
        <v>364</v>
      </c>
      <c r="W125" s="243">
        <v>0</v>
      </c>
      <c r="X125" s="243">
        <v>0</v>
      </c>
      <c r="Y125" s="243">
        <v>0</v>
      </c>
      <c r="Z125" s="249">
        <v>1</v>
      </c>
      <c r="AA125" s="243">
        <v>0</v>
      </c>
      <c r="AB125" s="243">
        <v>0</v>
      </c>
      <c r="AC125" s="242" t="s">
        <v>364</v>
      </c>
      <c r="AD125" s="243">
        <v>0</v>
      </c>
      <c r="AE125" s="243">
        <v>0</v>
      </c>
      <c r="AF125" s="243">
        <v>0</v>
      </c>
      <c r="AG125" s="249">
        <v>1</v>
      </c>
      <c r="AH125" s="243">
        <v>0</v>
      </c>
      <c r="AI125" s="243">
        <v>0</v>
      </c>
    </row>
    <row r="126" spans="1:35" x14ac:dyDescent="0.25">
      <c r="A126" s="242" t="s">
        <v>367</v>
      </c>
      <c r="B126" s="243">
        <v>0</v>
      </c>
      <c r="C126" s="243">
        <v>0</v>
      </c>
      <c r="D126" s="243">
        <v>0</v>
      </c>
      <c r="E126" s="249">
        <v>1</v>
      </c>
      <c r="F126" s="243">
        <v>0</v>
      </c>
      <c r="G126" s="243">
        <v>0</v>
      </c>
      <c r="H126" s="242" t="s">
        <v>367</v>
      </c>
      <c r="I126" s="243">
        <v>0</v>
      </c>
      <c r="J126" s="243">
        <v>0</v>
      </c>
      <c r="K126" s="243">
        <v>0</v>
      </c>
      <c r="L126" s="249">
        <v>1</v>
      </c>
      <c r="M126" s="243">
        <v>0</v>
      </c>
      <c r="N126" s="243">
        <v>0</v>
      </c>
      <c r="O126" s="242" t="s">
        <v>243</v>
      </c>
      <c r="P126" s="243">
        <v>0</v>
      </c>
      <c r="Q126" s="243">
        <v>0</v>
      </c>
      <c r="R126" s="243">
        <v>0</v>
      </c>
      <c r="S126" s="249">
        <v>1</v>
      </c>
      <c r="T126" s="243">
        <v>0</v>
      </c>
      <c r="U126" s="243">
        <v>0</v>
      </c>
      <c r="V126" s="242" t="s">
        <v>367</v>
      </c>
      <c r="W126" s="243">
        <v>0</v>
      </c>
      <c r="X126" s="243">
        <v>0</v>
      </c>
      <c r="Y126" s="243">
        <v>0</v>
      </c>
      <c r="Z126" s="249">
        <v>1</v>
      </c>
      <c r="AA126" s="243">
        <v>0</v>
      </c>
      <c r="AB126" s="243">
        <v>0</v>
      </c>
      <c r="AC126" s="242" t="s">
        <v>367</v>
      </c>
      <c r="AD126" s="243">
        <v>0</v>
      </c>
      <c r="AE126" s="243">
        <v>0</v>
      </c>
      <c r="AF126" s="243">
        <v>0</v>
      </c>
      <c r="AG126" s="249">
        <v>1</v>
      </c>
      <c r="AH126" s="243">
        <v>0</v>
      </c>
      <c r="AI126" s="243">
        <v>0</v>
      </c>
    </row>
    <row r="127" spans="1:35" x14ac:dyDescent="0.25">
      <c r="A127" s="242" t="s">
        <v>370</v>
      </c>
      <c r="B127" s="243">
        <v>0</v>
      </c>
      <c r="C127" s="243">
        <v>0</v>
      </c>
      <c r="D127" s="243">
        <v>0</v>
      </c>
      <c r="E127" s="249">
        <v>1</v>
      </c>
      <c r="F127" s="243">
        <v>0</v>
      </c>
      <c r="G127" s="243">
        <v>0</v>
      </c>
      <c r="H127" s="242" t="s">
        <v>370</v>
      </c>
      <c r="I127" s="243">
        <v>0</v>
      </c>
      <c r="J127" s="243">
        <v>0</v>
      </c>
      <c r="K127" s="243">
        <v>0</v>
      </c>
      <c r="L127" s="249">
        <v>1</v>
      </c>
      <c r="M127" s="243">
        <v>0</v>
      </c>
      <c r="N127" s="243">
        <v>0</v>
      </c>
      <c r="O127" s="242" t="s">
        <v>811</v>
      </c>
      <c r="P127" s="243">
        <v>0</v>
      </c>
      <c r="Q127" s="243">
        <v>0</v>
      </c>
      <c r="R127" s="243">
        <v>0</v>
      </c>
      <c r="S127" s="249">
        <v>1</v>
      </c>
      <c r="T127" s="243">
        <v>0</v>
      </c>
      <c r="U127" s="243">
        <v>0</v>
      </c>
      <c r="V127" s="242" t="s">
        <v>370</v>
      </c>
      <c r="W127" s="243">
        <v>0</v>
      </c>
      <c r="X127" s="243">
        <v>0</v>
      </c>
      <c r="Y127" s="243">
        <v>0</v>
      </c>
      <c r="Z127" s="249">
        <v>1</v>
      </c>
      <c r="AA127" s="243">
        <v>0</v>
      </c>
      <c r="AB127" s="243">
        <v>0</v>
      </c>
      <c r="AC127" s="242" t="s">
        <v>370</v>
      </c>
      <c r="AD127" s="243">
        <v>0</v>
      </c>
      <c r="AE127" s="243">
        <v>0</v>
      </c>
      <c r="AF127" s="243">
        <v>0</v>
      </c>
      <c r="AG127" s="249">
        <v>1</v>
      </c>
      <c r="AH127" s="243">
        <v>0</v>
      </c>
      <c r="AI127" s="243">
        <v>0</v>
      </c>
    </row>
    <row r="128" spans="1:35" ht="25" x14ac:dyDescent="0.25">
      <c r="A128" s="242" t="s">
        <v>861</v>
      </c>
      <c r="B128" s="243">
        <v>0</v>
      </c>
      <c r="C128" s="243">
        <v>0</v>
      </c>
      <c r="D128" s="243">
        <v>0</v>
      </c>
      <c r="E128" s="249">
        <v>1</v>
      </c>
      <c r="F128" s="243">
        <v>0</v>
      </c>
      <c r="G128" s="243">
        <v>0</v>
      </c>
      <c r="H128" s="242" t="s">
        <v>861</v>
      </c>
      <c r="I128" s="243">
        <v>0</v>
      </c>
      <c r="J128" s="243">
        <v>0</v>
      </c>
      <c r="K128" s="243">
        <v>0</v>
      </c>
      <c r="L128" s="249">
        <v>1</v>
      </c>
      <c r="M128" s="243">
        <v>0</v>
      </c>
      <c r="N128" s="243">
        <v>0</v>
      </c>
      <c r="O128" s="242" t="s">
        <v>364</v>
      </c>
      <c r="P128" s="243">
        <v>0</v>
      </c>
      <c r="Q128" s="243">
        <v>0</v>
      </c>
      <c r="R128" s="243">
        <v>0</v>
      </c>
      <c r="S128" s="249">
        <v>1</v>
      </c>
      <c r="T128" s="243">
        <v>0</v>
      </c>
      <c r="U128" s="243">
        <v>0</v>
      </c>
      <c r="V128" s="242" t="s">
        <v>861</v>
      </c>
      <c r="W128" s="243">
        <v>0</v>
      </c>
      <c r="X128" s="243">
        <v>0</v>
      </c>
      <c r="Y128" s="243">
        <v>0</v>
      </c>
      <c r="Z128" s="249">
        <v>1</v>
      </c>
      <c r="AA128" s="243">
        <v>0</v>
      </c>
      <c r="AB128" s="243">
        <v>0</v>
      </c>
      <c r="AC128" s="242" t="s">
        <v>861</v>
      </c>
      <c r="AD128" s="243">
        <v>0</v>
      </c>
      <c r="AE128" s="243">
        <v>0</v>
      </c>
      <c r="AF128" s="243">
        <v>0</v>
      </c>
      <c r="AG128" s="249">
        <v>1</v>
      </c>
      <c r="AH128" s="243">
        <v>0</v>
      </c>
      <c r="AI128" s="243">
        <v>0</v>
      </c>
    </row>
    <row r="129" spans="1:35" x14ac:dyDescent="0.25">
      <c r="A129" s="242" t="s">
        <v>299</v>
      </c>
      <c r="B129" s="243">
        <v>0</v>
      </c>
      <c r="C129" s="243">
        <v>0</v>
      </c>
      <c r="D129" s="243">
        <v>0</v>
      </c>
      <c r="E129" s="249">
        <v>1</v>
      </c>
      <c r="F129" s="243">
        <v>0</v>
      </c>
      <c r="G129" s="243">
        <v>0</v>
      </c>
      <c r="H129" s="242" t="s">
        <v>299</v>
      </c>
      <c r="I129" s="243">
        <v>0</v>
      </c>
      <c r="J129" s="243">
        <v>0</v>
      </c>
      <c r="K129" s="243">
        <v>0</v>
      </c>
      <c r="L129" s="249">
        <v>1</v>
      </c>
      <c r="M129" s="243">
        <v>0</v>
      </c>
      <c r="N129" s="243">
        <v>0</v>
      </c>
      <c r="O129" s="242" t="s">
        <v>367</v>
      </c>
      <c r="P129" s="243">
        <v>0</v>
      </c>
      <c r="Q129" s="243">
        <v>0</v>
      </c>
      <c r="R129" s="243">
        <v>0</v>
      </c>
      <c r="S129" s="249">
        <v>1</v>
      </c>
      <c r="T129" s="243">
        <v>0</v>
      </c>
      <c r="U129" s="243">
        <v>0</v>
      </c>
      <c r="V129" s="242" t="s">
        <v>299</v>
      </c>
      <c r="W129" s="243">
        <v>0</v>
      </c>
      <c r="X129" s="243">
        <v>0</v>
      </c>
      <c r="Y129" s="243">
        <v>0</v>
      </c>
      <c r="Z129" s="249">
        <v>1</v>
      </c>
      <c r="AA129" s="243">
        <v>0</v>
      </c>
      <c r="AB129" s="243">
        <v>0</v>
      </c>
      <c r="AC129" s="242" t="s">
        <v>299</v>
      </c>
      <c r="AD129" s="243">
        <v>0</v>
      </c>
      <c r="AE129" s="243">
        <v>0</v>
      </c>
      <c r="AF129" s="243">
        <v>0</v>
      </c>
      <c r="AG129" s="249">
        <v>1</v>
      </c>
      <c r="AH129" s="243">
        <v>0</v>
      </c>
      <c r="AI129" s="243">
        <v>0</v>
      </c>
    </row>
    <row r="130" spans="1:35" x14ac:dyDescent="0.25">
      <c r="A130" s="242" t="s">
        <v>862</v>
      </c>
      <c r="B130" s="243">
        <v>0</v>
      </c>
      <c r="C130" s="243">
        <v>0</v>
      </c>
      <c r="D130" s="243">
        <v>0</v>
      </c>
      <c r="E130" s="249">
        <v>1</v>
      </c>
      <c r="F130" s="243">
        <v>0</v>
      </c>
      <c r="G130" s="243">
        <v>0</v>
      </c>
      <c r="H130" s="242" t="s">
        <v>862</v>
      </c>
      <c r="I130" s="243">
        <v>0</v>
      </c>
      <c r="J130" s="243">
        <v>0</v>
      </c>
      <c r="K130" s="243">
        <v>0</v>
      </c>
      <c r="L130" s="249">
        <v>1</v>
      </c>
      <c r="M130" s="243">
        <v>0</v>
      </c>
      <c r="N130" s="243">
        <v>0</v>
      </c>
      <c r="O130" s="242" t="s">
        <v>370</v>
      </c>
      <c r="P130" s="243">
        <v>0</v>
      </c>
      <c r="Q130" s="243">
        <v>0</v>
      </c>
      <c r="R130" s="243">
        <v>0</v>
      </c>
      <c r="S130" s="249">
        <v>1</v>
      </c>
      <c r="T130" s="243">
        <v>0</v>
      </c>
      <c r="U130" s="243">
        <v>0</v>
      </c>
      <c r="V130" s="242" t="s">
        <v>862</v>
      </c>
      <c r="W130" s="243">
        <v>0</v>
      </c>
      <c r="X130" s="243">
        <v>0</v>
      </c>
      <c r="Y130" s="243">
        <v>0</v>
      </c>
      <c r="Z130" s="249">
        <v>1</v>
      </c>
      <c r="AA130" s="243">
        <v>0</v>
      </c>
      <c r="AB130" s="243">
        <v>0</v>
      </c>
      <c r="AC130" s="242" t="s">
        <v>862</v>
      </c>
      <c r="AD130" s="243">
        <v>0</v>
      </c>
      <c r="AE130" s="243">
        <v>0</v>
      </c>
      <c r="AF130" s="243">
        <v>0</v>
      </c>
      <c r="AG130" s="249">
        <v>1</v>
      </c>
      <c r="AH130" s="243">
        <v>0</v>
      </c>
      <c r="AI130" s="243">
        <v>0</v>
      </c>
    </row>
    <row r="131" spans="1:35" x14ac:dyDescent="0.25">
      <c r="A131" s="242" t="s">
        <v>374</v>
      </c>
      <c r="B131" s="243">
        <v>0</v>
      </c>
      <c r="C131" s="243">
        <v>0</v>
      </c>
      <c r="D131" s="243">
        <v>0</v>
      </c>
      <c r="E131" s="249">
        <v>1</v>
      </c>
      <c r="F131" s="243">
        <v>0</v>
      </c>
      <c r="G131" s="243">
        <v>0</v>
      </c>
      <c r="H131" s="242" t="s">
        <v>374</v>
      </c>
      <c r="I131" s="243">
        <v>0</v>
      </c>
      <c r="J131" s="243">
        <v>0</v>
      </c>
      <c r="K131" s="243">
        <v>0</v>
      </c>
      <c r="L131" s="249">
        <v>1</v>
      </c>
      <c r="M131" s="243">
        <v>0</v>
      </c>
      <c r="N131" s="243">
        <v>0</v>
      </c>
      <c r="O131" s="242" t="s">
        <v>861</v>
      </c>
      <c r="P131" s="243">
        <v>0</v>
      </c>
      <c r="Q131" s="243">
        <v>0</v>
      </c>
      <c r="R131" s="243">
        <v>0</v>
      </c>
      <c r="S131" s="249">
        <v>1</v>
      </c>
      <c r="T131" s="243">
        <v>0</v>
      </c>
      <c r="U131" s="243">
        <v>0</v>
      </c>
      <c r="V131" s="242" t="s">
        <v>374</v>
      </c>
      <c r="W131" s="243">
        <v>0</v>
      </c>
      <c r="X131" s="243">
        <v>0</v>
      </c>
      <c r="Y131" s="243">
        <v>0</v>
      </c>
      <c r="Z131" s="249">
        <v>1</v>
      </c>
      <c r="AA131" s="243">
        <v>0</v>
      </c>
      <c r="AB131" s="243">
        <v>0</v>
      </c>
      <c r="AC131" s="242" t="s">
        <v>374</v>
      </c>
      <c r="AD131" s="243">
        <v>0</v>
      </c>
      <c r="AE131" s="243">
        <v>0</v>
      </c>
      <c r="AF131" s="243">
        <v>0</v>
      </c>
      <c r="AG131" s="249">
        <v>1</v>
      </c>
      <c r="AH131" s="243">
        <v>0</v>
      </c>
      <c r="AI131" s="243">
        <v>0</v>
      </c>
    </row>
    <row r="132" spans="1:35" ht="25" x14ac:dyDescent="0.25">
      <c r="A132" s="242" t="s">
        <v>863</v>
      </c>
      <c r="B132" s="243">
        <v>0</v>
      </c>
      <c r="C132" s="243">
        <v>0</v>
      </c>
      <c r="D132" s="243">
        <v>0</v>
      </c>
      <c r="E132" s="249">
        <v>1</v>
      </c>
      <c r="F132" s="243">
        <v>0</v>
      </c>
      <c r="G132" s="243">
        <v>0</v>
      </c>
      <c r="H132" s="242" t="s">
        <v>863</v>
      </c>
      <c r="I132" s="243">
        <v>0</v>
      </c>
      <c r="J132" s="243">
        <v>0</v>
      </c>
      <c r="K132" s="243">
        <v>0</v>
      </c>
      <c r="L132" s="249">
        <v>1</v>
      </c>
      <c r="M132" s="243">
        <v>0</v>
      </c>
      <c r="N132" s="243">
        <v>0</v>
      </c>
      <c r="O132" s="242" t="s">
        <v>299</v>
      </c>
      <c r="P132" s="243">
        <v>0</v>
      </c>
      <c r="Q132" s="243">
        <v>0</v>
      </c>
      <c r="R132" s="243">
        <v>0</v>
      </c>
      <c r="S132" s="249">
        <v>1</v>
      </c>
      <c r="T132" s="243">
        <v>0</v>
      </c>
      <c r="U132" s="243">
        <v>0</v>
      </c>
      <c r="V132" s="242" t="s">
        <v>863</v>
      </c>
      <c r="W132" s="243">
        <v>0</v>
      </c>
      <c r="X132" s="243">
        <v>0</v>
      </c>
      <c r="Y132" s="243">
        <v>0</v>
      </c>
      <c r="Z132" s="249">
        <v>1</v>
      </c>
      <c r="AA132" s="243">
        <v>0</v>
      </c>
      <c r="AB132" s="243">
        <v>0</v>
      </c>
      <c r="AC132" s="242" t="s">
        <v>863</v>
      </c>
      <c r="AD132" s="243">
        <v>0</v>
      </c>
      <c r="AE132" s="243">
        <v>0</v>
      </c>
      <c r="AF132" s="243">
        <v>0</v>
      </c>
      <c r="AG132" s="249">
        <v>1</v>
      </c>
      <c r="AH132" s="243">
        <v>0</v>
      </c>
      <c r="AI132" s="243">
        <v>0</v>
      </c>
    </row>
    <row r="133" spans="1:35" x14ac:dyDescent="0.25">
      <c r="A133" s="242" t="s">
        <v>298</v>
      </c>
      <c r="B133" s="243">
        <v>0</v>
      </c>
      <c r="C133" s="243">
        <v>0</v>
      </c>
      <c r="D133" s="243">
        <v>0</v>
      </c>
      <c r="E133" s="249">
        <v>1</v>
      </c>
      <c r="F133" s="243">
        <v>0</v>
      </c>
      <c r="G133" s="243">
        <v>0</v>
      </c>
      <c r="H133" s="242" t="s">
        <v>298</v>
      </c>
      <c r="I133" s="243">
        <v>0</v>
      </c>
      <c r="J133" s="243">
        <v>0</v>
      </c>
      <c r="K133" s="243">
        <v>0</v>
      </c>
      <c r="L133" s="249">
        <v>1</v>
      </c>
      <c r="M133" s="243">
        <v>0</v>
      </c>
      <c r="N133" s="243">
        <v>0</v>
      </c>
      <c r="O133" s="242" t="s">
        <v>862</v>
      </c>
      <c r="P133" s="243">
        <v>0</v>
      </c>
      <c r="Q133" s="243">
        <v>0</v>
      </c>
      <c r="R133" s="243">
        <v>0</v>
      </c>
      <c r="S133" s="249">
        <v>1</v>
      </c>
      <c r="T133" s="243">
        <v>0</v>
      </c>
      <c r="U133" s="243">
        <v>0</v>
      </c>
      <c r="V133" s="242" t="s">
        <v>298</v>
      </c>
      <c r="W133" s="243">
        <v>0</v>
      </c>
      <c r="X133" s="243">
        <v>0</v>
      </c>
      <c r="Y133" s="243">
        <v>0</v>
      </c>
      <c r="Z133" s="249">
        <v>1</v>
      </c>
      <c r="AA133" s="243">
        <v>0</v>
      </c>
      <c r="AB133" s="243">
        <v>0</v>
      </c>
      <c r="AC133" s="242" t="s">
        <v>298</v>
      </c>
      <c r="AD133" s="243">
        <v>0</v>
      </c>
      <c r="AE133" s="243">
        <v>0</v>
      </c>
      <c r="AF133" s="243">
        <v>0</v>
      </c>
      <c r="AG133" s="249">
        <v>1</v>
      </c>
      <c r="AH133" s="243">
        <v>0</v>
      </c>
      <c r="AI133" s="243">
        <v>0</v>
      </c>
    </row>
    <row r="134" spans="1:35" x14ac:dyDescent="0.25">
      <c r="A134" s="242" t="s">
        <v>375</v>
      </c>
      <c r="B134" s="243">
        <v>0</v>
      </c>
      <c r="C134" s="243">
        <v>0</v>
      </c>
      <c r="D134" s="243">
        <v>0</v>
      </c>
      <c r="E134" s="249">
        <v>1</v>
      </c>
      <c r="F134" s="243">
        <v>0</v>
      </c>
      <c r="G134" s="243">
        <v>0</v>
      </c>
      <c r="H134" s="242" t="s">
        <v>375</v>
      </c>
      <c r="I134" s="243">
        <v>0</v>
      </c>
      <c r="J134" s="243">
        <v>0</v>
      </c>
      <c r="K134" s="243">
        <v>0</v>
      </c>
      <c r="L134" s="249">
        <v>1</v>
      </c>
      <c r="M134" s="243">
        <v>0</v>
      </c>
      <c r="N134" s="243">
        <v>0</v>
      </c>
      <c r="O134" s="242" t="s">
        <v>374</v>
      </c>
      <c r="P134" s="243">
        <v>0</v>
      </c>
      <c r="Q134" s="243">
        <v>0</v>
      </c>
      <c r="R134" s="243">
        <v>0</v>
      </c>
      <c r="S134" s="249">
        <v>1</v>
      </c>
      <c r="T134" s="243">
        <v>0</v>
      </c>
      <c r="U134" s="243">
        <v>0</v>
      </c>
      <c r="V134" s="242" t="s">
        <v>375</v>
      </c>
      <c r="W134" s="243">
        <v>0</v>
      </c>
      <c r="X134" s="243">
        <v>0</v>
      </c>
      <c r="Y134" s="243">
        <v>0</v>
      </c>
      <c r="Z134" s="249">
        <v>1</v>
      </c>
      <c r="AA134" s="243">
        <v>0</v>
      </c>
      <c r="AB134" s="243">
        <v>0</v>
      </c>
      <c r="AC134" s="242" t="s">
        <v>375</v>
      </c>
      <c r="AD134" s="243">
        <v>0</v>
      </c>
      <c r="AE134" s="243">
        <v>0</v>
      </c>
      <c r="AF134" s="243">
        <v>0</v>
      </c>
      <c r="AG134" s="249">
        <v>1</v>
      </c>
      <c r="AH134" s="243">
        <v>0</v>
      </c>
      <c r="AI134" s="243">
        <v>0</v>
      </c>
    </row>
    <row r="135" spans="1:35" ht="25" x14ac:dyDescent="0.25">
      <c r="A135" s="242" t="s">
        <v>273</v>
      </c>
      <c r="B135" s="243">
        <v>0</v>
      </c>
      <c r="C135" s="243">
        <v>0</v>
      </c>
      <c r="D135" s="243">
        <v>0</v>
      </c>
      <c r="E135" s="249">
        <v>1</v>
      </c>
      <c r="F135" s="243">
        <v>0</v>
      </c>
      <c r="G135" s="243">
        <v>0</v>
      </c>
      <c r="H135" s="242" t="s">
        <v>273</v>
      </c>
      <c r="I135" s="243">
        <v>0</v>
      </c>
      <c r="J135" s="243">
        <v>0</v>
      </c>
      <c r="K135" s="243">
        <v>0</v>
      </c>
      <c r="L135" s="249">
        <v>1</v>
      </c>
      <c r="M135" s="243">
        <v>0</v>
      </c>
      <c r="N135" s="243">
        <v>0</v>
      </c>
      <c r="O135" s="242" t="s">
        <v>863</v>
      </c>
      <c r="P135" s="243">
        <v>0</v>
      </c>
      <c r="Q135" s="243">
        <v>0</v>
      </c>
      <c r="R135" s="243">
        <v>0</v>
      </c>
      <c r="S135" s="249">
        <v>1</v>
      </c>
      <c r="T135" s="243">
        <v>0</v>
      </c>
      <c r="U135" s="243">
        <v>0</v>
      </c>
      <c r="V135" s="242" t="s">
        <v>273</v>
      </c>
      <c r="W135" s="243">
        <v>0</v>
      </c>
      <c r="X135" s="243">
        <v>0</v>
      </c>
      <c r="Y135" s="243">
        <v>0</v>
      </c>
      <c r="Z135" s="249">
        <v>1</v>
      </c>
      <c r="AA135" s="243">
        <v>0</v>
      </c>
      <c r="AB135" s="243">
        <v>0</v>
      </c>
      <c r="AC135" s="242" t="s">
        <v>273</v>
      </c>
      <c r="AD135" s="243">
        <v>0</v>
      </c>
      <c r="AE135" s="243">
        <v>0</v>
      </c>
      <c r="AF135" s="243">
        <v>0</v>
      </c>
      <c r="AG135" s="249">
        <v>1</v>
      </c>
      <c r="AH135" s="243">
        <v>0</v>
      </c>
      <c r="AI135" s="243">
        <v>0</v>
      </c>
    </row>
    <row r="136" spans="1:35" x14ac:dyDescent="0.25">
      <c r="A136" s="242" t="s">
        <v>258</v>
      </c>
      <c r="B136" s="243">
        <v>0</v>
      </c>
      <c r="C136" s="243">
        <v>0</v>
      </c>
      <c r="D136" s="243">
        <v>0</v>
      </c>
      <c r="E136" s="249">
        <v>1</v>
      </c>
      <c r="F136" s="243">
        <v>0</v>
      </c>
      <c r="G136" s="243">
        <v>0</v>
      </c>
      <c r="H136" s="242" t="s">
        <v>258</v>
      </c>
      <c r="I136" s="243">
        <v>0</v>
      </c>
      <c r="J136" s="243">
        <v>0</v>
      </c>
      <c r="K136" s="243">
        <v>0</v>
      </c>
      <c r="L136" s="249">
        <v>1</v>
      </c>
      <c r="M136" s="243">
        <v>0</v>
      </c>
      <c r="N136" s="243">
        <v>0</v>
      </c>
      <c r="O136" s="242" t="s">
        <v>298</v>
      </c>
      <c r="P136" s="243">
        <v>0</v>
      </c>
      <c r="Q136" s="243">
        <v>0</v>
      </c>
      <c r="R136" s="243">
        <v>0</v>
      </c>
      <c r="S136" s="249">
        <v>1</v>
      </c>
      <c r="T136" s="243">
        <v>0</v>
      </c>
      <c r="U136" s="243">
        <v>0</v>
      </c>
      <c r="V136" s="242" t="s">
        <v>258</v>
      </c>
      <c r="W136" s="243">
        <v>0</v>
      </c>
      <c r="X136" s="243">
        <v>0</v>
      </c>
      <c r="Y136" s="243">
        <v>0</v>
      </c>
      <c r="Z136" s="249">
        <v>1</v>
      </c>
      <c r="AA136" s="243">
        <v>0</v>
      </c>
      <c r="AB136" s="243">
        <v>0</v>
      </c>
      <c r="AC136" s="242" t="s">
        <v>258</v>
      </c>
      <c r="AD136" s="243">
        <v>0</v>
      </c>
      <c r="AE136" s="243">
        <v>0</v>
      </c>
      <c r="AF136" s="243">
        <v>0</v>
      </c>
      <c r="AG136" s="249">
        <v>1</v>
      </c>
      <c r="AH136" s="243">
        <v>0</v>
      </c>
      <c r="AI136" s="243">
        <v>0</v>
      </c>
    </row>
    <row r="137" spans="1:35" x14ac:dyDescent="0.25">
      <c r="A137" s="242" t="s">
        <v>264</v>
      </c>
      <c r="B137" s="243">
        <v>0</v>
      </c>
      <c r="C137" s="243">
        <v>0</v>
      </c>
      <c r="D137" s="243">
        <v>0</v>
      </c>
      <c r="E137" s="249">
        <v>1</v>
      </c>
      <c r="F137" s="243">
        <v>0</v>
      </c>
      <c r="G137" s="243">
        <v>0</v>
      </c>
      <c r="H137" s="242" t="s">
        <v>264</v>
      </c>
      <c r="I137" s="243">
        <v>0</v>
      </c>
      <c r="J137" s="243">
        <v>0</v>
      </c>
      <c r="K137" s="243">
        <v>0</v>
      </c>
      <c r="L137" s="249">
        <v>1</v>
      </c>
      <c r="M137" s="243">
        <v>0</v>
      </c>
      <c r="N137" s="243">
        <v>0</v>
      </c>
      <c r="O137" s="242" t="s">
        <v>375</v>
      </c>
      <c r="P137" s="243">
        <v>0</v>
      </c>
      <c r="Q137" s="243">
        <v>0</v>
      </c>
      <c r="R137" s="243">
        <v>0</v>
      </c>
      <c r="S137" s="249">
        <v>1</v>
      </c>
      <c r="T137" s="243">
        <v>0</v>
      </c>
      <c r="U137" s="243">
        <v>0</v>
      </c>
      <c r="V137" s="242" t="s">
        <v>264</v>
      </c>
      <c r="W137" s="243">
        <v>0</v>
      </c>
      <c r="X137" s="243">
        <v>0</v>
      </c>
      <c r="Y137" s="243">
        <v>0</v>
      </c>
      <c r="Z137" s="249">
        <v>1</v>
      </c>
      <c r="AA137" s="243">
        <v>0</v>
      </c>
      <c r="AB137" s="243">
        <v>0</v>
      </c>
      <c r="AC137" s="242" t="s">
        <v>264</v>
      </c>
      <c r="AD137" s="243">
        <v>0</v>
      </c>
      <c r="AE137" s="243">
        <v>0</v>
      </c>
      <c r="AF137" s="243">
        <v>0</v>
      </c>
      <c r="AG137" s="249">
        <v>1</v>
      </c>
      <c r="AH137" s="243">
        <v>0</v>
      </c>
      <c r="AI137" s="243">
        <v>0</v>
      </c>
    </row>
    <row r="138" spans="1:35" x14ac:dyDescent="0.25">
      <c r="A138" s="242" t="s">
        <v>463</v>
      </c>
      <c r="B138" s="243">
        <v>0</v>
      </c>
      <c r="C138" s="243">
        <v>0</v>
      </c>
      <c r="D138" s="243">
        <v>0</v>
      </c>
      <c r="E138" s="249">
        <v>1</v>
      </c>
      <c r="F138" s="243">
        <v>0</v>
      </c>
      <c r="G138" s="243">
        <v>0</v>
      </c>
      <c r="H138" s="242" t="s">
        <v>463</v>
      </c>
      <c r="I138" s="243">
        <v>0</v>
      </c>
      <c r="J138" s="243">
        <v>0</v>
      </c>
      <c r="K138" s="243">
        <v>0</v>
      </c>
      <c r="L138" s="249">
        <v>1</v>
      </c>
      <c r="M138" s="243">
        <v>0</v>
      </c>
      <c r="N138" s="243">
        <v>0</v>
      </c>
      <c r="O138" s="242" t="s">
        <v>463</v>
      </c>
      <c r="P138" s="243">
        <v>0</v>
      </c>
      <c r="Q138" s="243">
        <v>0</v>
      </c>
      <c r="R138" s="243">
        <v>0</v>
      </c>
      <c r="S138" s="249">
        <v>1</v>
      </c>
      <c r="T138" s="243">
        <v>0</v>
      </c>
      <c r="U138" s="243">
        <v>0</v>
      </c>
      <c r="V138" s="242" t="s">
        <v>463</v>
      </c>
      <c r="W138" s="243">
        <v>0</v>
      </c>
      <c r="X138" s="243">
        <v>0</v>
      </c>
      <c r="Y138" s="243">
        <v>0</v>
      </c>
      <c r="Z138" s="249">
        <v>1</v>
      </c>
      <c r="AA138" s="243">
        <v>0</v>
      </c>
      <c r="AB138" s="243">
        <v>0</v>
      </c>
      <c r="AC138" s="242" t="s">
        <v>463</v>
      </c>
      <c r="AD138" s="243">
        <v>0</v>
      </c>
      <c r="AE138" s="243">
        <v>0</v>
      </c>
      <c r="AF138" s="243">
        <v>0</v>
      </c>
      <c r="AG138" s="249">
        <v>1</v>
      </c>
      <c r="AH138" s="243">
        <v>0</v>
      </c>
      <c r="AI138" s="243">
        <v>0</v>
      </c>
    </row>
    <row r="139" spans="1:35" x14ac:dyDescent="0.25">
      <c r="A139" s="242" t="s">
        <v>376</v>
      </c>
      <c r="B139" s="243">
        <v>0</v>
      </c>
      <c r="C139" s="243">
        <v>0</v>
      </c>
      <c r="D139" s="243">
        <v>0</v>
      </c>
      <c r="E139" s="249">
        <v>1</v>
      </c>
      <c r="F139" s="243">
        <v>0</v>
      </c>
      <c r="G139" s="243">
        <v>0</v>
      </c>
      <c r="H139" s="242" t="s">
        <v>376</v>
      </c>
      <c r="I139" s="243">
        <v>0</v>
      </c>
      <c r="J139" s="243">
        <v>0</v>
      </c>
      <c r="K139" s="243">
        <v>0</v>
      </c>
      <c r="L139" s="249">
        <v>1</v>
      </c>
      <c r="M139" s="243">
        <v>0</v>
      </c>
      <c r="N139" s="243">
        <v>0</v>
      </c>
      <c r="O139" s="242" t="s">
        <v>376</v>
      </c>
      <c r="P139" s="243">
        <v>0</v>
      </c>
      <c r="Q139" s="243">
        <v>0</v>
      </c>
      <c r="R139" s="243">
        <v>0</v>
      </c>
      <c r="S139" s="249">
        <v>1</v>
      </c>
      <c r="T139" s="243">
        <v>0</v>
      </c>
      <c r="U139" s="243">
        <v>0</v>
      </c>
      <c r="V139" s="242" t="s">
        <v>376</v>
      </c>
      <c r="W139" s="243">
        <v>0</v>
      </c>
      <c r="X139" s="243">
        <v>0</v>
      </c>
      <c r="Y139" s="243">
        <v>0</v>
      </c>
      <c r="Z139" s="249">
        <v>1</v>
      </c>
      <c r="AA139" s="243">
        <v>0</v>
      </c>
      <c r="AB139" s="243">
        <v>0</v>
      </c>
      <c r="AC139" s="242" t="s">
        <v>376</v>
      </c>
      <c r="AD139" s="243">
        <v>0</v>
      </c>
      <c r="AE139" s="243">
        <v>0</v>
      </c>
      <c r="AF139" s="243">
        <v>0</v>
      </c>
      <c r="AG139" s="249">
        <v>1</v>
      </c>
      <c r="AH139" s="243">
        <v>0</v>
      </c>
      <c r="AI139" s="243">
        <v>0</v>
      </c>
    </row>
    <row r="140" spans="1:35" x14ac:dyDescent="0.25">
      <c r="A140" s="242" t="s">
        <v>377</v>
      </c>
      <c r="B140" s="243">
        <v>0</v>
      </c>
      <c r="C140" s="243">
        <v>0</v>
      </c>
      <c r="D140" s="243">
        <v>0</v>
      </c>
      <c r="E140" s="249">
        <v>1</v>
      </c>
      <c r="F140" s="243">
        <v>0</v>
      </c>
      <c r="G140" s="243">
        <v>0</v>
      </c>
      <c r="H140" s="242" t="s">
        <v>377</v>
      </c>
      <c r="I140" s="243">
        <v>0</v>
      </c>
      <c r="J140" s="243">
        <v>0</v>
      </c>
      <c r="K140" s="243">
        <v>0</v>
      </c>
      <c r="L140" s="249">
        <v>1</v>
      </c>
      <c r="M140" s="243">
        <v>0</v>
      </c>
      <c r="N140" s="243">
        <v>0</v>
      </c>
      <c r="O140" s="242" t="s">
        <v>377</v>
      </c>
      <c r="P140" s="243">
        <v>0</v>
      </c>
      <c r="Q140" s="243">
        <v>0</v>
      </c>
      <c r="R140" s="243">
        <v>0</v>
      </c>
      <c r="S140" s="249">
        <v>1</v>
      </c>
      <c r="T140" s="243">
        <v>0</v>
      </c>
      <c r="U140" s="243">
        <v>0</v>
      </c>
      <c r="V140" s="242" t="s">
        <v>377</v>
      </c>
      <c r="W140" s="243">
        <v>0</v>
      </c>
      <c r="X140" s="243">
        <v>0</v>
      </c>
      <c r="Y140" s="243">
        <v>0</v>
      </c>
      <c r="Z140" s="249">
        <v>1</v>
      </c>
      <c r="AA140" s="243">
        <v>0</v>
      </c>
      <c r="AB140" s="243">
        <v>0</v>
      </c>
      <c r="AC140" s="242" t="s">
        <v>377</v>
      </c>
      <c r="AD140" s="243">
        <v>0</v>
      </c>
      <c r="AE140" s="243">
        <v>0</v>
      </c>
      <c r="AF140" s="243">
        <v>0</v>
      </c>
      <c r="AG140" s="249">
        <v>1</v>
      </c>
      <c r="AH140" s="243">
        <v>0</v>
      </c>
      <c r="AI140" s="243">
        <v>0</v>
      </c>
    </row>
    <row r="141" spans="1:35" x14ac:dyDescent="0.25">
      <c r="A141" s="242" t="s">
        <v>260</v>
      </c>
      <c r="B141" s="243">
        <v>0</v>
      </c>
      <c r="C141" s="243">
        <v>0</v>
      </c>
      <c r="D141" s="243">
        <v>0</v>
      </c>
      <c r="E141" s="249">
        <v>1</v>
      </c>
      <c r="F141" s="243">
        <v>0</v>
      </c>
      <c r="G141" s="243">
        <v>0</v>
      </c>
      <c r="H141" s="242" t="s">
        <v>260</v>
      </c>
      <c r="I141" s="243">
        <v>0</v>
      </c>
      <c r="J141" s="243">
        <v>0</v>
      </c>
      <c r="K141" s="243">
        <v>0</v>
      </c>
      <c r="L141" s="249">
        <v>1</v>
      </c>
      <c r="M141" s="243">
        <v>0</v>
      </c>
      <c r="N141" s="243">
        <v>0</v>
      </c>
      <c r="O141" s="242" t="s">
        <v>260</v>
      </c>
      <c r="P141" s="243">
        <v>0</v>
      </c>
      <c r="Q141" s="243">
        <v>0</v>
      </c>
      <c r="R141" s="243">
        <v>0</v>
      </c>
      <c r="S141" s="249">
        <v>1</v>
      </c>
      <c r="T141" s="243">
        <v>0</v>
      </c>
      <c r="U141" s="243">
        <v>0</v>
      </c>
      <c r="V141" s="242" t="s">
        <v>260</v>
      </c>
      <c r="W141" s="243">
        <v>0</v>
      </c>
      <c r="X141" s="243">
        <v>0</v>
      </c>
      <c r="Y141" s="243">
        <v>0</v>
      </c>
      <c r="Z141" s="249">
        <v>1</v>
      </c>
      <c r="AA141" s="243">
        <v>0</v>
      </c>
      <c r="AB141" s="243">
        <v>0</v>
      </c>
      <c r="AC141" s="242" t="s">
        <v>260</v>
      </c>
      <c r="AD141" s="243">
        <v>0</v>
      </c>
      <c r="AE141" s="243">
        <v>0</v>
      </c>
      <c r="AF141" s="243">
        <v>0</v>
      </c>
      <c r="AG141" s="249">
        <v>1</v>
      </c>
      <c r="AH141" s="243">
        <v>0</v>
      </c>
      <c r="AI141" s="243">
        <v>0</v>
      </c>
    </row>
    <row r="142" spans="1:35" x14ac:dyDescent="0.25">
      <c r="A142" s="242" t="s">
        <v>380</v>
      </c>
      <c r="B142" s="243">
        <v>0</v>
      </c>
      <c r="C142" s="243">
        <v>0</v>
      </c>
      <c r="D142" s="243">
        <v>0</v>
      </c>
      <c r="E142" s="249">
        <v>1</v>
      </c>
      <c r="F142" s="243">
        <v>0</v>
      </c>
      <c r="G142" s="243">
        <v>0</v>
      </c>
      <c r="H142" s="242" t="s">
        <v>380</v>
      </c>
      <c r="I142" s="243">
        <v>0</v>
      </c>
      <c r="J142" s="243">
        <v>0</v>
      </c>
      <c r="K142" s="243">
        <v>0</v>
      </c>
      <c r="L142" s="249">
        <v>1</v>
      </c>
      <c r="M142" s="243">
        <v>0</v>
      </c>
      <c r="N142" s="243">
        <v>0</v>
      </c>
      <c r="O142" s="242" t="s">
        <v>380</v>
      </c>
      <c r="P142" s="243">
        <v>0</v>
      </c>
      <c r="Q142" s="243">
        <v>0</v>
      </c>
      <c r="R142" s="243">
        <v>0</v>
      </c>
      <c r="S142" s="249">
        <v>1</v>
      </c>
      <c r="T142" s="243">
        <v>0</v>
      </c>
      <c r="U142" s="243">
        <v>0</v>
      </c>
      <c r="V142" s="242" t="s">
        <v>380</v>
      </c>
      <c r="W142" s="243">
        <v>0</v>
      </c>
      <c r="X142" s="243">
        <v>0</v>
      </c>
      <c r="Y142" s="243">
        <v>0</v>
      </c>
      <c r="Z142" s="249">
        <v>1</v>
      </c>
      <c r="AA142" s="243">
        <v>0</v>
      </c>
      <c r="AB142" s="243">
        <v>0</v>
      </c>
      <c r="AC142" s="242" t="s">
        <v>380</v>
      </c>
      <c r="AD142" s="243">
        <v>0</v>
      </c>
      <c r="AE142" s="243">
        <v>0</v>
      </c>
      <c r="AF142" s="243">
        <v>0</v>
      </c>
      <c r="AG142" s="249">
        <v>1</v>
      </c>
      <c r="AH142" s="243">
        <v>0</v>
      </c>
      <c r="AI142" s="243">
        <v>0</v>
      </c>
    </row>
    <row r="143" spans="1:35" x14ac:dyDescent="0.25">
      <c r="A143" s="242" t="s">
        <v>382</v>
      </c>
      <c r="B143" s="243">
        <v>0</v>
      </c>
      <c r="C143" s="243">
        <v>0</v>
      </c>
      <c r="D143" s="243">
        <v>0</v>
      </c>
      <c r="E143" s="249">
        <v>1</v>
      </c>
      <c r="F143" s="243">
        <v>0</v>
      </c>
      <c r="G143" s="243">
        <v>0</v>
      </c>
      <c r="H143" s="242" t="s">
        <v>382</v>
      </c>
      <c r="I143" s="243">
        <v>0</v>
      </c>
      <c r="J143" s="243">
        <v>0</v>
      </c>
      <c r="K143" s="243">
        <v>0</v>
      </c>
      <c r="L143" s="249">
        <v>1</v>
      </c>
      <c r="M143" s="243">
        <v>0</v>
      </c>
      <c r="N143" s="243">
        <v>0</v>
      </c>
      <c r="O143" s="242" t="s">
        <v>382</v>
      </c>
      <c r="P143" s="243">
        <v>0</v>
      </c>
      <c r="Q143" s="243">
        <v>0</v>
      </c>
      <c r="R143" s="243">
        <v>0</v>
      </c>
      <c r="S143" s="249">
        <v>1</v>
      </c>
      <c r="T143" s="243">
        <v>0</v>
      </c>
      <c r="U143" s="243">
        <v>0</v>
      </c>
      <c r="V143" s="242" t="s">
        <v>382</v>
      </c>
      <c r="W143" s="243">
        <v>0</v>
      </c>
      <c r="X143" s="243">
        <v>0</v>
      </c>
      <c r="Y143" s="243">
        <v>0</v>
      </c>
      <c r="Z143" s="249">
        <v>1</v>
      </c>
      <c r="AA143" s="243">
        <v>0</v>
      </c>
      <c r="AB143" s="243">
        <v>0</v>
      </c>
      <c r="AC143" s="242" t="s">
        <v>382</v>
      </c>
      <c r="AD143" s="243">
        <v>0</v>
      </c>
      <c r="AE143" s="243">
        <v>0</v>
      </c>
      <c r="AF143" s="243">
        <v>0</v>
      </c>
      <c r="AG143" s="249">
        <v>1</v>
      </c>
      <c r="AH143" s="243">
        <v>0</v>
      </c>
      <c r="AI143" s="243">
        <v>0</v>
      </c>
    </row>
    <row r="144" spans="1:35" x14ac:dyDescent="0.25">
      <c r="A144" s="242" t="s">
        <v>384</v>
      </c>
      <c r="B144" s="243">
        <v>0</v>
      </c>
      <c r="C144" s="243">
        <v>0</v>
      </c>
      <c r="D144" s="243">
        <v>0</v>
      </c>
      <c r="E144" s="249">
        <v>1</v>
      </c>
      <c r="F144" s="243">
        <v>0</v>
      </c>
      <c r="G144" s="243">
        <v>0</v>
      </c>
      <c r="H144" s="242" t="s">
        <v>384</v>
      </c>
      <c r="I144" s="243">
        <v>0</v>
      </c>
      <c r="J144" s="243">
        <v>0</v>
      </c>
      <c r="K144" s="243">
        <v>0</v>
      </c>
      <c r="L144" s="249">
        <v>1</v>
      </c>
      <c r="M144" s="243">
        <v>0</v>
      </c>
      <c r="N144" s="243">
        <v>0</v>
      </c>
      <c r="O144" s="242" t="s">
        <v>384</v>
      </c>
      <c r="P144" s="243">
        <v>0</v>
      </c>
      <c r="Q144" s="243">
        <v>0</v>
      </c>
      <c r="R144" s="243">
        <v>0</v>
      </c>
      <c r="S144" s="249">
        <v>1</v>
      </c>
      <c r="T144" s="243">
        <v>0</v>
      </c>
      <c r="U144" s="243">
        <v>0</v>
      </c>
      <c r="V144" s="242" t="s">
        <v>384</v>
      </c>
      <c r="W144" s="243">
        <v>0</v>
      </c>
      <c r="X144" s="243">
        <v>0</v>
      </c>
      <c r="Y144" s="243">
        <v>0</v>
      </c>
      <c r="Z144" s="249">
        <v>1</v>
      </c>
      <c r="AA144" s="243">
        <v>0</v>
      </c>
      <c r="AB144" s="243">
        <v>0</v>
      </c>
      <c r="AC144" s="242" t="s">
        <v>384</v>
      </c>
      <c r="AD144" s="243">
        <v>0</v>
      </c>
      <c r="AE144" s="243">
        <v>0</v>
      </c>
      <c r="AF144" s="243">
        <v>0</v>
      </c>
      <c r="AG144" s="249">
        <v>1</v>
      </c>
      <c r="AH144" s="243">
        <v>0</v>
      </c>
      <c r="AI144" s="243">
        <v>0</v>
      </c>
    </row>
    <row r="145" spans="1:35" x14ac:dyDescent="0.25">
      <c r="A145" s="242" t="s">
        <v>385</v>
      </c>
      <c r="B145" s="243">
        <v>0</v>
      </c>
      <c r="C145" s="243">
        <v>0</v>
      </c>
      <c r="D145" s="243">
        <v>0</v>
      </c>
      <c r="E145" s="249">
        <v>1</v>
      </c>
      <c r="F145" s="243">
        <v>0</v>
      </c>
      <c r="G145" s="243">
        <v>0</v>
      </c>
      <c r="H145" s="242" t="s">
        <v>385</v>
      </c>
      <c r="I145" s="243">
        <v>0</v>
      </c>
      <c r="J145" s="243">
        <v>0</v>
      </c>
      <c r="K145" s="243">
        <v>0</v>
      </c>
      <c r="L145" s="249">
        <v>1</v>
      </c>
      <c r="M145" s="243">
        <v>0</v>
      </c>
      <c r="N145" s="243">
        <v>0</v>
      </c>
      <c r="O145" s="242" t="s">
        <v>385</v>
      </c>
      <c r="P145" s="243">
        <v>0</v>
      </c>
      <c r="Q145" s="243">
        <v>0</v>
      </c>
      <c r="R145" s="243">
        <v>0</v>
      </c>
      <c r="S145" s="249">
        <v>1</v>
      </c>
      <c r="T145" s="243">
        <v>0</v>
      </c>
      <c r="U145" s="243">
        <v>0</v>
      </c>
      <c r="V145" s="242" t="s">
        <v>385</v>
      </c>
      <c r="W145" s="243">
        <v>0</v>
      </c>
      <c r="X145" s="243">
        <v>0</v>
      </c>
      <c r="Y145" s="243">
        <v>0</v>
      </c>
      <c r="Z145" s="249">
        <v>1</v>
      </c>
      <c r="AA145" s="243">
        <v>0</v>
      </c>
      <c r="AB145" s="243">
        <v>0</v>
      </c>
      <c r="AC145" s="242" t="s">
        <v>385</v>
      </c>
      <c r="AD145" s="243">
        <v>0</v>
      </c>
      <c r="AE145" s="243">
        <v>0</v>
      </c>
      <c r="AF145" s="243">
        <v>0</v>
      </c>
      <c r="AG145" s="249">
        <v>1</v>
      </c>
      <c r="AH145" s="243">
        <v>0</v>
      </c>
      <c r="AI145" s="243">
        <v>0</v>
      </c>
    </row>
    <row r="146" spans="1:35" x14ac:dyDescent="0.25">
      <c r="A146" s="242" t="s">
        <v>236</v>
      </c>
      <c r="B146" s="243">
        <v>0</v>
      </c>
      <c r="C146" s="243">
        <v>0</v>
      </c>
      <c r="D146" s="243">
        <v>0</v>
      </c>
      <c r="E146" s="249">
        <v>1</v>
      </c>
      <c r="F146" s="243">
        <v>0</v>
      </c>
      <c r="G146" s="243">
        <v>0</v>
      </c>
      <c r="H146" s="242" t="s">
        <v>236</v>
      </c>
      <c r="I146" s="243">
        <v>0</v>
      </c>
      <c r="J146" s="243">
        <v>0</v>
      </c>
      <c r="K146" s="243">
        <v>0</v>
      </c>
      <c r="L146" s="249">
        <v>1</v>
      </c>
      <c r="M146" s="243">
        <v>0</v>
      </c>
      <c r="N146" s="243">
        <v>0</v>
      </c>
      <c r="O146" s="242" t="s">
        <v>236</v>
      </c>
      <c r="P146" s="243">
        <v>0</v>
      </c>
      <c r="Q146" s="243">
        <v>0</v>
      </c>
      <c r="R146" s="243">
        <v>0</v>
      </c>
      <c r="S146" s="249">
        <v>1</v>
      </c>
      <c r="T146" s="243">
        <v>0</v>
      </c>
      <c r="U146" s="243">
        <v>0</v>
      </c>
      <c r="V146" s="242" t="s">
        <v>236</v>
      </c>
      <c r="W146" s="243">
        <v>0</v>
      </c>
      <c r="X146" s="243">
        <v>0</v>
      </c>
      <c r="Y146" s="243">
        <v>0</v>
      </c>
      <c r="Z146" s="249">
        <v>1</v>
      </c>
      <c r="AA146" s="243">
        <v>0</v>
      </c>
      <c r="AB146" s="243">
        <v>0</v>
      </c>
      <c r="AC146" s="242" t="s">
        <v>236</v>
      </c>
      <c r="AD146" s="243">
        <v>0</v>
      </c>
      <c r="AE146" s="243">
        <v>0</v>
      </c>
      <c r="AF146" s="243">
        <v>0</v>
      </c>
      <c r="AG146" s="249">
        <v>1</v>
      </c>
      <c r="AH146" s="243">
        <v>0</v>
      </c>
      <c r="AI146" s="243">
        <v>0</v>
      </c>
    </row>
    <row r="147" spans="1:35" x14ac:dyDescent="0.25">
      <c r="A147" s="242" t="s">
        <v>387</v>
      </c>
      <c r="B147" s="243">
        <v>0</v>
      </c>
      <c r="C147" s="243">
        <v>0</v>
      </c>
      <c r="D147" s="243">
        <v>0</v>
      </c>
      <c r="E147" s="249">
        <v>1</v>
      </c>
      <c r="F147" s="243">
        <v>0</v>
      </c>
      <c r="G147" s="243">
        <v>0</v>
      </c>
      <c r="H147" s="242" t="s">
        <v>387</v>
      </c>
      <c r="I147" s="243">
        <v>0</v>
      </c>
      <c r="J147" s="243">
        <v>0</v>
      </c>
      <c r="K147" s="243">
        <v>0</v>
      </c>
      <c r="L147" s="249">
        <v>1</v>
      </c>
      <c r="M147" s="243">
        <v>0</v>
      </c>
      <c r="N147" s="243">
        <v>0</v>
      </c>
      <c r="O147" s="242" t="s">
        <v>387</v>
      </c>
      <c r="P147" s="243">
        <v>0</v>
      </c>
      <c r="Q147" s="243">
        <v>0</v>
      </c>
      <c r="R147" s="243">
        <v>0</v>
      </c>
      <c r="S147" s="249">
        <v>1</v>
      </c>
      <c r="T147" s="243">
        <v>0</v>
      </c>
      <c r="U147" s="243">
        <v>0</v>
      </c>
      <c r="V147" s="242" t="s">
        <v>387</v>
      </c>
      <c r="W147" s="243">
        <v>0</v>
      </c>
      <c r="X147" s="243">
        <v>0</v>
      </c>
      <c r="Y147" s="243">
        <v>0</v>
      </c>
      <c r="Z147" s="249">
        <v>1</v>
      </c>
      <c r="AA147" s="243">
        <v>0</v>
      </c>
      <c r="AB147" s="243">
        <v>0</v>
      </c>
      <c r="AC147" s="242" t="s">
        <v>387</v>
      </c>
      <c r="AD147" s="243">
        <v>0</v>
      </c>
      <c r="AE147" s="243">
        <v>0</v>
      </c>
      <c r="AF147" s="243">
        <v>0</v>
      </c>
      <c r="AG147" s="249">
        <v>1</v>
      </c>
      <c r="AH147" s="243">
        <v>0</v>
      </c>
      <c r="AI147" s="243">
        <v>0</v>
      </c>
    </row>
    <row r="148" spans="1:35" x14ac:dyDescent="0.25">
      <c r="A148" s="242" t="s">
        <v>271</v>
      </c>
      <c r="B148" s="243">
        <v>0</v>
      </c>
      <c r="C148" s="243">
        <v>0</v>
      </c>
      <c r="D148" s="243">
        <v>0</v>
      </c>
      <c r="E148" s="249">
        <v>1</v>
      </c>
      <c r="F148" s="243">
        <v>0</v>
      </c>
      <c r="G148" s="243">
        <v>0</v>
      </c>
      <c r="H148" s="242" t="s">
        <v>271</v>
      </c>
      <c r="I148" s="243">
        <v>0</v>
      </c>
      <c r="J148" s="243">
        <v>0</v>
      </c>
      <c r="K148" s="243">
        <v>0</v>
      </c>
      <c r="L148" s="249">
        <v>1</v>
      </c>
      <c r="M148" s="243">
        <v>0</v>
      </c>
      <c r="N148" s="243">
        <v>0</v>
      </c>
      <c r="O148" s="242" t="s">
        <v>271</v>
      </c>
      <c r="P148" s="243">
        <v>0</v>
      </c>
      <c r="Q148" s="243">
        <v>0</v>
      </c>
      <c r="R148" s="243">
        <v>0</v>
      </c>
      <c r="S148" s="249">
        <v>1</v>
      </c>
      <c r="T148" s="243">
        <v>0</v>
      </c>
      <c r="U148" s="243">
        <v>0</v>
      </c>
      <c r="V148" s="242" t="s">
        <v>271</v>
      </c>
      <c r="W148" s="243">
        <v>0</v>
      </c>
      <c r="X148" s="243">
        <v>0</v>
      </c>
      <c r="Y148" s="243">
        <v>0</v>
      </c>
      <c r="Z148" s="249">
        <v>1</v>
      </c>
      <c r="AA148" s="243">
        <v>0</v>
      </c>
      <c r="AB148" s="243">
        <v>0</v>
      </c>
      <c r="AC148" s="242" t="s">
        <v>271</v>
      </c>
      <c r="AD148" s="243">
        <v>0</v>
      </c>
      <c r="AE148" s="243">
        <v>0</v>
      </c>
      <c r="AF148" s="243">
        <v>0</v>
      </c>
      <c r="AG148" s="249">
        <v>1</v>
      </c>
      <c r="AH148" s="243">
        <v>0</v>
      </c>
      <c r="AI148" s="243">
        <v>0</v>
      </c>
    </row>
    <row r="149" spans="1:35" x14ac:dyDescent="0.25">
      <c r="A149" s="242" t="s">
        <v>222</v>
      </c>
      <c r="B149" s="243">
        <v>0</v>
      </c>
      <c r="C149" s="243">
        <v>0</v>
      </c>
      <c r="D149" s="243">
        <v>0</v>
      </c>
      <c r="E149" s="249">
        <v>1</v>
      </c>
      <c r="F149" s="243">
        <v>0</v>
      </c>
      <c r="G149" s="243">
        <v>0</v>
      </c>
      <c r="H149" s="242" t="s">
        <v>222</v>
      </c>
      <c r="I149" s="243">
        <v>0</v>
      </c>
      <c r="J149" s="243">
        <v>0</v>
      </c>
      <c r="K149" s="243">
        <v>0</v>
      </c>
      <c r="L149" s="249">
        <v>1</v>
      </c>
      <c r="M149" s="243">
        <v>0</v>
      </c>
      <c r="N149" s="243">
        <v>0</v>
      </c>
      <c r="O149" s="242" t="s">
        <v>222</v>
      </c>
      <c r="P149" s="243">
        <v>0</v>
      </c>
      <c r="Q149" s="243">
        <v>0</v>
      </c>
      <c r="R149" s="243">
        <v>0</v>
      </c>
      <c r="S149" s="249">
        <v>1</v>
      </c>
      <c r="T149" s="243">
        <v>0</v>
      </c>
      <c r="U149" s="243">
        <v>0</v>
      </c>
      <c r="V149" s="242" t="s">
        <v>222</v>
      </c>
      <c r="W149" s="243">
        <v>0</v>
      </c>
      <c r="X149" s="243">
        <v>0</v>
      </c>
      <c r="Y149" s="243">
        <v>0</v>
      </c>
      <c r="Z149" s="249">
        <v>1</v>
      </c>
      <c r="AA149" s="243">
        <v>0</v>
      </c>
      <c r="AB149" s="243">
        <v>0</v>
      </c>
      <c r="AC149" s="242" t="s">
        <v>222</v>
      </c>
      <c r="AD149" s="243">
        <v>0</v>
      </c>
      <c r="AE149" s="243">
        <v>0</v>
      </c>
      <c r="AF149" s="243">
        <v>0</v>
      </c>
      <c r="AG149" s="249">
        <v>1</v>
      </c>
      <c r="AH149" s="243">
        <v>0</v>
      </c>
      <c r="AI149" s="243">
        <v>0</v>
      </c>
    </row>
    <row r="150" spans="1:35" x14ac:dyDescent="0.25">
      <c r="A150" s="242" t="s">
        <v>864</v>
      </c>
      <c r="B150" s="243">
        <v>0</v>
      </c>
      <c r="C150" s="243">
        <v>0</v>
      </c>
      <c r="D150" s="243">
        <v>0</v>
      </c>
      <c r="E150" s="249">
        <v>1</v>
      </c>
      <c r="F150" s="243">
        <v>0</v>
      </c>
      <c r="G150" s="243">
        <v>0</v>
      </c>
      <c r="H150" s="242" t="s">
        <v>864</v>
      </c>
      <c r="I150" s="243">
        <v>0</v>
      </c>
      <c r="J150" s="243">
        <v>0</v>
      </c>
      <c r="K150" s="243">
        <v>0</v>
      </c>
      <c r="L150" s="249">
        <v>1</v>
      </c>
      <c r="M150" s="243">
        <v>0</v>
      </c>
      <c r="N150" s="243">
        <v>0</v>
      </c>
      <c r="O150" s="242" t="s">
        <v>864</v>
      </c>
      <c r="P150" s="243">
        <v>0</v>
      </c>
      <c r="Q150" s="243">
        <v>0</v>
      </c>
      <c r="R150" s="243">
        <v>0</v>
      </c>
      <c r="S150" s="249">
        <v>1</v>
      </c>
      <c r="T150" s="243">
        <v>0</v>
      </c>
      <c r="U150" s="243">
        <v>0</v>
      </c>
      <c r="V150" s="242" t="s">
        <v>864</v>
      </c>
      <c r="W150" s="243">
        <v>0</v>
      </c>
      <c r="X150" s="243">
        <v>0</v>
      </c>
      <c r="Y150" s="243">
        <v>0</v>
      </c>
      <c r="Z150" s="249">
        <v>1</v>
      </c>
      <c r="AA150" s="243">
        <v>0</v>
      </c>
      <c r="AB150" s="243">
        <v>0</v>
      </c>
      <c r="AC150" s="242" t="s">
        <v>864</v>
      </c>
      <c r="AD150" s="243">
        <v>0</v>
      </c>
      <c r="AE150" s="243">
        <v>0</v>
      </c>
      <c r="AF150" s="243">
        <v>0</v>
      </c>
      <c r="AG150" s="249">
        <v>1</v>
      </c>
      <c r="AH150" s="243">
        <v>0</v>
      </c>
      <c r="AI150" s="243">
        <v>0</v>
      </c>
    </row>
    <row r="151" spans="1:35" x14ac:dyDescent="0.25">
      <c r="A151" s="242" t="s">
        <v>389</v>
      </c>
      <c r="B151" s="243">
        <v>0</v>
      </c>
      <c r="C151" s="243">
        <v>0</v>
      </c>
      <c r="D151" s="243">
        <v>0</v>
      </c>
      <c r="E151" s="249">
        <v>1</v>
      </c>
      <c r="F151" s="243">
        <v>0</v>
      </c>
      <c r="G151" s="243">
        <v>0</v>
      </c>
      <c r="H151" s="242" t="s">
        <v>389</v>
      </c>
      <c r="I151" s="243">
        <v>0</v>
      </c>
      <c r="J151" s="243">
        <v>0</v>
      </c>
      <c r="K151" s="243">
        <v>0</v>
      </c>
      <c r="L151" s="249">
        <v>1</v>
      </c>
      <c r="M151" s="243">
        <v>0</v>
      </c>
      <c r="N151" s="243">
        <v>0</v>
      </c>
      <c r="O151" s="242" t="s">
        <v>389</v>
      </c>
      <c r="P151" s="243">
        <v>0</v>
      </c>
      <c r="Q151" s="243">
        <v>0</v>
      </c>
      <c r="R151" s="243">
        <v>0</v>
      </c>
      <c r="S151" s="249">
        <v>1</v>
      </c>
      <c r="T151" s="243">
        <v>0</v>
      </c>
      <c r="U151" s="243">
        <v>0</v>
      </c>
      <c r="V151" s="242" t="s">
        <v>389</v>
      </c>
      <c r="W151" s="243">
        <v>0</v>
      </c>
      <c r="X151" s="243">
        <v>0</v>
      </c>
      <c r="Y151" s="243">
        <v>0</v>
      </c>
      <c r="Z151" s="249">
        <v>1</v>
      </c>
      <c r="AA151" s="243">
        <v>0</v>
      </c>
      <c r="AB151" s="243">
        <v>0</v>
      </c>
      <c r="AC151" s="242" t="s">
        <v>389</v>
      </c>
      <c r="AD151" s="243">
        <v>0</v>
      </c>
      <c r="AE151" s="243">
        <v>0</v>
      </c>
      <c r="AF151" s="243">
        <v>0</v>
      </c>
      <c r="AG151" s="249">
        <v>1</v>
      </c>
      <c r="AH151" s="243">
        <v>0</v>
      </c>
      <c r="AI151" s="243">
        <v>0</v>
      </c>
    </row>
    <row r="152" spans="1:35" x14ac:dyDescent="0.25">
      <c r="A152" s="242" t="s">
        <v>669</v>
      </c>
      <c r="B152" s="243">
        <v>0</v>
      </c>
      <c r="C152" s="243">
        <v>0</v>
      </c>
      <c r="D152" s="243">
        <v>0</v>
      </c>
      <c r="E152" s="249">
        <v>1</v>
      </c>
      <c r="F152" s="243">
        <v>0</v>
      </c>
      <c r="G152" s="243">
        <v>0</v>
      </c>
      <c r="H152" s="242" t="s">
        <v>669</v>
      </c>
      <c r="I152" s="243">
        <v>0</v>
      </c>
      <c r="J152" s="243">
        <v>0</v>
      </c>
      <c r="K152" s="243">
        <v>0</v>
      </c>
      <c r="L152" s="249">
        <v>1</v>
      </c>
      <c r="M152" s="243">
        <v>0</v>
      </c>
      <c r="N152" s="243">
        <v>0</v>
      </c>
      <c r="O152" s="242" t="s">
        <v>669</v>
      </c>
      <c r="P152" s="243">
        <v>0</v>
      </c>
      <c r="Q152" s="243">
        <v>0</v>
      </c>
      <c r="R152" s="243">
        <v>0</v>
      </c>
      <c r="S152" s="249">
        <v>1</v>
      </c>
      <c r="T152" s="243">
        <v>0</v>
      </c>
      <c r="U152" s="243">
        <v>0</v>
      </c>
      <c r="V152" s="242" t="s">
        <v>669</v>
      </c>
      <c r="W152" s="243">
        <v>0</v>
      </c>
      <c r="X152" s="243">
        <v>0</v>
      </c>
      <c r="Y152" s="243">
        <v>0</v>
      </c>
      <c r="Z152" s="249">
        <v>1</v>
      </c>
      <c r="AA152" s="243">
        <v>0</v>
      </c>
      <c r="AB152" s="243">
        <v>0</v>
      </c>
      <c r="AC152" s="242" t="s">
        <v>669</v>
      </c>
      <c r="AD152" s="243">
        <v>0</v>
      </c>
      <c r="AE152" s="243">
        <v>0</v>
      </c>
      <c r="AF152" s="243">
        <v>0</v>
      </c>
      <c r="AG152" s="249">
        <v>1</v>
      </c>
      <c r="AH152" s="243">
        <v>0</v>
      </c>
      <c r="AI152" s="243">
        <v>0</v>
      </c>
    </row>
    <row r="153" spans="1:35" x14ac:dyDescent="0.25">
      <c r="A153" s="242" t="s">
        <v>390</v>
      </c>
      <c r="B153" s="243">
        <v>0</v>
      </c>
      <c r="C153" s="243">
        <v>0</v>
      </c>
      <c r="D153" s="243">
        <v>0</v>
      </c>
      <c r="E153" s="249">
        <v>1</v>
      </c>
      <c r="F153" s="243">
        <v>0</v>
      </c>
      <c r="G153" s="243">
        <v>0</v>
      </c>
      <c r="H153" s="242" t="s">
        <v>390</v>
      </c>
      <c r="I153" s="243">
        <v>0</v>
      </c>
      <c r="J153" s="243">
        <v>0</v>
      </c>
      <c r="K153" s="243">
        <v>0</v>
      </c>
      <c r="L153" s="249">
        <v>1</v>
      </c>
      <c r="M153" s="243">
        <v>0</v>
      </c>
      <c r="N153" s="243">
        <v>0</v>
      </c>
      <c r="O153" s="242" t="s">
        <v>390</v>
      </c>
      <c r="P153" s="243">
        <v>0</v>
      </c>
      <c r="Q153" s="243">
        <v>0</v>
      </c>
      <c r="R153" s="243">
        <v>0</v>
      </c>
      <c r="S153" s="249">
        <v>1</v>
      </c>
      <c r="T153" s="243">
        <v>0</v>
      </c>
      <c r="U153" s="243">
        <v>0</v>
      </c>
      <c r="V153" s="242" t="s">
        <v>390</v>
      </c>
      <c r="W153" s="243">
        <v>0</v>
      </c>
      <c r="X153" s="243">
        <v>0</v>
      </c>
      <c r="Y153" s="243">
        <v>0</v>
      </c>
      <c r="Z153" s="249">
        <v>1</v>
      </c>
      <c r="AA153" s="243">
        <v>0</v>
      </c>
      <c r="AB153" s="243">
        <v>0</v>
      </c>
      <c r="AC153" s="242" t="s">
        <v>390</v>
      </c>
      <c r="AD153" s="243">
        <v>0</v>
      </c>
      <c r="AE153" s="243">
        <v>0</v>
      </c>
      <c r="AF153" s="243">
        <v>0</v>
      </c>
      <c r="AG153" s="249">
        <v>1</v>
      </c>
      <c r="AH153" s="243">
        <v>0</v>
      </c>
      <c r="AI153" s="243">
        <v>0</v>
      </c>
    </row>
    <row r="154" spans="1:35" x14ac:dyDescent="0.25">
      <c r="A154" s="242" t="s">
        <v>391</v>
      </c>
      <c r="B154" s="243">
        <v>0</v>
      </c>
      <c r="C154" s="243">
        <v>0</v>
      </c>
      <c r="D154" s="243">
        <v>0</v>
      </c>
      <c r="E154" s="249">
        <v>1</v>
      </c>
      <c r="F154" s="243">
        <v>0</v>
      </c>
      <c r="G154" s="243">
        <v>0</v>
      </c>
      <c r="H154" s="242" t="s">
        <v>391</v>
      </c>
      <c r="I154" s="243">
        <v>0</v>
      </c>
      <c r="J154" s="243">
        <v>0</v>
      </c>
      <c r="K154" s="243">
        <v>0</v>
      </c>
      <c r="L154" s="249">
        <v>1</v>
      </c>
      <c r="M154" s="243">
        <v>0</v>
      </c>
      <c r="N154" s="243">
        <v>0</v>
      </c>
      <c r="O154" s="242" t="s">
        <v>391</v>
      </c>
      <c r="P154" s="243">
        <v>0</v>
      </c>
      <c r="Q154" s="243">
        <v>0</v>
      </c>
      <c r="R154" s="243">
        <v>0</v>
      </c>
      <c r="S154" s="249">
        <v>1</v>
      </c>
      <c r="T154" s="243">
        <v>0</v>
      </c>
      <c r="U154" s="243">
        <v>0</v>
      </c>
      <c r="V154" s="242" t="s">
        <v>391</v>
      </c>
      <c r="W154" s="243">
        <v>0</v>
      </c>
      <c r="X154" s="243">
        <v>0</v>
      </c>
      <c r="Y154" s="243">
        <v>0</v>
      </c>
      <c r="Z154" s="249">
        <v>1</v>
      </c>
      <c r="AA154" s="243">
        <v>0</v>
      </c>
      <c r="AB154" s="243">
        <v>0</v>
      </c>
      <c r="AC154" s="242" t="s">
        <v>391</v>
      </c>
      <c r="AD154" s="243">
        <v>0</v>
      </c>
      <c r="AE154" s="243">
        <v>0</v>
      </c>
      <c r="AF154" s="243">
        <v>0</v>
      </c>
      <c r="AG154" s="249">
        <v>1</v>
      </c>
      <c r="AH154" s="243">
        <v>0</v>
      </c>
      <c r="AI154" s="243">
        <v>0</v>
      </c>
    </row>
    <row r="155" spans="1:35" x14ac:dyDescent="0.25">
      <c r="A155" s="242" t="s">
        <v>865</v>
      </c>
      <c r="B155" s="243">
        <v>0</v>
      </c>
      <c r="C155" s="243">
        <v>0</v>
      </c>
      <c r="D155" s="243">
        <v>0</v>
      </c>
      <c r="E155" s="249">
        <v>1</v>
      </c>
      <c r="F155" s="243">
        <v>0</v>
      </c>
      <c r="G155" s="243">
        <v>0</v>
      </c>
      <c r="H155" s="242" t="s">
        <v>865</v>
      </c>
      <c r="I155" s="243">
        <v>0</v>
      </c>
      <c r="J155" s="243">
        <v>0</v>
      </c>
      <c r="K155" s="243">
        <v>0</v>
      </c>
      <c r="L155" s="249">
        <v>1</v>
      </c>
      <c r="M155" s="243">
        <v>0</v>
      </c>
      <c r="N155" s="243">
        <v>0</v>
      </c>
      <c r="O155" s="242" t="s">
        <v>865</v>
      </c>
      <c r="P155" s="243">
        <v>0</v>
      </c>
      <c r="Q155" s="243">
        <v>0</v>
      </c>
      <c r="R155" s="243">
        <v>0</v>
      </c>
      <c r="S155" s="249">
        <v>1</v>
      </c>
      <c r="T155" s="243">
        <v>0</v>
      </c>
      <c r="U155" s="243">
        <v>0</v>
      </c>
      <c r="V155" s="242" t="s">
        <v>865</v>
      </c>
      <c r="W155" s="243">
        <v>0</v>
      </c>
      <c r="X155" s="243">
        <v>0</v>
      </c>
      <c r="Y155" s="243">
        <v>0</v>
      </c>
      <c r="Z155" s="249">
        <v>1</v>
      </c>
      <c r="AA155" s="243">
        <v>0</v>
      </c>
      <c r="AB155" s="243">
        <v>0</v>
      </c>
      <c r="AC155" s="242" t="s">
        <v>865</v>
      </c>
      <c r="AD155" s="243">
        <v>0</v>
      </c>
      <c r="AE155" s="243">
        <v>0</v>
      </c>
      <c r="AF155" s="243">
        <v>0</v>
      </c>
      <c r="AG155" s="249">
        <v>1</v>
      </c>
      <c r="AH155" s="243">
        <v>0</v>
      </c>
      <c r="AI155" s="243">
        <v>0</v>
      </c>
    </row>
    <row r="156" spans="1:35" x14ac:dyDescent="0.25">
      <c r="A156" s="242" t="s">
        <v>392</v>
      </c>
      <c r="B156" s="243">
        <v>0</v>
      </c>
      <c r="C156" s="243">
        <v>0</v>
      </c>
      <c r="D156" s="243">
        <v>0</v>
      </c>
      <c r="E156" s="249">
        <v>1</v>
      </c>
      <c r="F156" s="243">
        <v>0</v>
      </c>
      <c r="G156" s="243">
        <v>0</v>
      </c>
      <c r="H156" s="242" t="s">
        <v>392</v>
      </c>
      <c r="I156" s="243">
        <v>0</v>
      </c>
      <c r="J156" s="243">
        <v>0</v>
      </c>
      <c r="K156" s="243">
        <v>0</v>
      </c>
      <c r="L156" s="249">
        <v>1</v>
      </c>
      <c r="M156" s="243">
        <v>0</v>
      </c>
      <c r="N156" s="243">
        <v>0</v>
      </c>
      <c r="O156" s="242" t="s">
        <v>392</v>
      </c>
      <c r="P156" s="243">
        <v>0</v>
      </c>
      <c r="Q156" s="243">
        <v>0</v>
      </c>
      <c r="R156" s="243">
        <v>0</v>
      </c>
      <c r="S156" s="249">
        <v>1</v>
      </c>
      <c r="T156" s="243">
        <v>0</v>
      </c>
      <c r="U156" s="243">
        <v>0</v>
      </c>
      <c r="V156" s="242" t="s">
        <v>392</v>
      </c>
      <c r="W156" s="243">
        <v>0</v>
      </c>
      <c r="X156" s="243">
        <v>0</v>
      </c>
      <c r="Y156" s="243">
        <v>0</v>
      </c>
      <c r="Z156" s="249">
        <v>1</v>
      </c>
      <c r="AA156" s="243">
        <v>0</v>
      </c>
      <c r="AB156" s="243">
        <v>0</v>
      </c>
      <c r="AC156" s="242" t="s">
        <v>392</v>
      </c>
      <c r="AD156" s="243">
        <v>0</v>
      </c>
      <c r="AE156" s="243">
        <v>0</v>
      </c>
      <c r="AF156" s="243">
        <v>0</v>
      </c>
      <c r="AG156" s="249">
        <v>1</v>
      </c>
      <c r="AH156" s="243">
        <v>0</v>
      </c>
      <c r="AI156" s="243">
        <v>0</v>
      </c>
    </row>
    <row r="157" spans="1:35" x14ac:dyDescent="0.25">
      <c r="A157" s="242" t="s">
        <v>670</v>
      </c>
      <c r="B157" s="243">
        <v>0</v>
      </c>
      <c r="C157" s="243">
        <v>0</v>
      </c>
      <c r="D157" s="243">
        <v>0</v>
      </c>
      <c r="E157" s="249">
        <v>1</v>
      </c>
      <c r="F157" s="243">
        <v>0</v>
      </c>
      <c r="G157" s="243">
        <v>0</v>
      </c>
      <c r="H157" s="242" t="s">
        <v>670</v>
      </c>
      <c r="I157" s="243">
        <v>0</v>
      </c>
      <c r="J157" s="243">
        <v>0</v>
      </c>
      <c r="K157" s="243">
        <v>0</v>
      </c>
      <c r="L157" s="249">
        <v>1</v>
      </c>
      <c r="M157" s="243">
        <v>0</v>
      </c>
      <c r="N157" s="243">
        <v>0</v>
      </c>
      <c r="O157" s="242" t="s">
        <v>670</v>
      </c>
      <c r="P157" s="243">
        <v>0</v>
      </c>
      <c r="Q157" s="243">
        <v>0</v>
      </c>
      <c r="R157" s="243">
        <v>0</v>
      </c>
      <c r="S157" s="249">
        <v>1</v>
      </c>
      <c r="T157" s="243">
        <v>0</v>
      </c>
      <c r="U157" s="243">
        <v>0</v>
      </c>
      <c r="V157" s="242" t="s">
        <v>670</v>
      </c>
      <c r="W157" s="243">
        <v>0</v>
      </c>
      <c r="X157" s="243">
        <v>0</v>
      </c>
      <c r="Y157" s="243">
        <v>0</v>
      </c>
      <c r="Z157" s="249">
        <v>1</v>
      </c>
      <c r="AA157" s="243">
        <v>0</v>
      </c>
      <c r="AB157" s="243">
        <v>0</v>
      </c>
      <c r="AC157" s="242" t="s">
        <v>670</v>
      </c>
      <c r="AD157" s="243">
        <v>0</v>
      </c>
      <c r="AE157" s="243">
        <v>0</v>
      </c>
      <c r="AF157" s="243">
        <v>0</v>
      </c>
      <c r="AG157" s="249">
        <v>1</v>
      </c>
      <c r="AH157" s="243">
        <v>0</v>
      </c>
      <c r="AI157" s="243">
        <v>0</v>
      </c>
    </row>
    <row r="158" spans="1:35" x14ac:dyDescent="0.25">
      <c r="A158" s="242" t="s">
        <v>393</v>
      </c>
      <c r="B158" s="243">
        <v>0</v>
      </c>
      <c r="C158" s="243">
        <v>0</v>
      </c>
      <c r="D158" s="243">
        <v>0</v>
      </c>
      <c r="E158" s="249">
        <v>1</v>
      </c>
      <c r="F158" s="243">
        <v>0</v>
      </c>
      <c r="G158" s="243">
        <v>0</v>
      </c>
      <c r="H158" s="242" t="s">
        <v>393</v>
      </c>
      <c r="I158" s="243">
        <v>0</v>
      </c>
      <c r="J158" s="243">
        <v>0</v>
      </c>
      <c r="K158" s="243">
        <v>0</v>
      </c>
      <c r="L158" s="249">
        <v>1</v>
      </c>
      <c r="M158" s="243">
        <v>0</v>
      </c>
      <c r="N158" s="243">
        <v>0</v>
      </c>
      <c r="O158" s="242" t="s">
        <v>393</v>
      </c>
      <c r="P158" s="243">
        <v>0</v>
      </c>
      <c r="Q158" s="243">
        <v>0</v>
      </c>
      <c r="R158" s="243">
        <v>0</v>
      </c>
      <c r="S158" s="249">
        <v>1</v>
      </c>
      <c r="T158" s="243">
        <v>0</v>
      </c>
      <c r="U158" s="243">
        <v>0</v>
      </c>
      <c r="V158" s="242" t="s">
        <v>393</v>
      </c>
      <c r="W158" s="243">
        <v>0</v>
      </c>
      <c r="X158" s="243">
        <v>0</v>
      </c>
      <c r="Y158" s="243">
        <v>0</v>
      </c>
      <c r="Z158" s="249">
        <v>1</v>
      </c>
      <c r="AA158" s="243">
        <v>0</v>
      </c>
      <c r="AB158" s="243">
        <v>0</v>
      </c>
      <c r="AC158" s="242" t="s">
        <v>393</v>
      </c>
      <c r="AD158" s="243">
        <v>0</v>
      </c>
      <c r="AE158" s="243">
        <v>0</v>
      </c>
      <c r="AF158" s="243">
        <v>0</v>
      </c>
      <c r="AG158" s="249">
        <v>1</v>
      </c>
      <c r="AH158" s="243">
        <v>0</v>
      </c>
      <c r="AI158" s="243">
        <v>0</v>
      </c>
    </row>
    <row r="159" spans="1:35" x14ac:dyDescent="0.25">
      <c r="A159" s="242" t="s">
        <v>394</v>
      </c>
      <c r="B159" s="243">
        <v>0</v>
      </c>
      <c r="C159" s="243">
        <v>0</v>
      </c>
      <c r="D159" s="243">
        <v>0</v>
      </c>
      <c r="E159" s="249">
        <v>1</v>
      </c>
      <c r="F159" s="243">
        <v>0</v>
      </c>
      <c r="G159" s="243">
        <v>0</v>
      </c>
      <c r="H159" s="242" t="s">
        <v>394</v>
      </c>
      <c r="I159" s="243">
        <v>0</v>
      </c>
      <c r="J159" s="243">
        <v>0</v>
      </c>
      <c r="K159" s="243">
        <v>0</v>
      </c>
      <c r="L159" s="249">
        <v>1</v>
      </c>
      <c r="M159" s="243">
        <v>0</v>
      </c>
      <c r="N159" s="243">
        <v>0</v>
      </c>
      <c r="O159" s="242" t="s">
        <v>394</v>
      </c>
      <c r="P159" s="243">
        <v>0</v>
      </c>
      <c r="Q159" s="243">
        <v>0</v>
      </c>
      <c r="R159" s="243">
        <v>0</v>
      </c>
      <c r="S159" s="249">
        <v>1</v>
      </c>
      <c r="T159" s="243">
        <v>0</v>
      </c>
      <c r="U159" s="243">
        <v>0</v>
      </c>
      <c r="V159" s="242" t="s">
        <v>394</v>
      </c>
      <c r="W159" s="243">
        <v>0</v>
      </c>
      <c r="X159" s="243">
        <v>0</v>
      </c>
      <c r="Y159" s="243">
        <v>0</v>
      </c>
      <c r="Z159" s="249">
        <v>1</v>
      </c>
      <c r="AA159" s="243">
        <v>0</v>
      </c>
      <c r="AB159" s="243">
        <v>0</v>
      </c>
      <c r="AC159" s="242" t="s">
        <v>394</v>
      </c>
      <c r="AD159" s="243">
        <v>0</v>
      </c>
      <c r="AE159" s="243">
        <v>0</v>
      </c>
      <c r="AF159" s="243">
        <v>0</v>
      </c>
      <c r="AG159" s="249">
        <v>1</v>
      </c>
      <c r="AH159" s="243">
        <v>0</v>
      </c>
      <c r="AI159" s="243">
        <v>0</v>
      </c>
    </row>
    <row r="160" spans="1:35" x14ac:dyDescent="0.25">
      <c r="A160" s="242" t="s">
        <v>395</v>
      </c>
      <c r="B160" s="243">
        <v>0</v>
      </c>
      <c r="C160" s="243">
        <v>0</v>
      </c>
      <c r="D160" s="243">
        <v>0</v>
      </c>
      <c r="E160" s="249">
        <v>1</v>
      </c>
      <c r="F160" s="243">
        <v>0</v>
      </c>
      <c r="G160" s="243">
        <v>0</v>
      </c>
      <c r="H160" s="242" t="s">
        <v>395</v>
      </c>
      <c r="I160" s="243">
        <v>0</v>
      </c>
      <c r="J160" s="243">
        <v>0</v>
      </c>
      <c r="K160" s="243">
        <v>0</v>
      </c>
      <c r="L160" s="249">
        <v>1</v>
      </c>
      <c r="M160" s="243">
        <v>0</v>
      </c>
      <c r="N160" s="243">
        <v>0</v>
      </c>
      <c r="O160" s="242" t="s">
        <v>395</v>
      </c>
      <c r="P160" s="243">
        <v>0</v>
      </c>
      <c r="Q160" s="243">
        <v>0</v>
      </c>
      <c r="R160" s="243">
        <v>0</v>
      </c>
      <c r="S160" s="249">
        <v>1</v>
      </c>
      <c r="T160" s="243">
        <v>0</v>
      </c>
      <c r="U160" s="243">
        <v>0</v>
      </c>
      <c r="V160" s="242" t="s">
        <v>395</v>
      </c>
      <c r="W160" s="243">
        <v>0</v>
      </c>
      <c r="X160" s="243">
        <v>0</v>
      </c>
      <c r="Y160" s="243">
        <v>0</v>
      </c>
      <c r="Z160" s="249">
        <v>1</v>
      </c>
      <c r="AA160" s="243">
        <v>0</v>
      </c>
      <c r="AB160" s="243">
        <v>0</v>
      </c>
      <c r="AC160" s="242" t="s">
        <v>395</v>
      </c>
      <c r="AD160" s="243">
        <v>0</v>
      </c>
      <c r="AE160" s="243">
        <v>0</v>
      </c>
      <c r="AF160" s="243">
        <v>0</v>
      </c>
      <c r="AG160" s="249">
        <v>1</v>
      </c>
      <c r="AH160" s="243">
        <v>0</v>
      </c>
      <c r="AI160" s="243">
        <v>0</v>
      </c>
    </row>
    <row r="161" spans="1:35" x14ac:dyDescent="0.25">
      <c r="A161" s="242" t="s">
        <v>244</v>
      </c>
      <c r="B161" s="243">
        <v>0</v>
      </c>
      <c r="C161" s="243">
        <v>0</v>
      </c>
      <c r="D161" s="243">
        <v>0</v>
      </c>
      <c r="E161" s="249">
        <v>1</v>
      </c>
      <c r="F161" s="243">
        <v>0</v>
      </c>
      <c r="G161" s="243">
        <v>0</v>
      </c>
      <c r="H161" s="242" t="s">
        <v>244</v>
      </c>
      <c r="I161" s="243">
        <v>0</v>
      </c>
      <c r="J161" s="243">
        <v>0</v>
      </c>
      <c r="K161" s="243">
        <v>0</v>
      </c>
      <c r="L161" s="249">
        <v>1</v>
      </c>
      <c r="M161" s="243">
        <v>0</v>
      </c>
      <c r="N161" s="243">
        <v>0</v>
      </c>
      <c r="O161" s="242" t="s">
        <v>244</v>
      </c>
      <c r="P161" s="243">
        <v>0</v>
      </c>
      <c r="Q161" s="243">
        <v>0</v>
      </c>
      <c r="R161" s="243">
        <v>0</v>
      </c>
      <c r="S161" s="249">
        <v>1</v>
      </c>
      <c r="T161" s="243">
        <v>0</v>
      </c>
      <c r="U161" s="243">
        <v>0</v>
      </c>
      <c r="V161" s="242" t="s">
        <v>244</v>
      </c>
      <c r="W161" s="243">
        <v>0</v>
      </c>
      <c r="X161" s="243">
        <v>0</v>
      </c>
      <c r="Y161" s="243">
        <v>0</v>
      </c>
      <c r="Z161" s="249">
        <v>1</v>
      </c>
      <c r="AA161" s="243">
        <v>0</v>
      </c>
      <c r="AB161" s="243">
        <v>0</v>
      </c>
      <c r="AC161" s="242" t="s">
        <v>244</v>
      </c>
      <c r="AD161" s="243">
        <v>0</v>
      </c>
      <c r="AE161" s="243">
        <v>0</v>
      </c>
      <c r="AF161" s="243">
        <v>0</v>
      </c>
      <c r="AG161" s="249">
        <v>1</v>
      </c>
      <c r="AH161" s="243">
        <v>0</v>
      </c>
      <c r="AI161" s="243">
        <v>0</v>
      </c>
    </row>
    <row r="162" spans="1:35" x14ac:dyDescent="0.25">
      <c r="A162" s="242" t="s">
        <v>396</v>
      </c>
      <c r="B162" s="243">
        <v>0</v>
      </c>
      <c r="C162" s="243">
        <v>0</v>
      </c>
      <c r="D162" s="243">
        <v>0</v>
      </c>
      <c r="E162" s="249">
        <v>1</v>
      </c>
      <c r="F162" s="243">
        <v>0</v>
      </c>
      <c r="G162" s="243">
        <v>0</v>
      </c>
      <c r="H162" s="242" t="s">
        <v>396</v>
      </c>
      <c r="I162" s="243">
        <v>0</v>
      </c>
      <c r="J162" s="243">
        <v>0</v>
      </c>
      <c r="K162" s="243">
        <v>0</v>
      </c>
      <c r="L162" s="249">
        <v>1</v>
      </c>
      <c r="M162" s="243">
        <v>0</v>
      </c>
      <c r="N162" s="243">
        <v>0</v>
      </c>
      <c r="O162" s="242" t="s">
        <v>396</v>
      </c>
      <c r="P162" s="243">
        <v>0</v>
      </c>
      <c r="Q162" s="243">
        <v>0</v>
      </c>
      <c r="R162" s="243">
        <v>0</v>
      </c>
      <c r="S162" s="249">
        <v>1</v>
      </c>
      <c r="T162" s="243">
        <v>0</v>
      </c>
      <c r="U162" s="243">
        <v>0</v>
      </c>
      <c r="V162" s="242" t="s">
        <v>396</v>
      </c>
      <c r="W162" s="243">
        <v>0</v>
      </c>
      <c r="X162" s="243">
        <v>0</v>
      </c>
      <c r="Y162" s="243">
        <v>0</v>
      </c>
      <c r="Z162" s="249">
        <v>1</v>
      </c>
      <c r="AA162" s="243">
        <v>0</v>
      </c>
      <c r="AB162" s="243">
        <v>0</v>
      </c>
      <c r="AC162" s="242" t="s">
        <v>396</v>
      </c>
      <c r="AD162" s="243">
        <v>0</v>
      </c>
      <c r="AE162" s="243">
        <v>0</v>
      </c>
      <c r="AF162" s="243">
        <v>0</v>
      </c>
      <c r="AG162" s="249">
        <v>1</v>
      </c>
      <c r="AH162" s="243">
        <v>0</v>
      </c>
      <c r="AI162" s="243">
        <v>0</v>
      </c>
    </row>
    <row r="163" spans="1:35" x14ac:dyDescent="0.25">
      <c r="A163" s="242" t="s">
        <v>866</v>
      </c>
      <c r="B163" s="243">
        <v>0</v>
      </c>
      <c r="C163" s="243">
        <v>0</v>
      </c>
      <c r="D163" s="243">
        <v>0</v>
      </c>
      <c r="E163" s="249">
        <v>1</v>
      </c>
      <c r="F163" s="243">
        <v>0</v>
      </c>
      <c r="G163" s="243">
        <v>0</v>
      </c>
      <c r="H163" s="242" t="s">
        <v>866</v>
      </c>
      <c r="I163" s="243">
        <v>0</v>
      </c>
      <c r="J163" s="243">
        <v>0</v>
      </c>
      <c r="K163" s="243">
        <v>0</v>
      </c>
      <c r="L163" s="249">
        <v>1</v>
      </c>
      <c r="M163" s="243">
        <v>0</v>
      </c>
      <c r="N163" s="243">
        <v>0</v>
      </c>
      <c r="O163" s="242" t="s">
        <v>866</v>
      </c>
      <c r="P163" s="243">
        <v>0</v>
      </c>
      <c r="Q163" s="243">
        <v>0</v>
      </c>
      <c r="R163" s="243">
        <v>0</v>
      </c>
      <c r="S163" s="249">
        <v>1</v>
      </c>
      <c r="T163" s="243">
        <v>0</v>
      </c>
      <c r="U163" s="243">
        <v>0</v>
      </c>
      <c r="V163" s="242" t="s">
        <v>866</v>
      </c>
      <c r="W163" s="243">
        <v>0</v>
      </c>
      <c r="X163" s="243">
        <v>0</v>
      </c>
      <c r="Y163" s="243">
        <v>0</v>
      </c>
      <c r="Z163" s="249">
        <v>1</v>
      </c>
      <c r="AA163" s="243">
        <v>0</v>
      </c>
      <c r="AB163" s="243">
        <v>0</v>
      </c>
      <c r="AC163" s="242" t="s">
        <v>866</v>
      </c>
      <c r="AD163" s="243">
        <v>0</v>
      </c>
      <c r="AE163" s="243">
        <v>0</v>
      </c>
      <c r="AF163" s="243">
        <v>0</v>
      </c>
      <c r="AG163" s="249">
        <v>1</v>
      </c>
      <c r="AH163" s="243">
        <v>0</v>
      </c>
      <c r="AI163" s="243">
        <v>0</v>
      </c>
    </row>
    <row r="164" spans="1:35" x14ac:dyDescent="0.25">
      <c r="A164" s="242" t="s">
        <v>257</v>
      </c>
      <c r="B164" s="243">
        <v>0</v>
      </c>
      <c r="C164" s="243">
        <v>0</v>
      </c>
      <c r="D164" s="243">
        <v>0</v>
      </c>
      <c r="E164" s="249">
        <v>1</v>
      </c>
      <c r="F164" s="243">
        <v>0</v>
      </c>
      <c r="G164" s="243">
        <v>0</v>
      </c>
      <c r="H164" s="242" t="s">
        <v>257</v>
      </c>
      <c r="I164" s="243">
        <v>0</v>
      </c>
      <c r="J164" s="243">
        <v>0</v>
      </c>
      <c r="K164" s="243">
        <v>0</v>
      </c>
      <c r="L164" s="249">
        <v>1</v>
      </c>
      <c r="M164" s="243">
        <v>0</v>
      </c>
      <c r="N164" s="243">
        <v>0</v>
      </c>
      <c r="O164" s="242" t="s">
        <v>257</v>
      </c>
      <c r="P164" s="243">
        <v>0</v>
      </c>
      <c r="Q164" s="243">
        <v>0</v>
      </c>
      <c r="R164" s="243">
        <v>0</v>
      </c>
      <c r="S164" s="249">
        <v>1</v>
      </c>
      <c r="T164" s="243">
        <v>0</v>
      </c>
      <c r="U164" s="243">
        <v>0</v>
      </c>
      <c r="V164" s="242" t="s">
        <v>257</v>
      </c>
      <c r="W164" s="243">
        <v>0</v>
      </c>
      <c r="X164" s="243">
        <v>0</v>
      </c>
      <c r="Y164" s="243">
        <v>0</v>
      </c>
      <c r="Z164" s="249">
        <v>1</v>
      </c>
      <c r="AA164" s="243">
        <v>0</v>
      </c>
      <c r="AB164" s="243">
        <v>0</v>
      </c>
      <c r="AC164" s="242" t="s">
        <v>257</v>
      </c>
      <c r="AD164" s="243">
        <v>0</v>
      </c>
      <c r="AE164" s="243">
        <v>0</v>
      </c>
      <c r="AF164" s="243">
        <v>0</v>
      </c>
      <c r="AG164" s="249">
        <v>1</v>
      </c>
      <c r="AH164" s="243">
        <v>0</v>
      </c>
      <c r="AI164" s="243">
        <v>0</v>
      </c>
    </row>
    <row r="165" spans="1:35" x14ac:dyDescent="0.25">
      <c r="A165" s="242" t="s">
        <v>867</v>
      </c>
      <c r="B165" s="243">
        <v>0</v>
      </c>
      <c r="C165" s="243">
        <v>0</v>
      </c>
      <c r="D165" s="243">
        <v>0</v>
      </c>
      <c r="E165" s="249">
        <v>1</v>
      </c>
      <c r="F165" s="243">
        <v>0</v>
      </c>
      <c r="G165" s="243">
        <v>0</v>
      </c>
      <c r="H165" s="242" t="s">
        <v>867</v>
      </c>
      <c r="I165" s="243">
        <v>0</v>
      </c>
      <c r="J165" s="243">
        <v>0</v>
      </c>
      <c r="K165" s="243">
        <v>0</v>
      </c>
      <c r="L165" s="249">
        <v>1</v>
      </c>
      <c r="M165" s="243">
        <v>0</v>
      </c>
      <c r="N165" s="243">
        <v>0</v>
      </c>
      <c r="O165" s="242" t="s">
        <v>867</v>
      </c>
      <c r="P165" s="243">
        <v>0</v>
      </c>
      <c r="Q165" s="243">
        <v>0</v>
      </c>
      <c r="R165" s="243">
        <v>0</v>
      </c>
      <c r="S165" s="249">
        <v>1</v>
      </c>
      <c r="T165" s="243">
        <v>0</v>
      </c>
      <c r="U165" s="243">
        <v>0</v>
      </c>
      <c r="V165" s="242" t="s">
        <v>867</v>
      </c>
      <c r="W165" s="243">
        <v>0</v>
      </c>
      <c r="X165" s="243">
        <v>0</v>
      </c>
      <c r="Y165" s="243">
        <v>0</v>
      </c>
      <c r="Z165" s="249">
        <v>1</v>
      </c>
      <c r="AA165" s="243">
        <v>0</v>
      </c>
      <c r="AB165" s="243">
        <v>0</v>
      </c>
      <c r="AC165" s="242" t="s">
        <v>867</v>
      </c>
      <c r="AD165" s="243">
        <v>0</v>
      </c>
      <c r="AE165" s="243">
        <v>0</v>
      </c>
      <c r="AF165" s="243">
        <v>0</v>
      </c>
      <c r="AG165" s="249">
        <v>1</v>
      </c>
      <c r="AH165" s="243">
        <v>0</v>
      </c>
      <c r="AI165" s="243">
        <v>0</v>
      </c>
    </row>
    <row r="166" spans="1:35" x14ac:dyDescent="0.25">
      <c r="A166" s="242" t="s">
        <v>398</v>
      </c>
      <c r="B166" s="243">
        <v>0</v>
      </c>
      <c r="C166" s="243">
        <v>0</v>
      </c>
      <c r="D166" s="243">
        <v>0</v>
      </c>
      <c r="E166" s="249">
        <v>1</v>
      </c>
      <c r="F166" s="243">
        <v>0</v>
      </c>
      <c r="G166" s="243">
        <v>0</v>
      </c>
      <c r="H166" s="242" t="s">
        <v>398</v>
      </c>
      <c r="I166" s="243">
        <v>0</v>
      </c>
      <c r="J166" s="243">
        <v>0</v>
      </c>
      <c r="K166" s="243">
        <v>0</v>
      </c>
      <c r="L166" s="249">
        <v>1</v>
      </c>
      <c r="M166" s="243">
        <v>0</v>
      </c>
      <c r="N166" s="243">
        <v>0</v>
      </c>
      <c r="O166" s="242" t="s">
        <v>398</v>
      </c>
      <c r="P166" s="243">
        <v>0</v>
      </c>
      <c r="Q166" s="243">
        <v>0</v>
      </c>
      <c r="R166" s="243">
        <v>0</v>
      </c>
      <c r="S166" s="249">
        <v>1</v>
      </c>
      <c r="T166" s="243">
        <v>0</v>
      </c>
      <c r="U166" s="243">
        <v>0</v>
      </c>
      <c r="V166" s="242" t="s">
        <v>398</v>
      </c>
      <c r="W166" s="243">
        <v>0</v>
      </c>
      <c r="X166" s="243">
        <v>0</v>
      </c>
      <c r="Y166" s="243">
        <v>0</v>
      </c>
      <c r="Z166" s="249">
        <v>1</v>
      </c>
      <c r="AA166" s="243">
        <v>0</v>
      </c>
      <c r="AB166" s="243">
        <v>0</v>
      </c>
      <c r="AC166" s="242" t="s">
        <v>398</v>
      </c>
      <c r="AD166" s="243">
        <v>0</v>
      </c>
      <c r="AE166" s="243">
        <v>0</v>
      </c>
      <c r="AF166" s="243">
        <v>0</v>
      </c>
      <c r="AG166" s="249">
        <v>1</v>
      </c>
      <c r="AH166" s="243">
        <v>0</v>
      </c>
      <c r="AI166" s="243">
        <v>0</v>
      </c>
    </row>
    <row r="167" spans="1:35" ht="25" x14ac:dyDescent="0.25">
      <c r="A167" s="242" t="s">
        <v>399</v>
      </c>
      <c r="B167" s="243">
        <v>0</v>
      </c>
      <c r="C167" s="243">
        <v>0</v>
      </c>
      <c r="D167" s="243">
        <v>0</v>
      </c>
      <c r="E167" s="249">
        <v>1</v>
      </c>
      <c r="F167" s="243">
        <v>0</v>
      </c>
      <c r="G167" s="243">
        <v>0</v>
      </c>
      <c r="H167" s="242" t="s">
        <v>399</v>
      </c>
      <c r="I167" s="243">
        <v>0</v>
      </c>
      <c r="J167" s="243">
        <v>0</v>
      </c>
      <c r="K167" s="243">
        <v>0</v>
      </c>
      <c r="L167" s="249">
        <v>1</v>
      </c>
      <c r="M167" s="243">
        <v>0</v>
      </c>
      <c r="N167" s="243">
        <v>0</v>
      </c>
      <c r="O167" s="242" t="s">
        <v>399</v>
      </c>
      <c r="P167" s="243">
        <v>0</v>
      </c>
      <c r="Q167" s="243">
        <v>0</v>
      </c>
      <c r="R167" s="243">
        <v>0</v>
      </c>
      <c r="S167" s="249">
        <v>1</v>
      </c>
      <c r="T167" s="243">
        <v>0</v>
      </c>
      <c r="U167" s="243">
        <v>0</v>
      </c>
      <c r="V167" s="242" t="s">
        <v>399</v>
      </c>
      <c r="W167" s="243">
        <v>0</v>
      </c>
      <c r="X167" s="243">
        <v>0</v>
      </c>
      <c r="Y167" s="243">
        <v>0</v>
      </c>
      <c r="Z167" s="249">
        <v>1</v>
      </c>
      <c r="AA167" s="243">
        <v>0</v>
      </c>
      <c r="AB167" s="243">
        <v>0</v>
      </c>
      <c r="AC167" s="242" t="s">
        <v>399</v>
      </c>
      <c r="AD167" s="243">
        <v>0</v>
      </c>
      <c r="AE167" s="243">
        <v>0</v>
      </c>
      <c r="AF167" s="243">
        <v>0</v>
      </c>
      <c r="AG167" s="249">
        <v>1</v>
      </c>
      <c r="AH167" s="243">
        <v>0</v>
      </c>
      <c r="AI167" s="243">
        <v>0</v>
      </c>
    </row>
    <row r="168" spans="1:35" x14ac:dyDescent="0.25">
      <c r="A168" s="242" t="s">
        <v>400</v>
      </c>
      <c r="B168" s="243">
        <v>0</v>
      </c>
      <c r="C168" s="243">
        <v>0</v>
      </c>
      <c r="D168" s="243">
        <v>0</v>
      </c>
      <c r="E168" s="249">
        <v>1</v>
      </c>
      <c r="F168" s="243">
        <v>0</v>
      </c>
      <c r="G168" s="243">
        <v>0</v>
      </c>
      <c r="H168" s="242" t="s">
        <v>400</v>
      </c>
      <c r="I168" s="243">
        <v>0</v>
      </c>
      <c r="J168" s="243">
        <v>0</v>
      </c>
      <c r="K168" s="243">
        <v>0</v>
      </c>
      <c r="L168" s="249">
        <v>1</v>
      </c>
      <c r="M168" s="243">
        <v>0</v>
      </c>
      <c r="N168" s="243">
        <v>0</v>
      </c>
      <c r="O168" s="242" t="s">
        <v>400</v>
      </c>
      <c r="P168" s="243">
        <v>0</v>
      </c>
      <c r="Q168" s="243">
        <v>0</v>
      </c>
      <c r="R168" s="243">
        <v>0</v>
      </c>
      <c r="S168" s="249">
        <v>1</v>
      </c>
      <c r="T168" s="243">
        <v>0</v>
      </c>
      <c r="U168" s="243">
        <v>0</v>
      </c>
      <c r="V168" s="242" t="s">
        <v>400</v>
      </c>
      <c r="W168" s="243">
        <v>0</v>
      </c>
      <c r="X168" s="243">
        <v>0</v>
      </c>
      <c r="Y168" s="243">
        <v>0</v>
      </c>
      <c r="Z168" s="249">
        <v>1</v>
      </c>
      <c r="AA168" s="243">
        <v>0</v>
      </c>
      <c r="AB168" s="243">
        <v>0</v>
      </c>
      <c r="AC168" s="242" t="s">
        <v>400</v>
      </c>
      <c r="AD168" s="243">
        <v>0</v>
      </c>
      <c r="AE168" s="243">
        <v>0</v>
      </c>
      <c r="AF168" s="243">
        <v>0</v>
      </c>
      <c r="AG168" s="249">
        <v>1</v>
      </c>
      <c r="AH168" s="243">
        <v>0</v>
      </c>
      <c r="AI168" s="243">
        <v>0</v>
      </c>
    </row>
    <row r="169" spans="1:35" x14ac:dyDescent="0.25">
      <c r="A169" s="242" t="s">
        <v>401</v>
      </c>
      <c r="B169" s="243">
        <v>0</v>
      </c>
      <c r="C169" s="243">
        <v>0</v>
      </c>
      <c r="D169" s="243">
        <v>0</v>
      </c>
      <c r="E169" s="249">
        <v>1</v>
      </c>
      <c r="F169" s="243">
        <v>0</v>
      </c>
      <c r="G169" s="243">
        <v>0</v>
      </c>
      <c r="H169" s="242" t="s">
        <v>401</v>
      </c>
      <c r="I169" s="243">
        <v>0</v>
      </c>
      <c r="J169" s="243">
        <v>0</v>
      </c>
      <c r="K169" s="243">
        <v>0</v>
      </c>
      <c r="L169" s="249">
        <v>1</v>
      </c>
      <c r="M169" s="243">
        <v>0</v>
      </c>
      <c r="N169" s="243">
        <v>0</v>
      </c>
      <c r="O169" s="242" t="s">
        <v>401</v>
      </c>
      <c r="P169" s="243">
        <v>0</v>
      </c>
      <c r="Q169" s="243">
        <v>0</v>
      </c>
      <c r="R169" s="243">
        <v>0</v>
      </c>
      <c r="S169" s="249">
        <v>1</v>
      </c>
      <c r="T169" s="243">
        <v>0</v>
      </c>
      <c r="U169" s="243">
        <v>0</v>
      </c>
      <c r="V169" s="242" t="s">
        <v>401</v>
      </c>
      <c r="W169" s="243">
        <v>0</v>
      </c>
      <c r="X169" s="243">
        <v>0</v>
      </c>
      <c r="Y169" s="243">
        <v>0</v>
      </c>
      <c r="Z169" s="249">
        <v>1</v>
      </c>
      <c r="AA169" s="243">
        <v>0</v>
      </c>
      <c r="AB169" s="243">
        <v>0</v>
      </c>
      <c r="AC169" s="242" t="s">
        <v>401</v>
      </c>
      <c r="AD169" s="243">
        <v>0</v>
      </c>
      <c r="AE169" s="243">
        <v>0</v>
      </c>
      <c r="AF169" s="243">
        <v>0</v>
      </c>
      <c r="AG169" s="249">
        <v>1</v>
      </c>
      <c r="AH169" s="243">
        <v>0</v>
      </c>
      <c r="AI169" s="243">
        <v>0</v>
      </c>
    </row>
    <row r="170" spans="1:35" x14ac:dyDescent="0.25">
      <c r="A170" s="242" t="s">
        <v>402</v>
      </c>
      <c r="B170" s="243">
        <v>0</v>
      </c>
      <c r="C170" s="243">
        <v>0</v>
      </c>
      <c r="D170" s="243">
        <v>0</v>
      </c>
      <c r="E170" s="249">
        <v>1</v>
      </c>
      <c r="F170" s="243">
        <v>0</v>
      </c>
      <c r="G170" s="243">
        <v>0</v>
      </c>
      <c r="H170" s="242" t="s">
        <v>402</v>
      </c>
      <c r="I170" s="243">
        <v>0</v>
      </c>
      <c r="J170" s="243">
        <v>0</v>
      </c>
      <c r="K170" s="243">
        <v>0</v>
      </c>
      <c r="L170" s="249">
        <v>1</v>
      </c>
      <c r="M170" s="243">
        <v>0</v>
      </c>
      <c r="N170" s="243">
        <v>0</v>
      </c>
      <c r="O170" s="242" t="s">
        <v>402</v>
      </c>
      <c r="P170" s="243">
        <v>0</v>
      </c>
      <c r="Q170" s="243">
        <v>0</v>
      </c>
      <c r="R170" s="243">
        <v>0</v>
      </c>
      <c r="S170" s="249">
        <v>1</v>
      </c>
      <c r="T170" s="243">
        <v>0</v>
      </c>
      <c r="U170" s="243">
        <v>0</v>
      </c>
      <c r="V170" s="242" t="s">
        <v>402</v>
      </c>
      <c r="W170" s="243">
        <v>0</v>
      </c>
      <c r="X170" s="243">
        <v>0</v>
      </c>
      <c r="Y170" s="243">
        <v>0</v>
      </c>
      <c r="Z170" s="249">
        <v>1</v>
      </c>
      <c r="AA170" s="243">
        <v>0</v>
      </c>
      <c r="AB170" s="243">
        <v>0</v>
      </c>
      <c r="AC170" s="242" t="s">
        <v>402</v>
      </c>
      <c r="AD170" s="243">
        <v>0</v>
      </c>
      <c r="AE170" s="243">
        <v>0</v>
      </c>
      <c r="AF170" s="243">
        <v>0</v>
      </c>
      <c r="AG170" s="249">
        <v>1</v>
      </c>
      <c r="AH170" s="243">
        <v>0</v>
      </c>
      <c r="AI170" s="243">
        <v>0</v>
      </c>
    </row>
    <row r="171" spans="1:35" x14ac:dyDescent="0.25">
      <c r="A171" s="242" t="s">
        <v>868</v>
      </c>
      <c r="B171" s="243">
        <v>0</v>
      </c>
      <c r="C171" s="243">
        <v>0</v>
      </c>
      <c r="D171" s="243">
        <v>0</v>
      </c>
      <c r="E171" s="249">
        <v>1</v>
      </c>
      <c r="F171" s="243">
        <v>0</v>
      </c>
      <c r="G171" s="243">
        <v>0</v>
      </c>
      <c r="H171" s="242" t="s">
        <v>868</v>
      </c>
      <c r="I171" s="243">
        <v>0</v>
      </c>
      <c r="J171" s="243">
        <v>0</v>
      </c>
      <c r="K171" s="243">
        <v>0</v>
      </c>
      <c r="L171" s="249">
        <v>1</v>
      </c>
      <c r="M171" s="243">
        <v>0</v>
      </c>
      <c r="N171" s="243">
        <v>0</v>
      </c>
      <c r="O171" s="242" t="s">
        <v>868</v>
      </c>
      <c r="P171" s="243">
        <v>0</v>
      </c>
      <c r="Q171" s="243">
        <v>0</v>
      </c>
      <c r="R171" s="243">
        <v>0</v>
      </c>
      <c r="S171" s="249">
        <v>1</v>
      </c>
      <c r="T171" s="243">
        <v>0</v>
      </c>
      <c r="U171" s="243">
        <v>0</v>
      </c>
      <c r="V171" s="242" t="s">
        <v>868</v>
      </c>
      <c r="W171" s="243">
        <v>0</v>
      </c>
      <c r="X171" s="243">
        <v>0</v>
      </c>
      <c r="Y171" s="243">
        <v>0</v>
      </c>
      <c r="Z171" s="249">
        <v>1</v>
      </c>
      <c r="AA171" s="243">
        <v>0</v>
      </c>
      <c r="AB171" s="243">
        <v>0</v>
      </c>
      <c r="AC171" s="242" t="s">
        <v>868</v>
      </c>
      <c r="AD171" s="243">
        <v>0</v>
      </c>
      <c r="AE171" s="243">
        <v>0</v>
      </c>
      <c r="AF171" s="243">
        <v>0</v>
      </c>
      <c r="AG171" s="249">
        <v>1</v>
      </c>
      <c r="AH171" s="243">
        <v>0</v>
      </c>
      <c r="AI171" s="243">
        <v>0</v>
      </c>
    </row>
    <row r="172" spans="1:35" x14ac:dyDescent="0.25">
      <c r="A172" s="242" t="s">
        <v>403</v>
      </c>
      <c r="B172" s="243">
        <v>0</v>
      </c>
      <c r="C172" s="243">
        <v>0</v>
      </c>
      <c r="D172" s="243">
        <v>0</v>
      </c>
      <c r="E172" s="249">
        <v>1</v>
      </c>
      <c r="F172" s="243">
        <v>0</v>
      </c>
      <c r="G172" s="243">
        <v>0</v>
      </c>
      <c r="H172" s="242" t="s">
        <v>403</v>
      </c>
      <c r="I172" s="243">
        <v>0</v>
      </c>
      <c r="J172" s="243">
        <v>0</v>
      </c>
      <c r="K172" s="243">
        <v>0</v>
      </c>
      <c r="L172" s="249">
        <v>1</v>
      </c>
      <c r="M172" s="243">
        <v>0</v>
      </c>
      <c r="N172" s="243">
        <v>0</v>
      </c>
      <c r="O172" s="242" t="s">
        <v>403</v>
      </c>
      <c r="P172" s="243">
        <v>0</v>
      </c>
      <c r="Q172" s="243">
        <v>0</v>
      </c>
      <c r="R172" s="243">
        <v>0</v>
      </c>
      <c r="S172" s="249">
        <v>1</v>
      </c>
      <c r="T172" s="243">
        <v>0</v>
      </c>
      <c r="U172" s="243">
        <v>0</v>
      </c>
      <c r="V172" s="242" t="s">
        <v>403</v>
      </c>
      <c r="W172" s="243">
        <v>0</v>
      </c>
      <c r="X172" s="243">
        <v>0</v>
      </c>
      <c r="Y172" s="243">
        <v>0</v>
      </c>
      <c r="Z172" s="249">
        <v>1</v>
      </c>
      <c r="AA172" s="243">
        <v>0</v>
      </c>
      <c r="AB172" s="243">
        <v>0</v>
      </c>
      <c r="AC172" s="242" t="s">
        <v>403</v>
      </c>
      <c r="AD172" s="243">
        <v>0</v>
      </c>
      <c r="AE172" s="243">
        <v>0</v>
      </c>
      <c r="AF172" s="243">
        <v>0</v>
      </c>
      <c r="AG172" s="249">
        <v>1</v>
      </c>
      <c r="AH172" s="243">
        <v>0</v>
      </c>
      <c r="AI172" s="243">
        <v>0</v>
      </c>
    </row>
    <row r="173" spans="1:35" x14ac:dyDescent="0.25">
      <c r="A173" s="242" t="s">
        <v>869</v>
      </c>
      <c r="B173" s="243">
        <v>0</v>
      </c>
      <c r="C173" s="243">
        <v>0</v>
      </c>
      <c r="D173" s="243">
        <v>0</v>
      </c>
      <c r="E173" s="249">
        <v>1</v>
      </c>
      <c r="F173" s="243">
        <v>0</v>
      </c>
      <c r="G173" s="243">
        <v>0</v>
      </c>
      <c r="H173" s="242" t="s">
        <v>869</v>
      </c>
      <c r="I173" s="243">
        <v>0</v>
      </c>
      <c r="J173" s="243">
        <v>0</v>
      </c>
      <c r="K173" s="243">
        <v>0</v>
      </c>
      <c r="L173" s="249">
        <v>1</v>
      </c>
      <c r="M173" s="243">
        <v>0</v>
      </c>
      <c r="N173" s="243">
        <v>0</v>
      </c>
      <c r="O173" s="242" t="s">
        <v>869</v>
      </c>
      <c r="P173" s="243">
        <v>0</v>
      </c>
      <c r="Q173" s="243">
        <v>0</v>
      </c>
      <c r="R173" s="243">
        <v>0</v>
      </c>
      <c r="S173" s="249">
        <v>1</v>
      </c>
      <c r="T173" s="243">
        <v>0</v>
      </c>
      <c r="U173" s="243">
        <v>0</v>
      </c>
      <c r="V173" s="242" t="s">
        <v>869</v>
      </c>
      <c r="W173" s="243">
        <v>0</v>
      </c>
      <c r="X173" s="243">
        <v>0</v>
      </c>
      <c r="Y173" s="243">
        <v>0</v>
      </c>
      <c r="Z173" s="249">
        <v>1</v>
      </c>
      <c r="AA173" s="243">
        <v>0</v>
      </c>
      <c r="AB173" s="243">
        <v>0</v>
      </c>
      <c r="AC173" s="242" t="s">
        <v>869</v>
      </c>
      <c r="AD173" s="243">
        <v>0</v>
      </c>
      <c r="AE173" s="243">
        <v>0</v>
      </c>
      <c r="AF173" s="243">
        <v>0</v>
      </c>
      <c r="AG173" s="249">
        <v>1</v>
      </c>
      <c r="AH173" s="243">
        <v>0</v>
      </c>
      <c r="AI173" s="243">
        <v>0</v>
      </c>
    </row>
    <row r="174" spans="1:35" x14ac:dyDescent="0.25">
      <c r="A174" s="242" t="s">
        <v>404</v>
      </c>
      <c r="B174" s="243">
        <v>0</v>
      </c>
      <c r="C174" s="243">
        <v>0</v>
      </c>
      <c r="D174" s="243">
        <v>0</v>
      </c>
      <c r="E174" s="249">
        <v>1</v>
      </c>
      <c r="F174" s="243">
        <v>0</v>
      </c>
      <c r="G174" s="243">
        <v>0</v>
      </c>
      <c r="H174" s="242" t="s">
        <v>404</v>
      </c>
      <c r="I174" s="243">
        <v>0</v>
      </c>
      <c r="J174" s="243">
        <v>0</v>
      </c>
      <c r="K174" s="243">
        <v>0</v>
      </c>
      <c r="L174" s="249">
        <v>1</v>
      </c>
      <c r="M174" s="243">
        <v>0</v>
      </c>
      <c r="N174" s="243">
        <v>0</v>
      </c>
      <c r="O174" s="242" t="s">
        <v>404</v>
      </c>
      <c r="P174" s="243">
        <v>0</v>
      </c>
      <c r="Q174" s="243">
        <v>0</v>
      </c>
      <c r="R174" s="243">
        <v>0</v>
      </c>
      <c r="S174" s="249">
        <v>1</v>
      </c>
      <c r="T174" s="243">
        <v>0</v>
      </c>
      <c r="U174" s="243">
        <v>0</v>
      </c>
      <c r="V174" s="242" t="s">
        <v>404</v>
      </c>
      <c r="W174" s="243">
        <v>0</v>
      </c>
      <c r="X174" s="243">
        <v>0</v>
      </c>
      <c r="Y174" s="243">
        <v>0</v>
      </c>
      <c r="Z174" s="249">
        <v>1</v>
      </c>
      <c r="AA174" s="243">
        <v>0</v>
      </c>
      <c r="AB174" s="243">
        <v>0</v>
      </c>
      <c r="AC174" s="242" t="s">
        <v>404</v>
      </c>
      <c r="AD174" s="243">
        <v>0</v>
      </c>
      <c r="AE174" s="243">
        <v>0</v>
      </c>
      <c r="AF174" s="243">
        <v>0</v>
      </c>
      <c r="AG174" s="249">
        <v>1</v>
      </c>
      <c r="AH174" s="243">
        <v>0</v>
      </c>
      <c r="AI174" s="243">
        <v>0</v>
      </c>
    </row>
    <row r="175" spans="1:35" x14ac:dyDescent="0.25">
      <c r="A175" s="242" t="s">
        <v>870</v>
      </c>
      <c r="B175" s="243">
        <v>0</v>
      </c>
      <c r="C175" s="243">
        <v>0</v>
      </c>
      <c r="D175" s="243">
        <v>0</v>
      </c>
      <c r="E175" s="249">
        <v>1</v>
      </c>
      <c r="F175" s="243">
        <v>0</v>
      </c>
      <c r="G175" s="243">
        <v>0</v>
      </c>
      <c r="H175" s="242" t="s">
        <v>870</v>
      </c>
      <c r="I175" s="243">
        <v>0</v>
      </c>
      <c r="J175" s="243">
        <v>0</v>
      </c>
      <c r="K175" s="243">
        <v>0</v>
      </c>
      <c r="L175" s="249">
        <v>1</v>
      </c>
      <c r="M175" s="243">
        <v>0</v>
      </c>
      <c r="N175" s="243">
        <v>0</v>
      </c>
      <c r="O175" s="242" t="s">
        <v>870</v>
      </c>
      <c r="P175" s="243">
        <v>0</v>
      </c>
      <c r="Q175" s="243">
        <v>0</v>
      </c>
      <c r="R175" s="243">
        <v>0</v>
      </c>
      <c r="S175" s="249">
        <v>1</v>
      </c>
      <c r="T175" s="243">
        <v>0</v>
      </c>
      <c r="U175" s="243">
        <v>0</v>
      </c>
      <c r="V175" s="242" t="s">
        <v>870</v>
      </c>
      <c r="W175" s="243">
        <v>0</v>
      </c>
      <c r="X175" s="243">
        <v>0</v>
      </c>
      <c r="Y175" s="243">
        <v>0</v>
      </c>
      <c r="Z175" s="249">
        <v>1</v>
      </c>
      <c r="AA175" s="243">
        <v>0</v>
      </c>
      <c r="AB175" s="243">
        <v>0</v>
      </c>
      <c r="AC175" s="242" t="s">
        <v>870</v>
      </c>
      <c r="AD175" s="243">
        <v>0</v>
      </c>
      <c r="AE175" s="243">
        <v>0</v>
      </c>
      <c r="AF175" s="243">
        <v>0</v>
      </c>
      <c r="AG175" s="249">
        <v>1</v>
      </c>
      <c r="AH175" s="243">
        <v>0</v>
      </c>
      <c r="AI175" s="243">
        <v>0</v>
      </c>
    </row>
    <row r="176" spans="1:35" x14ac:dyDescent="0.25">
      <c r="A176" s="242" t="s">
        <v>405</v>
      </c>
      <c r="B176" s="243">
        <v>0</v>
      </c>
      <c r="C176" s="243">
        <v>0</v>
      </c>
      <c r="D176" s="243">
        <v>0</v>
      </c>
      <c r="E176" s="249">
        <v>1</v>
      </c>
      <c r="F176" s="243">
        <v>0</v>
      </c>
      <c r="G176" s="243">
        <v>0</v>
      </c>
      <c r="H176" s="242" t="s">
        <v>405</v>
      </c>
      <c r="I176" s="243">
        <v>0</v>
      </c>
      <c r="J176" s="243">
        <v>0</v>
      </c>
      <c r="K176" s="243">
        <v>0</v>
      </c>
      <c r="L176" s="249">
        <v>1</v>
      </c>
      <c r="M176" s="243">
        <v>0</v>
      </c>
      <c r="N176" s="243">
        <v>0</v>
      </c>
      <c r="O176" s="242" t="s">
        <v>405</v>
      </c>
      <c r="P176" s="243">
        <v>0</v>
      </c>
      <c r="Q176" s="243">
        <v>0</v>
      </c>
      <c r="R176" s="243">
        <v>0</v>
      </c>
      <c r="S176" s="249">
        <v>1</v>
      </c>
      <c r="T176" s="243">
        <v>0</v>
      </c>
      <c r="U176" s="243">
        <v>0</v>
      </c>
      <c r="V176" s="242" t="s">
        <v>405</v>
      </c>
      <c r="W176" s="243">
        <v>0</v>
      </c>
      <c r="X176" s="243">
        <v>0</v>
      </c>
      <c r="Y176" s="243">
        <v>0</v>
      </c>
      <c r="Z176" s="249">
        <v>1</v>
      </c>
      <c r="AA176" s="243">
        <v>0</v>
      </c>
      <c r="AB176" s="243">
        <v>0</v>
      </c>
      <c r="AC176" s="242" t="s">
        <v>405</v>
      </c>
      <c r="AD176" s="243">
        <v>0</v>
      </c>
      <c r="AE176" s="243">
        <v>0</v>
      </c>
      <c r="AF176" s="243">
        <v>0</v>
      </c>
      <c r="AG176" s="249">
        <v>1</v>
      </c>
      <c r="AH176" s="243">
        <v>0</v>
      </c>
      <c r="AI176" s="243">
        <v>0</v>
      </c>
    </row>
    <row r="177" spans="1:35" x14ac:dyDescent="0.25">
      <c r="A177" s="242" t="s">
        <v>406</v>
      </c>
      <c r="B177" s="243">
        <v>0</v>
      </c>
      <c r="C177" s="243">
        <v>0</v>
      </c>
      <c r="D177" s="243">
        <v>0</v>
      </c>
      <c r="E177" s="249">
        <v>1</v>
      </c>
      <c r="F177" s="243">
        <v>0</v>
      </c>
      <c r="G177" s="243">
        <v>0</v>
      </c>
      <c r="H177" s="242" t="s">
        <v>406</v>
      </c>
      <c r="I177" s="243">
        <v>0</v>
      </c>
      <c r="J177" s="243">
        <v>0</v>
      </c>
      <c r="K177" s="243">
        <v>0</v>
      </c>
      <c r="L177" s="249">
        <v>1</v>
      </c>
      <c r="M177" s="243">
        <v>0</v>
      </c>
      <c r="N177" s="243">
        <v>0</v>
      </c>
      <c r="O177" s="242" t="s">
        <v>406</v>
      </c>
      <c r="P177" s="243">
        <v>0</v>
      </c>
      <c r="Q177" s="243">
        <v>0</v>
      </c>
      <c r="R177" s="243">
        <v>0</v>
      </c>
      <c r="S177" s="249">
        <v>1</v>
      </c>
      <c r="T177" s="243">
        <v>0</v>
      </c>
      <c r="U177" s="243">
        <v>0</v>
      </c>
      <c r="V177" s="242" t="s">
        <v>406</v>
      </c>
      <c r="W177" s="243">
        <v>0</v>
      </c>
      <c r="X177" s="243">
        <v>0</v>
      </c>
      <c r="Y177" s="243">
        <v>0</v>
      </c>
      <c r="Z177" s="249">
        <v>1</v>
      </c>
      <c r="AA177" s="243">
        <v>0</v>
      </c>
      <c r="AB177" s="243">
        <v>0</v>
      </c>
      <c r="AC177" s="242" t="s">
        <v>406</v>
      </c>
      <c r="AD177" s="243">
        <v>0</v>
      </c>
      <c r="AE177" s="243">
        <v>0</v>
      </c>
      <c r="AF177" s="243">
        <v>0</v>
      </c>
      <c r="AG177" s="249">
        <v>1</v>
      </c>
      <c r="AH177" s="243">
        <v>0</v>
      </c>
      <c r="AI177" s="243">
        <v>0</v>
      </c>
    </row>
    <row r="178" spans="1:35" x14ac:dyDescent="0.25">
      <c r="A178" s="242" t="s">
        <v>407</v>
      </c>
      <c r="B178" s="243">
        <v>0</v>
      </c>
      <c r="C178" s="243">
        <v>0</v>
      </c>
      <c r="D178" s="243">
        <v>0</v>
      </c>
      <c r="E178" s="249">
        <v>1</v>
      </c>
      <c r="F178" s="243">
        <v>0</v>
      </c>
      <c r="G178" s="243">
        <v>0</v>
      </c>
      <c r="H178" s="242" t="s">
        <v>407</v>
      </c>
      <c r="I178" s="243">
        <v>0</v>
      </c>
      <c r="J178" s="243">
        <v>0</v>
      </c>
      <c r="K178" s="243">
        <v>0</v>
      </c>
      <c r="L178" s="249">
        <v>1</v>
      </c>
      <c r="M178" s="243">
        <v>0</v>
      </c>
      <c r="N178" s="243">
        <v>0</v>
      </c>
      <c r="O178" s="242" t="s">
        <v>407</v>
      </c>
      <c r="P178" s="243">
        <v>0</v>
      </c>
      <c r="Q178" s="243">
        <v>0</v>
      </c>
      <c r="R178" s="243">
        <v>0</v>
      </c>
      <c r="S178" s="249">
        <v>1</v>
      </c>
      <c r="T178" s="243">
        <v>0</v>
      </c>
      <c r="U178" s="243">
        <v>0</v>
      </c>
      <c r="V178" s="242" t="s">
        <v>407</v>
      </c>
      <c r="W178" s="243">
        <v>0</v>
      </c>
      <c r="X178" s="243">
        <v>0</v>
      </c>
      <c r="Y178" s="243">
        <v>0</v>
      </c>
      <c r="Z178" s="249">
        <v>1</v>
      </c>
      <c r="AA178" s="243">
        <v>0</v>
      </c>
      <c r="AB178" s="243">
        <v>0</v>
      </c>
      <c r="AC178" s="242" t="s">
        <v>407</v>
      </c>
      <c r="AD178" s="243">
        <v>0</v>
      </c>
      <c r="AE178" s="243">
        <v>0</v>
      </c>
      <c r="AF178" s="243">
        <v>0</v>
      </c>
      <c r="AG178" s="249">
        <v>1</v>
      </c>
      <c r="AH178" s="243">
        <v>0</v>
      </c>
      <c r="AI178" s="243">
        <v>0</v>
      </c>
    </row>
    <row r="179" spans="1:35" x14ac:dyDescent="0.25">
      <c r="A179" s="242" t="s">
        <v>311</v>
      </c>
      <c r="B179" s="243">
        <v>0</v>
      </c>
      <c r="C179" s="243">
        <v>0</v>
      </c>
      <c r="D179" s="243">
        <v>0</v>
      </c>
      <c r="E179" s="249">
        <v>1</v>
      </c>
      <c r="F179" s="243">
        <v>0</v>
      </c>
      <c r="G179" s="243">
        <v>0</v>
      </c>
      <c r="H179" s="242" t="s">
        <v>311</v>
      </c>
      <c r="I179" s="243">
        <v>0</v>
      </c>
      <c r="J179" s="243">
        <v>0</v>
      </c>
      <c r="K179" s="243">
        <v>0</v>
      </c>
      <c r="L179" s="249">
        <v>1</v>
      </c>
      <c r="M179" s="243">
        <v>0</v>
      </c>
      <c r="N179" s="243">
        <v>0</v>
      </c>
      <c r="O179" s="242" t="s">
        <v>311</v>
      </c>
      <c r="P179" s="243">
        <v>0</v>
      </c>
      <c r="Q179" s="243">
        <v>0</v>
      </c>
      <c r="R179" s="243">
        <v>0</v>
      </c>
      <c r="S179" s="249">
        <v>1</v>
      </c>
      <c r="T179" s="243">
        <v>0</v>
      </c>
      <c r="U179" s="243">
        <v>0</v>
      </c>
      <c r="V179" s="242" t="s">
        <v>311</v>
      </c>
      <c r="W179" s="243">
        <v>0</v>
      </c>
      <c r="X179" s="243">
        <v>0</v>
      </c>
      <c r="Y179" s="243">
        <v>0</v>
      </c>
      <c r="Z179" s="249">
        <v>1</v>
      </c>
      <c r="AA179" s="243">
        <v>0</v>
      </c>
      <c r="AB179" s="243">
        <v>0</v>
      </c>
      <c r="AC179" s="242" t="s">
        <v>311</v>
      </c>
      <c r="AD179" s="243">
        <v>0</v>
      </c>
      <c r="AE179" s="243">
        <v>0</v>
      </c>
      <c r="AF179" s="243">
        <v>0</v>
      </c>
      <c r="AG179" s="249">
        <v>1</v>
      </c>
      <c r="AH179" s="243">
        <v>0</v>
      </c>
      <c r="AI179" s="243">
        <v>0</v>
      </c>
    </row>
    <row r="180" spans="1:35" x14ac:dyDescent="0.25">
      <c r="A180" s="242" t="s">
        <v>267</v>
      </c>
      <c r="B180" s="243">
        <v>0</v>
      </c>
      <c r="C180" s="243">
        <v>0</v>
      </c>
      <c r="D180" s="243">
        <v>0</v>
      </c>
      <c r="E180" s="249">
        <v>1</v>
      </c>
      <c r="F180" s="243">
        <v>0</v>
      </c>
      <c r="G180" s="243">
        <v>0</v>
      </c>
      <c r="H180" s="242" t="s">
        <v>267</v>
      </c>
      <c r="I180" s="243">
        <v>0</v>
      </c>
      <c r="J180" s="243">
        <v>0</v>
      </c>
      <c r="K180" s="243">
        <v>0</v>
      </c>
      <c r="L180" s="249">
        <v>1</v>
      </c>
      <c r="M180" s="243">
        <v>0</v>
      </c>
      <c r="N180" s="243">
        <v>0</v>
      </c>
      <c r="O180" s="242" t="s">
        <v>267</v>
      </c>
      <c r="P180" s="243">
        <v>0</v>
      </c>
      <c r="Q180" s="243">
        <v>0</v>
      </c>
      <c r="R180" s="243">
        <v>0</v>
      </c>
      <c r="S180" s="249">
        <v>1</v>
      </c>
      <c r="T180" s="243">
        <v>0</v>
      </c>
      <c r="U180" s="243">
        <v>0</v>
      </c>
      <c r="V180" s="242" t="s">
        <v>267</v>
      </c>
      <c r="W180" s="243">
        <v>0</v>
      </c>
      <c r="X180" s="243">
        <v>0</v>
      </c>
      <c r="Y180" s="243">
        <v>0</v>
      </c>
      <c r="Z180" s="249">
        <v>1</v>
      </c>
      <c r="AA180" s="243">
        <v>0</v>
      </c>
      <c r="AB180" s="243">
        <v>0</v>
      </c>
      <c r="AC180" s="242" t="s">
        <v>267</v>
      </c>
      <c r="AD180" s="243">
        <v>0</v>
      </c>
      <c r="AE180" s="243">
        <v>0</v>
      </c>
      <c r="AF180" s="243">
        <v>0</v>
      </c>
      <c r="AG180" s="249">
        <v>1</v>
      </c>
      <c r="AH180" s="243">
        <v>0</v>
      </c>
      <c r="AI180" s="243">
        <v>0</v>
      </c>
    </row>
    <row r="181" spans="1:35" x14ac:dyDescent="0.25">
      <c r="A181" s="242" t="s">
        <v>226</v>
      </c>
      <c r="B181" s="243">
        <v>0</v>
      </c>
      <c r="C181" s="243">
        <v>0</v>
      </c>
      <c r="D181" s="243">
        <v>0</v>
      </c>
      <c r="E181" s="249">
        <v>1</v>
      </c>
      <c r="F181" s="243">
        <v>0</v>
      </c>
      <c r="G181" s="243">
        <v>0</v>
      </c>
      <c r="H181" s="242" t="s">
        <v>226</v>
      </c>
      <c r="I181" s="243">
        <v>0</v>
      </c>
      <c r="J181" s="243">
        <v>0</v>
      </c>
      <c r="K181" s="243">
        <v>0</v>
      </c>
      <c r="L181" s="249">
        <v>1</v>
      </c>
      <c r="M181" s="243">
        <v>0</v>
      </c>
      <c r="N181" s="243">
        <v>0</v>
      </c>
      <c r="O181" s="242" t="s">
        <v>226</v>
      </c>
      <c r="P181" s="243">
        <v>0</v>
      </c>
      <c r="Q181" s="243">
        <v>0</v>
      </c>
      <c r="R181" s="243">
        <v>0</v>
      </c>
      <c r="S181" s="249">
        <v>1</v>
      </c>
      <c r="T181" s="243">
        <v>0</v>
      </c>
      <c r="U181" s="243">
        <v>0</v>
      </c>
      <c r="V181" s="242" t="s">
        <v>226</v>
      </c>
      <c r="W181" s="243">
        <v>0</v>
      </c>
      <c r="X181" s="243">
        <v>0</v>
      </c>
      <c r="Y181" s="243">
        <v>0</v>
      </c>
      <c r="Z181" s="249">
        <v>1</v>
      </c>
      <c r="AA181" s="243">
        <v>0</v>
      </c>
      <c r="AB181" s="243">
        <v>0</v>
      </c>
      <c r="AC181" s="242" t="s">
        <v>226</v>
      </c>
      <c r="AD181" s="243">
        <v>0</v>
      </c>
      <c r="AE181" s="243">
        <v>0</v>
      </c>
      <c r="AF181" s="243">
        <v>0</v>
      </c>
      <c r="AG181" s="249">
        <v>1</v>
      </c>
      <c r="AH181" s="243">
        <v>0</v>
      </c>
      <c r="AI181" s="243">
        <v>0</v>
      </c>
    </row>
    <row r="182" spans="1:35" ht="25" x14ac:dyDescent="0.25">
      <c r="A182" s="242" t="s">
        <v>410</v>
      </c>
      <c r="B182" s="243">
        <v>0</v>
      </c>
      <c r="C182" s="243">
        <v>0</v>
      </c>
      <c r="D182" s="243">
        <v>0</v>
      </c>
      <c r="E182" s="249">
        <v>1</v>
      </c>
      <c r="F182" s="243">
        <v>0</v>
      </c>
      <c r="G182" s="243">
        <v>0</v>
      </c>
      <c r="H182" s="242" t="s">
        <v>410</v>
      </c>
      <c r="I182" s="243">
        <v>0</v>
      </c>
      <c r="J182" s="243">
        <v>0</v>
      </c>
      <c r="K182" s="243">
        <v>0</v>
      </c>
      <c r="L182" s="249">
        <v>1</v>
      </c>
      <c r="M182" s="243">
        <v>0</v>
      </c>
      <c r="N182" s="243">
        <v>0</v>
      </c>
      <c r="O182" s="242" t="s">
        <v>410</v>
      </c>
      <c r="P182" s="243">
        <v>0</v>
      </c>
      <c r="Q182" s="243">
        <v>0</v>
      </c>
      <c r="R182" s="243">
        <v>0</v>
      </c>
      <c r="S182" s="249">
        <v>1</v>
      </c>
      <c r="T182" s="243">
        <v>0</v>
      </c>
      <c r="U182" s="243">
        <v>0</v>
      </c>
      <c r="V182" s="242" t="s">
        <v>410</v>
      </c>
      <c r="W182" s="243">
        <v>0</v>
      </c>
      <c r="X182" s="243">
        <v>0</v>
      </c>
      <c r="Y182" s="243">
        <v>0</v>
      </c>
      <c r="Z182" s="249">
        <v>1</v>
      </c>
      <c r="AA182" s="243">
        <v>0</v>
      </c>
      <c r="AB182" s="243">
        <v>0</v>
      </c>
      <c r="AC182" s="242" t="s">
        <v>410</v>
      </c>
      <c r="AD182" s="243">
        <v>0</v>
      </c>
      <c r="AE182" s="243">
        <v>0</v>
      </c>
      <c r="AF182" s="243">
        <v>0</v>
      </c>
      <c r="AG182" s="249">
        <v>1</v>
      </c>
      <c r="AH182" s="243">
        <v>0</v>
      </c>
      <c r="AI182" s="243">
        <v>0</v>
      </c>
    </row>
    <row r="183" spans="1:35" x14ac:dyDescent="0.25">
      <c r="A183" s="243">
        <v>0</v>
      </c>
      <c r="B183" s="243">
        <v>0</v>
      </c>
      <c r="C183" s="243">
        <v>0</v>
      </c>
      <c r="D183" s="243">
        <v>0</v>
      </c>
      <c r="E183" s="249">
        <v>1</v>
      </c>
      <c r="F183" s="243">
        <v>0</v>
      </c>
      <c r="G183" s="243">
        <v>0</v>
      </c>
      <c r="H183" s="243">
        <v>0</v>
      </c>
      <c r="I183" s="243">
        <v>0</v>
      </c>
      <c r="J183" s="243">
        <v>0</v>
      </c>
      <c r="K183" s="243">
        <v>0</v>
      </c>
      <c r="L183" s="249">
        <v>1</v>
      </c>
      <c r="M183" s="243">
        <v>0</v>
      </c>
      <c r="N183" s="243">
        <v>0</v>
      </c>
      <c r="O183" s="243">
        <v>0</v>
      </c>
      <c r="P183" s="243">
        <v>0</v>
      </c>
      <c r="Q183" s="243">
        <v>0</v>
      </c>
      <c r="R183" s="243">
        <v>0</v>
      </c>
      <c r="S183" s="249">
        <v>1</v>
      </c>
      <c r="T183" s="243">
        <v>0</v>
      </c>
      <c r="U183" s="243">
        <v>0</v>
      </c>
      <c r="V183" s="243">
        <v>0</v>
      </c>
      <c r="W183" s="243">
        <v>0</v>
      </c>
      <c r="X183" s="243">
        <v>0</v>
      </c>
      <c r="Y183" s="243">
        <v>0</v>
      </c>
      <c r="Z183" s="249">
        <v>1</v>
      </c>
      <c r="AA183" s="243">
        <v>0</v>
      </c>
      <c r="AB183" s="243">
        <v>0</v>
      </c>
      <c r="AC183" s="243">
        <v>0</v>
      </c>
      <c r="AD183" s="243">
        <v>0</v>
      </c>
      <c r="AE183" s="243">
        <v>0</v>
      </c>
      <c r="AF183" s="243">
        <v>0</v>
      </c>
      <c r="AG183" s="249">
        <v>1</v>
      </c>
      <c r="AH183" s="243">
        <v>0</v>
      </c>
      <c r="AI183" s="243">
        <v>0</v>
      </c>
    </row>
    <row r="184" spans="1:35" x14ac:dyDescent="0.25">
      <c r="A184" s="243">
        <v>0</v>
      </c>
      <c r="B184" s="243">
        <v>0</v>
      </c>
      <c r="C184" s="243">
        <v>0</v>
      </c>
      <c r="D184" s="243">
        <v>0</v>
      </c>
      <c r="E184" s="249">
        <v>1</v>
      </c>
      <c r="F184" s="243">
        <v>0</v>
      </c>
      <c r="G184" s="243">
        <v>0</v>
      </c>
      <c r="H184" s="243">
        <v>0</v>
      </c>
      <c r="I184" s="243">
        <v>0</v>
      </c>
      <c r="J184" s="243">
        <v>0</v>
      </c>
      <c r="K184" s="243">
        <v>0</v>
      </c>
      <c r="L184" s="249">
        <v>1</v>
      </c>
      <c r="M184" s="243">
        <v>0</v>
      </c>
      <c r="N184" s="243">
        <v>0</v>
      </c>
      <c r="O184" s="243">
        <v>0</v>
      </c>
      <c r="P184" s="243">
        <v>0</v>
      </c>
      <c r="Q184" s="243">
        <v>0</v>
      </c>
      <c r="R184" s="243">
        <v>0</v>
      </c>
      <c r="S184" s="249">
        <v>1</v>
      </c>
      <c r="T184" s="243">
        <v>0</v>
      </c>
      <c r="U184" s="243">
        <v>0</v>
      </c>
      <c r="V184" s="243">
        <v>0</v>
      </c>
      <c r="W184" s="243">
        <v>0</v>
      </c>
      <c r="X184" s="243">
        <v>0</v>
      </c>
      <c r="Y184" s="243">
        <v>0</v>
      </c>
      <c r="Z184" s="249">
        <v>1</v>
      </c>
      <c r="AA184" s="243">
        <v>0</v>
      </c>
      <c r="AB184" s="243">
        <v>0</v>
      </c>
      <c r="AC184" s="243">
        <v>0</v>
      </c>
      <c r="AD184" s="243">
        <v>0</v>
      </c>
      <c r="AE184" s="243">
        <v>0</v>
      </c>
      <c r="AF184" s="243">
        <v>0</v>
      </c>
      <c r="AG184" s="249">
        <v>1</v>
      </c>
      <c r="AH184" s="243">
        <v>0</v>
      </c>
      <c r="AI184" s="243">
        <v>0</v>
      </c>
    </row>
    <row r="185" spans="1:35" x14ac:dyDescent="0.25">
      <c r="A185" s="243">
        <v>0</v>
      </c>
      <c r="B185" s="243">
        <v>0</v>
      </c>
      <c r="C185" s="243">
        <v>0</v>
      </c>
      <c r="D185" s="243">
        <v>0</v>
      </c>
      <c r="E185" s="249">
        <v>1</v>
      </c>
      <c r="F185" s="243">
        <v>0</v>
      </c>
      <c r="G185" s="243">
        <v>0</v>
      </c>
      <c r="H185" s="243">
        <v>0</v>
      </c>
      <c r="I185" s="243">
        <v>0</v>
      </c>
      <c r="J185" s="243">
        <v>0</v>
      </c>
      <c r="K185" s="243">
        <v>0</v>
      </c>
      <c r="L185" s="249">
        <v>1</v>
      </c>
      <c r="M185" s="243">
        <v>0</v>
      </c>
      <c r="N185" s="243">
        <v>0</v>
      </c>
      <c r="O185" s="243">
        <v>0</v>
      </c>
      <c r="P185" s="243">
        <v>0</v>
      </c>
      <c r="Q185" s="243">
        <v>0</v>
      </c>
      <c r="R185" s="243">
        <v>0</v>
      </c>
      <c r="S185" s="249">
        <v>1</v>
      </c>
      <c r="T185" s="243">
        <v>0</v>
      </c>
      <c r="U185" s="243">
        <v>0</v>
      </c>
      <c r="V185" s="243">
        <v>0</v>
      </c>
      <c r="W185" s="243">
        <v>0</v>
      </c>
      <c r="X185" s="243">
        <v>0</v>
      </c>
      <c r="Y185" s="243">
        <v>0</v>
      </c>
      <c r="Z185" s="249">
        <v>1</v>
      </c>
      <c r="AA185" s="243">
        <v>0</v>
      </c>
      <c r="AB185" s="243">
        <v>0</v>
      </c>
      <c r="AC185" s="243">
        <v>0</v>
      </c>
      <c r="AD185" s="243">
        <v>0</v>
      </c>
      <c r="AE185" s="243">
        <v>0</v>
      </c>
      <c r="AF185" s="243">
        <v>0</v>
      </c>
      <c r="AG185" s="249">
        <v>1</v>
      </c>
      <c r="AH185" s="243">
        <v>0</v>
      </c>
      <c r="AI185" s="243">
        <v>0</v>
      </c>
    </row>
    <row r="186" spans="1:35" x14ac:dyDescent="0.25">
      <c r="A186" s="243">
        <v>0</v>
      </c>
      <c r="B186" s="243">
        <v>0</v>
      </c>
      <c r="C186" s="243">
        <v>0</v>
      </c>
      <c r="D186" s="243">
        <v>0</v>
      </c>
      <c r="E186" s="249">
        <v>1</v>
      </c>
      <c r="F186" s="243">
        <v>0</v>
      </c>
      <c r="G186" s="243">
        <v>0</v>
      </c>
      <c r="H186" s="243">
        <v>0</v>
      </c>
      <c r="I186" s="243">
        <v>0</v>
      </c>
      <c r="J186" s="243">
        <v>0</v>
      </c>
      <c r="K186" s="243">
        <v>0</v>
      </c>
      <c r="L186" s="249">
        <v>1</v>
      </c>
      <c r="M186" s="243">
        <v>0</v>
      </c>
      <c r="N186" s="243">
        <v>0</v>
      </c>
      <c r="O186" s="243">
        <v>0</v>
      </c>
      <c r="P186" s="243">
        <v>0</v>
      </c>
      <c r="Q186" s="243">
        <v>0</v>
      </c>
      <c r="R186" s="243">
        <v>0</v>
      </c>
      <c r="S186" s="249">
        <v>1</v>
      </c>
      <c r="T186" s="243">
        <v>0</v>
      </c>
      <c r="U186" s="243">
        <v>0</v>
      </c>
      <c r="V186" s="243">
        <v>0</v>
      </c>
      <c r="W186" s="243">
        <v>0</v>
      </c>
      <c r="X186" s="243">
        <v>0</v>
      </c>
      <c r="Y186" s="243">
        <v>0</v>
      </c>
      <c r="Z186" s="249">
        <v>1</v>
      </c>
      <c r="AA186" s="243">
        <v>0</v>
      </c>
      <c r="AB186" s="243">
        <v>0</v>
      </c>
      <c r="AC186" s="243">
        <v>0</v>
      </c>
      <c r="AD186" s="243">
        <v>0</v>
      </c>
      <c r="AE186" s="243">
        <v>0</v>
      </c>
      <c r="AF186" s="243">
        <v>0</v>
      </c>
      <c r="AG186" s="249">
        <v>1</v>
      </c>
      <c r="AH186" s="243">
        <v>0</v>
      </c>
      <c r="AI186" s="243">
        <v>0</v>
      </c>
    </row>
    <row r="187" spans="1:35" x14ac:dyDescent="0.25">
      <c r="A187" s="243">
        <v>0</v>
      </c>
      <c r="B187" s="243">
        <v>0</v>
      </c>
      <c r="C187" s="243">
        <v>0</v>
      </c>
      <c r="D187" s="243">
        <v>0</v>
      </c>
      <c r="E187" s="249">
        <v>1</v>
      </c>
      <c r="F187" s="243">
        <v>0</v>
      </c>
      <c r="G187" s="243">
        <v>0</v>
      </c>
      <c r="H187" s="243">
        <v>0</v>
      </c>
      <c r="I187" s="243">
        <v>0</v>
      </c>
      <c r="J187" s="243">
        <v>0</v>
      </c>
      <c r="K187" s="243">
        <v>0</v>
      </c>
      <c r="L187" s="249">
        <v>1</v>
      </c>
      <c r="M187" s="243">
        <v>0</v>
      </c>
      <c r="N187" s="243">
        <v>0</v>
      </c>
      <c r="O187" s="243">
        <v>0</v>
      </c>
      <c r="P187" s="243">
        <v>0</v>
      </c>
      <c r="Q187" s="243">
        <v>0</v>
      </c>
      <c r="R187" s="243">
        <v>0</v>
      </c>
      <c r="S187" s="249">
        <v>1</v>
      </c>
      <c r="T187" s="243">
        <v>0</v>
      </c>
      <c r="U187" s="243">
        <v>0</v>
      </c>
      <c r="V187" s="243">
        <v>0</v>
      </c>
      <c r="W187" s="243">
        <v>0</v>
      </c>
      <c r="X187" s="243">
        <v>0</v>
      </c>
      <c r="Y187" s="243">
        <v>0</v>
      </c>
      <c r="Z187" s="249">
        <v>1</v>
      </c>
      <c r="AA187" s="243">
        <v>0</v>
      </c>
      <c r="AB187" s="243">
        <v>0</v>
      </c>
      <c r="AC187" s="243">
        <v>0</v>
      </c>
      <c r="AD187" s="243">
        <v>0</v>
      </c>
      <c r="AE187" s="243">
        <v>0</v>
      </c>
      <c r="AF187" s="243">
        <v>0</v>
      </c>
      <c r="AG187" s="249">
        <v>1</v>
      </c>
      <c r="AH187" s="243">
        <v>0</v>
      </c>
      <c r="AI187" s="243">
        <v>0</v>
      </c>
    </row>
    <row r="188" spans="1:35" x14ac:dyDescent="0.25">
      <c r="A188" s="243">
        <v>0</v>
      </c>
      <c r="B188" s="243">
        <v>0</v>
      </c>
      <c r="C188" s="243">
        <v>0</v>
      </c>
      <c r="D188" s="243">
        <v>0</v>
      </c>
      <c r="E188" s="249">
        <v>1</v>
      </c>
      <c r="F188" s="243">
        <v>0</v>
      </c>
      <c r="G188" s="243">
        <v>0</v>
      </c>
      <c r="H188" s="243">
        <v>0</v>
      </c>
      <c r="I188" s="243">
        <v>0</v>
      </c>
      <c r="J188" s="243">
        <v>0</v>
      </c>
      <c r="K188" s="243">
        <v>0</v>
      </c>
      <c r="L188" s="249">
        <v>1</v>
      </c>
      <c r="M188" s="243">
        <v>0</v>
      </c>
      <c r="N188" s="243">
        <v>0</v>
      </c>
      <c r="O188" s="243">
        <v>0</v>
      </c>
      <c r="P188" s="243">
        <v>0</v>
      </c>
      <c r="Q188" s="243">
        <v>0</v>
      </c>
      <c r="R188" s="243">
        <v>0</v>
      </c>
      <c r="S188" s="249">
        <v>1</v>
      </c>
      <c r="T188" s="243">
        <v>0</v>
      </c>
      <c r="U188" s="243">
        <v>0</v>
      </c>
      <c r="V188" s="243">
        <v>0</v>
      </c>
      <c r="W188" s="243">
        <v>0</v>
      </c>
      <c r="X188" s="243">
        <v>0</v>
      </c>
      <c r="Y188" s="243">
        <v>0</v>
      </c>
      <c r="Z188" s="249">
        <v>1</v>
      </c>
      <c r="AA188" s="243">
        <v>0</v>
      </c>
      <c r="AB188" s="243">
        <v>0</v>
      </c>
      <c r="AC188" s="243">
        <v>0</v>
      </c>
      <c r="AD188" s="243">
        <v>0</v>
      </c>
      <c r="AE188" s="243">
        <v>0</v>
      </c>
      <c r="AF188" s="243">
        <v>0</v>
      </c>
      <c r="AG188" s="249">
        <v>1</v>
      </c>
      <c r="AH188" s="243">
        <v>0</v>
      </c>
      <c r="AI188" s="243">
        <v>0</v>
      </c>
    </row>
    <row r="189" spans="1:35" x14ac:dyDescent="0.25">
      <c r="A189" s="242" t="s">
        <v>411</v>
      </c>
      <c r="B189" s="243">
        <v>0</v>
      </c>
      <c r="C189" s="243">
        <v>0</v>
      </c>
      <c r="D189" s="243">
        <v>0</v>
      </c>
      <c r="E189" s="249">
        <v>1</v>
      </c>
      <c r="F189" s="243">
        <v>0</v>
      </c>
      <c r="G189" s="243">
        <v>0</v>
      </c>
      <c r="H189" s="242" t="s">
        <v>411</v>
      </c>
      <c r="I189" s="243">
        <v>0</v>
      </c>
      <c r="J189" s="243">
        <v>0</v>
      </c>
      <c r="K189" s="243">
        <v>0</v>
      </c>
      <c r="L189" s="249">
        <v>1</v>
      </c>
      <c r="M189" s="243">
        <v>0</v>
      </c>
      <c r="N189" s="243">
        <v>0</v>
      </c>
      <c r="O189" s="242" t="s">
        <v>411</v>
      </c>
      <c r="P189" s="243">
        <v>0</v>
      </c>
      <c r="Q189" s="243">
        <v>0</v>
      </c>
      <c r="R189" s="243">
        <v>0</v>
      </c>
      <c r="S189" s="249">
        <v>1</v>
      </c>
      <c r="T189" s="243">
        <v>0</v>
      </c>
      <c r="U189" s="243">
        <v>0</v>
      </c>
      <c r="V189" s="242" t="s">
        <v>411</v>
      </c>
      <c r="W189" s="243">
        <v>0</v>
      </c>
      <c r="X189" s="243">
        <v>0</v>
      </c>
      <c r="Y189" s="243">
        <v>0</v>
      </c>
      <c r="Z189" s="249">
        <v>1</v>
      </c>
      <c r="AA189" s="243">
        <v>0</v>
      </c>
      <c r="AB189" s="243">
        <v>0</v>
      </c>
      <c r="AC189" s="242" t="s">
        <v>411</v>
      </c>
      <c r="AD189" s="243">
        <v>0</v>
      </c>
      <c r="AE189" s="243">
        <v>0</v>
      </c>
      <c r="AF189" s="243">
        <v>0</v>
      </c>
      <c r="AG189" s="249">
        <v>1</v>
      </c>
      <c r="AH189" s="243">
        <v>0</v>
      </c>
      <c r="AI189" s="243">
        <v>0</v>
      </c>
    </row>
    <row r="190" spans="1:35" x14ac:dyDescent="0.25">
      <c r="A190" s="242" t="s">
        <v>412</v>
      </c>
      <c r="B190" s="243">
        <v>0</v>
      </c>
      <c r="C190" s="243">
        <v>0</v>
      </c>
      <c r="D190" s="243">
        <v>0</v>
      </c>
      <c r="E190" s="249">
        <v>1</v>
      </c>
      <c r="F190" s="243">
        <v>0</v>
      </c>
      <c r="G190" s="243">
        <v>0</v>
      </c>
      <c r="H190" s="242" t="s">
        <v>412</v>
      </c>
      <c r="I190" s="243">
        <v>0</v>
      </c>
      <c r="J190" s="243">
        <v>0</v>
      </c>
      <c r="K190" s="243">
        <v>0</v>
      </c>
      <c r="L190" s="249">
        <v>1</v>
      </c>
      <c r="M190" s="243">
        <v>0</v>
      </c>
      <c r="N190" s="243">
        <v>0</v>
      </c>
      <c r="O190" s="242" t="s">
        <v>412</v>
      </c>
      <c r="P190" s="243">
        <v>0</v>
      </c>
      <c r="Q190" s="243">
        <v>0</v>
      </c>
      <c r="R190" s="243">
        <v>0</v>
      </c>
      <c r="S190" s="249">
        <v>1</v>
      </c>
      <c r="T190" s="243">
        <v>0</v>
      </c>
      <c r="U190" s="243">
        <v>0</v>
      </c>
      <c r="V190" s="242" t="s">
        <v>412</v>
      </c>
      <c r="W190" s="243">
        <v>0</v>
      </c>
      <c r="X190" s="243">
        <v>0</v>
      </c>
      <c r="Y190" s="243">
        <v>0</v>
      </c>
      <c r="Z190" s="249">
        <v>1</v>
      </c>
      <c r="AA190" s="243">
        <v>0</v>
      </c>
      <c r="AB190" s="243">
        <v>0</v>
      </c>
      <c r="AC190" s="242" t="s">
        <v>412</v>
      </c>
      <c r="AD190" s="243">
        <v>0</v>
      </c>
      <c r="AE190" s="243">
        <v>0</v>
      </c>
      <c r="AF190" s="243">
        <v>0</v>
      </c>
      <c r="AG190" s="249">
        <v>1</v>
      </c>
      <c r="AH190" s="243">
        <v>0</v>
      </c>
      <c r="AI190" s="243">
        <v>0</v>
      </c>
    </row>
    <row r="191" spans="1:35" x14ac:dyDescent="0.25">
      <c r="A191" s="243">
        <v>0</v>
      </c>
      <c r="B191" s="243">
        <v>0</v>
      </c>
      <c r="C191" s="243">
        <v>0</v>
      </c>
      <c r="D191" s="243">
        <v>0</v>
      </c>
      <c r="E191" s="249">
        <v>1</v>
      </c>
      <c r="F191" s="243">
        <v>0</v>
      </c>
      <c r="G191" s="243">
        <v>0</v>
      </c>
      <c r="H191" s="243">
        <v>0</v>
      </c>
      <c r="I191" s="243">
        <v>0</v>
      </c>
      <c r="J191" s="243">
        <v>0</v>
      </c>
      <c r="K191" s="243">
        <v>0</v>
      </c>
      <c r="L191" s="249">
        <v>1</v>
      </c>
      <c r="M191" s="243">
        <v>0</v>
      </c>
      <c r="N191" s="243">
        <v>0</v>
      </c>
      <c r="O191" s="243">
        <v>0</v>
      </c>
      <c r="P191" s="243">
        <v>0</v>
      </c>
      <c r="Q191" s="243">
        <v>0</v>
      </c>
      <c r="R191" s="243">
        <v>0</v>
      </c>
      <c r="S191" s="249">
        <v>1</v>
      </c>
      <c r="T191" s="243">
        <v>0</v>
      </c>
      <c r="U191" s="243">
        <v>0</v>
      </c>
      <c r="V191" s="243">
        <v>0</v>
      </c>
      <c r="W191" s="243">
        <v>0</v>
      </c>
      <c r="X191" s="243">
        <v>0</v>
      </c>
      <c r="Y191" s="243">
        <v>0</v>
      </c>
      <c r="Z191" s="249">
        <v>1</v>
      </c>
      <c r="AA191" s="243">
        <v>0</v>
      </c>
      <c r="AB191" s="243">
        <v>0</v>
      </c>
      <c r="AC191" s="243">
        <v>0</v>
      </c>
      <c r="AD191" s="243">
        <v>0</v>
      </c>
      <c r="AE191" s="243">
        <v>0</v>
      </c>
      <c r="AF191" s="243">
        <v>0</v>
      </c>
      <c r="AG191" s="249">
        <v>1</v>
      </c>
      <c r="AH191" s="243">
        <v>0</v>
      </c>
      <c r="AI191" s="243">
        <v>0</v>
      </c>
    </row>
    <row r="192" spans="1:35" x14ac:dyDescent="0.25">
      <c r="A192" s="243">
        <v>0</v>
      </c>
      <c r="B192" s="243">
        <v>0</v>
      </c>
      <c r="C192" s="243">
        <v>0</v>
      </c>
      <c r="D192" s="243">
        <v>0</v>
      </c>
      <c r="E192" s="249">
        <v>1</v>
      </c>
      <c r="F192" s="243">
        <v>0</v>
      </c>
      <c r="G192" s="243">
        <v>0</v>
      </c>
      <c r="H192" s="243">
        <v>0</v>
      </c>
      <c r="I192" s="243">
        <v>0</v>
      </c>
      <c r="J192" s="243">
        <v>0</v>
      </c>
      <c r="K192" s="243">
        <v>0</v>
      </c>
      <c r="L192" s="249">
        <v>1</v>
      </c>
      <c r="M192" s="243">
        <v>0</v>
      </c>
      <c r="N192" s="243">
        <v>0</v>
      </c>
      <c r="O192" s="243">
        <v>0</v>
      </c>
      <c r="P192" s="243">
        <v>0</v>
      </c>
      <c r="Q192" s="243">
        <v>0</v>
      </c>
      <c r="R192" s="243">
        <v>0</v>
      </c>
      <c r="S192" s="249">
        <v>1</v>
      </c>
      <c r="T192" s="243">
        <v>0</v>
      </c>
      <c r="U192" s="243">
        <v>0</v>
      </c>
      <c r="V192" s="243">
        <v>0</v>
      </c>
      <c r="W192" s="243">
        <v>0</v>
      </c>
      <c r="X192" s="243">
        <v>0</v>
      </c>
      <c r="Y192" s="243">
        <v>0</v>
      </c>
      <c r="Z192" s="249">
        <v>1</v>
      </c>
      <c r="AA192" s="243">
        <v>0</v>
      </c>
      <c r="AB192" s="243">
        <v>0</v>
      </c>
      <c r="AC192" s="243">
        <v>0</v>
      </c>
      <c r="AD192" s="243">
        <v>0</v>
      </c>
      <c r="AE192" s="243">
        <v>0</v>
      </c>
      <c r="AF192" s="243">
        <v>0</v>
      </c>
      <c r="AG192" s="249">
        <v>1</v>
      </c>
      <c r="AH192" s="243">
        <v>0</v>
      </c>
      <c r="AI192" s="243">
        <v>0</v>
      </c>
    </row>
    <row r="193" spans="1:35" x14ac:dyDescent="0.25">
      <c r="A193" s="242" t="s">
        <v>413</v>
      </c>
      <c r="B193" s="243">
        <v>0</v>
      </c>
      <c r="C193" s="243">
        <v>0</v>
      </c>
      <c r="D193" s="243">
        <v>0</v>
      </c>
      <c r="E193" s="249">
        <v>1</v>
      </c>
      <c r="F193" s="243">
        <v>0</v>
      </c>
      <c r="G193" s="243">
        <v>0</v>
      </c>
      <c r="H193" s="242" t="s">
        <v>413</v>
      </c>
      <c r="I193" s="243">
        <v>0</v>
      </c>
      <c r="J193" s="243">
        <v>0</v>
      </c>
      <c r="K193" s="243">
        <v>0</v>
      </c>
      <c r="L193" s="249">
        <v>1</v>
      </c>
      <c r="M193" s="243">
        <v>0</v>
      </c>
      <c r="N193" s="243">
        <v>0</v>
      </c>
      <c r="O193" s="242" t="s">
        <v>413</v>
      </c>
      <c r="P193" s="243">
        <v>0</v>
      </c>
      <c r="Q193" s="243">
        <v>0</v>
      </c>
      <c r="R193" s="243">
        <v>0</v>
      </c>
      <c r="S193" s="249">
        <v>1</v>
      </c>
      <c r="T193" s="243">
        <v>0</v>
      </c>
      <c r="U193" s="243">
        <v>0</v>
      </c>
      <c r="V193" s="242" t="s">
        <v>413</v>
      </c>
      <c r="W193" s="243">
        <v>0</v>
      </c>
      <c r="X193" s="243">
        <v>0</v>
      </c>
      <c r="Y193" s="243">
        <v>0</v>
      </c>
      <c r="Z193" s="249">
        <v>1</v>
      </c>
      <c r="AA193" s="243">
        <v>0</v>
      </c>
      <c r="AB193" s="243">
        <v>0</v>
      </c>
      <c r="AC193" s="242" t="s">
        <v>413</v>
      </c>
      <c r="AD193" s="243">
        <v>0</v>
      </c>
      <c r="AE193" s="243">
        <v>0</v>
      </c>
      <c r="AF193" s="243">
        <v>0</v>
      </c>
      <c r="AG193" s="249">
        <v>1</v>
      </c>
      <c r="AH193" s="243">
        <v>0</v>
      </c>
      <c r="AI193" s="243">
        <v>0</v>
      </c>
    </row>
    <row r="194" spans="1:35" x14ac:dyDescent="0.25">
      <c r="A194" s="242" t="s">
        <v>414</v>
      </c>
      <c r="B194" s="243">
        <v>0</v>
      </c>
      <c r="C194" s="243">
        <v>0</v>
      </c>
      <c r="D194" s="243">
        <v>0</v>
      </c>
      <c r="E194" s="249">
        <v>1</v>
      </c>
      <c r="F194" s="243">
        <v>0</v>
      </c>
      <c r="G194" s="243">
        <v>0</v>
      </c>
      <c r="H194" s="242" t="s">
        <v>414</v>
      </c>
      <c r="I194" s="243">
        <v>0</v>
      </c>
      <c r="J194" s="243">
        <v>0</v>
      </c>
      <c r="K194" s="243">
        <v>0</v>
      </c>
      <c r="L194" s="249">
        <v>1</v>
      </c>
      <c r="M194" s="243">
        <v>0</v>
      </c>
      <c r="N194" s="243">
        <v>0</v>
      </c>
      <c r="O194" s="242" t="s">
        <v>414</v>
      </c>
      <c r="P194" s="243">
        <v>0</v>
      </c>
      <c r="Q194" s="243">
        <v>0</v>
      </c>
      <c r="R194" s="243">
        <v>0</v>
      </c>
      <c r="S194" s="249">
        <v>1</v>
      </c>
      <c r="T194" s="243">
        <v>0</v>
      </c>
      <c r="U194" s="243">
        <v>0</v>
      </c>
      <c r="V194" s="242" t="s">
        <v>414</v>
      </c>
      <c r="W194" s="243">
        <v>0</v>
      </c>
      <c r="X194" s="243">
        <v>0</v>
      </c>
      <c r="Y194" s="243">
        <v>0</v>
      </c>
      <c r="Z194" s="249">
        <v>1</v>
      </c>
      <c r="AA194" s="243">
        <v>0</v>
      </c>
      <c r="AB194" s="243">
        <v>0</v>
      </c>
      <c r="AC194" s="242" t="s">
        <v>414</v>
      </c>
      <c r="AD194" s="243">
        <v>0</v>
      </c>
      <c r="AE194" s="243">
        <v>0</v>
      </c>
      <c r="AF194" s="243">
        <v>0</v>
      </c>
      <c r="AG194" s="249">
        <v>1</v>
      </c>
      <c r="AH194" s="243">
        <v>0</v>
      </c>
      <c r="AI194" s="243">
        <v>0</v>
      </c>
    </row>
    <row r="195" spans="1:35" x14ac:dyDescent="0.25">
      <c r="A195" s="243">
        <v>0</v>
      </c>
      <c r="B195" s="243">
        <v>0</v>
      </c>
      <c r="C195" s="243">
        <v>0</v>
      </c>
      <c r="D195" s="243">
        <v>0</v>
      </c>
      <c r="E195" s="249">
        <v>1</v>
      </c>
      <c r="F195" s="243">
        <v>0</v>
      </c>
      <c r="G195" s="243">
        <v>0</v>
      </c>
      <c r="H195" s="243">
        <v>0</v>
      </c>
      <c r="I195" s="243">
        <v>0</v>
      </c>
      <c r="J195" s="243">
        <v>0</v>
      </c>
      <c r="K195" s="243">
        <v>0</v>
      </c>
      <c r="L195" s="249">
        <v>1</v>
      </c>
      <c r="M195" s="243">
        <v>0</v>
      </c>
      <c r="N195" s="243">
        <v>0</v>
      </c>
      <c r="O195" s="243">
        <v>0</v>
      </c>
      <c r="P195" s="243">
        <v>0</v>
      </c>
      <c r="Q195" s="243">
        <v>0</v>
      </c>
      <c r="R195" s="243">
        <v>0</v>
      </c>
      <c r="S195" s="249">
        <v>1</v>
      </c>
      <c r="T195" s="243">
        <v>0</v>
      </c>
      <c r="U195" s="243">
        <v>0</v>
      </c>
      <c r="V195" s="243">
        <v>0</v>
      </c>
      <c r="W195" s="243">
        <v>0</v>
      </c>
      <c r="X195" s="243">
        <v>0</v>
      </c>
      <c r="Y195" s="243">
        <v>0</v>
      </c>
      <c r="Z195" s="249">
        <v>1</v>
      </c>
      <c r="AA195" s="243">
        <v>0</v>
      </c>
      <c r="AB195" s="243">
        <v>0</v>
      </c>
      <c r="AC195" s="243">
        <v>0</v>
      </c>
      <c r="AD195" s="243">
        <v>0</v>
      </c>
      <c r="AE195" s="243">
        <v>0</v>
      </c>
      <c r="AF195" s="243">
        <v>0</v>
      </c>
      <c r="AG195" s="249">
        <v>1</v>
      </c>
      <c r="AH195" s="243">
        <v>0</v>
      </c>
      <c r="AI195" s="243">
        <v>0</v>
      </c>
    </row>
    <row r="196" spans="1:35" x14ac:dyDescent="0.25">
      <c r="A196" s="243">
        <v>0</v>
      </c>
      <c r="B196" s="243">
        <v>0</v>
      </c>
      <c r="C196" s="243">
        <v>0</v>
      </c>
      <c r="D196" s="243">
        <v>0</v>
      </c>
      <c r="E196" s="249">
        <v>1</v>
      </c>
      <c r="F196" s="243">
        <v>0</v>
      </c>
      <c r="G196" s="243">
        <v>0</v>
      </c>
      <c r="H196" s="243">
        <v>0</v>
      </c>
      <c r="I196" s="243">
        <v>0</v>
      </c>
      <c r="J196" s="243">
        <v>0</v>
      </c>
      <c r="K196" s="243">
        <v>0</v>
      </c>
      <c r="L196" s="249">
        <v>1</v>
      </c>
      <c r="M196" s="243">
        <v>0</v>
      </c>
      <c r="N196" s="243">
        <v>0</v>
      </c>
      <c r="O196" s="243">
        <v>0</v>
      </c>
      <c r="P196" s="243">
        <v>0</v>
      </c>
      <c r="Q196" s="243">
        <v>0</v>
      </c>
      <c r="R196" s="243">
        <v>0</v>
      </c>
      <c r="S196" s="249">
        <v>1</v>
      </c>
      <c r="T196" s="243">
        <v>0</v>
      </c>
      <c r="U196" s="243">
        <v>0</v>
      </c>
      <c r="V196" s="243">
        <v>0</v>
      </c>
      <c r="W196" s="243">
        <v>0</v>
      </c>
      <c r="X196" s="243">
        <v>0</v>
      </c>
      <c r="Y196" s="243">
        <v>0</v>
      </c>
      <c r="Z196" s="249">
        <v>1</v>
      </c>
      <c r="AA196" s="243">
        <v>0</v>
      </c>
      <c r="AB196" s="243">
        <v>0</v>
      </c>
      <c r="AC196" s="243">
        <v>0</v>
      </c>
      <c r="AD196" s="243">
        <v>0</v>
      </c>
      <c r="AE196" s="243">
        <v>0</v>
      </c>
      <c r="AF196" s="243">
        <v>0</v>
      </c>
      <c r="AG196" s="249">
        <v>1</v>
      </c>
      <c r="AH196" s="243">
        <v>0</v>
      </c>
      <c r="AI196" s="243">
        <v>0</v>
      </c>
    </row>
    <row r="197" spans="1:35" x14ac:dyDescent="0.25">
      <c r="A197" s="242" t="s">
        <v>415</v>
      </c>
      <c r="B197" s="243">
        <v>0</v>
      </c>
      <c r="C197" s="243">
        <v>0</v>
      </c>
      <c r="D197" s="243">
        <v>0</v>
      </c>
      <c r="E197" s="249">
        <v>1</v>
      </c>
      <c r="F197" s="243">
        <v>0</v>
      </c>
      <c r="G197" s="243">
        <v>0</v>
      </c>
      <c r="H197" s="242" t="s">
        <v>415</v>
      </c>
      <c r="I197" s="243">
        <v>0</v>
      </c>
      <c r="J197" s="243">
        <v>0</v>
      </c>
      <c r="K197" s="243">
        <v>0</v>
      </c>
      <c r="L197" s="249">
        <v>1</v>
      </c>
      <c r="M197" s="243">
        <v>0</v>
      </c>
      <c r="N197" s="243">
        <v>0</v>
      </c>
      <c r="O197" s="242" t="s">
        <v>415</v>
      </c>
      <c r="P197" s="243">
        <v>0</v>
      </c>
      <c r="Q197" s="243">
        <v>0</v>
      </c>
      <c r="R197" s="243">
        <v>0</v>
      </c>
      <c r="S197" s="249">
        <v>1</v>
      </c>
      <c r="T197" s="243">
        <v>0</v>
      </c>
      <c r="U197" s="243">
        <v>0</v>
      </c>
      <c r="V197" s="242" t="s">
        <v>415</v>
      </c>
      <c r="W197" s="243">
        <v>0</v>
      </c>
      <c r="X197" s="243">
        <v>0</v>
      </c>
      <c r="Y197" s="243">
        <v>0</v>
      </c>
      <c r="Z197" s="249">
        <v>1</v>
      </c>
      <c r="AA197" s="243">
        <v>0</v>
      </c>
      <c r="AB197" s="243">
        <v>0</v>
      </c>
      <c r="AC197" s="242" t="s">
        <v>415</v>
      </c>
      <c r="AD197" s="243">
        <v>0</v>
      </c>
      <c r="AE197" s="243">
        <v>0</v>
      </c>
      <c r="AF197" s="243">
        <v>0</v>
      </c>
      <c r="AG197" s="249">
        <v>1</v>
      </c>
      <c r="AH197" s="243">
        <v>0</v>
      </c>
      <c r="AI197" s="243">
        <v>0</v>
      </c>
    </row>
    <row r="198" spans="1:35" x14ac:dyDescent="0.25">
      <c r="A198" s="242" t="s">
        <v>416</v>
      </c>
      <c r="B198" s="243">
        <v>0</v>
      </c>
      <c r="C198" s="243">
        <v>0</v>
      </c>
      <c r="D198" s="243">
        <v>0</v>
      </c>
      <c r="E198" s="249">
        <v>1</v>
      </c>
      <c r="F198" s="243">
        <v>0</v>
      </c>
      <c r="G198" s="243">
        <v>0</v>
      </c>
      <c r="H198" s="242" t="s">
        <v>416</v>
      </c>
      <c r="I198" s="243">
        <v>0</v>
      </c>
      <c r="J198" s="243">
        <v>0</v>
      </c>
      <c r="K198" s="243">
        <v>0</v>
      </c>
      <c r="L198" s="249">
        <v>1</v>
      </c>
      <c r="M198" s="243">
        <v>0</v>
      </c>
      <c r="N198" s="243">
        <v>0</v>
      </c>
      <c r="O198" s="242" t="s">
        <v>416</v>
      </c>
      <c r="P198" s="243">
        <v>0</v>
      </c>
      <c r="Q198" s="243">
        <v>0</v>
      </c>
      <c r="R198" s="243">
        <v>0</v>
      </c>
      <c r="S198" s="249">
        <v>1</v>
      </c>
      <c r="T198" s="243">
        <v>0</v>
      </c>
      <c r="U198" s="243">
        <v>0</v>
      </c>
      <c r="V198" s="242" t="s">
        <v>416</v>
      </c>
      <c r="W198" s="243">
        <v>0</v>
      </c>
      <c r="X198" s="243">
        <v>0</v>
      </c>
      <c r="Y198" s="243">
        <v>0</v>
      </c>
      <c r="Z198" s="249">
        <v>1</v>
      </c>
      <c r="AA198" s="243">
        <v>0</v>
      </c>
      <c r="AB198" s="243">
        <v>0</v>
      </c>
      <c r="AC198" s="242" t="s">
        <v>416</v>
      </c>
      <c r="AD198" s="243">
        <v>0</v>
      </c>
      <c r="AE198" s="243">
        <v>0</v>
      </c>
      <c r="AF198" s="243">
        <v>0</v>
      </c>
      <c r="AG198" s="249">
        <v>1</v>
      </c>
      <c r="AH198" s="243">
        <v>0</v>
      </c>
      <c r="AI198" s="243">
        <v>0</v>
      </c>
    </row>
  </sheetData>
  <mergeCells count="2">
    <mergeCell ref="B2:F2"/>
    <mergeCell ref="B3:F3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F6F4B-D4A2-4AF5-8671-D48C5F830C3A}">
  <dimension ref="A1:M173"/>
  <sheetViews>
    <sheetView topLeftCell="A46" workbookViewId="0">
      <selection activeCell="C69" sqref="C69"/>
    </sheetView>
  </sheetViews>
  <sheetFormatPr defaultRowHeight="12.5" x14ac:dyDescent="0.25"/>
  <cols>
    <col min="1" max="1" width="34.81640625" style="32" bestFit="1" customWidth="1"/>
    <col min="2" max="2" width="19" style="32" bestFit="1" customWidth="1"/>
    <col min="3" max="3" width="15.90625" style="32" bestFit="1" customWidth="1"/>
    <col min="4" max="4" width="15.26953125" style="32" bestFit="1" customWidth="1"/>
    <col min="5" max="5" width="18.26953125" style="32" bestFit="1" customWidth="1"/>
    <col min="6" max="7" width="21.6328125" style="32" bestFit="1" customWidth="1"/>
    <col min="8" max="10" width="18.26953125" style="32" bestFit="1" customWidth="1"/>
    <col min="11" max="12" width="12.36328125" style="32" bestFit="1" customWidth="1"/>
    <col min="13" max="16384" width="8.7265625" style="32"/>
  </cols>
  <sheetData>
    <row r="1" spans="1:13" x14ac:dyDescent="0.25">
      <c r="A1" s="225" t="s">
        <v>896</v>
      </c>
      <c r="B1" s="225"/>
      <c r="C1" s="225"/>
      <c r="D1" s="225"/>
    </row>
    <row r="2" spans="1:13" ht="13.5" thickBot="1" x14ac:dyDescent="0.35">
      <c r="A2" s="223" t="s">
        <v>126</v>
      </c>
      <c r="B2" s="224" t="s">
        <v>127</v>
      </c>
      <c r="C2" s="223" t="s">
        <v>128</v>
      </c>
      <c r="D2" s="222" t="s">
        <v>129</v>
      </c>
    </row>
    <row r="3" spans="1:13" ht="13.5" thickBot="1" x14ac:dyDescent="0.35">
      <c r="A3" s="221" t="s">
        <v>130</v>
      </c>
      <c r="B3" s="221" t="s">
        <v>131</v>
      </c>
      <c r="C3" s="221" t="s">
        <v>132</v>
      </c>
      <c r="D3" s="221" t="s">
        <v>133</v>
      </c>
      <c r="E3" s="221" t="s">
        <v>134</v>
      </c>
      <c r="F3" s="220" t="s">
        <v>135</v>
      </c>
      <c r="G3" s="220" t="s">
        <v>136</v>
      </c>
      <c r="H3" s="220" t="s">
        <v>137</v>
      </c>
      <c r="I3" s="220" t="s">
        <v>138</v>
      </c>
      <c r="J3" s="220" t="s">
        <v>139</v>
      </c>
      <c r="K3" s="220" t="s">
        <v>140</v>
      </c>
      <c r="L3" s="219" t="s">
        <v>541</v>
      </c>
      <c r="M3" s="39"/>
    </row>
    <row r="4" spans="1:13" ht="13" x14ac:dyDescent="0.3">
      <c r="A4" s="203" t="s">
        <v>844</v>
      </c>
      <c r="B4" s="194" t="s">
        <v>897</v>
      </c>
      <c r="C4" s="203" t="s">
        <v>157</v>
      </c>
      <c r="D4" s="203" t="s">
        <v>144</v>
      </c>
      <c r="E4" s="193" t="s">
        <v>145</v>
      </c>
      <c r="F4" s="189"/>
      <c r="G4" s="189"/>
      <c r="H4" s="189"/>
      <c r="I4" s="189"/>
      <c r="J4" s="189"/>
      <c r="K4" s="189"/>
      <c r="L4" s="189"/>
    </row>
    <row r="5" spans="1:13" ht="13.5" thickBot="1" x14ac:dyDescent="0.35">
      <c r="A5" s="211">
        <v>1000</v>
      </c>
      <c r="B5" s="199">
        <v>11.723117065429687</v>
      </c>
      <c r="C5" s="206">
        <v>2.5556394786834717</v>
      </c>
      <c r="D5" s="215">
        <v>0.52661930393489342</v>
      </c>
      <c r="E5" s="207">
        <v>0.17040605856694593</v>
      </c>
      <c r="F5" s="189"/>
      <c r="G5" s="189"/>
      <c r="H5" s="189"/>
      <c r="I5" s="189"/>
      <c r="J5" s="189"/>
      <c r="K5" s="189"/>
      <c r="L5" s="189"/>
    </row>
    <row r="6" spans="1:13" ht="13" x14ac:dyDescent="0.3">
      <c r="A6" s="195"/>
      <c r="B6" s="195"/>
      <c r="C6" s="195"/>
      <c r="D6" s="195"/>
      <c r="E6" s="193" t="s">
        <v>146</v>
      </c>
      <c r="F6" s="189"/>
      <c r="G6" s="189"/>
      <c r="H6" s="189"/>
      <c r="I6" s="189"/>
      <c r="J6" s="189"/>
      <c r="K6" s="189"/>
      <c r="L6" s="189"/>
    </row>
    <row r="7" spans="1:13" ht="13.5" thickBot="1" x14ac:dyDescent="0.35">
      <c r="A7" s="195"/>
      <c r="B7" s="195"/>
      <c r="C7" s="195"/>
      <c r="D7" s="195"/>
      <c r="E7" s="207">
        <v>0.53715169248566175</v>
      </c>
      <c r="F7" s="189"/>
      <c r="G7" s="189"/>
      <c r="H7" s="189"/>
      <c r="I7" s="189"/>
      <c r="J7" s="189"/>
      <c r="K7" s="189"/>
      <c r="L7" s="189"/>
    </row>
    <row r="8" spans="1:13" ht="13" x14ac:dyDescent="0.3">
      <c r="A8" s="195"/>
      <c r="B8" s="195"/>
      <c r="C8" s="195"/>
      <c r="D8" s="203" t="s">
        <v>147</v>
      </c>
      <c r="E8" s="193" t="s">
        <v>148</v>
      </c>
      <c r="F8" s="189"/>
      <c r="G8" s="189"/>
      <c r="H8" s="189"/>
      <c r="I8" s="189"/>
      <c r="J8" s="189"/>
      <c r="K8" s="189"/>
      <c r="L8" s="189"/>
    </row>
    <row r="9" spans="1:13" ht="13.5" thickBot="1" x14ac:dyDescent="0.35">
      <c r="A9" s="195"/>
      <c r="B9" s="195"/>
      <c r="C9" s="195"/>
      <c r="D9" s="215">
        <v>0.98290134324929346</v>
      </c>
      <c r="E9" s="207">
        <v>0.98290283715804094</v>
      </c>
      <c r="F9" s="189"/>
      <c r="G9" s="189"/>
      <c r="H9" s="189"/>
      <c r="I9" s="189"/>
      <c r="J9" s="189"/>
      <c r="K9" s="189"/>
      <c r="L9" s="189"/>
    </row>
    <row r="10" spans="1:13" ht="13" x14ac:dyDescent="0.3">
      <c r="A10" s="195"/>
      <c r="B10" s="195"/>
      <c r="C10" s="195"/>
      <c r="D10" s="203" t="s">
        <v>149</v>
      </c>
      <c r="E10" s="193" t="s">
        <v>148</v>
      </c>
      <c r="F10" s="189"/>
      <c r="G10" s="189"/>
      <c r="H10" s="189"/>
      <c r="I10" s="189"/>
      <c r="J10" s="189"/>
      <c r="K10" s="189"/>
      <c r="L10" s="189"/>
    </row>
    <row r="11" spans="1:13" ht="13.5" thickBot="1" x14ac:dyDescent="0.35">
      <c r="A11" s="195"/>
      <c r="B11" s="195"/>
      <c r="C11" s="195"/>
      <c r="D11" s="215">
        <v>0.43632374664527107</v>
      </c>
      <c r="E11" s="207">
        <v>0.43632439907216719</v>
      </c>
      <c r="F11" s="189"/>
      <c r="G11" s="189"/>
      <c r="H11" s="189"/>
      <c r="I11" s="189"/>
      <c r="J11" s="189"/>
      <c r="K11" s="189"/>
      <c r="L11" s="189"/>
    </row>
    <row r="12" spans="1:13" ht="13" x14ac:dyDescent="0.3">
      <c r="A12" s="195"/>
      <c r="B12" s="195"/>
      <c r="C12" s="195"/>
      <c r="D12" s="194" t="s">
        <v>150</v>
      </c>
      <c r="E12" s="193" t="s">
        <v>151</v>
      </c>
      <c r="F12" s="189"/>
      <c r="G12" s="189"/>
      <c r="H12" s="189"/>
      <c r="I12" s="189"/>
      <c r="J12" s="189"/>
      <c r="K12" s="189"/>
      <c r="L12" s="189"/>
    </row>
    <row r="13" spans="1:13" ht="13.5" thickBot="1" x14ac:dyDescent="0.35">
      <c r="A13" s="195"/>
      <c r="B13" s="195"/>
      <c r="C13" s="195"/>
      <c r="D13" s="214">
        <v>0.68146262580887762</v>
      </c>
      <c r="E13" s="207">
        <v>0.68146264553070068</v>
      </c>
      <c r="F13" s="189"/>
      <c r="G13" s="189"/>
      <c r="H13" s="189"/>
      <c r="I13" s="189"/>
      <c r="J13" s="189"/>
      <c r="K13" s="189"/>
      <c r="L13" s="189"/>
    </row>
    <row r="14" spans="1:13" ht="13" x14ac:dyDescent="0.3">
      <c r="A14" s="195"/>
      <c r="B14" s="195"/>
      <c r="C14" s="194" t="s">
        <v>898</v>
      </c>
      <c r="D14" s="203" t="s">
        <v>157</v>
      </c>
      <c r="E14" s="203" t="s">
        <v>144</v>
      </c>
      <c r="F14" s="193" t="s">
        <v>145</v>
      </c>
      <c r="G14" s="189"/>
      <c r="H14" s="189"/>
      <c r="I14" s="189"/>
      <c r="J14" s="189"/>
      <c r="K14" s="189"/>
      <c r="L14" s="189"/>
    </row>
    <row r="15" spans="1:13" ht="13.5" thickBot="1" x14ac:dyDescent="0.35">
      <c r="A15" s="195"/>
      <c r="B15" s="195"/>
      <c r="C15" s="197">
        <v>9.1792005128860481</v>
      </c>
      <c r="D15" s="206">
        <v>2.6482084289445873</v>
      </c>
      <c r="E15" s="215">
        <v>0.5456941993097294</v>
      </c>
      <c r="F15" s="207">
        <v>0.17657839434279202</v>
      </c>
      <c r="G15" s="189"/>
      <c r="H15" s="189"/>
      <c r="I15" s="189"/>
      <c r="J15" s="189"/>
      <c r="K15" s="189"/>
      <c r="L15" s="189"/>
    </row>
    <row r="16" spans="1:13" ht="13" x14ac:dyDescent="0.3">
      <c r="A16" s="195"/>
      <c r="B16" s="195"/>
      <c r="C16" s="195"/>
      <c r="D16" s="195"/>
      <c r="E16" s="195"/>
      <c r="F16" s="193" t="s">
        <v>146</v>
      </c>
      <c r="G16" s="189"/>
      <c r="H16" s="189"/>
      <c r="I16" s="189"/>
      <c r="J16" s="189"/>
      <c r="K16" s="189"/>
      <c r="L16" s="189"/>
    </row>
    <row r="17" spans="1:12" ht="13.5" thickBot="1" x14ac:dyDescent="0.35">
      <c r="A17" s="195"/>
      <c r="B17" s="195"/>
      <c r="C17" s="195"/>
      <c r="D17" s="195"/>
      <c r="E17" s="195"/>
      <c r="F17" s="207">
        <v>0.55660804654060281</v>
      </c>
      <c r="G17" s="189"/>
      <c r="H17" s="189"/>
      <c r="I17" s="189"/>
      <c r="J17" s="189"/>
      <c r="K17" s="189"/>
      <c r="L17" s="189"/>
    </row>
    <row r="18" spans="1:12" ht="13" x14ac:dyDescent="0.3">
      <c r="A18" s="195"/>
      <c r="B18" s="195"/>
      <c r="C18" s="195"/>
      <c r="D18" s="195"/>
      <c r="E18" s="203" t="s">
        <v>147</v>
      </c>
      <c r="F18" s="193" t="s">
        <v>148</v>
      </c>
      <c r="G18" s="189"/>
      <c r="H18" s="189"/>
      <c r="I18" s="189"/>
      <c r="J18" s="189"/>
      <c r="K18" s="189"/>
      <c r="L18" s="189"/>
    </row>
    <row r="19" spans="1:12" ht="13.5" thickBot="1" x14ac:dyDescent="0.35">
      <c r="A19" s="195"/>
      <c r="B19" s="195"/>
      <c r="C19" s="195"/>
      <c r="D19" s="195"/>
      <c r="E19" s="206">
        <v>1.0185034188780742</v>
      </c>
      <c r="F19" s="205">
        <v>1.0185049843198744</v>
      </c>
      <c r="G19" s="189"/>
      <c r="H19" s="189"/>
      <c r="I19" s="189"/>
      <c r="J19" s="189"/>
      <c r="K19" s="189"/>
      <c r="L19" s="189"/>
    </row>
    <row r="20" spans="1:12" ht="13" x14ac:dyDescent="0.3">
      <c r="A20" s="195"/>
      <c r="B20" s="195"/>
      <c r="C20" s="195"/>
      <c r="D20" s="195"/>
      <c r="E20" s="203" t="s">
        <v>149</v>
      </c>
      <c r="F20" s="193" t="s">
        <v>148</v>
      </c>
      <c r="G20" s="189"/>
      <c r="H20" s="189"/>
      <c r="I20" s="189"/>
      <c r="J20" s="189"/>
      <c r="K20" s="189"/>
      <c r="L20" s="189"/>
    </row>
    <row r="21" spans="1:12" ht="13.5" thickBot="1" x14ac:dyDescent="0.35">
      <c r="A21" s="195"/>
      <c r="B21" s="195"/>
      <c r="C21" s="195"/>
      <c r="D21" s="195"/>
      <c r="E21" s="215">
        <v>0.45212800933489689</v>
      </c>
      <c r="F21" s="207">
        <v>0.45212871400100491</v>
      </c>
      <c r="G21" s="189"/>
      <c r="H21" s="189"/>
      <c r="I21" s="189"/>
      <c r="J21" s="189"/>
      <c r="K21" s="189"/>
      <c r="L21" s="189"/>
    </row>
    <row r="22" spans="1:12" ht="13" x14ac:dyDescent="0.3">
      <c r="A22" s="195"/>
      <c r="B22" s="195"/>
      <c r="C22" s="195"/>
      <c r="D22" s="195"/>
      <c r="E22" s="194" t="s">
        <v>150</v>
      </c>
      <c r="F22" s="193" t="s">
        <v>151</v>
      </c>
      <c r="G22" s="189"/>
      <c r="H22" s="189"/>
      <c r="I22" s="189"/>
      <c r="J22" s="189"/>
      <c r="K22" s="189"/>
      <c r="L22" s="189"/>
    </row>
    <row r="23" spans="1:12" ht="13.5" thickBot="1" x14ac:dyDescent="0.35">
      <c r="A23" s="195"/>
      <c r="B23" s="195"/>
      <c r="C23" s="195"/>
      <c r="D23" s="195"/>
      <c r="E23" s="214">
        <v>0.70614616511713735</v>
      </c>
      <c r="F23" s="213">
        <v>0.70614618062973022</v>
      </c>
      <c r="G23" s="189"/>
      <c r="H23" s="189"/>
      <c r="I23" s="189"/>
      <c r="J23" s="189"/>
      <c r="K23" s="189"/>
      <c r="L23" s="189"/>
    </row>
    <row r="24" spans="1:12" ht="13" x14ac:dyDescent="0.3">
      <c r="A24" s="195"/>
      <c r="B24" s="195"/>
      <c r="C24" s="195"/>
      <c r="D24" s="203" t="s">
        <v>426</v>
      </c>
      <c r="E24" s="193" t="s">
        <v>148</v>
      </c>
      <c r="F24" s="189"/>
      <c r="G24" s="189"/>
      <c r="H24" s="189"/>
      <c r="I24" s="189"/>
      <c r="J24" s="189"/>
      <c r="K24" s="189"/>
      <c r="L24" s="189"/>
    </row>
    <row r="25" spans="1:12" ht="13.5" thickBot="1" x14ac:dyDescent="0.35">
      <c r="A25" s="195"/>
      <c r="B25" s="195"/>
      <c r="C25" s="195"/>
      <c r="D25" s="200">
        <v>14.880126023511886</v>
      </c>
      <c r="E25" s="198">
        <v>14.892803974867773</v>
      </c>
      <c r="F25" s="189"/>
      <c r="G25" s="189"/>
      <c r="H25" s="189"/>
      <c r="I25" s="189"/>
      <c r="J25" s="189"/>
      <c r="K25" s="189"/>
      <c r="L25" s="189"/>
    </row>
    <row r="26" spans="1:12" ht="13" x14ac:dyDescent="0.3">
      <c r="A26" s="195"/>
      <c r="B26" s="194" t="s">
        <v>899</v>
      </c>
      <c r="C26" s="203" t="s">
        <v>157</v>
      </c>
      <c r="D26" s="203" t="s">
        <v>144</v>
      </c>
      <c r="E26" s="193" t="s">
        <v>145</v>
      </c>
      <c r="F26" s="189"/>
      <c r="G26" s="189"/>
      <c r="H26" s="189"/>
      <c r="I26" s="189"/>
      <c r="J26" s="189"/>
      <c r="K26" s="189"/>
      <c r="L26" s="189"/>
    </row>
    <row r="27" spans="1:12" ht="13.5" thickBot="1" x14ac:dyDescent="0.35">
      <c r="A27" s="195"/>
      <c r="B27" s="199">
        <v>21.242155657958985</v>
      </c>
      <c r="C27" s="206">
        <v>3.5521556559638978</v>
      </c>
      <c r="D27" s="215">
        <v>0.73196308622375694</v>
      </c>
      <c r="E27" s="207">
        <v>0.23685220607621849</v>
      </c>
      <c r="F27" s="189"/>
      <c r="G27" s="189"/>
      <c r="H27" s="189"/>
      <c r="I27" s="189"/>
      <c r="J27" s="189"/>
      <c r="K27" s="189"/>
      <c r="L27" s="189"/>
    </row>
    <row r="28" spans="1:12" ht="13" x14ac:dyDescent="0.3">
      <c r="A28" s="195"/>
      <c r="B28" s="195"/>
      <c r="C28" s="195"/>
      <c r="D28" s="195"/>
      <c r="E28" s="193" t="s">
        <v>146</v>
      </c>
      <c r="F28" s="189"/>
      <c r="G28" s="189"/>
      <c r="H28" s="189"/>
      <c r="I28" s="189"/>
      <c r="J28" s="189"/>
      <c r="K28" s="189"/>
      <c r="L28" s="189"/>
    </row>
    <row r="29" spans="1:12" ht="13.5" thickBot="1" x14ac:dyDescent="0.35">
      <c r="A29" s="195"/>
      <c r="B29" s="195"/>
      <c r="C29" s="195"/>
      <c r="D29" s="195"/>
      <c r="E29" s="207">
        <v>0.74660234754987598</v>
      </c>
      <c r="F29" s="189"/>
      <c r="G29" s="189"/>
      <c r="H29" s="189"/>
      <c r="I29" s="189"/>
      <c r="J29" s="189"/>
      <c r="K29" s="189"/>
      <c r="L29" s="189"/>
    </row>
    <row r="30" spans="1:12" ht="13" x14ac:dyDescent="0.3">
      <c r="A30" s="195"/>
      <c r="B30" s="195"/>
      <c r="C30" s="195"/>
      <c r="D30" s="203" t="s">
        <v>147</v>
      </c>
      <c r="E30" s="193" t="s">
        <v>148</v>
      </c>
      <c r="F30" s="189"/>
      <c r="G30" s="189"/>
      <c r="H30" s="189"/>
      <c r="I30" s="189"/>
      <c r="J30" s="189"/>
      <c r="K30" s="189"/>
      <c r="L30" s="189"/>
    </row>
    <row r="31" spans="1:12" ht="13.5" thickBot="1" x14ac:dyDescent="0.35">
      <c r="A31" s="195"/>
      <c r="B31" s="195"/>
      <c r="C31" s="195"/>
      <c r="D31" s="206">
        <v>1.3661624161562735</v>
      </c>
      <c r="E31" s="205">
        <v>1.3661645075411892</v>
      </c>
      <c r="F31" s="189"/>
      <c r="G31" s="189"/>
      <c r="H31" s="189"/>
      <c r="I31" s="189"/>
      <c r="J31" s="189"/>
      <c r="K31" s="189"/>
      <c r="L31" s="189"/>
    </row>
    <row r="32" spans="1:12" ht="13" x14ac:dyDescent="0.3">
      <c r="A32" s="195"/>
      <c r="B32" s="195"/>
      <c r="C32" s="195"/>
      <c r="D32" s="203" t="s">
        <v>149</v>
      </c>
      <c r="E32" s="193" t="s">
        <v>148</v>
      </c>
      <c r="F32" s="189"/>
      <c r="G32" s="189"/>
      <c r="H32" s="189"/>
      <c r="I32" s="189"/>
      <c r="J32" s="189"/>
      <c r="K32" s="189"/>
      <c r="L32" s="189"/>
    </row>
    <row r="33" spans="1:12" ht="13.5" thickBot="1" x14ac:dyDescent="0.35">
      <c r="A33" s="195"/>
      <c r="B33" s="195"/>
      <c r="C33" s="195"/>
      <c r="D33" s="215">
        <v>0.60645873366364411</v>
      </c>
      <c r="E33" s="207">
        <v>0.60645965053622342</v>
      </c>
      <c r="F33" s="189"/>
      <c r="G33" s="189"/>
      <c r="H33" s="189"/>
      <c r="I33" s="189"/>
      <c r="J33" s="189"/>
      <c r="K33" s="189"/>
      <c r="L33" s="189"/>
    </row>
    <row r="34" spans="1:12" ht="13" x14ac:dyDescent="0.3">
      <c r="A34" s="195"/>
      <c r="B34" s="195"/>
      <c r="C34" s="195"/>
      <c r="D34" s="194" t="s">
        <v>150</v>
      </c>
      <c r="E34" s="193" t="s">
        <v>151</v>
      </c>
      <c r="F34" s="189"/>
      <c r="G34" s="189"/>
      <c r="H34" s="189"/>
      <c r="I34" s="189"/>
      <c r="J34" s="189"/>
      <c r="K34" s="189"/>
      <c r="L34" s="189"/>
    </row>
    <row r="35" spans="1:12" ht="13.5" thickBot="1" x14ac:dyDescent="0.35">
      <c r="A35" s="195"/>
      <c r="B35" s="195"/>
      <c r="C35" s="195"/>
      <c r="D35" s="214">
        <v>0.94718420499617539</v>
      </c>
      <c r="E35" s="207">
        <v>0.94718420505523682</v>
      </c>
      <c r="F35" s="189"/>
      <c r="G35" s="189"/>
      <c r="H35" s="189"/>
      <c r="I35" s="189"/>
      <c r="J35" s="189"/>
      <c r="K35" s="189"/>
      <c r="L35" s="189"/>
    </row>
    <row r="36" spans="1:12" ht="13" x14ac:dyDescent="0.3">
      <c r="A36" s="195"/>
      <c r="B36" s="195"/>
      <c r="C36" s="203" t="s">
        <v>158</v>
      </c>
      <c r="D36" s="203" t="s">
        <v>159</v>
      </c>
      <c r="E36" s="193" t="s">
        <v>160</v>
      </c>
      <c r="F36" s="189"/>
      <c r="G36" s="189"/>
      <c r="H36" s="189"/>
      <c r="I36" s="189"/>
      <c r="J36" s="189"/>
      <c r="K36" s="189"/>
      <c r="L36" s="189"/>
    </row>
    <row r="37" spans="1:12" ht="13.5" thickBot="1" x14ac:dyDescent="0.35">
      <c r="A37" s="195"/>
      <c r="B37" s="195"/>
      <c r="C37" s="200">
        <v>18.305405893789292</v>
      </c>
      <c r="D37" s="200">
        <v>39.689096525416403</v>
      </c>
      <c r="E37" s="204">
        <v>138.40167145412167</v>
      </c>
      <c r="F37" s="189"/>
      <c r="G37" s="189"/>
      <c r="H37" s="189"/>
      <c r="I37" s="189"/>
      <c r="J37" s="189"/>
      <c r="K37" s="189"/>
      <c r="L37" s="189"/>
    </row>
    <row r="38" spans="1:12" ht="13" x14ac:dyDescent="0.3">
      <c r="A38" s="195"/>
      <c r="B38" s="195"/>
      <c r="C38" s="195"/>
      <c r="D38" s="194" t="s">
        <v>161</v>
      </c>
      <c r="E38" s="203" t="s">
        <v>162</v>
      </c>
      <c r="F38" s="203" t="s">
        <v>149</v>
      </c>
      <c r="G38" s="193" t="s">
        <v>148</v>
      </c>
      <c r="H38" s="189"/>
      <c r="I38" s="189"/>
      <c r="J38" s="189"/>
      <c r="K38" s="189"/>
      <c r="L38" s="189"/>
    </row>
    <row r="39" spans="1:12" ht="13.5" thickBot="1" x14ac:dyDescent="0.35">
      <c r="A39" s="195"/>
      <c r="B39" s="195"/>
      <c r="C39" s="195"/>
      <c r="D39" s="199">
        <v>34.01922559321406</v>
      </c>
      <c r="E39" s="200">
        <v>27.617488111572268</v>
      </c>
      <c r="F39" s="200">
        <v>17.152682250815651</v>
      </c>
      <c r="G39" s="198">
        <v>17.152707569118554</v>
      </c>
      <c r="H39" s="189"/>
      <c r="I39" s="189"/>
      <c r="J39" s="189"/>
      <c r="K39" s="189"/>
      <c r="L39" s="189"/>
    </row>
    <row r="40" spans="1:12" ht="13" x14ac:dyDescent="0.3">
      <c r="A40" s="195"/>
      <c r="B40" s="195"/>
      <c r="C40" s="195"/>
      <c r="D40" s="195"/>
      <c r="E40" s="195"/>
      <c r="F40" s="194" t="s">
        <v>163</v>
      </c>
      <c r="G40" s="193" t="s">
        <v>164</v>
      </c>
      <c r="H40" s="189"/>
      <c r="I40" s="189"/>
      <c r="J40" s="189"/>
      <c r="K40" s="189"/>
      <c r="L40" s="189"/>
    </row>
    <row r="41" spans="1:12" ht="13.5" thickBot="1" x14ac:dyDescent="0.35">
      <c r="A41" s="195"/>
      <c r="B41" s="195"/>
      <c r="C41" s="195"/>
      <c r="D41" s="195"/>
      <c r="E41" s="195"/>
      <c r="F41" s="199">
        <v>11.909456470253623</v>
      </c>
      <c r="G41" s="198">
        <v>12.26673994064331</v>
      </c>
      <c r="H41" s="189"/>
      <c r="I41" s="189"/>
      <c r="J41" s="189"/>
      <c r="K41" s="189"/>
      <c r="L41" s="189"/>
    </row>
    <row r="42" spans="1:12" ht="13" x14ac:dyDescent="0.3">
      <c r="A42" s="195"/>
      <c r="B42" s="195"/>
      <c r="C42" s="195"/>
      <c r="D42" s="195"/>
      <c r="E42" s="195"/>
      <c r="F42" s="194" t="s">
        <v>150</v>
      </c>
      <c r="G42" s="193" t="s">
        <v>151</v>
      </c>
      <c r="H42" s="189"/>
      <c r="I42" s="189"/>
      <c r="J42" s="189"/>
      <c r="K42" s="189"/>
      <c r="L42" s="189"/>
    </row>
    <row r="43" spans="1:12" ht="13.5" thickBot="1" x14ac:dyDescent="0.35">
      <c r="A43" s="195"/>
      <c r="B43" s="195"/>
      <c r="C43" s="195"/>
      <c r="D43" s="195"/>
      <c r="E43" s="195"/>
      <c r="F43" s="197">
        <v>1.0398882028254544</v>
      </c>
      <c r="G43" s="196">
        <v>1.0398881435394287</v>
      </c>
      <c r="H43" s="189"/>
      <c r="I43" s="189"/>
      <c r="J43" s="189"/>
      <c r="K43" s="189"/>
      <c r="L43" s="189"/>
    </row>
    <row r="44" spans="1:12" ht="13" x14ac:dyDescent="0.3">
      <c r="A44" s="195"/>
      <c r="B44" s="195"/>
      <c r="C44" s="195"/>
      <c r="D44" s="195"/>
      <c r="E44" s="194" t="s">
        <v>150</v>
      </c>
      <c r="F44" s="193" t="s">
        <v>151</v>
      </c>
      <c r="G44" s="189"/>
      <c r="H44" s="189"/>
      <c r="I44" s="189"/>
      <c r="J44" s="189"/>
      <c r="K44" s="189"/>
      <c r="L44" s="189"/>
    </row>
    <row r="45" spans="1:12" ht="13.5" thickBot="1" x14ac:dyDescent="0.35">
      <c r="A45" s="195"/>
      <c r="B45" s="195"/>
      <c r="C45" s="195"/>
      <c r="D45" s="195"/>
      <c r="E45" s="197">
        <v>6.9074677774658202</v>
      </c>
      <c r="F45" s="196">
        <v>6.9074678421020508</v>
      </c>
      <c r="G45" s="189"/>
      <c r="H45" s="189"/>
      <c r="I45" s="189"/>
      <c r="J45" s="189"/>
      <c r="K45" s="189"/>
      <c r="L45" s="189"/>
    </row>
    <row r="46" spans="1:12" ht="13" x14ac:dyDescent="0.3">
      <c r="A46" s="195"/>
      <c r="B46" s="195"/>
      <c r="C46" s="195"/>
      <c r="D46" s="194" t="s">
        <v>150</v>
      </c>
      <c r="E46" s="193" t="s">
        <v>151</v>
      </c>
      <c r="F46" s="189"/>
      <c r="G46" s="189"/>
      <c r="H46" s="189"/>
      <c r="I46" s="189"/>
      <c r="J46" s="189"/>
      <c r="K46" s="189"/>
      <c r="L46" s="189"/>
    </row>
    <row r="47" spans="1:12" ht="13.5" thickBot="1" x14ac:dyDescent="0.35">
      <c r="A47" s="195"/>
      <c r="B47" s="195"/>
      <c r="C47" s="195"/>
      <c r="D47" s="199">
        <v>10.740345788935983</v>
      </c>
      <c r="E47" s="190">
        <v>10.74034595489502</v>
      </c>
      <c r="F47" s="189"/>
      <c r="G47" s="189"/>
      <c r="H47" s="189"/>
      <c r="I47" s="189"/>
      <c r="J47" s="189"/>
      <c r="K47" s="189"/>
      <c r="L47" s="189"/>
    </row>
    <row r="48" spans="1:12" ht="13" x14ac:dyDescent="0.3">
      <c r="A48" s="195"/>
      <c r="B48" s="203" t="s">
        <v>598</v>
      </c>
      <c r="C48" s="194" t="s">
        <v>168</v>
      </c>
      <c r="D48" s="193" t="s">
        <v>169</v>
      </c>
      <c r="E48" s="189"/>
      <c r="F48" s="189"/>
      <c r="G48" s="189"/>
      <c r="H48" s="189"/>
      <c r="I48" s="189"/>
      <c r="J48" s="189"/>
      <c r="K48" s="189"/>
      <c r="L48" s="189"/>
    </row>
    <row r="49" spans="1:12" ht="13.5" thickBot="1" x14ac:dyDescent="0.35">
      <c r="A49" s="195"/>
      <c r="B49" s="201">
        <v>215.35034887695312</v>
      </c>
      <c r="C49" s="202">
        <v>258.31273498535154</v>
      </c>
      <c r="D49" s="204">
        <v>277.75077813720702</v>
      </c>
      <c r="E49" s="189"/>
      <c r="F49" s="189"/>
      <c r="G49" s="189"/>
      <c r="H49" s="189"/>
      <c r="I49" s="189"/>
      <c r="J49" s="189"/>
      <c r="K49" s="189"/>
      <c r="L49" s="189"/>
    </row>
    <row r="50" spans="1:12" ht="13" x14ac:dyDescent="0.3">
      <c r="A50" s="195"/>
      <c r="B50" s="195"/>
      <c r="C50" s="203" t="s">
        <v>143</v>
      </c>
      <c r="D50" s="203" t="s">
        <v>144</v>
      </c>
      <c r="E50" s="193" t="s">
        <v>145</v>
      </c>
      <c r="F50" s="189"/>
      <c r="G50" s="189"/>
      <c r="H50" s="189"/>
      <c r="I50" s="189"/>
      <c r="J50" s="189"/>
      <c r="K50" s="189"/>
      <c r="L50" s="189"/>
    </row>
    <row r="51" spans="1:12" ht="13.5" thickBot="1" x14ac:dyDescent="0.35">
      <c r="A51" s="195"/>
      <c r="B51" s="195"/>
      <c r="C51" s="200">
        <v>48.346151733398436</v>
      </c>
      <c r="D51" s="206">
        <v>9.9622883132264608</v>
      </c>
      <c r="E51" s="205">
        <v>3.2236459373990245</v>
      </c>
      <c r="F51" s="189"/>
      <c r="G51" s="189"/>
      <c r="H51" s="189"/>
      <c r="I51" s="189"/>
      <c r="J51" s="189"/>
      <c r="K51" s="189"/>
      <c r="L51" s="189"/>
    </row>
    <row r="52" spans="1:12" ht="13" x14ac:dyDescent="0.3">
      <c r="A52" s="195"/>
      <c r="B52" s="195"/>
      <c r="C52" s="195"/>
      <c r="D52" s="195"/>
      <c r="E52" s="193" t="s">
        <v>146</v>
      </c>
      <c r="F52" s="189"/>
      <c r="G52" s="189"/>
      <c r="H52" s="189"/>
      <c r="I52" s="189"/>
      <c r="J52" s="189"/>
      <c r="K52" s="189"/>
      <c r="L52" s="189"/>
    </row>
    <row r="53" spans="1:12" ht="13.5" thickBot="1" x14ac:dyDescent="0.35">
      <c r="A53" s="195"/>
      <c r="B53" s="195"/>
      <c r="C53" s="195"/>
      <c r="D53" s="195"/>
      <c r="E53" s="198">
        <v>10.161533491299783</v>
      </c>
      <c r="F53" s="189"/>
      <c r="G53" s="189"/>
      <c r="H53" s="189"/>
      <c r="I53" s="189"/>
      <c r="J53" s="189"/>
      <c r="K53" s="189"/>
      <c r="L53" s="189"/>
    </row>
    <row r="54" spans="1:12" ht="13" x14ac:dyDescent="0.3">
      <c r="A54" s="195"/>
      <c r="B54" s="195"/>
      <c r="C54" s="195"/>
      <c r="D54" s="203" t="s">
        <v>147</v>
      </c>
      <c r="E54" s="193" t="s">
        <v>148</v>
      </c>
      <c r="F54" s="189"/>
      <c r="G54" s="189"/>
      <c r="H54" s="189"/>
      <c r="I54" s="189"/>
      <c r="J54" s="189"/>
      <c r="K54" s="189"/>
      <c r="L54" s="189"/>
    </row>
    <row r="55" spans="1:12" ht="13.5" thickBot="1" x14ac:dyDescent="0.35">
      <c r="A55" s="195"/>
      <c r="B55" s="195"/>
      <c r="C55" s="195"/>
      <c r="D55" s="200">
        <v>18.593975746315628</v>
      </c>
      <c r="E55" s="198">
        <v>18.594003488611794</v>
      </c>
      <c r="F55" s="189"/>
      <c r="G55" s="189"/>
      <c r="H55" s="189"/>
      <c r="I55" s="189"/>
      <c r="J55" s="189"/>
      <c r="K55" s="189"/>
      <c r="L55" s="189"/>
    </row>
    <row r="56" spans="1:12" ht="13" x14ac:dyDescent="0.3">
      <c r="A56" s="195"/>
      <c r="B56" s="195"/>
      <c r="C56" s="195"/>
      <c r="D56" s="203" t="s">
        <v>149</v>
      </c>
      <c r="E56" s="193" t="s">
        <v>148</v>
      </c>
      <c r="F56" s="189"/>
      <c r="G56" s="189"/>
      <c r="H56" s="189"/>
      <c r="I56" s="189"/>
      <c r="J56" s="189"/>
      <c r="K56" s="189"/>
      <c r="L56" s="189"/>
    </row>
    <row r="57" spans="1:12" ht="13.5" thickBot="1" x14ac:dyDescent="0.35">
      <c r="A57" s="195"/>
      <c r="B57" s="195"/>
      <c r="C57" s="195"/>
      <c r="D57" s="206">
        <v>8.25412765826899</v>
      </c>
      <c r="E57" s="205">
        <v>8.2541401191337549</v>
      </c>
      <c r="F57" s="189"/>
      <c r="G57" s="189"/>
      <c r="H57" s="189"/>
      <c r="I57" s="189"/>
      <c r="J57" s="189"/>
      <c r="K57" s="189"/>
      <c r="L57" s="189"/>
    </row>
    <row r="58" spans="1:12" ht="13" x14ac:dyDescent="0.3">
      <c r="A58" s="195"/>
      <c r="B58" s="195"/>
      <c r="C58" s="195"/>
      <c r="D58" s="194" t="s">
        <v>150</v>
      </c>
      <c r="E58" s="193" t="s">
        <v>151</v>
      </c>
      <c r="F58" s="189"/>
      <c r="G58" s="189"/>
      <c r="H58" s="189"/>
      <c r="I58" s="189"/>
      <c r="J58" s="189"/>
      <c r="K58" s="189"/>
      <c r="L58" s="189"/>
    </row>
    <row r="59" spans="1:12" ht="13.5" thickBot="1" x14ac:dyDescent="0.35">
      <c r="A59" s="195"/>
      <c r="B59" s="195"/>
      <c r="C59" s="195"/>
      <c r="D59" s="199">
        <v>12.891527337242696</v>
      </c>
      <c r="E59" s="190">
        <v>12.89152717590332</v>
      </c>
      <c r="F59" s="189"/>
      <c r="G59" s="189"/>
      <c r="H59" s="189"/>
      <c r="I59" s="189"/>
      <c r="J59" s="189"/>
      <c r="K59" s="189"/>
      <c r="L59" s="189"/>
    </row>
    <row r="60" spans="1:12" ht="13" x14ac:dyDescent="0.3">
      <c r="A60" s="195"/>
      <c r="B60" s="195"/>
      <c r="C60" s="194" t="s">
        <v>150</v>
      </c>
      <c r="D60" s="193" t="s">
        <v>151</v>
      </c>
      <c r="E60" s="189"/>
      <c r="F60" s="189"/>
      <c r="G60" s="189"/>
      <c r="H60" s="189"/>
      <c r="I60" s="189"/>
      <c r="J60" s="189"/>
      <c r="K60" s="189"/>
      <c r="L60" s="189"/>
    </row>
    <row r="61" spans="1:12" ht="13.5" thickBot="1" x14ac:dyDescent="0.35">
      <c r="A61" s="195"/>
      <c r="B61" s="195"/>
      <c r="C61" s="199">
        <v>46.084973144531247</v>
      </c>
      <c r="D61" s="198">
        <v>46.084972381591797</v>
      </c>
      <c r="E61" s="189"/>
      <c r="F61" s="189"/>
      <c r="G61" s="189"/>
      <c r="H61" s="189"/>
      <c r="I61" s="189"/>
      <c r="J61" s="189"/>
      <c r="K61" s="189"/>
      <c r="L61" s="189"/>
    </row>
    <row r="62" spans="1:12" ht="13" x14ac:dyDescent="0.3">
      <c r="A62" s="195"/>
      <c r="B62" s="194" t="s">
        <v>167</v>
      </c>
      <c r="C62" s="194" t="s">
        <v>168</v>
      </c>
      <c r="D62" s="193" t="s">
        <v>169</v>
      </c>
      <c r="E62" s="189"/>
      <c r="F62" s="189"/>
      <c r="G62" s="189"/>
      <c r="H62" s="189"/>
      <c r="I62" s="189"/>
      <c r="J62" s="189"/>
      <c r="K62" s="189"/>
      <c r="L62" s="189"/>
    </row>
    <row r="63" spans="1:12" ht="13.5" thickBot="1" x14ac:dyDescent="0.35">
      <c r="A63" s="195"/>
      <c r="B63" s="202">
        <v>210.43657455444338</v>
      </c>
      <c r="C63" s="202">
        <v>420.87313842773438</v>
      </c>
      <c r="D63" s="204">
        <v>452.54384209442139</v>
      </c>
      <c r="E63" s="189"/>
      <c r="F63" s="189"/>
      <c r="G63" s="189"/>
      <c r="H63" s="189"/>
      <c r="I63" s="189"/>
      <c r="J63" s="189"/>
      <c r="K63" s="189"/>
      <c r="L63" s="189"/>
    </row>
    <row r="64" spans="1:12" ht="13" x14ac:dyDescent="0.3">
      <c r="A64" s="195"/>
      <c r="B64" s="203" t="s">
        <v>900</v>
      </c>
      <c r="C64" s="194" t="s">
        <v>167</v>
      </c>
      <c r="D64" s="194" t="s">
        <v>168</v>
      </c>
      <c r="E64" s="193" t="s">
        <v>169</v>
      </c>
      <c r="F64" s="189"/>
      <c r="G64" s="189"/>
      <c r="H64" s="189"/>
      <c r="I64" s="189"/>
      <c r="J64" s="189"/>
      <c r="K64" s="189"/>
      <c r="L64" s="189"/>
    </row>
    <row r="65" spans="1:12" ht="13.5" thickBot="1" x14ac:dyDescent="0.35">
      <c r="A65" s="195"/>
      <c r="B65" s="211">
        <v>1062.1077828979492</v>
      </c>
      <c r="C65" s="197">
        <v>4.180715105835179</v>
      </c>
      <c r="D65" s="197">
        <v>8.3614301681518555</v>
      </c>
      <c r="E65" s="196">
        <v>8.9906277883052823</v>
      </c>
      <c r="F65" s="189"/>
      <c r="G65" s="189"/>
      <c r="H65" s="189"/>
      <c r="I65" s="189"/>
      <c r="J65" s="189"/>
      <c r="K65" s="189"/>
      <c r="L65" s="189"/>
    </row>
    <row r="66" spans="1:12" ht="13" x14ac:dyDescent="0.3">
      <c r="A66" s="195"/>
      <c r="B66" s="195"/>
      <c r="C66" s="203" t="s">
        <v>149</v>
      </c>
      <c r="D66" s="193" t="s">
        <v>148</v>
      </c>
      <c r="E66" s="189"/>
      <c r="F66" s="189"/>
      <c r="G66" s="189"/>
      <c r="H66" s="189"/>
      <c r="I66" s="189"/>
      <c r="J66" s="189"/>
      <c r="K66" s="189"/>
      <c r="L66" s="189"/>
    </row>
    <row r="67" spans="1:12" ht="13.5" thickBot="1" x14ac:dyDescent="0.35">
      <c r="A67" s="195"/>
      <c r="B67" s="195"/>
      <c r="C67" s="211">
        <v>1760.3320593378239</v>
      </c>
      <c r="D67" s="210">
        <v>1760.3347219726309</v>
      </c>
      <c r="E67" s="189"/>
      <c r="F67" s="189"/>
      <c r="G67" s="189"/>
      <c r="H67" s="189"/>
      <c r="I67" s="189"/>
      <c r="J67" s="189"/>
      <c r="K67" s="189"/>
      <c r="L67" s="189"/>
    </row>
    <row r="68" spans="1:12" ht="13" x14ac:dyDescent="0.3">
      <c r="A68" s="195"/>
      <c r="B68" s="195"/>
      <c r="C68" s="216" t="s">
        <v>847</v>
      </c>
      <c r="D68" s="193" t="s">
        <v>145</v>
      </c>
      <c r="E68" s="189"/>
      <c r="F68" s="189"/>
      <c r="G68" s="189"/>
      <c r="H68" s="189"/>
      <c r="I68" s="189"/>
      <c r="J68" s="189"/>
      <c r="K68" s="189"/>
      <c r="L68" s="189"/>
    </row>
    <row r="69" spans="1:12" ht="13.5" thickBot="1" x14ac:dyDescent="0.35">
      <c r="A69" s="195"/>
      <c r="B69" s="195"/>
      <c r="C69" s="218">
        <v>6914.1143436090106</v>
      </c>
      <c r="D69" s="210">
        <v>9411.1466220214843</v>
      </c>
      <c r="E69" s="189"/>
      <c r="F69" s="189"/>
      <c r="G69" s="189"/>
      <c r="H69" s="189"/>
      <c r="I69" s="189"/>
      <c r="J69" s="189"/>
      <c r="K69" s="189"/>
      <c r="L69" s="189"/>
    </row>
    <row r="70" spans="1:12" ht="13" x14ac:dyDescent="0.3">
      <c r="A70" s="195"/>
      <c r="B70" s="195"/>
      <c r="C70" s="195"/>
      <c r="D70" s="209" t="s">
        <v>817</v>
      </c>
      <c r="E70" s="216" t="s">
        <v>188</v>
      </c>
      <c r="F70" s="194" t="s">
        <v>189</v>
      </c>
      <c r="G70" s="194" t="s">
        <v>190</v>
      </c>
      <c r="H70" s="193" t="s">
        <v>191</v>
      </c>
      <c r="I70" s="189"/>
      <c r="J70" s="189"/>
      <c r="K70" s="189"/>
      <c r="L70" s="189"/>
    </row>
    <row r="71" spans="1:12" ht="13.5" thickBot="1" x14ac:dyDescent="0.35">
      <c r="A71" s="195"/>
      <c r="B71" s="195"/>
      <c r="C71" s="195"/>
      <c r="D71" s="199">
        <v>17.046402996923828</v>
      </c>
      <c r="E71" s="199">
        <v>14.146384423971176</v>
      </c>
      <c r="F71" s="199">
        <v>28.406363943834304</v>
      </c>
      <c r="G71" s="199">
        <v>83.295130259170534</v>
      </c>
      <c r="H71" s="190">
        <v>83.295127868652344</v>
      </c>
      <c r="I71" s="189"/>
      <c r="J71" s="189"/>
      <c r="K71" s="189"/>
      <c r="L71" s="189"/>
    </row>
    <row r="72" spans="1:12" ht="13" x14ac:dyDescent="0.3">
      <c r="A72" s="195"/>
      <c r="B72" s="195"/>
      <c r="C72" s="195"/>
      <c r="D72" s="216" t="s">
        <v>192</v>
      </c>
      <c r="E72" s="203" t="s">
        <v>157</v>
      </c>
      <c r="F72" s="203" t="s">
        <v>144</v>
      </c>
      <c r="G72" s="193" t="s">
        <v>145</v>
      </c>
      <c r="H72" s="189"/>
      <c r="I72" s="189"/>
      <c r="J72" s="189"/>
      <c r="K72" s="189"/>
      <c r="L72" s="189"/>
    </row>
    <row r="73" spans="1:12" ht="13.5" thickBot="1" x14ac:dyDescent="0.35">
      <c r="A73" s="195"/>
      <c r="B73" s="195"/>
      <c r="C73" s="195"/>
      <c r="D73" s="199">
        <v>21.034118395117183</v>
      </c>
      <c r="E73" s="200">
        <v>13.672177124023438</v>
      </c>
      <c r="F73" s="206">
        <v>2.8173114735460238</v>
      </c>
      <c r="G73" s="207">
        <v>0.91163946892998138</v>
      </c>
      <c r="H73" s="189"/>
      <c r="I73" s="189"/>
      <c r="J73" s="189"/>
      <c r="K73" s="189"/>
      <c r="L73" s="189"/>
    </row>
    <row r="74" spans="1:12" ht="13" x14ac:dyDescent="0.3">
      <c r="A74" s="195"/>
      <c r="B74" s="195"/>
      <c r="C74" s="195"/>
      <c r="D74" s="195"/>
      <c r="E74" s="195"/>
      <c r="F74" s="195"/>
      <c r="G74" s="193" t="s">
        <v>146</v>
      </c>
      <c r="H74" s="189"/>
      <c r="I74" s="189"/>
      <c r="J74" s="189"/>
      <c r="K74" s="189"/>
      <c r="L74" s="189"/>
    </row>
    <row r="75" spans="1:12" ht="13.5" thickBot="1" x14ac:dyDescent="0.35">
      <c r="A75" s="195"/>
      <c r="B75" s="195"/>
      <c r="C75" s="195"/>
      <c r="D75" s="195"/>
      <c r="E75" s="195"/>
      <c r="F75" s="195"/>
      <c r="G75" s="205">
        <v>2.8736577078924079</v>
      </c>
      <c r="H75" s="189"/>
      <c r="I75" s="189"/>
      <c r="J75" s="189"/>
      <c r="K75" s="189"/>
      <c r="L75" s="189"/>
    </row>
    <row r="76" spans="1:12" ht="13" x14ac:dyDescent="0.3">
      <c r="A76" s="195"/>
      <c r="B76" s="195"/>
      <c r="C76" s="195"/>
      <c r="D76" s="195"/>
      <c r="E76" s="195"/>
      <c r="F76" s="203" t="s">
        <v>147</v>
      </c>
      <c r="G76" s="193" t="s">
        <v>148</v>
      </c>
      <c r="H76" s="189"/>
      <c r="I76" s="189"/>
      <c r="J76" s="189"/>
      <c r="K76" s="189"/>
      <c r="L76" s="189"/>
    </row>
    <row r="77" spans="1:12" ht="13.5" thickBot="1" x14ac:dyDescent="0.35">
      <c r="A77" s="195"/>
      <c r="B77" s="195"/>
      <c r="C77" s="195"/>
      <c r="D77" s="195"/>
      <c r="E77" s="195"/>
      <c r="F77" s="206">
        <v>5.2583321784998311</v>
      </c>
      <c r="G77" s="205">
        <v>5.2583402900279435</v>
      </c>
      <c r="H77" s="189"/>
      <c r="I77" s="189"/>
      <c r="J77" s="189"/>
      <c r="K77" s="189"/>
      <c r="L77" s="189"/>
    </row>
    <row r="78" spans="1:12" ht="13" x14ac:dyDescent="0.3">
      <c r="A78" s="195"/>
      <c r="B78" s="195"/>
      <c r="C78" s="195"/>
      <c r="D78" s="195"/>
      <c r="E78" s="195"/>
      <c r="F78" s="203" t="s">
        <v>149</v>
      </c>
      <c r="G78" s="193" t="s">
        <v>148</v>
      </c>
      <c r="H78" s="189"/>
      <c r="I78" s="189"/>
      <c r="J78" s="189"/>
      <c r="K78" s="189"/>
      <c r="L78" s="189"/>
    </row>
    <row r="79" spans="1:12" ht="13.5" thickBot="1" x14ac:dyDescent="0.35">
      <c r="A79" s="195"/>
      <c r="B79" s="195"/>
      <c r="C79" s="195"/>
      <c r="D79" s="195"/>
      <c r="E79" s="195"/>
      <c r="F79" s="206">
        <v>2.3342476973770134</v>
      </c>
      <c r="G79" s="205">
        <v>2.33425115708186</v>
      </c>
      <c r="H79" s="189"/>
      <c r="I79" s="189"/>
      <c r="J79" s="189"/>
      <c r="K79" s="189"/>
      <c r="L79" s="189"/>
    </row>
    <row r="80" spans="1:12" ht="13" x14ac:dyDescent="0.3">
      <c r="A80" s="195"/>
      <c r="B80" s="195"/>
      <c r="C80" s="195"/>
      <c r="D80" s="195"/>
      <c r="E80" s="195"/>
      <c r="F80" s="194" t="s">
        <v>150</v>
      </c>
      <c r="G80" s="193" t="s">
        <v>151</v>
      </c>
      <c r="H80" s="189"/>
      <c r="I80" s="189"/>
      <c r="J80" s="189"/>
      <c r="K80" s="189"/>
      <c r="L80" s="189"/>
    </row>
    <row r="81" spans="1:12" ht="13.5" thickBot="1" x14ac:dyDescent="0.35">
      <c r="A81" s="195"/>
      <c r="B81" s="195"/>
      <c r="C81" s="195"/>
      <c r="D81" s="195"/>
      <c r="E81" s="195"/>
      <c r="F81" s="197">
        <v>3.6456933123011961</v>
      </c>
      <c r="G81" s="205">
        <v>3.645693302154541</v>
      </c>
      <c r="H81" s="189"/>
      <c r="I81" s="189"/>
      <c r="J81" s="189"/>
      <c r="K81" s="189"/>
      <c r="L81" s="189"/>
    </row>
    <row r="82" spans="1:12" ht="13" x14ac:dyDescent="0.3">
      <c r="A82" s="195"/>
      <c r="B82" s="195"/>
      <c r="C82" s="195"/>
      <c r="D82" s="195"/>
      <c r="E82" s="208" t="s">
        <v>155</v>
      </c>
      <c r="F82" s="194" t="s">
        <v>156</v>
      </c>
      <c r="G82" s="203" t="s">
        <v>157</v>
      </c>
      <c r="H82" s="203" t="s">
        <v>144</v>
      </c>
      <c r="I82" s="193" t="s">
        <v>145</v>
      </c>
      <c r="J82" s="189"/>
      <c r="K82" s="189"/>
      <c r="L82" s="189"/>
    </row>
    <row r="83" spans="1:12" ht="13.5" thickBot="1" x14ac:dyDescent="0.35">
      <c r="A83" s="195"/>
      <c r="B83" s="195"/>
      <c r="C83" s="195"/>
      <c r="D83" s="195"/>
      <c r="E83" s="206">
        <v>2.0823777465820315</v>
      </c>
      <c r="F83" s="197">
        <v>4.711254470301184</v>
      </c>
      <c r="G83" s="206">
        <v>1.2098501804351807</v>
      </c>
      <c r="H83" s="215">
        <v>0.24930373187242044</v>
      </c>
      <c r="I83" s="252">
        <v>8.0670922070003342E-2</v>
      </c>
      <c r="J83" s="189"/>
      <c r="K83" s="189"/>
      <c r="L83" s="189"/>
    </row>
    <row r="84" spans="1:12" ht="13" x14ac:dyDescent="0.3">
      <c r="A84" s="195"/>
      <c r="B84" s="195"/>
      <c r="C84" s="195"/>
      <c r="D84" s="195"/>
      <c r="E84" s="195"/>
      <c r="F84" s="195"/>
      <c r="G84" s="195"/>
      <c r="H84" s="195"/>
      <c r="I84" s="193" t="s">
        <v>146</v>
      </c>
      <c r="J84" s="189"/>
      <c r="K84" s="189"/>
      <c r="L84" s="189"/>
    </row>
    <row r="85" spans="1:12" ht="13.5" thickBot="1" x14ac:dyDescent="0.35">
      <c r="A85" s="195"/>
      <c r="B85" s="195"/>
      <c r="C85" s="195"/>
      <c r="D85" s="195"/>
      <c r="E85" s="195"/>
      <c r="F85" s="195"/>
      <c r="G85" s="195"/>
      <c r="H85" s="195"/>
      <c r="I85" s="207">
        <v>0.25428979866497847</v>
      </c>
      <c r="J85" s="189"/>
      <c r="K85" s="189"/>
      <c r="L85" s="189"/>
    </row>
    <row r="86" spans="1:12" ht="13" x14ac:dyDescent="0.3">
      <c r="A86" s="195"/>
      <c r="B86" s="195"/>
      <c r="C86" s="195"/>
      <c r="D86" s="195"/>
      <c r="E86" s="195"/>
      <c r="F86" s="195"/>
      <c r="G86" s="195"/>
      <c r="H86" s="203" t="s">
        <v>147</v>
      </c>
      <c r="I86" s="193" t="s">
        <v>148</v>
      </c>
      <c r="J86" s="189"/>
      <c r="K86" s="189"/>
      <c r="L86" s="189"/>
    </row>
    <row r="87" spans="1:12" ht="13.5" thickBot="1" x14ac:dyDescent="0.35">
      <c r="A87" s="195"/>
      <c r="B87" s="195"/>
      <c r="C87" s="195"/>
      <c r="D87" s="195"/>
      <c r="E87" s="195"/>
      <c r="F87" s="195"/>
      <c r="G87" s="195"/>
      <c r="H87" s="215">
        <v>0.46530951505863982</v>
      </c>
      <c r="I87" s="207">
        <v>0.46531021193441696</v>
      </c>
      <c r="J87" s="189"/>
      <c r="K87" s="189"/>
      <c r="L87" s="189"/>
    </row>
    <row r="88" spans="1:12" ht="13" x14ac:dyDescent="0.3">
      <c r="A88" s="195"/>
      <c r="B88" s="195"/>
      <c r="C88" s="195"/>
      <c r="D88" s="195"/>
      <c r="E88" s="195"/>
      <c r="F88" s="195"/>
      <c r="G88" s="195"/>
      <c r="H88" s="203" t="s">
        <v>149</v>
      </c>
      <c r="I88" s="193" t="s">
        <v>148</v>
      </c>
      <c r="J88" s="189"/>
      <c r="K88" s="189"/>
      <c r="L88" s="189"/>
    </row>
    <row r="89" spans="1:12" ht="13.5" thickBot="1" x14ac:dyDescent="0.35">
      <c r="A89" s="195"/>
      <c r="B89" s="195"/>
      <c r="C89" s="195"/>
      <c r="D89" s="195"/>
      <c r="E89" s="195"/>
      <c r="F89" s="195"/>
      <c r="G89" s="195"/>
      <c r="H89" s="215">
        <v>0.20655744582555371</v>
      </c>
      <c r="I89" s="207">
        <v>0.20655776840821477</v>
      </c>
      <c r="J89" s="189"/>
      <c r="K89" s="189"/>
      <c r="L89" s="189"/>
    </row>
    <row r="90" spans="1:12" ht="13" x14ac:dyDescent="0.3">
      <c r="A90" s="195"/>
      <c r="B90" s="195"/>
      <c r="C90" s="195"/>
      <c r="D90" s="195"/>
      <c r="E90" s="195"/>
      <c r="F90" s="195"/>
      <c r="G90" s="195"/>
      <c r="H90" s="194" t="s">
        <v>150</v>
      </c>
      <c r="I90" s="193" t="s">
        <v>151</v>
      </c>
      <c r="J90" s="189"/>
      <c r="K90" s="189"/>
      <c r="L90" s="189"/>
    </row>
    <row r="91" spans="1:12" ht="13.5" thickBot="1" x14ac:dyDescent="0.35">
      <c r="A91" s="195"/>
      <c r="B91" s="195"/>
      <c r="C91" s="195"/>
      <c r="D91" s="195"/>
      <c r="E91" s="195"/>
      <c r="F91" s="195"/>
      <c r="G91" s="195"/>
      <c r="H91" s="214">
        <v>0.32260719361464169</v>
      </c>
      <c r="I91" s="207">
        <v>0.32260718941688538</v>
      </c>
      <c r="J91" s="189"/>
      <c r="K91" s="189"/>
      <c r="L91" s="189"/>
    </row>
    <row r="92" spans="1:12" ht="13" x14ac:dyDescent="0.3">
      <c r="A92" s="195"/>
      <c r="B92" s="195"/>
      <c r="C92" s="195"/>
      <c r="D92" s="195"/>
      <c r="E92" s="195"/>
      <c r="F92" s="195"/>
      <c r="G92" s="203" t="s">
        <v>158</v>
      </c>
      <c r="H92" s="203" t="s">
        <v>159</v>
      </c>
      <c r="I92" s="193" t="s">
        <v>160</v>
      </c>
      <c r="J92" s="189"/>
      <c r="K92" s="189"/>
      <c r="L92" s="189"/>
    </row>
    <row r="93" spans="1:12" ht="13.5" thickBot="1" x14ac:dyDescent="0.35">
      <c r="A93" s="195"/>
      <c r="B93" s="195"/>
      <c r="C93" s="195"/>
      <c r="D93" s="195"/>
      <c r="E93" s="195"/>
      <c r="F93" s="195"/>
      <c r="G93" s="206">
        <v>3.4802037705898288</v>
      </c>
      <c r="H93" s="206">
        <v>7.545647602656274</v>
      </c>
      <c r="I93" s="198">
        <v>26.312773183900692</v>
      </c>
      <c r="J93" s="189"/>
      <c r="K93" s="189"/>
      <c r="L93" s="189"/>
    </row>
    <row r="94" spans="1:12" ht="13" x14ac:dyDescent="0.3">
      <c r="A94" s="195"/>
      <c r="B94" s="195"/>
      <c r="C94" s="195"/>
      <c r="D94" s="195"/>
      <c r="E94" s="195"/>
      <c r="F94" s="195"/>
      <c r="G94" s="195"/>
      <c r="H94" s="194" t="s">
        <v>161</v>
      </c>
      <c r="I94" s="203" t="s">
        <v>162</v>
      </c>
      <c r="J94" s="203" t="s">
        <v>149</v>
      </c>
      <c r="K94" s="193" t="s">
        <v>148</v>
      </c>
      <c r="L94" s="189"/>
    </row>
    <row r="95" spans="1:12" ht="13.5" thickBot="1" x14ac:dyDescent="0.35">
      <c r="A95" s="195"/>
      <c r="B95" s="195"/>
      <c r="C95" s="195"/>
      <c r="D95" s="195"/>
      <c r="E95" s="195"/>
      <c r="F95" s="195"/>
      <c r="G95" s="195"/>
      <c r="H95" s="197">
        <v>6.4676979451339491</v>
      </c>
      <c r="I95" s="206">
        <v>5.2506066692924502</v>
      </c>
      <c r="J95" s="206">
        <v>3.261049040479997</v>
      </c>
      <c r="K95" s="205">
        <v>3.2610540168268627</v>
      </c>
      <c r="L95" s="189"/>
    </row>
    <row r="96" spans="1:12" ht="13" x14ac:dyDescent="0.3">
      <c r="A96" s="195"/>
      <c r="B96" s="195"/>
      <c r="C96" s="195"/>
      <c r="D96" s="195"/>
      <c r="E96" s="195"/>
      <c r="F96" s="195"/>
      <c r="G96" s="195"/>
      <c r="H96" s="195"/>
      <c r="I96" s="195"/>
      <c r="J96" s="194" t="s">
        <v>163</v>
      </c>
      <c r="K96" s="193" t="s">
        <v>164</v>
      </c>
      <c r="L96" s="189"/>
    </row>
    <row r="97" spans="1:12" ht="13.5" thickBot="1" x14ac:dyDescent="0.35">
      <c r="A97" s="195"/>
      <c r="B97" s="195"/>
      <c r="C97" s="195"/>
      <c r="D97" s="195"/>
      <c r="E97" s="195"/>
      <c r="F97" s="195"/>
      <c r="G97" s="195"/>
      <c r="H97" s="195"/>
      <c r="I97" s="195"/>
      <c r="J97" s="197">
        <v>2.2642127351896852</v>
      </c>
      <c r="K97" s="205">
        <v>2.3321392321586609</v>
      </c>
      <c r="L97" s="189"/>
    </row>
    <row r="98" spans="1:12" ht="13" x14ac:dyDescent="0.3">
      <c r="A98" s="195"/>
      <c r="B98" s="195"/>
      <c r="C98" s="195"/>
      <c r="D98" s="195"/>
      <c r="E98" s="195"/>
      <c r="F98" s="195"/>
      <c r="G98" s="195"/>
      <c r="H98" s="195"/>
      <c r="I98" s="195"/>
      <c r="J98" s="194" t="s">
        <v>150</v>
      </c>
      <c r="K98" s="193" t="s">
        <v>151</v>
      </c>
      <c r="L98" s="189"/>
    </row>
    <row r="99" spans="1:12" ht="13.5" thickBot="1" x14ac:dyDescent="0.35">
      <c r="A99" s="195"/>
      <c r="B99" s="195"/>
      <c r="C99" s="195"/>
      <c r="D99" s="195"/>
      <c r="E99" s="195"/>
      <c r="F99" s="195"/>
      <c r="G99" s="195"/>
      <c r="H99" s="195"/>
      <c r="I99" s="195"/>
      <c r="J99" s="214">
        <v>0.19770239875277582</v>
      </c>
      <c r="K99" s="213">
        <v>0.19770239293575287</v>
      </c>
      <c r="L99" s="189"/>
    </row>
    <row r="100" spans="1:12" ht="13" x14ac:dyDescent="0.3">
      <c r="A100" s="195"/>
      <c r="B100" s="195"/>
      <c r="C100" s="195"/>
      <c r="D100" s="195"/>
      <c r="E100" s="195"/>
      <c r="F100" s="195"/>
      <c r="G100" s="195"/>
      <c r="H100" s="195"/>
      <c r="I100" s="194" t="s">
        <v>150</v>
      </c>
      <c r="J100" s="193" t="s">
        <v>151</v>
      </c>
      <c r="K100" s="189"/>
      <c r="L100" s="189"/>
    </row>
    <row r="101" spans="1:12" ht="13.5" thickBot="1" x14ac:dyDescent="0.35">
      <c r="A101" s="195"/>
      <c r="B101" s="195"/>
      <c r="C101" s="195"/>
      <c r="D101" s="195"/>
      <c r="E101" s="195"/>
      <c r="F101" s="195"/>
      <c r="G101" s="195"/>
      <c r="H101" s="195"/>
      <c r="I101" s="197">
        <v>1.3132402278499604</v>
      </c>
      <c r="J101" s="196">
        <v>1.3132401704788208</v>
      </c>
      <c r="K101" s="189"/>
      <c r="L101" s="189"/>
    </row>
    <row r="102" spans="1:12" ht="13" x14ac:dyDescent="0.3">
      <c r="A102" s="195"/>
      <c r="B102" s="195"/>
      <c r="C102" s="195"/>
      <c r="D102" s="195"/>
      <c r="E102" s="195"/>
      <c r="F102" s="195"/>
      <c r="G102" s="195"/>
      <c r="H102" s="194" t="s">
        <v>150</v>
      </c>
      <c r="I102" s="193" t="s">
        <v>151</v>
      </c>
      <c r="J102" s="189"/>
      <c r="K102" s="189"/>
      <c r="L102" s="189"/>
    </row>
    <row r="103" spans="1:12" ht="13.5" thickBot="1" x14ac:dyDescent="0.35">
      <c r="A103" s="195"/>
      <c r="B103" s="195"/>
      <c r="C103" s="195"/>
      <c r="D103" s="195"/>
      <c r="E103" s="195"/>
      <c r="F103" s="195"/>
      <c r="G103" s="195"/>
      <c r="H103" s="197">
        <v>2.0419427890500197</v>
      </c>
      <c r="I103" s="196">
        <v>2.041942834854126</v>
      </c>
      <c r="J103" s="189"/>
      <c r="K103" s="189"/>
      <c r="L103" s="189"/>
    </row>
    <row r="104" spans="1:12" ht="13" x14ac:dyDescent="0.3">
      <c r="A104" s="195"/>
      <c r="B104" s="195"/>
      <c r="C104" s="195"/>
      <c r="D104" s="195"/>
      <c r="E104" s="194" t="s">
        <v>166</v>
      </c>
      <c r="F104" s="203" t="s">
        <v>157</v>
      </c>
      <c r="G104" s="203" t="s">
        <v>144</v>
      </c>
      <c r="H104" s="193" t="s">
        <v>145</v>
      </c>
      <c r="I104" s="189"/>
      <c r="J104" s="189"/>
      <c r="K104" s="189"/>
      <c r="L104" s="189"/>
    </row>
    <row r="105" spans="1:12" ht="13.5" thickBot="1" x14ac:dyDescent="0.35">
      <c r="A105" s="195"/>
      <c r="B105" s="195"/>
      <c r="C105" s="195"/>
      <c r="D105" s="195"/>
      <c r="E105" s="199">
        <v>16.785226684570311</v>
      </c>
      <c r="F105" s="206">
        <v>9.5037954265594493</v>
      </c>
      <c r="G105" s="206">
        <v>1.9583678471027233</v>
      </c>
      <c r="H105" s="207">
        <v>0.63369825718078709</v>
      </c>
      <c r="I105" s="189"/>
      <c r="J105" s="189"/>
      <c r="K105" s="189"/>
      <c r="L105" s="189"/>
    </row>
    <row r="106" spans="1:12" ht="13" x14ac:dyDescent="0.3">
      <c r="A106" s="195"/>
      <c r="B106" s="195"/>
      <c r="C106" s="195"/>
      <c r="D106" s="195"/>
      <c r="E106" s="195"/>
      <c r="F106" s="195"/>
      <c r="G106" s="195"/>
      <c r="H106" s="193" t="s">
        <v>146</v>
      </c>
      <c r="I106" s="189"/>
      <c r="J106" s="189"/>
      <c r="K106" s="189"/>
      <c r="L106" s="189"/>
    </row>
    <row r="107" spans="1:12" ht="13.5" thickBot="1" x14ac:dyDescent="0.35">
      <c r="A107" s="195"/>
      <c r="B107" s="195"/>
      <c r="C107" s="195"/>
      <c r="D107" s="195"/>
      <c r="E107" s="195"/>
      <c r="F107" s="195"/>
      <c r="G107" s="195"/>
      <c r="H107" s="205">
        <v>1.9975351477080674</v>
      </c>
      <c r="I107" s="189"/>
      <c r="J107" s="189"/>
      <c r="K107" s="189"/>
      <c r="L107" s="189"/>
    </row>
    <row r="108" spans="1:12" ht="13" x14ac:dyDescent="0.3">
      <c r="A108" s="195"/>
      <c r="B108" s="195"/>
      <c r="C108" s="195"/>
      <c r="D108" s="195"/>
      <c r="E108" s="195"/>
      <c r="F108" s="195"/>
      <c r="G108" s="203" t="s">
        <v>147</v>
      </c>
      <c r="H108" s="193" t="s">
        <v>148</v>
      </c>
      <c r="I108" s="189"/>
      <c r="J108" s="189"/>
      <c r="K108" s="189"/>
      <c r="L108" s="189"/>
    </row>
    <row r="109" spans="1:12" ht="13.5" thickBot="1" x14ac:dyDescent="0.35">
      <c r="A109" s="195"/>
      <c r="B109" s="195"/>
      <c r="C109" s="195"/>
      <c r="D109" s="195"/>
      <c r="E109" s="195"/>
      <c r="F109" s="195"/>
      <c r="G109" s="206">
        <v>3.6551686827862069</v>
      </c>
      <c r="H109" s="205">
        <v>3.6551743587836962</v>
      </c>
      <c r="I109" s="189"/>
      <c r="J109" s="189"/>
      <c r="K109" s="189"/>
      <c r="L109" s="189"/>
    </row>
    <row r="110" spans="1:12" ht="13" x14ac:dyDescent="0.3">
      <c r="A110" s="195"/>
      <c r="B110" s="195"/>
      <c r="C110" s="195"/>
      <c r="D110" s="195"/>
      <c r="E110" s="195"/>
      <c r="F110" s="195"/>
      <c r="G110" s="203" t="s">
        <v>149</v>
      </c>
      <c r="H110" s="193" t="s">
        <v>148</v>
      </c>
      <c r="I110" s="189"/>
      <c r="J110" s="189"/>
      <c r="K110" s="189"/>
      <c r="L110" s="189"/>
    </row>
    <row r="111" spans="1:12" ht="13.5" thickBot="1" x14ac:dyDescent="0.35">
      <c r="A111" s="195"/>
      <c r="B111" s="195"/>
      <c r="C111" s="195"/>
      <c r="D111" s="195"/>
      <c r="E111" s="195"/>
      <c r="F111" s="195"/>
      <c r="G111" s="206">
        <v>1.6225808472511563</v>
      </c>
      <c r="H111" s="205">
        <v>1.6225833660528379</v>
      </c>
      <c r="I111" s="189"/>
      <c r="J111" s="189"/>
      <c r="K111" s="189"/>
      <c r="L111" s="189"/>
    </row>
    <row r="112" spans="1:12" ht="13" x14ac:dyDescent="0.3">
      <c r="A112" s="195"/>
      <c r="B112" s="195"/>
      <c r="C112" s="195"/>
      <c r="D112" s="195"/>
      <c r="E112" s="195"/>
      <c r="F112" s="195"/>
      <c r="G112" s="194" t="s">
        <v>150</v>
      </c>
      <c r="H112" s="193" t="s">
        <v>151</v>
      </c>
      <c r="I112" s="189"/>
      <c r="J112" s="189"/>
      <c r="K112" s="189"/>
      <c r="L112" s="189"/>
    </row>
    <row r="113" spans="1:12" ht="13.5" thickBot="1" x14ac:dyDescent="0.35">
      <c r="A113" s="195"/>
      <c r="B113" s="195"/>
      <c r="C113" s="195"/>
      <c r="D113" s="195"/>
      <c r="E113" s="195"/>
      <c r="F113" s="195"/>
      <c r="G113" s="197">
        <v>2.5341921297121552</v>
      </c>
      <c r="H113" s="205">
        <v>2.5341920852661133</v>
      </c>
      <c r="I113" s="189"/>
      <c r="J113" s="189"/>
      <c r="K113" s="189"/>
      <c r="L113" s="189"/>
    </row>
    <row r="114" spans="1:12" ht="13" x14ac:dyDescent="0.3">
      <c r="A114" s="195"/>
      <c r="B114" s="195"/>
      <c r="C114" s="195"/>
      <c r="D114" s="195"/>
      <c r="E114" s="195"/>
      <c r="F114" s="203" t="s">
        <v>143</v>
      </c>
      <c r="G114" s="203" t="s">
        <v>144</v>
      </c>
      <c r="H114" s="193" t="s">
        <v>145</v>
      </c>
      <c r="I114" s="189"/>
      <c r="J114" s="189"/>
      <c r="K114" s="189"/>
      <c r="L114" s="189"/>
    </row>
    <row r="115" spans="1:12" ht="13.5" thickBot="1" x14ac:dyDescent="0.35">
      <c r="A115" s="195"/>
      <c r="B115" s="195"/>
      <c r="C115" s="195"/>
      <c r="D115" s="195"/>
      <c r="E115" s="195"/>
      <c r="F115" s="200">
        <v>12.280071942901612</v>
      </c>
      <c r="G115" s="206">
        <v>2.5304519933422598</v>
      </c>
      <c r="H115" s="207">
        <v>0.818816062244345</v>
      </c>
      <c r="I115" s="189"/>
      <c r="J115" s="189"/>
      <c r="K115" s="189"/>
      <c r="L115" s="189"/>
    </row>
    <row r="116" spans="1:12" ht="13" x14ac:dyDescent="0.3">
      <c r="A116" s="195"/>
      <c r="B116" s="195"/>
      <c r="C116" s="195"/>
      <c r="D116" s="195"/>
      <c r="E116" s="195"/>
      <c r="F116" s="195"/>
      <c r="G116" s="195"/>
      <c r="H116" s="193" t="s">
        <v>146</v>
      </c>
      <c r="I116" s="189"/>
      <c r="J116" s="189"/>
      <c r="K116" s="189"/>
      <c r="L116" s="189"/>
    </row>
    <row r="117" spans="1:12" ht="13.5" thickBot="1" x14ac:dyDescent="0.35">
      <c r="A117" s="195"/>
      <c r="B117" s="195"/>
      <c r="C117" s="195"/>
      <c r="D117" s="195"/>
      <c r="E117" s="195"/>
      <c r="F117" s="195"/>
      <c r="G117" s="195"/>
      <c r="H117" s="205">
        <v>2.5810610101999587</v>
      </c>
      <c r="I117" s="189"/>
      <c r="J117" s="189"/>
      <c r="K117" s="189"/>
      <c r="L117" s="189"/>
    </row>
    <row r="118" spans="1:12" ht="13" x14ac:dyDescent="0.3">
      <c r="A118" s="195"/>
      <c r="B118" s="195"/>
      <c r="C118" s="195"/>
      <c r="D118" s="195"/>
      <c r="E118" s="195"/>
      <c r="F118" s="195"/>
      <c r="G118" s="203" t="s">
        <v>147</v>
      </c>
      <c r="H118" s="193" t="s">
        <v>148</v>
      </c>
      <c r="I118" s="189"/>
      <c r="J118" s="189"/>
      <c r="K118" s="189"/>
      <c r="L118" s="189"/>
    </row>
    <row r="119" spans="1:12" ht="13.5" thickBot="1" x14ac:dyDescent="0.35">
      <c r="A119" s="195"/>
      <c r="B119" s="195"/>
      <c r="C119" s="195"/>
      <c r="D119" s="195"/>
      <c r="E119" s="195"/>
      <c r="F119" s="195"/>
      <c r="G119" s="206">
        <v>4.7229272544696776</v>
      </c>
      <c r="H119" s="205">
        <v>4.7229343126478103</v>
      </c>
      <c r="I119" s="189"/>
      <c r="J119" s="189"/>
      <c r="K119" s="189"/>
      <c r="L119" s="189"/>
    </row>
    <row r="120" spans="1:12" ht="13" x14ac:dyDescent="0.3">
      <c r="A120" s="195"/>
      <c r="B120" s="195"/>
      <c r="C120" s="195"/>
      <c r="D120" s="195"/>
      <c r="E120" s="195"/>
      <c r="F120" s="195"/>
      <c r="G120" s="203" t="s">
        <v>149</v>
      </c>
      <c r="H120" s="193" t="s">
        <v>148</v>
      </c>
      <c r="I120" s="189"/>
      <c r="J120" s="189"/>
      <c r="K120" s="189"/>
      <c r="L120" s="189"/>
    </row>
    <row r="121" spans="1:12" ht="13.5" thickBot="1" x14ac:dyDescent="0.35">
      <c r="A121" s="195"/>
      <c r="B121" s="195"/>
      <c r="C121" s="195"/>
      <c r="D121" s="195"/>
      <c r="E121" s="195"/>
      <c r="F121" s="195"/>
      <c r="G121" s="206">
        <v>2.0965739124853462</v>
      </c>
      <c r="H121" s="205">
        <v>2.0965770343296275</v>
      </c>
      <c r="I121" s="189"/>
      <c r="J121" s="189"/>
      <c r="K121" s="189"/>
      <c r="L121" s="189"/>
    </row>
    <row r="122" spans="1:12" ht="13" x14ac:dyDescent="0.3">
      <c r="A122" s="195"/>
      <c r="B122" s="195"/>
      <c r="C122" s="195"/>
      <c r="D122" s="195"/>
      <c r="E122" s="195"/>
      <c r="F122" s="195"/>
      <c r="G122" s="194" t="s">
        <v>150</v>
      </c>
      <c r="H122" s="193" t="s">
        <v>151</v>
      </c>
      <c r="I122" s="189"/>
      <c r="J122" s="189"/>
      <c r="K122" s="189"/>
      <c r="L122" s="189"/>
    </row>
    <row r="123" spans="1:12" ht="13.5" thickBot="1" x14ac:dyDescent="0.35">
      <c r="A123" s="195"/>
      <c r="B123" s="195"/>
      <c r="C123" s="195"/>
      <c r="D123" s="195"/>
      <c r="E123" s="195"/>
      <c r="F123" s="192"/>
      <c r="G123" s="212">
        <v>3.2744877504139414</v>
      </c>
      <c r="H123" s="196">
        <v>3.2744877338409424</v>
      </c>
      <c r="I123" s="189"/>
      <c r="J123" s="189"/>
      <c r="K123" s="189"/>
      <c r="L123" s="189"/>
    </row>
    <row r="124" spans="1:12" ht="13" x14ac:dyDescent="0.3">
      <c r="A124" s="195"/>
      <c r="B124" s="195"/>
      <c r="C124" s="195"/>
      <c r="D124" s="203" t="s">
        <v>149</v>
      </c>
      <c r="E124" s="193" t="s">
        <v>148</v>
      </c>
      <c r="F124" s="189"/>
      <c r="G124" s="189"/>
      <c r="H124" s="189"/>
      <c r="I124" s="189"/>
      <c r="J124" s="189"/>
      <c r="K124" s="189"/>
      <c r="L124" s="189"/>
    </row>
    <row r="125" spans="1:12" ht="13.5" thickBot="1" x14ac:dyDescent="0.35">
      <c r="A125" s="195"/>
      <c r="B125" s="195"/>
      <c r="C125" s="195"/>
      <c r="D125" s="211">
        <v>1130.3470553242187</v>
      </c>
      <c r="E125" s="210">
        <v>1130.3487736692919</v>
      </c>
      <c r="F125" s="189"/>
      <c r="G125" s="189"/>
      <c r="H125" s="189"/>
      <c r="I125" s="189"/>
      <c r="J125" s="189"/>
      <c r="K125" s="189"/>
      <c r="L125" s="189"/>
    </row>
    <row r="126" spans="1:12" ht="13" x14ac:dyDescent="0.3">
      <c r="A126" s="195"/>
      <c r="B126" s="195"/>
      <c r="C126" s="195"/>
      <c r="D126" s="209" t="s">
        <v>818</v>
      </c>
      <c r="E126" s="194" t="s">
        <v>193</v>
      </c>
      <c r="F126" s="208" t="s">
        <v>165</v>
      </c>
      <c r="G126" s="194" t="s">
        <v>156</v>
      </c>
      <c r="H126" s="203" t="s">
        <v>157</v>
      </c>
      <c r="I126" s="203" t="s">
        <v>144</v>
      </c>
      <c r="J126" s="193" t="s">
        <v>145</v>
      </c>
      <c r="K126" s="189"/>
      <c r="L126" s="189"/>
    </row>
    <row r="127" spans="1:12" ht="13.5" thickBot="1" x14ac:dyDescent="0.35">
      <c r="A127" s="195"/>
      <c r="B127" s="195"/>
      <c r="C127" s="195"/>
      <c r="D127" s="199">
        <v>16.809525442451172</v>
      </c>
      <c r="E127" s="197">
        <v>7.3407193649291997</v>
      </c>
      <c r="F127" s="206">
        <v>7.3407192230224609</v>
      </c>
      <c r="G127" s="199">
        <v>16.60793655083171</v>
      </c>
      <c r="H127" s="206">
        <v>4.2649181854248042</v>
      </c>
      <c r="I127" s="215">
        <v>0.87883612541784006</v>
      </c>
      <c r="J127" s="207">
        <v>0.28437810954038689</v>
      </c>
      <c r="K127" s="189"/>
      <c r="L127" s="189"/>
    </row>
    <row r="128" spans="1:12" ht="13" x14ac:dyDescent="0.3">
      <c r="A128" s="195"/>
      <c r="B128" s="195"/>
      <c r="C128" s="195"/>
      <c r="D128" s="195"/>
      <c r="E128" s="195"/>
      <c r="F128" s="195"/>
      <c r="G128" s="195"/>
      <c r="H128" s="195"/>
      <c r="I128" s="195"/>
      <c r="J128" s="193" t="s">
        <v>146</v>
      </c>
      <c r="K128" s="189"/>
      <c r="L128" s="189"/>
    </row>
    <row r="129" spans="1:12" ht="13.5" thickBot="1" x14ac:dyDescent="0.35">
      <c r="A129" s="195"/>
      <c r="B129" s="195"/>
      <c r="C129" s="195"/>
      <c r="D129" s="195"/>
      <c r="E129" s="195"/>
      <c r="F129" s="195"/>
      <c r="G129" s="195"/>
      <c r="H129" s="195"/>
      <c r="I129" s="195"/>
      <c r="J129" s="207">
        <v>0.89641286307599521</v>
      </c>
      <c r="K129" s="189"/>
      <c r="L129" s="189"/>
    </row>
    <row r="130" spans="1:12" ht="13" x14ac:dyDescent="0.3">
      <c r="A130" s="195"/>
      <c r="B130" s="195"/>
      <c r="C130" s="195"/>
      <c r="D130" s="195"/>
      <c r="E130" s="195"/>
      <c r="F130" s="195"/>
      <c r="G130" s="195"/>
      <c r="H130" s="195"/>
      <c r="I130" s="203" t="s">
        <v>147</v>
      </c>
      <c r="J130" s="193" t="s">
        <v>148</v>
      </c>
      <c r="K130" s="189"/>
      <c r="L130" s="189"/>
    </row>
    <row r="131" spans="1:12" ht="13.5" thickBot="1" x14ac:dyDescent="0.35">
      <c r="A131" s="195"/>
      <c r="B131" s="195"/>
      <c r="C131" s="195"/>
      <c r="D131" s="195"/>
      <c r="E131" s="195"/>
      <c r="F131" s="195"/>
      <c r="G131" s="195"/>
      <c r="H131" s="195"/>
      <c r="I131" s="206">
        <v>1.6402915763148576</v>
      </c>
      <c r="J131" s="205">
        <v>1.640294078854156</v>
      </c>
      <c r="K131" s="189"/>
      <c r="L131" s="189"/>
    </row>
    <row r="132" spans="1:12" ht="13" x14ac:dyDescent="0.3">
      <c r="A132" s="195"/>
      <c r="B132" s="195"/>
      <c r="C132" s="195"/>
      <c r="D132" s="195"/>
      <c r="E132" s="195"/>
      <c r="F132" s="195"/>
      <c r="G132" s="195"/>
      <c r="H132" s="195"/>
      <c r="I132" s="203" t="s">
        <v>149</v>
      </c>
      <c r="J132" s="193" t="s">
        <v>148</v>
      </c>
      <c r="K132" s="189"/>
      <c r="L132" s="189"/>
    </row>
    <row r="133" spans="1:12" ht="13.5" thickBot="1" x14ac:dyDescent="0.35">
      <c r="A133" s="195"/>
      <c r="B133" s="195"/>
      <c r="C133" s="195"/>
      <c r="D133" s="195"/>
      <c r="E133" s="195"/>
      <c r="F133" s="195"/>
      <c r="G133" s="195"/>
      <c r="H133" s="195"/>
      <c r="I133" s="215">
        <v>0.72814852791065277</v>
      </c>
      <c r="J133" s="207">
        <v>0.72814963299064162</v>
      </c>
      <c r="K133" s="189"/>
      <c r="L133" s="189"/>
    </row>
    <row r="134" spans="1:12" ht="13" x14ac:dyDescent="0.3">
      <c r="A134" s="195"/>
      <c r="B134" s="195"/>
      <c r="C134" s="195"/>
      <c r="D134" s="195"/>
      <c r="E134" s="195"/>
      <c r="F134" s="195"/>
      <c r="G134" s="195"/>
      <c r="H134" s="195"/>
      <c r="I134" s="194" t="s">
        <v>150</v>
      </c>
      <c r="J134" s="193" t="s">
        <v>151</v>
      </c>
      <c r="K134" s="189"/>
      <c r="L134" s="189"/>
    </row>
    <row r="135" spans="1:12" ht="13.5" thickBot="1" x14ac:dyDescent="0.35">
      <c r="A135" s="195"/>
      <c r="B135" s="195"/>
      <c r="C135" s="195"/>
      <c r="D135" s="195"/>
      <c r="E135" s="195"/>
      <c r="F135" s="195"/>
      <c r="G135" s="195"/>
      <c r="H135" s="195"/>
      <c r="I135" s="197">
        <v>1.1372427277314228</v>
      </c>
      <c r="J135" s="205">
        <v>1.1372426748275757</v>
      </c>
      <c r="K135" s="189"/>
      <c r="L135" s="189"/>
    </row>
    <row r="136" spans="1:12" ht="13" x14ac:dyDescent="0.3">
      <c r="A136" s="195"/>
      <c r="B136" s="195"/>
      <c r="C136" s="195"/>
      <c r="D136" s="195"/>
      <c r="E136" s="195"/>
      <c r="F136" s="195"/>
      <c r="G136" s="195"/>
      <c r="H136" s="203" t="s">
        <v>158</v>
      </c>
      <c r="I136" s="203" t="s">
        <v>159</v>
      </c>
      <c r="J136" s="193" t="s">
        <v>160</v>
      </c>
      <c r="K136" s="189"/>
      <c r="L136" s="189"/>
    </row>
    <row r="137" spans="1:12" ht="13.5" thickBot="1" x14ac:dyDescent="0.35">
      <c r="A137" s="195"/>
      <c r="B137" s="195"/>
      <c r="C137" s="195"/>
      <c r="D137" s="195"/>
      <c r="E137" s="195"/>
      <c r="F137" s="195"/>
      <c r="G137" s="195"/>
      <c r="H137" s="200">
        <v>12.268282957839967</v>
      </c>
      <c r="I137" s="200">
        <v>26.599631205211665</v>
      </c>
      <c r="J137" s="198">
        <v>92.756788478491231</v>
      </c>
      <c r="K137" s="189"/>
      <c r="L137" s="189"/>
    </row>
    <row r="138" spans="1:12" ht="13" x14ac:dyDescent="0.3">
      <c r="A138" s="195"/>
      <c r="B138" s="195"/>
      <c r="C138" s="195"/>
      <c r="D138" s="195"/>
      <c r="E138" s="195"/>
      <c r="F138" s="195"/>
      <c r="G138" s="195"/>
      <c r="H138" s="195"/>
      <c r="I138" s="194" t="s">
        <v>161</v>
      </c>
      <c r="J138" s="203" t="s">
        <v>162</v>
      </c>
      <c r="K138" s="203" t="s">
        <v>149</v>
      </c>
      <c r="L138" s="193" t="s">
        <v>148</v>
      </c>
    </row>
    <row r="139" spans="1:12" ht="13.5" thickBot="1" x14ac:dyDescent="0.35">
      <c r="A139" s="195"/>
      <c r="B139" s="195"/>
      <c r="C139" s="195"/>
      <c r="D139" s="195"/>
      <c r="E139" s="195"/>
      <c r="F139" s="195"/>
      <c r="G139" s="195"/>
      <c r="H139" s="195"/>
      <c r="I139" s="199">
        <v>22.799683890181427</v>
      </c>
      <c r="J139" s="200">
        <v>18.509239890708923</v>
      </c>
      <c r="K139" s="200">
        <v>11.495726502999769</v>
      </c>
      <c r="L139" s="198">
        <v>11.495744156966236</v>
      </c>
    </row>
    <row r="140" spans="1:12" ht="13" x14ac:dyDescent="0.3">
      <c r="A140" s="195"/>
      <c r="B140" s="195"/>
      <c r="C140" s="195"/>
      <c r="D140" s="195"/>
      <c r="E140" s="195"/>
      <c r="F140" s="195"/>
      <c r="G140" s="195"/>
      <c r="H140" s="195"/>
      <c r="I140" s="195"/>
      <c r="J140" s="195"/>
      <c r="K140" s="194" t="s">
        <v>163</v>
      </c>
      <c r="L140" s="193" t="s">
        <v>164</v>
      </c>
    </row>
    <row r="141" spans="1:12" ht="13.5" thickBot="1" x14ac:dyDescent="0.35">
      <c r="A141" s="195"/>
      <c r="B141" s="195"/>
      <c r="C141" s="195"/>
      <c r="D141" s="195"/>
      <c r="E141" s="195"/>
      <c r="F141" s="195"/>
      <c r="G141" s="195"/>
      <c r="H141" s="195"/>
      <c r="I141" s="195"/>
      <c r="J141" s="195"/>
      <c r="K141" s="197">
        <v>7.981716933799456</v>
      </c>
      <c r="L141" s="205">
        <v>8.2211686229705805</v>
      </c>
    </row>
    <row r="142" spans="1:12" ht="13" x14ac:dyDescent="0.3">
      <c r="A142" s="195"/>
      <c r="B142" s="195"/>
      <c r="C142" s="195"/>
      <c r="D142" s="195"/>
      <c r="E142" s="195"/>
      <c r="F142" s="195"/>
      <c r="G142" s="195"/>
      <c r="H142" s="195"/>
      <c r="I142" s="195"/>
      <c r="J142" s="195"/>
      <c r="K142" s="194" t="s">
        <v>150</v>
      </c>
      <c r="L142" s="193" t="s">
        <v>151</v>
      </c>
    </row>
    <row r="143" spans="1:12" ht="13.5" thickBot="1" x14ac:dyDescent="0.35">
      <c r="A143" s="195"/>
      <c r="B143" s="195"/>
      <c r="C143" s="195"/>
      <c r="D143" s="195"/>
      <c r="E143" s="195"/>
      <c r="F143" s="195"/>
      <c r="G143" s="195"/>
      <c r="H143" s="195"/>
      <c r="I143" s="195"/>
      <c r="J143" s="195"/>
      <c r="K143" s="214">
        <v>0.69693300432991578</v>
      </c>
      <c r="L143" s="213">
        <v>0.69693303108215332</v>
      </c>
    </row>
    <row r="144" spans="1:12" ht="13" x14ac:dyDescent="0.3">
      <c r="A144" s="195"/>
      <c r="B144" s="195"/>
      <c r="C144" s="195"/>
      <c r="D144" s="195"/>
      <c r="E144" s="195"/>
      <c r="F144" s="195"/>
      <c r="G144" s="195"/>
      <c r="H144" s="195"/>
      <c r="I144" s="195"/>
      <c r="J144" s="194" t="s">
        <v>150</v>
      </c>
      <c r="K144" s="193" t="s">
        <v>151</v>
      </c>
      <c r="L144" s="189"/>
    </row>
    <row r="145" spans="1:12" ht="13.5" thickBot="1" x14ac:dyDescent="0.35">
      <c r="A145" s="195"/>
      <c r="B145" s="195"/>
      <c r="C145" s="195"/>
      <c r="D145" s="195"/>
      <c r="E145" s="195"/>
      <c r="F145" s="195"/>
      <c r="G145" s="195"/>
      <c r="H145" s="195"/>
      <c r="I145" s="195"/>
      <c r="J145" s="197">
        <v>4.6293847439689637</v>
      </c>
      <c r="K145" s="196">
        <v>4.6293845176696777</v>
      </c>
      <c r="L145" s="189"/>
    </row>
    <row r="146" spans="1:12" ht="13" x14ac:dyDescent="0.3">
      <c r="A146" s="195"/>
      <c r="B146" s="195"/>
      <c r="C146" s="195"/>
      <c r="D146" s="195"/>
      <c r="E146" s="195"/>
      <c r="F146" s="195"/>
      <c r="G146" s="195"/>
      <c r="H146" s="195"/>
      <c r="I146" s="194" t="s">
        <v>150</v>
      </c>
      <c r="J146" s="193" t="s">
        <v>151</v>
      </c>
      <c r="K146" s="189"/>
      <c r="L146" s="189"/>
    </row>
    <row r="147" spans="1:12" ht="13.5" thickBot="1" x14ac:dyDescent="0.35">
      <c r="A147" s="195"/>
      <c r="B147" s="195"/>
      <c r="C147" s="195"/>
      <c r="D147" s="195"/>
      <c r="E147" s="195"/>
      <c r="F147" s="192"/>
      <c r="G147" s="192"/>
      <c r="H147" s="192"/>
      <c r="I147" s="212">
        <v>7.1981793997047392</v>
      </c>
      <c r="J147" s="196">
        <v>7.1981792449951172</v>
      </c>
      <c r="K147" s="189"/>
      <c r="L147" s="189"/>
    </row>
    <row r="148" spans="1:12" ht="13" x14ac:dyDescent="0.3">
      <c r="A148" s="195"/>
      <c r="B148" s="194" t="s">
        <v>858</v>
      </c>
      <c r="C148" s="203" t="s">
        <v>158</v>
      </c>
      <c r="D148" s="203" t="s">
        <v>159</v>
      </c>
      <c r="E148" s="193" t="s">
        <v>160</v>
      </c>
      <c r="F148" s="189"/>
      <c r="G148" s="189"/>
      <c r="H148" s="189"/>
      <c r="I148" s="189"/>
      <c r="J148" s="189"/>
      <c r="K148" s="189"/>
      <c r="L148" s="189"/>
    </row>
    <row r="149" spans="1:12" ht="13.5" thickBot="1" x14ac:dyDescent="0.35">
      <c r="A149" s="195"/>
      <c r="B149" s="199">
        <v>52.98583984375</v>
      </c>
      <c r="C149" s="200">
        <v>38.387128264160154</v>
      </c>
      <c r="D149" s="200">
        <v>83.229530024506175</v>
      </c>
      <c r="E149" s="204">
        <v>290.23350464362181</v>
      </c>
      <c r="F149" s="189"/>
      <c r="G149" s="189"/>
      <c r="H149" s="189"/>
      <c r="I149" s="189"/>
      <c r="J149" s="189"/>
      <c r="K149" s="189"/>
      <c r="L149" s="189"/>
    </row>
    <row r="150" spans="1:12" ht="13" x14ac:dyDescent="0.3">
      <c r="A150" s="195"/>
      <c r="B150" s="195"/>
      <c r="C150" s="195"/>
      <c r="D150" s="194" t="s">
        <v>161</v>
      </c>
      <c r="E150" s="203" t="s">
        <v>162</v>
      </c>
      <c r="F150" s="203" t="s">
        <v>149</v>
      </c>
      <c r="G150" s="193" t="s">
        <v>148</v>
      </c>
      <c r="H150" s="189"/>
      <c r="I150" s="189"/>
      <c r="J150" s="189"/>
      <c r="K150" s="189"/>
      <c r="L150" s="189"/>
    </row>
    <row r="151" spans="1:12" ht="13.5" thickBot="1" x14ac:dyDescent="0.35">
      <c r="A151" s="195"/>
      <c r="B151" s="195"/>
      <c r="C151" s="195"/>
      <c r="D151" s="199">
        <v>71.339597163862436</v>
      </c>
      <c r="E151" s="200">
        <v>57.914913754882818</v>
      </c>
      <c r="F151" s="200">
        <v>35.969820004774881</v>
      </c>
      <c r="G151" s="198">
        <v>35.96987309622768</v>
      </c>
      <c r="H151" s="189"/>
      <c r="I151" s="189"/>
      <c r="J151" s="189"/>
      <c r="K151" s="189"/>
      <c r="L151" s="189"/>
    </row>
    <row r="152" spans="1:12" ht="13" x14ac:dyDescent="0.3">
      <c r="A152" s="195"/>
      <c r="B152" s="195"/>
      <c r="C152" s="195"/>
      <c r="D152" s="195"/>
      <c r="E152" s="195"/>
      <c r="F152" s="194" t="s">
        <v>163</v>
      </c>
      <c r="G152" s="193" t="s">
        <v>164</v>
      </c>
      <c r="H152" s="189"/>
      <c r="I152" s="189"/>
      <c r="J152" s="189"/>
      <c r="K152" s="189"/>
      <c r="L152" s="189"/>
    </row>
    <row r="153" spans="1:12" ht="13.5" thickBot="1" x14ac:dyDescent="0.35">
      <c r="A153" s="195"/>
      <c r="B153" s="195"/>
      <c r="C153" s="195"/>
      <c r="D153" s="195"/>
      <c r="E153" s="195"/>
      <c r="F153" s="199">
        <v>24.974578280277644</v>
      </c>
      <c r="G153" s="198">
        <v>25.723816223144532</v>
      </c>
      <c r="H153" s="189"/>
      <c r="I153" s="189"/>
      <c r="J153" s="189"/>
      <c r="K153" s="189"/>
      <c r="L153" s="189"/>
    </row>
    <row r="154" spans="1:12" ht="13" x14ac:dyDescent="0.3">
      <c r="A154" s="195"/>
      <c r="B154" s="195"/>
      <c r="C154" s="195"/>
      <c r="D154" s="195"/>
      <c r="E154" s="195"/>
      <c r="F154" s="194" t="s">
        <v>150</v>
      </c>
      <c r="G154" s="193" t="s">
        <v>151</v>
      </c>
      <c r="H154" s="189"/>
      <c r="I154" s="189"/>
      <c r="J154" s="189"/>
      <c r="K154" s="189"/>
      <c r="L154" s="189"/>
    </row>
    <row r="155" spans="1:12" ht="13.5" thickBot="1" x14ac:dyDescent="0.35">
      <c r="A155" s="195"/>
      <c r="B155" s="195"/>
      <c r="C155" s="195"/>
      <c r="D155" s="195"/>
      <c r="E155" s="195"/>
      <c r="F155" s="197">
        <v>2.1806846843992429</v>
      </c>
      <c r="G155" s="196">
        <v>2.1806845664978027</v>
      </c>
      <c r="H155" s="189"/>
      <c r="I155" s="189"/>
      <c r="J155" s="189"/>
      <c r="K155" s="189"/>
      <c r="L155" s="189"/>
    </row>
    <row r="156" spans="1:12" ht="13" x14ac:dyDescent="0.3">
      <c r="A156" s="195"/>
      <c r="B156" s="195"/>
      <c r="C156" s="195"/>
      <c r="D156" s="195"/>
      <c r="E156" s="194" t="s">
        <v>150</v>
      </c>
      <c r="F156" s="193" t="s">
        <v>151</v>
      </c>
      <c r="G156" s="189"/>
      <c r="H156" s="189"/>
      <c r="I156" s="189"/>
      <c r="J156" s="189"/>
      <c r="K156" s="189"/>
      <c r="L156" s="189"/>
    </row>
    <row r="157" spans="1:12" ht="13.5" thickBot="1" x14ac:dyDescent="0.35">
      <c r="A157" s="195"/>
      <c r="B157" s="195"/>
      <c r="C157" s="195"/>
      <c r="D157" s="195"/>
      <c r="E157" s="199">
        <v>14.485220342285157</v>
      </c>
      <c r="F157" s="190">
        <v>14.485219955444336</v>
      </c>
      <c r="G157" s="189"/>
      <c r="H157" s="189"/>
      <c r="I157" s="189"/>
      <c r="J157" s="189"/>
      <c r="K157" s="189"/>
      <c r="L157" s="189"/>
    </row>
    <row r="158" spans="1:12" ht="13" x14ac:dyDescent="0.3">
      <c r="A158" s="195"/>
      <c r="B158" s="195"/>
      <c r="C158" s="195"/>
      <c r="D158" s="194" t="s">
        <v>150</v>
      </c>
      <c r="E158" s="193" t="s">
        <v>151</v>
      </c>
      <c r="F158" s="189"/>
      <c r="G158" s="189"/>
      <c r="H158" s="189"/>
      <c r="I158" s="189"/>
      <c r="J158" s="189"/>
      <c r="K158" s="189"/>
      <c r="L158" s="189"/>
    </row>
    <row r="159" spans="1:12" ht="13.5" thickBot="1" x14ac:dyDescent="0.35">
      <c r="A159" s="195"/>
      <c r="B159" s="195"/>
      <c r="C159" s="195"/>
      <c r="D159" s="199">
        <v>22.522909578991666</v>
      </c>
      <c r="E159" s="198">
        <v>22.522909164428711</v>
      </c>
      <c r="F159" s="189"/>
      <c r="G159" s="189"/>
      <c r="H159" s="189"/>
      <c r="I159" s="189"/>
      <c r="J159" s="189"/>
      <c r="K159" s="189"/>
      <c r="L159" s="189"/>
    </row>
    <row r="160" spans="1:12" ht="13" x14ac:dyDescent="0.3">
      <c r="A160" s="195"/>
      <c r="B160" s="195"/>
      <c r="C160" s="203" t="s">
        <v>429</v>
      </c>
      <c r="D160" s="194" t="s">
        <v>189</v>
      </c>
      <c r="E160" s="194" t="s">
        <v>190</v>
      </c>
      <c r="F160" s="193" t="s">
        <v>191</v>
      </c>
      <c r="G160" s="189"/>
      <c r="H160" s="189"/>
      <c r="I160" s="189"/>
      <c r="J160" s="189"/>
      <c r="K160" s="189"/>
      <c r="L160" s="189"/>
    </row>
    <row r="161" spans="1:12" ht="13.5" thickBot="1" x14ac:dyDescent="0.35">
      <c r="A161" s="195"/>
      <c r="B161" s="195"/>
      <c r="C161" s="200">
        <v>21.935501865234375</v>
      </c>
      <c r="D161" s="199">
        <v>18.596852378778429</v>
      </c>
      <c r="E161" s="199">
        <v>54.530994897632596</v>
      </c>
      <c r="F161" s="190">
        <v>54.530994415283203</v>
      </c>
      <c r="G161" s="189"/>
      <c r="H161" s="189"/>
      <c r="I161" s="189"/>
      <c r="J161" s="189"/>
      <c r="K161" s="189"/>
      <c r="L161" s="189"/>
    </row>
    <row r="162" spans="1:12" ht="13" x14ac:dyDescent="0.3">
      <c r="A162" s="195"/>
      <c r="B162" s="195"/>
      <c r="C162" s="195"/>
      <c r="D162" s="194" t="s">
        <v>150</v>
      </c>
      <c r="E162" s="193" t="s">
        <v>151</v>
      </c>
      <c r="F162" s="189"/>
      <c r="G162" s="189"/>
      <c r="H162" s="189"/>
      <c r="I162" s="189"/>
      <c r="J162" s="189"/>
      <c r="K162" s="189"/>
      <c r="L162" s="189"/>
    </row>
    <row r="163" spans="1:12" ht="13.5" thickBot="1" x14ac:dyDescent="0.35">
      <c r="A163" s="195"/>
      <c r="B163" s="195"/>
      <c r="C163" s="195"/>
      <c r="D163" s="212">
        <v>4.2628355257772004</v>
      </c>
      <c r="E163" s="196">
        <v>4.2628355026245117</v>
      </c>
      <c r="F163" s="189"/>
      <c r="G163" s="189"/>
      <c r="H163" s="189"/>
      <c r="I163" s="189"/>
      <c r="J163" s="189"/>
      <c r="K163" s="189"/>
      <c r="L163" s="189"/>
    </row>
    <row r="164" spans="1:12" ht="13" x14ac:dyDescent="0.3">
      <c r="A164" s="195"/>
      <c r="B164" s="203" t="s">
        <v>149</v>
      </c>
      <c r="C164" s="193" t="s">
        <v>148</v>
      </c>
      <c r="D164" s="189"/>
      <c r="E164" s="189"/>
      <c r="F164" s="189"/>
      <c r="G164" s="189"/>
      <c r="H164" s="189"/>
      <c r="I164" s="189"/>
      <c r="J164" s="189"/>
      <c r="K164" s="189"/>
      <c r="L164" s="189"/>
    </row>
    <row r="165" spans="1:12" ht="13.5" thickBot="1" x14ac:dyDescent="0.35">
      <c r="A165" s="195"/>
      <c r="B165" s="201">
        <v>270.83645803833008</v>
      </c>
      <c r="C165" s="204">
        <v>270.83687028083227</v>
      </c>
      <c r="D165" s="189"/>
      <c r="E165" s="189"/>
      <c r="F165" s="189"/>
      <c r="G165" s="189"/>
      <c r="H165" s="189"/>
      <c r="I165" s="189"/>
      <c r="J165" s="189"/>
      <c r="K165" s="189"/>
      <c r="L165" s="189"/>
    </row>
    <row r="166" spans="1:12" ht="13" x14ac:dyDescent="0.3">
      <c r="A166" s="195"/>
      <c r="B166" s="194" t="s">
        <v>161</v>
      </c>
      <c r="C166" s="203" t="s">
        <v>162</v>
      </c>
      <c r="D166" s="203" t="s">
        <v>149</v>
      </c>
      <c r="E166" s="193" t="s">
        <v>148</v>
      </c>
      <c r="F166" s="189"/>
      <c r="G166" s="189"/>
      <c r="H166" s="189"/>
      <c r="I166" s="189"/>
      <c r="J166" s="189"/>
      <c r="K166" s="189"/>
      <c r="L166" s="189"/>
    </row>
    <row r="167" spans="1:12" ht="13.5" thickBot="1" x14ac:dyDescent="0.35">
      <c r="A167" s="195"/>
      <c r="B167" s="202">
        <v>542.30940847778322</v>
      </c>
      <c r="C167" s="201">
        <v>440.25760672241216</v>
      </c>
      <c r="D167" s="201">
        <v>273.43538509340885</v>
      </c>
      <c r="E167" s="204">
        <v>273.43581224167161</v>
      </c>
      <c r="F167" s="189"/>
      <c r="G167" s="189"/>
      <c r="H167" s="189"/>
      <c r="I167" s="189"/>
      <c r="J167" s="189"/>
      <c r="K167" s="189"/>
      <c r="L167" s="189"/>
    </row>
    <row r="168" spans="1:12" ht="13" x14ac:dyDescent="0.3">
      <c r="A168" s="195"/>
      <c r="B168" s="195"/>
      <c r="C168" s="195"/>
      <c r="D168" s="194" t="s">
        <v>163</v>
      </c>
      <c r="E168" s="193" t="s">
        <v>164</v>
      </c>
      <c r="F168" s="189"/>
      <c r="G168" s="189"/>
      <c r="H168" s="189"/>
      <c r="I168" s="189"/>
      <c r="J168" s="189"/>
      <c r="K168" s="189"/>
      <c r="L168" s="189"/>
    </row>
    <row r="169" spans="1:12" ht="13.5" thickBot="1" x14ac:dyDescent="0.35">
      <c r="A169" s="195"/>
      <c r="B169" s="195"/>
      <c r="C169" s="195"/>
      <c r="D169" s="202">
        <v>189.85175429587036</v>
      </c>
      <c r="E169" s="204">
        <v>195.54731369018555</v>
      </c>
      <c r="F169" s="189"/>
      <c r="G169" s="189"/>
      <c r="H169" s="189"/>
      <c r="I169" s="189"/>
      <c r="J169" s="189"/>
      <c r="K169" s="189"/>
      <c r="L169" s="189"/>
    </row>
    <row r="170" spans="1:12" ht="13" x14ac:dyDescent="0.3">
      <c r="A170" s="195"/>
      <c r="B170" s="195"/>
      <c r="C170" s="195"/>
      <c r="D170" s="194" t="s">
        <v>150</v>
      </c>
      <c r="E170" s="193" t="s">
        <v>151</v>
      </c>
      <c r="F170" s="189"/>
      <c r="G170" s="189"/>
      <c r="H170" s="189"/>
      <c r="I170" s="189"/>
      <c r="J170" s="189"/>
      <c r="K170" s="189"/>
      <c r="L170" s="189"/>
    </row>
    <row r="171" spans="1:12" ht="13.5" thickBot="1" x14ac:dyDescent="0.35">
      <c r="A171" s="195"/>
      <c r="B171" s="195"/>
      <c r="C171" s="195"/>
      <c r="D171" s="199">
        <v>16.577129281348974</v>
      </c>
      <c r="E171" s="190">
        <v>16.577129364013672</v>
      </c>
      <c r="F171" s="189"/>
      <c r="G171" s="189"/>
      <c r="H171" s="189"/>
      <c r="I171" s="189"/>
      <c r="J171" s="189"/>
      <c r="K171" s="189"/>
      <c r="L171" s="189"/>
    </row>
    <row r="172" spans="1:12" ht="13" x14ac:dyDescent="0.3">
      <c r="A172" s="195"/>
      <c r="B172" s="195"/>
      <c r="C172" s="194" t="s">
        <v>150</v>
      </c>
      <c r="D172" s="193" t="s">
        <v>151</v>
      </c>
      <c r="E172" s="189"/>
      <c r="F172" s="189"/>
      <c r="G172" s="189"/>
      <c r="H172" s="189"/>
      <c r="I172" s="189"/>
      <c r="J172" s="189"/>
      <c r="K172" s="189"/>
      <c r="L172" s="189"/>
    </row>
    <row r="173" spans="1:12" ht="13.5" thickBot="1" x14ac:dyDescent="0.35">
      <c r="A173" s="192"/>
      <c r="B173" s="192"/>
      <c r="C173" s="255">
        <v>110.11375183483887</v>
      </c>
      <c r="D173" s="217">
        <v>110.11375427246094</v>
      </c>
      <c r="E173" s="189"/>
      <c r="F173" s="189"/>
      <c r="G173" s="189"/>
      <c r="H173" s="189"/>
      <c r="I173" s="189"/>
      <c r="J173" s="189"/>
      <c r="K173" s="189"/>
      <c r="L173" s="189"/>
    </row>
  </sheetData>
  <pageMargins left="0.7" right="0.7" top="0.75" bottom="0.75" header="0.3" footer="0.3"/>
  <legacy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C61B7-CD04-45D3-9D44-1F62ECC099CA}">
  <dimension ref="A2:BR175"/>
  <sheetViews>
    <sheetView workbookViewId="0">
      <selection activeCell="B6" sqref="B6"/>
    </sheetView>
  </sheetViews>
  <sheetFormatPr defaultRowHeight="12.5" x14ac:dyDescent="0.25"/>
  <cols>
    <col min="1" max="1" width="25.6328125" style="32" customWidth="1"/>
    <col min="2" max="5" width="9.6328125" style="32" customWidth="1"/>
    <col min="6" max="7" width="8.7265625" style="32"/>
    <col min="8" max="8" width="25.6328125" style="32" customWidth="1"/>
    <col min="9" max="12" width="9.6328125" style="32" customWidth="1"/>
    <col min="13" max="14" width="8.7265625" style="32"/>
    <col min="15" max="15" width="25.6328125" style="32" customWidth="1"/>
    <col min="16" max="19" width="9.6328125" style="32" customWidth="1"/>
    <col min="20" max="21" width="8.7265625" style="32"/>
    <col min="22" max="22" width="25.6328125" style="32" customWidth="1"/>
    <col min="23" max="26" width="9.6328125" style="32" customWidth="1"/>
    <col min="27" max="28" width="8.7265625" style="32"/>
    <col min="29" max="29" width="25.6328125" style="32" customWidth="1"/>
    <col min="30" max="33" width="9.6328125" style="32" customWidth="1"/>
    <col min="34" max="35" width="8.7265625" style="32"/>
    <col min="36" max="36" width="25.6328125" style="32" customWidth="1"/>
    <col min="37" max="40" width="9.6328125" style="32" customWidth="1"/>
    <col min="41" max="42" width="8.7265625" style="32"/>
    <col min="43" max="43" width="25.6328125" style="32" customWidth="1"/>
    <col min="44" max="47" width="9.6328125" style="32" customWidth="1"/>
    <col min="48" max="49" width="8.7265625" style="32"/>
    <col min="50" max="50" width="25.6328125" style="32" customWidth="1"/>
    <col min="51" max="54" width="9.6328125" style="32" customWidth="1"/>
    <col min="55" max="56" width="8.7265625" style="32"/>
    <col min="57" max="57" width="25.6328125" style="32" customWidth="1"/>
    <col min="58" max="61" width="9.6328125" style="32" customWidth="1"/>
    <col min="62" max="63" width="8.7265625" style="32"/>
    <col min="64" max="64" width="25.6328125" style="32" customWidth="1"/>
    <col min="65" max="68" width="9.6328125" style="32" customWidth="1"/>
    <col min="69" max="16384" width="8.7265625" style="32"/>
  </cols>
  <sheetData>
    <row r="2" spans="1:70" x14ac:dyDescent="0.25">
      <c r="A2" s="226" t="s">
        <v>203</v>
      </c>
      <c r="B2" s="271" t="s">
        <v>844</v>
      </c>
      <c r="C2" s="272"/>
      <c r="D2" s="272"/>
      <c r="E2" s="272"/>
      <c r="F2" s="272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  <c r="AI2" s="227"/>
      <c r="AJ2" s="227"/>
      <c r="AK2" s="227"/>
      <c r="AL2" s="227"/>
      <c r="AM2" s="227"/>
      <c r="AN2" s="227"/>
      <c r="AO2" s="227"/>
      <c r="AP2" s="227"/>
      <c r="AQ2" s="227"/>
      <c r="AR2" s="227"/>
      <c r="AS2" s="227"/>
      <c r="AT2" s="227"/>
      <c r="AU2" s="227"/>
      <c r="AV2" s="227"/>
      <c r="AW2" s="227"/>
      <c r="AX2" s="227"/>
      <c r="AY2" s="227"/>
      <c r="AZ2" s="227"/>
      <c r="BA2" s="227"/>
      <c r="BB2" s="227"/>
      <c r="BC2" s="227"/>
      <c r="BD2" s="227"/>
      <c r="BE2" s="227"/>
      <c r="BF2" s="227"/>
      <c r="BG2" s="227"/>
      <c r="BH2" s="227"/>
      <c r="BI2" s="227"/>
      <c r="BJ2" s="227"/>
      <c r="BK2" s="227"/>
      <c r="BL2" s="227"/>
      <c r="BM2" s="227"/>
      <c r="BN2" s="227"/>
      <c r="BO2" s="227"/>
      <c r="BP2" s="227"/>
      <c r="BQ2" s="227"/>
      <c r="BR2" s="227"/>
    </row>
    <row r="3" spans="1:70" x14ac:dyDescent="0.25">
      <c r="A3" s="226" t="s">
        <v>204</v>
      </c>
      <c r="B3" s="273" t="s">
        <v>880</v>
      </c>
      <c r="C3" s="274"/>
      <c r="D3" s="274"/>
      <c r="E3" s="274"/>
      <c r="F3" s="275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227"/>
      <c r="AF3" s="227"/>
      <c r="AG3" s="227"/>
      <c r="AH3" s="227"/>
      <c r="AI3" s="227"/>
      <c r="AJ3" s="227"/>
      <c r="AK3" s="227"/>
      <c r="AL3" s="227"/>
      <c r="AM3" s="227"/>
      <c r="AN3" s="227"/>
      <c r="AO3" s="227"/>
      <c r="AP3" s="227"/>
      <c r="AQ3" s="227"/>
      <c r="AR3" s="227"/>
      <c r="AS3" s="227"/>
      <c r="AT3" s="227"/>
      <c r="AU3" s="227"/>
      <c r="AV3" s="227"/>
      <c r="AW3" s="227"/>
      <c r="AX3" s="227"/>
      <c r="AY3" s="227"/>
      <c r="AZ3" s="227"/>
      <c r="BA3" s="227"/>
      <c r="BB3" s="227"/>
      <c r="BC3" s="227"/>
      <c r="BD3" s="227"/>
      <c r="BE3" s="227"/>
      <c r="BF3" s="227"/>
      <c r="BG3" s="227"/>
      <c r="BH3" s="227"/>
      <c r="BI3" s="227"/>
      <c r="BJ3" s="227"/>
      <c r="BK3" s="227"/>
      <c r="BL3" s="227"/>
      <c r="BM3" s="227"/>
      <c r="BN3" s="227"/>
      <c r="BO3" s="227"/>
      <c r="BP3" s="227"/>
      <c r="BQ3" s="227"/>
      <c r="BR3" s="227"/>
    </row>
    <row r="4" spans="1:70" ht="26" x14ac:dyDescent="0.3">
      <c r="A4" s="228" t="s">
        <v>1</v>
      </c>
      <c r="B4" s="227"/>
      <c r="C4" s="227"/>
      <c r="D4" s="227"/>
      <c r="E4" s="227"/>
      <c r="F4" s="227"/>
      <c r="G4" s="227"/>
      <c r="H4" s="228" t="s">
        <v>2</v>
      </c>
      <c r="I4" s="227"/>
      <c r="J4" s="227"/>
      <c r="K4" s="227"/>
      <c r="L4" s="227"/>
      <c r="M4" s="227"/>
      <c r="N4" s="227"/>
      <c r="O4" s="228" t="s">
        <v>3</v>
      </c>
      <c r="P4" s="227"/>
      <c r="Q4" s="227"/>
      <c r="R4" s="227"/>
      <c r="S4" s="227"/>
      <c r="T4" s="227"/>
      <c r="U4" s="227"/>
      <c r="V4" s="228" t="s">
        <v>206</v>
      </c>
      <c r="W4" s="227"/>
      <c r="X4" s="227"/>
      <c r="Y4" s="227"/>
      <c r="Z4" s="227"/>
      <c r="AA4" s="227"/>
      <c r="AB4" s="227"/>
      <c r="AC4" s="228" t="s">
        <v>5</v>
      </c>
      <c r="AD4" s="227"/>
      <c r="AE4" s="227"/>
      <c r="AF4" s="227"/>
      <c r="AG4" s="227"/>
      <c r="AH4" s="227"/>
      <c r="AI4" s="227"/>
      <c r="AJ4" s="228" t="s">
        <v>874</v>
      </c>
      <c r="AK4" s="227"/>
      <c r="AL4" s="227"/>
      <c r="AM4" s="227"/>
      <c r="AN4" s="227"/>
      <c r="AO4" s="227"/>
      <c r="AP4" s="227"/>
      <c r="AQ4" s="228" t="s">
        <v>875</v>
      </c>
      <c r="AR4" s="227"/>
      <c r="AS4" s="227"/>
      <c r="AT4" s="227"/>
      <c r="AU4" s="227"/>
      <c r="AV4" s="227"/>
      <c r="AW4" s="227"/>
      <c r="AX4" s="228" t="s">
        <v>876</v>
      </c>
      <c r="AY4" s="227"/>
      <c r="AZ4" s="227"/>
      <c r="BA4" s="227"/>
      <c r="BB4" s="227"/>
      <c r="BC4" s="227"/>
      <c r="BD4" s="227"/>
      <c r="BE4" s="228" t="s">
        <v>877</v>
      </c>
      <c r="BF4" s="227"/>
      <c r="BG4" s="227"/>
      <c r="BH4" s="227"/>
      <c r="BI4" s="227"/>
      <c r="BJ4" s="227"/>
      <c r="BK4" s="227"/>
      <c r="BL4" s="228" t="s">
        <v>878</v>
      </c>
      <c r="BM4" s="227"/>
      <c r="BN4" s="227"/>
      <c r="BO4" s="227"/>
      <c r="BP4" s="227"/>
      <c r="BQ4" s="227"/>
      <c r="BR4" s="227"/>
    </row>
    <row r="5" spans="1:70" ht="37.5" x14ac:dyDescent="0.25">
      <c r="A5" s="226" t="s">
        <v>207</v>
      </c>
      <c r="B5" s="226" t="s">
        <v>208</v>
      </c>
      <c r="C5" s="226" t="s">
        <v>209</v>
      </c>
      <c r="D5" s="226" t="s">
        <v>210</v>
      </c>
      <c r="E5" s="226" t="s">
        <v>211</v>
      </c>
      <c r="F5" s="226" t="s">
        <v>212</v>
      </c>
      <c r="G5" s="226" t="s">
        <v>213</v>
      </c>
      <c r="H5" s="226" t="s">
        <v>207</v>
      </c>
      <c r="I5" s="226" t="s">
        <v>208</v>
      </c>
      <c r="J5" s="226" t="s">
        <v>209</v>
      </c>
      <c r="K5" s="226" t="s">
        <v>210</v>
      </c>
      <c r="L5" s="226" t="s">
        <v>211</v>
      </c>
      <c r="M5" s="226" t="s">
        <v>212</v>
      </c>
      <c r="N5" s="226" t="s">
        <v>213</v>
      </c>
      <c r="O5" s="226" t="s">
        <v>207</v>
      </c>
      <c r="P5" s="226" t="s">
        <v>208</v>
      </c>
      <c r="Q5" s="226" t="s">
        <v>209</v>
      </c>
      <c r="R5" s="226" t="s">
        <v>210</v>
      </c>
      <c r="S5" s="226" t="s">
        <v>211</v>
      </c>
      <c r="T5" s="226" t="s">
        <v>212</v>
      </c>
      <c r="U5" s="226" t="s">
        <v>213</v>
      </c>
      <c r="V5" s="226" t="s">
        <v>207</v>
      </c>
      <c r="W5" s="226" t="s">
        <v>208</v>
      </c>
      <c r="X5" s="226" t="s">
        <v>209</v>
      </c>
      <c r="Y5" s="226" t="s">
        <v>210</v>
      </c>
      <c r="Z5" s="226" t="s">
        <v>211</v>
      </c>
      <c r="AA5" s="226" t="s">
        <v>212</v>
      </c>
      <c r="AB5" s="226" t="s">
        <v>213</v>
      </c>
      <c r="AC5" s="226" t="s">
        <v>207</v>
      </c>
      <c r="AD5" s="226" t="s">
        <v>208</v>
      </c>
      <c r="AE5" s="226" t="s">
        <v>209</v>
      </c>
      <c r="AF5" s="226" t="s">
        <v>210</v>
      </c>
      <c r="AG5" s="226" t="s">
        <v>211</v>
      </c>
      <c r="AH5" s="226" t="s">
        <v>212</v>
      </c>
      <c r="AI5" s="226" t="s">
        <v>213</v>
      </c>
      <c r="AJ5" s="226" t="s">
        <v>207</v>
      </c>
      <c r="AK5" s="226" t="s">
        <v>208</v>
      </c>
      <c r="AL5" s="226" t="s">
        <v>209</v>
      </c>
      <c r="AM5" s="226" t="s">
        <v>210</v>
      </c>
      <c r="AN5" s="226" t="s">
        <v>211</v>
      </c>
      <c r="AO5" s="226" t="s">
        <v>212</v>
      </c>
      <c r="AP5" s="226" t="s">
        <v>213</v>
      </c>
      <c r="AQ5" s="226" t="s">
        <v>207</v>
      </c>
      <c r="AR5" s="226" t="s">
        <v>208</v>
      </c>
      <c r="AS5" s="226" t="s">
        <v>209</v>
      </c>
      <c r="AT5" s="226" t="s">
        <v>210</v>
      </c>
      <c r="AU5" s="226" t="s">
        <v>211</v>
      </c>
      <c r="AV5" s="226" t="s">
        <v>212</v>
      </c>
      <c r="AW5" s="226" t="s">
        <v>213</v>
      </c>
      <c r="AX5" s="226" t="s">
        <v>207</v>
      </c>
      <c r="AY5" s="226" t="s">
        <v>208</v>
      </c>
      <c r="AZ5" s="226" t="s">
        <v>209</v>
      </c>
      <c r="BA5" s="226" t="s">
        <v>210</v>
      </c>
      <c r="BB5" s="226" t="s">
        <v>211</v>
      </c>
      <c r="BC5" s="226" t="s">
        <v>212</v>
      </c>
      <c r="BD5" s="226" t="s">
        <v>213</v>
      </c>
      <c r="BE5" s="226" t="s">
        <v>207</v>
      </c>
      <c r="BF5" s="226" t="s">
        <v>208</v>
      </c>
      <c r="BG5" s="226" t="s">
        <v>209</v>
      </c>
      <c r="BH5" s="226" t="s">
        <v>210</v>
      </c>
      <c r="BI5" s="226" t="s">
        <v>211</v>
      </c>
      <c r="BJ5" s="226" t="s">
        <v>212</v>
      </c>
      <c r="BK5" s="226" t="s">
        <v>213</v>
      </c>
      <c r="BL5" s="226" t="s">
        <v>207</v>
      </c>
      <c r="BM5" s="226" t="s">
        <v>208</v>
      </c>
      <c r="BN5" s="226" t="s">
        <v>209</v>
      </c>
      <c r="BO5" s="226" t="s">
        <v>210</v>
      </c>
      <c r="BP5" s="226" t="s">
        <v>211</v>
      </c>
      <c r="BQ5" s="226" t="s">
        <v>212</v>
      </c>
      <c r="BR5" s="226" t="s">
        <v>213</v>
      </c>
    </row>
    <row r="6" spans="1:70" ht="13" x14ac:dyDescent="0.3">
      <c r="A6" s="228" t="s">
        <v>214</v>
      </c>
      <c r="B6" s="230">
        <f>-3298.0325419015+2854.36684609743</f>
        <v>-443.66569580406986</v>
      </c>
      <c r="C6" s="256">
        <v>583.14185720446562</v>
      </c>
      <c r="D6" s="230">
        <f>-3298.0325419015+2271.22498889297</f>
        <v>-1026.8075530085298</v>
      </c>
      <c r="E6" s="231"/>
      <c r="F6" s="231"/>
      <c r="G6" s="232">
        <v>0.79570185310912167</v>
      </c>
      <c r="H6" s="228" t="s">
        <v>214</v>
      </c>
      <c r="I6" s="233">
        <v>23.352335675173943</v>
      </c>
      <c r="J6" s="234">
        <v>3.2739378976846578</v>
      </c>
      <c r="K6" s="233">
        <v>20.078397777489283</v>
      </c>
      <c r="L6" s="231"/>
      <c r="M6" s="231"/>
      <c r="N6" s="232">
        <v>0.85980255066454814</v>
      </c>
      <c r="O6" s="228" t="s">
        <v>214</v>
      </c>
      <c r="P6" s="234">
        <v>4.2379120176150877</v>
      </c>
      <c r="Q6" s="232">
        <v>0.26476709785171149</v>
      </c>
      <c r="R6" s="234">
        <v>3.9731449197633766</v>
      </c>
      <c r="S6" s="231"/>
      <c r="T6" s="231"/>
      <c r="U6" s="232">
        <v>0.93752416360906166</v>
      </c>
      <c r="V6" s="228" t="s">
        <v>214</v>
      </c>
      <c r="W6" s="229">
        <v>8.5661364904392959E-6</v>
      </c>
      <c r="X6" s="229">
        <v>8.5661364904392959E-6</v>
      </c>
      <c r="Y6" s="235">
        <v>0</v>
      </c>
      <c r="Z6" s="231"/>
      <c r="AA6" s="231"/>
      <c r="AB6" s="235">
        <v>0</v>
      </c>
      <c r="AC6" s="228" t="s">
        <v>214</v>
      </c>
      <c r="AD6" s="256">
        <v>289.0699198746791</v>
      </c>
      <c r="AE6" s="236">
        <v>144.28290097998729</v>
      </c>
      <c r="AF6" s="236">
        <v>144.7870188946919</v>
      </c>
      <c r="AG6" s="227"/>
      <c r="AH6" s="227"/>
      <c r="AI6" s="238">
        <v>0.50087196536208822</v>
      </c>
      <c r="AJ6" s="226" t="s">
        <v>214</v>
      </c>
      <c r="AK6" s="239">
        <v>31103.122846211256</v>
      </c>
      <c r="AL6" s="239">
        <v>24151.160308016508</v>
      </c>
      <c r="AM6" s="237">
        <v>6951.962538194749</v>
      </c>
      <c r="AN6" s="227"/>
      <c r="AO6" s="227"/>
      <c r="AP6" s="238">
        <v>0.22351332927463854</v>
      </c>
      <c r="AQ6" s="226" t="s">
        <v>214</v>
      </c>
      <c r="AR6" s="237">
        <v>2555.9183755270192</v>
      </c>
      <c r="AS6" s="236">
        <v>896.15084189463619</v>
      </c>
      <c r="AT6" s="237">
        <v>1659.767533632383</v>
      </c>
      <c r="AU6" s="227"/>
      <c r="AV6" s="227"/>
      <c r="AW6" s="238">
        <v>0.64938205755109302</v>
      </c>
      <c r="AX6" s="226" t="s">
        <v>214</v>
      </c>
      <c r="AY6" s="241">
        <v>2.500099514262152</v>
      </c>
      <c r="AZ6" s="240">
        <v>6.3250166657264184E-2</v>
      </c>
      <c r="BA6" s="241">
        <v>2.4368493476048871</v>
      </c>
      <c r="BB6" s="227"/>
      <c r="BC6" s="227"/>
      <c r="BD6" s="238">
        <v>0.97470094038399435</v>
      </c>
      <c r="BE6" s="226" t="s">
        <v>214</v>
      </c>
      <c r="BF6" s="239">
        <v>9.995636874330144E-6</v>
      </c>
      <c r="BG6" s="239">
        <v>9.7338723247446682E-6</v>
      </c>
      <c r="BH6" s="239">
        <v>2.6176454958547629E-7</v>
      </c>
      <c r="BI6" s="227"/>
      <c r="BJ6" s="227"/>
      <c r="BK6" s="240">
        <v>2.61878810601569E-2</v>
      </c>
      <c r="BL6" s="226" t="s">
        <v>214</v>
      </c>
      <c r="BM6" s="239">
        <v>1.0609698013632502E-3</v>
      </c>
      <c r="BN6" s="239">
        <v>1.0576555651231618E-3</v>
      </c>
      <c r="BO6" s="239">
        <v>3.3142362400884143E-6</v>
      </c>
      <c r="BP6" s="227"/>
      <c r="BQ6" s="227"/>
      <c r="BR6" s="239">
        <v>3.1237799943315261E-3</v>
      </c>
    </row>
    <row r="7" spans="1:70" x14ac:dyDescent="0.25">
      <c r="A7" s="226" t="s">
        <v>215</v>
      </c>
      <c r="B7" s="237">
        <v>2686.5305311780016</v>
      </c>
      <c r="C7" s="236">
        <v>558.30882174316957</v>
      </c>
      <c r="D7" s="237">
        <f>-3298.0325419015+2128.22170943483</f>
        <v>-1169.81083246667</v>
      </c>
      <c r="E7" s="238">
        <v>0.94120015962597781</v>
      </c>
      <c r="F7" s="238">
        <v>0.79218221596076188</v>
      </c>
      <c r="G7" s="238">
        <v>0.74560202811512988</v>
      </c>
      <c r="H7" s="226" t="s">
        <v>240</v>
      </c>
      <c r="I7" s="246">
        <v>10.615179766462155</v>
      </c>
      <c r="J7" s="240">
        <v>1.0128594347843954E-2</v>
      </c>
      <c r="K7" s="246">
        <v>10.605051172114312</v>
      </c>
      <c r="L7" s="238">
        <v>0.45456608341525506</v>
      </c>
      <c r="M7" s="238">
        <v>0.99904583864139129</v>
      </c>
      <c r="N7" s="238">
        <v>0.45413235402352609</v>
      </c>
      <c r="O7" s="226" t="s">
        <v>627</v>
      </c>
      <c r="P7" s="241">
        <v>3.2072479745442708</v>
      </c>
      <c r="Q7" s="247">
        <v>0</v>
      </c>
      <c r="R7" s="241">
        <v>3.2072479745442708</v>
      </c>
      <c r="S7" s="238">
        <v>0.75679909380213373</v>
      </c>
      <c r="T7" s="241">
        <v>1</v>
      </c>
      <c r="U7" s="238">
        <v>0.75679909380213373</v>
      </c>
      <c r="V7" s="226" t="s">
        <v>218</v>
      </c>
      <c r="W7" s="239">
        <v>6.2646500855399035E-6</v>
      </c>
      <c r="X7" s="239">
        <v>6.2646500855399035E-6</v>
      </c>
      <c r="Y7" s="247">
        <v>0</v>
      </c>
      <c r="Z7" s="238">
        <v>0.73132737174243112</v>
      </c>
      <c r="AA7" s="247">
        <v>0</v>
      </c>
      <c r="AB7" s="247">
        <v>0</v>
      </c>
      <c r="AC7" s="226" t="s">
        <v>219</v>
      </c>
      <c r="AD7" s="236">
        <v>260.61441039606689</v>
      </c>
      <c r="AE7" s="236">
        <v>133.51574751690012</v>
      </c>
      <c r="AF7" s="236">
        <v>127.09866287916677</v>
      </c>
      <c r="AG7" s="238">
        <v>0.90156184534541484</v>
      </c>
      <c r="AH7" s="238">
        <v>0.48768854602479378</v>
      </c>
      <c r="AI7" s="238">
        <v>0.43968138550793534</v>
      </c>
      <c r="AJ7" s="226" t="s">
        <v>226</v>
      </c>
      <c r="AK7" s="239">
        <v>22190.374234803679</v>
      </c>
      <c r="AL7" s="239">
        <v>22190.374234803679</v>
      </c>
      <c r="AM7" s="247">
        <v>0</v>
      </c>
      <c r="AN7" s="238">
        <v>0.71344521720611542</v>
      </c>
      <c r="AO7" s="247">
        <v>0</v>
      </c>
      <c r="AP7" s="247">
        <v>0</v>
      </c>
      <c r="AQ7" s="226" t="s">
        <v>227</v>
      </c>
      <c r="AR7" s="237">
        <v>1608.2776378549149</v>
      </c>
      <c r="AS7" s="246">
        <v>96.865040971697439</v>
      </c>
      <c r="AT7" s="237">
        <v>1511.4125968832175</v>
      </c>
      <c r="AU7" s="238">
        <v>0.62923669756210232</v>
      </c>
      <c r="AV7" s="238">
        <v>0.93977094582941911</v>
      </c>
      <c r="AW7" s="238">
        <v>0.59133836641851711</v>
      </c>
      <c r="AX7" s="226" t="s">
        <v>256</v>
      </c>
      <c r="AY7" s="241">
        <v>1.6192896968234278</v>
      </c>
      <c r="AZ7" s="239">
        <v>-3.3677157204473835E-3</v>
      </c>
      <c r="BA7" s="241">
        <v>1.6226574125438751</v>
      </c>
      <c r="BB7" s="238">
        <v>0.64769009696852997</v>
      </c>
      <c r="BC7" s="241">
        <v>1.0020797487485122</v>
      </c>
      <c r="BD7" s="238">
        <v>0.64903712963712401</v>
      </c>
      <c r="BE7" s="226" t="s">
        <v>222</v>
      </c>
      <c r="BF7" s="239">
        <v>1.3614126799661049E-5</v>
      </c>
      <c r="BG7" s="239">
        <v>1.3614126799661049E-5</v>
      </c>
      <c r="BH7" s="247">
        <v>0</v>
      </c>
      <c r="BI7" s="241">
        <v>1.3620069407106585</v>
      </c>
      <c r="BJ7" s="247">
        <v>0</v>
      </c>
      <c r="BK7" s="247">
        <v>0</v>
      </c>
      <c r="BL7" s="226" t="s">
        <v>222</v>
      </c>
      <c r="BM7" s="239">
        <v>1.0084538370119334E-3</v>
      </c>
      <c r="BN7" s="239">
        <v>1.0084538370119334E-3</v>
      </c>
      <c r="BO7" s="247">
        <v>0</v>
      </c>
      <c r="BP7" s="238">
        <v>0.95050192353840934</v>
      </c>
      <c r="BQ7" s="247">
        <v>0</v>
      </c>
      <c r="BR7" s="247">
        <v>0</v>
      </c>
    </row>
    <row r="8" spans="1:70" ht="25" x14ac:dyDescent="0.25">
      <c r="A8" s="226" t="s">
        <v>231</v>
      </c>
      <c r="B8" s="236">
        <v>113.87827247232995</v>
      </c>
      <c r="C8" s="238">
        <v>-0.37006525332478324</v>
      </c>
      <c r="D8" s="236">
        <v>114.24833772565474</v>
      </c>
      <c r="E8" s="238">
        <v>0.98109631825325017</v>
      </c>
      <c r="F8" s="241">
        <v>1.0032496563680724</v>
      </c>
      <c r="G8" s="240">
        <v>4.0025807433216994E-2</v>
      </c>
      <c r="H8" s="226" t="s">
        <v>219</v>
      </c>
      <c r="I8" s="241">
        <v>7.3579537761131792</v>
      </c>
      <c r="J8" s="241">
        <v>3.7695639973229018</v>
      </c>
      <c r="K8" s="241">
        <v>3.5883897787902774</v>
      </c>
      <c r="L8" s="238">
        <v>0.76965035928644676</v>
      </c>
      <c r="M8" s="238">
        <v>0.48768854602479378</v>
      </c>
      <c r="N8" s="238">
        <v>0.1536629923748965</v>
      </c>
      <c r="O8" s="226" t="s">
        <v>219</v>
      </c>
      <c r="P8" s="238">
        <v>0.46554824677721823</v>
      </c>
      <c r="Q8" s="238">
        <v>0.23850569920204479</v>
      </c>
      <c r="R8" s="238">
        <v>0.22704254757517342</v>
      </c>
      <c r="S8" s="238">
        <v>0.86665230567678908</v>
      </c>
      <c r="T8" s="238">
        <v>0.48768854602479372</v>
      </c>
      <c r="U8" s="240">
        <v>5.3574153175304257E-2</v>
      </c>
      <c r="V8" s="226" t="s">
        <v>224</v>
      </c>
      <c r="W8" s="239">
        <v>8.4420874977197638E-7</v>
      </c>
      <c r="X8" s="239">
        <v>8.4420874977197638E-7</v>
      </c>
      <c r="Y8" s="247">
        <v>0</v>
      </c>
      <c r="Z8" s="238">
        <v>0.82987923940344743</v>
      </c>
      <c r="AA8" s="247">
        <v>0</v>
      </c>
      <c r="AB8" s="247">
        <v>0</v>
      </c>
      <c r="AC8" s="226" t="s">
        <v>274</v>
      </c>
      <c r="AD8" s="246">
        <v>13.839577160591226</v>
      </c>
      <c r="AE8" s="241">
        <v>6.4782752162751596</v>
      </c>
      <c r="AF8" s="241">
        <v>7.3613019443160663</v>
      </c>
      <c r="AG8" s="238">
        <v>0.94943807254536383</v>
      </c>
      <c r="AH8" s="238">
        <v>0.53190222930203979</v>
      </c>
      <c r="AI8" s="240">
        <v>2.5465471978223891E-2</v>
      </c>
      <c r="AJ8" s="226" t="s">
        <v>236</v>
      </c>
      <c r="AK8" s="237">
        <v>6687.1924256592738</v>
      </c>
      <c r="AL8" s="247">
        <v>0</v>
      </c>
      <c r="AM8" s="237">
        <v>6687.1924256592738</v>
      </c>
      <c r="AN8" s="238">
        <v>0.92844589282071388</v>
      </c>
      <c r="AO8" s="241">
        <v>1</v>
      </c>
      <c r="AP8" s="238">
        <v>0.21500067561459849</v>
      </c>
      <c r="AQ8" s="226" t="s">
        <v>221</v>
      </c>
      <c r="AR8" s="236">
        <v>895.80519917676804</v>
      </c>
      <c r="AS8" s="236">
        <v>747.45026242760264</v>
      </c>
      <c r="AT8" s="236">
        <v>148.35493674916543</v>
      </c>
      <c r="AU8" s="238">
        <v>0.97971940771205268</v>
      </c>
      <c r="AV8" s="238">
        <v>0.16561071188859081</v>
      </c>
      <c r="AW8" s="240">
        <v>5.8043691132575896E-2</v>
      </c>
      <c r="AX8" s="226" t="s">
        <v>240</v>
      </c>
      <c r="AY8" s="238">
        <v>0.64870543017268723</v>
      </c>
      <c r="AZ8" s="239">
        <v>6.1896965459046379E-4</v>
      </c>
      <c r="BA8" s="238">
        <v>0.64808646051809671</v>
      </c>
      <c r="BB8" s="238">
        <v>0.90716194057797839</v>
      </c>
      <c r="BC8" s="238">
        <v>0.99904583864139118</v>
      </c>
      <c r="BD8" s="238">
        <v>0.25922426560262934</v>
      </c>
      <c r="BE8" s="226" t="s">
        <v>249</v>
      </c>
      <c r="BF8" s="239">
        <v>2.1482440704932904E-7</v>
      </c>
      <c r="BG8" s="239">
        <v>2.1482440704932904E-7</v>
      </c>
      <c r="BH8" s="247">
        <v>0</v>
      </c>
      <c r="BI8" s="241">
        <v>1.383498758565809</v>
      </c>
      <c r="BJ8" s="247">
        <v>0</v>
      </c>
      <c r="BK8" s="247">
        <v>0</v>
      </c>
      <c r="BL8" s="226" t="s">
        <v>226</v>
      </c>
      <c r="BM8" s="239">
        <v>3.8211032557943182E-5</v>
      </c>
      <c r="BN8" s="239">
        <v>3.8211032557943182E-5</v>
      </c>
      <c r="BO8" s="247">
        <v>0</v>
      </c>
      <c r="BP8" s="238">
        <v>0.98651711691040289</v>
      </c>
      <c r="BQ8" s="247">
        <v>0</v>
      </c>
      <c r="BR8" s="247">
        <v>0</v>
      </c>
    </row>
    <row r="9" spans="1:70" x14ac:dyDescent="0.25">
      <c r="A9" s="226" t="s">
        <v>223</v>
      </c>
      <c r="B9" s="246">
        <v>53.939155612826916</v>
      </c>
      <c r="C9" s="246">
        <v>25.184213880348029</v>
      </c>
      <c r="D9" s="246">
        <v>28.754941732478891</v>
      </c>
      <c r="E9" s="238">
        <v>0.99999338317907571</v>
      </c>
      <c r="F9" s="238">
        <v>0.5330995898208104</v>
      </c>
      <c r="G9" s="240">
        <v>1.0074017560774794E-2</v>
      </c>
      <c r="H9" s="226" t="s">
        <v>263</v>
      </c>
      <c r="I9" s="241">
        <v>2.6319256774619428</v>
      </c>
      <c r="J9" s="247">
        <v>0</v>
      </c>
      <c r="K9" s="241">
        <v>2.6319256774619428</v>
      </c>
      <c r="L9" s="238">
        <v>0.88235538862789986</v>
      </c>
      <c r="M9" s="241">
        <v>1</v>
      </c>
      <c r="N9" s="238">
        <v>0.11270502934145317</v>
      </c>
      <c r="O9" s="226" t="s">
        <v>622</v>
      </c>
      <c r="P9" s="238">
        <v>0.27578921347597946</v>
      </c>
      <c r="Q9" s="247">
        <v>0</v>
      </c>
      <c r="R9" s="238">
        <v>0.27578921347597946</v>
      </c>
      <c r="S9" s="238">
        <v>0.93172897841790514</v>
      </c>
      <c r="T9" s="241">
        <v>1</v>
      </c>
      <c r="U9" s="240">
        <v>6.5076672741115948E-2</v>
      </c>
      <c r="V9" s="226" t="s">
        <v>234</v>
      </c>
      <c r="W9" s="239">
        <v>4.3482800470084183E-7</v>
      </c>
      <c r="X9" s="239">
        <v>4.3482800470084183E-7</v>
      </c>
      <c r="Y9" s="247">
        <v>0</v>
      </c>
      <c r="Z9" s="238">
        <v>0.88064051377564023</v>
      </c>
      <c r="AA9" s="247">
        <v>0</v>
      </c>
      <c r="AB9" s="247">
        <v>0</v>
      </c>
      <c r="AC9" s="226" t="s">
        <v>246</v>
      </c>
      <c r="AD9" s="241">
        <v>8.3208892356791502</v>
      </c>
      <c r="AE9" s="241">
        <v>3.5052420300051623</v>
      </c>
      <c r="AF9" s="241">
        <v>4.8156472056739874</v>
      </c>
      <c r="AG9" s="238">
        <v>0.97822311264668782</v>
      </c>
      <c r="AH9" s="238">
        <v>0.57874189516007113</v>
      </c>
      <c r="AI9" s="240">
        <v>1.6659108660498891E-2</v>
      </c>
      <c r="AJ9" s="226" t="s">
        <v>222</v>
      </c>
      <c r="AK9" s="237">
        <v>1490.2746337518497</v>
      </c>
      <c r="AL9" s="237">
        <v>1490.2746337518497</v>
      </c>
      <c r="AM9" s="247">
        <v>0</v>
      </c>
      <c r="AN9" s="238">
        <v>0.97635988014348152</v>
      </c>
      <c r="AO9" s="247">
        <v>0</v>
      </c>
      <c r="AP9" s="247">
        <v>0</v>
      </c>
      <c r="AQ9" s="226" t="s">
        <v>237</v>
      </c>
      <c r="AR9" s="246">
        <v>51.835538495336095</v>
      </c>
      <c r="AS9" s="246">
        <v>51.835538495336095</v>
      </c>
      <c r="AT9" s="247">
        <v>0</v>
      </c>
      <c r="AU9" s="241">
        <v>1</v>
      </c>
      <c r="AV9" s="247">
        <v>0</v>
      </c>
      <c r="AW9" s="247">
        <v>0</v>
      </c>
      <c r="AX9" s="226" t="s">
        <v>219</v>
      </c>
      <c r="AY9" s="240">
        <v>7.5915396102755009E-2</v>
      </c>
      <c r="AZ9" s="240">
        <v>3.8892326956506122E-2</v>
      </c>
      <c r="BA9" s="240">
        <v>3.7023069146248887E-2</v>
      </c>
      <c r="BB9" s="238">
        <v>0.9375268903208529</v>
      </c>
      <c r="BC9" s="238">
        <v>0.48768854602479378</v>
      </c>
      <c r="BD9" s="240">
        <v>1.4808638190218364E-2</v>
      </c>
      <c r="BE9" s="242" t="s">
        <v>257</v>
      </c>
      <c r="BF9" s="245">
        <v>1.0942733647477731E-7</v>
      </c>
      <c r="BG9" s="245">
        <v>1.0942733647477731E-7</v>
      </c>
      <c r="BH9" s="243">
        <v>0</v>
      </c>
      <c r="BI9" s="249">
        <v>1.3944462687495571</v>
      </c>
      <c r="BJ9" s="243">
        <v>0</v>
      </c>
      <c r="BK9" s="243">
        <v>0</v>
      </c>
      <c r="BL9" s="226" t="s">
        <v>244</v>
      </c>
      <c r="BM9" s="239">
        <v>3.533826927788522E-5</v>
      </c>
      <c r="BN9" s="239">
        <v>3.533826927788522E-5</v>
      </c>
      <c r="BO9" s="247">
        <v>0</v>
      </c>
      <c r="BP9" s="241">
        <v>1.0198246335168875</v>
      </c>
      <c r="BQ9" s="247">
        <v>0</v>
      </c>
      <c r="BR9" s="247">
        <v>0</v>
      </c>
    </row>
    <row r="10" spans="1:70" x14ac:dyDescent="0.25">
      <c r="A10" s="242" t="s">
        <v>239</v>
      </c>
      <c r="B10" s="248">
        <v>1.5359687228944333E-2</v>
      </c>
      <c r="C10" s="248">
        <v>1.5359687228944333E-2</v>
      </c>
      <c r="D10" s="243">
        <v>0</v>
      </c>
      <c r="E10" s="244">
        <v>0.99999876429792156</v>
      </c>
      <c r="F10" s="243">
        <v>0</v>
      </c>
      <c r="G10" s="243">
        <v>0</v>
      </c>
      <c r="H10" s="226" t="s">
        <v>232</v>
      </c>
      <c r="I10" s="241">
        <v>1.7471197744639846</v>
      </c>
      <c r="J10" s="240">
        <v>1.912124678726335E-2</v>
      </c>
      <c r="K10" s="241">
        <v>1.7279985276767211</v>
      </c>
      <c r="L10" s="238">
        <v>0.95717102158068257</v>
      </c>
      <c r="M10" s="238">
        <v>0.9890555604333825</v>
      </c>
      <c r="N10" s="240">
        <v>7.3996817779292637E-2</v>
      </c>
      <c r="O10" s="226" t="s">
        <v>232</v>
      </c>
      <c r="P10" s="238">
        <v>0.11021723683586626</v>
      </c>
      <c r="Q10" s="239">
        <v>1.2062658877496986E-3</v>
      </c>
      <c r="R10" s="238">
        <v>0.10901097094811656</v>
      </c>
      <c r="S10" s="238">
        <v>0.95773641707584389</v>
      </c>
      <c r="T10" s="238">
        <v>0.9890555604333825</v>
      </c>
      <c r="U10" s="240">
        <v>2.5722801817264527E-2</v>
      </c>
      <c r="V10" s="226" t="s">
        <v>239</v>
      </c>
      <c r="W10" s="239">
        <v>4.243007521807827E-7</v>
      </c>
      <c r="X10" s="239">
        <v>4.243007521807827E-7</v>
      </c>
      <c r="Y10" s="247">
        <v>0</v>
      </c>
      <c r="Z10" s="238">
        <v>0.93017284992909122</v>
      </c>
      <c r="AA10" s="247">
        <v>0</v>
      </c>
      <c r="AB10" s="247">
        <v>0</v>
      </c>
      <c r="AC10" s="226" t="s">
        <v>252</v>
      </c>
      <c r="AD10" s="241">
        <v>4.9502013632021118</v>
      </c>
      <c r="AE10" s="238">
        <v>0.27982543115634168</v>
      </c>
      <c r="AF10" s="241">
        <v>4.6703759320457703</v>
      </c>
      <c r="AG10" s="238">
        <v>0.99534769401215184</v>
      </c>
      <c r="AH10" s="238">
        <v>0.94347190939818004</v>
      </c>
      <c r="AI10" s="240">
        <v>1.6156561478518849E-2</v>
      </c>
      <c r="AJ10" s="226" t="s">
        <v>267</v>
      </c>
      <c r="AK10" s="237">
        <v>1067.7884440672283</v>
      </c>
      <c r="AL10" s="237">
        <v>1067.7884440672283</v>
      </c>
      <c r="AM10" s="247">
        <v>0</v>
      </c>
      <c r="AN10" s="241">
        <v>1.0106904664754999</v>
      </c>
      <c r="AO10" s="247">
        <v>0</v>
      </c>
      <c r="AP10" s="247">
        <v>0</v>
      </c>
      <c r="AQ10" s="242" t="s">
        <v>242</v>
      </c>
      <c r="AR10" s="243">
        <v>0</v>
      </c>
      <c r="AS10" s="243">
        <v>0</v>
      </c>
      <c r="AT10" s="243">
        <v>0</v>
      </c>
      <c r="AU10" s="249">
        <v>1</v>
      </c>
      <c r="AV10" s="243">
        <v>0</v>
      </c>
      <c r="AW10" s="243">
        <v>0</v>
      </c>
      <c r="AX10" s="226" t="s">
        <v>228</v>
      </c>
      <c r="AY10" s="240">
        <v>6.815713153842369E-2</v>
      </c>
      <c r="AZ10" s="240">
        <v>6.815713153842369E-2</v>
      </c>
      <c r="BA10" s="247">
        <v>0</v>
      </c>
      <c r="BB10" s="238">
        <v>0.96478865776235356</v>
      </c>
      <c r="BC10" s="247">
        <v>0</v>
      </c>
      <c r="BD10" s="247">
        <v>0</v>
      </c>
      <c r="BE10" s="242" t="s">
        <v>244</v>
      </c>
      <c r="BF10" s="245">
        <v>1.0073681740073531E-7</v>
      </c>
      <c r="BG10" s="245">
        <v>1.0073681740073531E-7</v>
      </c>
      <c r="BH10" s="243">
        <v>0</v>
      </c>
      <c r="BI10" s="249">
        <v>1.4045243476821199</v>
      </c>
      <c r="BJ10" s="243">
        <v>0</v>
      </c>
      <c r="BK10" s="243">
        <v>0</v>
      </c>
      <c r="BL10" s="226" t="s">
        <v>257</v>
      </c>
      <c r="BM10" s="239">
        <v>1.2953349748558964E-5</v>
      </c>
      <c r="BN10" s="239">
        <v>1.2953349748558964E-5</v>
      </c>
      <c r="BO10" s="247">
        <v>0</v>
      </c>
      <c r="BP10" s="241">
        <v>1.0320336047165533</v>
      </c>
      <c r="BQ10" s="247">
        <v>0</v>
      </c>
      <c r="BR10" s="247">
        <v>0</v>
      </c>
    </row>
    <row r="11" spans="1:70" ht="25" x14ac:dyDescent="0.25">
      <c r="A11" s="242" t="s">
        <v>245</v>
      </c>
      <c r="B11" s="245">
        <v>9.469668357627853E-4</v>
      </c>
      <c r="C11" s="245">
        <v>9.469668357627853E-4</v>
      </c>
      <c r="D11" s="243">
        <v>0</v>
      </c>
      <c r="E11" s="244">
        <v>0.99999909605865411</v>
      </c>
      <c r="F11" s="243">
        <v>0</v>
      </c>
      <c r="G11" s="243">
        <v>0</v>
      </c>
      <c r="H11" s="226" t="s">
        <v>216</v>
      </c>
      <c r="I11" s="238">
        <v>0.38810102027625093</v>
      </c>
      <c r="J11" s="238">
        <v>-0.68777729013993394</v>
      </c>
      <c r="K11" s="241">
        <v>1.0758783104161849</v>
      </c>
      <c r="L11" s="238">
        <v>0.97379038786911964</v>
      </c>
      <c r="M11" s="241">
        <v>2.7721604793782118</v>
      </c>
      <c r="N11" s="240">
        <v>4.6071550417115657E-2</v>
      </c>
      <c r="O11" s="226" t="s">
        <v>871</v>
      </c>
      <c r="P11" s="240">
        <v>9.7661864626436598E-2</v>
      </c>
      <c r="Q11" s="247">
        <v>0</v>
      </c>
      <c r="R11" s="240">
        <v>9.7661864626436598E-2</v>
      </c>
      <c r="S11" s="238">
        <v>0.98078122409885438</v>
      </c>
      <c r="T11" s="241">
        <v>1</v>
      </c>
      <c r="U11" s="240">
        <v>2.3044807023010459E-2</v>
      </c>
      <c r="V11" s="226" t="s">
        <v>247</v>
      </c>
      <c r="W11" s="239">
        <v>3.3612066865228256E-7</v>
      </c>
      <c r="X11" s="239">
        <v>3.3612066865228256E-7</v>
      </c>
      <c r="Y11" s="247">
        <v>0</v>
      </c>
      <c r="Z11" s="238">
        <v>0.96941115403823408</v>
      </c>
      <c r="AA11" s="247">
        <v>0</v>
      </c>
      <c r="AB11" s="247">
        <v>0</v>
      </c>
      <c r="AC11" s="242" t="s">
        <v>225</v>
      </c>
      <c r="AD11" s="244">
        <v>0.80473078424650857</v>
      </c>
      <c r="AE11" s="243">
        <v>0</v>
      </c>
      <c r="AF11" s="244">
        <v>0.80473078424650857</v>
      </c>
      <c r="AG11" s="244">
        <v>0.99813155607775639</v>
      </c>
      <c r="AH11" s="249">
        <v>1</v>
      </c>
      <c r="AI11" s="245">
        <v>2.7838620656046977E-3</v>
      </c>
      <c r="AJ11" s="242" t="s">
        <v>311</v>
      </c>
      <c r="AK11" s="258">
        <v>137.4705103728416</v>
      </c>
      <c r="AL11" s="243">
        <v>0</v>
      </c>
      <c r="AM11" s="258">
        <v>137.4705103728416</v>
      </c>
      <c r="AN11" s="249">
        <v>1.0151102963122838</v>
      </c>
      <c r="AO11" s="249">
        <v>1</v>
      </c>
      <c r="AP11" s="245">
        <v>4.4198298367839678E-3</v>
      </c>
      <c r="AQ11" s="242" t="s">
        <v>248</v>
      </c>
      <c r="AR11" s="243">
        <v>0</v>
      </c>
      <c r="AS11" s="243">
        <v>0</v>
      </c>
      <c r="AT11" s="243">
        <v>0</v>
      </c>
      <c r="AU11" s="249">
        <v>1</v>
      </c>
      <c r="AV11" s="243">
        <v>0</v>
      </c>
      <c r="AW11" s="243">
        <v>0</v>
      </c>
      <c r="AX11" s="226" t="s">
        <v>232</v>
      </c>
      <c r="AY11" s="240">
        <v>6.1954601931346998E-2</v>
      </c>
      <c r="AZ11" s="239">
        <v>6.7805839671146667E-4</v>
      </c>
      <c r="BA11" s="240">
        <v>6.1276543534635526E-2</v>
      </c>
      <c r="BB11" s="238">
        <v>0.9895695121155178</v>
      </c>
      <c r="BC11" s="238">
        <v>0.9890555604333825</v>
      </c>
      <c r="BD11" s="240">
        <v>2.4509641790286862E-2</v>
      </c>
      <c r="BE11" s="242" t="s">
        <v>247</v>
      </c>
      <c r="BF11" s="245">
        <v>2.1488654703807367E-11</v>
      </c>
      <c r="BG11" s="245">
        <v>2.1488654703807367E-11</v>
      </c>
      <c r="BH11" s="243">
        <v>0</v>
      </c>
      <c r="BI11" s="249">
        <v>1.4045264974855767</v>
      </c>
      <c r="BJ11" s="243">
        <v>0</v>
      </c>
      <c r="BK11" s="243">
        <v>0</v>
      </c>
      <c r="BL11" s="242" t="s">
        <v>249</v>
      </c>
      <c r="BM11" s="245">
        <v>5.4397307168778821E-8</v>
      </c>
      <c r="BN11" s="245">
        <v>5.4397307168778821E-8</v>
      </c>
      <c r="BO11" s="243">
        <v>0</v>
      </c>
      <c r="BP11" s="249">
        <v>1.0320848760223895</v>
      </c>
      <c r="BQ11" s="243">
        <v>0</v>
      </c>
      <c r="BR11" s="243">
        <v>0</v>
      </c>
    </row>
    <row r="12" spans="1:70" x14ac:dyDescent="0.25">
      <c r="A12" s="242" t="s">
        <v>247</v>
      </c>
      <c r="B12" s="245">
        <v>6.4461498097698026E-4</v>
      </c>
      <c r="C12" s="245">
        <v>6.4461498097698026E-4</v>
      </c>
      <c r="D12" s="243">
        <v>0</v>
      </c>
      <c r="E12" s="244">
        <v>0.9999993218933193</v>
      </c>
      <c r="F12" s="243">
        <v>0</v>
      </c>
      <c r="G12" s="243">
        <v>0</v>
      </c>
      <c r="H12" s="226" t="s">
        <v>246</v>
      </c>
      <c r="I12" s="238">
        <v>0.35909892735393928</v>
      </c>
      <c r="J12" s="238">
        <v>0.15127333358717171</v>
      </c>
      <c r="K12" s="238">
        <v>0.20782559376676754</v>
      </c>
      <c r="L12" s="238">
        <v>0.98916781873294979</v>
      </c>
      <c r="M12" s="238">
        <v>0.57874189516007113</v>
      </c>
      <c r="N12" s="239">
        <v>8.899563480825972E-3</v>
      </c>
      <c r="O12" s="242" t="s">
        <v>246</v>
      </c>
      <c r="P12" s="248">
        <v>2.3015891998068371E-2</v>
      </c>
      <c r="Q12" s="245">
        <v>9.6956310443067628E-3</v>
      </c>
      <c r="R12" s="248">
        <v>1.3320260953761605E-2</v>
      </c>
      <c r="S12" s="244">
        <v>0.98621217497806135</v>
      </c>
      <c r="T12" s="244">
        <v>0.57874189516007113</v>
      </c>
      <c r="U12" s="245">
        <v>3.143118804353486E-3</v>
      </c>
      <c r="V12" s="226" t="s">
        <v>245</v>
      </c>
      <c r="W12" s="239">
        <v>1.5448072361546252E-7</v>
      </c>
      <c r="X12" s="239">
        <v>1.5448072361546252E-7</v>
      </c>
      <c r="Y12" s="247">
        <v>0</v>
      </c>
      <c r="Z12" s="238">
        <v>0.98744503941793582</v>
      </c>
      <c r="AA12" s="247">
        <v>0</v>
      </c>
      <c r="AB12" s="247">
        <v>0</v>
      </c>
      <c r="AC12" s="242" t="s">
        <v>249</v>
      </c>
      <c r="AD12" s="244">
        <v>0.52126815689202832</v>
      </c>
      <c r="AE12" s="244">
        <v>0.52126815689202832</v>
      </c>
      <c r="AF12" s="243">
        <v>0</v>
      </c>
      <c r="AG12" s="244">
        <v>0.99993481584659716</v>
      </c>
      <c r="AH12" s="243">
        <v>0</v>
      </c>
      <c r="AI12" s="243">
        <v>0</v>
      </c>
      <c r="AJ12" s="242" t="s">
        <v>244</v>
      </c>
      <c r="AK12" s="258">
        <v>110.49346615879936</v>
      </c>
      <c r="AL12" s="258">
        <v>110.49346615879936</v>
      </c>
      <c r="AM12" s="243">
        <v>0</v>
      </c>
      <c r="AN12" s="249">
        <v>1.018662784167125</v>
      </c>
      <c r="AO12" s="243">
        <v>0</v>
      </c>
      <c r="AP12" s="243">
        <v>0</v>
      </c>
      <c r="AQ12" s="242" t="s">
        <v>255</v>
      </c>
      <c r="AR12" s="243">
        <v>0</v>
      </c>
      <c r="AS12" s="243">
        <v>0</v>
      </c>
      <c r="AT12" s="243">
        <v>0</v>
      </c>
      <c r="AU12" s="249">
        <v>1</v>
      </c>
      <c r="AV12" s="243">
        <v>0</v>
      </c>
      <c r="AW12" s="243">
        <v>0</v>
      </c>
      <c r="AX12" s="226" t="s">
        <v>216</v>
      </c>
      <c r="AY12" s="240">
        <v>2.3717284572437554E-2</v>
      </c>
      <c r="AZ12" s="240">
        <v>-4.2030834397440403E-2</v>
      </c>
      <c r="BA12" s="240">
        <v>6.574811896987795E-2</v>
      </c>
      <c r="BB12" s="238">
        <v>0.99905604832623229</v>
      </c>
      <c r="BC12" s="241">
        <v>2.7721604793782113</v>
      </c>
      <c r="BD12" s="240">
        <v>2.6298200769532976E-2</v>
      </c>
      <c r="BE12" s="242" t="s">
        <v>242</v>
      </c>
      <c r="BF12" s="243">
        <v>0</v>
      </c>
      <c r="BG12" s="243">
        <v>0</v>
      </c>
      <c r="BH12" s="243">
        <v>0</v>
      </c>
      <c r="BI12" s="249">
        <v>1.4045264974855767</v>
      </c>
      <c r="BJ12" s="243">
        <v>0</v>
      </c>
      <c r="BK12" s="243">
        <v>0</v>
      </c>
      <c r="BL12" s="242" t="s">
        <v>218</v>
      </c>
      <c r="BM12" s="245">
        <v>1.1736287814201222E-9</v>
      </c>
      <c r="BN12" s="245">
        <v>1.1736287814201222E-9</v>
      </c>
      <c r="BO12" s="243">
        <v>0</v>
      </c>
      <c r="BP12" s="249">
        <v>1.0320859822072967</v>
      </c>
      <c r="BQ12" s="243">
        <v>0</v>
      </c>
      <c r="BR12" s="243">
        <v>0</v>
      </c>
    </row>
    <row r="13" spans="1:70" ht="25" x14ac:dyDescent="0.25">
      <c r="A13" s="242" t="s">
        <v>224</v>
      </c>
      <c r="B13" s="245">
        <v>5.487356873517846E-4</v>
      </c>
      <c r="C13" s="245">
        <v>5.487356873517846E-4</v>
      </c>
      <c r="D13" s="243">
        <v>0</v>
      </c>
      <c r="E13" s="244">
        <v>0.99999951413759525</v>
      </c>
      <c r="F13" s="243">
        <v>0</v>
      </c>
      <c r="G13" s="243">
        <v>0</v>
      </c>
      <c r="H13" s="226" t="s">
        <v>252</v>
      </c>
      <c r="I13" s="238">
        <v>0.20570331768886446</v>
      </c>
      <c r="J13" s="240">
        <v>1.1628015779411086E-2</v>
      </c>
      <c r="K13" s="238">
        <v>0.19407530190945338</v>
      </c>
      <c r="L13" s="238">
        <v>0.99797650153668105</v>
      </c>
      <c r="M13" s="238">
        <v>0.94347190939818004</v>
      </c>
      <c r="N13" s="239">
        <v>8.3107447841192349E-3</v>
      </c>
      <c r="O13" s="242" t="s">
        <v>252</v>
      </c>
      <c r="P13" s="248">
        <v>1.3015142772056868E-2</v>
      </c>
      <c r="Q13" s="245">
        <v>7.3572116981445292E-4</v>
      </c>
      <c r="R13" s="248">
        <v>1.2279421602242416E-2</v>
      </c>
      <c r="S13" s="244">
        <v>0.98928329649213675</v>
      </c>
      <c r="T13" s="244">
        <v>0.94347190939818004</v>
      </c>
      <c r="U13" s="245">
        <v>2.8975168788786558E-3</v>
      </c>
      <c r="V13" s="242" t="s">
        <v>259</v>
      </c>
      <c r="W13" s="245">
        <v>5.4384763677760289E-8</v>
      </c>
      <c r="X13" s="245">
        <v>5.4384763677760289E-8</v>
      </c>
      <c r="Y13" s="243">
        <v>0</v>
      </c>
      <c r="Z13" s="244">
        <v>0.99379384832828399</v>
      </c>
      <c r="AA13" s="243">
        <v>0</v>
      </c>
      <c r="AB13" s="243">
        <v>0</v>
      </c>
      <c r="AC13" s="242" t="s">
        <v>269</v>
      </c>
      <c r="AD13" s="248">
        <v>3.7175442813898084E-2</v>
      </c>
      <c r="AE13" s="248">
        <v>2.8512129423173407E-2</v>
      </c>
      <c r="AF13" s="245">
        <v>8.6633133907246737E-3</v>
      </c>
      <c r="AG13" s="249">
        <v>1.000063419482804</v>
      </c>
      <c r="AH13" s="244">
        <v>0.23303860653640643</v>
      </c>
      <c r="AI13" s="245">
        <v>2.9969612177152477E-5</v>
      </c>
      <c r="AJ13" s="242" t="s">
        <v>881</v>
      </c>
      <c r="AK13" s="259">
        <v>45.739362387505253</v>
      </c>
      <c r="AL13" s="243">
        <v>0</v>
      </c>
      <c r="AM13" s="259">
        <v>45.739362387505253</v>
      </c>
      <c r="AN13" s="249">
        <v>1.02013335555038</v>
      </c>
      <c r="AO13" s="249">
        <v>1</v>
      </c>
      <c r="AP13" s="245">
        <v>1.47057138325507E-3</v>
      </c>
      <c r="AQ13" s="242" t="s">
        <v>268</v>
      </c>
      <c r="AR13" s="243">
        <v>0</v>
      </c>
      <c r="AS13" s="243">
        <v>0</v>
      </c>
      <c r="AT13" s="243">
        <v>0</v>
      </c>
      <c r="AU13" s="249">
        <v>1</v>
      </c>
      <c r="AV13" s="243">
        <v>0</v>
      </c>
      <c r="AW13" s="243">
        <v>0</v>
      </c>
      <c r="AX13" s="242" t="s">
        <v>252</v>
      </c>
      <c r="AY13" s="245">
        <v>2.1223358174247914E-3</v>
      </c>
      <c r="AZ13" s="245">
        <v>1.1997159137487625E-4</v>
      </c>
      <c r="BA13" s="245">
        <v>2.0023642260499153E-3</v>
      </c>
      <c r="BB13" s="244">
        <v>0.999904948862118</v>
      </c>
      <c r="BC13" s="244">
        <v>0.94347190939818004</v>
      </c>
      <c r="BD13" s="245">
        <v>8.00913809481247E-4</v>
      </c>
      <c r="BE13" s="242" t="s">
        <v>248</v>
      </c>
      <c r="BF13" s="243">
        <v>0</v>
      </c>
      <c r="BG13" s="243">
        <v>0</v>
      </c>
      <c r="BH13" s="243">
        <v>0</v>
      </c>
      <c r="BI13" s="249">
        <v>1.4045264974855767</v>
      </c>
      <c r="BJ13" s="243">
        <v>0</v>
      </c>
      <c r="BK13" s="243">
        <v>0</v>
      </c>
      <c r="BL13" s="242" t="s">
        <v>247</v>
      </c>
      <c r="BM13" s="245">
        <v>7.1288726415717926E-11</v>
      </c>
      <c r="BN13" s="245">
        <v>7.1288726415717926E-11</v>
      </c>
      <c r="BO13" s="243">
        <v>0</v>
      </c>
      <c r="BP13" s="249">
        <v>1.0320860493993378</v>
      </c>
      <c r="BQ13" s="243">
        <v>0</v>
      </c>
      <c r="BR13" s="243">
        <v>0</v>
      </c>
    </row>
    <row r="14" spans="1:70" ht="25" x14ac:dyDescent="0.25">
      <c r="A14" s="242" t="s">
        <v>259</v>
      </c>
      <c r="B14" s="245">
        <v>5.4384763677760284E-4</v>
      </c>
      <c r="C14" s="245">
        <v>5.4384763677760284E-4</v>
      </c>
      <c r="D14" s="243">
        <v>0</v>
      </c>
      <c r="E14" s="244">
        <v>0.99999970466938959</v>
      </c>
      <c r="F14" s="243">
        <v>0</v>
      </c>
      <c r="G14" s="243">
        <v>0</v>
      </c>
      <c r="H14" s="242" t="s">
        <v>882</v>
      </c>
      <c r="I14" s="248">
        <v>4.7232438656616214E-2</v>
      </c>
      <c r="J14" s="243">
        <v>0</v>
      </c>
      <c r="K14" s="248">
        <v>4.7232438656616214E-2</v>
      </c>
      <c r="L14" s="244">
        <v>0.9999991017302382</v>
      </c>
      <c r="M14" s="249">
        <v>1</v>
      </c>
      <c r="N14" s="245">
        <v>2.0226001935570582E-3</v>
      </c>
      <c r="O14" s="242" t="s">
        <v>288</v>
      </c>
      <c r="P14" s="248">
        <v>1.259092405330902E-2</v>
      </c>
      <c r="Q14" s="243">
        <v>0</v>
      </c>
      <c r="R14" s="248">
        <v>1.259092405330902E-2</v>
      </c>
      <c r="S14" s="244">
        <v>0.99225431712705647</v>
      </c>
      <c r="T14" s="249">
        <v>1</v>
      </c>
      <c r="U14" s="245">
        <v>2.9710206349197982E-3</v>
      </c>
      <c r="V14" s="242" t="s">
        <v>265</v>
      </c>
      <c r="W14" s="245">
        <v>5.3162742300287786E-8</v>
      </c>
      <c r="X14" s="245">
        <v>5.3162742300287786E-8</v>
      </c>
      <c r="Y14" s="243">
        <v>0</v>
      </c>
      <c r="Z14" s="249">
        <v>1</v>
      </c>
      <c r="AA14" s="243">
        <v>0</v>
      </c>
      <c r="AB14" s="243">
        <v>0</v>
      </c>
      <c r="AC14" s="242" t="s">
        <v>223</v>
      </c>
      <c r="AD14" s="248">
        <v>3.1024695864280385E-2</v>
      </c>
      <c r="AE14" s="248">
        <v>1.4485443224717122E-2</v>
      </c>
      <c r="AF14" s="248">
        <v>1.6539252639563264E-2</v>
      </c>
      <c r="AG14" s="249">
        <v>1.0001707454054656</v>
      </c>
      <c r="AH14" s="244">
        <v>0.53309958982081029</v>
      </c>
      <c r="AI14" s="245">
        <v>5.7215405348067869E-5</v>
      </c>
      <c r="AJ14" s="242" t="s">
        <v>257</v>
      </c>
      <c r="AK14" s="259">
        <v>20.126285872288424</v>
      </c>
      <c r="AL14" s="259">
        <v>20.126285872288424</v>
      </c>
      <c r="AM14" s="243">
        <v>0</v>
      </c>
      <c r="AN14" s="249">
        <v>1.0207804380305479</v>
      </c>
      <c r="AO14" s="243">
        <v>0</v>
      </c>
      <c r="AP14" s="243">
        <v>0</v>
      </c>
      <c r="AQ14" s="242" t="s">
        <v>276</v>
      </c>
      <c r="AR14" s="243">
        <v>0</v>
      </c>
      <c r="AS14" s="243">
        <v>0</v>
      </c>
      <c r="AT14" s="243">
        <v>0</v>
      </c>
      <c r="AU14" s="249">
        <v>1</v>
      </c>
      <c r="AV14" s="243">
        <v>0</v>
      </c>
      <c r="AW14" s="243">
        <v>0</v>
      </c>
      <c r="AX14" s="242" t="s">
        <v>269</v>
      </c>
      <c r="AY14" s="245">
        <v>2.3763730364871776E-4</v>
      </c>
      <c r="AZ14" s="245">
        <v>1.8225863754535166E-4</v>
      </c>
      <c r="BA14" s="245">
        <v>5.5378666103366086E-5</v>
      </c>
      <c r="BB14" s="249">
        <v>1</v>
      </c>
      <c r="BC14" s="244">
        <v>0.23303860653640646</v>
      </c>
      <c r="BD14" s="245">
        <v>2.2150584721708508E-5</v>
      </c>
      <c r="BE14" s="242" t="s">
        <v>255</v>
      </c>
      <c r="BF14" s="243">
        <v>0</v>
      </c>
      <c r="BG14" s="243">
        <v>0</v>
      </c>
      <c r="BH14" s="243">
        <v>0</v>
      </c>
      <c r="BI14" s="249">
        <v>1.4045264974855767</v>
      </c>
      <c r="BJ14" s="243">
        <v>0</v>
      </c>
      <c r="BK14" s="243">
        <v>0</v>
      </c>
      <c r="BL14" s="242" t="s">
        <v>224</v>
      </c>
      <c r="BM14" s="245">
        <v>2.3141436223602754E-11</v>
      </c>
      <c r="BN14" s="245">
        <v>2.3141436223602754E-11</v>
      </c>
      <c r="BO14" s="243">
        <v>0</v>
      </c>
      <c r="BP14" s="249">
        <v>1.0320860712109259</v>
      </c>
      <c r="BQ14" s="243">
        <v>0</v>
      </c>
      <c r="BR14" s="243">
        <v>0</v>
      </c>
    </row>
    <row r="15" spans="1:70" ht="25" x14ac:dyDescent="0.25">
      <c r="A15" s="242" t="s">
        <v>234</v>
      </c>
      <c r="B15" s="245">
        <v>5.2904073905269094E-4</v>
      </c>
      <c r="C15" s="245">
        <v>5.2904073905269094E-4</v>
      </c>
      <c r="D15" s="243">
        <v>0</v>
      </c>
      <c r="E15" s="244">
        <v>0.99999989001372946</v>
      </c>
      <c r="F15" s="243">
        <v>0</v>
      </c>
      <c r="G15" s="243">
        <v>0</v>
      </c>
      <c r="H15" s="242" t="s">
        <v>272</v>
      </c>
      <c r="I15" s="245">
        <v>1.3676313893047382E-5</v>
      </c>
      <c r="J15" s="243">
        <v>0</v>
      </c>
      <c r="K15" s="245">
        <v>1.3676313893047382E-5</v>
      </c>
      <c r="L15" s="244">
        <v>0.99999968738103062</v>
      </c>
      <c r="M15" s="249">
        <v>1</v>
      </c>
      <c r="N15" s="245">
        <v>5.8565079242102458E-7</v>
      </c>
      <c r="O15" s="242" t="s">
        <v>217</v>
      </c>
      <c r="P15" s="245">
        <v>8.0756374568088599E-3</v>
      </c>
      <c r="Q15" s="245">
        <v>7.4870570327919531E-4</v>
      </c>
      <c r="R15" s="245">
        <v>7.3269317535296641E-3</v>
      </c>
      <c r="S15" s="244">
        <v>0.99415988699807845</v>
      </c>
      <c r="T15" s="244">
        <v>0.9072883463028748</v>
      </c>
      <c r="U15" s="245">
        <v>1.7289013370440243E-3</v>
      </c>
      <c r="V15" s="242" t="s">
        <v>242</v>
      </c>
      <c r="W15" s="243">
        <v>0</v>
      </c>
      <c r="X15" s="243">
        <v>0</v>
      </c>
      <c r="Y15" s="243">
        <v>0</v>
      </c>
      <c r="Z15" s="249">
        <v>1</v>
      </c>
      <c r="AA15" s="243">
        <v>0</v>
      </c>
      <c r="AB15" s="243">
        <v>0</v>
      </c>
      <c r="AC15" s="242" t="s">
        <v>312</v>
      </c>
      <c r="AD15" s="245">
        <v>6.5196798424774155E-3</v>
      </c>
      <c r="AE15" s="243">
        <v>0</v>
      </c>
      <c r="AF15" s="245">
        <v>6.5196798424774155E-3</v>
      </c>
      <c r="AG15" s="249">
        <v>1.0001932993946365</v>
      </c>
      <c r="AH15" s="249">
        <v>1</v>
      </c>
      <c r="AI15" s="245">
        <v>2.2553989170868769E-5</v>
      </c>
      <c r="AJ15" s="242" t="s">
        <v>337</v>
      </c>
      <c r="AK15" s="248">
        <v>5.3402949091539129E-2</v>
      </c>
      <c r="AL15" s="243">
        <v>0</v>
      </c>
      <c r="AM15" s="248">
        <v>5.3402949091539129E-2</v>
      </c>
      <c r="AN15" s="249">
        <v>1.0207821549947689</v>
      </c>
      <c r="AO15" s="249">
        <v>1</v>
      </c>
      <c r="AP15" s="245">
        <v>1.7169642211037426E-6</v>
      </c>
      <c r="AQ15" s="242" t="s">
        <v>280</v>
      </c>
      <c r="AR15" s="243">
        <v>0</v>
      </c>
      <c r="AS15" s="243">
        <v>0</v>
      </c>
      <c r="AT15" s="243">
        <v>0</v>
      </c>
      <c r="AU15" s="249">
        <v>1</v>
      </c>
      <c r="AV15" s="243">
        <v>0</v>
      </c>
      <c r="AW15" s="243">
        <v>0</v>
      </c>
      <c r="AX15" s="242" t="s">
        <v>242</v>
      </c>
      <c r="AY15" s="243">
        <v>0</v>
      </c>
      <c r="AZ15" s="243">
        <v>0</v>
      </c>
      <c r="BA15" s="243">
        <v>0</v>
      </c>
      <c r="BB15" s="249">
        <v>1</v>
      </c>
      <c r="BC15" s="243">
        <v>0</v>
      </c>
      <c r="BD15" s="243">
        <v>0</v>
      </c>
      <c r="BE15" s="242" t="s">
        <v>237</v>
      </c>
      <c r="BF15" s="243">
        <v>0</v>
      </c>
      <c r="BG15" s="243">
        <v>0</v>
      </c>
      <c r="BH15" s="243">
        <v>0</v>
      </c>
      <c r="BI15" s="249">
        <v>1.4045264974855767</v>
      </c>
      <c r="BJ15" s="243">
        <v>0</v>
      </c>
      <c r="BK15" s="243">
        <v>0</v>
      </c>
      <c r="BL15" s="242" t="s">
        <v>265</v>
      </c>
      <c r="BM15" s="245">
        <v>9.5169960622440935E-14</v>
      </c>
      <c r="BN15" s="245">
        <v>9.5169960622440935E-14</v>
      </c>
      <c r="BO15" s="243">
        <v>0</v>
      </c>
      <c r="BP15" s="249">
        <v>1.0320860713006268</v>
      </c>
      <c r="BQ15" s="243">
        <v>0</v>
      </c>
      <c r="BR15" s="243">
        <v>0</v>
      </c>
    </row>
    <row r="16" spans="1:70" ht="25" x14ac:dyDescent="0.25">
      <c r="A16" s="242" t="s">
        <v>265</v>
      </c>
      <c r="B16" s="245">
        <v>2.52523025926367E-4</v>
      </c>
      <c r="C16" s="245">
        <v>2.52523025926367E-4</v>
      </c>
      <c r="D16" s="243">
        <v>0</v>
      </c>
      <c r="E16" s="244">
        <v>0.99999997848274547</v>
      </c>
      <c r="F16" s="243">
        <v>0</v>
      </c>
      <c r="G16" s="243">
        <v>0</v>
      </c>
      <c r="H16" s="242" t="s">
        <v>251</v>
      </c>
      <c r="I16" s="245">
        <v>7.3003831109369941E-6</v>
      </c>
      <c r="J16" s="243">
        <v>0</v>
      </c>
      <c r="K16" s="245">
        <v>7.3003831109369941E-6</v>
      </c>
      <c r="L16" s="249">
        <v>1</v>
      </c>
      <c r="M16" s="249">
        <v>1</v>
      </c>
      <c r="N16" s="245">
        <v>3.126189693606576E-7</v>
      </c>
      <c r="O16" s="242" t="s">
        <v>277</v>
      </c>
      <c r="P16" s="245">
        <v>6.0130289419154624E-3</v>
      </c>
      <c r="Q16" s="243">
        <v>0</v>
      </c>
      <c r="R16" s="245">
        <v>6.0130289419154624E-3</v>
      </c>
      <c r="S16" s="244">
        <v>0.99557875292000464</v>
      </c>
      <c r="T16" s="249">
        <v>1</v>
      </c>
      <c r="U16" s="245">
        <v>1.4188659219261785E-3</v>
      </c>
      <c r="V16" s="242" t="s">
        <v>248</v>
      </c>
      <c r="W16" s="243">
        <v>0</v>
      </c>
      <c r="X16" s="243">
        <v>0</v>
      </c>
      <c r="Y16" s="243">
        <v>0</v>
      </c>
      <c r="Z16" s="249">
        <v>1</v>
      </c>
      <c r="AA16" s="243">
        <v>0</v>
      </c>
      <c r="AB16" s="243">
        <v>0</v>
      </c>
      <c r="AC16" s="242" t="s">
        <v>315</v>
      </c>
      <c r="AD16" s="245">
        <v>4.5779033700193376E-3</v>
      </c>
      <c r="AE16" s="243">
        <v>0</v>
      </c>
      <c r="AF16" s="245">
        <v>4.5779033700193376E-3</v>
      </c>
      <c r="AG16" s="249">
        <v>1.0002091360592471</v>
      </c>
      <c r="AH16" s="249">
        <v>1</v>
      </c>
      <c r="AI16" s="245">
        <v>1.5836664610430592E-5</v>
      </c>
      <c r="AJ16" s="242" t="s">
        <v>249</v>
      </c>
      <c r="AK16" s="248">
        <v>4.6287118779289295E-2</v>
      </c>
      <c r="AL16" s="248">
        <v>4.6287118779289295E-2</v>
      </c>
      <c r="AM16" s="243">
        <v>0</v>
      </c>
      <c r="AN16" s="249">
        <v>1.0207836431771296</v>
      </c>
      <c r="AO16" s="243">
        <v>0</v>
      </c>
      <c r="AP16" s="243">
        <v>0</v>
      </c>
      <c r="AQ16" s="242" t="s">
        <v>285</v>
      </c>
      <c r="AR16" s="243">
        <v>0</v>
      </c>
      <c r="AS16" s="243">
        <v>0</v>
      </c>
      <c r="AT16" s="243">
        <v>0</v>
      </c>
      <c r="AU16" s="249">
        <v>1</v>
      </c>
      <c r="AV16" s="243">
        <v>0</v>
      </c>
      <c r="AW16" s="243">
        <v>0</v>
      </c>
      <c r="AX16" s="242" t="s">
        <v>248</v>
      </c>
      <c r="AY16" s="243">
        <v>0</v>
      </c>
      <c r="AZ16" s="243">
        <v>0</v>
      </c>
      <c r="BA16" s="243">
        <v>0</v>
      </c>
      <c r="BB16" s="249">
        <v>1</v>
      </c>
      <c r="BC16" s="243">
        <v>0</v>
      </c>
      <c r="BD16" s="243">
        <v>0</v>
      </c>
      <c r="BE16" s="242" t="s">
        <v>268</v>
      </c>
      <c r="BF16" s="243">
        <v>0</v>
      </c>
      <c r="BG16" s="243">
        <v>0</v>
      </c>
      <c r="BH16" s="243">
        <v>0</v>
      </c>
      <c r="BI16" s="249">
        <v>1.4045264974855767</v>
      </c>
      <c r="BJ16" s="243">
        <v>0</v>
      </c>
      <c r="BK16" s="243">
        <v>0</v>
      </c>
      <c r="BL16" s="242" t="s">
        <v>239</v>
      </c>
      <c r="BM16" s="245">
        <v>7.7958018572265468E-14</v>
      </c>
      <c r="BN16" s="245">
        <v>7.7958018572265468E-14</v>
      </c>
      <c r="BO16" s="243">
        <v>0</v>
      </c>
      <c r="BP16" s="249">
        <v>1.0320860713741049</v>
      </c>
      <c r="BQ16" s="243">
        <v>0</v>
      </c>
      <c r="BR16" s="243">
        <v>0</v>
      </c>
    </row>
    <row r="17" spans="1:70" ht="25" x14ac:dyDescent="0.25">
      <c r="A17" s="242" t="s">
        <v>218</v>
      </c>
      <c r="B17" s="245">
        <v>6.1418138093528461E-5</v>
      </c>
      <c r="C17" s="245">
        <v>6.1418138093528461E-5</v>
      </c>
      <c r="D17" s="243">
        <v>0</v>
      </c>
      <c r="E17" s="249">
        <v>1</v>
      </c>
      <c r="F17" s="243">
        <v>0</v>
      </c>
      <c r="G17" s="243">
        <v>0</v>
      </c>
      <c r="H17" s="242" t="s">
        <v>242</v>
      </c>
      <c r="I17" s="243">
        <v>0</v>
      </c>
      <c r="J17" s="243">
        <v>0</v>
      </c>
      <c r="K17" s="243">
        <v>0</v>
      </c>
      <c r="L17" s="249">
        <v>1</v>
      </c>
      <c r="M17" s="243">
        <v>0</v>
      </c>
      <c r="N17" s="243">
        <v>0</v>
      </c>
      <c r="O17" s="242" t="s">
        <v>264</v>
      </c>
      <c r="P17" s="245">
        <v>5.8442485104469137E-3</v>
      </c>
      <c r="Q17" s="245">
        <v>5.8442485104469137E-3</v>
      </c>
      <c r="R17" s="243">
        <v>0</v>
      </c>
      <c r="S17" s="244">
        <v>0.9969577925239782</v>
      </c>
      <c r="T17" s="243">
        <v>0</v>
      </c>
      <c r="U17" s="243">
        <v>0</v>
      </c>
      <c r="V17" s="242" t="s">
        <v>255</v>
      </c>
      <c r="W17" s="243">
        <v>0</v>
      </c>
      <c r="X17" s="243">
        <v>0</v>
      </c>
      <c r="Y17" s="243">
        <v>0</v>
      </c>
      <c r="Z17" s="249">
        <v>1</v>
      </c>
      <c r="AA17" s="243">
        <v>0</v>
      </c>
      <c r="AB17" s="243">
        <v>0</v>
      </c>
      <c r="AC17" s="242" t="s">
        <v>224</v>
      </c>
      <c r="AD17" s="245">
        <v>1.6175364341304043E-6</v>
      </c>
      <c r="AE17" s="245">
        <v>1.6175364341304043E-6</v>
      </c>
      <c r="AF17" s="243">
        <v>0</v>
      </c>
      <c r="AG17" s="249">
        <v>1.0002091416549053</v>
      </c>
      <c r="AH17" s="243">
        <v>0</v>
      </c>
      <c r="AI17" s="243">
        <v>0</v>
      </c>
      <c r="AJ17" s="242" t="s">
        <v>218</v>
      </c>
      <c r="AK17" s="245">
        <v>1.4303090160040663E-4</v>
      </c>
      <c r="AL17" s="245">
        <v>1.4303090160040663E-4</v>
      </c>
      <c r="AM17" s="243">
        <v>0</v>
      </c>
      <c r="AN17" s="249">
        <v>1.0207836477757322</v>
      </c>
      <c r="AO17" s="243">
        <v>0</v>
      </c>
      <c r="AP17" s="243">
        <v>0</v>
      </c>
      <c r="AQ17" s="242" t="s">
        <v>289</v>
      </c>
      <c r="AR17" s="243">
        <v>0</v>
      </c>
      <c r="AS17" s="243">
        <v>0</v>
      </c>
      <c r="AT17" s="243">
        <v>0</v>
      </c>
      <c r="AU17" s="249">
        <v>1</v>
      </c>
      <c r="AV17" s="243">
        <v>0</v>
      </c>
      <c r="AW17" s="243">
        <v>0</v>
      </c>
      <c r="AX17" s="242" t="s">
        <v>255</v>
      </c>
      <c r="AY17" s="243">
        <v>0</v>
      </c>
      <c r="AZ17" s="243">
        <v>0</v>
      </c>
      <c r="BA17" s="243">
        <v>0</v>
      </c>
      <c r="BB17" s="249">
        <v>1</v>
      </c>
      <c r="BC17" s="243">
        <v>0</v>
      </c>
      <c r="BD17" s="243">
        <v>0</v>
      </c>
      <c r="BE17" s="242" t="s">
        <v>221</v>
      </c>
      <c r="BF17" s="243">
        <v>0</v>
      </c>
      <c r="BG17" s="243">
        <v>0</v>
      </c>
      <c r="BH17" s="243">
        <v>0</v>
      </c>
      <c r="BI17" s="249">
        <v>1.4045264974855767</v>
      </c>
      <c r="BJ17" s="243">
        <v>0</v>
      </c>
      <c r="BK17" s="243">
        <v>0</v>
      </c>
      <c r="BL17" s="242" t="s">
        <v>234</v>
      </c>
      <c r="BM17" s="245">
        <v>6.4249121395096407E-14</v>
      </c>
      <c r="BN17" s="245">
        <v>6.4249121395096407E-14</v>
      </c>
      <c r="BO17" s="243">
        <v>0</v>
      </c>
      <c r="BP17" s="249">
        <v>1.0320860714346618</v>
      </c>
      <c r="BQ17" s="243">
        <v>0</v>
      </c>
      <c r="BR17" s="243">
        <v>0</v>
      </c>
    </row>
    <row r="18" spans="1:70" ht="25" x14ac:dyDescent="0.25">
      <c r="A18" s="242" t="s">
        <v>242</v>
      </c>
      <c r="B18" s="243">
        <v>0</v>
      </c>
      <c r="C18" s="243">
        <v>0</v>
      </c>
      <c r="D18" s="243">
        <v>0</v>
      </c>
      <c r="E18" s="249">
        <v>1</v>
      </c>
      <c r="F18" s="243">
        <v>0</v>
      </c>
      <c r="G18" s="243">
        <v>0</v>
      </c>
      <c r="H18" s="242" t="s">
        <v>248</v>
      </c>
      <c r="I18" s="243">
        <v>0</v>
      </c>
      <c r="J18" s="243">
        <v>0</v>
      </c>
      <c r="K18" s="243">
        <v>0</v>
      </c>
      <c r="L18" s="249">
        <v>1</v>
      </c>
      <c r="M18" s="243">
        <v>0</v>
      </c>
      <c r="N18" s="243">
        <v>0</v>
      </c>
      <c r="O18" s="242" t="s">
        <v>273</v>
      </c>
      <c r="P18" s="245">
        <v>4.8338872522032967E-3</v>
      </c>
      <c r="Q18" s="245">
        <v>4.8338872522032967E-3</v>
      </c>
      <c r="R18" s="243">
        <v>0</v>
      </c>
      <c r="S18" s="244">
        <v>0.99809842197360121</v>
      </c>
      <c r="T18" s="243">
        <v>0</v>
      </c>
      <c r="U18" s="243">
        <v>0</v>
      </c>
      <c r="V18" s="242" t="s">
        <v>237</v>
      </c>
      <c r="W18" s="243">
        <v>0</v>
      </c>
      <c r="X18" s="243">
        <v>0</v>
      </c>
      <c r="Y18" s="243">
        <v>0</v>
      </c>
      <c r="Z18" s="249">
        <v>1</v>
      </c>
      <c r="AA18" s="243">
        <v>0</v>
      </c>
      <c r="AB18" s="243">
        <v>0</v>
      </c>
      <c r="AC18" s="242" t="s">
        <v>218</v>
      </c>
      <c r="AD18" s="245">
        <v>2.2989596500434516E-7</v>
      </c>
      <c r="AE18" s="245">
        <v>2.2989596500434516E-7</v>
      </c>
      <c r="AF18" s="243">
        <v>0</v>
      </c>
      <c r="AG18" s="249">
        <v>1.0002091424502007</v>
      </c>
      <c r="AH18" s="243">
        <v>0</v>
      </c>
      <c r="AI18" s="243">
        <v>0</v>
      </c>
      <c r="AJ18" s="242" t="s">
        <v>224</v>
      </c>
      <c r="AK18" s="245">
        <v>2.6660643012644371E-6</v>
      </c>
      <c r="AL18" s="245">
        <v>2.6660643012644371E-6</v>
      </c>
      <c r="AM18" s="243">
        <v>0</v>
      </c>
      <c r="AN18" s="249">
        <v>1.0207836478614492</v>
      </c>
      <c r="AO18" s="243">
        <v>0</v>
      </c>
      <c r="AP18" s="243">
        <v>0</v>
      </c>
      <c r="AQ18" s="242" t="s">
        <v>294</v>
      </c>
      <c r="AR18" s="243">
        <v>0</v>
      </c>
      <c r="AS18" s="243">
        <v>0</v>
      </c>
      <c r="AT18" s="243">
        <v>0</v>
      </c>
      <c r="AU18" s="249">
        <v>1</v>
      </c>
      <c r="AV18" s="243">
        <v>0</v>
      </c>
      <c r="AW18" s="243">
        <v>0</v>
      </c>
      <c r="AX18" s="242" t="s">
        <v>237</v>
      </c>
      <c r="AY18" s="243">
        <v>0</v>
      </c>
      <c r="AZ18" s="243">
        <v>0</v>
      </c>
      <c r="BA18" s="243">
        <v>0</v>
      </c>
      <c r="BB18" s="249">
        <v>1</v>
      </c>
      <c r="BC18" s="243">
        <v>0</v>
      </c>
      <c r="BD18" s="243">
        <v>0</v>
      </c>
      <c r="BE18" s="242" t="s">
        <v>227</v>
      </c>
      <c r="BF18" s="243">
        <v>0</v>
      </c>
      <c r="BG18" s="243">
        <v>0</v>
      </c>
      <c r="BH18" s="243">
        <v>0</v>
      </c>
      <c r="BI18" s="249">
        <v>1.4045264974855767</v>
      </c>
      <c r="BJ18" s="243">
        <v>0</v>
      </c>
      <c r="BK18" s="243">
        <v>0</v>
      </c>
      <c r="BL18" s="242" t="s">
        <v>245</v>
      </c>
      <c r="BM18" s="245">
        <v>6.3381724639446594E-14</v>
      </c>
      <c r="BN18" s="245">
        <v>6.3381724639446594E-14</v>
      </c>
      <c r="BO18" s="243">
        <v>0</v>
      </c>
      <c r="BP18" s="249">
        <v>1.0320860714944013</v>
      </c>
      <c r="BQ18" s="243">
        <v>0</v>
      </c>
      <c r="BR18" s="243">
        <v>0</v>
      </c>
    </row>
    <row r="19" spans="1:70" ht="25" x14ac:dyDescent="0.25">
      <c r="A19" s="242" t="s">
        <v>248</v>
      </c>
      <c r="B19" s="243">
        <v>0</v>
      </c>
      <c r="C19" s="243">
        <v>0</v>
      </c>
      <c r="D19" s="243">
        <v>0</v>
      </c>
      <c r="E19" s="249">
        <v>1</v>
      </c>
      <c r="F19" s="243">
        <v>0</v>
      </c>
      <c r="G19" s="243">
        <v>0</v>
      </c>
      <c r="H19" s="242" t="s">
        <v>255</v>
      </c>
      <c r="I19" s="243">
        <v>0</v>
      </c>
      <c r="J19" s="243">
        <v>0</v>
      </c>
      <c r="K19" s="243">
        <v>0</v>
      </c>
      <c r="L19" s="249">
        <v>1</v>
      </c>
      <c r="M19" s="243">
        <v>0</v>
      </c>
      <c r="N19" s="243">
        <v>0</v>
      </c>
      <c r="O19" s="242" t="s">
        <v>283</v>
      </c>
      <c r="P19" s="245">
        <v>3.1969390818664184E-3</v>
      </c>
      <c r="Q19" s="245">
        <v>3.1969390818664184E-3</v>
      </c>
      <c r="R19" s="243">
        <v>0</v>
      </c>
      <c r="S19" s="244">
        <v>0.9988527885268893</v>
      </c>
      <c r="T19" s="243">
        <v>0</v>
      </c>
      <c r="U19" s="243">
        <v>0</v>
      </c>
      <c r="V19" s="242" t="s">
        <v>268</v>
      </c>
      <c r="W19" s="243">
        <v>0</v>
      </c>
      <c r="X19" s="243">
        <v>0</v>
      </c>
      <c r="Y19" s="243">
        <v>0</v>
      </c>
      <c r="Z19" s="249">
        <v>1</v>
      </c>
      <c r="AA19" s="243">
        <v>0</v>
      </c>
      <c r="AB19" s="243">
        <v>0</v>
      </c>
      <c r="AC19" s="242" t="s">
        <v>234</v>
      </c>
      <c r="AD19" s="245">
        <v>1.7682076404832737E-8</v>
      </c>
      <c r="AE19" s="245">
        <v>1.7682076404832737E-8</v>
      </c>
      <c r="AF19" s="243">
        <v>0</v>
      </c>
      <c r="AG19" s="249">
        <v>1.0002091425113695</v>
      </c>
      <c r="AH19" s="243">
        <v>0</v>
      </c>
      <c r="AI19" s="243">
        <v>0</v>
      </c>
      <c r="AJ19" s="242" t="s">
        <v>234</v>
      </c>
      <c r="AK19" s="245">
        <v>7.4266150785311869E-7</v>
      </c>
      <c r="AL19" s="245">
        <v>7.4266150785311869E-7</v>
      </c>
      <c r="AM19" s="243">
        <v>0</v>
      </c>
      <c r="AN19" s="249">
        <v>1.0207836478853265</v>
      </c>
      <c r="AO19" s="243">
        <v>0</v>
      </c>
      <c r="AP19" s="243">
        <v>0</v>
      </c>
      <c r="AQ19" s="242" t="s">
        <v>297</v>
      </c>
      <c r="AR19" s="243">
        <v>0</v>
      </c>
      <c r="AS19" s="243">
        <v>0</v>
      </c>
      <c r="AT19" s="243">
        <v>0</v>
      </c>
      <c r="AU19" s="249">
        <v>1</v>
      </c>
      <c r="AV19" s="243">
        <v>0</v>
      </c>
      <c r="AW19" s="243">
        <v>0</v>
      </c>
      <c r="AX19" s="242" t="s">
        <v>268</v>
      </c>
      <c r="AY19" s="243">
        <v>0</v>
      </c>
      <c r="AZ19" s="243">
        <v>0</v>
      </c>
      <c r="BA19" s="243">
        <v>0</v>
      </c>
      <c r="BB19" s="249">
        <v>1</v>
      </c>
      <c r="BC19" s="243">
        <v>0</v>
      </c>
      <c r="BD19" s="243">
        <v>0</v>
      </c>
      <c r="BE19" s="242" t="s">
        <v>276</v>
      </c>
      <c r="BF19" s="243">
        <v>0</v>
      </c>
      <c r="BG19" s="243">
        <v>0</v>
      </c>
      <c r="BH19" s="243">
        <v>0</v>
      </c>
      <c r="BI19" s="249">
        <v>1.4045264974855767</v>
      </c>
      <c r="BJ19" s="243">
        <v>0</v>
      </c>
      <c r="BK19" s="243">
        <v>0</v>
      </c>
      <c r="BL19" s="242" t="s">
        <v>242</v>
      </c>
      <c r="BM19" s="243">
        <v>0</v>
      </c>
      <c r="BN19" s="243">
        <v>0</v>
      </c>
      <c r="BO19" s="243">
        <v>0</v>
      </c>
      <c r="BP19" s="249">
        <v>1.0320860714944013</v>
      </c>
      <c r="BQ19" s="243">
        <v>0</v>
      </c>
      <c r="BR19" s="243">
        <v>0</v>
      </c>
    </row>
    <row r="20" spans="1:70" ht="25" x14ac:dyDescent="0.25">
      <c r="A20" s="242" t="s">
        <v>255</v>
      </c>
      <c r="B20" s="243">
        <v>0</v>
      </c>
      <c r="C20" s="243">
        <v>0</v>
      </c>
      <c r="D20" s="243">
        <v>0</v>
      </c>
      <c r="E20" s="249">
        <v>1</v>
      </c>
      <c r="F20" s="243">
        <v>0</v>
      </c>
      <c r="G20" s="243">
        <v>0</v>
      </c>
      <c r="H20" s="242" t="s">
        <v>237</v>
      </c>
      <c r="I20" s="243">
        <v>0</v>
      </c>
      <c r="J20" s="243">
        <v>0</v>
      </c>
      <c r="K20" s="243">
        <v>0</v>
      </c>
      <c r="L20" s="249">
        <v>1</v>
      </c>
      <c r="M20" s="243">
        <v>0</v>
      </c>
      <c r="N20" s="243">
        <v>0</v>
      </c>
      <c r="O20" s="242" t="s">
        <v>882</v>
      </c>
      <c r="P20" s="245">
        <v>3.1935387867894714E-3</v>
      </c>
      <c r="Q20" s="243">
        <v>0</v>
      </c>
      <c r="R20" s="245">
        <v>3.1935387867894714E-3</v>
      </c>
      <c r="S20" s="244">
        <v>0.99960635272867449</v>
      </c>
      <c r="T20" s="249">
        <v>1</v>
      </c>
      <c r="U20" s="245">
        <v>7.535642017850705E-4</v>
      </c>
      <c r="V20" s="242" t="s">
        <v>221</v>
      </c>
      <c r="W20" s="243">
        <v>0</v>
      </c>
      <c r="X20" s="243">
        <v>0</v>
      </c>
      <c r="Y20" s="243">
        <v>0</v>
      </c>
      <c r="Z20" s="249">
        <v>1</v>
      </c>
      <c r="AA20" s="243">
        <v>0</v>
      </c>
      <c r="AB20" s="243">
        <v>0</v>
      </c>
      <c r="AC20" s="242" t="s">
        <v>242</v>
      </c>
      <c r="AD20" s="243">
        <v>0</v>
      </c>
      <c r="AE20" s="243">
        <v>0</v>
      </c>
      <c r="AF20" s="243">
        <v>0</v>
      </c>
      <c r="AG20" s="249">
        <v>1.0002091425113695</v>
      </c>
      <c r="AH20" s="243">
        <v>0</v>
      </c>
      <c r="AI20" s="243">
        <v>0</v>
      </c>
      <c r="AJ20" s="242" t="s">
        <v>247</v>
      </c>
      <c r="AK20" s="245">
        <v>4.9112749589756974E-7</v>
      </c>
      <c r="AL20" s="245">
        <v>4.9112749589756974E-7</v>
      </c>
      <c r="AM20" s="243">
        <v>0</v>
      </c>
      <c r="AN20" s="249">
        <v>1.0207836479011168</v>
      </c>
      <c r="AO20" s="243">
        <v>0</v>
      </c>
      <c r="AP20" s="243">
        <v>0</v>
      </c>
      <c r="AQ20" s="243">
        <v>0</v>
      </c>
      <c r="AR20" s="243">
        <v>0</v>
      </c>
      <c r="AS20" s="243">
        <v>0</v>
      </c>
      <c r="AT20" s="243">
        <v>0</v>
      </c>
      <c r="AU20" s="249">
        <v>1</v>
      </c>
      <c r="AV20" s="243">
        <v>0</v>
      </c>
      <c r="AW20" s="243">
        <v>0</v>
      </c>
      <c r="AX20" s="242" t="s">
        <v>221</v>
      </c>
      <c r="AY20" s="243">
        <v>0</v>
      </c>
      <c r="AZ20" s="243">
        <v>0</v>
      </c>
      <c r="BA20" s="243">
        <v>0</v>
      </c>
      <c r="BB20" s="249">
        <v>1</v>
      </c>
      <c r="BC20" s="243">
        <v>0</v>
      </c>
      <c r="BD20" s="243">
        <v>0</v>
      </c>
      <c r="BE20" s="242" t="s">
        <v>280</v>
      </c>
      <c r="BF20" s="243">
        <v>0</v>
      </c>
      <c r="BG20" s="243">
        <v>0</v>
      </c>
      <c r="BH20" s="243">
        <v>0</v>
      </c>
      <c r="BI20" s="249">
        <v>1.4045264974855767</v>
      </c>
      <c r="BJ20" s="243">
        <v>0</v>
      </c>
      <c r="BK20" s="243">
        <v>0</v>
      </c>
      <c r="BL20" s="242" t="s">
        <v>248</v>
      </c>
      <c r="BM20" s="243">
        <v>0</v>
      </c>
      <c r="BN20" s="243">
        <v>0</v>
      </c>
      <c r="BO20" s="243">
        <v>0</v>
      </c>
      <c r="BP20" s="249">
        <v>1.0320860714944013</v>
      </c>
      <c r="BQ20" s="243">
        <v>0</v>
      </c>
      <c r="BR20" s="243">
        <v>0</v>
      </c>
    </row>
    <row r="21" spans="1:70" ht="25" x14ac:dyDescent="0.25">
      <c r="A21" s="242" t="s">
        <v>237</v>
      </c>
      <c r="B21" s="243">
        <v>0</v>
      </c>
      <c r="C21" s="243">
        <v>0</v>
      </c>
      <c r="D21" s="243">
        <v>0</v>
      </c>
      <c r="E21" s="249">
        <v>1</v>
      </c>
      <c r="F21" s="243">
        <v>0</v>
      </c>
      <c r="G21" s="243">
        <v>0</v>
      </c>
      <c r="H21" s="242" t="s">
        <v>268</v>
      </c>
      <c r="I21" s="243">
        <v>0</v>
      </c>
      <c r="J21" s="243">
        <v>0</v>
      </c>
      <c r="K21" s="243">
        <v>0</v>
      </c>
      <c r="L21" s="249">
        <v>1</v>
      </c>
      <c r="M21" s="243">
        <v>0</v>
      </c>
      <c r="N21" s="243">
        <v>0</v>
      </c>
      <c r="O21" s="242" t="s">
        <v>883</v>
      </c>
      <c r="P21" s="245">
        <v>1.6681101863787785E-3</v>
      </c>
      <c r="Q21" s="243">
        <v>0</v>
      </c>
      <c r="R21" s="245">
        <v>1.6681101863787785E-3</v>
      </c>
      <c r="S21" s="244">
        <v>0.99999996877814534</v>
      </c>
      <c r="T21" s="249">
        <v>1</v>
      </c>
      <c r="U21" s="245">
        <v>3.9361604947087087E-4</v>
      </c>
      <c r="V21" s="242" t="s">
        <v>227</v>
      </c>
      <c r="W21" s="243">
        <v>0</v>
      </c>
      <c r="X21" s="243">
        <v>0</v>
      </c>
      <c r="Y21" s="243">
        <v>0</v>
      </c>
      <c r="Z21" s="249">
        <v>1</v>
      </c>
      <c r="AA21" s="243">
        <v>0</v>
      </c>
      <c r="AB21" s="243">
        <v>0</v>
      </c>
      <c r="AC21" s="242" t="s">
        <v>248</v>
      </c>
      <c r="AD21" s="243">
        <v>0</v>
      </c>
      <c r="AE21" s="243">
        <v>0</v>
      </c>
      <c r="AF21" s="243">
        <v>0</v>
      </c>
      <c r="AG21" s="249">
        <v>1.0002091425113695</v>
      </c>
      <c r="AH21" s="243">
        <v>0</v>
      </c>
      <c r="AI21" s="243">
        <v>0</v>
      </c>
      <c r="AJ21" s="242" t="s">
        <v>242</v>
      </c>
      <c r="AK21" s="243">
        <v>0</v>
      </c>
      <c r="AL21" s="243">
        <v>0</v>
      </c>
      <c r="AM21" s="243">
        <v>0</v>
      </c>
      <c r="AN21" s="249">
        <v>1.0207836479011168</v>
      </c>
      <c r="AO21" s="243">
        <v>0</v>
      </c>
      <c r="AP21" s="243">
        <v>0</v>
      </c>
      <c r="AQ21" s="243">
        <v>0</v>
      </c>
      <c r="AR21" s="243">
        <v>0</v>
      </c>
      <c r="AS21" s="243">
        <v>0</v>
      </c>
      <c r="AT21" s="243">
        <v>0</v>
      </c>
      <c r="AU21" s="249">
        <v>1</v>
      </c>
      <c r="AV21" s="243">
        <v>0</v>
      </c>
      <c r="AW21" s="243">
        <v>0</v>
      </c>
      <c r="AX21" s="242" t="s">
        <v>227</v>
      </c>
      <c r="AY21" s="243">
        <v>0</v>
      </c>
      <c r="AZ21" s="243">
        <v>0</v>
      </c>
      <c r="BA21" s="243">
        <v>0</v>
      </c>
      <c r="BB21" s="249">
        <v>1</v>
      </c>
      <c r="BC21" s="243">
        <v>0</v>
      </c>
      <c r="BD21" s="243">
        <v>0</v>
      </c>
      <c r="BE21" s="242" t="s">
        <v>285</v>
      </c>
      <c r="BF21" s="243">
        <v>0</v>
      </c>
      <c r="BG21" s="243">
        <v>0</v>
      </c>
      <c r="BH21" s="243">
        <v>0</v>
      </c>
      <c r="BI21" s="249">
        <v>1.4045264974855767</v>
      </c>
      <c r="BJ21" s="243">
        <v>0</v>
      </c>
      <c r="BK21" s="243">
        <v>0</v>
      </c>
      <c r="BL21" s="242" t="s">
        <v>255</v>
      </c>
      <c r="BM21" s="243">
        <v>0</v>
      </c>
      <c r="BN21" s="243">
        <v>0</v>
      </c>
      <c r="BO21" s="243">
        <v>0</v>
      </c>
      <c r="BP21" s="249">
        <v>1.0320860714944013</v>
      </c>
      <c r="BQ21" s="243">
        <v>0</v>
      </c>
      <c r="BR21" s="243">
        <v>0</v>
      </c>
    </row>
    <row r="22" spans="1:70" ht="25" x14ac:dyDescent="0.25">
      <c r="A22" s="242" t="s">
        <v>268</v>
      </c>
      <c r="B22" s="243">
        <v>0</v>
      </c>
      <c r="C22" s="243">
        <v>0</v>
      </c>
      <c r="D22" s="243">
        <v>0</v>
      </c>
      <c r="E22" s="249">
        <v>1</v>
      </c>
      <c r="F22" s="243">
        <v>0</v>
      </c>
      <c r="G22" s="243">
        <v>0</v>
      </c>
      <c r="H22" s="242" t="s">
        <v>221</v>
      </c>
      <c r="I22" s="243">
        <v>0</v>
      </c>
      <c r="J22" s="243">
        <v>0</v>
      </c>
      <c r="K22" s="243">
        <v>0</v>
      </c>
      <c r="L22" s="249">
        <v>1</v>
      </c>
      <c r="M22" s="243">
        <v>0</v>
      </c>
      <c r="N22" s="243">
        <v>0</v>
      </c>
      <c r="O22" s="242" t="s">
        <v>291</v>
      </c>
      <c r="P22" s="245">
        <v>1.3231547327165487E-7</v>
      </c>
      <c r="Q22" s="243">
        <v>0</v>
      </c>
      <c r="R22" s="245">
        <v>1.3231547327165487E-7</v>
      </c>
      <c r="S22" s="249">
        <v>1</v>
      </c>
      <c r="T22" s="249">
        <v>1</v>
      </c>
      <c r="U22" s="245">
        <v>3.1221854706204177E-8</v>
      </c>
      <c r="V22" s="242" t="s">
        <v>276</v>
      </c>
      <c r="W22" s="243">
        <v>0</v>
      </c>
      <c r="X22" s="243">
        <v>0</v>
      </c>
      <c r="Y22" s="243">
        <v>0</v>
      </c>
      <c r="Z22" s="249">
        <v>1</v>
      </c>
      <c r="AA22" s="243">
        <v>0</v>
      </c>
      <c r="AB22" s="243">
        <v>0</v>
      </c>
      <c r="AC22" s="242" t="s">
        <v>255</v>
      </c>
      <c r="AD22" s="243">
        <v>0</v>
      </c>
      <c r="AE22" s="243">
        <v>0</v>
      </c>
      <c r="AF22" s="243">
        <v>0</v>
      </c>
      <c r="AG22" s="249">
        <v>1.0002091425113695</v>
      </c>
      <c r="AH22" s="243">
        <v>0</v>
      </c>
      <c r="AI22" s="243">
        <v>0</v>
      </c>
      <c r="AJ22" s="242" t="s">
        <v>248</v>
      </c>
      <c r="AK22" s="243">
        <v>0</v>
      </c>
      <c r="AL22" s="243">
        <v>0</v>
      </c>
      <c r="AM22" s="243">
        <v>0</v>
      </c>
      <c r="AN22" s="249">
        <v>1.0207836479011168</v>
      </c>
      <c r="AO22" s="243">
        <v>0</v>
      </c>
      <c r="AP22" s="243">
        <v>0</v>
      </c>
      <c r="AQ22" s="243">
        <v>0</v>
      </c>
      <c r="AR22" s="243">
        <v>0</v>
      </c>
      <c r="AS22" s="243">
        <v>0</v>
      </c>
      <c r="AT22" s="243">
        <v>0</v>
      </c>
      <c r="AU22" s="249">
        <v>1</v>
      </c>
      <c r="AV22" s="243">
        <v>0</v>
      </c>
      <c r="AW22" s="243">
        <v>0</v>
      </c>
      <c r="AX22" s="242" t="s">
        <v>276</v>
      </c>
      <c r="AY22" s="243">
        <v>0</v>
      </c>
      <c r="AZ22" s="243">
        <v>0</v>
      </c>
      <c r="BA22" s="243">
        <v>0</v>
      </c>
      <c r="BB22" s="249">
        <v>1</v>
      </c>
      <c r="BC22" s="243">
        <v>0</v>
      </c>
      <c r="BD22" s="243">
        <v>0</v>
      </c>
      <c r="BE22" s="242" t="s">
        <v>289</v>
      </c>
      <c r="BF22" s="243">
        <v>0</v>
      </c>
      <c r="BG22" s="243">
        <v>0</v>
      </c>
      <c r="BH22" s="243">
        <v>0</v>
      </c>
      <c r="BI22" s="249">
        <v>1.4045264974855767</v>
      </c>
      <c r="BJ22" s="243">
        <v>0</v>
      </c>
      <c r="BK22" s="243">
        <v>0</v>
      </c>
      <c r="BL22" s="242" t="s">
        <v>237</v>
      </c>
      <c r="BM22" s="243">
        <v>0</v>
      </c>
      <c r="BN22" s="243">
        <v>0</v>
      </c>
      <c r="BO22" s="243">
        <v>0</v>
      </c>
      <c r="BP22" s="249">
        <v>1.0320860714944013</v>
      </c>
      <c r="BQ22" s="243">
        <v>0</v>
      </c>
      <c r="BR22" s="243">
        <v>0</v>
      </c>
    </row>
    <row r="23" spans="1:70" ht="25" x14ac:dyDescent="0.25">
      <c r="A23" s="242" t="s">
        <v>221</v>
      </c>
      <c r="B23" s="243">
        <v>0</v>
      </c>
      <c r="C23" s="243">
        <v>0</v>
      </c>
      <c r="D23" s="243">
        <v>0</v>
      </c>
      <c r="E23" s="249">
        <v>1</v>
      </c>
      <c r="F23" s="243">
        <v>0</v>
      </c>
      <c r="G23" s="243">
        <v>0</v>
      </c>
      <c r="H23" s="242" t="s">
        <v>227</v>
      </c>
      <c r="I23" s="243">
        <v>0</v>
      </c>
      <c r="J23" s="243">
        <v>0</v>
      </c>
      <c r="K23" s="243">
        <v>0</v>
      </c>
      <c r="L23" s="249">
        <v>1</v>
      </c>
      <c r="M23" s="243">
        <v>0</v>
      </c>
      <c r="N23" s="243">
        <v>0</v>
      </c>
      <c r="O23" s="242" t="s">
        <v>242</v>
      </c>
      <c r="P23" s="243">
        <v>0</v>
      </c>
      <c r="Q23" s="243">
        <v>0</v>
      </c>
      <c r="R23" s="243">
        <v>0</v>
      </c>
      <c r="S23" s="249">
        <v>1</v>
      </c>
      <c r="T23" s="243">
        <v>0</v>
      </c>
      <c r="U23" s="243">
        <v>0</v>
      </c>
      <c r="V23" s="242" t="s">
        <v>280</v>
      </c>
      <c r="W23" s="243">
        <v>0</v>
      </c>
      <c r="X23" s="243">
        <v>0</v>
      </c>
      <c r="Y23" s="243">
        <v>0</v>
      </c>
      <c r="Z23" s="249">
        <v>1</v>
      </c>
      <c r="AA23" s="243">
        <v>0</v>
      </c>
      <c r="AB23" s="243">
        <v>0</v>
      </c>
      <c r="AC23" s="242" t="s">
        <v>237</v>
      </c>
      <c r="AD23" s="243">
        <v>0</v>
      </c>
      <c r="AE23" s="243">
        <v>0</v>
      </c>
      <c r="AF23" s="243">
        <v>0</v>
      </c>
      <c r="AG23" s="249">
        <v>1.0002091425113695</v>
      </c>
      <c r="AH23" s="243">
        <v>0</v>
      </c>
      <c r="AI23" s="243">
        <v>0</v>
      </c>
      <c r="AJ23" s="242" t="s">
        <v>255</v>
      </c>
      <c r="AK23" s="243">
        <v>0</v>
      </c>
      <c r="AL23" s="243">
        <v>0</v>
      </c>
      <c r="AM23" s="243">
        <v>0</v>
      </c>
      <c r="AN23" s="249">
        <v>1.0207836479011168</v>
      </c>
      <c r="AO23" s="243">
        <v>0</v>
      </c>
      <c r="AP23" s="243">
        <v>0</v>
      </c>
      <c r="AQ23" s="243">
        <v>0</v>
      </c>
      <c r="AR23" s="243">
        <v>0</v>
      </c>
      <c r="AS23" s="243">
        <v>0</v>
      </c>
      <c r="AT23" s="243">
        <v>0</v>
      </c>
      <c r="AU23" s="249">
        <v>1</v>
      </c>
      <c r="AV23" s="243">
        <v>0</v>
      </c>
      <c r="AW23" s="243">
        <v>0</v>
      </c>
      <c r="AX23" s="242" t="s">
        <v>280</v>
      </c>
      <c r="AY23" s="243">
        <v>0</v>
      </c>
      <c r="AZ23" s="243">
        <v>0</v>
      </c>
      <c r="BA23" s="243">
        <v>0</v>
      </c>
      <c r="BB23" s="249">
        <v>1</v>
      </c>
      <c r="BC23" s="243">
        <v>0</v>
      </c>
      <c r="BD23" s="243">
        <v>0</v>
      </c>
      <c r="BE23" s="242" t="s">
        <v>294</v>
      </c>
      <c r="BF23" s="243">
        <v>0</v>
      </c>
      <c r="BG23" s="243">
        <v>0</v>
      </c>
      <c r="BH23" s="243">
        <v>0</v>
      </c>
      <c r="BI23" s="249">
        <v>1.4045264974855767</v>
      </c>
      <c r="BJ23" s="243">
        <v>0</v>
      </c>
      <c r="BK23" s="243">
        <v>0</v>
      </c>
      <c r="BL23" s="242" t="s">
        <v>268</v>
      </c>
      <c r="BM23" s="243">
        <v>0</v>
      </c>
      <c r="BN23" s="243">
        <v>0</v>
      </c>
      <c r="BO23" s="243">
        <v>0</v>
      </c>
      <c r="BP23" s="249">
        <v>1.0320860714944013</v>
      </c>
      <c r="BQ23" s="243">
        <v>0</v>
      </c>
      <c r="BR23" s="243">
        <v>0</v>
      </c>
    </row>
    <row r="24" spans="1:70" ht="25" x14ac:dyDescent="0.25">
      <c r="A24" s="242" t="s">
        <v>227</v>
      </c>
      <c r="B24" s="243">
        <v>0</v>
      </c>
      <c r="C24" s="243">
        <v>0</v>
      </c>
      <c r="D24" s="243">
        <v>0</v>
      </c>
      <c r="E24" s="249">
        <v>1</v>
      </c>
      <c r="F24" s="243">
        <v>0</v>
      </c>
      <c r="G24" s="243">
        <v>0</v>
      </c>
      <c r="H24" s="242" t="s">
        <v>276</v>
      </c>
      <c r="I24" s="243">
        <v>0</v>
      </c>
      <c r="J24" s="243">
        <v>0</v>
      </c>
      <c r="K24" s="243">
        <v>0</v>
      </c>
      <c r="L24" s="249">
        <v>1</v>
      </c>
      <c r="M24" s="243">
        <v>0</v>
      </c>
      <c r="N24" s="243">
        <v>0</v>
      </c>
      <c r="O24" s="242" t="s">
        <v>248</v>
      </c>
      <c r="P24" s="243">
        <v>0</v>
      </c>
      <c r="Q24" s="243">
        <v>0</v>
      </c>
      <c r="R24" s="243">
        <v>0</v>
      </c>
      <c r="S24" s="249">
        <v>1</v>
      </c>
      <c r="T24" s="243">
        <v>0</v>
      </c>
      <c r="U24" s="243">
        <v>0</v>
      </c>
      <c r="V24" s="242" t="s">
        <v>285</v>
      </c>
      <c r="W24" s="243">
        <v>0</v>
      </c>
      <c r="X24" s="243">
        <v>0</v>
      </c>
      <c r="Y24" s="243">
        <v>0</v>
      </c>
      <c r="Z24" s="249">
        <v>1</v>
      </c>
      <c r="AA24" s="243">
        <v>0</v>
      </c>
      <c r="AB24" s="243">
        <v>0</v>
      </c>
      <c r="AC24" s="242" t="s">
        <v>268</v>
      </c>
      <c r="AD24" s="243">
        <v>0</v>
      </c>
      <c r="AE24" s="243">
        <v>0</v>
      </c>
      <c r="AF24" s="243">
        <v>0</v>
      </c>
      <c r="AG24" s="249">
        <v>1.0002091425113695</v>
      </c>
      <c r="AH24" s="243">
        <v>0</v>
      </c>
      <c r="AI24" s="243">
        <v>0</v>
      </c>
      <c r="AJ24" s="242" t="s">
        <v>237</v>
      </c>
      <c r="AK24" s="243">
        <v>0</v>
      </c>
      <c r="AL24" s="243">
        <v>0</v>
      </c>
      <c r="AM24" s="243">
        <v>0</v>
      </c>
      <c r="AN24" s="249">
        <v>1.0207836479011168</v>
      </c>
      <c r="AO24" s="243">
        <v>0</v>
      </c>
      <c r="AP24" s="243">
        <v>0</v>
      </c>
      <c r="AQ24" s="243">
        <v>0</v>
      </c>
      <c r="AR24" s="243">
        <v>0</v>
      </c>
      <c r="AS24" s="243">
        <v>0</v>
      </c>
      <c r="AT24" s="243">
        <v>0</v>
      </c>
      <c r="AU24" s="249">
        <v>1</v>
      </c>
      <c r="AV24" s="243">
        <v>0</v>
      </c>
      <c r="AW24" s="243">
        <v>0</v>
      </c>
      <c r="AX24" s="242" t="s">
        <v>285</v>
      </c>
      <c r="AY24" s="243">
        <v>0</v>
      </c>
      <c r="AZ24" s="243">
        <v>0</v>
      </c>
      <c r="BA24" s="243">
        <v>0</v>
      </c>
      <c r="BB24" s="249">
        <v>1</v>
      </c>
      <c r="BC24" s="243">
        <v>0</v>
      </c>
      <c r="BD24" s="243">
        <v>0</v>
      </c>
      <c r="BE24" s="242" t="s">
        <v>297</v>
      </c>
      <c r="BF24" s="243">
        <v>0</v>
      </c>
      <c r="BG24" s="243">
        <v>0</v>
      </c>
      <c r="BH24" s="243">
        <v>0</v>
      </c>
      <c r="BI24" s="249">
        <v>1.4045264974855767</v>
      </c>
      <c r="BJ24" s="243">
        <v>0</v>
      </c>
      <c r="BK24" s="243">
        <v>0</v>
      </c>
      <c r="BL24" s="242" t="s">
        <v>221</v>
      </c>
      <c r="BM24" s="243">
        <v>0</v>
      </c>
      <c r="BN24" s="243">
        <v>0</v>
      </c>
      <c r="BO24" s="243">
        <v>0</v>
      </c>
      <c r="BP24" s="249">
        <v>1.0320860714944013</v>
      </c>
      <c r="BQ24" s="243">
        <v>0</v>
      </c>
      <c r="BR24" s="243">
        <v>0</v>
      </c>
    </row>
    <row r="25" spans="1:70" ht="25" x14ac:dyDescent="0.25">
      <c r="A25" s="242" t="s">
        <v>276</v>
      </c>
      <c r="B25" s="243">
        <v>0</v>
      </c>
      <c r="C25" s="243">
        <v>0</v>
      </c>
      <c r="D25" s="243">
        <v>0</v>
      </c>
      <c r="E25" s="249">
        <v>1</v>
      </c>
      <c r="F25" s="243">
        <v>0</v>
      </c>
      <c r="G25" s="243">
        <v>0</v>
      </c>
      <c r="H25" s="242" t="s">
        <v>280</v>
      </c>
      <c r="I25" s="243">
        <v>0</v>
      </c>
      <c r="J25" s="243">
        <v>0</v>
      </c>
      <c r="K25" s="243">
        <v>0</v>
      </c>
      <c r="L25" s="249">
        <v>1</v>
      </c>
      <c r="M25" s="243">
        <v>0</v>
      </c>
      <c r="N25" s="243">
        <v>0</v>
      </c>
      <c r="O25" s="242" t="s">
        <v>255</v>
      </c>
      <c r="P25" s="243">
        <v>0</v>
      </c>
      <c r="Q25" s="243">
        <v>0</v>
      </c>
      <c r="R25" s="243">
        <v>0</v>
      </c>
      <c r="S25" s="249">
        <v>1</v>
      </c>
      <c r="T25" s="243">
        <v>0</v>
      </c>
      <c r="U25" s="243">
        <v>0</v>
      </c>
      <c r="V25" s="242" t="s">
        <v>289</v>
      </c>
      <c r="W25" s="243">
        <v>0</v>
      </c>
      <c r="X25" s="243">
        <v>0</v>
      </c>
      <c r="Y25" s="243">
        <v>0</v>
      </c>
      <c r="Z25" s="249">
        <v>1</v>
      </c>
      <c r="AA25" s="243">
        <v>0</v>
      </c>
      <c r="AB25" s="243">
        <v>0</v>
      </c>
      <c r="AC25" s="242" t="s">
        <v>221</v>
      </c>
      <c r="AD25" s="243">
        <v>0</v>
      </c>
      <c r="AE25" s="243">
        <v>0</v>
      </c>
      <c r="AF25" s="243">
        <v>0</v>
      </c>
      <c r="AG25" s="249">
        <v>1.0002091425113695</v>
      </c>
      <c r="AH25" s="243">
        <v>0</v>
      </c>
      <c r="AI25" s="243">
        <v>0</v>
      </c>
      <c r="AJ25" s="242" t="s">
        <v>268</v>
      </c>
      <c r="AK25" s="243">
        <v>0</v>
      </c>
      <c r="AL25" s="243">
        <v>0</v>
      </c>
      <c r="AM25" s="243">
        <v>0</v>
      </c>
      <c r="AN25" s="249">
        <v>1.0207836479011168</v>
      </c>
      <c r="AO25" s="243">
        <v>0</v>
      </c>
      <c r="AP25" s="243">
        <v>0</v>
      </c>
      <c r="AQ25" s="243">
        <v>0</v>
      </c>
      <c r="AR25" s="243">
        <v>0</v>
      </c>
      <c r="AS25" s="243">
        <v>0</v>
      </c>
      <c r="AT25" s="243">
        <v>0</v>
      </c>
      <c r="AU25" s="249">
        <v>1</v>
      </c>
      <c r="AV25" s="243">
        <v>0</v>
      </c>
      <c r="AW25" s="243">
        <v>0</v>
      </c>
      <c r="AX25" s="242" t="s">
        <v>289</v>
      </c>
      <c r="AY25" s="243">
        <v>0</v>
      </c>
      <c r="AZ25" s="243">
        <v>0</v>
      </c>
      <c r="BA25" s="243">
        <v>0</v>
      </c>
      <c r="BB25" s="249">
        <v>1</v>
      </c>
      <c r="BC25" s="243">
        <v>0</v>
      </c>
      <c r="BD25" s="243">
        <v>0</v>
      </c>
      <c r="BE25" s="243">
        <v>0</v>
      </c>
      <c r="BF25" s="243">
        <v>0</v>
      </c>
      <c r="BG25" s="243">
        <v>0</v>
      </c>
      <c r="BH25" s="243">
        <v>0</v>
      </c>
      <c r="BI25" s="249">
        <v>1.4045264974855767</v>
      </c>
      <c r="BJ25" s="243">
        <v>0</v>
      </c>
      <c r="BK25" s="243">
        <v>0</v>
      </c>
      <c r="BL25" s="242" t="s">
        <v>227</v>
      </c>
      <c r="BM25" s="243">
        <v>0</v>
      </c>
      <c r="BN25" s="243">
        <v>0</v>
      </c>
      <c r="BO25" s="243">
        <v>0</v>
      </c>
      <c r="BP25" s="249">
        <v>1.0320860714944013</v>
      </c>
      <c r="BQ25" s="243">
        <v>0</v>
      </c>
      <c r="BR25" s="243">
        <v>0</v>
      </c>
    </row>
    <row r="26" spans="1:70" ht="25" x14ac:dyDescent="0.25">
      <c r="A26" s="242" t="s">
        <v>280</v>
      </c>
      <c r="B26" s="243">
        <v>0</v>
      </c>
      <c r="C26" s="243">
        <v>0</v>
      </c>
      <c r="D26" s="243">
        <v>0</v>
      </c>
      <c r="E26" s="249">
        <v>1</v>
      </c>
      <c r="F26" s="243">
        <v>0</v>
      </c>
      <c r="G26" s="243">
        <v>0</v>
      </c>
      <c r="H26" s="242" t="s">
        <v>285</v>
      </c>
      <c r="I26" s="243">
        <v>0</v>
      </c>
      <c r="J26" s="243">
        <v>0</v>
      </c>
      <c r="K26" s="243">
        <v>0</v>
      </c>
      <c r="L26" s="249">
        <v>1</v>
      </c>
      <c r="M26" s="243">
        <v>0</v>
      </c>
      <c r="N26" s="243">
        <v>0</v>
      </c>
      <c r="O26" s="242" t="s">
        <v>237</v>
      </c>
      <c r="P26" s="243">
        <v>0</v>
      </c>
      <c r="Q26" s="243">
        <v>0</v>
      </c>
      <c r="R26" s="243">
        <v>0</v>
      </c>
      <c r="S26" s="249">
        <v>1</v>
      </c>
      <c r="T26" s="243">
        <v>0</v>
      </c>
      <c r="U26" s="243">
        <v>0</v>
      </c>
      <c r="V26" s="242" t="s">
        <v>294</v>
      </c>
      <c r="W26" s="243">
        <v>0</v>
      </c>
      <c r="X26" s="243">
        <v>0</v>
      </c>
      <c r="Y26" s="243">
        <v>0</v>
      </c>
      <c r="Z26" s="249">
        <v>1</v>
      </c>
      <c r="AA26" s="243">
        <v>0</v>
      </c>
      <c r="AB26" s="243">
        <v>0</v>
      </c>
      <c r="AC26" s="242" t="s">
        <v>227</v>
      </c>
      <c r="AD26" s="243">
        <v>0</v>
      </c>
      <c r="AE26" s="243">
        <v>0</v>
      </c>
      <c r="AF26" s="243">
        <v>0</v>
      </c>
      <c r="AG26" s="249">
        <v>1.0002091425113695</v>
      </c>
      <c r="AH26" s="243">
        <v>0</v>
      </c>
      <c r="AI26" s="243">
        <v>0</v>
      </c>
      <c r="AJ26" s="242" t="s">
        <v>221</v>
      </c>
      <c r="AK26" s="243">
        <v>0</v>
      </c>
      <c r="AL26" s="243">
        <v>0</v>
      </c>
      <c r="AM26" s="243">
        <v>0</v>
      </c>
      <c r="AN26" s="249">
        <v>1.0207836479011168</v>
      </c>
      <c r="AO26" s="243">
        <v>0</v>
      </c>
      <c r="AP26" s="243">
        <v>0</v>
      </c>
      <c r="AQ26" s="243">
        <v>0</v>
      </c>
      <c r="AR26" s="243">
        <v>0</v>
      </c>
      <c r="AS26" s="243">
        <v>0</v>
      </c>
      <c r="AT26" s="243">
        <v>0</v>
      </c>
      <c r="AU26" s="249">
        <v>1</v>
      </c>
      <c r="AV26" s="243">
        <v>0</v>
      </c>
      <c r="AW26" s="243">
        <v>0</v>
      </c>
      <c r="AX26" s="242" t="s">
        <v>294</v>
      </c>
      <c r="AY26" s="243">
        <v>0</v>
      </c>
      <c r="AZ26" s="243">
        <v>0</v>
      </c>
      <c r="BA26" s="243">
        <v>0</v>
      </c>
      <c r="BB26" s="249">
        <v>1</v>
      </c>
      <c r="BC26" s="243">
        <v>0</v>
      </c>
      <c r="BD26" s="243">
        <v>0</v>
      </c>
      <c r="BE26" s="243">
        <v>0</v>
      </c>
      <c r="BF26" s="243">
        <v>0</v>
      </c>
      <c r="BG26" s="243">
        <v>0</v>
      </c>
      <c r="BH26" s="243">
        <v>0</v>
      </c>
      <c r="BI26" s="249">
        <v>1.4045264974855767</v>
      </c>
      <c r="BJ26" s="243">
        <v>0</v>
      </c>
      <c r="BK26" s="243">
        <v>0</v>
      </c>
      <c r="BL26" s="242" t="s">
        <v>276</v>
      </c>
      <c r="BM26" s="243">
        <v>0</v>
      </c>
      <c r="BN26" s="243">
        <v>0</v>
      </c>
      <c r="BO26" s="243">
        <v>0</v>
      </c>
      <c r="BP26" s="249">
        <v>1.0320860714944013</v>
      </c>
      <c r="BQ26" s="243">
        <v>0</v>
      </c>
      <c r="BR26" s="243">
        <v>0</v>
      </c>
    </row>
    <row r="27" spans="1:70" ht="25" x14ac:dyDescent="0.25">
      <c r="A27" s="242" t="s">
        <v>285</v>
      </c>
      <c r="B27" s="243">
        <v>0</v>
      </c>
      <c r="C27" s="243">
        <v>0</v>
      </c>
      <c r="D27" s="243">
        <v>0</v>
      </c>
      <c r="E27" s="249">
        <v>1</v>
      </c>
      <c r="F27" s="243">
        <v>0</v>
      </c>
      <c r="G27" s="243">
        <v>0</v>
      </c>
      <c r="H27" s="242" t="s">
        <v>289</v>
      </c>
      <c r="I27" s="243">
        <v>0</v>
      </c>
      <c r="J27" s="243">
        <v>0</v>
      </c>
      <c r="K27" s="243">
        <v>0</v>
      </c>
      <c r="L27" s="249">
        <v>1</v>
      </c>
      <c r="M27" s="243">
        <v>0</v>
      </c>
      <c r="N27" s="243">
        <v>0</v>
      </c>
      <c r="O27" s="242" t="s">
        <v>268</v>
      </c>
      <c r="P27" s="243">
        <v>0</v>
      </c>
      <c r="Q27" s="243">
        <v>0</v>
      </c>
      <c r="R27" s="243">
        <v>0</v>
      </c>
      <c r="S27" s="249">
        <v>1</v>
      </c>
      <c r="T27" s="243">
        <v>0</v>
      </c>
      <c r="U27" s="243">
        <v>0</v>
      </c>
      <c r="V27" s="242" t="s">
        <v>297</v>
      </c>
      <c r="W27" s="243">
        <v>0</v>
      </c>
      <c r="X27" s="243">
        <v>0</v>
      </c>
      <c r="Y27" s="243">
        <v>0</v>
      </c>
      <c r="Z27" s="249">
        <v>1</v>
      </c>
      <c r="AA27" s="243">
        <v>0</v>
      </c>
      <c r="AB27" s="243">
        <v>0</v>
      </c>
      <c r="AC27" s="242" t="s">
        <v>276</v>
      </c>
      <c r="AD27" s="243">
        <v>0</v>
      </c>
      <c r="AE27" s="243">
        <v>0</v>
      </c>
      <c r="AF27" s="243">
        <v>0</v>
      </c>
      <c r="AG27" s="249">
        <v>1.0002091425113695</v>
      </c>
      <c r="AH27" s="243">
        <v>0</v>
      </c>
      <c r="AI27" s="243">
        <v>0</v>
      </c>
      <c r="AJ27" s="242" t="s">
        <v>227</v>
      </c>
      <c r="AK27" s="243">
        <v>0</v>
      </c>
      <c r="AL27" s="243">
        <v>0</v>
      </c>
      <c r="AM27" s="243">
        <v>0</v>
      </c>
      <c r="AN27" s="249">
        <v>1.0207836479011168</v>
      </c>
      <c r="AO27" s="243">
        <v>0</v>
      </c>
      <c r="AP27" s="243">
        <v>0</v>
      </c>
      <c r="AQ27" s="243">
        <v>0</v>
      </c>
      <c r="AR27" s="243">
        <v>0</v>
      </c>
      <c r="AS27" s="243">
        <v>0</v>
      </c>
      <c r="AT27" s="243">
        <v>0</v>
      </c>
      <c r="AU27" s="249">
        <v>1</v>
      </c>
      <c r="AV27" s="243">
        <v>0</v>
      </c>
      <c r="AW27" s="243">
        <v>0</v>
      </c>
      <c r="AX27" s="242" t="s">
        <v>297</v>
      </c>
      <c r="AY27" s="243">
        <v>0</v>
      </c>
      <c r="AZ27" s="243">
        <v>0</v>
      </c>
      <c r="BA27" s="243">
        <v>0</v>
      </c>
      <c r="BB27" s="249">
        <v>1</v>
      </c>
      <c r="BC27" s="243">
        <v>0</v>
      </c>
      <c r="BD27" s="243">
        <v>0</v>
      </c>
      <c r="BE27" s="243">
        <v>0</v>
      </c>
      <c r="BF27" s="243">
        <v>0</v>
      </c>
      <c r="BG27" s="243">
        <v>0</v>
      </c>
      <c r="BH27" s="243">
        <v>0</v>
      </c>
      <c r="BI27" s="249">
        <v>1.4045264974855767</v>
      </c>
      <c r="BJ27" s="243">
        <v>0</v>
      </c>
      <c r="BK27" s="243">
        <v>0</v>
      </c>
      <c r="BL27" s="242" t="s">
        <v>280</v>
      </c>
      <c r="BM27" s="243">
        <v>0</v>
      </c>
      <c r="BN27" s="243">
        <v>0</v>
      </c>
      <c r="BO27" s="243">
        <v>0</v>
      </c>
      <c r="BP27" s="249">
        <v>1.0320860714944013</v>
      </c>
      <c r="BQ27" s="243">
        <v>0</v>
      </c>
      <c r="BR27" s="243">
        <v>0</v>
      </c>
    </row>
    <row r="28" spans="1:70" ht="25" x14ac:dyDescent="0.25">
      <c r="A28" s="242" t="s">
        <v>289</v>
      </c>
      <c r="B28" s="243">
        <v>0</v>
      </c>
      <c r="C28" s="243">
        <v>0</v>
      </c>
      <c r="D28" s="243">
        <v>0</v>
      </c>
      <c r="E28" s="249">
        <v>1</v>
      </c>
      <c r="F28" s="243">
        <v>0</v>
      </c>
      <c r="G28" s="243">
        <v>0</v>
      </c>
      <c r="H28" s="242" t="s">
        <v>294</v>
      </c>
      <c r="I28" s="243">
        <v>0</v>
      </c>
      <c r="J28" s="243">
        <v>0</v>
      </c>
      <c r="K28" s="243">
        <v>0</v>
      </c>
      <c r="L28" s="249">
        <v>1</v>
      </c>
      <c r="M28" s="243">
        <v>0</v>
      </c>
      <c r="N28" s="243">
        <v>0</v>
      </c>
      <c r="O28" s="242" t="s">
        <v>221</v>
      </c>
      <c r="P28" s="243">
        <v>0</v>
      </c>
      <c r="Q28" s="243">
        <v>0</v>
      </c>
      <c r="R28" s="243">
        <v>0</v>
      </c>
      <c r="S28" s="249">
        <v>1</v>
      </c>
      <c r="T28" s="243">
        <v>0</v>
      </c>
      <c r="U28" s="243">
        <v>0</v>
      </c>
      <c r="V28" s="243">
        <v>0</v>
      </c>
      <c r="W28" s="243">
        <v>0</v>
      </c>
      <c r="X28" s="243">
        <v>0</v>
      </c>
      <c r="Y28" s="243">
        <v>0</v>
      </c>
      <c r="Z28" s="249">
        <v>1</v>
      </c>
      <c r="AA28" s="243">
        <v>0</v>
      </c>
      <c r="AB28" s="243">
        <v>0</v>
      </c>
      <c r="AC28" s="242" t="s">
        <v>280</v>
      </c>
      <c r="AD28" s="243">
        <v>0</v>
      </c>
      <c r="AE28" s="243">
        <v>0</v>
      </c>
      <c r="AF28" s="243">
        <v>0</v>
      </c>
      <c r="AG28" s="249">
        <v>1.0002091425113695</v>
      </c>
      <c r="AH28" s="243">
        <v>0</v>
      </c>
      <c r="AI28" s="243">
        <v>0</v>
      </c>
      <c r="AJ28" s="242" t="s">
        <v>276</v>
      </c>
      <c r="AK28" s="243">
        <v>0</v>
      </c>
      <c r="AL28" s="243">
        <v>0</v>
      </c>
      <c r="AM28" s="243">
        <v>0</v>
      </c>
      <c r="AN28" s="249">
        <v>1.0207836479011168</v>
      </c>
      <c r="AO28" s="243">
        <v>0</v>
      </c>
      <c r="AP28" s="243">
        <v>0</v>
      </c>
      <c r="AQ28" s="243">
        <v>0</v>
      </c>
      <c r="AR28" s="243">
        <v>0</v>
      </c>
      <c r="AS28" s="243">
        <v>0</v>
      </c>
      <c r="AT28" s="243">
        <v>0</v>
      </c>
      <c r="AU28" s="249">
        <v>1</v>
      </c>
      <c r="AV28" s="243">
        <v>0</v>
      </c>
      <c r="AW28" s="243">
        <v>0</v>
      </c>
      <c r="AX28" s="243">
        <v>0</v>
      </c>
      <c r="AY28" s="243">
        <v>0</v>
      </c>
      <c r="AZ28" s="243">
        <v>0</v>
      </c>
      <c r="BA28" s="243">
        <v>0</v>
      </c>
      <c r="BB28" s="249">
        <v>1</v>
      </c>
      <c r="BC28" s="243">
        <v>0</v>
      </c>
      <c r="BD28" s="243">
        <v>0</v>
      </c>
      <c r="BE28" s="243">
        <v>0</v>
      </c>
      <c r="BF28" s="243">
        <v>0</v>
      </c>
      <c r="BG28" s="243">
        <v>0</v>
      </c>
      <c r="BH28" s="243">
        <v>0</v>
      </c>
      <c r="BI28" s="249">
        <v>1.4045264974855767</v>
      </c>
      <c r="BJ28" s="243">
        <v>0</v>
      </c>
      <c r="BK28" s="243">
        <v>0</v>
      </c>
      <c r="BL28" s="242" t="s">
        <v>285</v>
      </c>
      <c r="BM28" s="243">
        <v>0</v>
      </c>
      <c r="BN28" s="243">
        <v>0</v>
      </c>
      <c r="BO28" s="243">
        <v>0</v>
      </c>
      <c r="BP28" s="249">
        <v>1.0320860714944013</v>
      </c>
      <c r="BQ28" s="243">
        <v>0</v>
      </c>
      <c r="BR28" s="243">
        <v>0</v>
      </c>
    </row>
    <row r="29" spans="1:70" ht="25" x14ac:dyDescent="0.25">
      <c r="A29" s="242" t="s">
        <v>294</v>
      </c>
      <c r="B29" s="243">
        <v>0</v>
      </c>
      <c r="C29" s="243">
        <v>0</v>
      </c>
      <c r="D29" s="243">
        <v>0</v>
      </c>
      <c r="E29" s="249">
        <v>1</v>
      </c>
      <c r="F29" s="243">
        <v>0</v>
      </c>
      <c r="G29" s="243">
        <v>0</v>
      </c>
      <c r="H29" s="242" t="s">
        <v>297</v>
      </c>
      <c r="I29" s="243">
        <v>0</v>
      </c>
      <c r="J29" s="243">
        <v>0</v>
      </c>
      <c r="K29" s="243">
        <v>0</v>
      </c>
      <c r="L29" s="249">
        <v>1</v>
      </c>
      <c r="M29" s="243">
        <v>0</v>
      </c>
      <c r="N29" s="243">
        <v>0</v>
      </c>
      <c r="O29" s="242" t="s">
        <v>227</v>
      </c>
      <c r="P29" s="243">
        <v>0</v>
      </c>
      <c r="Q29" s="243">
        <v>0</v>
      </c>
      <c r="R29" s="243">
        <v>0</v>
      </c>
      <c r="S29" s="249">
        <v>1</v>
      </c>
      <c r="T29" s="243">
        <v>0</v>
      </c>
      <c r="U29" s="243">
        <v>0</v>
      </c>
      <c r="V29" s="243">
        <v>0</v>
      </c>
      <c r="W29" s="243">
        <v>0</v>
      </c>
      <c r="X29" s="243">
        <v>0</v>
      </c>
      <c r="Y29" s="243">
        <v>0</v>
      </c>
      <c r="Z29" s="249">
        <v>1</v>
      </c>
      <c r="AA29" s="243">
        <v>0</v>
      </c>
      <c r="AB29" s="243">
        <v>0</v>
      </c>
      <c r="AC29" s="242" t="s">
        <v>285</v>
      </c>
      <c r="AD29" s="243">
        <v>0</v>
      </c>
      <c r="AE29" s="243">
        <v>0</v>
      </c>
      <c r="AF29" s="243">
        <v>0</v>
      </c>
      <c r="AG29" s="249">
        <v>1.0002091425113695</v>
      </c>
      <c r="AH29" s="243">
        <v>0</v>
      </c>
      <c r="AI29" s="243">
        <v>0</v>
      </c>
      <c r="AJ29" s="242" t="s">
        <v>280</v>
      </c>
      <c r="AK29" s="243">
        <v>0</v>
      </c>
      <c r="AL29" s="243">
        <v>0</v>
      </c>
      <c r="AM29" s="243">
        <v>0</v>
      </c>
      <c r="AN29" s="249">
        <v>1.0207836479011168</v>
      </c>
      <c r="AO29" s="243">
        <v>0</v>
      </c>
      <c r="AP29" s="243">
        <v>0</v>
      </c>
      <c r="AQ29" s="243">
        <v>0</v>
      </c>
      <c r="AR29" s="243">
        <v>0</v>
      </c>
      <c r="AS29" s="243">
        <v>0</v>
      </c>
      <c r="AT29" s="243">
        <v>0</v>
      </c>
      <c r="AU29" s="249">
        <v>1</v>
      </c>
      <c r="AV29" s="243">
        <v>0</v>
      </c>
      <c r="AW29" s="243">
        <v>0</v>
      </c>
      <c r="AX29" s="243">
        <v>0</v>
      </c>
      <c r="AY29" s="243">
        <v>0</v>
      </c>
      <c r="AZ29" s="243">
        <v>0</v>
      </c>
      <c r="BA29" s="243">
        <v>0</v>
      </c>
      <c r="BB29" s="249">
        <v>1</v>
      </c>
      <c r="BC29" s="243">
        <v>0</v>
      </c>
      <c r="BD29" s="243">
        <v>0</v>
      </c>
      <c r="BE29" s="243">
        <v>0</v>
      </c>
      <c r="BF29" s="243">
        <v>0</v>
      </c>
      <c r="BG29" s="243">
        <v>0</v>
      </c>
      <c r="BH29" s="243">
        <v>0</v>
      </c>
      <c r="BI29" s="249">
        <v>1.4045264974855767</v>
      </c>
      <c r="BJ29" s="243">
        <v>0</v>
      </c>
      <c r="BK29" s="243">
        <v>0</v>
      </c>
      <c r="BL29" s="242" t="s">
        <v>289</v>
      </c>
      <c r="BM29" s="243">
        <v>0</v>
      </c>
      <c r="BN29" s="243">
        <v>0</v>
      </c>
      <c r="BO29" s="243">
        <v>0</v>
      </c>
      <c r="BP29" s="249">
        <v>1.0320860714944013</v>
      </c>
      <c r="BQ29" s="243">
        <v>0</v>
      </c>
      <c r="BR29" s="243">
        <v>0</v>
      </c>
    </row>
    <row r="30" spans="1:70" ht="25" x14ac:dyDescent="0.25">
      <c r="A30" s="242" t="s">
        <v>297</v>
      </c>
      <c r="B30" s="243">
        <v>0</v>
      </c>
      <c r="C30" s="243">
        <v>0</v>
      </c>
      <c r="D30" s="243">
        <v>0</v>
      </c>
      <c r="E30" s="249">
        <v>1</v>
      </c>
      <c r="F30" s="243">
        <v>0</v>
      </c>
      <c r="G30" s="243">
        <v>0</v>
      </c>
      <c r="H30" s="243">
        <v>0</v>
      </c>
      <c r="I30" s="243">
        <v>0</v>
      </c>
      <c r="J30" s="243">
        <v>0</v>
      </c>
      <c r="K30" s="243">
        <v>0</v>
      </c>
      <c r="L30" s="249">
        <v>1</v>
      </c>
      <c r="M30" s="243">
        <v>0</v>
      </c>
      <c r="N30" s="243">
        <v>0</v>
      </c>
      <c r="O30" s="242" t="s">
        <v>276</v>
      </c>
      <c r="P30" s="243">
        <v>0</v>
      </c>
      <c r="Q30" s="243">
        <v>0</v>
      </c>
      <c r="R30" s="243">
        <v>0</v>
      </c>
      <c r="S30" s="249">
        <v>1</v>
      </c>
      <c r="T30" s="243">
        <v>0</v>
      </c>
      <c r="U30" s="243">
        <v>0</v>
      </c>
      <c r="V30" s="243">
        <v>0</v>
      </c>
      <c r="W30" s="243">
        <v>0</v>
      </c>
      <c r="X30" s="243">
        <v>0</v>
      </c>
      <c r="Y30" s="243">
        <v>0</v>
      </c>
      <c r="Z30" s="249">
        <v>1</v>
      </c>
      <c r="AA30" s="243">
        <v>0</v>
      </c>
      <c r="AB30" s="243">
        <v>0</v>
      </c>
      <c r="AC30" s="242" t="s">
        <v>289</v>
      </c>
      <c r="AD30" s="243">
        <v>0</v>
      </c>
      <c r="AE30" s="243">
        <v>0</v>
      </c>
      <c r="AF30" s="243">
        <v>0</v>
      </c>
      <c r="AG30" s="249">
        <v>1.0002091425113695</v>
      </c>
      <c r="AH30" s="243">
        <v>0</v>
      </c>
      <c r="AI30" s="243">
        <v>0</v>
      </c>
      <c r="AJ30" s="242" t="s">
        <v>285</v>
      </c>
      <c r="AK30" s="243">
        <v>0</v>
      </c>
      <c r="AL30" s="243">
        <v>0</v>
      </c>
      <c r="AM30" s="243">
        <v>0</v>
      </c>
      <c r="AN30" s="249">
        <v>1.0207836479011168</v>
      </c>
      <c r="AO30" s="243">
        <v>0</v>
      </c>
      <c r="AP30" s="243">
        <v>0</v>
      </c>
      <c r="AQ30" s="243">
        <v>0</v>
      </c>
      <c r="AR30" s="243">
        <v>0</v>
      </c>
      <c r="AS30" s="243">
        <v>0</v>
      </c>
      <c r="AT30" s="243">
        <v>0</v>
      </c>
      <c r="AU30" s="249">
        <v>1</v>
      </c>
      <c r="AV30" s="243">
        <v>0</v>
      </c>
      <c r="AW30" s="243">
        <v>0</v>
      </c>
      <c r="AX30" s="243">
        <v>0</v>
      </c>
      <c r="AY30" s="243">
        <v>0</v>
      </c>
      <c r="AZ30" s="243">
        <v>0</v>
      </c>
      <c r="BA30" s="243">
        <v>0</v>
      </c>
      <c r="BB30" s="249">
        <v>1</v>
      </c>
      <c r="BC30" s="243">
        <v>0</v>
      </c>
      <c r="BD30" s="243">
        <v>0</v>
      </c>
      <c r="BE30" s="243">
        <v>0</v>
      </c>
      <c r="BF30" s="243">
        <v>0</v>
      </c>
      <c r="BG30" s="243">
        <v>0</v>
      </c>
      <c r="BH30" s="243">
        <v>0</v>
      </c>
      <c r="BI30" s="249">
        <v>1.4045264974855767</v>
      </c>
      <c r="BJ30" s="243">
        <v>0</v>
      </c>
      <c r="BK30" s="243">
        <v>0</v>
      </c>
      <c r="BL30" s="242" t="s">
        <v>294</v>
      </c>
      <c r="BM30" s="243">
        <v>0</v>
      </c>
      <c r="BN30" s="243">
        <v>0</v>
      </c>
      <c r="BO30" s="243">
        <v>0</v>
      </c>
      <c r="BP30" s="249">
        <v>1.0320860714944013</v>
      </c>
      <c r="BQ30" s="243">
        <v>0</v>
      </c>
      <c r="BR30" s="243">
        <v>0</v>
      </c>
    </row>
    <row r="31" spans="1:70" ht="25" x14ac:dyDescent="0.25">
      <c r="A31" s="243">
        <v>0</v>
      </c>
      <c r="B31" s="243">
        <v>0</v>
      </c>
      <c r="C31" s="243">
        <v>0</v>
      </c>
      <c r="D31" s="243">
        <v>0</v>
      </c>
      <c r="E31" s="249">
        <v>1</v>
      </c>
      <c r="F31" s="243">
        <v>0</v>
      </c>
      <c r="G31" s="243">
        <v>0</v>
      </c>
      <c r="H31" s="243">
        <v>0</v>
      </c>
      <c r="I31" s="243">
        <v>0</v>
      </c>
      <c r="J31" s="243">
        <v>0</v>
      </c>
      <c r="K31" s="243">
        <v>0</v>
      </c>
      <c r="L31" s="249">
        <v>1</v>
      </c>
      <c r="M31" s="243">
        <v>0</v>
      </c>
      <c r="N31" s="243">
        <v>0</v>
      </c>
      <c r="O31" s="242" t="s">
        <v>280</v>
      </c>
      <c r="P31" s="243">
        <v>0</v>
      </c>
      <c r="Q31" s="243">
        <v>0</v>
      </c>
      <c r="R31" s="243">
        <v>0</v>
      </c>
      <c r="S31" s="249">
        <v>1</v>
      </c>
      <c r="T31" s="243">
        <v>0</v>
      </c>
      <c r="U31" s="243">
        <v>0</v>
      </c>
      <c r="V31" s="243">
        <v>0</v>
      </c>
      <c r="W31" s="243">
        <v>0</v>
      </c>
      <c r="X31" s="243">
        <v>0</v>
      </c>
      <c r="Y31" s="243">
        <v>0</v>
      </c>
      <c r="Z31" s="249">
        <v>1</v>
      </c>
      <c r="AA31" s="243">
        <v>0</v>
      </c>
      <c r="AB31" s="243">
        <v>0</v>
      </c>
      <c r="AC31" s="242" t="s">
        <v>294</v>
      </c>
      <c r="AD31" s="243">
        <v>0</v>
      </c>
      <c r="AE31" s="243">
        <v>0</v>
      </c>
      <c r="AF31" s="243">
        <v>0</v>
      </c>
      <c r="AG31" s="249">
        <v>1.0002091425113695</v>
      </c>
      <c r="AH31" s="243">
        <v>0</v>
      </c>
      <c r="AI31" s="243">
        <v>0</v>
      </c>
      <c r="AJ31" s="242" t="s">
        <v>289</v>
      </c>
      <c r="AK31" s="243">
        <v>0</v>
      </c>
      <c r="AL31" s="243">
        <v>0</v>
      </c>
      <c r="AM31" s="243">
        <v>0</v>
      </c>
      <c r="AN31" s="249">
        <v>1.0207836479011168</v>
      </c>
      <c r="AO31" s="243">
        <v>0</v>
      </c>
      <c r="AP31" s="243">
        <v>0</v>
      </c>
      <c r="AQ31" s="243">
        <v>0</v>
      </c>
      <c r="AR31" s="243">
        <v>0</v>
      </c>
      <c r="AS31" s="243">
        <v>0</v>
      </c>
      <c r="AT31" s="243">
        <v>0</v>
      </c>
      <c r="AU31" s="249">
        <v>1</v>
      </c>
      <c r="AV31" s="243">
        <v>0</v>
      </c>
      <c r="AW31" s="243">
        <v>0</v>
      </c>
      <c r="AX31" s="243">
        <v>0</v>
      </c>
      <c r="AY31" s="243">
        <v>0</v>
      </c>
      <c r="AZ31" s="243">
        <v>0</v>
      </c>
      <c r="BA31" s="243">
        <v>0</v>
      </c>
      <c r="BB31" s="249">
        <v>1</v>
      </c>
      <c r="BC31" s="243">
        <v>0</v>
      </c>
      <c r="BD31" s="243">
        <v>0</v>
      </c>
      <c r="BE31" s="243">
        <v>0</v>
      </c>
      <c r="BF31" s="243">
        <v>0</v>
      </c>
      <c r="BG31" s="243">
        <v>0</v>
      </c>
      <c r="BH31" s="243">
        <v>0</v>
      </c>
      <c r="BI31" s="249">
        <v>1.4045264974855767</v>
      </c>
      <c r="BJ31" s="243">
        <v>0</v>
      </c>
      <c r="BK31" s="243">
        <v>0</v>
      </c>
      <c r="BL31" s="242" t="s">
        <v>297</v>
      </c>
      <c r="BM31" s="243">
        <v>0</v>
      </c>
      <c r="BN31" s="243">
        <v>0</v>
      </c>
      <c r="BO31" s="243">
        <v>0</v>
      </c>
      <c r="BP31" s="249">
        <v>1.0320860714944013</v>
      </c>
      <c r="BQ31" s="243">
        <v>0</v>
      </c>
      <c r="BR31" s="243">
        <v>0</v>
      </c>
    </row>
    <row r="32" spans="1:70" ht="25" x14ac:dyDescent="0.25">
      <c r="A32" s="243">
        <v>0</v>
      </c>
      <c r="B32" s="243">
        <v>0</v>
      </c>
      <c r="C32" s="243">
        <v>0</v>
      </c>
      <c r="D32" s="243">
        <v>0</v>
      </c>
      <c r="E32" s="249">
        <v>1</v>
      </c>
      <c r="F32" s="243">
        <v>0</v>
      </c>
      <c r="G32" s="243">
        <v>0</v>
      </c>
      <c r="H32" s="243">
        <v>0</v>
      </c>
      <c r="I32" s="243">
        <v>0</v>
      </c>
      <c r="J32" s="243">
        <v>0</v>
      </c>
      <c r="K32" s="243">
        <v>0</v>
      </c>
      <c r="L32" s="249">
        <v>1</v>
      </c>
      <c r="M32" s="243">
        <v>0</v>
      </c>
      <c r="N32" s="243">
        <v>0</v>
      </c>
      <c r="O32" s="242" t="s">
        <v>285</v>
      </c>
      <c r="P32" s="243">
        <v>0</v>
      </c>
      <c r="Q32" s="243">
        <v>0</v>
      </c>
      <c r="R32" s="243">
        <v>0</v>
      </c>
      <c r="S32" s="249">
        <v>1</v>
      </c>
      <c r="T32" s="243">
        <v>0</v>
      </c>
      <c r="U32" s="243">
        <v>0</v>
      </c>
      <c r="V32" s="243">
        <v>0</v>
      </c>
      <c r="W32" s="243">
        <v>0</v>
      </c>
      <c r="X32" s="243">
        <v>0</v>
      </c>
      <c r="Y32" s="243">
        <v>0</v>
      </c>
      <c r="Z32" s="249">
        <v>1</v>
      </c>
      <c r="AA32" s="243">
        <v>0</v>
      </c>
      <c r="AB32" s="243">
        <v>0</v>
      </c>
      <c r="AC32" s="242" t="s">
        <v>297</v>
      </c>
      <c r="AD32" s="243">
        <v>0</v>
      </c>
      <c r="AE32" s="243">
        <v>0</v>
      </c>
      <c r="AF32" s="243">
        <v>0</v>
      </c>
      <c r="AG32" s="249">
        <v>1.0002091425113695</v>
      </c>
      <c r="AH32" s="243">
        <v>0</v>
      </c>
      <c r="AI32" s="243">
        <v>0</v>
      </c>
      <c r="AJ32" s="242" t="s">
        <v>294</v>
      </c>
      <c r="AK32" s="243">
        <v>0</v>
      </c>
      <c r="AL32" s="243">
        <v>0</v>
      </c>
      <c r="AM32" s="243">
        <v>0</v>
      </c>
      <c r="AN32" s="249">
        <v>1.0207836479011168</v>
      </c>
      <c r="AO32" s="243">
        <v>0</v>
      </c>
      <c r="AP32" s="243">
        <v>0</v>
      </c>
      <c r="AQ32" s="243">
        <v>0</v>
      </c>
      <c r="AR32" s="243">
        <v>0</v>
      </c>
      <c r="AS32" s="243">
        <v>0</v>
      </c>
      <c r="AT32" s="243">
        <v>0</v>
      </c>
      <c r="AU32" s="249">
        <v>1</v>
      </c>
      <c r="AV32" s="243">
        <v>0</v>
      </c>
      <c r="AW32" s="243">
        <v>0</v>
      </c>
      <c r="AX32" s="243">
        <v>0</v>
      </c>
      <c r="AY32" s="243">
        <v>0</v>
      </c>
      <c r="AZ32" s="243">
        <v>0</v>
      </c>
      <c r="BA32" s="243">
        <v>0</v>
      </c>
      <c r="BB32" s="249">
        <v>1</v>
      </c>
      <c r="BC32" s="243">
        <v>0</v>
      </c>
      <c r="BD32" s="243">
        <v>0</v>
      </c>
      <c r="BE32" s="243">
        <v>0</v>
      </c>
      <c r="BF32" s="243">
        <v>0</v>
      </c>
      <c r="BG32" s="243">
        <v>0</v>
      </c>
      <c r="BH32" s="243">
        <v>0</v>
      </c>
      <c r="BI32" s="249">
        <v>1.4045264974855767</v>
      </c>
      <c r="BJ32" s="243">
        <v>0</v>
      </c>
      <c r="BK32" s="243">
        <v>0</v>
      </c>
      <c r="BL32" s="243">
        <v>0</v>
      </c>
      <c r="BM32" s="243">
        <v>0</v>
      </c>
      <c r="BN32" s="243">
        <v>0</v>
      </c>
      <c r="BO32" s="243">
        <v>0</v>
      </c>
      <c r="BP32" s="249">
        <v>1.0320860714944013</v>
      </c>
      <c r="BQ32" s="243">
        <v>0</v>
      </c>
      <c r="BR32" s="243">
        <v>0</v>
      </c>
    </row>
    <row r="33" spans="1:70" ht="25" x14ac:dyDescent="0.25">
      <c r="A33" s="243">
        <v>0</v>
      </c>
      <c r="B33" s="243">
        <v>0</v>
      </c>
      <c r="C33" s="243">
        <v>0</v>
      </c>
      <c r="D33" s="243">
        <v>0</v>
      </c>
      <c r="E33" s="249">
        <v>1</v>
      </c>
      <c r="F33" s="243">
        <v>0</v>
      </c>
      <c r="G33" s="243">
        <v>0</v>
      </c>
      <c r="H33" s="243">
        <v>0</v>
      </c>
      <c r="I33" s="243">
        <v>0</v>
      </c>
      <c r="J33" s="243">
        <v>0</v>
      </c>
      <c r="K33" s="243">
        <v>0</v>
      </c>
      <c r="L33" s="249">
        <v>1</v>
      </c>
      <c r="M33" s="243">
        <v>0</v>
      </c>
      <c r="N33" s="243">
        <v>0</v>
      </c>
      <c r="O33" s="242" t="s">
        <v>289</v>
      </c>
      <c r="P33" s="243">
        <v>0</v>
      </c>
      <c r="Q33" s="243">
        <v>0</v>
      </c>
      <c r="R33" s="243">
        <v>0</v>
      </c>
      <c r="S33" s="249">
        <v>1</v>
      </c>
      <c r="T33" s="243">
        <v>0</v>
      </c>
      <c r="U33" s="243">
        <v>0</v>
      </c>
      <c r="V33" s="243">
        <v>0</v>
      </c>
      <c r="W33" s="243">
        <v>0</v>
      </c>
      <c r="X33" s="243">
        <v>0</v>
      </c>
      <c r="Y33" s="243">
        <v>0</v>
      </c>
      <c r="Z33" s="249">
        <v>1</v>
      </c>
      <c r="AA33" s="243">
        <v>0</v>
      </c>
      <c r="AB33" s="243">
        <v>0</v>
      </c>
      <c r="AC33" s="243">
        <v>0</v>
      </c>
      <c r="AD33" s="243">
        <v>0</v>
      </c>
      <c r="AE33" s="243">
        <v>0</v>
      </c>
      <c r="AF33" s="243">
        <v>0</v>
      </c>
      <c r="AG33" s="249">
        <v>1.0002091425113695</v>
      </c>
      <c r="AH33" s="243">
        <v>0</v>
      </c>
      <c r="AI33" s="243">
        <v>0</v>
      </c>
      <c r="AJ33" s="242" t="s">
        <v>297</v>
      </c>
      <c r="AK33" s="243">
        <v>0</v>
      </c>
      <c r="AL33" s="243">
        <v>0</v>
      </c>
      <c r="AM33" s="243">
        <v>0</v>
      </c>
      <c r="AN33" s="249">
        <v>1.0207836479011168</v>
      </c>
      <c r="AO33" s="243">
        <v>0</v>
      </c>
      <c r="AP33" s="243">
        <v>0</v>
      </c>
      <c r="AQ33" s="243">
        <v>0</v>
      </c>
      <c r="AR33" s="243">
        <v>0</v>
      </c>
      <c r="AS33" s="243">
        <v>0</v>
      </c>
      <c r="AT33" s="243">
        <v>0</v>
      </c>
      <c r="AU33" s="249">
        <v>1</v>
      </c>
      <c r="AV33" s="243">
        <v>0</v>
      </c>
      <c r="AW33" s="243">
        <v>0</v>
      </c>
      <c r="AX33" s="243">
        <v>0</v>
      </c>
      <c r="AY33" s="243">
        <v>0</v>
      </c>
      <c r="AZ33" s="243">
        <v>0</v>
      </c>
      <c r="BA33" s="243">
        <v>0</v>
      </c>
      <c r="BB33" s="249">
        <v>1</v>
      </c>
      <c r="BC33" s="243">
        <v>0</v>
      </c>
      <c r="BD33" s="243">
        <v>0</v>
      </c>
      <c r="BE33" s="243">
        <v>0</v>
      </c>
      <c r="BF33" s="243">
        <v>0</v>
      </c>
      <c r="BG33" s="243">
        <v>0</v>
      </c>
      <c r="BH33" s="243">
        <v>0</v>
      </c>
      <c r="BI33" s="249">
        <v>1.4045264974855767</v>
      </c>
      <c r="BJ33" s="243">
        <v>0</v>
      </c>
      <c r="BK33" s="243">
        <v>0</v>
      </c>
      <c r="BL33" s="243">
        <v>0</v>
      </c>
      <c r="BM33" s="243">
        <v>0</v>
      </c>
      <c r="BN33" s="243">
        <v>0</v>
      </c>
      <c r="BO33" s="243">
        <v>0</v>
      </c>
      <c r="BP33" s="249">
        <v>1.0320860714944013</v>
      </c>
      <c r="BQ33" s="243">
        <v>0</v>
      </c>
      <c r="BR33" s="243">
        <v>0</v>
      </c>
    </row>
    <row r="34" spans="1:70" x14ac:dyDescent="0.25">
      <c r="A34" s="243">
        <v>0</v>
      </c>
      <c r="B34" s="243">
        <v>0</v>
      </c>
      <c r="C34" s="243">
        <v>0</v>
      </c>
      <c r="D34" s="243">
        <v>0</v>
      </c>
      <c r="E34" s="249">
        <v>1</v>
      </c>
      <c r="F34" s="243">
        <v>0</v>
      </c>
      <c r="G34" s="243">
        <v>0</v>
      </c>
      <c r="H34" s="243">
        <v>0</v>
      </c>
      <c r="I34" s="243">
        <v>0</v>
      </c>
      <c r="J34" s="243">
        <v>0</v>
      </c>
      <c r="K34" s="243">
        <v>0</v>
      </c>
      <c r="L34" s="249">
        <v>1</v>
      </c>
      <c r="M34" s="243">
        <v>0</v>
      </c>
      <c r="N34" s="243">
        <v>0</v>
      </c>
      <c r="O34" s="242" t="s">
        <v>294</v>
      </c>
      <c r="P34" s="243">
        <v>0</v>
      </c>
      <c r="Q34" s="243">
        <v>0</v>
      </c>
      <c r="R34" s="243">
        <v>0</v>
      </c>
      <c r="S34" s="249">
        <v>1</v>
      </c>
      <c r="T34" s="243">
        <v>0</v>
      </c>
      <c r="U34" s="243">
        <v>0</v>
      </c>
      <c r="V34" s="243">
        <v>0</v>
      </c>
      <c r="W34" s="243">
        <v>0</v>
      </c>
      <c r="X34" s="243">
        <v>0</v>
      </c>
      <c r="Y34" s="243">
        <v>0</v>
      </c>
      <c r="Z34" s="249">
        <v>1</v>
      </c>
      <c r="AA34" s="243">
        <v>0</v>
      </c>
      <c r="AB34" s="243">
        <v>0</v>
      </c>
      <c r="AC34" s="243">
        <v>0</v>
      </c>
      <c r="AD34" s="243">
        <v>0</v>
      </c>
      <c r="AE34" s="243">
        <v>0</v>
      </c>
      <c r="AF34" s="243">
        <v>0</v>
      </c>
      <c r="AG34" s="249">
        <v>1.0002091425113695</v>
      </c>
      <c r="AH34" s="243">
        <v>0</v>
      </c>
      <c r="AI34" s="243">
        <v>0</v>
      </c>
      <c r="AJ34" s="243">
        <v>0</v>
      </c>
      <c r="AK34" s="243">
        <v>0</v>
      </c>
      <c r="AL34" s="243">
        <v>0</v>
      </c>
      <c r="AM34" s="243">
        <v>0</v>
      </c>
      <c r="AN34" s="249">
        <v>1.0207836479011168</v>
      </c>
      <c r="AO34" s="243">
        <v>0</v>
      </c>
      <c r="AP34" s="243">
        <v>0</v>
      </c>
      <c r="AQ34" s="243">
        <v>0</v>
      </c>
      <c r="AR34" s="243">
        <v>0</v>
      </c>
      <c r="AS34" s="243">
        <v>0</v>
      </c>
      <c r="AT34" s="243">
        <v>0</v>
      </c>
      <c r="AU34" s="249">
        <v>1</v>
      </c>
      <c r="AV34" s="243">
        <v>0</v>
      </c>
      <c r="AW34" s="243">
        <v>0</v>
      </c>
      <c r="AX34" s="243">
        <v>0</v>
      </c>
      <c r="AY34" s="243">
        <v>0</v>
      </c>
      <c r="AZ34" s="243">
        <v>0</v>
      </c>
      <c r="BA34" s="243">
        <v>0</v>
      </c>
      <c r="BB34" s="249">
        <v>1</v>
      </c>
      <c r="BC34" s="243">
        <v>0</v>
      </c>
      <c r="BD34" s="243">
        <v>0</v>
      </c>
      <c r="BE34" s="243">
        <v>0</v>
      </c>
      <c r="BF34" s="243">
        <v>0</v>
      </c>
      <c r="BG34" s="243">
        <v>0</v>
      </c>
      <c r="BH34" s="243">
        <v>0</v>
      </c>
      <c r="BI34" s="249">
        <v>1.4045264974855767</v>
      </c>
      <c r="BJ34" s="243">
        <v>0</v>
      </c>
      <c r="BK34" s="243">
        <v>0</v>
      </c>
      <c r="BL34" s="243">
        <v>0</v>
      </c>
      <c r="BM34" s="243">
        <v>0</v>
      </c>
      <c r="BN34" s="243">
        <v>0</v>
      </c>
      <c r="BO34" s="243">
        <v>0</v>
      </c>
      <c r="BP34" s="249">
        <v>1.0320860714944013</v>
      </c>
      <c r="BQ34" s="243">
        <v>0</v>
      </c>
      <c r="BR34" s="243">
        <v>0</v>
      </c>
    </row>
    <row r="35" spans="1:70" ht="25" x14ac:dyDescent="0.25">
      <c r="A35" s="243">
        <v>0</v>
      </c>
      <c r="B35" s="243">
        <v>0</v>
      </c>
      <c r="C35" s="243">
        <v>0</v>
      </c>
      <c r="D35" s="243">
        <v>0</v>
      </c>
      <c r="E35" s="249">
        <v>1</v>
      </c>
      <c r="F35" s="243">
        <v>0</v>
      </c>
      <c r="G35" s="243">
        <v>0</v>
      </c>
      <c r="H35" s="243">
        <v>0</v>
      </c>
      <c r="I35" s="243">
        <v>0</v>
      </c>
      <c r="J35" s="243">
        <v>0</v>
      </c>
      <c r="K35" s="243">
        <v>0</v>
      </c>
      <c r="L35" s="249">
        <v>1</v>
      </c>
      <c r="M35" s="243">
        <v>0</v>
      </c>
      <c r="N35" s="243">
        <v>0</v>
      </c>
      <c r="O35" s="242" t="s">
        <v>297</v>
      </c>
      <c r="P35" s="243">
        <v>0</v>
      </c>
      <c r="Q35" s="243">
        <v>0</v>
      </c>
      <c r="R35" s="243">
        <v>0</v>
      </c>
      <c r="S35" s="249">
        <v>1</v>
      </c>
      <c r="T35" s="243">
        <v>0</v>
      </c>
      <c r="U35" s="243">
        <v>0</v>
      </c>
      <c r="V35" s="243">
        <v>0</v>
      </c>
      <c r="W35" s="243">
        <v>0</v>
      </c>
      <c r="X35" s="243">
        <v>0</v>
      </c>
      <c r="Y35" s="243">
        <v>0</v>
      </c>
      <c r="Z35" s="249">
        <v>1</v>
      </c>
      <c r="AA35" s="243">
        <v>0</v>
      </c>
      <c r="AB35" s="243">
        <v>0</v>
      </c>
      <c r="AC35" s="243">
        <v>0</v>
      </c>
      <c r="AD35" s="243">
        <v>0</v>
      </c>
      <c r="AE35" s="243">
        <v>0</v>
      </c>
      <c r="AF35" s="243">
        <v>0</v>
      </c>
      <c r="AG35" s="249">
        <v>1.0002091425113695</v>
      </c>
      <c r="AH35" s="243">
        <v>0</v>
      </c>
      <c r="AI35" s="243">
        <v>0</v>
      </c>
      <c r="AJ35" s="243">
        <v>0</v>
      </c>
      <c r="AK35" s="243">
        <v>0</v>
      </c>
      <c r="AL35" s="243">
        <v>0</v>
      </c>
      <c r="AM35" s="243">
        <v>0</v>
      </c>
      <c r="AN35" s="249">
        <v>1.0207836479011168</v>
      </c>
      <c r="AO35" s="243">
        <v>0</v>
      </c>
      <c r="AP35" s="243">
        <v>0</v>
      </c>
      <c r="AQ35" s="243">
        <v>0</v>
      </c>
      <c r="AR35" s="243">
        <v>0</v>
      </c>
      <c r="AS35" s="243">
        <v>0</v>
      </c>
      <c r="AT35" s="243">
        <v>0</v>
      </c>
      <c r="AU35" s="249">
        <v>1</v>
      </c>
      <c r="AV35" s="243">
        <v>0</v>
      </c>
      <c r="AW35" s="243">
        <v>0</v>
      </c>
      <c r="AX35" s="243">
        <v>0</v>
      </c>
      <c r="AY35" s="243">
        <v>0</v>
      </c>
      <c r="AZ35" s="243">
        <v>0</v>
      </c>
      <c r="BA35" s="243">
        <v>0</v>
      </c>
      <c r="BB35" s="249">
        <v>1</v>
      </c>
      <c r="BC35" s="243">
        <v>0</v>
      </c>
      <c r="BD35" s="243">
        <v>0</v>
      </c>
      <c r="BE35" s="243">
        <v>0</v>
      </c>
      <c r="BF35" s="243">
        <v>0</v>
      </c>
      <c r="BG35" s="243">
        <v>0</v>
      </c>
      <c r="BH35" s="243">
        <v>0</v>
      </c>
      <c r="BI35" s="249">
        <v>1.4045264974855767</v>
      </c>
      <c r="BJ35" s="243">
        <v>0</v>
      </c>
      <c r="BK35" s="243">
        <v>0</v>
      </c>
      <c r="BL35" s="243">
        <v>0</v>
      </c>
      <c r="BM35" s="243">
        <v>0</v>
      </c>
      <c r="BN35" s="243">
        <v>0</v>
      </c>
      <c r="BO35" s="243">
        <v>0</v>
      </c>
      <c r="BP35" s="249">
        <v>1.0320860714944013</v>
      </c>
      <c r="BQ35" s="243">
        <v>0</v>
      </c>
      <c r="BR35" s="243">
        <v>0</v>
      </c>
    </row>
    <row r="36" spans="1:70" x14ac:dyDescent="0.25">
      <c r="A36" s="243">
        <v>0</v>
      </c>
      <c r="B36" s="243">
        <v>0</v>
      </c>
      <c r="C36" s="243">
        <v>0</v>
      </c>
      <c r="D36" s="243">
        <v>0</v>
      </c>
      <c r="E36" s="249">
        <v>1</v>
      </c>
      <c r="F36" s="243">
        <v>0</v>
      </c>
      <c r="G36" s="243">
        <v>0</v>
      </c>
      <c r="H36" s="243">
        <v>0</v>
      </c>
      <c r="I36" s="243">
        <v>0</v>
      </c>
      <c r="J36" s="243">
        <v>0</v>
      </c>
      <c r="K36" s="243">
        <v>0</v>
      </c>
      <c r="L36" s="249">
        <v>1</v>
      </c>
      <c r="M36" s="243">
        <v>0</v>
      </c>
      <c r="N36" s="243">
        <v>0</v>
      </c>
      <c r="O36" s="243">
        <v>0</v>
      </c>
      <c r="P36" s="243">
        <v>0</v>
      </c>
      <c r="Q36" s="243">
        <v>0</v>
      </c>
      <c r="R36" s="243">
        <v>0</v>
      </c>
      <c r="S36" s="249">
        <v>1</v>
      </c>
      <c r="T36" s="243">
        <v>0</v>
      </c>
      <c r="U36" s="243">
        <v>0</v>
      </c>
      <c r="V36" s="243">
        <v>0</v>
      </c>
      <c r="W36" s="243">
        <v>0</v>
      </c>
      <c r="X36" s="243">
        <v>0</v>
      </c>
      <c r="Y36" s="243">
        <v>0</v>
      </c>
      <c r="Z36" s="249">
        <v>1</v>
      </c>
      <c r="AA36" s="243">
        <v>0</v>
      </c>
      <c r="AB36" s="243">
        <v>0</v>
      </c>
      <c r="AC36" s="243">
        <v>0</v>
      </c>
      <c r="AD36" s="243">
        <v>0</v>
      </c>
      <c r="AE36" s="243">
        <v>0</v>
      </c>
      <c r="AF36" s="243">
        <v>0</v>
      </c>
      <c r="AG36" s="249">
        <v>1.0002091425113695</v>
      </c>
      <c r="AH36" s="243">
        <v>0</v>
      </c>
      <c r="AI36" s="243">
        <v>0</v>
      </c>
      <c r="AJ36" s="243">
        <v>0</v>
      </c>
      <c r="AK36" s="243">
        <v>0</v>
      </c>
      <c r="AL36" s="243">
        <v>0</v>
      </c>
      <c r="AM36" s="243">
        <v>0</v>
      </c>
      <c r="AN36" s="249">
        <v>1.0207836479011168</v>
      </c>
      <c r="AO36" s="243">
        <v>0</v>
      </c>
      <c r="AP36" s="243">
        <v>0</v>
      </c>
      <c r="AQ36" s="242" t="s">
        <v>232</v>
      </c>
      <c r="AR36" s="243">
        <v>0</v>
      </c>
      <c r="AS36" s="243">
        <v>0</v>
      </c>
      <c r="AT36" s="243">
        <v>0</v>
      </c>
      <c r="AU36" s="249">
        <v>1</v>
      </c>
      <c r="AV36" s="243">
        <v>0</v>
      </c>
      <c r="AW36" s="243">
        <v>0</v>
      </c>
      <c r="AX36" s="243">
        <v>0</v>
      </c>
      <c r="AY36" s="243">
        <v>0</v>
      </c>
      <c r="AZ36" s="243">
        <v>0</v>
      </c>
      <c r="BA36" s="243">
        <v>0</v>
      </c>
      <c r="BB36" s="249">
        <v>1</v>
      </c>
      <c r="BC36" s="243">
        <v>0</v>
      </c>
      <c r="BD36" s="243">
        <v>0</v>
      </c>
      <c r="BE36" s="243">
        <v>0</v>
      </c>
      <c r="BF36" s="243">
        <v>0</v>
      </c>
      <c r="BG36" s="243">
        <v>0</v>
      </c>
      <c r="BH36" s="243">
        <v>0</v>
      </c>
      <c r="BI36" s="249">
        <v>1.4045264974855767</v>
      </c>
      <c r="BJ36" s="243">
        <v>0</v>
      </c>
      <c r="BK36" s="243">
        <v>0</v>
      </c>
      <c r="BL36" s="243">
        <v>0</v>
      </c>
      <c r="BM36" s="243">
        <v>0</v>
      </c>
      <c r="BN36" s="243">
        <v>0</v>
      </c>
      <c r="BO36" s="243">
        <v>0</v>
      </c>
      <c r="BP36" s="249">
        <v>1.0320860714944013</v>
      </c>
      <c r="BQ36" s="243">
        <v>0</v>
      </c>
      <c r="BR36" s="243">
        <v>0</v>
      </c>
    </row>
    <row r="37" spans="1:70" x14ac:dyDescent="0.25">
      <c r="A37" s="243">
        <v>0</v>
      </c>
      <c r="B37" s="243">
        <v>0</v>
      </c>
      <c r="C37" s="243">
        <v>0</v>
      </c>
      <c r="D37" s="243">
        <v>0</v>
      </c>
      <c r="E37" s="249">
        <v>1</v>
      </c>
      <c r="F37" s="243">
        <v>0</v>
      </c>
      <c r="G37" s="243">
        <v>0</v>
      </c>
      <c r="H37" s="243">
        <v>0</v>
      </c>
      <c r="I37" s="243">
        <v>0</v>
      </c>
      <c r="J37" s="243">
        <v>0</v>
      </c>
      <c r="K37" s="243">
        <v>0</v>
      </c>
      <c r="L37" s="249">
        <v>1</v>
      </c>
      <c r="M37" s="243">
        <v>0</v>
      </c>
      <c r="N37" s="243">
        <v>0</v>
      </c>
      <c r="O37" s="243">
        <v>0</v>
      </c>
      <c r="P37" s="243">
        <v>0</v>
      </c>
      <c r="Q37" s="243">
        <v>0</v>
      </c>
      <c r="R37" s="243">
        <v>0</v>
      </c>
      <c r="S37" s="249">
        <v>1</v>
      </c>
      <c r="T37" s="243">
        <v>0</v>
      </c>
      <c r="U37" s="243">
        <v>0</v>
      </c>
      <c r="V37" s="243">
        <v>0</v>
      </c>
      <c r="W37" s="243">
        <v>0</v>
      </c>
      <c r="X37" s="243">
        <v>0</v>
      </c>
      <c r="Y37" s="243">
        <v>0</v>
      </c>
      <c r="Z37" s="249">
        <v>1</v>
      </c>
      <c r="AA37" s="243">
        <v>0</v>
      </c>
      <c r="AB37" s="243">
        <v>0</v>
      </c>
      <c r="AC37" s="243">
        <v>0</v>
      </c>
      <c r="AD37" s="243">
        <v>0</v>
      </c>
      <c r="AE37" s="243">
        <v>0</v>
      </c>
      <c r="AF37" s="243">
        <v>0</v>
      </c>
      <c r="AG37" s="249">
        <v>1.0002091425113695</v>
      </c>
      <c r="AH37" s="243">
        <v>0</v>
      </c>
      <c r="AI37" s="243">
        <v>0</v>
      </c>
      <c r="AJ37" s="243">
        <v>0</v>
      </c>
      <c r="AK37" s="243">
        <v>0</v>
      </c>
      <c r="AL37" s="243">
        <v>0</v>
      </c>
      <c r="AM37" s="243">
        <v>0</v>
      </c>
      <c r="AN37" s="249">
        <v>1.0207836479011168</v>
      </c>
      <c r="AO37" s="243">
        <v>0</v>
      </c>
      <c r="AP37" s="243">
        <v>0</v>
      </c>
      <c r="AQ37" s="242" t="s">
        <v>884</v>
      </c>
      <c r="AR37" s="243">
        <v>0</v>
      </c>
      <c r="AS37" s="243">
        <v>0</v>
      </c>
      <c r="AT37" s="243">
        <v>0</v>
      </c>
      <c r="AU37" s="249">
        <v>1</v>
      </c>
      <c r="AV37" s="243">
        <v>0</v>
      </c>
      <c r="AW37" s="243">
        <v>0</v>
      </c>
      <c r="AX37" s="243">
        <v>0</v>
      </c>
      <c r="AY37" s="243">
        <v>0</v>
      </c>
      <c r="AZ37" s="243">
        <v>0</v>
      </c>
      <c r="BA37" s="243">
        <v>0</v>
      </c>
      <c r="BB37" s="249">
        <v>1</v>
      </c>
      <c r="BC37" s="243">
        <v>0</v>
      </c>
      <c r="BD37" s="243">
        <v>0</v>
      </c>
      <c r="BE37" s="243">
        <v>0</v>
      </c>
      <c r="BF37" s="243">
        <v>0</v>
      </c>
      <c r="BG37" s="243">
        <v>0</v>
      </c>
      <c r="BH37" s="243">
        <v>0</v>
      </c>
      <c r="BI37" s="249">
        <v>1.4045264974855767</v>
      </c>
      <c r="BJ37" s="243">
        <v>0</v>
      </c>
      <c r="BK37" s="243">
        <v>0</v>
      </c>
      <c r="BL37" s="243">
        <v>0</v>
      </c>
      <c r="BM37" s="243">
        <v>0</v>
      </c>
      <c r="BN37" s="243">
        <v>0</v>
      </c>
      <c r="BO37" s="243">
        <v>0</v>
      </c>
      <c r="BP37" s="249">
        <v>1.0320860714944013</v>
      </c>
      <c r="BQ37" s="243">
        <v>0</v>
      </c>
      <c r="BR37" s="243">
        <v>0</v>
      </c>
    </row>
    <row r="38" spans="1:70" x14ac:dyDescent="0.25">
      <c r="A38" s="243">
        <v>0</v>
      </c>
      <c r="B38" s="243">
        <v>0</v>
      </c>
      <c r="C38" s="243">
        <v>0</v>
      </c>
      <c r="D38" s="243">
        <v>0</v>
      </c>
      <c r="E38" s="249">
        <v>1</v>
      </c>
      <c r="F38" s="243">
        <v>0</v>
      </c>
      <c r="G38" s="243">
        <v>0</v>
      </c>
      <c r="H38" s="243">
        <v>0</v>
      </c>
      <c r="I38" s="243">
        <v>0</v>
      </c>
      <c r="J38" s="243">
        <v>0</v>
      </c>
      <c r="K38" s="243">
        <v>0</v>
      </c>
      <c r="L38" s="249">
        <v>1</v>
      </c>
      <c r="M38" s="243">
        <v>0</v>
      </c>
      <c r="N38" s="243">
        <v>0</v>
      </c>
      <c r="O38" s="243">
        <v>0</v>
      </c>
      <c r="P38" s="243">
        <v>0</v>
      </c>
      <c r="Q38" s="243">
        <v>0</v>
      </c>
      <c r="R38" s="243">
        <v>0</v>
      </c>
      <c r="S38" s="249">
        <v>1</v>
      </c>
      <c r="T38" s="243">
        <v>0</v>
      </c>
      <c r="U38" s="243">
        <v>0</v>
      </c>
      <c r="V38" s="243">
        <v>0</v>
      </c>
      <c r="W38" s="243">
        <v>0</v>
      </c>
      <c r="X38" s="243">
        <v>0</v>
      </c>
      <c r="Y38" s="243">
        <v>0</v>
      </c>
      <c r="Z38" s="249">
        <v>1</v>
      </c>
      <c r="AA38" s="243">
        <v>0</v>
      </c>
      <c r="AB38" s="243">
        <v>0</v>
      </c>
      <c r="AC38" s="243">
        <v>0</v>
      </c>
      <c r="AD38" s="243">
        <v>0</v>
      </c>
      <c r="AE38" s="243">
        <v>0</v>
      </c>
      <c r="AF38" s="243">
        <v>0</v>
      </c>
      <c r="AG38" s="249">
        <v>1.0002091425113695</v>
      </c>
      <c r="AH38" s="243">
        <v>0</v>
      </c>
      <c r="AI38" s="243">
        <v>0</v>
      </c>
      <c r="AJ38" s="243">
        <v>0</v>
      </c>
      <c r="AK38" s="243">
        <v>0</v>
      </c>
      <c r="AL38" s="243">
        <v>0</v>
      </c>
      <c r="AM38" s="243">
        <v>0</v>
      </c>
      <c r="AN38" s="249">
        <v>1.0207836479011168</v>
      </c>
      <c r="AO38" s="243">
        <v>0</v>
      </c>
      <c r="AP38" s="243">
        <v>0</v>
      </c>
      <c r="AQ38" s="242" t="s">
        <v>885</v>
      </c>
      <c r="AR38" s="243">
        <v>0</v>
      </c>
      <c r="AS38" s="243">
        <v>0</v>
      </c>
      <c r="AT38" s="243">
        <v>0</v>
      </c>
      <c r="AU38" s="249">
        <v>1</v>
      </c>
      <c r="AV38" s="243">
        <v>0</v>
      </c>
      <c r="AW38" s="243">
        <v>0</v>
      </c>
      <c r="AX38" s="243">
        <v>0</v>
      </c>
      <c r="AY38" s="243">
        <v>0</v>
      </c>
      <c r="AZ38" s="243">
        <v>0</v>
      </c>
      <c r="BA38" s="243">
        <v>0</v>
      </c>
      <c r="BB38" s="249">
        <v>1</v>
      </c>
      <c r="BC38" s="243">
        <v>0</v>
      </c>
      <c r="BD38" s="243">
        <v>0</v>
      </c>
      <c r="BE38" s="243">
        <v>0</v>
      </c>
      <c r="BF38" s="243">
        <v>0</v>
      </c>
      <c r="BG38" s="243">
        <v>0</v>
      </c>
      <c r="BH38" s="243">
        <v>0</v>
      </c>
      <c r="BI38" s="249">
        <v>1.4045264974855767</v>
      </c>
      <c r="BJ38" s="243">
        <v>0</v>
      </c>
      <c r="BK38" s="243">
        <v>0</v>
      </c>
      <c r="BL38" s="243">
        <v>0</v>
      </c>
      <c r="BM38" s="243">
        <v>0</v>
      </c>
      <c r="BN38" s="243">
        <v>0</v>
      </c>
      <c r="BO38" s="243">
        <v>0</v>
      </c>
      <c r="BP38" s="249">
        <v>1.0320860714944013</v>
      </c>
      <c r="BQ38" s="243">
        <v>0</v>
      </c>
      <c r="BR38" s="243">
        <v>0</v>
      </c>
    </row>
    <row r="39" spans="1:70" x14ac:dyDescent="0.25">
      <c r="A39" s="243">
        <v>0</v>
      </c>
      <c r="B39" s="243">
        <v>0</v>
      </c>
      <c r="C39" s="243">
        <v>0</v>
      </c>
      <c r="D39" s="243">
        <v>0</v>
      </c>
      <c r="E39" s="249">
        <v>1</v>
      </c>
      <c r="F39" s="243">
        <v>0</v>
      </c>
      <c r="G39" s="243">
        <v>0</v>
      </c>
      <c r="H39" s="243">
        <v>0</v>
      </c>
      <c r="I39" s="243">
        <v>0</v>
      </c>
      <c r="J39" s="243">
        <v>0</v>
      </c>
      <c r="K39" s="243">
        <v>0</v>
      </c>
      <c r="L39" s="249">
        <v>1</v>
      </c>
      <c r="M39" s="243">
        <v>0</v>
      </c>
      <c r="N39" s="243">
        <v>0</v>
      </c>
      <c r="O39" s="243">
        <v>0</v>
      </c>
      <c r="P39" s="243">
        <v>0</v>
      </c>
      <c r="Q39" s="243">
        <v>0</v>
      </c>
      <c r="R39" s="243">
        <v>0</v>
      </c>
      <c r="S39" s="249">
        <v>1</v>
      </c>
      <c r="T39" s="243">
        <v>0</v>
      </c>
      <c r="U39" s="243">
        <v>0</v>
      </c>
      <c r="V39" s="243">
        <v>0</v>
      </c>
      <c r="W39" s="243">
        <v>0</v>
      </c>
      <c r="X39" s="243">
        <v>0</v>
      </c>
      <c r="Y39" s="243">
        <v>0</v>
      </c>
      <c r="Z39" s="249">
        <v>1</v>
      </c>
      <c r="AA39" s="243">
        <v>0</v>
      </c>
      <c r="AB39" s="243">
        <v>0</v>
      </c>
      <c r="AC39" s="243">
        <v>0</v>
      </c>
      <c r="AD39" s="243">
        <v>0</v>
      </c>
      <c r="AE39" s="243">
        <v>0</v>
      </c>
      <c r="AF39" s="243">
        <v>0</v>
      </c>
      <c r="AG39" s="249">
        <v>1.0002091425113695</v>
      </c>
      <c r="AH39" s="243">
        <v>0</v>
      </c>
      <c r="AI39" s="243">
        <v>0</v>
      </c>
      <c r="AJ39" s="243">
        <v>0</v>
      </c>
      <c r="AK39" s="243">
        <v>0</v>
      </c>
      <c r="AL39" s="243">
        <v>0</v>
      </c>
      <c r="AM39" s="243">
        <v>0</v>
      </c>
      <c r="AN39" s="249">
        <v>1.0207836479011168</v>
      </c>
      <c r="AO39" s="243">
        <v>0</v>
      </c>
      <c r="AP39" s="243">
        <v>0</v>
      </c>
      <c r="AQ39" s="242" t="s">
        <v>335</v>
      </c>
      <c r="AR39" s="243">
        <v>0</v>
      </c>
      <c r="AS39" s="243">
        <v>0</v>
      </c>
      <c r="AT39" s="243">
        <v>0</v>
      </c>
      <c r="AU39" s="249">
        <v>1</v>
      </c>
      <c r="AV39" s="243">
        <v>0</v>
      </c>
      <c r="AW39" s="243">
        <v>0</v>
      </c>
      <c r="AX39" s="243">
        <v>0</v>
      </c>
      <c r="AY39" s="243">
        <v>0</v>
      </c>
      <c r="AZ39" s="243">
        <v>0</v>
      </c>
      <c r="BA39" s="243">
        <v>0</v>
      </c>
      <c r="BB39" s="249">
        <v>1</v>
      </c>
      <c r="BC39" s="243">
        <v>0</v>
      </c>
      <c r="BD39" s="243">
        <v>0</v>
      </c>
      <c r="BE39" s="243">
        <v>0</v>
      </c>
      <c r="BF39" s="243">
        <v>0</v>
      </c>
      <c r="BG39" s="243">
        <v>0</v>
      </c>
      <c r="BH39" s="243">
        <v>0</v>
      </c>
      <c r="BI39" s="249">
        <v>1.4045264974855767</v>
      </c>
      <c r="BJ39" s="243">
        <v>0</v>
      </c>
      <c r="BK39" s="243">
        <v>0</v>
      </c>
      <c r="BL39" s="243">
        <v>0</v>
      </c>
      <c r="BM39" s="243">
        <v>0</v>
      </c>
      <c r="BN39" s="243">
        <v>0</v>
      </c>
      <c r="BO39" s="243">
        <v>0</v>
      </c>
      <c r="BP39" s="249">
        <v>1.0320860714944013</v>
      </c>
      <c r="BQ39" s="243">
        <v>0</v>
      </c>
      <c r="BR39" s="243">
        <v>0</v>
      </c>
    </row>
    <row r="40" spans="1:70" x14ac:dyDescent="0.25">
      <c r="A40" s="243">
        <v>0</v>
      </c>
      <c r="B40" s="243">
        <v>0</v>
      </c>
      <c r="C40" s="243">
        <v>0</v>
      </c>
      <c r="D40" s="243">
        <v>0</v>
      </c>
      <c r="E40" s="249">
        <v>1</v>
      </c>
      <c r="F40" s="243">
        <v>0</v>
      </c>
      <c r="G40" s="243">
        <v>0</v>
      </c>
      <c r="H40" s="243">
        <v>0</v>
      </c>
      <c r="I40" s="243">
        <v>0</v>
      </c>
      <c r="J40" s="243">
        <v>0</v>
      </c>
      <c r="K40" s="243">
        <v>0</v>
      </c>
      <c r="L40" s="249">
        <v>1</v>
      </c>
      <c r="M40" s="243">
        <v>0</v>
      </c>
      <c r="N40" s="243">
        <v>0</v>
      </c>
      <c r="O40" s="243">
        <v>0</v>
      </c>
      <c r="P40" s="243">
        <v>0</v>
      </c>
      <c r="Q40" s="243">
        <v>0</v>
      </c>
      <c r="R40" s="243">
        <v>0</v>
      </c>
      <c r="S40" s="249">
        <v>1</v>
      </c>
      <c r="T40" s="243">
        <v>0</v>
      </c>
      <c r="U40" s="243">
        <v>0</v>
      </c>
      <c r="V40" s="243">
        <v>0</v>
      </c>
      <c r="W40" s="243">
        <v>0</v>
      </c>
      <c r="X40" s="243">
        <v>0</v>
      </c>
      <c r="Y40" s="243">
        <v>0</v>
      </c>
      <c r="Z40" s="249">
        <v>1</v>
      </c>
      <c r="AA40" s="243">
        <v>0</v>
      </c>
      <c r="AB40" s="243">
        <v>0</v>
      </c>
      <c r="AC40" s="243">
        <v>0</v>
      </c>
      <c r="AD40" s="243">
        <v>0</v>
      </c>
      <c r="AE40" s="243">
        <v>0</v>
      </c>
      <c r="AF40" s="243">
        <v>0</v>
      </c>
      <c r="AG40" s="249">
        <v>1.0002091425113695</v>
      </c>
      <c r="AH40" s="243">
        <v>0</v>
      </c>
      <c r="AI40" s="243">
        <v>0</v>
      </c>
      <c r="AJ40" s="243">
        <v>0</v>
      </c>
      <c r="AK40" s="243">
        <v>0</v>
      </c>
      <c r="AL40" s="243">
        <v>0</v>
      </c>
      <c r="AM40" s="243">
        <v>0</v>
      </c>
      <c r="AN40" s="249">
        <v>1.0207836479011168</v>
      </c>
      <c r="AO40" s="243">
        <v>0</v>
      </c>
      <c r="AP40" s="243">
        <v>0</v>
      </c>
      <c r="AQ40" s="242" t="s">
        <v>287</v>
      </c>
      <c r="AR40" s="243">
        <v>0</v>
      </c>
      <c r="AS40" s="243">
        <v>0</v>
      </c>
      <c r="AT40" s="243">
        <v>0</v>
      </c>
      <c r="AU40" s="249">
        <v>1</v>
      </c>
      <c r="AV40" s="243">
        <v>0</v>
      </c>
      <c r="AW40" s="243">
        <v>0</v>
      </c>
      <c r="AX40" s="243">
        <v>0</v>
      </c>
      <c r="AY40" s="243">
        <v>0</v>
      </c>
      <c r="AZ40" s="243">
        <v>0</v>
      </c>
      <c r="BA40" s="243">
        <v>0</v>
      </c>
      <c r="BB40" s="249">
        <v>1</v>
      </c>
      <c r="BC40" s="243">
        <v>0</v>
      </c>
      <c r="BD40" s="243">
        <v>0</v>
      </c>
      <c r="BE40" s="243">
        <v>0</v>
      </c>
      <c r="BF40" s="243">
        <v>0</v>
      </c>
      <c r="BG40" s="243">
        <v>0</v>
      </c>
      <c r="BH40" s="243">
        <v>0</v>
      </c>
      <c r="BI40" s="249">
        <v>1.4045264974855767</v>
      </c>
      <c r="BJ40" s="243">
        <v>0</v>
      </c>
      <c r="BK40" s="243">
        <v>0</v>
      </c>
      <c r="BL40" s="243">
        <v>0</v>
      </c>
      <c r="BM40" s="243">
        <v>0</v>
      </c>
      <c r="BN40" s="243">
        <v>0</v>
      </c>
      <c r="BO40" s="243">
        <v>0</v>
      </c>
      <c r="BP40" s="249">
        <v>1.0320860714944013</v>
      </c>
      <c r="BQ40" s="243">
        <v>0</v>
      </c>
      <c r="BR40" s="243">
        <v>0</v>
      </c>
    </row>
    <row r="41" spans="1:70" x14ac:dyDescent="0.25">
      <c r="A41" s="243">
        <v>0</v>
      </c>
      <c r="B41" s="243">
        <v>0</v>
      </c>
      <c r="C41" s="243">
        <v>0</v>
      </c>
      <c r="D41" s="243">
        <v>0</v>
      </c>
      <c r="E41" s="249">
        <v>1</v>
      </c>
      <c r="F41" s="243">
        <v>0</v>
      </c>
      <c r="G41" s="243">
        <v>0</v>
      </c>
      <c r="H41" s="243">
        <v>0</v>
      </c>
      <c r="I41" s="243">
        <v>0</v>
      </c>
      <c r="J41" s="243">
        <v>0</v>
      </c>
      <c r="K41" s="243">
        <v>0</v>
      </c>
      <c r="L41" s="249">
        <v>1</v>
      </c>
      <c r="M41" s="243">
        <v>0</v>
      </c>
      <c r="N41" s="243">
        <v>0</v>
      </c>
      <c r="O41" s="243">
        <v>0</v>
      </c>
      <c r="P41" s="243">
        <v>0</v>
      </c>
      <c r="Q41" s="243">
        <v>0</v>
      </c>
      <c r="R41" s="243">
        <v>0</v>
      </c>
      <c r="S41" s="249">
        <v>1</v>
      </c>
      <c r="T41" s="243">
        <v>0</v>
      </c>
      <c r="U41" s="243">
        <v>0</v>
      </c>
      <c r="V41" s="243">
        <v>0</v>
      </c>
      <c r="W41" s="243">
        <v>0</v>
      </c>
      <c r="X41" s="243">
        <v>0</v>
      </c>
      <c r="Y41" s="243">
        <v>0</v>
      </c>
      <c r="Z41" s="249">
        <v>1</v>
      </c>
      <c r="AA41" s="243">
        <v>0</v>
      </c>
      <c r="AB41" s="243">
        <v>0</v>
      </c>
      <c r="AC41" s="243">
        <v>0</v>
      </c>
      <c r="AD41" s="243">
        <v>0</v>
      </c>
      <c r="AE41" s="243">
        <v>0</v>
      </c>
      <c r="AF41" s="243">
        <v>0</v>
      </c>
      <c r="AG41" s="249">
        <v>1.0002091425113695</v>
      </c>
      <c r="AH41" s="243">
        <v>0</v>
      </c>
      <c r="AI41" s="243">
        <v>0</v>
      </c>
      <c r="AJ41" s="243">
        <v>0</v>
      </c>
      <c r="AK41" s="243">
        <v>0</v>
      </c>
      <c r="AL41" s="243">
        <v>0</v>
      </c>
      <c r="AM41" s="243">
        <v>0</v>
      </c>
      <c r="AN41" s="249">
        <v>1.0207836479011168</v>
      </c>
      <c r="AO41" s="243">
        <v>0</v>
      </c>
      <c r="AP41" s="243">
        <v>0</v>
      </c>
      <c r="AQ41" s="242" t="s">
        <v>249</v>
      </c>
      <c r="AR41" s="243">
        <v>0</v>
      </c>
      <c r="AS41" s="243">
        <v>0</v>
      </c>
      <c r="AT41" s="243">
        <v>0</v>
      </c>
      <c r="AU41" s="249">
        <v>1</v>
      </c>
      <c r="AV41" s="243">
        <v>0</v>
      </c>
      <c r="AW41" s="243">
        <v>0</v>
      </c>
      <c r="AX41" s="243">
        <v>0</v>
      </c>
      <c r="AY41" s="243">
        <v>0</v>
      </c>
      <c r="AZ41" s="243">
        <v>0</v>
      </c>
      <c r="BA41" s="243">
        <v>0</v>
      </c>
      <c r="BB41" s="249">
        <v>1</v>
      </c>
      <c r="BC41" s="243">
        <v>0</v>
      </c>
      <c r="BD41" s="243">
        <v>0</v>
      </c>
      <c r="BE41" s="242" t="s">
        <v>232</v>
      </c>
      <c r="BF41" s="243">
        <v>0</v>
      </c>
      <c r="BG41" s="243">
        <v>0</v>
      </c>
      <c r="BH41" s="243">
        <v>0</v>
      </c>
      <c r="BI41" s="249">
        <v>1.4045264974855767</v>
      </c>
      <c r="BJ41" s="243">
        <v>0</v>
      </c>
      <c r="BK41" s="243">
        <v>0</v>
      </c>
      <c r="BL41" s="243">
        <v>0</v>
      </c>
      <c r="BM41" s="243">
        <v>0</v>
      </c>
      <c r="BN41" s="243">
        <v>0</v>
      </c>
      <c r="BO41" s="243">
        <v>0</v>
      </c>
      <c r="BP41" s="249">
        <v>1.0320860714944013</v>
      </c>
      <c r="BQ41" s="243">
        <v>0</v>
      </c>
      <c r="BR41" s="243">
        <v>0</v>
      </c>
    </row>
    <row r="42" spans="1:70" x14ac:dyDescent="0.25">
      <c r="A42" s="243">
        <v>0</v>
      </c>
      <c r="B42" s="243">
        <v>0</v>
      </c>
      <c r="C42" s="243">
        <v>0</v>
      </c>
      <c r="D42" s="243">
        <v>0</v>
      </c>
      <c r="E42" s="249">
        <v>1</v>
      </c>
      <c r="F42" s="243">
        <v>0</v>
      </c>
      <c r="G42" s="243">
        <v>0</v>
      </c>
      <c r="H42" s="243">
        <v>0</v>
      </c>
      <c r="I42" s="243">
        <v>0</v>
      </c>
      <c r="J42" s="243">
        <v>0</v>
      </c>
      <c r="K42" s="243">
        <v>0</v>
      </c>
      <c r="L42" s="249">
        <v>1</v>
      </c>
      <c r="M42" s="243">
        <v>0</v>
      </c>
      <c r="N42" s="243">
        <v>0</v>
      </c>
      <c r="O42" s="243">
        <v>0</v>
      </c>
      <c r="P42" s="243">
        <v>0</v>
      </c>
      <c r="Q42" s="243">
        <v>0</v>
      </c>
      <c r="R42" s="243">
        <v>0</v>
      </c>
      <c r="S42" s="249">
        <v>1</v>
      </c>
      <c r="T42" s="243">
        <v>0</v>
      </c>
      <c r="U42" s="243">
        <v>0</v>
      </c>
      <c r="V42" s="243">
        <v>0</v>
      </c>
      <c r="W42" s="243">
        <v>0</v>
      </c>
      <c r="X42" s="243">
        <v>0</v>
      </c>
      <c r="Y42" s="243">
        <v>0</v>
      </c>
      <c r="Z42" s="249">
        <v>1</v>
      </c>
      <c r="AA42" s="243">
        <v>0</v>
      </c>
      <c r="AB42" s="243">
        <v>0</v>
      </c>
      <c r="AC42" s="243">
        <v>0</v>
      </c>
      <c r="AD42" s="243">
        <v>0</v>
      </c>
      <c r="AE42" s="243">
        <v>0</v>
      </c>
      <c r="AF42" s="243">
        <v>0</v>
      </c>
      <c r="AG42" s="249">
        <v>1.0002091425113695</v>
      </c>
      <c r="AH42" s="243">
        <v>0</v>
      </c>
      <c r="AI42" s="243">
        <v>0</v>
      </c>
      <c r="AJ42" s="243">
        <v>0</v>
      </c>
      <c r="AK42" s="243">
        <v>0</v>
      </c>
      <c r="AL42" s="243">
        <v>0</v>
      </c>
      <c r="AM42" s="243">
        <v>0</v>
      </c>
      <c r="AN42" s="249">
        <v>1.0207836479011168</v>
      </c>
      <c r="AO42" s="243">
        <v>0</v>
      </c>
      <c r="AP42" s="243">
        <v>0</v>
      </c>
      <c r="AQ42" s="242" t="s">
        <v>302</v>
      </c>
      <c r="AR42" s="243">
        <v>0</v>
      </c>
      <c r="AS42" s="243">
        <v>0</v>
      </c>
      <c r="AT42" s="243">
        <v>0</v>
      </c>
      <c r="AU42" s="249">
        <v>1</v>
      </c>
      <c r="AV42" s="243">
        <v>0</v>
      </c>
      <c r="AW42" s="243">
        <v>0</v>
      </c>
      <c r="AX42" s="243">
        <v>0</v>
      </c>
      <c r="AY42" s="243">
        <v>0</v>
      </c>
      <c r="AZ42" s="243">
        <v>0</v>
      </c>
      <c r="BA42" s="243">
        <v>0</v>
      </c>
      <c r="BB42" s="249">
        <v>1</v>
      </c>
      <c r="BC42" s="243">
        <v>0</v>
      </c>
      <c r="BD42" s="243">
        <v>0</v>
      </c>
      <c r="BE42" s="242" t="s">
        <v>884</v>
      </c>
      <c r="BF42" s="243">
        <v>0</v>
      </c>
      <c r="BG42" s="243">
        <v>0</v>
      </c>
      <c r="BH42" s="243">
        <v>0</v>
      </c>
      <c r="BI42" s="249">
        <v>1.4045264974855767</v>
      </c>
      <c r="BJ42" s="243">
        <v>0</v>
      </c>
      <c r="BK42" s="243">
        <v>0</v>
      </c>
      <c r="BL42" s="243">
        <v>0</v>
      </c>
      <c r="BM42" s="243">
        <v>0</v>
      </c>
      <c r="BN42" s="243">
        <v>0</v>
      </c>
      <c r="BO42" s="243">
        <v>0</v>
      </c>
      <c r="BP42" s="249">
        <v>1.0320860714944013</v>
      </c>
      <c r="BQ42" s="243">
        <v>0</v>
      </c>
      <c r="BR42" s="243">
        <v>0</v>
      </c>
    </row>
    <row r="43" spans="1:70" x14ac:dyDescent="0.25">
      <c r="A43" s="243">
        <v>0</v>
      </c>
      <c r="B43" s="243">
        <v>0</v>
      </c>
      <c r="C43" s="243">
        <v>0</v>
      </c>
      <c r="D43" s="243">
        <v>0</v>
      </c>
      <c r="E43" s="249">
        <v>1</v>
      </c>
      <c r="F43" s="243">
        <v>0</v>
      </c>
      <c r="G43" s="243">
        <v>0</v>
      </c>
      <c r="H43" s="243">
        <v>0</v>
      </c>
      <c r="I43" s="243">
        <v>0</v>
      </c>
      <c r="J43" s="243">
        <v>0</v>
      </c>
      <c r="K43" s="243">
        <v>0</v>
      </c>
      <c r="L43" s="249">
        <v>1</v>
      </c>
      <c r="M43" s="243">
        <v>0</v>
      </c>
      <c r="N43" s="243">
        <v>0</v>
      </c>
      <c r="O43" s="243">
        <v>0</v>
      </c>
      <c r="P43" s="243">
        <v>0</v>
      </c>
      <c r="Q43" s="243">
        <v>0</v>
      </c>
      <c r="R43" s="243">
        <v>0</v>
      </c>
      <c r="S43" s="249">
        <v>1</v>
      </c>
      <c r="T43" s="243">
        <v>0</v>
      </c>
      <c r="U43" s="243">
        <v>0</v>
      </c>
      <c r="V43" s="243">
        <v>0</v>
      </c>
      <c r="W43" s="243">
        <v>0</v>
      </c>
      <c r="X43" s="243">
        <v>0</v>
      </c>
      <c r="Y43" s="243">
        <v>0</v>
      </c>
      <c r="Z43" s="249">
        <v>1</v>
      </c>
      <c r="AA43" s="243">
        <v>0</v>
      </c>
      <c r="AB43" s="243">
        <v>0</v>
      </c>
      <c r="AC43" s="243">
        <v>0</v>
      </c>
      <c r="AD43" s="243">
        <v>0</v>
      </c>
      <c r="AE43" s="243">
        <v>0</v>
      </c>
      <c r="AF43" s="243">
        <v>0</v>
      </c>
      <c r="AG43" s="249">
        <v>1.0002091425113695</v>
      </c>
      <c r="AH43" s="243">
        <v>0</v>
      </c>
      <c r="AI43" s="243">
        <v>0</v>
      </c>
      <c r="AJ43" s="243">
        <v>0</v>
      </c>
      <c r="AK43" s="243">
        <v>0</v>
      </c>
      <c r="AL43" s="243">
        <v>0</v>
      </c>
      <c r="AM43" s="243">
        <v>0</v>
      </c>
      <c r="AN43" s="249">
        <v>1.0207836479011168</v>
      </c>
      <c r="AO43" s="243">
        <v>0</v>
      </c>
      <c r="AP43" s="243">
        <v>0</v>
      </c>
      <c r="AQ43" s="242" t="s">
        <v>282</v>
      </c>
      <c r="AR43" s="243">
        <v>0</v>
      </c>
      <c r="AS43" s="243">
        <v>0</v>
      </c>
      <c r="AT43" s="243">
        <v>0</v>
      </c>
      <c r="AU43" s="249">
        <v>1</v>
      </c>
      <c r="AV43" s="243">
        <v>0</v>
      </c>
      <c r="AW43" s="243">
        <v>0</v>
      </c>
      <c r="AX43" s="243">
        <v>0</v>
      </c>
      <c r="AY43" s="243">
        <v>0</v>
      </c>
      <c r="AZ43" s="243">
        <v>0</v>
      </c>
      <c r="BA43" s="243">
        <v>0</v>
      </c>
      <c r="BB43" s="249">
        <v>1</v>
      </c>
      <c r="BC43" s="243">
        <v>0</v>
      </c>
      <c r="BD43" s="243">
        <v>0</v>
      </c>
      <c r="BE43" s="242" t="s">
        <v>885</v>
      </c>
      <c r="BF43" s="243">
        <v>0</v>
      </c>
      <c r="BG43" s="243">
        <v>0</v>
      </c>
      <c r="BH43" s="243">
        <v>0</v>
      </c>
      <c r="BI43" s="249">
        <v>1.4045264974855767</v>
      </c>
      <c r="BJ43" s="243">
        <v>0</v>
      </c>
      <c r="BK43" s="243">
        <v>0</v>
      </c>
      <c r="BL43" s="243">
        <v>0</v>
      </c>
      <c r="BM43" s="243">
        <v>0</v>
      </c>
      <c r="BN43" s="243">
        <v>0</v>
      </c>
      <c r="BO43" s="243">
        <v>0</v>
      </c>
      <c r="BP43" s="249">
        <v>1.0320860714944013</v>
      </c>
      <c r="BQ43" s="243">
        <v>0</v>
      </c>
      <c r="BR43" s="243">
        <v>0</v>
      </c>
    </row>
    <row r="44" spans="1:70" x14ac:dyDescent="0.25">
      <c r="A44" s="243">
        <v>0</v>
      </c>
      <c r="B44" s="243">
        <v>0</v>
      </c>
      <c r="C44" s="243">
        <v>0</v>
      </c>
      <c r="D44" s="243">
        <v>0</v>
      </c>
      <c r="E44" s="249">
        <v>1</v>
      </c>
      <c r="F44" s="243">
        <v>0</v>
      </c>
      <c r="G44" s="243">
        <v>0</v>
      </c>
      <c r="H44" s="243">
        <v>0</v>
      </c>
      <c r="I44" s="243">
        <v>0</v>
      </c>
      <c r="J44" s="243">
        <v>0</v>
      </c>
      <c r="K44" s="243">
        <v>0</v>
      </c>
      <c r="L44" s="249">
        <v>1</v>
      </c>
      <c r="M44" s="243">
        <v>0</v>
      </c>
      <c r="N44" s="243">
        <v>0</v>
      </c>
      <c r="O44" s="243">
        <v>0</v>
      </c>
      <c r="P44" s="243">
        <v>0</v>
      </c>
      <c r="Q44" s="243">
        <v>0</v>
      </c>
      <c r="R44" s="243">
        <v>0</v>
      </c>
      <c r="S44" s="249">
        <v>1</v>
      </c>
      <c r="T44" s="243">
        <v>0</v>
      </c>
      <c r="U44" s="243">
        <v>0</v>
      </c>
      <c r="V44" s="242" t="s">
        <v>232</v>
      </c>
      <c r="W44" s="243">
        <v>0</v>
      </c>
      <c r="X44" s="243">
        <v>0</v>
      </c>
      <c r="Y44" s="243">
        <v>0</v>
      </c>
      <c r="Z44" s="249">
        <v>1</v>
      </c>
      <c r="AA44" s="243">
        <v>0</v>
      </c>
      <c r="AB44" s="243">
        <v>0</v>
      </c>
      <c r="AC44" s="243">
        <v>0</v>
      </c>
      <c r="AD44" s="243">
        <v>0</v>
      </c>
      <c r="AE44" s="243">
        <v>0</v>
      </c>
      <c r="AF44" s="243">
        <v>0</v>
      </c>
      <c r="AG44" s="249">
        <v>1.0002091425113695</v>
      </c>
      <c r="AH44" s="243">
        <v>0</v>
      </c>
      <c r="AI44" s="243">
        <v>0</v>
      </c>
      <c r="AJ44" s="243">
        <v>0</v>
      </c>
      <c r="AK44" s="243">
        <v>0</v>
      </c>
      <c r="AL44" s="243">
        <v>0</v>
      </c>
      <c r="AM44" s="243">
        <v>0</v>
      </c>
      <c r="AN44" s="249">
        <v>1.0207836479011168</v>
      </c>
      <c r="AO44" s="243">
        <v>0</v>
      </c>
      <c r="AP44" s="243">
        <v>0</v>
      </c>
      <c r="AQ44" s="242" t="s">
        <v>215</v>
      </c>
      <c r="AR44" s="243">
        <v>0</v>
      </c>
      <c r="AS44" s="243">
        <v>0</v>
      </c>
      <c r="AT44" s="243">
        <v>0</v>
      </c>
      <c r="AU44" s="249">
        <v>1</v>
      </c>
      <c r="AV44" s="243">
        <v>0</v>
      </c>
      <c r="AW44" s="243">
        <v>0</v>
      </c>
      <c r="AX44" s="242" t="s">
        <v>884</v>
      </c>
      <c r="AY44" s="243">
        <v>0</v>
      </c>
      <c r="AZ44" s="243">
        <v>0</v>
      </c>
      <c r="BA44" s="243">
        <v>0</v>
      </c>
      <c r="BB44" s="249">
        <v>1</v>
      </c>
      <c r="BC44" s="243">
        <v>0</v>
      </c>
      <c r="BD44" s="243">
        <v>0</v>
      </c>
      <c r="BE44" s="242" t="s">
        <v>335</v>
      </c>
      <c r="BF44" s="243">
        <v>0</v>
      </c>
      <c r="BG44" s="243">
        <v>0</v>
      </c>
      <c r="BH44" s="243">
        <v>0</v>
      </c>
      <c r="BI44" s="249">
        <v>1.4045264974855767</v>
      </c>
      <c r="BJ44" s="243">
        <v>0</v>
      </c>
      <c r="BK44" s="243">
        <v>0</v>
      </c>
      <c r="BL44" s="243">
        <v>0</v>
      </c>
      <c r="BM44" s="243">
        <v>0</v>
      </c>
      <c r="BN44" s="243">
        <v>0</v>
      </c>
      <c r="BO44" s="243">
        <v>0</v>
      </c>
      <c r="BP44" s="249">
        <v>1.0320860714944013</v>
      </c>
      <c r="BQ44" s="243">
        <v>0</v>
      </c>
      <c r="BR44" s="243">
        <v>0</v>
      </c>
    </row>
    <row r="45" spans="1:70" x14ac:dyDescent="0.25">
      <c r="A45" s="243">
        <v>0</v>
      </c>
      <c r="B45" s="243">
        <v>0</v>
      </c>
      <c r="C45" s="243">
        <v>0</v>
      </c>
      <c r="D45" s="243">
        <v>0</v>
      </c>
      <c r="E45" s="249">
        <v>1</v>
      </c>
      <c r="F45" s="243">
        <v>0</v>
      </c>
      <c r="G45" s="243">
        <v>0</v>
      </c>
      <c r="H45" s="243">
        <v>0</v>
      </c>
      <c r="I45" s="243">
        <v>0</v>
      </c>
      <c r="J45" s="243">
        <v>0</v>
      </c>
      <c r="K45" s="243">
        <v>0</v>
      </c>
      <c r="L45" s="249">
        <v>1</v>
      </c>
      <c r="M45" s="243">
        <v>0</v>
      </c>
      <c r="N45" s="243">
        <v>0</v>
      </c>
      <c r="O45" s="243">
        <v>0</v>
      </c>
      <c r="P45" s="243">
        <v>0</v>
      </c>
      <c r="Q45" s="243">
        <v>0</v>
      </c>
      <c r="R45" s="243">
        <v>0</v>
      </c>
      <c r="S45" s="249">
        <v>1</v>
      </c>
      <c r="T45" s="243">
        <v>0</v>
      </c>
      <c r="U45" s="243">
        <v>0</v>
      </c>
      <c r="V45" s="242" t="s">
        <v>884</v>
      </c>
      <c r="W45" s="243">
        <v>0</v>
      </c>
      <c r="X45" s="243">
        <v>0</v>
      </c>
      <c r="Y45" s="243">
        <v>0</v>
      </c>
      <c r="Z45" s="249">
        <v>1</v>
      </c>
      <c r="AA45" s="243">
        <v>0</v>
      </c>
      <c r="AB45" s="243">
        <v>0</v>
      </c>
      <c r="AC45" s="243">
        <v>0</v>
      </c>
      <c r="AD45" s="243">
        <v>0</v>
      </c>
      <c r="AE45" s="243">
        <v>0</v>
      </c>
      <c r="AF45" s="243">
        <v>0</v>
      </c>
      <c r="AG45" s="249">
        <v>1.0002091425113695</v>
      </c>
      <c r="AH45" s="243">
        <v>0</v>
      </c>
      <c r="AI45" s="243">
        <v>0</v>
      </c>
      <c r="AJ45" s="243">
        <v>0</v>
      </c>
      <c r="AK45" s="243">
        <v>0</v>
      </c>
      <c r="AL45" s="243">
        <v>0</v>
      </c>
      <c r="AM45" s="243">
        <v>0</v>
      </c>
      <c r="AN45" s="249">
        <v>1.0207836479011168</v>
      </c>
      <c r="AO45" s="243">
        <v>0</v>
      </c>
      <c r="AP45" s="243">
        <v>0</v>
      </c>
      <c r="AQ45" s="242" t="s">
        <v>339</v>
      </c>
      <c r="AR45" s="243">
        <v>0</v>
      </c>
      <c r="AS45" s="243">
        <v>0</v>
      </c>
      <c r="AT45" s="243">
        <v>0</v>
      </c>
      <c r="AU45" s="249">
        <v>1</v>
      </c>
      <c r="AV45" s="243">
        <v>0</v>
      </c>
      <c r="AW45" s="243">
        <v>0</v>
      </c>
      <c r="AX45" s="242" t="s">
        <v>885</v>
      </c>
      <c r="AY45" s="243">
        <v>0</v>
      </c>
      <c r="AZ45" s="243">
        <v>0</v>
      </c>
      <c r="BA45" s="243">
        <v>0</v>
      </c>
      <c r="BB45" s="249">
        <v>1</v>
      </c>
      <c r="BC45" s="243">
        <v>0</v>
      </c>
      <c r="BD45" s="243">
        <v>0</v>
      </c>
      <c r="BE45" s="242" t="s">
        <v>215</v>
      </c>
      <c r="BF45" s="243">
        <v>0</v>
      </c>
      <c r="BG45" s="243">
        <v>0</v>
      </c>
      <c r="BH45" s="243">
        <v>0</v>
      </c>
      <c r="BI45" s="249">
        <v>1.4045264974855767</v>
      </c>
      <c r="BJ45" s="243">
        <v>0</v>
      </c>
      <c r="BK45" s="243">
        <v>0</v>
      </c>
      <c r="BL45" s="243">
        <v>0</v>
      </c>
      <c r="BM45" s="243">
        <v>0</v>
      </c>
      <c r="BN45" s="243">
        <v>0</v>
      </c>
      <c r="BO45" s="243">
        <v>0</v>
      </c>
      <c r="BP45" s="249">
        <v>1.0320860714944013</v>
      </c>
      <c r="BQ45" s="243">
        <v>0</v>
      </c>
      <c r="BR45" s="243">
        <v>0</v>
      </c>
    </row>
    <row r="46" spans="1:70" x14ac:dyDescent="0.25">
      <c r="A46" s="243">
        <v>0</v>
      </c>
      <c r="B46" s="243">
        <v>0</v>
      </c>
      <c r="C46" s="243">
        <v>0</v>
      </c>
      <c r="D46" s="243">
        <v>0</v>
      </c>
      <c r="E46" s="249">
        <v>1</v>
      </c>
      <c r="F46" s="243">
        <v>0</v>
      </c>
      <c r="G46" s="243">
        <v>0</v>
      </c>
      <c r="H46" s="242" t="s">
        <v>884</v>
      </c>
      <c r="I46" s="243">
        <v>0</v>
      </c>
      <c r="J46" s="243">
        <v>0</v>
      </c>
      <c r="K46" s="243">
        <v>0</v>
      </c>
      <c r="L46" s="249">
        <v>1</v>
      </c>
      <c r="M46" s="243">
        <v>0</v>
      </c>
      <c r="N46" s="243">
        <v>0</v>
      </c>
      <c r="O46" s="243">
        <v>0</v>
      </c>
      <c r="P46" s="243">
        <v>0</v>
      </c>
      <c r="Q46" s="243">
        <v>0</v>
      </c>
      <c r="R46" s="243">
        <v>0</v>
      </c>
      <c r="S46" s="249">
        <v>1</v>
      </c>
      <c r="T46" s="243">
        <v>0</v>
      </c>
      <c r="U46" s="243">
        <v>0</v>
      </c>
      <c r="V46" s="242" t="s">
        <v>885</v>
      </c>
      <c r="W46" s="243">
        <v>0</v>
      </c>
      <c r="X46" s="243">
        <v>0</v>
      </c>
      <c r="Y46" s="243">
        <v>0</v>
      </c>
      <c r="Z46" s="249">
        <v>1</v>
      </c>
      <c r="AA46" s="243">
        <v>0</v>
      </c>
      <c r="AB46" s="243">
        <v>0</v>
      </c>
      <c r="AC46" s="243">
        <v>0</v>
      </c>
      <c r="AD46" s="243">
        <v>0</v>
      </c>
      <c r="AE46" s="243">
        <v>0</v>
      </c>
      <c r="AF46" s="243">
        <v>0</v>
      </c>
      <c r="AG46" s="249">
        <v>1.0002091425113695</v>
      </c>
      <c r="AH46" s="243">
        <v>0</v>
      </c>
      <c r="AI46" s="243">
        <v>0</v>
      </c>
      <c r="AJ46" s="243">
        <v>0</v>
      </c>
      <c r="AK46" s="243">
        <v>0</v>
      </c>
      <c r="AL46" s="243">
        <v>0</v>
      </c>
      <c r="AM46" s="243">
        <v>0</v>
      </c>
      <c r="AN46" s="249">
        <v>1.0207836479011168</v>
      </c>
      <c r="AO46" s="243">
        <v>0</v>
      </c>
      <c r="AP46" s="243">
        <v>0</v>
      </c>
      <c r="AQ46" s="242" t="s">
        <v>269</v>
      </c>
      <c r="AR46" s="243">
        <v>0</v>
      </c>
      <c r="AS46" s="243">
        <v>0</v>
      </c>
      <c r="AT46" s="243">
        <v>0</v>
      </c>
      <c r="AU46" s="249">
        <v>1</v>
      </c>
      <c r="AV46" s="243">
        <v>0</v>
      </c>
      <c r="AW46" s="243">
        <v>0</v>
      </c>
      <c r="AX46" s="242" t="s">
        <v>335</v>
      </c>
      <c r="AY46" s="243">
        <v>0</v>
      </c>
      <c r="AZ46" s="243">
        <v>0</v>
      </c>
      <c r="BA46" s="243">
        <v>0</v>
      </c>
      <c r="BB46" s="249">
        <v>1</v>
      </c>
      <c r="BC46" s="243">
        <v>0</v>
      </c>
      <c r="BD46" s="243">
        <v>0</v>
      </c>
      <c r="BE46" s="242" t="s">
        <v>339</v>
      </c>
      <c r="BF46" s="243">
        <v>0</v>
      </c>
      <c r="BG46" s="243">
        <v>0</v>
      </c>
      <c r="BH46" s="243">
        <v>0</v>
      </c>
      <c r="BI46" s="249">
        <v>1.4045264974855767</v>
      </c>
      <c r="BJ46" s="243">
        <v>0</v>
      </c>
      <c r="BK46" s="243">
        <v>0</v>
      </c>
      <c r="BL46" s="243">
        <v>0</v>
      </c>
      <c r="BM46" s="243">
        <v>0</v>
      </c>
      <c r="BN46" s="243">
        <v>0</v>
      </c>
      <c r="BO46" s="243">
        <v>0</v>
      </c>
      <c r="BP46" s="249">
        <v>1.0320860714944013</v>
      </c>
      <c r="BQ46" s="243">
        <v>0</v>
      </c>
      <c r="BR46" s="243">
        <v>0</v>
      </c>
    </row>
    <row r="47" spans="1:70" x14ac:dyDescent="0.25">
      <c r="A47" s="242" t="s">
        <v>232</v>
      </c>
      <c r="B47" s="243">
        <v>0</v>
      </c>
      <c r="C47" s="243">
        <v>0</v>
      </c>
      <c r="D47" s="243">
        <v>0</v>
      </c>
      <c r="E47" s="249">
        <v>1</v>
      </c>
      <c r="F47" s="243">
        <v>0</v>
      </c>
      <c r="G47" s="243">
        <v>0</v>
      </c>
      <c r="H47" s="242" t="s">
        <v>885</v>
      </c>
      <c r="I47" s="243">
        <v>0</v>
      </c>
      <c r="J47" s="243">
        <v>0</v>
      </c>
      <c r="K47" s="243">
        <v>0</v>
      </c>
      <c r="L47" s="249">
        <v>1</v>
      </c>
      <c r="M47" s="243">
        <v>0</v>
      </c>
      <c r="N47" s="243">
        <v>0</v>
      </c>
      <c r="O47" s="243">
        <v>0</v>
      </c>
      <c r="P47" s="243">
        <v>0</v>
      </c>
      <c r="Q47" s="243">
        <v>0</v>
      </c>
      <c r="R47" s="243">
        <v>0</v>
      </c>
      <c r="S47" s="249">
        <v>1</v>
      </c>
      <c r="T47" s="243">
        <v>0</v>
      </c>
      <c r="U47" s="243">
        <v>0</v>
      </c>
      <c r="V47" s="242" t="s">
        <v>335</v>
      </c>
      <c r="W47" s="243">
        <v>0</v>
      </c>
      <c r="X47" s="243">
        <v>0</v>
      </c>
      <c r="Y47" s="243">
        <v>0</v>
      </c>
      <c r="Z47" s="249">
        <v>1</v>
      </c>
      <c r="AA47" s="243">
        <v>0</v>
      </c>
      <c r="AB47" s="243">
        <v>0</v>
      </c>
      <c r="AC47" s="243">
        <v>0</v>
      </c>
      <c r="AD47" s="243">
        <v>0</v>
      </c>
      <c r="AE47" s="243">
        <v>0</v>
      </c>
      <c r="AF47" s="243">
        <v>0</v>
      </c>
      <c r="AG47" s="249">
        <v>1.0002091425113695</v>
      </c>
      <c r="AH47" s="243">
        <v>0</v>
      </c>
      <c r="AI47" s="243">
        <v>0</v>
      </c>
      <c r="AJ47" s="243">
        <v>0</v>
      </c>
      <c r="AK47" s="243">
        <v>0</v>
      </c>
      <c r="AL47" s="243">
        <v>0</v>
      </c>
      <c r="AM47" s="243">
        <v>0</v>
      </c>
      <c r="AN47" s="249">
        <v>1.0207836479011168</v>
      </c>
      <c r="AO47" s="243">
        <v>0</v>
      </c>
      <c r="AP47" s="243">
        <v>0</v>
      </c>
      <c r="AQ47" s="242" t="s">
        <v>247</v>
      </c>
      <c r="AR47" s="243">
        <v>0</v>
      </c>
      <c r="AS47" s="243">
        <v>0</v>
      </c>
      <c r="AT47" s="243">
        <v>0</v>
      </c>
      <c r="AU47" s="249">
        <v>1</v>
      </c>
      <c r="AV47" s="243">
        <v>0</v>
      </c>
      <c r="AW47" s="243">
        <v>0</v>
      </c>
      <c r="AX47" s="242" t="s">
        <v>287</v>
      </c>
      <c r="AY47" s="243">
        <v>0</v>
      </c>
      <c r="AZ47" s="243">
        <v>0</v>
      </c>
      <c r="BA47" s="243">
        <v>0</v>
      </c>
      <c r="BB47" s="249">
        <v>1</v>
      </c>
      <c r="BC47" s="243">
        <v>0</v>
      </c>
      <c r="BD47" s="243">
        <v>0</v>
      </c>
      <c r="BE47" s="242" t="s">
        <v>269</v>
      </c>
      <c r="BF47" s="243">
        <v>0</v>
      </c>
      <c r="BG47" s="243">
        <v>0</v>
      </c>
      <c r="BH47" s="243">
        <v>0</v>
      </c>
      <c r="BI47" s="249">
        <v>1.4045264974855767</v>
      </c>
      <c r="BJ47" s="243">
        <v>0</v>
      </c>
      <c r="BK47" s="243">
        <v>0</v>
      </c>
      <c r="BL47" s="243">
        <v>0</v>
      </c>
      <c r="BM47" s="243">
        <v>0</v>
      </c>
      <c r="BN47" s="243">
        <v>0</v>
      </c>
      <c r="BO47" s="243">
        <v>0</v>
      </c>
      <c r="BP47" s="249">
        <v>1.0320860714944013</v>
      </c>
      <c r="BQ47" s="243">
        <v>0</v>
      </c>
      <c r="BR47" s="243">
        <v>0</v>
      </c>
    </row>
    <row r="48" spans="1:70" x14ac:dyDescent="0.25">
      <c r="A48" s="242" t="s">
        <v>884</v>
      </c>
      <c r="B48" s="243">
        <v>0</v>
      </c>
      <c r="C48" s="243">
        <v>0</v>
      </c>
      <c r="D48" s="243">
        <v>0</v>
      </c>
      <c r="E48" s="249">
        <v>1</v>
      </c>
      <c r="F48" s="243">
        <v>0</v>
      </c>
      <c r="G48" s="243">
        <v>0</v>
      </c>
      <c r="H48" s="242" t="s">
        <v>335</v>
      </c>
      <c r="I48" s="243">
        <v>0</v>
      </c>
      <c r="J48" s="243">
        <v>0</v>
      </c>
      <c r="K48" s="243">
        <v>0</v>
      </c>
      <c r="L48" s="249">
        <v>1</v>
      </c>
      <c r="M48" s="243">
        <v>0</v>
      </c>
      <c r="N48" s="243">
        <v>0</v>
      </c>
      <c r="O48" s="243">
        <v>0</v>
      </c>
      <c r="P48" s="243">
        <v>0</v>
      </c>
      <c r="Q48" s="243">
        <v>0</v>
      </c>
      <c r="R48" s="243">
        <v>0</v>
      </c>
      <c r="S48" s="249">
        <v>1</v>
      </c>
      <c r="T48" s="243">
        <v>0</v>
      </c>
      <c r="U48" s="243">
        <v>0</v>
      </c>
      <c r="V48" s="242" t="s">
        <v>287</v>
      </c>
      <c r="W48" s="243">
        <v>0</v>
      </c>
      <c r="X48" s="243">
        <v>0</v>
      </c>
      <c r="Y48" s="243">
        <v>0</v>
      </c>
      <c r="Z48" s="249">
        <v>1</v>
      </c>
      <c r="AA48" s="243">
        <v>0</v>
      </c>
      <c r="AB48" s="243">
        <v>0</v>
      </c>
      <c r="AC48" s="243">
        <v>0</v>
      </c>
      <c r="AD48" s="243">
        <v>0</v>
      </c>
      <c r="AE48" s="243">
        <v>0</v>
      </c>
      <c r="AF48" s="243">
        <v>0</v>
      </c>
      <c r="AG48" s="249">
        <v>1.0002091425113695</v>
      </c>
      <c r="AH48" s="243">
        <v>0</v>
      </c>
      <c r="AI48" s="243">
        <v>0</v>
      </c>
      <c r="AJ48" s="243">
        <v>0</v>
      </c>
      <c r="AK48" s="243">
        <v>0</v>
      </c>
      <c r="AL48" s="243">
        <v>0</v>
      </c>
      <c r="AM48" s="243">
        <v>0</v>
      </c>
      <c r="AN48" s="249">
        <v>1.0207836479011168</v>
      </c>
      <c r="AO48" s="243">
        <v>0</v>
      </c>
      <c r="AP48" s="243">
        <v>0</v>
      </c>
      <c r="AQ48" s="242" t="s">
        <v>340</v>
      </c>
      <c r="AR48" s="243">
        <v>0</v>
      </c>
      <c r="AS48" s="243">
        <v>0</v>
      </c>
      <c r="AT48" s="243">
        <v>0</v>
      </c>
      <c r="AU48" s="249">
        <v>1</v>
      </c>
      <c r="AV48" s="243">
        <v>0</v>
      </c>
      <c r="AW48" s="243">
        <v>0</v>
      </c>
      <c r="AX48" s="242" t="s">
        <v>249</v>
      </c>
      <c r="AY48" s="243">
        <v>0</v>
      </c>
      <c r="AZ48" s="243">
        <v>0</v>
      </c>
      <c r="BA48" s="243">
        <v>0</v>
      </c>
      <c r="BB48" s="249">
        <v>1</v>
      </c>
      <c r="BC48" s="243">
        <v>0</v>
      </c>
      <c r="BD48" s="243">
        <v>0</v>
      </c>
      <c r="BE48" s="242" t="s">
        <v>340</v>
      </c>
      <c r="BF48" s="243">
        <v>0</v>
      </c>
      <c r="BG48" s="243">
        <v>0</v>
      </c>
      <c r="BH48" s="243">
        <v>0</v>
      </c>
      <c r="BI48" s="249">
        <v>1.4045264974855767</v>
      </c>
      <c r="BJ48" s="243">
        <v>0</v>
      </c>
      <c r="BK48" s="243">
        <v>0</v>
      </c>
      <c r="BL48" s="242" t="s">
        <v>232</v>
      </c>
      <c r="BM48" s="243">
        <v>0</v>
      </c>
      <c r="BN48" s="243">
        <v>0</v>
      </c>
      <c r="BO48" s="243">
        <v>0</v>
      </c>
      <c r="BP48" s="249">
        <v>1.0320860714944013</v>
      </c>
      <c r="BQ48" s="243">
        <v>0</v>
      </c>
      <c r="BR48" s="243">
        <v>0</v>
      </c>
    </row>
    <row r="49" spans="1:70" x14ac:dyDescent="0.25">
      <c r="A49" s="242" t="s">
        <v>885</v>
      </c>
      <c r="B49" s="243">
        <v>0</v>
      </c>
      <c r="C49" s="243">
        <v>0</v>
      </c>
      <c r="D49" s="243">
        <v>0</v>
      </c>
      <c r="E49" s="249">
        <v>1</v>
      </c>
      <c r="F49" s="243">
        <v>0</v>
      </c>
      <c r="G49" s="243">
        <v>0</v>
      </c>
      <c r="H49" s="242" t="s">
        <v>287</v>
      </c>
      <c r="I49" s="243">
        <v>0</v>
      </c>
      <c r="J49" s="243">
        <v>0</v>
      </c>
      <c r="K49" s="243">
        <v>0</v>
      </c>
      <c r="L49" s="249">
        <v>1</v>
      </c>
      <c r="M49" s="243">
        <v>0</v>
      </c>
      <c r="N49" s="243">
        <v>0</v>
      </c>
      <c r="O49" s="243">
        <v>0</v>
      </c>
      <c r="P49" s="243">
        <v>0</v>
      </c>
      <c r="Q49" s="243">
        <v>0</v>
      </c>
      <c r="R49" s="243">
        <v>0</v>
      </c>
      <c r="S49" s="249">
        <v>1</v>
      </c>
      <c r="T49" s="243">
        <v>0</v>
      </c>
      <c r="U49" s="243">
        <v>0</v>
      </c>
      <c r="V49" s="242" t="s">
        <v>249</v>
      </c>
      <c r="W49" s="243">
        <v>0</v>
      </c>
      <c r="X49" s="243">
        <v>0</v>
      </c>
      <c r="Y49" s="243">
        <v>0</v>
      </c>
      <c r="Z49" s="249">
        <v>1</v>
      </c>
      <c r="AA49" s="243">
        <v>0</v>
      </c>
      <c r="AB49" s="243">
        <v>0</v>
      </c>
      <c r="AC49" s="242" t="s">
        <v>232</v>
      </c>
      <c r="AD49" s="243">
        <v>0</v>
      </c>
      <c r="AE49" s="243">
        <v>0</v>
      </c>
      <c r="AF49" s="243">
        <v>0</v>
      </c>
      <c r="AG49" s="249">
        <v>1.0002091425113695</v>
      </c>
      <c r="AH49" s="243">
        <v>0</v>
      </c>
      <c r="AI49" s="243">
        <v>0</v>
      </c>
      <c r="AJ49" s="243">
        <v>0</v>
      </c>
      <c r="AK49" s="243">
        <v>0</v>
      </c>
      <c r="AL49" s="243">
        <v>0</v>
      </c>
      <c r="AM49" s="243">
        <v>0</v>
      </c>
      <c r="AN49" s="249">
        <v>1.0207836479011168</v>
      </c>
      <c r="AO49" s="243">
        <v>0</v>
      </c>
      <c r="AP49" s="243">
        <v>0</v>
      </c>
      <c r="AQ49" s="242" t="s">
        <v>265</v>
      </c>
      <c r="AR49" s="243">
        <v>0</v>
      </c>
      <c r="AS49" s="243">
        <v>0</v>
      </c>
      <c r="AT49" s="243">
        <v>0</v>
      </c>
      <c r="AU49" s="249">
        <v>1</v>
      </c>
      <c r="AV49" s="243">
        <v>0</v>
      </c>
      <c r="AW49" s="243">
        <v>0</v>
      </c>
      <c r="AX49" s="242" t="s">
        <v>302</v>
      </c>
      <c r="AY49" s="243">
        <v>0</v>
      </c>
      <c r="AZ49" s="243">
        <v>0</v>
      </c>
      <c r="BA49" s="243">
        <v>0</v>
      </c>
      <c r="BB49" s="249">
        <v>1</v>
      </c>
      <c r="BC49" s="243">
        <v>0</v>
      </c>
      <c r="BD49" s="243">
        <v>0</v>
      </c>
      <c r="BE49" s="242" t="s">
        <v>265</v>
      </c>
      <c r="BF49" s="243">
        <v>0</v>
      </c>
      <c r="BG49" s="243">
        <v>0</v>
      </c>
      <c r="BH49" s="243">
        <v>0</v>
      </c>
      <c r="BI49" s="249">
        <v>1.4045264974855767</v>
      </c>
      <c r="BJ49" s="243">
        <v>0</v>
      </c>
      <c r="BK49" s="243">
        <v>0</v>
      </c>
      <c r="BL49" s="242" t="s">
        <v>884</v>
      </c>
      <c r="BM49" s="243">
        <v>0</v>
      </c>
      <c r="BN49" s="243">
        <v>0</v>
      </c>
      <c r="BO49" s="243">
        <v>0</v>
      </c>
      <c r="BP49" s="249">
        <v>1.0320860714944013</v>
      </c>
      <c r="BQ49" s="243">
        <v>0</v>
      </c>
      <c r="BR49" s="243">
        <v>0</v>
      </c>
    </row>
    <row r="50" spans="1:70" x14ac:dyDescent="0.25">
      <c r="A50" s="242" t="s">
        <v>335</v>
      </c>
      <c r="B50" s="243">
        <v>0</v>
      </c>
      <c r="C50" s="243">
        <v>0</v>
      </c>
      <c r="D50" s="243">
        <v>0</v>
      </c>
      <c r="E50" s="249">
        <v>1</v>
      </c>
      <c r="F50" s="243">
        <v>0</v>
      </c>
      <c r="G50" s="243">
        <v>0</v>
      </c>
      <c r="H50" s="242" t="s">
        <v>249</v>
      </c>
      <c r="I50" s="243">
        <v>0</v>
      </c>
      <c r="J50" s="243">
        <v>0</v>
      </c>
      <c r="K50" s="243">
        <v>0</v>
      </c>
      <c r="L50" s="249">
        <v>1</v>
      </c>
      <c r="M50" s="243">
        <v>0</v>
      </c>
      <c r="N50" s="243">
        <v>0</v>
      </c>
      <c r="O50" s="243">
        <v>0</v>
      </c>
      <c r="P50" s="243">
        <v>0</v>
      </c>
      <c r="Q50" s="243">
        <v>0</v>
      </c>
      <c r="R50" s="243">
        <v>0</v>
      </c>
      <c r="S50" s="249">
        <v>1</v>
      </c>
      <c r="T50" s="243">
        <v>0</v>
      </c>
      <c r="U50" s="243">
        <v>0</v>
      </c>
      <c r="V50" s="242" t="s">
        <v>302</v>
      </c>
      <c r="W50" s="243">
        <v>0</v>
      </c>
      <c r="X50" s="243">
        <v>0</v>
      </c>
      <c r="Y50" s="243">
        <v>0</v>
      </c>
      <c r="Z50" s="249">
        <v>1</v>
      </c>
      <c r="AA50" s="243">
        <v>0</v>
      </c>
      <c r="AB50" s="243">
        <v>0</v>
      </c>
      <c r="AC50" s="242" t="s">
        <v>884</v>
      </c>
      <c r="AD50" s="243">
        <v>0</v>
      </c>
      <c r="AE50" s="243">
        <v>0</v>
      </c>
      <c r="AF50" s="243">
        <v>0</v>
      </c>
      <c r="AG50" s="249">
        <v>1.0002091425113695</v>
      </c>
      <c r="AH50" s="243">
        <v>0</v>
      </c>
      <c r="AI50" s="243">
        <v>0</v>
      </c>
      <c r="AJ50" s="242" t="s">
        <v>232</v>
      </c>
      <c r="AK50" s="243">
        <v>0</v>
      </c>
      <c r="AL50" s="243">
        <v>0</v>
      </c>
      <c r="AM50" s="243">
        <v>0</v>
      </c>
      <c r="AN50" s="249">
        <v>1.0207836479011168</v>
      </c>
      <c r="AO50" s="243">
        <v>0</v>
      </c>
      <c r="AP50" s="243">
        <v>0</v>
      </c>
      <c r="AQ50" s="242" t="s">
        <v>245</v>
      </c>
      <c r="AR50" s="243">
        <v>0</v>
      </c>
      <c r="AS50" s="243">
        <v>0</v>
      </c>
      <c r="AT50" s="243">
        <v>0</v>
      </c>
      <c r="AU50" s="249">
        <v>1</v>
      </c>
      <c r="AV50" s="243">
        <v>0</v>
      </c>
      <c r="AW50" s="243">
        <v>0</v>
      </c>
      <c r="AX50" s="242" t="s">
        <v>282</v>
      </c>
      <c r="AY50" s="243">
        <v>0</v>
      </c>
      <c r="AZ50" s="243">
        <v>0</v>
      </c>
      <c r="BA50" s="243">
        <v>0</v>
      </c>
      <c r="BB50" s="249">
        <v>1</v>
      </c>
      <c r="BC50" s="243">
        <v>0</v>
      </c>
      <c r="BD50" s="243">
        <v>0</v>
      </c>
      <c r="BE50" s="242" t="s">
        <v>245</v>
      </c>
      <c r="BF50" s="243">
        <v>0</v>
      </c>
      <c r="BG50" s="243">
        <v>0</v>
      </c>
      <c r="BH50" s="243">
        <v>0</v>
      </c>
      <c r="BI50" s="249">
        <v>1.4045264974855767</v>
      </c>
      <c r="BJ50" s="243">
        <v>0</v>
      </c>
      <c r="BK50" s="243">
        <v>0</v>
      </c>
      <c r="BL50" s="242" t="s">
        <v>885</v>
      </c>
      <c r="BM50" s="243">
        <v>0</v>
      </c>
      <c r="BN50" s="243">
        <v>0</v>
      </c>
      <c r="BO50" s="243">
        <v>0</v>
      </c>
      <c r="BP50" s="249">
        <v>1.0320860714944013</v>
      </c>
      <c r="BQ50" s="243">
        <v>0</v>
      </c>
      <c r="BR50" s="243">
        <v>0</v>
      </c>
    </row>
    <row r="51" spans="1:70" x14ac:dyDescent="0.25">
      <c r="A51" s="242" t="s">
        <v>287</v>
      </c>
      <c r="B51" s="243">
        <v>0</v>
      </c>
      <c r="C51" s="243">
        <v>0</v>
      </c>
      <c r="D51" s="243">
        <v>0</v>
      </c>
      <c r="E51" s="249">
        <v>1</v>
      </c>
      <c r="F51" s="243">
        <v>0</v>
      </c>
      <c r="G51" s="243">
        <v>0</v>
      </c>
      <c r="H51" s="242" t="s">
        <v>302</v>
      </c>
      <c r="I51" s="243">
        <v>0</v>
      </c>
      <c r="J51" s="243">
        <v>0</v>
      </c>
      <c r="K51" s="243">
        <v>0</v>
      </c>
      <c r="L51" s="249">
        <v>1</v>
      </c>
      <c r="M51" s="243">
        <v>0</v>
      </c>
      <c r="N51" s="243">
        <v>0</v>
      </c>
      <c r="O51" s="243">
        <v>0</v>
      </c>
      <c r="P51" s="243">
        <v>0</v>
      </c>
      <c r="Q51" s="243">
        <v>0</v>
      </c>
      <c r="R51" s="243">
        <v>0</v>
      </c>
      <c r="S51" s="249">
        <v>1</v>
      </c>
      <c r="T51" s="243">
        <v>0</v>
      </c>
      <c r="U51" s="243">
        <v>0</v>
      </c>
      <c r="V51" s="242" t="s">
        <v>282</v>
      </c>
      <c r="W51" s="243">
        <v>0</v>
      </c>
      <c r="X51" s="243">
        <v>0</v>
      </c>
      <c r="Y51" s="243">
        <v>0</v>
      </c>
      <c r="Z51" s="249">
        <v>1</v>
      </c>
      <c r="AA51" s="243">
        <v>0</v>
      </c>
      <c r="AB51" s="243">
        <v>0</v>
      </c>
      <c r="AC51" s="242" t="s">
        <v>885</v>
      </c>
      <c r="AD51" s="243">
        <v>0</v>
      </c>
      <c r="AE51" s="243">
        <v>0</v>
      </c>
      <c r="AF51" s="243">
        <v>0</v>
      </c>
      <c r="AG51" s="249">
        <v>1.0002091425113695</v>
      </c>
      <c r="AH51" s="243">
        <v>0</v>
      </c>
      <c r="AI51" s="243">
        <v>0</v>
      </c>
      <c r="AJ51" s="242" t="s">
        <v>884</v>
      </c>
      <c r="AK51" s="243">
        <v>0</v>
      </c>
      <c r="AL51" s="243">
        <v>0</v>
      </c>
      <c r="AM51" s="243">
        <v>0</v>
      </c>
      <c r="AN51" s="249">
        <v>1.0207836479011168</v>
      </c>
      <c r="AO51" s="243">
        <v>0</v>
      </c>
      <c r="AP51" s="243">
        <v>0</v>
      </c>
      <c r="AQ51" s="242" t="s">
        <v>259</v>
      </c>
      <c r="AR51" s="243">
        <v>0</v>
      </c>
      <c r="AS51" s="243">
        <v>0</v>
      </c>
      <c r="AT51" s="243">
        <v>0</v>
      </c>
      <c r="AU51" s="249">
        <v>1</v>
      </c>
      <c r="AV51" s="243">
        <v>0</v>
      </c>
      <c r="AW51" s="243">
        <v>0</v>
      </c>
      <c r="AX51" s="242" t="s">
        <v>215</v>
      </c>
      <c r="AY51" s="243">
        <v>0</v>
      </c>
      <c r="AZ51" s="243">
        <v>0</v>
      </c>
      <c r="BA51" s="243">
        <v>0</v>
      </c>
      <c r="BB51" s="249">
        <v>1</v>
      </c>
      <c r="BC51" s="243">
        <v>0</v>
      </c>
      <c r="BD51" s="243">
        <v>0</v>
      </c>
      <c r="BE51" s="242" t="s">
        <v>259</v>
      </c>
      <c r="BF51" s="243">
        <v>0</v>
      </c>
      <c r="BG51" s="243">
        <v>0</v>
      </c>
      <c r="BH51" s="243">
        <v>0</v>
      </c>
      <c r="BI51" s="249">
        <v>1.4045264974855767</v>
      </c>
      <c r="BJ51" s="243">
        <v>0</v>
      </c>
      <c r="BK51" s="243">
        <v>0</v>
      </c>
      <c r="BL51" s="242" t="s">
        <v>335</v>
      </c>
      <c r="BM51" s="243">
        <v>0</v>
      </c>
      <c r="BN51" s="243">
        <v>0</v>
      </c>
      <c r="BO51" s="243">
        <v>0</v>
      </c>
      <c r="BP51" s="249">
        <v>1.0320860714944013</v>
      </c>
      <c r="BQ51" s="243">
        <v>0</v>
      </c>
      <c r="BR51" s="243">
        <v>0</v>
      </c>
    </row>
    <row r="52" spans="1:70" x14ac:dyDescent="0.25">
      <c r="A52" s="242" t="s">
        <v>249</v>
      </c>
      <c r="B52" s="243">
        <v>0</v>
      </c>
      <c r="C52" s="243">
        <v>0</v>
      </c>
      <c r="D52" s="243">
        <v>0</v>
      </c>
      <c r="E52" s="249">
        <v>1</v>
      </c>
      <c r="F52" s="243">
        <v>0</v>
      </c>
      <c r="G52" s="243">
        <v>0</v>
      </c>
      <c r="H52" s="242" t="s">
        <v>282</v>
      </c>
      <c r="I52" s="243">
        <v>0</v>
      </c>
      <c r="J52" s="243">
        <v>0</v>
      </c>
      <c r="K52" s="243">
        <v>0</v>
      </c>
      <c r="L52" s="249">
        <v>1</v>
      </c>
      <c r="M52" s="243">
        <v>0</v>
      </c>
      <c r="N52" s="243">
        <v>0</v>
      </c>
      <c r="O52" s="242" t="s">
        <v>884</v>
      </c>
      <c r="P52" s="243">
        <v>0</v>
      </c>
      <c r="Q52" s="243">
        <v>0</v>
      </c>
      <c r="R52" s="243">
        <v>0</v>
      </c>
      <c r="S52" s="249">
        <v>1</v>
      </c>
      <c r="T52" s="243">
        <v>0</v>
      </c>
      <c r="U52" s="243">
        <v>0</v>
      </c>
      <c r="V52" s="242" t="s">
        <v>215</v>
      </c>
      <c r="W52" s="243">
        <v>0</v>
      </c>
      <c r="X52" s="243">
        <v>0</v>
      </c>
      <c r="Y52" s="243">
        <v>0</v>
      </c>
      <c r="Z52" s="249">
        <v>1</v>
      </c>
      <c r="AA52" s="243">
        <v>0</v>
      </c>
      <c r="AB52" s="243">
        <v>0</v>
      </c>
      <c r="AC52" s="242" t="s">
        <v>335</v>
      </c>
      <c r="AD52" s="243">
        <v>0</v>
      </c>
      <c r="AE52" s="243">
        <v>0</v>
      </c>
      <c r="AF52" s="243">
        <v>0</v>
      </c>
      <c r="AG52" s="249">
        <v>1.0002091425113695</v>
      </c>
      <c r="AH52" s="243">
        <v>0</v>
      </c>
      <c r="AI52" s="243">
        <v>0</v>
      </c>
      <c r="AJ52" s="242" t="s">
        <v>885</v>
      </c>
      <c r="AK52" s="243">
        <v>0</v>
      </c>
      <c r="AL52" s="243">
        <v>0</v>
      </c>
      <c r="AM52" s="243">
        <v>0</v>
      </c>
      <c r="AN52" s="249">
        <v>1.0207836479011168</v>
      </c>
      <c r="AO52" s="243">
        <v>0</v>
      </c>
      <c r="AP52" s="243">
        <v>0</v>
      </c>
      <c r="AQ52" s="242" t="s">
        <v>225</v>
      </c>
      <c r="AR52" s="243">
        <v>0</v>
      </c>
      <c r="AS52" s="243">
        <v>0</v>
      </c>
      <c r="AT52" s="243">
        <v>0</v>
      </c>
      <c r="AU52" s="249">
        <v>1</v>
      </c>
      <c r="AV52" s="243">
        <v>0</v>
      </c>
      <c r="AW52" s="243">
        <v>0</v>
      </c>
      <c r="AX52" s="242" t="s">
        <v>339</v>
      </c>
      <c r="AY52" s="243">
        <v>0</v>
      </c>
      <c r="AZ52" s="243">
        <v>0</v>
      </c>
      <c r="BA52" s="243">
        <v>0</v>
      </c>
      <c r="BB52" s="249">
        <v>1</v>
      </c>
      <c r="BC52" s="243">
        <v>0</v>
      </c>
      <c r="BD52" s="243">
        <v>0</v>
      </c>
      <c r="BE52" s="242" t="s">
        <v>225</v>
      </c>
      <c r="BF52" s="243">
        <v>0</v>
      </c>
      <c r="BG52" s="243">
        <v>0</v>
      </c>
      <c r="BH52" s="243">
        <v>0</v>
      </c>
      <c r="BI52" s="249">
        <v>1.4045264974855767</v>
      </c>
      <c r="BJ52" s="243">
        <v>0</v>
      </c>
      <c r="BK52" s="243">
        <v>0</v>
      </c>
      <c r="BL52" s="242" t="s">
        <v>215</v>
      </c>
      <c r="BM52" s="243">
        <v>0</v>
      </c>
      <c r="BN52" s="243">
        <v>0</v>
      </c>
      <c r="BO52" s="243">
        <v>0</v>
      </c>
      <c r="BP52" s="249">
        <v>1.0320860714944013</v>
      </c>
      <c r="BQ52" s="243">
        <v>0</v>
      </c>
      <c r="BR52" s="243">
        <v>0</v>
      </c>
    </row>
    <row r="53" spans="1:70" x14ac:dyDescent="0.25">
      <c r="A53" s="242" t="s">
        <v>302</v>
      </c>
      <c r="B53" s="243">
        <v>0</v>
      </c>
      <c r="C53" s="243">
        <v>0</v>
      </c>
      <c r="D53" s="243">
        <v>0</v>
      </c>
      <c r="E53" s="249">
        <v>1</v>
      </c>
      <c r="F53" s="243">
        <v>0</v>
      </c>
      <c r="G53" s="243">
        <v>0</v>
      </c>
      <c r="H53" s="242" t="s">
        <v>215</v>
      </c>
      <c r="I53" s="243">
        <v>0</v>
      </c>
      <c r="J53" s="243">
        <v>0</v>
      </c>
      <c r="K53" s="243">
        <v>0</v>
      </c>
      <c r="L53" s="249">
        <v>1</v>
      </c>
      <c r="M53" s="243">
        <v>0</v>
      </c>
      <c r="N53" s="243">
        <v>0</v>
      </c>
      <c r="O53" s="242" t="s">
        <v>885</v>
      </c>
      <c r="P53" s="243">
        <v>0</v>
      </c>
      <c r="Q53" s="243">
        <v>0</v>
      </c>
      <c r="R53" s="243">
        <v>0</v>
      </c>
      <c r="S53" s="249">
        <v>1</v>
      </c>
      <c r="T53" s="243">
        <v>0</v>
      </c>
      <c r="U53" s="243">
        <v>0</v>
      </c>
      <c r="V53" s="242" t="s">
        <v>339</v>
      </c>
      <c r="W53" s="243">
        <v>0</v>
      </c>
      <c r="X53" s="243">
        <v>0</v>
      </c>
      <c r="Y53" s="243">
        <v>0</v>
      </c>
      <c r="Z53" s="249">
        <v>1</v>
      </c>
      <c r="AA53" s="243">
        <v>0</v>
      </c>
      <c r="AB53" s="243">
        <v>0</v>
      </c>
      <c r="AC53" s="242" t="s">
        <v>287</v>
      </c>
      <c r="AD53" s="243">
        <v>0</v>
      </c>
      <c r="AE53" s="243">
        <v>0</v>
      </c>
      <c r="AF53" s="243">
        <v>0</v>
      </c>
      <c r="AG53" s="249">
        <v>1.0002091425113695</v>
      </c>
      <c r="AH53" s="243">
        <v>0</v>
      </c>
      <c r="AI53" s="243">
        <v>0</v>
      </c>
      <c r="AJ53" s="242" t="s">
        <v>335</v>
      </c>
      <c r="AK53" s="243">
        <v>0</v>
      </c>
      <c r="AL53" s="243">
        <v>0</v>
      </c>
      <c r="AM53" s="243">
        <v>0</v>
      </c>
      <c r="AN53" s="249">
        <v>1.0207836479011168</v>
      </c>
      <c r="AO53" s="243">
        <v>0</v>
      </c>
      <c r="AP53" s="243">
        <v>0</v>
      </c>
      <c r="AQ53" s="242" t="s">
        <v>239</v>
      </c>
      <c r="AR53" s="243">
        <v>0</v>
      </c>
      <c r="AS53" s="243">
        <v>0</v>
      </c>
      <c r="AT53" s="243">
        <v>0</v>
      </c>
      <c r="AU53" s="249">
        <v>1</v>
      </c>
      <c r="AV53" s="243">
        <v>0</v>
      </c>
      <c r="AW53" s="243">
        <v>0</v>
      </c>
      <c r="AX53" s="242" t="s">
        <v>247</v>
      </c>
      <c r="AY53" s="243">
        <v>0</v>
      </c>
      <c r="AZ53" s="243">
        <v>0</v>
      </c>
      <c r="BA53" s="243">
        <v>0</v>
      </c>
      <c r="BB53" s="249">
        <v>1</v>
      </c>
      <c r="BC53" s="243">
        <v>0</v>
      </c>
      <c r="BD53" s="243">
        <v>0</v>
      </c>
      <c r="BE53" s="242" t="s">
        <v>239</v>
      </c>
      <c r="BF53" s="243">
        <v>0</v>
      </c>
      <c r="BG53" s="243">
        <v>0</v>
      </c>
      <c r="BH53" s="243">
        <v>0</v>
      </c>
      <c r="BI53" s="249">
        <v>1.4045264974855767</v>
      </c>
      <c r="BJ53" s="243">
        <v>0</v>
      </c>
      <c r="BK53" s="243">
        <v>0</v>
      </c>
      <c r="BL53" s="242" t="s">
        <v>339</v>
      </c>
      <c r="BM53" s="243">
        <v>0</v>
      </c>
      <c r="BN53" s="243">
        <v>0</v>
      </c>
      <c r="BO53" s="243">
        <v>0</v>
      </c>
      <c r="BP53" s="249">
        <v>1.0320860714944013</v>
      </c>
      <c r="BQ53" s="243">
        <v>0</v>
      </c>
      <c r="BR53" s="243">
        <v>0</v>
      </c>
    </row>
    <row r="54" spans="1:70" x14ac:dyDescent="0.25">
      <c r="A54" s="242" t="s">
        <v>282</v>
      </c>
      <c r="B54" s="243">
        <v>0</v>
      </c>
      <c r="C54" s="243">
        <v>0</v>
      </c>
      <c r="D54" s="243">
        <v>0</v>
      </c>
      <c r="E54" s="249">
        <v>1</v>
      </c>
      <c r="F54" s="243">
        <v>0</v>
      </c>
      <c r="G54" s="243">
        <v>0</v>
      </c>
      <c r="H54" s="242" t="s">
        <v>339</v>
      </c>
      <c r="I54" s="243">
        <v>0</v>
      </c>
      <c r="J54" s="243">
        <v>0</v>
      </c>
      <c r="K54" s="243">
        <v>0</v>
      </c>
      <c r="L54" s="249">
        <v>1</v>
      </c>
      <c r="M54" s="243">
        <v>0</v>
      </c>
      <c r="N54" s="243">
        <v>0</v>
      </c>
      <c r="O54" s="242" t="s">
        <v>335</v>
      </c>
      <c r="P54" s="243">
        <v>0</v>
      </c>
      <c r="Q54" s="243">
        <v>0</v>
      </c>
      <c r="R54" s="243">
        <v>0</v>
      </c>
      <c r="S54" s="249">
        <v>1</v>
      </c>
      <c r="T54" s="243">
        <v>0</v>
      </c>
      <c r="U54" s="243">
        <v>0</v>
      </c>
      <c r="V54" s="242" t="s">
        <v>269</v>
      </c>
      <c r="W54" s="243">
        <v>0</v>
      </c>
      <c r="X54" s="243">
        <v>0</v>
      </c>
      <c r="Y54" s="243">
        <v>0</v>
      </c>
      <c r="Z54" s="249">
        <v>1</v>
      </c>
      <c r="AA54" s="243">
        <v>0</v>
      </c>
      <c r="AB54" s="243">
        <v>0</v>
      </c>
      <c r="AC54" s="242" t="s">
        <v>302</v>
      </c>
      <c r="AD54" s="243">
        <v>0</v>
      </c>
      <c r="AE54" s="243">
        <v>0</v>
      </c>
      <c r="AF54" s="243">
        <v>0</v>
      </c>
      <c r="AG54" s="249">
        <v>1.0002091425113695</v>
      </c>
      <c r="AH54" s="243">
        <v>0</v>
      </c>
      <c r="AI54" s="243">
        <v>0</v>
      </c>
      <c r="AJ54" s="242" t="s">
        <v>215</v>
      </c>
      <c r="AK54" s="243">
        <v>0</v>
      </c>
      <c r="AL54" s="243">
        <v>0</v>
      </c>
      <c r="AM54" s="243">
        <v>0</v>
      </c>
      <c r="AN54" s="249">
        <v>1.0207836479011168</v>
      </c>
      <c r="AO54" s="243">
        <v>0</v>
      </c>
      <c r="AP54" s="243">
        <v>0</v>
      </c>
      <c r="AQ54" s="242" t="s">
        <v>281</v>
      </c>
      <c r="AR54" s="243">
        <v>0</v>
      </c>
      <c r="AS54" s="243">
        <v>0</v>
      </c>
      <c r="AT54" s="243">
        <v>0</v>
      </c>
      <c r="AU54" s="249">
        <v>1</v>
      </c>
      <c r="AV54" s="243">
        <v>0</v>
      </c>
      <c r="AW54" s="243">
        <v>0</v>
      </c>
      <c r="AX54" s="242" t="s">
        <v>340</v>
      </c>
      <c r="AY54" s="243">
        <v>0</v>
      </c>
      <c r="AZ54" s="243">
        <v>0</v>
      </c>
      <c r="BA54" s="243">
        <v>0</v>
      </c>
      <c r="BB54" s="249">
        <v>1</v>
      </c>
      <c r="BC54" s="243">
        <v>0</v>
      </c>
      <c r="BD54" s="243">
        <v>0</v>
      </c>
      <c r="BE54" s="242" t="s">
        <v>312</v>
      </c>
      <c r="BF54" s="243">
        <v>0</v>
      </c>
      <c r="BG54" s="243">
        <v>0</v>
      </c>
      <c r="BH54" s="243">
        <v>0</v>
      </c>
      <c r="BI54" s="249">
        <v>1.4045264974855767</v>
      </c>
      <c r="BJ54" s="243">
        <v>0</v>
      </c>
      <c r="BK54" s="243">
        <v>0</v>
      </c>
      <c r="BL54" s="242" t="s">
        <v>269</v>
      </c>
      <c r="BM54" s="243">
        <v>0</v>
      </c>
      <c r="BN54" s="243">
        <v>0</v>
      </c>
      <c r="BO54" s="243">
        <v>0</v>
      </c>
      <c r="BP54" s="249">
        <v>1.0320860714944013</v>
      </c>
      <c r="BQ54" s="243">
        <v>0</v>
      </c>
      <c r="BR54" s="243">
        <v>0</v>
      </c>
    </row>
    <row r="55" spans="1:70" x14ac:dyDescent="0.25">
      <c r="A55" s="242" t="s">
        <v>339</v>
      </c>
      <c r="B55" s="243">
        <v>0</v>
      </c>
      <c r="C55" s="243">
        <v>0</v>
      </c>
      <c r="D55" s="243">
        <v>0</v>
      </c>
      <c r="E55" s="249">
        <v>1</v>
      </c>
      <c r="F55" s="243">
        <v>0</v>
      </c>
      <c r="G55" s="243">
        <v>0</v>
      </c>
      <c r="H55" s="242" t="s">
        <v>269</v>
      </c>
      <c r="I55" s="243">
        <v>0</v>
      </c>
      <c r="J55" s="243">
        <v>0</v>
      </c>
      <c r="K55" s="243">
        <v>0</v>
      </c>
      <c r="L55" s="249">
        <v>1</v>
      </c>
      <c r="M55" s="243">
        <v>0</v>
      </c>
      <c r="N55" s="243">
        <v>0</v>
      </c>
      <c r="O55" s="242" t="s">
        <v>287</v>
      </c>
      <c r="P55" s="243">
        <v>0</v>
      </c>
      <c r="Q55" s="243">
        <v>0</v>
      </c>
      <c r="R55" s="243">
        <v>0</v>
      </c>
      <c r="S55" s="249">
        <v>1</v>
      </c>
      <c r="T55" s="243">
        <v>0</v>
      </c>
      <c r="U55" s="243">
        <v>0</v>
      </c>
      <c r="V55" s="242" t="s">
        <v>340</v>
      </c>
      <c r="W55" s="243">
        <v>0</v>
      </c>
      <c r="X55" s="243">
        <v>0</v>
      </c>
      <c r="Y55" s="243">
        <v>0</v>
      </c>
      <c r="Z55" s="249">
        <v>1</v>
      </c>
      <c r="AA55" s="243">
        <v>0</v>
      </c>
      <c r="AB55" s="243">
        <v>0</v>
      </c>
      <c r="AC55" s="242" t="s">
        <v>282</v>
      </c>
      <c r="AD55" s="243">
        <v>0</v>
      </c>
      <c r="AE55" s="243">
        <v>0</v>
      </c>
      <c r="AF55" s="243">
        <v>0</v>
      </c>
      <c r="AG55" s="249">
        <v>1.0002091425113695</v>
      </c>
      <c r="AH55" s="243">
        <v>0</v>
      </c>
      <c r="AI55" s="243">
        <v>0</v>
      </c>
      <c r="AJ55" s="242" t="s">
        <v>339</v>
      </c>
      <c r="AK55" s="243">
        <v>0</v>
      </c>
      <c r="AL55" s="243">
        <v>0</v>
      </c>
      <c r="AM55" s="243">
        <v>0</v>
      </c>
      <c r="AN55" s="249">
        <v>1.0207836479011168</v>
      </c>
      <c r="AO55" s="243">
        <v>0</v>
      </c>
      <c r="AP55" s="243">
        <v>0</v>
      </c>
      <c r="AQ55" s="242" t="s">
        <v>307</v>
      </c>
      <c r="AR55" s="243">
        <v>0</v>
      </c>
      <c r="AS55" s="243">
        <v>0</v>
      </c>
      <c r="AT55" s="243">
        <v>0</v>
      </c>
      <c r="AU55" s="249">
        <v>1</v>
      </c>
      <c r="AV55" s="243">
        <v>0</v>
      </c>
      <c r="AW55" s="243">
        <v>0</v>
      </c>
      <c r="AX55" s="242" t="s">
        <v>265</v>
      </c>
      <c r="AY55" s="243">
        <v>0</v>
      </c>
      <c r="AZ55" s="243">
        <v>0</v>
      </c>
      <c r="BA55" s="243">
        <v>0</v>
      </c>
      <c r="BB55" s="249">
        <v>1</v>
      </c>
      <c r="BC55" s="243">
        <v>0</v>
      </c>
      <c r="BD55" s="243">
        <v>0</v>
      </c>
      <c r="BE55" s="242" t="s">
        <v>343</v>
      </c>
      <c r="BF55" s="243">
        <v>0</v>
      </c>
      <c r="BG55" s="243">
        <v>0</v>
      </c>
      <c r="BH55" s="243">
        <v>0</v>
      </c>
      <c r="BI55" s="249">
        <v>1.4045264974855767</v>
      </c>
      <c r="BJ55" s="243">
        <v>0</v>
      </c>
      <c r="BK55" s="243">
        <v>0</v>
      </c>
      <c r="BL55" s="242" t="s">
        <v>340</v>
      </c>
      <c r="BM55" s="243">
        <v>0</v>
      </c>
      <c r="BN55" s="243">
        <v>0</v>
      </c>
      <c r="BO55" s="243">
        <v>0</v>
      </c>
      <c r="BP55" s="249">
        <v>1.0320860714944013</v>
      </c>
      <c r="BQ55" s="243">
        <v>0</v>
      </c>
      <c r="BR55" s="243">
        <v>0</v>
      </c>
    </row>
    <row r="56" spans="1:70" x14ac:dyDescent="0.25">
      <c r="A56" s="242" t="s">
        <v>269</v>
      </c>
      <c r="B56" s="243">
        <v>0</v>
      </c>
      <c r="C56" s="243">
        <v>0</v>
      </c>
      <c r="D56" s="243">
        <v>0</v>
      </c>
      <c r="E56" s="249">
        <v>1</v>
      </c>
      <c r="F56" s="243">
        <v>0</v>
      </c>
      <c r="G56" s="243">
        <v>0</v>
      </c>
      <c r="H56" s="242" t="s">
        <v>247</v>
      </c>
      <c r="I56" s="243">
        <v>0</v>
      </c>
      <c r="J56" s="243">
        <v>0</v>
      </c>
      <c r="K56" s="243">
        <v>0</v>
      </c>
      <c r="L56" s="249">
        <v>1</v>
      </c>
      <c r="M56" s="243">
        <v>0</v>
      </c>
      <c r="N56" s="243">
        <v>0</v>
      </c>
      <c r="O56" s="242" t="s">
        <v>249</v>
      </c>
      <c r="P56" s="243">
        <v>0</v>
      </c>
      <c r="Q56" s="243">
        <v>0</v>
      </c>
      <c r="R56" s="243">
        <v>0</v>
      </c>
      <c r="S56" s="249">
        <v>1</v>
      </c>
      <c r="T56" s="243">
        <v>0</v>
      </c>
      <c r="U56" s="243">
        <v>0</v>
      </c>
      <c r="V56" s="242" t="s">
        <v>225</v>
      </c>
      <c r="W56" s="243">
        <v>0</v>
      </c>
      <c r="X56" s="243">
        <v>0</v>
      </c>
      <c r="Y56" s="243">
        <v>0</v>
      </c>
      <c r="Z56" s="249">
        <v>1</v>
      </c>
      <c r="AA56" s="243">
        <v>0</v>
      </c>
      <c r="AB56" s="243">
        <v>0</v>
      </c>
      <c r="AC56" s="242" t="s">
        <v>215</v>
      </c>
      <c r="AD56" s="243">
        <v>0</v>
      </c>
      <c r="AE56" s="243">
        <v>0</v>
      </c>
      <c r="AF56" s="243">
        <v>0</v>
      </c>
      <c r="AG56" s="249">
        <v>1.0002091425113695</v>
      </c>
      <c r="AH56" s="243">
        <v>0</v>
      </c>
      <c r="AI56" s="243">
        <v>0</v>
      </c>
      <c r="AJ56" s="242" t="s">
        <v>269</v>
      </c>
      <c r="AK56" s="243">
        <v>0</v>
      </c>
      <c r="AL56" s="243">
        <v>0</v>
      </c>
      <c r="AM56" s="243">
        <v>0</v>
      </c>
      <c r="AN56" s="249">
        <v>1.0207836479011168</v>
      </c>
      <c r="AO56" s="243">
        <v>0</v>
      </c>
      <c r="AP56" s="243">
        <v>0</v>
      </c>
      <c r="AQ56" s="242" t="s">
        <v>312</v>
      </c>
      <c r="AR56" s="243">
        <v>0</v>
      </c>
      <c r="AS56" s="243">
        <v>0</v>
      </c>
      <c r="AT56" s="243">
        <v>0</v>
      </c>
      <c r="AU56" s="249">
        <v>1</v>
      </c>
      <c r="AV56" s="243">
        <v>0</v>
      </c>
      <c r="AW56" s="243">
        <v>0</v>
      </c>
      <c r="AX56" s="242" t="s">
        <v>245</v>
      </c>
      <c r="AY56" s="243">
        <v>0</v>
      </c>
      <c r="AZ56" s="243">
        <v>0</v>
      </c>
      <c r="BA56" s="243">
        <v>0</v>
      </c>
      <c r="BB56" s="249">
        <v>1</v>
      </c>
      <c r="BC56" s="243">
        <v>0</v>
      </c>
      <c r="BD56" s="243">
        <v>0</v>
      </c>
      <c r="BE56" s="242" t="s">
        <v>344</v>
      </c>
      <c r="BF56" s="243">
        <v>0</v>
      </c>
      <c r="BG56" s="243">
        <v>0</v>
      </c>
      <c r="BH56" s="243">
        <v>0</v>
      </c>
      <c r="BI56" s="249">
        <v>1.4045264974855767</v>
      </c>
      <c r="BJ56" s="243">
        <v>0</v>
      </c>
      <c r="BK56" s="243">
        <v>0</v>
      </c>
      <c r="BL56" s="242" t="s">
        <v>259</v>
      </c>
      <c r="BM56" s="243">
        <v>0</v>
      </c>
      <c r="BN56" s="243">
        <v>0</v>
      </c>
      <c r="BO56" s="243">
        <v>0</v>
      </c>
      <c r="BP56" s="249">
        <v>1.0320860714944013</v>
      </c>
      <c r="BQ56" s="243">
        <v>0</v>
      </c>
      <c r="BR56" s="243">
        <v>0</v>
      </c>
    </row>
    <row r="57" spans="1:70" x14ac:dyDescent="0.25">
      <c r="A57" s="242" t="s">
        <v>340</v>
      </c>
      <c r="B57" s="243">
        <v>0</v>
      </c>
      <c r="C57" s="243">
        <v>0</v>
      </c>
      <c r="D57" s="243">
        <v>0</v>
      </c>
      <c r="E57" s="249">
        <v>1</v>
      </c>
      <c r="F57" s="243">
        <v>0</v>
      </c>
      <c r="G57" s="243">
        <v>0</v>
      </c>
      <c r="H57" s="242" t="s">
        <v>340</v>
      </c>
      <c r="I57" s="243">
        <v>0</v>
      </c>
      <c r="J57" s="243">
        <v>0</v>
      </c>
      <c r="K57" s="243">
        <v>0</v>
      </c>
      <c r="L57" s="249">
        <v>1</v>
      </c>
      <c r="M57" s="243">
        <v>0</v>
      </c>
      <c r="N57" s="243">
        <v>0</v>
      </c>
      <c r="O57" s="242" t="s">
        <v>302</v>
      </c>
      <c r="P57" s="243">
        <v>0</v>
      </c>
      <c r="Q57" s="243">
        <v>0</v>
      </c>
      <c r="R57" s="243">
        <v>0</v>
      </c>
      <c r="S57" s="249">
        <v>1</v>
      </c>
      <c r="T57" s="243">
        <v>0</v>
      </c>
      <c r="U57" s="243">
        <v>0</v>
      </c>
      <c r="V57" s="242" t="s">
        <v>281</v>
      </c>
      <c r="W57" s="243">
        <v>0</v>
      </c>
      <c r="X57" s="243">
        <v>0</v>
      </c>
      <c r="Y57" s="243">
        <v>0</v>
      </c>
      <c r="Z57" s="249">
        <v>1</v>
      </c>
      <c r="AA57" s="243">
        <v>0</v>
      </c>
      <c r="AB57" s="243">
        <v>0</v>
      </c>
      <c r="AC57" s="242" t="s">
        <v>339</v>
      </c>
      <c r="AD57" s="243">
        <v>0</v>
      </c>
      <c r="AE57" s="243">
        <v>0</v>
      </c>
      <c r="AF57" s="243">
        <v>0</v>
      </c>
      <c r="AG57" s="249">
        <v>1.0002091425113695</v>
      </c>
      <c r="AH57" s="243">
        <v>0</v>
      </c>
      <c r="AI57" s="243">
        <v>0</v>
      </c>
      <c r="AJ57" s="242" t="s">
        <v>340</v>
      </c>
      <c r="AK57" s="243">
        <v>0</v>
      </c>
      <c r="AL57" s="243">
        <v>0</v>
      </c>
      <c r="AM57" s="243">
        <v>0</v>
      </c>
      <c r="AN57" s="249">
        <v>1.0207836479011168</v>
      </c>
      <c r="AO57" s="243">
        <v>0</v>
      </c>
      <c r="AP57" s="243">
        <v>0</v>
      </c>
      <c r="AQ57" s="242" t="s">
        <v>301</v>
      </c>
      <c r="AR57" s="243">
        <v>0</v>
      </c>
      <c r="AS57" s="243">
        <v>0</v>
      </c>
      <c r="AT57" s="243">
        <v>0</v>
      </c>
      <c r="AU57" s="249">
        <v>1</v>
      </c>
      <c r="AV57" s="243">
        <v>0</v>
      </c>
      <c r="AW57" s="243">
        <v>0</v>
      </c>
      <c r="AX57" s="242" t="s">
        <v>259</v>
      </c>
      <c r="AY57" s="243">
        <v>0</v>
      </c>
      <c r="AZ57" s="243">
        <v>0</v>
      </c>
      <c r="BA57" s="243">
        <v>0</v>
      </c>
      <c r="BB57" s="249">
        <v>1</v>
      </c>
      <c r="BC57" s="243">
        <v>0</v>
      </c>
      <c r="BD57" s="243">
        <v>0</v>
      </c>
      <c r="BE57" s="242" t="s">
        <v>251</v>
      </c>
      <c r="BF57" s="243">
        <v>0</v>
      </c>
      <c r="BG57" s="243">
        <v>0</v>
      </c>
      <c r="BH57" s="243">
        <v>0</v>
      </c>
      <c r="BI57" s="249">
        <v>1.4045264974855767</v>
      </c>
      <c r="BJ57" s="243">
        <v>0</v>
      </c>
      <c r="BK57" s="243">
        <v>0</v>
      </c>
      <c r="BL57" s="242" t="s">
        <v>225</v>
      </c>
      <c r="BM57" s="243">
        <v>0</v>
      </c>
      <c r="BN57" s="243">
        <v>0</v>
      </c>
      <c r="BO57" s="243">
        <v>0</v>
      </c>
      <c r="BP57" s="249">
        <v>1.0320860714944013</v>
      </c>
      <c r="BQ57" s="243">
        <v>0</v>
      </c>
      <c r="BR57" s="243">
        <v>0</v>
      </c>
    </row>
    <row r="58" spans="1:70" x14ac:dyDescent="0.25">
      <c r="A58" s="242" t="s">
        <v>225</v>
      </c>
      <c r="B58" s="243">
        <v>0</v>
      </c>
      <c r="C58" s="243">
        <v>0</v>
      </c>
      <c r="D58" s="243">
        <v>0</v>
      </c>
      <c r="E58" s="249">
        <v>1</v>
      </c>
      <c r="F58" s="243">
        <v>0</v>
      </c>
      <c r="G58" s="243">
        <v>0</v>
      </c>
      <c r="H58" s="242" t="s">
        <v>265</v>
      </c>
      <c r="I58" s="243">
        <v>0</v>
      </c>
      <c r="J58" s="243">
        <v>0</v>
      </c>
      <c r="K58" s="243">
        <v>0</v>
      </c>
      <c r="L58" s="249">
        <v>1</v>
      </c>
      <c r="M58" s="243">
        <v>0</v>
      </c>
      <c r="N58" s="243">
        <v>0</v>
      </c>
      <c r="O58" s="242" t="s">
        <v>282</v>
      </c>
      <c r="P58" s="243">
        <v>0</v>
      </c>
      <c r="Q58" s="243">
        <v>0</v>
      </c>
      <c r="R58" s="243">
        <v>0</v>
      </c>
      <c r="S58" s="249">
        <v>1</v>
      </c>
      <c r="T58" s="243">
        <v>0</v>
      </c>
      <c r="U58" s="243">
        <v>0</v>
      </c>
      <c r="V58" s="242" t="s">
        <v>307</v>
      </c>
      <c r="W58" s="243">
        <v>0</v>
      </c>
      <c r="X58" s="243">
        <v>0</v>
      </c>
      <c r="Y58" s="243">
        <v>0</v>
      </c>
      <c r="Z58" s="249">
        <v>1</v>
      </c>
      <c r="AA58" s="243">
        <v>0</v>
      </c>
      <c r="AB58" s="243">
        <v>0</v>
      </c>
      <c r="AC58" s="242" t="s">
        <v>247</v>
      </c>
      <c r="AD58" s="243">
        <v>0</v>
      </c>
      <c r="AE58" s="243">
        <v>0</v>
      </c>
      <c r="AF58" s="243">
        <v>0</v>
      </c>
      <c r="AG58" s="249">
        <v>1.0002091425113695</v>
      </c>
      <c r="AH58" s="243">
        <v>0</v>
      </c>
      <c r="AI58" s="243">
        <v>0</v>
      </c>
      <c r="AJ58" s="242" t="s">
        <v>265</v>
      </c>
      <c r="AK58" s="243">
        <v>0</v>
      </c>
      <c r="AL58" s="243">
        <v>0</v>
      </c>
      <c r="AM58" s="243">
        <v>0</v>
      </c>
      <c r="AN58" s="249">
        <v>1.0207836479011168</v>
      </c>
      <c r="AO58" s="243">
        <v>0</v>
      </c>
      <c r="AP58" s="243">
        <v>0</v>
      </c>
      <c r="AQ58" s="242" t="s">
        <v>343</v>
      </c>
      <c r="AR58" s="243">
        <v>0</v>
      </c>
      <c r="AS58" s="243">
        <v>0</v>
      </c>
      <c r="AT58" s="243">
        <v>0</v>
      </c>
      <c r="AU58" s="249">
        <v>1</v>
      </c>
      <c r="AV58" s="243">
        <v>0</v>
      </c>
      <c r="AW58" s="243">
        <v>0</v>
      </c>
      <c r="AX58" s="242" t="s">
        <v>225</v>
      </c>
      <c r="AY58" s="243">
        <v>0</v>
      </c>
      <c r="AZ58" s="243">
        <v>0</v>
      </c>
      <c r="BA58" s="243">
        <v>0</v>
      </c>
      <c r="BB58" s="249">
        <v>1</v>
      </c>
      <c r="BC58" s="243">
        <v>0</v>
      </c>
      <c r="BD58" s="243">
        <v>0</v>
      </c>
      <c r="BE58" s="242" t="s">
        <v>272</v>
      </c>
      <c r="BF58" s="243">
        <v>0</v>
      </c>
      <c r="BG58" s="243">
        <v>0</v>
      </c>
      <c r="BH58" s="243">
        <v>0</v>
      </c>
      <c r="BI58" s="249">
        <v>1.4045264974855767</v>
      </c>
      <c r="BJ58" s="243">
        <v>0</v>
      </c>
      <c r="BK58" s="243">
        <v>0</v>
      </c>
      <c r="BL58" s="242" t="s">
        <v>312</v>
      </c>
      <c r="BM58" s="243">
        <v>0</v>
      </c>
      <c r="BN58" s="243">
        <v>0</v>
      </c>
      <c r="BO58" s="243">
        <v>0</v>
      </c>
      <c r="BP58" s="249">
        <v>1.0320860714944013</v>
      </c>
      <c r="BQ58" s="243">
        <v>0</v>
      </c>
      <c r="BR58" s="243">
        <v>0</v>
      </c>
    </row>
    <row r="59" spans="1:70" x14ac:dyDescent="0.25">
      <c r="A59" s="242" t="s">
        <v>281</v>
      </c>
      <c r="B59" s="243">
        <v>0</v>
      </c>
      <c r="C59" s="243">
        <v>0</v>
      </c>
      <c r="D59" s="243">
        <v>0</v>
      </c>
      <c r="E59" s="249">
        <v>1</v>
      </c>
      <c r="F59" s="243">
        <v>0</v>
      </c>
      <c r="G59" s="243">
        <v>0</v>
      </c>
      <c r="H59" s="242" t="s">
        <v>245</v>
      </c>
      <c r="I59" s="243">
        <v>0</v>
      </c>
      <c r="J59" s="243">
        <v>0</v>
      </c>
      <c r="K59" s="243">
        <v>0</v>
      </c>
      <c r="L59" s="249">
        <v>1</v>
      </c>
      <c r="M59" s="243">
        <v>0</v>
      </c>
      <c r="N59" s="243">
        <v>0</v>
      </c>
      <c r="O59" s="242" t="s">
        <v>215</v>
      </c>
      <c r="P59" s="243">
        <v>0</v>
      </c>
      <c r="Q59" s="243">
        <v>0</v>
      </c>
      <c r="R59" s="243">
        <v>0</v>
      </c>
      <c r="S59" s="249">
        <v>1</v>
      </c>
      <c r="T59" s="243">
        <v>0</v>
      </c>
      <c r="U59" s="243">
        <v>0</v>
      </c>
      <c r="V59" s="242" t="s">
        <v>312</v>
      </c>
      <c r="W59" s="243">
        <v>0</v>
      </c>
      <c r="X59" s="243">
        <v>0</v>
      </c>
      <c r="Y59" s="243">
        <v>0</v>
      </c>
      <c r="Z59" s="249">
        <v>1</v>
      </c>
      <c r="AA59" s="243">
        <v>0</v>
      </c>
      <c r="AB59" s="243">
        <v>0</v>
      </c>
      <c r="AC59" s="242" t="s">
        <v>340</v>
      </c>
      <c r="AD59" s="243">
        <v>0</v>
      </c>
      <c r="AE59" s="243">
        <v>0</v>
      </c>
      <c r="AF59" s="243">
        <v>0</v>
      </c>
      <c r="AG59" s="249">
        <v>1.0002091425113695</v>
      </c>
      <c r="AH59" s="243">
        <v>0</v>
      </c>
      <c r="AI59" s="243">
        <v>0</v>
      </c>
      <c r="AJ59" s="242" t="s">
        <v>245</v>
      </c>
      <c r="AK59" s="243">
        <v>0</v>
      </c>
      <c r="AL59" s="243">
        <v>0</v>
      </c>
      <c r="AM59" s="243">
        <v>0</v>
      </c>
      <c r="AN59" s="249">
        <v>1.0207836479011168</v>
      </c>
      <c r="AO59" s="243">
        <v>0</v>
      </c>
      <c r="AP59" s="243">
        <v>0</v>
      </c>
      <c r="AQ59" s="242" t="s">
        <v>344</v>
      </c>
      <c r="AR59" s="243">
        <v>0</v>
      </c>
      <c r="AS59" s="243">
        <v>0</v>
      </c>
      <c r="AT59" s="243">
        <v>0</v>
      </c>
      <c r="AU59" s="249">
        <v>1</v>
      </c>
      <c r="AV59" s="243">
        <v>0</v>
      </c>
      <c r="AW59" s="243">
        <v>0</v>
      </c>
      <c r="AX59" s="242" t="s">
        <v>239</v>
      </c>
      <c r="AY59" s="243">
        <v>0</v>
      </c>
      <c r="AZ59" s="243">
        <v>0</v>
      </c>
      <c r="BA59" s="243">
        <v>0</v>
      </c>
      <c r="BB59" s="249">
        <v>1</v>
      </c>
      <c r="BC59" s="243">
        <v>0</v>
      </c>
      <c r="BD59" s="243">
        <v>0</v>
      </c>
      <c r="BE59" s="242" t="s">
        <v>347</v>
      </c>
      <c r="BF59" s="243">
        <v>0</v>
      </c>
      <c r="BG59" s="243">
        <v>0</v>
      </c>
      <c r="BH59" s="243">
        <v>0</v>
      </c>
      <c r="BI59" s="249">
        <v>1.4045264974855767</v>
      </c>
      <c r="BJ59" s="243">
        <v>0</v>
      </c>
      <c r="BK59" s="243">
        <v>0</v>
      </c>
      <c r="BL59" s="242" t="s">
        <v>343</v>
      </c>
      <c r="BM59" s="243">
        <v>0</v>
      </c>
      <c r="BN59" s="243">
        <v>0</v>
      </c>
      <c r="BO59" s="243">
        <v>0</v>
      </c>
      <c r="BP59" s="249">
        <v>1.0320860714944013</v>
      </c>
      <c r="BQ59" s="243">
        <v>0</v>
      </c>
      <c r="BR59" s="243">
        <v>0</v>
      </c>
    </row>
    <row r="60" spans="1:70" x14ac:dyDescent="0.25">
      <c r="A60" s="242" t="s">
        <v>307</v>
      </c>
      <c r="B60" s="243">
        <v>0</v>
      </c>
      <c r="C60" s="243">
        <v>0</v>
      </c>
      <c r="D60" s="243">
        <v>0</v>
      </c>
      <c r="E60" s="249">
        <v>1</v>
      </c>
      <c r="F60" s="243">
        <v>0</v>
      </c>
      <c r="G60" s="243">
        <v>0</v>
      </c>
      <c r="H60" s="242" t="s">
        <v>259</v>
      </c>
      <c r="I60" s="243">
        <v>0</v>
      </c>
      <c r="J60" s="243">
        <v>0</v>
      </c>
      <c r="K60" s="243">
        <v>0</v>
      </c>
      <c r="L60" s="249">
        <v>1</v>
      </c>
      <c r="M60" s="243">
        <v>0</v>
      </c>
      <c r="N60" s="243">
        <v>0</v>
      </c>
      <c r="O60" s="242" t="s">
        <v>339</v>
      </c>
      <c r="P60" s="243">
        <v>0</v>
      </c>
      <c r="Q60" s="243">
        <v>0</v>
      </c>
      <c r="R60" s="243">
        <v>0</v>
      </c>
      <c r="S60" s="249">
        <v>1</v>
      </c>
      <c r="T60" s="243">
        <v>0</v>
      </c>
      <c r="U60" s="243">
        <v>0</v>
      </c>
      <c r="V60" s="242" t="s">
        <v>301</v>
      </c>
      <c r="W60" s="243">
        <v>0</v>
      </c>
      <c r="X60" s="243">
        <v>0</v>
      </c>
      <c r="Y60" s="243">
        <v>0</v>
      </c>
      <c r="Z60" s="249">
        <v>1</v>
      </c>
      <c r="AA60" s="243">
        <v>0</v>
      </c>
      <c r="AB60" s="243">
        <v>0</v>
      </c>
      <c r="AC60" s="242" t="s">
        <v>265</v>
      </c>
      <c r="AD60" s="243">
        <v>0</v>
      </c>
      <c r="AE60" s="243">
        <v>0</v>
      </c>
      <c r="AF60" s="243">
        <v>0</v>
      </c>
      <c r="AG60" s="249">
        <v>1.0002091425113695</v>
      </c>
      <c r="AH60" s="243">
        <v>0</v>
      </c>
      <c r="AI60" s="243">
        <v>0</v>
      </c>
      <c r="AJ60" s="242" t="s">
        <v>259</v>
      </c>
      <c r="AK60" s="243">
        <v>0</v>
      </c>
      <c r="AL60" s="243">
        <v>0</v>
      </c>
      <c r="AM60" s="243">
        <v>0</v>
      </c>
      <c r="AN60" s="249">
        <v>1.0207836479011168</v>
      </c>
      <c r="AO60" s="243">
        <v>0</v>
      </c>
      <c r="AP60" s="243">
        <v>0</v>
      </c>
      <c r="AQ60" s="242" t="s">
        <v>251</v>
      </c>
      <c r="AR60" s="243">
        <v>0</v>
      </c>
      <c r="AS60" s="243">
        <v>0</v>
      </c>
      <c r="AT60" s="243">
        <v>0</v>
      </c>
      <c r="AU60" s="249">
        <v>1</v>
      </c>
      <c r="AV60" s="243">
        <v>0</v>
      </c>
      <c r="AW60" s="243">
        <v>0</v>
      </c>
      <c r="AX60" s="242" t="s">
        <v>281</v>
      </c>
      <c r="AY60" s="243">
        <v>0</v>
      </c>
      <c r="AZ60" s="243">
        <v>0</v>
      </c>
      <c r="BA60" s="243">
        <v>0</v>
      </c>
      <c r="BB60" s="249">
        <v>1</v>
      </c>
      <c r="BC60" s="243">
        <v>0</v>
      </c>
      <c r="BD60" s="243">
        <v>0</v>
      </c>
      <c r="BE60" s="242" t="s">
        <v>223</v>
      </c>
      <c r="BF60" s="243">
        <v>0</v>
      </c>
      <c r="BG60" s="243">
        <v>0</v>
      </c>
      <c r="BH60" s="243">
        <v>0</v>
      </c>
      <c r="BI60" s="249">
        <v>1.4045264974855767</v>
      </c>
      <c r="BJ60" s="243">
        <v>0</v>
      </c>
      <c r="BK60" s="243">
        <v>0</v>
      </c>
      <c r="BL60" s="242" t="s">
        <v>344</v>
      </c>
      <c r="BM60" s="243">
        <v>0</v>
      </c>
      <c r="BN60" s="243">
        <v>0</v>
      </c>
      <c r="BO60" s="243">
        <v>0</v>
      </c>
      <c r="BP60" s="249">
        <v>1.0320860714944013</v>
      </c>
      <c r="BQ60" s="243">
        <v>0</v>
      </c>
      <c r="BR60" s="243">
        <v>0</v>
      </c>
    </row>
    <row r="61" spans="1:70" x14ac:dyDescent="0.25">
      <c r="A61" s="242" t="s">
        <v>312</v>
      </c>
      <c r="B61" s="243">
        <v>0</v>
      </c>
      <c r="C61" s="243">
        <v>0</v>
      </c>
      <c r="D61" s="243">
        <v>0</v>
      </c>
      <c r="E61" s="249">
        <v>1</v>
      </c>
      <c r="F61" s="243">
        <v>0</v>
      </c>
      <c r="G61" s="243">
        <v>0</v>
      </c>
      <c r="H61" s="242" t="s">
        <v>225</v>
      </c>
      <c r="I61" s="243">
        <v>0</v>
      </c>
      <c r="J61" s="243">
        <v>0</v>
      </c>
      <c r="K61" s="243">
        <v>0</v>
      </c>
      <c r="L61" s="249">
        <v>1</v>
      </c>
      <c r="M61" s="243">
        <v>0</v>
      </c>
      <c r="N61" s="243">
        <v>0</v>
      </c>
      <c r="O61" s="242" t="s">
        <v>269</v>
      </c>
      <c r="P61" s="243">
        <v>0</v>
      </c>
      <c r="Q61" s="243">
        <v>0</v>
      </c>
      <c r="R61" s="243">
        <v>0</v>
      </c>
      <c r="S61" s="249">
        <v>1</v>
      </c>
      <c r="T61" s="243">
        <v>0</v>
      </c>
      <c r="U61" s="243">
        <v>0</v>
      </c>
      <c r="V61" s="242" t="s">
        <v>343</v>
      </c>
      <c r="W61" s="243">
        <v>0</v>
      </c>
      <c r="X61" s="243">
        <v>0</v>
      </c>
      <c r="Y61" s="243">
        <v>0</v>
      </c>
      <c r="Z61" s="249">
        <v>1</v>
      </c>
      <c r="AA61" s="243">
        <v>0</v>
      </c>
      <c r="AB61" s="243">
        <v>0</v>
      </c>
      <c r="AC61" s="242" t="s">
        <v>245</v>
      </c>
      <c r="AD61" s="243">
        <v>0</v>
      </c>
      <c r="AE61" s="243">
        <v>0</v>
      </c>
      <c r="AF61" s="243">
        <v>0</v>
      </c>
      <c r="AG61" s="249">
        <v>1.0002091425113695</v>
      </c>
      <c r="AH61" s="243">
        <v>0</v>
      </c>
      <c r="AI61" s="243">
        <v>0</v>
      </c>
      <c r="AJ61" s="242" t="s">
        <v>225</v>
      </c>
      <c r="AK61" s="243">
        <v>0</v>
      </c>
      <c r="AL61" s="243">
        <v>0</v>
      </c>
      <c r="AM61" s="243">
        <v>0</v>
      </c>
      <c r="AN61" s="249">
        <v>1.0207836479011168</v>
      </c>
      <c r="AO61" s="243">
        <v>0</v>
      </c>
      <c r="AP61" s="243">
        <v>0</v>
      </c>
      <c r="AQ61" s="242" t="s">
        <v>272</v>
      </c>
      <c r="AR61" s="243">
        <v>0</v>
      </c>
      <c r="AS61" s="243">
        <v>0</v>
      </c>
      <c r="AT61" s="243">
        <v>0</v>
      </c>
      <c r="AU61" s="249">
        <v>1</v>
      </c>
      <c r="AV61" s="243">
        <v>0</v>
      </c>
      <c r="AW61" s="243">
        <v>0</v>
      </c>
      <c r="AX61" s="242" t="s">
        <v>307</v>
      </c>
      <c r="AY61" s="243">
        <v>0</v>
      </c>
      <c r="AZ61" s="243">
        <v>0</v>
      </c>
      <c r="BA61" s="243">
        <v>0</v>
      </c>
      <c r="BB61" s="249">
        <v>1</v>
      </c>
      <c r="BC61" s="243">
        <v>0</v>
      </c>
      <c r="BD61" s="243">
        <v>0</v>
      </c>
      <c r="BE61" s="242" t="s">
        <v>218</v>
      </c>
      <c r="BF61" s="243">
        <v>0</v>
      </c>
      <c r="BG61" s="243">
        <v>0</v>
      </c>
      <c r="BH61" s="243">
        <v>0</v>
      </c>
      <c r="BI61" s="249">
        <v>1.4045264974855767</v>
      </c>
      <c r="BJ61" s="243">
        <v>0</v>
      </c>
      <c r="BK61" s="243">
        <v>0</v>
      </c>
      <c r="BL61" s="242" t="s">
        <v>251</v>
      </c>
      <c r="BM61" s="243">
        <v>0</v>
      </c>
      <c r="BN61" s="243">
        <v>0</v>
      </c>
      <c r="BO61" s="243">
        <v>0</v>
      </c>
      <c r="BP61" s="249">
        <v>1.0320860714944013</v>
      </c>
      <c r="BQ61" s="243">
        <v>0</v>
      </c>
      <c r="BR61" s="243">
        <v>0</v>
      </c>
    </row>
    <row r="62" spans="1:70" x14ac:dyDescent="0.25">
      <c r="A62" s="242" t="s">
        <v>301</v>
      </c>
      <c r="B62" s="243">
        <v>0</v>
      </c>
      <c r="C62" s="243">
        <v>0</v>
      </c>
      <c r="D62" s="243">
        <v>0</v>
      </c>
      <c r="E62" s="249">
        <v>1</v>
      </c>
      <c r="F62" s="243">
        <v>0</v>
      </c>
      <c r="G62" s="243">
        <v>0</v>
      </c>
      <c r="H62" s="242" t="s">
        <v>239</v>
      </c>
      <c r="I62" s="243">
        <v>0</v>
      </c>
      <c r="J62" s="243">
        <v>0</v>
      </c>
      <c r="K62" s="243">
        <v>0</v>
      </c>
      <c r="L62" s="249">
        <v>1</v>
      </c>
      <c r="M62" s="243">
        <v>0</v>
      </c>
      <c r="N62" s="243">
        <v>0</v>
      </c>
      <c r="O62" s="242" t="s">
        <v>247</v>
      </c>
      <c r="P62" s="243">
        <v>0</v>
      </c>
      <c r="Q62" s="243">
        <v>0</v>
      </c>
      <c r="R62" s="243">
        <v>0</v>
      </c>
      <c r="S62" s="249">
        <v>1</v>
      </c>
      <c r="T62" s="243">
        <v>0</v>
      </c>
      <c r="U62" s="243">
        <v>0</v>
      </c>
      <c r="V62" s="242" t="s">
        <v>344</v>
      </c>
      <c r="W62" s="243">
        <v>0</v>
      </c>
      <c r="X62" s="243">
        <v>0</v>
      </c>
      <c r="Y62" s="243">
        <v>0</v>
      </c>
      <c r="Z62" s="249">
        <v>1</v>
      </c>
      <c r="AA62" s="243">
        <v>0</v>
      </c>
      <c r="AB62" s="243">
        <v>0</v>
      </c>
      <c r="AC62" s="242" t="s">
        <v>259</v>
      </c>
      <c r="AD62" s="243">
        <v>0</v>
      </c>
      <c r="AE62" s="243">
        <v>0</v>
      </c>
      <c r="AF62" s="243">
        <v>0</v>
      </c>
      <c r="AG62" s="249">
        <v>1.0002091425113695</v>
      </c>
      <c r="AH62" s="243">
        <v>0</v>
      </c>
      <c r="AI62" s="243">
        <v>0</v>
      </c>
      <c r="AJ62" s="242" t="s">
        <v>239</v>
      </c>
      <c r="AK62" s="243">
        <v>0</v>
      </c>
      <c r="AL62" s="243">
        <v>0</v>
      </c>
      <c r="AM62" s="243">
        <v>0</v>
      </c>
      <c r="AN62" s="249">
        <v>1.0207836479011168</v>
      </c>
      <c r="AO62" s="243">
        <v>0</v>
      </c>
      <c r="AP62" s="243">
        <v>0</v>
      </c>
      <c r="AQ62" s="242" t="s">
        <v>305</v>
      </c>
      <c r="AR62" s="243">
        <v>0</v>
      </c>
      <c r="AS62" s="243">
        <v>0</v>
      </c>
      <c r="AT62" s="243">
        <v>0</v>
      </c>
      <c r="AU62" s="249">
        <v>1</v>
      </c>
      <c r="AV62" s="243">
        <v>0</v>
      </c>
      <c r="AW62" s="243">
        <v>0</v>
      </c>
      <c r="AX62" s="242" t="s">
        <v>312</v>
      </c>
      <c r="AY62" s="243">
        <v>0</v>
      </c>
      <c r="AZ62" s="243">
        <v>0</v>
      </c>
      <c r="BA62" s="243">
        <v>0</v>
      </c>
      <c r="BB62" s="249">
        <v>1</v>
      </c>
      <c r="BC62" s="243">
        <v>0</v>
      </c>
      <c r="BD62" s="243">
        <v>0</v>
      </c>
      <c r="BE62" s="242" t="s">
        <v>224</v>
      </c>
      <c r="BF62" s="243">
        <v>0</v>
      </c>
      <c r="BG62" s="243">
        <v>0</v>
      </c>
      <c r="BH62" s="243">
        <v>0</v>
      </c>
      <c r="BI62" s="249">
        <v>1.4045264974855767</v>
      </c>
      <c r="BJ62" s="243">
        <v>0</v>
      </c>
      <c r="BK62" s="243">
        <v>0</v>
      </c>
      <c r="BL62" s="242" t="s">
        <v>272</v>
      </c>
      <c r="BM62" s="243">
        <v>0</v>
      </c>
      <c r="BN62" s="243">
        <v>0</v>
      </c>
      <c r="BO62" s="243">
        <v>0</v>
      </c>
      <c r="BP62" s="249">
        <v>1.0320860714944013</v>
      </c>
      <c r="BQ62" s="243">
        <v>0</v>
      </c>
      <c r="BR62" s="243">
        <v>0</v>
      </c>
    </row>
    <row r="63" spans="1:70" x14ac:dyDescent="0.25">
      <c r="A63" s="242" t="s">
        <v>343</v>
      </c>
      <c r="B63" s="243">
        <v>0</v>
      </c>
      <c r="C63" s="243">
        <v>0</v>
      </c>
      <c r="D63" s="243">
        <v>0</v>
      </c>
      <c r="E63" s="249">
        <v>1</v>
      </c>
      <c r="F63" s="243">
        <v>0</v>
      </c>
      <c r="G63" s="243">
        <v>0</v>
      </c>
      <c r="H63" s="242" t="s">
        <v>281</v>
      </c>
      <c r="I63" s="243">
        <v>0</v>
      </c>
      <c r="J63" s="243">
        <v>0</v>
      </c>
      <c r="K63" s="243">
        <v>0</v>
      </c>
      <c r="L63" s="249">
        <v>1</v>
      </c>
      <c r="M63" s="243">
        <v>0</v>
      </c>
      <c r="N63" s="243">
        <v>0</v>
      </c>
      <c r="O63" s="242" t="s">
        <v>340</v>
      </c>
      <c r="P63" s="243">
        <v>0</v>
      </c>
      <c r="Q63" s="243">
        <v>0</v>
      </c>
      <c r="R63" s="243">
        <v>0</v>
      </c>
      <c r="S63" s="249">
        <v>1</v>
      </c>
      <c r="T63" s="243">
        <v>0</v>
      </c>
      <c r="U63" s="243">
        <v>0</v>
      </c>
      <c r="V63" s="242" t="s">
        <v>251</v>
      </c>
      <c r="W63" s="243">
        <v>0</v>
      </c>
      <c r="X63" s="243">
        <v>0</v>
      </c>
      <c r="Y63" s="243">
        <v>0</v>
      </c>
      <c r="Z63" s="249">
        <v>1</v>
      </c>
      <c r="AA63" s="243">
        <v>0</v>
      </c>
      <c r="AB63" s="243">
        <v>0</v>
      </c>
      <c r="AC63" s="242" t="s">
        <v>239</v>
      </c>
      <c r="AD63" s="243">
        <v>0</v>
      </c>
      <c r="AE63" s="243">
        <v>0</v>
      </c>
      <c r="AF63" s="243">
        <v>0</v>
      </c>
      <c r="AG63" s="249">
        <v>1.0002091425113695</v>
      </c>
      <c r="AH63" s="243">
        <v>0</v>
      </c>
      <c r="AI63" s="243">
        <v>0</v>
      </c>
      <c r="AJ63" s="242" t="s">
        <v>312</v>
      </c>
      <c r="AK63" s="243">
        <v>0</v>
      </c>
      <c r="AL63" s="243">
        <v>0</v>
      </c>
      <c r="AM63" s="243">
        <v>0</v>
      </c>
      <c r="AN63" s="249">
        <v>1.0207836479011168</v>
      </c>
      <c r="AO63" s="243">
        <v>0</v>
      </c>
      <c r="AP63" s="243">
        <v>0</v>
      </c>
      <c r="AQ63" s="242" t="s">
        <v>290</v>
      </c>
      <c r="AR63" s="243">
        <v>0</v>
      </c>
      <c r="AS63" s="243">
        <v>0</v>
      </c>
      <c r="AT63" s="243">
        <v>0</v>
      </c>
      <c r="AU63" s="249">
        <v>1</v>
      </c>
      <c r="AV63" s="243">
        <v>0</v>
      </c>
      <c r="AW63" s="243">
        <v>0</v>
      </c>
      <c r="AX63" s="242" t="s">
        <v>301</v>
      </c>
      <c r="AY63" s="243">
        <v>0</v>
      </c>
      <c r="AZ63" s="243">
        <v>0</v>
      </c>
      <c r="BA63" s="243">
        <v>0</v>
      </c>
      <c r="BB63" s="249">
        <v>1</v>
      </c>
      <c r="BC63" s="243">
        <v>0</v>
      </c>
      <c r="BD63" s="243">
        <v>0</v>
      </c>
      <c r="BE63" s="242" t="s">
        <v>234</v>
      </c>
      <c r="BF63" s="243">
        <v>0</v>
      </c>
      <c r="BG63" s="243">
        <v>0</v>
      </c>
      <c r="BH63" s="243">
        <v>0</v>
      </c>
      <c r="BI63" s="249">
        <v>1.4045264974855767</v>
      </c>
      <c r="BJ63" s="243">
        <v>0</v>
      </c>
      <c r="BK63" s="243">
        <v>0</v>
      </c>
      <c r="BL63" s="242" t="s">
        <v>305</v>
      </c>
      <c r="BM63" s="243">
        <v>0</v>
      </c>
      <c r="BN63" s="243">
        <v>0</v>
      </c>
      <c r="BO63" s="243">
        <v>0</v>
      </c>
      <c r="BP63" s="249">
        <v>1.0320860714944013</v>
      </c>
      <c r="BQ63" s="243">
        <v>0</v>
      </c>
      <c r="BR63" s="243">
        <v>0</v>
      </c>
    </row>
    <row r="64" spans="1:70" x14ac:dyDescent="0.25">
      <c r="A64" s="242" t="s">
        <v>344</v>
      </c>
      <c r="B64" s="243">
        <v>0</v>
      </c>
      <c r="C64" s="243">
        <v>0</v>
      </c>
      <c r="D64" s="243">
        <v>0</v>
      </c>
      <c r="E64" s="249">
        <v>1</v>
      </c>
      <c r="F64" s="243">
        <v>0</v>
      </c>
      <c r="G64" s="243">
        <v>0</v>
      </c>
      <c r="H64" s="242" t="s">
        <v>307</v>
      </c>
      <c r="I64" s="243">
        <v>0</v>
      </c>
      <c r="J64" s="243">
        <v>0</v>
      </c>
      <c r="K64" s="243">
        <v>0</v>
      </c>
      <c r="L64" s="249">
        <v>1</v>
      </c>
      <c r="M64" s="243">
        <v>0</v>
      </c>
      <c r="N64" s="243">
        <v>0</v>
      </c>
      <c r="O64" s="242" t="s">
        <v>265</v>
      </c>
      <c r="P64" s="243">
        <v>0</v>
      </c>
      <c r="Q64" s="243">
        <v>0</v>
      </c>
      <c r="R64" s="243">
        <v>0</v>
      </c>
      <c r="S64" s="249">
        <v>1</v>
      </c>
      <c r="T64" s="243">
        <v>0</v>
      </c>
      <c r="U64" s="243">
        <v>0</v>
      </c>
      <c r="V64" s="242" t="s">
        <v>272</v>
      </c>
      <c r="W64" s="243">
        <v>0</v>
      </c>
      <c r="X64" s="243">
        <v>0</v>
      </c>
      <c r="Y64" s="243">
        <v>0</v>
      </c>
      <c r="Z64" s="249">
        <v>1</v>
      </c>
      <c r="AA64" s="243">
        <v>0</v>
      </c>
      <c r="AB64" s="243">
        <v>0</v>
      </c>
      <c r="AC64" s="242" t="s">
        <v>281</v>
      </c>
      <c r="AD64" s="243">
        <v>0</v>
      </c>
      <c r="AE64" s="243">
        <v>0</v>
      </c>
      <c r="AF64" s="243">
        <v>0</v>
      </c>
      <c r="AG64" s="249">
        <v>1.0002091425113695</v>
      </c>
      <c r="AH64" s="243">
        <v>0</v>
      </c>
      <c r="AI64" s="243">
        <v>0</v>
      </c>
      <c r="AJ64" s="242" t="s">
        <v>343</v>
      </c>
      <c r="AK64" s="243">
        <v>0</v>
      </c>
      <c r="AL64" s="243">
        <v>0</v>
      </c>
      <c r="AM64" s="243">
        <v>0</v>
      </c>
      <c r="AN64" s="249">
        <v>1.0207836479011168</v>
      </c>
      <c r="AO64" s="243">
        <v>0</v>
      </c>
      <c r="AP64" s="243">
        <v>0</v>
      </c>
      <c r="AQ64" s="242" t="s">
        <v>262</v>
      </c>
      <c r="AR64" s="243">
        <v>0</v>
      </c>
      <c r="AS64" s="243">
        <v>0</v>
      </c>
      <c r="AT64" s="243">
        <v>0</v>
      </c>
      <c r="AU64" s="249">
        <v>1</v>
      </c>
      <c r="AV64" s="243">
        <v>0</v>
      </c>
      <c r="AW64" s="243">
        <v>0</v>
      </c>
      <c r="AX64" s="242" t="s">
        <v>343</v>
      </c>
      <c r="AY64" s="243">
        <v>0</v>
      </c>
      <c r="AZ64" s="243">
        <v>0</v>
      </c>
      <c r="BA64" s="243">
        <v>0</v>
      </c>
      <c r="BB64" s="249">
        <v>1</v>
      </c>
      <c r="BC64" s="243">
        <v>0</v>
      </c>
      <c r="BD64" s="243">
        <v>0</v>
      </c>
      <c r="BE64" s="242" t="s">
        <v>882</v>
      </c>
      <c r="BF64" s="243">
        <v>0</v>
      </c>
      <c r="BG64" s="243">
        <v>0</v>
      </c>
      <c r="BH64" s="243">
        <v>0</v>
      </c>
      <c r="BI64" s="249">
        <v>1.4045264974855767</v>
      </c>
      <c r="BJ64" s="243">
        <v>0</v>
      </c>
      <c r="BK64" s="243">
        <v>0</v>
      </c>
      <c r="BL64" s="242" t="s">
        <v>347</v>
      </c>
      <c r="BM64" s="243">
        <v>0</v>
      </c>
      <c r="BN64" s="243">
        <v>0</v>
      </c>
      <c r="BO64" s="243">
        <v>0</v>
      </c>
      <c r="BP64" s="249">
        <v>1.0320860714944013</v>
      </c>
      <c r="BQ64" s="243">
        <v>0</v>
      </c>
      <c r="BR64" s="243">
        <v>0</v>
      </c>
    </row>
    <row r="65" spans="1:70" x14ac:dyDescent="0.25">
      <c r="A65" s="242" t="s">
        <v>251</v>
      </c>
      <c r="B65" s="243">
        <v>0</v>
      </c>
      <c r="C65" s="243">
        <v>0</v>
      </c>
      <c r="D65" s="243">
        <v>0</v>
      </c>
      <c r="E65" s="249">
        <v>1</v>
      </c>
      <c r="F65" s="243">
        <v>0</v>
      </c>
      <c r="G65" s="243">
        <v>0</v>
      </c>
      <c r="H65" s="242" t="s">
        <v>312</v>
      </c>
      <c r="I65" s="243">
        <v>0</v>
      </c>
      <c r="J65" s="243">
        <v>0</v>
      </c>
      <c r="K65" s="243">
        <v>0</v>
      </c>
      <c r="L65" s="249">
        <v>1</v>
      </c>
      <c r="M65" s="243">
        <v>0</v>
      </c>
      <c r="N65" s="243">
        <v>0</v>
      </c>
      <c r="O65" s="242" t="s">
        <v>245</v>
      </c>
      <c r="P65" s="243">
        <v>0</v>
      </c>
      <c r="Q65" s="243">
        <v>0</v>
      </c>
      <c r="R65" s="243">
        <v>0</v>
      </c>
      <c r="S65" s="249">
        <v>1</v>
      </c>
      <c r="T65" s="243">
        <v>0</v>
      </c>
      <c r="U65" s="243">
        <v>0</v>
      </c>
      <c r="V65" s="242" t="s">
        <v>305</v>
      </c>
      <c r="W65" s="243">
        <v>0</v>
      </c>
      <c r="X65" s="243">
        <v>0</v>
      </c>
      <c r="Y65" s="243">
        <v>0</v>
      </c>
      <c r="Z65" s="249">
        <v>1</v>
      </c>
      <c r="AA65" s="243">
        <v>0</v>
      </c>
      <c r="AB65" s="243">
        <v>0</v>
      </c>
      <c r="AC65" s="242" t="s">
        <v>307</v>
      </c>
      <c r="AD65" s="243">
        <v>0</v>
      </c>
      <c r="AE65" s="243">
        <v>0</v>
      </c>
      <c r="AF65" s="243">
        <v>0</v>
      </c>
      <c r="AG65" s="249">
        <v>1.0002091425113695</v>
      </c>
      <c r="AH65" s="243">
        <v>0</v>
      </c>
      <c r="AI65" s="243">
        <v>0</v>
      </c>
      <c r="AJ65" s="242" t="s">
        <v>344</v>
      </c>
      <c r="AK65" s="243">
        <v>0</v>
      </c>
      <c r="AL65" s="243">
        <v>0</v>
      </c>
      <c r="AM65" s="243">
        <v>0</v>
      </c>
      <c r="AN65" s="249">
        <v>1.0207836479011168</v>
      </c>
      <c r="AO65" s="243">
        <v>0</v>
      </c>
      <c r="AP65" s="243">
        <v>0</v>
      </c>
      <c r="AQ65" s="242" t="s">
        <v>347</v>
      </c>
      <c r="AR65" s="243">
        <v>0</v>
      </c>
      <c r="AS65" s="243">
        <v>0</v>
      </c>
      <c r="AT65" s="243">
        <v>0</v>
      </c>
      <c r="AU65" s="249">
        <v>1</v>
      </c>
      <c r="AV65" s="243">
        <v>0</v>
      </c>
      <c r="AW65" s="243">
        <v>0</v>
      </c>
      <c r="AX65" s="242" t="s">
        <v>344</v>
      </c>
      <c r="AY65" s="243">
        <v>0</v>
      </c>
      <c r="AZ65" s="243">
        <v>0</v>
      </c>
      <c r="BA65" s="243">
        <v>0</v>
      </c>
      <c r="BB65" s="249">
        <v>1</v>
      </c>
      <c r="BC65" s="243">
        <v>0</v>
      </c>
      <c r="BD65" s="243">
        <v>0</v>
      </c>
      <c r="BE65" s="242" t="s">
        <v>246</v>
      </c>
      <c r="BF65" s="243">
        <v>0</v>
      </c>
      <c r="BG65" s="243">
        <v>0</v>
      </c>
      <c r="BH65" s="243">
        <v>0</v>
      </c>
      <c r="BI65" s="249">
        <v>1.4045264974855767</v>
      </c>
      <c r="BJ65" s="243">
        <v>0</v>
      </c>
      <c r="BK65" s="243">
        <v>0</v>
      </c>
      <c r="BL65" s="242" t="s">
        <v>223</v>
      </c>
      <c r="BM65" s="243">
        <v>0</v>
      </c>
      <c r="BN65" s="243">
        <v>0</v>
      </c>
      <c r="BO65" s="243">
        <v>0</v>
      </c>
      <c r="BP65" s="249">
        <v>1.0320860714944013</v>
      </c>
      <c r="BQ65" s="243">
        <v>0</v>
      </c>
      <c r="BR65" s="243">
        <v>0</v>
      </c>
    </row>
    <row r="66" spans="1:70" x14ac:dyDescent="0.25">
      <c r="A66" s="242" t="s">
        <v>272</v>
      </c>
      <c r="B66" s="243">
        <v>0</v>
      </c>
      <c r="C66" s="243">
        <v>0</v>
      </c>
      <c r="D66" s="243">
        <v>0</v>
      </c>
      <c r="E66" s="249">
        <v>1</v>
      </c>
      <c r="F66" s="243">
        <v>0</v>
      </c>
      <c r="G66" s="243">
        <v>0</v>
      </c>
      <c r="H66" s="242" t="s">
        <v>301</v>
      </c>
      <c r="I66" s="243">
        <v>0</v>
      </c>
      <c r="J66" s="243">
        <v>0</v>
      </c>
      <c r="K66" s="243">
        <v>0</v>
      </c>
      <c r="L66" s="249">
        <v>1</v>
      </c>
      <c r="M66" s="243">
        <v>0</v>
      </c>
      <c r="N66" s="243">
        <v>0</v>
      </c>
      <c r="O66" s="242" t="s">
        <v>259</v>
      </c>
      <c r="P66" s="243">
        <v>0</v>
      </c>
      <c r="Q66" s="243">
        <v>0</v>
      </c>
      <c r="R66" s="243">
        <v>0</v>
      </c>
      <c r="S66" s="249">
        <v>1</v>
      </c>
      <c r="T66" s="243">
        <v>0</v>
      </c>
      <c r="U66" s="243">
        <v>0</v>
      </c>
      <c r="V66" s="242" t="s">
        <v>290</v>
      </c>
      <c r="W66" s="243">
        <v>0</v>
      </c>
      <c r="X66" s="243">
        <v>0</v>
      </c>
      <c r="Y66" s="243">
        <v>0</v>
      </c>
      <c r="Z66" s="249">
        <v>1</v>
      </c>
      <c r="AA66" s="243">
        <v>0</v>
      </c>
      <c r="AB66" s="243">
        <v>0</v>
      </c>
      <c r="AC66" s="242" t="s">
        <v>343</v>
      </c>
      <c r="AD66" s="243">
        <v>0</v>
      </c>
      <c r="AE66" s="243">
        <v>0</v>
      </c>
      <c r="AF66" s="243">
        <v>0</v>
      </c>
      <c r="AG66" s="249">
        <v>1.0002091425113695</v>
      </c>
      <c r="AH66" s="243">
        <v>0</v>
      </c>
      <c r="AI66" s="243">
        <v>0</v>
      </c>
      <c r="AJ66" s="242" t="s">
        <v>251</v>
      </c>
      <c r="AK66" s="243">
        <v>0</v>
      </c>
      <c r="AL66" s="243">
        <v>0</v>
      </c>
      <c r="AM66" s="243">
        <v>0</v>
      </c>
      <c r="AN66" s="249">
        <v>1.0207836479011168</v>
      </c>
      <c r="AO66" s="243">
        <v>0</v>
      </c>
      <c r="AP66" s="243">
        <v>0</v>
      </c>
      <c r="AQ66" s="242" t="s">
        <v>223</v>
      </c>
      <c r="AR66" s="243">
        <v>0</v>
      </c>
      <c r="AS66" s="243">
        <v>0</v>
      </c>
      <c r="AT66" s="243">
        <v>0</v>
      </c>
      <c r="AU66" s="249">
        <v>1</v>
      </c>
      <c r="AV66" s="243">
        <v>0</v>
      </c>
      <c r="AW66" s="243">
        <v>0</v>
      </c>
      <c r="AX66" s="242" t="s">
        <v>251</v>
      </c>
      <c r="AY66" s="243">
        <v>0</v>
      </c>
      <c r="AZ66" s="243">
        <v>0</v>
      </c>
      <c r="BA66" s="243">
        <v>0</v>
      </c>
      <c r="BB66" s="249">
        <v>1</v>
      </c>
      <c r="BC66" s="243">
        <v>0</v>
      </c>
      <c r="BD66" s="243">
        <v>0</v>
      </c>
      <c r="BE66" s="242" t="s">
        <v>252</v>
      </c>
      <c r="BF66" s="243">
        <v>0</v>
      </c>
      <c r="BG66" s="243">
        <v>0</v>
      </c>
      <c r="BH66" s="243">
        <v>0</v>
      </c>
      <c r="BI66" s="249">
        <v>1.4045264974855767</v>
      </c>
      <c r="BJ66" s="243">
        <v>0</v>
      </c>
      <c r="BK66" s="243">
        <v>0</v>
      </c>
      <c r="BL66" s="242" t="s">
        <v>882</v>
      </c>
      <c r="BM66" s="243">
        <v>0</v>
      </c>
      <c r="BN66" s="243">
        <v>0</v>
      </c>
      <c r="BO66" s="243">
        <v>0</v>
      </c>
      <c r="BP66" s="249">
        <v>1.0320860714944013</v>
      </c>
      <c r="BQ66" s="243">
        <v>0</v>
      </c>
      <c r="BR66" s="243">
        <v>0</v>
      </c>
    </row>
    <row r="67" spans="1:70" x14ac:dyDescent="0.25">
      <c r="A67" s="242" t="s">
        <v>305</v>
      </c>
      <c r="B67" s="243">
        <v>0</v>
      </c>
      <c r="C67" s="243">
        <v>0</v>
      </c>
      <c r="D67" s="243">
        <v>0</v>
      </c>
      <c r="E67" s="249">
        <v>1</v>
      </c>
      <c r="F67" s="243">
        <v>0</v>
      </c>
      <c r="G67" s="243">
        <v>0</v>
      </c>
      <c r="H67" s="242" t="s">
        <v>343</v>
      </c>
      <c r="I67" s="243">
        <v>0</v>
      </c>
      <c r="J67" s="243">
        <v>0</v>
      </c>
      <c r="K67" s="243">
        <v>0</v>
      </c>
      <c r="L67" s="249">
        <v>1</v>
      </c>
      <c r="M67" s="243">
        <v>0</v>
      </c>
      <c r="N67" s="243">
        <v>0</v>
      </c>
      <c r="O67" s="242" t="s">
        <v>225</v>
      </c>
      <c r="P67" s="243">
        <v>0</v>
      </c>
      <c r="Q67" s="243">
        <v>0</v>
      </c>
      <c r="R67" s="243">
        <v>0</v>
      </c>
      <c r="S67" s="249">
        <v>1</v>
      </c>
      <c r="T67" s="243">
        <v>0</v>
      </c>
      <c r="U67" s="243">
        <v>0</v>
      </c>
      <c r="V67" s="242" t="s">
        <v>262</v>
      </c>
      <c r="W67" s="243">
        <v>0</v>
      </c>
      <c r="X67" s="243">
        <v>0</v>
      </c>
      <c r="Y67" s="243">
        <v>0</v>
      </c>
      <c r="Z67" s="249">
        <v>1</v>
      </c>
      <c r="AA67" s="243">
        <v>0</v>
      </c>
      <c r="AB67" s="243">
        <v>0</v>
      </c>
      <c r="AC67" s="242" t="s">
        <v>344</v>
      </c>
      <c r="AD67" s="243">
        <v>0</v>
      </c>
      <c r="AE67" s="243">
        <v>0</v>
      </c>
      <c r="AF67" s="243">
        <v>0</v>
      </c>
      <c r="AG67" s="249">
        <v>1.0002091425113695</v>
      </c>
      <c r="AH67" s="243">
        <v>0</v>
      </c>
      <c r="AI67" s="243">
        <v>0</v>
      </c>
      <c r="AJ67" s="242" t="s">
        <v>272</v>
      </c>
      <c r="AK67" s="243">
        <v>0</v>
      </c>
      <c r="AL67" s="243">
        <v>0</v>
      </c>
      <c r="AM67" s="243">
        <v>0</v>
      </c>
      <c r="AN67" s="249">
        <v>1.0207836479011168</v>
      </c>
      <c r="AO67" s="243">
        <v>0</v>
      </c>
      <c r="AP67" s="243">
        <v>0</v>
      </c>
      <c r="AQ67" s="242" t="s">
        <v>218</v>
      </c>
      <c r="AR67" s="243">
        <v>0</v>
      </c>
      <c r="AS67" s="243">
        <v>0</v>
      </c>
      <c r="AT67" s="243">
        <v>0</v>
      </c>
      <c r="AU67" s="249">
        <v>1</v>
      </c>
      <c r="AV67" s="243">
        <v>0</v>
      </c>
      <c r="AW67" s="243">
        <v>0</v>
      </c>
      <c r="AX67" s="242" t="s">
        <v>272</v>
      </c>
      <c r="AY67" s="243">
        <v>0</v>
      </c>
      <c r="AZ67" s="243">
        <v>0</v>
      </c>
      <c r="BA67" s="243">
        <v>0</v>
      </c>
      <c r="BB67" s="249">
        <v>1</v>
      </c>
      <c r="BC67" s="243">
        <v>0</v>
      </c>
      <c r="BD67" s="243">
        <v>0</v>
      </c>
      <c r="BE67" s="242" t="s">
        <v>283</v>
      </c>
      <c r="BF67" s="243">
        <v>0</v>
      </c>
      <c r="BG67" s="243">
        <v>0</v>
      </c>
      <c r="BH67" s="243">
        <v>0</v>
      </c>
      <c r="BI67" s="249">
        <v>1.4045264974855767</v>
      </c>
      <c r="BJ67" s="243">
        <v>0</v>
      </c>
      <c r="BK67" s="243">
        <v>0</v>
      </c>
      <c r="BL67" s="242" t="s">
        <v>246</v>
      </c>
      <c r="BM67" s="243">
        <v>0</v>
      </c>
      <c r="BN67" s="243">
        <v>0</v>
      </c>
      <c r="BO67" s="243">
        <v>0</v>
      </c>
      <c r="BP67" s="249">
        <v>1.0320860714944013</v>
      </c>
      <c r="BQ67" s="243">
        <v>0</v>
      </c>
      <c r="BR67" s="243">
        <v>0</v>
      </c>
    </row>
    <row r="68" spans="1:70" x14ac:dyDescent="0.25">
      <c r="A68" s="242" t="s">
        <v>290</v>
      </c>
      <c r="B68" s="243">
        <v>0</v>
      </c>
      <c r="C68" s="243">
        <v>0</v>
      </c>
      <c r="D68" s="243">
        <v>0</v>
      </c>
      <c r="E68" s="249">
        <v>1</v>
      </c>
      <c r="F68" s="243">
        <v>0</v>
      </c>
      <c r="G68" s="243">
        <v>0</v>
      </c>
      <c r="H68" s="242" t="s">
        <v>344</v>
      </c>
      <c r="I68" s="243">
        <v>0</v>
      </c>
      <c r="J68" s="243">
        <v>0</v>
      </c>
      <c r="K68" s="243">
        <v>0</v>
      </c>
      <c r="L68" s="249">
        <v>1</v>
      </c>
      <c r="M68" s="243">
        <v>0</v>
      </c>
      <c r="N68" s="243">
        <v>0</v>
      </c>
      <c r="O68" s="242" t="s">
        <v>239</v>
      </c>
      <c r="P68" s="243">
        <v>0</v>
      </c>
      <c r="Q68" s="243">
        <v>0</v>
      </c>
      <c r="R68" s="243">
        <v>0</v>
      </c>
      <c r="S68" s="249">
        <v>1</v>
      </c>
      <c r="T68" s="243">
        <v>0</v>
      </c>
      <c r="U68" s="243">
        <v>0</v>
      </c>
      <c r="V68" s="242" t="s">
        <v>347</v>
      </c>
      <c r="W68" s="243">
        <v>0</v>
      </c>
      <c r="X68" s="243">
        <v>0</v>
      </c>
      <c r="Y68" s="243">
        <v>0</v>
      </c>
      <c r="Z68" s="249">
        <v>1</v>
      </c>
      <c r="AA68" s="243">
        <v>0</v>
      </c>
      <c r="AB68" s="243">
        <v>0</v>
      </c>
      <c r="AC68" s="242" t="s">
        <v>251</v>
      </c>
      <c r="AD68" s="243">
        <v>0</v>
      </c>
      <c r="AE68" s="243">
        <v>0</v>
      </c>
      <c r="AF68" s="243">
        <v>0</v>
      </c>
      <c r="AG68" s="249">
        <v>1.0002091425113695</v>
      </c>
      <c r="AH68" s="243">
        <v>0</v>
      </c>
      <c r="AI68" s="243">
        <v>0</v>
      </c>
      <c r="AJ68" s="242" t="s">
        <v>347</v>
      </c>
      <c r="AK68" s="243">
        <v>0</v>
      </c>
      <c r="AL68" s="243">
        <v>0</v>
      </c>
      <c r="AM68" s="243">
        <v>0</v>
      </c>
      <c r="AN68" s="249">
        <v>1.0207836479011168</v>
      </c>
      <c r="AO68" s="243">
        <v>0</v>
      </c>
      <c r="AP68" s="243">
        <v>0</v>
      </c>
      <c r="AQ68" s="242" t="s">
        <v>224</v>
      </c>
      <c r="AR68" s="243">
        <v>0</v>
      </c>
      <c r="AS68" s="243">
        <v>0</v>
      </c>
      <c r="AT68" s="243">
        <v>0</v>
      </c>
      <c r="AU68" s="249">
        <v>1</v>
      </c>
      <c r="AV68" s="243">
        <v>0</v>
      </c>
      <c r="AW68" s="243">
        <v>0</v>
      </c>
      <c r="AX68" s="242" t="s">
        <v>305</v>
      </c>
      <c r="AY68" s="243">
        <v>0</v>
      </c>
      <c r="AZ68" s="243">
        <v>0</v>
      </c>
      <c r="BA68" s="243">
        <v>0</v>
      </c>
      <c r="BB68" s="249">
        <v>1</v>
      </c>
      <c r="BC68" s="243">
        <v>0</v>
      </c>
      <c r="BD68" s="243">
        <v>0</v>
      </c>
      <c r="BE68" s="242" t="s">
        <v>231</v>
      </c>
      <c r="BF68" s="243">
        <v>0</v>
      </c>
      <c r="BG68" s="243">
        <v>0</v>
      </c>
      <c r="BH68" s="243">
        <v>0</v>
      </c>
      <c r="BI68" s="249">
        <v>1.4045264974855767</v>
      </c>
      <c r="BJ68" s="243">
        <v>0</v>
      </c>
      <c r="BK68" s="243">
        <v>0</v>
      </c>
      <c r="BL68" s="242" t="s">
        <v>252</v>
      </c>
      <c r="BM68" s="243">
        <v>0</v>
      </c>
      <c r="BN68" s="243">
        <v>0</v>
      </c>
      <c r="BO68" s="243">
        <v>0</v>
      </c>
      <c r="BP68" s="249">
        <v>1.0320860714944013</v>
      </c>
      <c r="BQ68" s="243">
        <v>0</v>
      </c>
      <c r="BR68" s="243">
        <v>0</v>
      </c>
    </row>
    <row r="69" spans="1:70" x14ac:dyDescent="0.25">
      <c r="A69" s="242" t="s">
        <v>262</v>
      </c>
      <c r="B69" s="243">
        <v>0</v>
      </c>
      <c r="C69" s="243">
        <v>0</v>
      </c>
      <c r="D69" s="243">
        <v>0</v>
      </c>
      <c r="E69" s="249">
        <v>1</v>
      </c>
      <c r="F69" s="243">
        <v>0</v>
      </c>
      <c r="G69" s="243">
        <v>0</v>
      </c>
      <c r="H69" s="242" t="s">
        <v>305</v>
      </c>
      <c r="I69" s="243">
        <v>0</v>
      </c>
      <c r="J69" s="243">
        <v>0</v>
      </c>
      <c r="K69" s="243">
        <v>0</v>
      </c>
      <c r="L69" s="249">
        <v>1</v>
      </c>
      <c r="M69" s="243">
        <v>0</v>
      </c>
      <c r="N69" s="243">
        <v>0</v>
      </c>
      <c r="O69" s="242" t="s">
        <v>281</v>
      </c>
      <c r="P69" s="243">
        <v>0</v>
      </c>
      <c r="Q69" s="243">
        <v>0</v>
      </c>
      <c r="R69" s="243">
        <v>0</v>
      </c>
      <c r="S69" s="249">
        <v>1</v>
      </c>
      <c r="T69" s="243">
        <v>0</v>
      </c>
      <c r="U69" s="243">
        <v>0</v>
      </c>
      <c r="V69" s="242" t="s">
        <v>223</v>
      </c>
      <c r="W69" s="243">
        <v>0</v>
      </c>
      <c r="X69" s="243">
        <v>0</v>
      </c>
      <c r="Y69" s="243">
        <v>0</v>
      </c>
      <c r="Z69" s="249">
        <v>1</v>
      </c>
      <c r="AA69" s="243">
        <v>0</v>
      </c>
      <c r="AB69" s="243">
        <v>0</v>
      </c>
      <c r="AC69" s="242" t="s">
        <v>272</v>
      </c>
      <c r="AD69" s="243">
        <v>0</v>
      </c>
      <c r="AE69" s="243">
        <v>0</v>
      </c>
      <c r="AF69" s="243">
        <v>0</v>
      </c>
      <c r="AG69" s="249">
        <v>1.0002091425113695</v>
      </c>
      <c r="AH69" s="243">
        <v>0</v>
      </c>
      <c r="AI69" s="243">
        <v>0</v>
      </c>
      <c r="AJ69" s="242" t="s">
        <v>223</v>
      </c>
      <c r="AK69" s="243">
        <v>0</v>
      </c>
      <c r="AL69" s="243">
        <v>0</v>
      </c>
      <c r="AM69" s="243">
        <v>0</v>
      </c>
      <c r="AN69" s="249">
        <v>1.0207836479011168</v>
      </c>
      <c r="AO69" s="243">
        <v>0</v>
      </c>
      <c r="AP69" s="243">
        <v>0</v>
      </c>
      <c r="AQ69" s="242" t="s">
        <v>234</v>
      </c>
      <c r="AR69" s="243">
        <v>0</v>
      </c>
      <c r="AS69" s="243">
        <v>0</v>
      </c>
      <c r="AT69" s="243">
        <v>0</v>
      </c>
      <c r="AU69" s="249">
        <v>1</v>
      </c>
      <c r="AV69" s="243">
        <v>0</v>
      </c>
      <c r="AW69" s="243">
        <v>0</v>
      </c>
      <c r="AX69" s="242" t="s">
        <v>290</v>
      </c>
      <c r="AY69" s="243">
        <v>0</v>
      </c>
      <c r="AZ69" s="243">
        <v>0</v>
      </c>
      <c r="BA69" s="243">
        <v>0</v>
      </c>
      <c r="BB69" s="249">
        <v>1</v>
      </c>
      <c r="BC69" s="243">
        <v>0</v>
      </c>
      <c r="BD69" s="243">
        <v>0</v>
      </c>
      <c r="BE69" s="242" t="s">
        <v>274</v>
      </c>
      <c r="BF69" s="243">
        <v>0</v>
      </c>
      <c r="BG69" s="243">
        <v>0</v>
      </c>
      <c r="BH69" s="243">
        <v>0</v>
      </c>
      <c r="BI69" s="249">
        <v>1.4045264974855767</v>
      </c>
      <c r="BJ69" s="243">
        <v>0</v>
      </c>
      <c r="BK69" s="243">
        <v>0</v>
      </c>
      <c r="BL69" s="242" t="s">
        <v>283</v>
      </c>
      <c r="BM69" s="243">
        <v>0</v>
      </c>
      <c r="BN69" s="243">
        <v>0</v>
      </c>
      <c r="BO69" s="243">
        <v>0</v>
      </c>
      <c r="BP69" s="249">
        <v>1.0320860714944013</v>
      </c>
      <c r="BQ69" s="243">
        <v>0</v>
      </c>
      <c r="BR69" s="243">
        <v>0</v>
      </c>
    </row>
    <row r="70" spans="1:70" x14ac:dyDescent="0.25">
      <c r="A70" s="242" t="s">
        <v>347</v>
      </c>
      <c r="B70" s="243">
        <v>0</v>
      </c>
      <c r="C70" s="243">
        <v>0</v>
      </c>
      <c r="D70" s="243">
        <v>0</v>
      </c>
      <c r="E70" s="249">
        <v>1</v>
      </c>
      <c r="F70" s="243">
        <v>0</v>
      </c>
      <c r="G70" s="243">
        <v>0</v>
      </c>
      <c r="H70" s="242" t="s">
        <v>290</v>
      </c>
      <c r="I70" s="243">
        <v>0</v>
      </c>
      <c r="J70" s="243">
        <v>0</v>
      </c>
      <c r="K70" s="243">
        <v>0</v>
      </c>
      <c r="L70" s="249">
        <v>1</v>
      </c>
      <c r="M70" s="243">
        <v>0</v>
      </c>
      <c r="N70" s="243">
        <v>0</v>
      </c>
      <c r="O70" s="242" t="s">
        <v>307</v>
      </c>
      <c r="P70" s="243">
        <v>0</v>
      </c>
      <c r="Q70" s="243">
        <v>0</v>
      </c>
      <c r="R70" s="243">
        <v>0</v>
      </c>
      <c r="S70" s="249">
        <v>1</v>
      </c>
      <c r="T70" s="243">
        <v>0</v>
      </c>
      <c r="U70" s="243">
        <v>0</v>
      </c>
      <c r="V70" s="242" t="s">
        <v>270</v>
      </c>
      <c r="W70" s="243">
        <v>0</v>
      </c>
      <c r="X70" s="243">
        <v>0</v>
      </c>
      <c r="Y70" s="243">
        <v>0</v>
      </c>
      <c r="Z70" s="249">
        <v>1</v>
      </c>
      <c r="AA70" s="243">
        <v>0</v>
      </c>
      <c r="AB70" s="243">
        <v>0</v>
      </c>
      <c r="AC70" s="242" t="s">
        <v>290</v>
      </c>
      <c r="AD70" s="243">
        <v>0</v>
      </c>
      <c r="AE70" s="243">
        <v>0</v>
      </c>
      <c r="AF70" s="243">
        <v>0</v>
      </c>
      <c r="AG70" s="249">
        <v>1.0002091425113695</v>
      </c>
      <c r="AH70" s="243">
        <v>0</v>
      </c>
      <c r="AI70" s="243">
        <v>0</v>
      </c>
      <c r="AJ70" s="242" t="s">
        <v>882</v>
      </c>
      <c r="AK70" s="243">
        <v>0</v>
      </c>
      <c r="AL70" s="243">
        <v>0</v>
      </c>
      <c r="AM70" s="243">
        <v>0</v>
      </c>
      <c r="AN70" s="249">
        <v>1.0207836479011168</v>
      </c>
      <c r="AO70" s="243">
        <v>0</v>
      </c>
      <c r="AP70" s="243">
        <v>0</v>
      </c>
      <c r="AQ70" s="242" t="s">
        <v>270</v>
      </c>
      <c r="AR70" s="243">
        <v>0</v>
      </c>
      <c r="AS70" s="243">
        <v>0</v>
      </c>
      <c r="AT70" s="243">
        <v>0</v>
      </c>
      <c r="AU70" s="249">
        <v>1</v>
      </c>
      <c r="AV70" s="243">
        <v>0</v>
      </c>
      <c r="AW70" s="243">
        <v>0</v>
      </c>
      <c r="AX70" s="242" t="s">
        <v>262</v>
      </c>
      <c r="AY70" s="243">
        <v>0</v>
      </c>
      <c r="AZ70" s="243">
        <v>0</v>
      </c>
      <c r="BA70" s="243">
        <v>0</v>
      </c>
      <c r="BB70" s="249">
        <v>1</v>
      </c>
      <c r="BC70" s="243">
        <v>0</v>
      </c>
      <c r="BD70" s="243">
        <v>0</v>
      </c>
      <c r="BE70" s="242" t="s">
        <v>219</v>
      </c>
      <c r="BF70" s="243">
        <v>0</v>
      </c>
      <c r="BG70" s="243">
        <v>0</v>
      </c>
      <c r="BH70" s="243">
        <v>0</v>
      </c>
      <c r="BI70" s="249">
        <v>1.4045264974855767</v>
      </c>
      <c r="BJ70" s="243">
        <v>0</v>
      </c>
      <c r="BK70" s="243">
        <v>0</v>
      </c>
      <c r="BL70" s="242" t="s">
        <v>231</v>
      </c>
      <c r="BM70" s="243">
        <v>0</v>
      </c>
      <c r="BN70" s="243">
        <v>0</v>
      </c>
      <c r="BO70" s="243">
        <v>0</v>
      </c>
      <c r="BP70" s="249">
        <v>1.0320860714944013</v>
      </c>
      <c r="BQ70" s="243">
        <v>0</v>
      </c>
      <c r="BR70" s="243">
        <v>0</v>
      </c>
    </row>
    <row r="71" spans="1:70" ht="25" x14ac:dyDescent="0.25">
      <c r="A71" s="242" t="s">
        <v>270</v>
      </c>
      <c r="B71" s="243">
        <v>0</v>
      </c>
      <c r="C71" s="243">
        <v>0</v>
      </c>
      <c r="D71" s="243">
        <v>0</v>
      </c>
      <c r="E71" s="249">
        <v>1</v>
      </c>
      <c r="F71" s="243">
        <v>0</v>
      </c>
      <c r="G71" s="243">
        <v>0</v>
      </c>
      <c r="H71" s="242" t="s">
        <v>262</v>
      </c>
      <c r="I71" s="243">
        <v>0</v>
      </c>
      <c r="J71" s="243">
        <v>0</v>
      </c>
      <c r="K71" s="243">
        <v>0</v>
      </c>
      <c r="L71" s="249">
        <v>1</v>
      </c>
      <c r="M71" s="243">
        <v>0</v>
      </c>
      <c r="N71" s="243">
        <v>0</v>
      </c>
      <c r="O71" s="242" t="s">
        <v>312</v>
      </c>
      <c r="P71" s="243">
        <v>0</v>
      </c>
      <c r="Q71" s="243">
        <v>0</v>
      </c>
      <c r="R71" s="243">
        <v>0</v>
      </c>
      <c r="S71" s="249">
        <v>1</v>
      </c>
      <c r="T71" s="243">
        <v>0</v>
      </c>
      <c r="U71" s="243">
        <v>0</v>
      </c>
      <c r="V71" s="242" t="s">
        <v>882</v>
      </c>
      <c r="W71" s="243">
        <v>0</v>
      </c>
      <c r="X71" s="243">
        <v>0</v>
      </c>
      <c r="Y71" s="243">
        <v>0</v>
      </c>
      <c r="Z71" s="249">
        <v>1</v>
      </c>
      <c r="AA71" s="243">
        <v>0</v>
      </c>
      <c r="AB71" s="243">
        <v>0</v>
      </c>
      <c r="AC71" s="242" t="s">
        <v>262</v>
      </c>
      <c r="AD71" s="243">
        <v>0</v>
      </c>
      <c r="AE71" s="243">
        <v>0</v>
      </c>
      <c r="AF71" s="243">
        <v>0</v>
      </c>
      <c r="AG71" s="249">
        <v>1.0002091425113695</v>
      </c>
      <c r="AH71" s="243">
        <v>0</v>
      </c>
      <c r="AI71" s="243">
        <v>0</v>
      </c>
      <c r="AJ71" s="242" t="s">
        <v>246</v>
      </c>
      <c r="AK71" s="243">
        <v>0</v>
      </c>
      <c r="AL71" s="243">
        <v>0</v>
      </c>
      <c r="AM71" s="243">
        <v>0</v>
      </c>
      <c r="AN71" s="249">
        <v>1.0207836479011168</v>
      </c>
      <c r="AO71" s="243">
        <v>0</v>
      </c>
      <c r="AP71" s="243">
        <v>0</v>
      </c>
      <c r="AQ71" s="242" t="s">
        <v>882</v>
      </c>
      <c r="AR71" s="243">
        <v>0</v>
      </c>
      <c r="AS71" s="243">
        <v>0</v>
      </c>
      <c r="AT71" s="243">
        <v>0</v>
      </c>
      <c r="AU71" s="249">
        <v>1</v>
      </c>
      <c r="AV71" s="243">
        <v>0</v>
      </c>
      <c r="AW71" s="243">
        <v>0</v>
      </c>
      <c r="AX71" s="242" t="s">
        <v>347</v>
      </c>
      <c r="AY71" s="243">
        <v>0</v>
      </c>
      <c r="AZ71" s="243">
        <v>0</v>
      </c>
      <c r="BA71" s="243">
        <v>0</v>
      </c>
      <c r="BB71" s="249">
        <v>1</v>
      </c>
      <c r="BC71" s="243">
        <v>0</v>
      </c>
      <c r="BD71" s="243">
        <v>0</v>
      </c>
      <c r="BE71" s="242" t="s">
        <v>348</v>
      </c>
      <c r="BF71" s="243">
        <v>0</v>
      </c>
      <c r="BG71" s="243">
        <v>0</v>
      </c>
      <c r="BH71" s="243">
        <v>0</v>
      </c>
      <c r="BI71" s="249">
        <v>1.4045264974855767</v>
      </c>
      <c r="BJ71" s="243">
        <v>0</v>
      </c>
      <c r="BK71" s="243">
        <v>0</v>
      </c>
      <c r="BL71" s="242" t="s">
        <v>274</v>
      </c>
      <c r="BM71" s="243">
        <v>0</v>
      </c>
      <c r="BN71" s="243">
        <v>0</v>
      </c>
      <c r="BO71" s="243">
        <v>0</v>
      </c>
      <c r="BP71" s="249">
        <v>1.0320860714944013</v>
      </c>
      <c r="BQ71" s="243">
        <v>0</v>
      </c>
      <c r="BR71" s="243">
        <v>0</v>
      </c>
    </row>
    <row r="72" spans="1:70" x14ac:dyDescent="0.25">
      <c r="A72" s="242" t="s">
        <v>882</v>
      </c>
      <c r="B72" s="243">
        <v>0</v>
      </c>
      <c r="C72" s="243">
        <v>0</v>
      </c>
      <c r="D72" s="243">
        <v>0</v>
      </c>
      <c r="E72" s="249">
        <v>1</v>
      </c>
      <c r="F72" s="243">
        <v>0</v>
      </c>
      <c r="G72" s="243">
        <v>0</v>
      </c>
      <c r="H72" s="242" t="s">
        <v>347</v>
      </c>
      <c r="I72" s="243">
        <v>0</v>
      </c>
      <c r="J72" s="243">
        <v>0</v>
      </c>
      <c r="K72" s="243">
        <v>0</v>
      </c>
      <c r="L72" s="249">
        <v>1</v>
      </c>
      <c r="M72" s="243">
        <v>0</v>
      </c>
      <c r="N72" s="243">
        <v>0</v>
      </c>
      <c r="O72" s="242" t="s">
        <v>301</v>
      </c>
      <c r="P72" s="243">
        <v>0</v>
      </c>
      <c r="Q72" s="243">
        <v>0</v>
      </c>
      <c r="R72" s="243">
        <v>0</v>
      </c>
      <c r="S72" s="249">
        <v>1</v>
      </c>
      <c r="T72" s="243">
        <v>0</v>
      </c>
      <c r="U72" s="243">
        <v>0</v>
      </c>
      <c r="V72" s="242" t="s">
        <v>246</v>
      </c>
      <c r="W72" s="243">
        <v>0</v>
      </c>
      <c r="X72" s="243">
        <v>0</v>
      </c>
      <c r="Y72" s="243">
        <v>0</v>
      </c>
      <c r="Z72" s="249">
        <v>1</v>
      </c>
      <c r="AA72" s="243">
        <v>0</v>
      </c>
      <c r="AB72" s="243">
        <v>0</v>
      </c>
      <c r="AC72" s="242" t="s">
        <v>347</v>
      </c>
      <c r="AD72" s="243">
        <v>0</v>
      </c>
      <c r="AE72" s="243">
        <v>0</v>
      </c>
      <c r="AF72" s="243">
        <v>0</v>
      </c>
      <c r="AG72" s="249">
        <v>1.0002091425113695</v>
      </c>
      <c r="AH72" s="243">
        <v>0</v>
      </c>
      <c r="AI72" s="243">
        <v>0</v>
      </c>
      <c r="AJ72" s="242" t="s">
        <v>252</v>
      </c>
      <c r="AK72" s="243">
        <v>0</v>
      </c>
      <c r="AL72" s="243">
        <v>0</v>
      </c>
      <c r="AM72" s="243">
        <v>0</v>
      </c>
      <c r="AN72" s="249">
        <v>1.0207836479011168</v>
      </c>
      <c r="AO72" s="243">
        <v>0</v>
      </c>
      <c r="AP72" s="243">
        <v>0</v>
      </c>
      <c r="AQ72" s="242" t="s">
        <v>246</v>
      </c>
      <c r="AR72" s="243">
        <v>0</v>
      </c>
      <c r="AS72" s="243">
        <v>0</v>
      </c>
      <c r="AT72" s="243">
        <v>0</v>
      </c>
      <c r="AU72" s="249">
        <v>1</v>
      </c>
      <c r="AV72" s="243">
        <v>0</v>
      </c>
      <c r="AW72" s="243">
        <v>0</v>
      </c>
      <c r="AX72" s="242" t="s">
        <v>223</v>
      </c>
      <c r="AY72" s="243">
        <v>0</v>
      </c>
      <c r="AZ72" s="243">
        <v>0</v>
      </c>
      <c r="BA72" s="243">
        <v>0</v>
      </c>
      <c r="BB72" s="249">
        <v>1</v>
      </c>
      <c r="BC72" s="243">
        <v>0</v>
      </c>
      <c r="BD72" s="243">
        <v>0</v>
      </c>
      <c r="BE72" s="242" t="s">
        <v>349</v>
      </c>
      <c r="BF72" s="243">
        <v>0</v>
      </c>
      <c r="BG72" s="243">
        <v>0</v>
      </c>
      <c r="BH72" s="243">
        <v>0</v>
      </c>
      <c r="BI72" s="249">
        <v>1.4045264974855767</v>
      </c>
      <c r="BJ72" s="243">
        <v>0</v>
      </c>
      <c r="BK72" s="243">
        <v>0</v>
      </c>
      <c r="BL72" s="242" t="s">
        <v>219</v>
      </c>
      <c r="BM72" s="243">
        <v>0</v>
      </c>
      <c r="BN72" s="243">
        <v>0</v>
      </c>
      <c r="BO72" s="243">
        <v>0</v>
      </c>
      <c r="BP72" s="249">
        <v>1.0320860714944013</v>
      </c>
      <c r="BQ72" s="243">
        <v>0</v>
      </c>
      <c r="BR72" s="243">
        <v>0</v>
      </c>
    </row>
    <row r="73" spans="1:70" ht="25" x14ac:dyDescent="0.25">
      <c r="A73" s="242" t="s">
        <v>246</v>
      </c>
      <c r="B73" s="243">
        <v>0</v>
      </c>
      <c r="C73" s="243">
        <v>0</v>
      </c>
      <c r="D73" s="243">
        <v>0</v>
      </c>
      <c r="E73" s="249">
        <v>1</v>
      </c>
      <c r="F73" s="243">
        <v>0</v>
      </c>
      <c r="G73" s="243">
        <v>0</v>
      </c>
      <c r="H73" s="242" t="s">
        <v>223</v>
      </c>
      <c r="I73" s="243">
        <v>0</v>
      </c>
      <c r="J73" s="243">
        <v>0</v>
      </c>
      <c r="K73" s="243">
        <v>0</v>
      </c>
      <c r="L73" s="249">
        <v>1</v>
      </c>
      <c r="M73" s="243">
        <v>0</v>
      </c>
      <c r="N73" s="243">
        <v>0</v>
      </c>
      <c r="O73" s="242" t="s">
        <v>343</v>
      </c>
      <c r="P73" s="243">
        <v>0</v>
      </c>
      <c r="Q73" s="243">
        <v>0</v>
      </c>
      <c r="R73" s="243">
        <v>0</v>
      </c>
      <c r="S73" s="249">
        <v>1</v>
      </c>
      <c r="T73" s="243">
        <v>0</v>
      </c>
      <c r="U73" s="243">
        <v>0</v>
      </c>
      <c r="V73" s="242" t="s">
        <v>252</v>
      </c>
      <c r="W73" s="243">
        <v>0</v>
      </c>
      <c r="X73" s="243">
        <v>0</v>
      </c>
      <c r="Y73" s="243">
        <v>0</v>
      </c>
      <c r="Z73" s="249">
        <v>1</v>
      </c>
      <c r="AA73" s="243">
        <v>0</v>
      </c>
      <c r="AB73" s="243">
        <v>0</v>
      </c>
      <c r="AC73" s="242" t="s">
        <v>270</v>
      </c>
      <c r="AD73" s="243">
        <v>0</v>
      </c>
      <c r="AE73" s="243">
        <v>0</v>
      </c>
      <c r="AF73" s="243">
        <v>0</v>
      </c>
      <c r="AG73" s="249">
        <v>1.0002091425113695</v>
      </c>
      <c r="AH73" s="243">
        <v>0</v>
      </c>
      <c r="AI73" s="243">
        <v>0</v>
      </c>
      <c r="AJ73" s="242" t="s">
        <v>283</v>
      </c>
      <c r="AK73" s="243">
        <v>0</v>
      </c>
      <c r="AL73" s="243">
        <v>0</v>
      </c>
      <c r="AM73" s="243">
        <v>0</v>
      </c>
      <c r="AN73" s="249">
        <v>1.0207836479011168</v>
      </c>
      <c r="AO73" s="243">
        <v>0</v>
      </c>
      <c r="AP73" s="243">
        <v>0</v>
      </c>
      <c r="AQ73" s="242" t="s">
        <v>252</v>
      </c>
      <c r="AR73" s="243">
        <v>0</v>
      </c>
      <c r="AS73" s="243">
        <v>0</v>
      </c>
      <c r="AT73" s="243">
        <v>0</v>
      </c>
      <c r="AU73" s="249">
        <v>1</v>
      </c>
      <c r="AV73" s="243">
        <v>0</v>
      </c>
      <c r="AW73" s="243">
        <v>0</v>
      </c>
      <c r="AX73" s="242" t="s">
        <v>218</v>
      </c>
      <c r="AY73" s="243">
        <v>0</v>
      </c>
      <c r="AZ73" s="243">
        <v>0</v>
      </c>
      <c r="BA73" s="243">
        <v>0</v>
      </c>
      <c r="BB73" s="249">
        <v>1</v>
      </c>
      <c r="BC73" s="243">
        <v>0</v>
      </c>
      <c r="BD73" s="243">
        <v>0</v>
      </c>
      <c r="BE73" s="242" t="s">
        <v>228</v>
      </c>
      <c r="BF73" s="243">
        <v>0</v>
      </c>
      <c r="BG73" s="243">
        <v>0</v>
      </c>
      <c r="BH73" s="243">
        <v>0</v>
      </c>
      <c r="BI73" s="249">
        <v>1.4045264974855767</v>
      </c>
      <c r="BJ73" s="243">
        <v>0</v>
      </c>
      <c r="BK73" s="243">
        <v>0</v>
      </c>
      <c r="BL73" s="242" t="s">
        <v>348</v>
      </c>
      <c r="BM73" s="243">
        <v>0</v>
      </c>
      <c r="BN73" s="243">
        <v>0</v>
      </c>
      <c r="BO73" s="243">
        <v>0</v>
      </c>
      <c r="BP73" s="249">
        <v>1.0320860714944013</v>
      </c>
      <c r="BQ73" s="243">
        <v>0</v>
      </c>
      <c r="BR73" s="243">
        <v>0</v>
      </c>
    </row>
    <row r="74" spans="1:70" x14ac:dyDescent="0.25">
      <c r="A74" s="242" t="s">
        <v>252</v>
      </c>
      <c r="B74" s="243">
        <v>0</v>
      </c>
      <c r="C74" s="243">
        <v>0</v>
      </c>
      <c r="D74" s="243">
        <v>0</v>
      </c>
      <c r="E74" s="249">
        <v>1</v>
      </c>
      <c r="F74" s="243">
        <v>0</v>
      </c>
      <c r="G74" s="243">
        <v>0</v>
      </c>
      <c r="H74" s="242" t="s">
        <v>218</v>
      </c>
      <c r="I74" s="243">
        <v>0</v>
      </c>
      <c r="J74" s="243">
        <v>0</v>
      </c>
      <c r="K74" s="243">
        <v>0</v>
      </c>
      <c r="L74" s="249">
        <v>1</v>
      </c>
      <c r="M74" s="243">
        <v>0</v>
      </c>
      <c r="N74" s="243">
        <v>0</v>
      </c>
      <c r="O74" s="242" t="s">
        <v>344</v>
      </c>
      <c r="P74" s="243">
        <v>0</v>
      </c>
      <c r="Q74" s="243">
        <v>0</v>
      </c>
      <c r="R74" s="243">
        <v>0</v>
      </c>
      <c r="S74" s="249">
        <v>1</v>
      </c>
      <c r="T74" s="243">
        <v>0</v>
      </c>
      <c r="U74" s="243">
        <v>0</v>
      </c>
      <c r="V74" s="242" t="s">
        <v>283</v>
      </c>
      <c r="W74" s="243">
        <v>0</v>
      </c>
      <c r="X74" s="243">
        <v>0</v>
      </c>
      <c r="Y74" s="243">
        <v>0</v>
      </c>
      <c r="Z74" s="249">
        <v>1</v>
      </c>
      <c r="AA74" s="243">
        <v>0</v>
      </c>
      <c r="AB74" s="243">
        <v>0</v>
      </c>
      <c r="AC74" s="242" t="s">
        <v>882</v>
      </c>
      <c r="AD74" s="243">
        <v>0</v>
      </c>
      <c r="AE74" s="243">
        <v>0</v>
      </c>
      <c r="AF74" s="243">
        <v>0</v>
      </c>
      <c r="AG74" s="249">
        <v>1.0002091425113695</v>
      </c>
      <c r="AH74" s="243">
        <v>0</v>
      </c>
      <c r="AI74" s="243">
        <v>0</v>
      </c>
      <c r="AJ74" s="242" t="s">
        <v>231</v>
      </c>
      <c r="AK74" s="243">
        <v>0</v>
      </c>
      <c r="AL74" s="243">
        <v>0</v>
      </c>
      <c r="AM74" s="243">
        <v>0</v>
      </c>
      <c r="AN74" s="249">
        <v>1.0207836479011168</v>
      </c>
      <c r="AO74" s="243">
        <v>0</v>
      </c>
      <c r="AP74" s="243">
        <v>0</v>
      </c>
      <c r="AQ74" s="242" t="s">
        <v>283</v>
      </c>
      <c r="AR74" s="243">
        <v>0</v>
      </c>
      <c r="AS74" s="243">
        <v>0</v>
      </c>
      <c r="AT74" s="243">
        <v>0</v>
      </c>
      <c r="AU74" s="249">
        <v>1</v>
      </c>
      <c r="AV74" s="243">
        <v>0</v>
      </c>
      <c r="AW74" s="243">
        <v>0</v>
      </c>
      <c r="AX74" s="242" t="s">
        <v>224</v>
      </c>
      <c r="AY74" s="243">
        <v>0</v>
      </c>
      <c r="AZ74" s="243">
        <v>0</v>
      </c>
      <c r="BA74" s="243">
        <v>0</v>
      </c>
      <c r="BB74" s="249">
        <v>1</v>
      </c>
      <c r="BC74" s="243">
        <v>0</v>
      </c>
      <c r="BD74" s="243">
        <v>0</v>
      </c>
      <c r="BE74" s="242" t="s">
        <v>350</v>
      </c>
      <c r="BF74" s="243">
        <v>0</v>
      </c>
      <c r="BG74" s="243">
        <v>0</v>
      </c>
      <c r="BH74" s="243">
        <v>0</v>
      </c>
      <c r="BI74" s="249">
        <v>1.4045264974855767</v>
      </c>
      <c r="BJ74" s="243">
        <v>0</v>
      </c>
      <c r="BK74" s="243">
        <v>0</v>
      </c>
      <c r="BL74" s="242" t="s">
        <v>349</v>
      </c>
      <c r="BM74" s="243">
        <v>0</v>
      </c>
      <c r="BN74" s="243">
        <v>0</v>
      </c>
      <c r="BO74" s="243">
        <v>0</v>
      </c>
      <c r="BP74" s="249">
        <v>1.0320860714944013</v>
      </c>
      <c r="BQ74" s="243">
        <v>0</v>
      </c>
      <c r="BR74" s="243">
        <v>0</v>
      </c>
    </row>
    <row r="75" spans="1:70" x14ac:dyDescent="0.25">
      <c r="A75" s="242" t="s">
        <v>283</v>
      </c>
      <c r="B75" s="243">
        <v>0</v>
      </c>
      <c r="C75" s="243">
        <v>0</v>
      </c>
      <c r="D75" s="243">
        <v>0</v>
      </c>
      <c r="E75" s="249">
        <v>1</v>
      </c>
      <c r="F75" s="243">
        <v>0</v>
      </c>
      <c r="G75" s="243">
        <v>0</v>
      </c>
      <c r="H75" s="242" t="s">
        <v>224</v>
      </c>
      <c r="I75" s="243">
        <v>0</v>
      </c>
      <c r="J75" s="243">
        <v>0</v>
      </c>
      <c r="K75" s="243">
        <v>0</v>
      </c>
      <c r="L75" s="249">
        <v>1</v>
      </c>
      <c r="M75" s="243">
        <v>0</v>
      </c>
      <c r="N75" s="243">
        <v>0</v>
      </c>
      <c r="O75" s="242" t="s">
        <v>251</v>
      </c>
      <c r="P75" s="243">
        <v>0</v>
      </c>
      <c r="Q75" s="243">
        <v>0</v>
      </c>
      <c r="R75" s="243">
        <v>0</v>
      </c>
      <c r="S75" s="249">
        <v>1</v>
      </c>
      <c r="T75" s="243">
        <v>0</v>
      </c>
      <c r="U75" s="243">
        <v>0</v>
      </c>
      <c r="V75" s="242" t="s">
        <v>231</v>
      </c>
      <c r="W75" s="243">
        <v>0</v>
      </c>
      <c r="X75" s="243">
        <v>0</v>
      </c>
      <c r="Y75" s="243">
        <v>0</v>
      </c>
      <c r="Z75" s="249">
        <v>1</v>
      </c>
      <c r="AA75" s="243">
        <v>0</v>
      </c>
      <c r="AB75" s="243">
        <v>0</v>
      </c>
      <c r="AC75" s="242" t="s">
        <v>283</v>
      </c>
      <c r="AD75" s="243">
        <v>0</v>
      </c>
      <c r="AE75" s="243">
        <v>0</v>
      </c>
      <c r="AF75" s="243">
        <v>0</v>
      </c>
      <c r="AG75" s="249">
        <v>1.0002091425113695</v>
      </c>
      <c r="AH75" s="243">
        <v>0</v>
      </c>
      <c r="AI75" s="243">
        <v>0</v>
      </c>
      <c r="AJ75" s="242" t="s">
        <v>274</v>
      </c>
      <c r="AK75" s="243">
        <v>0</v>
      </c>
      <c r="AL75" s="243">
        <v>0</v>
      </c>
      <c r="AM75" s="243">
        <v>0</v>
      </c>
      <c r="AN75" s="249">
        <v>1.0207836479011168</v>
      </c>
      <c r="AO75" s="243">
        <v>0</v>
      </c>
      <c r="AP75" s="243">
        <v>0</v>
      </c>
      <c r="AQ75" s="242" t="s">
        <v>231</v>
      </c>
      <c r="AR75" s="243">
        <v>0</v>
      </c>
      <c r="AS75" s="243">
        <v>0</v>
      </c>
      <c r="AT75" s="243">
        <v>0</v>
      </c>
      <c r="AU75" s="249">
        <v>1</v>
      </c>
      <c r="AV75" s="243">
        <v>0</v>
      </c>
      <c r="AW75" s="243">
        <v>0</v>
      </c>
      <c r="AX75" s="242" t="s">
        <v>234</v>
      </c>
      <c r="AY75" s="243">
        <v>0</v>
      </c>
      <c r="AZ75" s="243">
        <v>0</v>
      </c>
      <c r="BA75" s="243">
        <v>0</v>
      </c>
      <c r="BB75" s="249">
        <v>1</v>
      </c>
      <c r="BC75" s="243">
        <v>0</v>
      </c>
      <c r="BD75" s="243">
        <v>0</v>
      </c>
      <c r="BE75" s="242" t="s">
        <v>256</v>
      </c>
      <c r="BF75" s="243">
        <v>0</v>
      </c>
      <c r="BG75" s="243">
        <v>0</v>
      </c>
      <c r="BH75" s="243">
        <v>0</v>
      </c>
      <c r="BI75" s="249">
        <v>1.4045264974855767</v>
      </c>
      <c r="BJ75" s="243">
        <v>0</v>
      </c>
      <c r="BK75" s="243">
        <v>0</v>
      </c>
      <c r="BL75" s="242" t="s">
        <v>228</v>
      </c>
      <c r="BM75" s="243">
        <v>0</v>
      </c>
      <c r="BN75" s="243">
        <v>0</v>
      </c>
      <c r="BO75" s="243">
        <v>0</v>
      </c>
      <c r="BP75" s="249">
        <v>1.0320860714944013</v>
      </c>
      <c r="BQ75" s="243">
        <v>0</v>
      </c>
      <c r="BR75" s="243">
        <v>0</v>
      </c>
    </row>
    <row r="76" spans="1:70" x14ac:dyDescent="0.25">
      <c r="A76" s="242" t="s">
        <v>274</v>
      </c>
      <c r="B76" s="243">
        <v>0</v>
      </c>
      <c r="C76" s="243">
        <v>0</v>
      </c>
      <c r="D76" s="243">
        <v>0</v>
      </c>
      <c r="E76" s="249">
        <v>1</v>
      </c>
      <c r="F76" s="243">
        <v>0</v>
      </c>
      <c r="G76" s="243">
        <v>0</v>
      </c>
      <c r="H76" s="242" t="s">
        <v>234</v>
      </c>
      <c r="I76" s="243">
        <v>0</v>
      </c>
      <c r="J76" s="243">
        <v>0</v>
      </c>
      <c r="K76" s="243">
        <v>0</v>
      </c>
      <c r="L76" s="249">
        <v>1</v>
      </c>
      <c r="M76" s="243">
        <v>0</v>
      </c>
      <c r="N76" s="243">
        <v>0</v>
      </c>
      <c r="O76" s="242" t="s">
        <v>272</v>
      </c>
      <c r="P76" s="243">
        <v>0</v>
      </c>
      <c r="Q76" s="243">
        <v>0</v>
      </c>
      <c r="R76" s="243">
        <v>0</v>
      </c>
      <c r="S76" s="249">
        <v>1</v>
      </c>
      <c r="T76" s="243">
        <v>0</v>
      </c>
      <c r="U76" s="243">
        <v>0</v>
      </c>
      <c r="V76" s="242" t="s">
        <v>274</v>
      </c>
      <c r="W76" s="243">
        <v>0</v>
      </c>
      <c r="X76" s="243">
        <v>0</v>
      </c>
      <c r="Y76" s="243">
        <v>0</v>
      </c>
      <c r="Z76" s="249">
        <v>1</v>
      </c>
      <c r="AA76" s="243">
        <v>0</v>
      </c>
      <c r="AB76" s="243">
        <v>0</v>
      </c>
      <c r="AC76" s="242" t="s">
        <v>231</v>
      </c>
      <c r="AD76" s="243">
        <v>0</v>
      </c>
      <c r="AE76" s="243">
        <v>0</v>
      </c>
      <c r="AF76" s="243">
        <v>0</v>
      </c>
      <c r="AG76" s="249">
        <v>1.0002091425113695</v>
      </c>
      <c r="AH76" s="243">
        <v>0</v>
      </c>
      <c r="AI76" s="243">
        <v>0</v>
      </c>
      <c r="AJ76" s="242" t="s">
        <v>219</v>
      </c>
      <c r="AK76" s="243">
        <v>0</v>
      </c>
      <c r="AL76" s="243">
        <v>0</v>
      </c>
      <c r="AM76" s="243">
        <v>0</v>
      </c>
      <c r="AN76" s="249">
        <v>1.0207836479011168</v>
      </c>
      <c r="AO76" s="243">
        <v>0</v>
      </c>
      <c r="AP76" s="243">
        <v>0</v>
      </c>
      <c r="AQ76" s="242" t="s">
        <v>274</v>
      </c>
      <c r="AR76" s="243">
        <v>0</v>
      </c>
      <c r="AS76" s="243">
        <v>0</v>
      </c>
      <c r="AT76" s="243">
        <v>0</v>
      </c>
      <c r="AU76" s="249">
        <v>1</v>
      </c>
      <c r="AV76" s="243">
        <v>0</v>
      </c>
      <c r="AW76" s="243">
        <v>0</v>
      </c>
      <c r="AX76" s="242" t="s">
        <v>270</v>
      </c>
      <c r="AY76" s="243">
        <v>0</v>
      </c>
      <c r="AZ76" s="243">
        <v>0</v>
      </c>
      <c r="BA76" s="243">
        <v>0</v>
      </c>
      <c r="BB76" s="249">
        <v>1</v>
      </c>
      <c r="BC76" s="243">
        <v>0</v>
      </c>
      <c r="BD76" s="243">
        <v>0</v>
      </c>
      <c r="BE76" s="242" t="s">
        <v>315</v>
      </c>
      <c r="BF76" s="243">
        <v>0</v>
      </c>
      <c r="BG76" s="243">
        <v>0</v>
      </c>
      <c r="BH76" s="243">
        <v>0</v>
      </c>
      <c r="BI76" s="249">
        <v>1.4045264974855767</v>
      </c>
      <c r="BJ76" s="243">
        <v>0</v>
      </c>
      <c r="BK76" s="243">
        <v>0</v>
      </c>
      <c r="BL76" s="242" t="s">
        <v>350</v>
      </c>
      <c r="BM76" s="243">
        <v>0</v>
      </c>
      <c r="BN76" s="243">
        <v>0</v>
      </c>
      <c r="BO76" s="243">
        <v>0</v>
      </c>
      <c r="BP76" s="249">
        <v>1.0320860714944013</v>
      </c>
      <c r="BQ76" s="243">
        <v>0</v>
      </c>
      <c r="BR76" s="243">
        <v>0</v>
      </c>
    </row>
    <row r="77" spans="1:70" ht="25" x14ac:dyDescent="0.25">
      <c r="A77" s="242" t="s">
        <v>219</v>
      </c>
      <c r="B77" s="243">
        <v>0</v>
      </c>
      <c r="C77" s="243">
        <v>0</v>
      </c>
      <c r="D77" s="243">
        <v>0</v>
      </c>
      <c r="E77" s="249">
        <v>1</v>
      </c>
      <c r="F77" s="243">
        <v>0</v>
      </c>
      <c r="G77" s="243">
        <v>0</v>
      </c>
      <c r="H77" s="242" t="s">
        <v>270</v>
      </c>
      <c r="I77" s="243">
        <v>0</v>
      </c>
      <c r="J77" s="243">
        <v>0</v>
      </c>
      <c r="K77" s="243">
        <v>0</v>
      </c>
      <c r="L77" s="249">
        <v>1</v>
      </c>
      <c r="M77" s="243">
        <v>0</v>
      </c>
      <c r="N77" s="243">
        <v>0</v>
      </c>
      <c r="O77" s="242" t="s">
        <v>305</v>
      </c>
      <c r="P77" s="243">
        <v>0</v>
      </c>
      <c r="Q77" s="243">
        <v>0</v>
      </c>
      <c r="R77" s="243">
        <v>0</v>
      </c>
      <c r="S77" s="249">
        <v>1</v>
      </c>
      <c r="T77" s="243">
        <v>0</v>
      </c>
      <c r="U77" s="243">
        <v>0</v>
      </c>
      <c r="V77" s="242" t="s">
        <v>219</v>
      </c>
      <c r="W77" s="243">
        <v>0</v>
      </c>
      <c r="X77" s="243">
        <v>0</v>
      </c>
      <c r="Y77" s="243">
        <v>0</v>
      </c>
      <c r="Z77" s="249">
        <v>1</v>
      </c>
      <c r="AA77" s="243">
        <v>0</v>
      </c>
      <c r="AB77" s="243">
        <v>0</v>
      </c>
      <c r="AC77" s="242" t="s">
        <v>348</v>
      </c>
      <c r="AD77" s="243">
        <v>0</v>
      </c>
      <c r="AE77" s="243">
        <v>0</v>
      </c>
      <c r="AF77" s="243">
        <v>0</v>
      </c>
      <c r="AG77" s="249">
        <v>1.0002091425113695</v>
      </c>
      <c r="AH77" s="243">
        <v>0</v>
      </c>
      <c r="AI77" s="243">
        <v>0</v>
      </c>
      <c r="AJ77" s="242" t="s">
        <v>348</v>
      </c>
      <c r="AK77" s="243">
        <v>0</v>
      </c>
      <c r="AL77" s="243">
        <v>0</v>
      </c>
      <c r="AM77" s="243">
        <v>0</v>
      </c>
      <c r="AN77" s="249">
        <v>1.0207836479011168</v>
      </c>
      <c r="AO77" s="243">
        <v>0</v>
      </c>
      <c r="AP77" s="243">
        <v>0</v>
      </c>
      <c r="AQ77" s="242" t="s">
        <v>219</v>
      </c>
      <c r="AR77" s="243">
        <v>0</v>
      </c>
      <c r="AS77" s="243">
        <v>0</v>
      </c>
      <c r="AT77" s="243">
        <v>0</v>
      </c>
      <c r="AU77" s="249">
        <v>1</v>
      </c>
      <c r="AV77" s="243">
        <v>0</v>
      </c>
      <c r="AW77" s="243">
        <v>0</v>
      </c>
      <c r="AX77" s="242" t="s">
        <v>882</v>
      </c>
      <c r="AY77" s="243">
        <v>0</v>
      </c>
      <c r="AZ77" s="243">
        <v>0</v>
      </c>
      <c r="BA77" s="243">
        <v>0</v>
      </c>
      <c r="BB77" s="249">
        <v>1</v>
      </c>
      <c r="BC77" s="243">
        <v>0</v>
      </c>
      <c r="BD77" s="243">
        <v>0</v>
      </c>
      <c r="BE77" s="242" t="s">
        <v>351</v>
      </c>
      <c r="BF77" s="243">
        <v>0</v>
      </c>
      <c r="BG77" s="243">
        <v>0</v>
      </c>
      <c r="BH77" s="243">
        <v>0</v>
      </c>
      <c r="BI77" s="249">
        <v>1.4045264974855767</v>
      </c>
      <c r="BJ77" s="243">
        <v>0</v>
      </c>
      <c r="BK77" s="243">
        <v>0</v>
      </c>
      <c r="BL77" s="242" t="s">
        <v>256</v>
      </c>
      <c r="BM77" s="243">
        <v>0</v>
      </c>
      <c r="BN77" s="243">
        <v>0</v>
      </c>
      <c r="BO77" s="243">
        <v>0</v>
      </c>
      <c r="BP77" s="249">
        <v>1.0320860714944013</v>
      </c>
      <c r="BQ77" s="243">
        <v>0</v>
      </c>
      <c r="BR77" s="243">
        <v>0</v>
      </c>
    </row>
    <row r="78" spans="1:70" ht="25" x14ac:dyDescent="0.25">
      <c r="A78" s="242" t="s">
        <v>348</v>
      </c>
      <c r="B78" s="243">
        <v>0</v>
      </c>
      <c r="C78" s="243">
        <v>0</v>
      </c>
      <c r="D78" s="243">
        <v>0</v>
      </c>
      <c r="E78" s="249">
        <v>1</v>
      </c>
      <c r="F78" s="243">
        <v>0</v>
      </c>
      <c r="G78" s="243">
        <v>0</v>
      </c>
      <c r="H78" s="242" t="s">
        <v>283</v>
      </c>
      <c r="I78" s="243">
        <v>0</v>
      </c>
      <c r="J78" s="243">
        <v>0</v>
      </c>
      <c r="K78" s="243">
        <v>0</v>
      </c>
      <c r="L78" s="249">
        <v>1</v>
      </c>
      <c r="M78" s="243">
        <v>0</v>
      </c>
      <c r="N78" s="243">
        <v>0</v>
      </c>
      <c r="O78" s="242" t="s">
        <v>290</v>
      </c>
      <c r="P78" s="243">
        <v>0</v>
      </c>
      <c r="Q78" s="243">
        <v>0</v>
      </c>
      <c r="R78" s="243">
        <v>0</v>
      </c>
      <c r="S78" s="249">
        <v>1</v>
      </c>
      <c r="T78" s="243">
        <v>0</v>
      </c>
      <c r="U78" s="243">
        <v>0</v>
      </c>
      <c r="V78" s="242" t="s">
        <v>348</v>
      </c>
      <c r="W78" s="243">
        <v>0</v>
      </c>
      <c r="X78" s="243">
        <v>0</v>
      </c>
      <c r="Y78" s="243">
        <v>0</v>
      </c>
      <c r="Z78" s="249">
        <v>1</v>
      </c>
      <c r="AA78" s="243">
        <v>0</v>
      </c>
      <c r="AB78" s="243">
        <v>0</v>
      </c>
      <c r="AC78" s="242" t="s">
        <v>349</v>
      </c>
      <c r="AD78" s="243">
        <v>0</v>
      </c>
      <c r="AE78" s="243">
        <v>0</v>
      </c>
      <c r="AF78" s="243">
        <v>0</v>
      </c>
      <c r="AG78" s="249">
        <v>1.0002091425113695</v>
      </c>
      <c r="AH78" s="243">
        <v>0</v>
      </c>
      <c r="AI78" s="243">
        <v>0</v>
      </c>
      <c r="AJ78" s="242" t="s">
        <v>349</v>
      </c>
      <c r="AK78" s="243">
        <v>0</v>
      </c>
      <c r="AL78" s="243">
        <v>0</v>
      </c>
      <c r="AM78" s="243">
        <v>0</v>
      </c>
      <c r="AN78" s="249">
        <v>1.0207836479011168</v>
      </c>
      <c r="AO78" s="243">
        <v>0</v>
      </c>
      <c r="AP78" s="243">
        <v>0</v>
      </c>
      <c r="AQ78" s="242" t="s">
        <v>348</v>
      </c>
      <c r="AR78" s="243">
        <v>0</v>
      </c>
      <c r="AS78" s="243">
        <v>0</v>
      </c>
      <c r="AT78" s="243">
        <v>0</v>
      </c>
      <c r="AU78" s="249">
        <v>1</v>
      </c>
      <c r="AV78" s="243">
        <v>0</v>
      </c>
      <c r="AW78" s="243">
        <v>0</v>
      </c>
      <c r="AX78" s="242" t="s">
        <v>246</v>
      </c>
      <c r="AY78" s="243">
        <v>0</v>
      </c>
      <c r="AZ78" s="243">
        <v>0</v>
      </c>
      <c r="BA78" s="243">
        <v>0</v>
      </c>
      <c r="BB78" s="249">
        <v>1</v>
      </c>
      <c r="BC78" s="243">
        <v>0</v>
      </c>
      <c r="BD78" s="243">
        <v>0</v>
      </c>
      <c r="BE78" s="242" t="s">
        <v>240</v>
      </c>
      <c r="BF78" s="243">
        <v>0</v>
      </c>
      <c r="BG78" s="243">
        <v>0</v>
      </c>
      <c r="BH78" s="243">
        <v>0</v>
      </c>
      <c r="BI78" s="249">
        <v>1.4045264974855767</v>
      </c>
      <c r="BJ78" s="243">
        <v>0</v>
      </c>
      <c r="BK78" s="243">
        <v>0</v>
      </c>
      <c r="BL78" s="242" t="s">
        <v>315</v>
      </c>
      <c r="BM78" s="243">
        <v>0</v>
      </c>
      <c r="BN78" s="243">
        <v>0</v>
      </c>
      <c r="BO78" s="243">
        <v>0</v>
      </c>
      <c r="BP78" s="249">
        <v>1.0320860714944013</v>
      </c>
      <c r="BQ78" s="243">
        <v>0</v>
      </c>
      <c r="BR78" s="243">
        <v>0</v>
      </c>
    </row>
    <row r="79" spans="1:70" x14ac:dyDescent="0.25">
      <c r="A79" s="242" t="s">
        <v>349</v>
      </c>
      <c r="B79" s="243">
        <v>0</v>
      </c>
      <c r="C79" s="243">
        <v>0</v>
      </c>
      <c r="D79" s="243">
        <v>0</v>
      </c>
      <c r="E79" s="249">
        <v>1</v>
      </c>
      <c r="F79" s="243">
        <v>0</v>
      </c>
      <c r="G79" s="243">
        <v>0</v>
      </c>
      <c r="H79" s="242" t="s">
        <v>231</v>
      </c>
      <c r="I79" s="243">
        <v>0</v>
      </c>
      <c r="J79" s="243">
        <v>0</v>
      </c>
      <c r="K79" s="243">
        <v>0</v>
      </c>
      <c r="L79" s="249">
        <v>1</v>
      </c>
      <c r="M79" s="243">
        <v>0</v>
      </c>
      <c r="N79" s="243">
        <v>0</v>
      </c>
      <c r="O79" s="242" t="s">
        <v>262</v>
      </c>
      <c r="P79" s="243">
        <v>0</v>
      </c>
      <c r="Q79" s="243">
        <v>0</v>
      </c>
      <c r="R79" s="243">
        <v>0</v>
      </c>
      <c r="S79" s="249">
        <v>1</v>
      </c>
      <c r="T79" s="243">
        <v>0</v>
      </c>
      <c r="U79" s="243">
        <v>0</v>
      </c>
      <c r="V79" s="242" t="s">
        <v>349</v>
      </c>
      <c r="W79" s="243">
        <v>0</v>
      </c>
      <c r="X79" s="243">
        <v>0</v>
      </c>
      <c r="Y79" s="243">
        <v>0</v>
      </c>
      <c r="Z79" s="249">
        <v>1</v>
      </c>
      <c r="AA79" s="243">
        <v>0</v>
      </c>
      <c r="AB79" s="243">
        <v>0</v>
      </c>
      <c r="AC79" s="242" t="s">
        <v>228</v>
      </c>
      <c r="AD79" s="243">
        <v>0</v>
      </c>
      <c r="AE79" s="243">
        <v>0</v>
      </c>
      <c r="AF79" s="243">
        <v>0</v>
      </c>
      <c r="AG79" s="249">
        <v>1.0002091425113695</v>
      </c>
      <c r="AH79" s="243">
        <v>0</v>
      </c>
      <c r="AI79" s="243">
        <v>0</v>
      </c>
      <c r="AJ79" s="242" t="s">
        <v>228</v>
      </c>
      <c r="AK79" s="243">
        <v>0</v>
      </c>
      <c r="AL79" s="243">
        <v>0</v>
      </c>
      <c r="AM79" s="243">
        <v>0</v>
      </c>
      <c r="AN79" s="249">
        <v>1.0207836479011168</v>
      </c>
      <c r="AO79" s="243">
        <v>0</v>
      </c>
      <c r="AP79" s="243">
        <v>0</v>
      </c>
      <c r="AQ79" s="242" t="s">
        <v>349</v>
      </c>
      <c r="AR79" s="243">
        <v>0</v>
      </c>
      <c r="AS79" s="243">
        <v>0</v>
      </c>
      <c r="AT79" s="243">
        <v>0</v>
      </c>
      <c r="AU79" s="249">
        <v>1</v>
      </c>
      <c r="AV79" s="243">
        <v>0</v>
      </c>
      <c r="AW79" s="243">
        <v>0</v>
      </c>
      <c r="AX79" s="242" t="s">
        <v>283</v>
      </c>
      <c r="AY79" s="243">
        <v>0</v>
      </c>
      <c r="AZ79" s="243">
        <v>0</v>
      </c>
      <c r="BA79" s="243">
        <v>0</v>
      </c>
      <c r="BB79" s="249">
        <v>1</v>
      </c>
      <c r="BC79" s="243">
        <v>0</v>
      </c>
      <c r="BD79" s="243">
        <v>0</v>
      </c>
      <c r="BE79" s="242" t="s">
        <v>354</v>
      </c>
      <c r="BF79" s="243">
        <v>0</v>
      </c>
      <c r="BG79" s="243">
        <v>0</v>
      </c>
      <c r="BH79" s="243">
        <v>0</v>
      </c>
      <c r="BI79" s="249">
        <v>1.4045264974855767</v>
      </c>
      <c r="BJ79" s="243">
        <v>0</v>
      </c>
      <c r="BK79" s="243">
        <v>0</v>
      </c>
      <c r="BL79" s="242" t="s">
        <v>351</v>
      </c>
      <c r="BM79" s="243">
        <v>0</v>
      </c>
      <c r="BN79" s="243">
        <v>0</v>
      </c>
      <c r="BO79" s="243">
        <v>0</v>
      </c>
      <c r="BP79" s="249">
        <v>1.0320860714944013</v>
      </c>
      <c r="BQ79" s="243">
        <v>0</v>
      </c>
      <c r="BR79" s="243">
        <v>0</v>
      </c>
    </row>
    <row r="80" spans="1:70" x14ac:dyDescent="0.25">
      <c r="A80" s="242" t="s">
        <v>228</v>
      </c>
      <c r="B80" s="243">
        <v>0</v>
      </c>
      <c r="C80" s="243">
        <v>0</v>
      </c>
      <c r="D80" s="243">
        <v>0</v>
      </c>
      <c r="E80" s="249">
        <v>1</v>
      </c>
      <c r="F80" s="243">
        <v>0</v>
      </c>
      <c r="G80" s="243">
        <v>0</v>
      </c>
      <c r="H80" s="242" t="s">
        <v>274</v>
      </c>
      <c r="I80" s="243">
        <v>0</v>
      </c>
      <c r="J80" s="243">
        <v>0</v>
      </c>
      <c r="K80" s="243">
        <v>0</v>
      </c>
      <c r="L80" s="249">
        <v>1</v>
      </c>
      <c r="M80" s="243">
        <v>0</v>
      </c>
      <c r="N80" s="243">
        <v>0</v>
      </c>
      <c r="O80" s="242" t="s">
        <v>347</v>
      </c>
      <c r="P80" s="243">
        <v>0</v>
      </c>
      <c r="Q80" s="243">
        <v>0</v>
      </c>
      <c r="R80" s="243">
        <v>0</v>
      </c>
      <c r="S80" s="249">
        <v>1</v>
      </c>
      <c r="T80" s="243">
        <v>0</v>
      </c>
      <c r="U80" s="243">
        <v>0</v>
      </c>
      <c r="V80" s="242" t="s">
        <v>228</v>
      </c>
      <c r="W80" s="243">
        <v>0</v>
      </c>
      <c r="X80" s="243">
        <v>0</v>
      </c>
      <c r="Y80" s="243">
        <v>0</v>
      </c>
      <c r="Z80" s="249">
        <v>1</v>
      </c>
      <c r="AA80" s="243">
        <v>0</v>
      </c>
      <c r="AB80" s="243">
        <v>0</v>
      </c>
      <c r="AC80" s="242" t="s">
        <v>350</v>
      </c>
      <c r="AD80" s="243">
        <v>0</v>
      </c>
      <c r="AE80" s="243">
        <v>0</v>
      </c>
      <c r="AF80" s="243">
        <v>0</v>
      </c>
      <c r="AG80" s="249">
        <v>1.0002091425113695</v>
      </c>
      <c r="AH80" s="243">
        <v>0</v>
      </c>
      <c r="AI80" s="243">
        <v>0</v>
      </c>
      <c r="AJ80" s="242" t="s">
        <v>350</v>
      </c>
      <c r="AK80" s="243">
        <v>0</v>
      </c>
      <c r="AL80" s="243">
        <v>0</v>
      </c>
      <c r="AM80" s="243">
        <v>0</v>
      </c>
      <c r="AN80" s="249">
        <v>1.0207836479011168</v>
      </c>
      <c r="AO80" s="243">
        <v>0</v>
      </c>
      <c r="AP80" s="243">
        <v>0</v>
      </c>
      <c r="AQ80" s="242" t="s">
        <v>228</v>
      </c>
      <c r="AR80" s="243">
        <v>0</v>
      </c>
      <c r="AS80" s="243">
        <v>0</v>
      </c>
      <c r="AT80" s="243">
        <v>0</v>
      </c>
      <c r="AU80" s="249">
        <v>1</v>
      </c>
      <c r="AV80" s="243">
        <v>0</v>
      </c>
      <c r="AW80" s="243">
        <v>0</v>
      </c>
      <c r="AX80" s="242" t="s">
        <v>231</v>
      </c>
      <c r="AY80" s="243">
        <v>0</v>
      </c>
      <c r="AZ80" s="243">
        <v>0</v>
      </c>
      <c r="BA80" s="243">
        <v>0</v>
      </c>
      <c r="BB80" s="249">
        <v>1</v>
      </c>
      <c r="BC80" s="243">
        <v>0</v>
      </c>
      <c r="BD80" s="243">
        <v>0</v>
      </c>
      <c r="BE80" s="242" t="s">
        <v>216</v>
      </c>
      <c r="BF80" s="243">
        <v>0</v>
      </c>
      <c r="BG80" s="243">
        <v>0</v>
      </c>
      <c r="BH80" s="243">
        <v>0</v>
      </c>
      <c r="BI80" s="249">
        <v>1.4045264974855767</v>
      </c>
      <c r="BJ80" s="243">
        <v>0</v>
      </c>
      <c r="BK80" s="243">
        <v>0</v>
      </c>
      <c r="BL80" s="242" t="s">
        <v>240</v>
      </c>
      <c r="BM80" s="243">
        <v>0</v>
      </c>
      <c r="BN80" s="243">
        <v>0</v>
      </c>
      <c r="BO80" s="243">
        <v>0</v>
      </c>
      <c r="BP80" s="249">
        <v>1.0320860714944013</v>
      </c>
      <c r="BQ80" s="243">
        <v>0</v>
      </c>
      <c r="BR80" s="243">
        <v>0</v>
      </c>
    </row>
    <row r="81" spans="1:70" ht="25" x14ac:dyDescent="0.25">
      <c r="A81" s="242" t="s">
        <v>350</v>
      </c>
      <c r="B81" s="243">
        <v>0</v>
      </c>
      <c r="C81" s="243">
        <v>0</v>
      </c>
      <c r="D81" s="243">
        <v>0</v>
      </c>
      <c r="E81" s="249">
        <v>1</v>
      </c>
      <c r="F81" s="243">
        <v>0</v>
      </c>
      <c r="G81" s="243">
        <v>0</v>
      </c>
      <c r="H81" s="242" t="s">
        <v>348</v>
      </c>
      <c r="I81" s="243">
        <v>0</v>
      </c>
      <c r="J81" s="243">
        <v>0</v>
      </c>
      <c r="K81" s="243">
        <v>0</v>
      </c>
      <c r="L81" s="249">
        <v>1</v>
      </c>
      <c r="M81" s="243">
        <v>0</v>
      </c>
      <c r="N81" s="243">
        <v>0</v>
      </c>
      <c r="O81" s="242" t="s">
        <v>223</v>
      </c>
      <c r="P81" s="243">
        <v>0</v>
      </c>
      <c r="Q81" s="243">
        <v>0</v>
      </c>
      <c r="R81" s="243">
        <v>0</v>
      </c>
      <c r="S81" s="249">
        <v>1</v>
      </c>
      <c r="T81" s="243">
        <v>0</v>
      </c>
      <c r="U81" s="243">
        <v>0</v>
      </c>
      <c r="V81" s="242" t="s">
        <v>350</v>
      </c>
      <c r="W81" s="243">
        <v>0</v>
      </c>
      <c r="X81" s="243">
        <v>0</v>
      </c>
      <c r="Y81" s="243">
        <v>0</v>
      </c>
      <c r="Z81" s="249">
        <v>1</v>
      </c>
      <c r="AA81" s="243">
        <v>0</v>
      </c>
      <c r="AB81" s="243">
        <v>0</v>
      </c>
      <c r="AC81" s="242" t="s">
        <v>256</v>
      </c>
      <c r="AD81" s="243">
        <v>0</v>
      </c>
      <c r="AE81" s="243">
        <v>0</v>
      </c>
      <c r="AF81" s="243">
        <v>0</v>
      </c>
      <c r="AG81" s="249">
        <v>1.0002091425113695</v>
      </c>
      <c r="AH81" s="243">
        <v>0</v>
      </c>
      <c r="AI81" s="243">
        <v>0</v>
      </c>
      <c r="AJ81" s="242" t="s">
        <v>256</v>
      </c>
      <c r="AK81" s="243">
        <v>0</v>
      </c>
      <c r="AL81" s="243">
        <v>0</v>
      </c>
      <c r="AM81" s="243">
        <v>0</v>
      </c>
      <c r="AN81" s="249">
        <v>1.0207836479011168</v>
      </c>
      <c r="AO81" s="243">
        <v>0</v>
      </c>
      <c r="AP81" s="243">
        <v>0</v>
      </c>
      <c r="AQ81" s="242" t="s">
        <v>350</v>
      </c>
      <c r="AR81" s="243">
        <v>0</v>
      </c>
      <c r="AS81" s="243">
        <v>0</v>
      </c>
      <c r="AT81" s="243">
        <v>0</v>
      </c>
      <c r="AU81" s="249">
        <v>1</v>
      </c>
      <c r="AV81" s="243">
        <v>0</v>
      </c>
      <c r="AW81" s="243">
        <v>0</v>
      </c>
      <c r="AX81" s="242" t="s">
        <v>274</v>
      </c>
      <c r="AY81" s="243">
        <v>0</v>
      </c>
      <c r="AZ81" s="243">
        <v>0</v>
      </c>
      <c r="BA81" s="243">
        <v>0</v>
      </c>
      <c r="BB81" s="249">
        <v>1</v>
      </c>
      <c r="BC81" s="243">
        <v>0</v>
      </c>
      <c r="BD81" s="243">
        <v>0</v>
      </c>
      <c r="BE81" s="242" t="s">
        <v>355</v>
      </c>
      <c r="BF81" s="243">
        <v>0</v>
      </c>
      <c r="BG81" s="243">
        <v>0</v>
      </c>
      <c r="BH81" s="243">
        <v>0</v>
      </c>
      <c r="BI81" s="249">
        <v>1.4045264974855767</v>
      </c>
      <c r="BJ81" s="243">
        <v>0</v>
      </c>
      <c r="BK81" s="243">
        <v>0</v>
      </c>
      <c r="BL81" s="242" t="s">
        <v>354</v>
      </c>
      <c r="BM81" s="243">
        <v>0</v>
      </c>
      <c r="BN81" s="243">
        <v>0</v>
      </c>
      <c r="BO81" s="243">
        <v>0</v>
      </c>
      <c r="BP81" s="249">
        <v>1.0320860714944013</v>
      </c>
      <c r="BQ81" s="243">
        <v>0</v>
      </c>
      <c r="BR81" s="243">
        <v>0</v>
      </c>
    </row>
    <row r="82" spans="1:70" ht="25" x14ac:dyDescent="0.25">
      <c r="A82" s="242" t="s">
        <v>256</v>
      </c>
      <c r="B82" s="243">
        <v>0</v>
      </c>
      <c r="C82" s="243">
        <v>0</v>
      </c>
      <c r="D82" s="243">
        <v>0</v>
      </c>
      <c r="E82" s="249">
        <v>1</v>
      </c>
      <c r="F82" s="243">
        <v>0</v>
      </c>
      <c r="G82" s="243">
        <v>0</v>
      </c>
      <c r="H82" s="242" t="s">
        <v>349</v>
      </c>
      <c r="I82" s="243">
        <v>0</v>
      </c>
      <c r="J82" s="243">
        <v>0</v>
      </c>
      <c r="K82" s="243">
        <v>0</v>
      </c>
      <c r="L82" s="249">
        <v>1</v>
      </c>
      <c r="M82" s="243">
        <v>0</v>
      </c>
      <c r="N82" s="243">
        <v>0</v>
      </c>
      <c r="O82" s="242" t="s">
        <v>218</v>
      </c>
      <c r="P82" s="243">
        <v>0</v>
      </c>
      <c r="Q82" s="243">
        <v>0</v>
      </c>
      <c r="R82" s="243">
        <v>0</v>
      </c>
      <c r="S82" s="249">
        <v>1</v>
      </c>
      <c r="T82" s="243">
        <v>0</v>
      </c>
      <c r="U82" s="243">
        <v>0</v>
      </c>
      <c r="V82" s="242" t="s">
        <v>256</v>
      </c>
      <c r="W82" s="243">
        <v>0</v>
      </c>
      <c r="X82" s="243">
        <v>0</v>
      </c>
      <c r="Y82" s="243">
        <v>0</v>
      </c>
      <c r="Z82" s="249">
        <v>1</v>
      </c>
      <c r="AA82" s="243">
        <v>0</v>
      </c>
      <c r="AB82" s="243">
        <v>0</v>
      </c>
      <c r="AC82" s="242" t="s">
        <v>351</v>
      </c>
      <c r="AD82" s="243">
        <v>0</v>
      </c>
      <c r="AE82" s="243">
        <v>0</v>
      </c>
      <c r="AF82" s="243">
        <v>0</v>
      </c>
      <c r="AG82" s="249">
        <v>1.0002091425113695</v>
      </c>
      <c r="AH82" s="243">
        <v>0</v>
      </c>
      <c r="AI82" s="243">
        <v>0</v>
      </c>
      <c r="AJ82" s="242" t="s">
        <v>315</v>
      </c>
      <c r="AK82" s="243">
        <v>0</v>
      </c>
      <c r="AL82" s="243">
        <v>0</v>
      </c>
      <c r="AM82" s="243">
        <v>0</v>
      </c>
      <c r="AN82" s="249">
        <v>1.0207836479011168</v>
      </c>
      <c r="AO82" s="243">
        <v>0</v>
      </c>
      <c r="AP82" s="243">
        <v>0</v>
      </c>
      <c r="AQ82" s="242" t="s">
        <v>256</v>
      </c>
      <c r="AR82" s="243">
        <v>0</v>
      </c>
      <c r="AS82" s="243">
        <v>0</v>
      </c>
      <c r="AT82" s="243">
        <v>0</v>
      </c>
      <c r="AU82" s="249">
        <v>1</v>
      </c>
      <c r="AV82" s="243">
        <v>0</v>
      </c>
      <c r="AW82" s="243">
        <v>0</v>
      </c>
      <c r="AX82" s="242" t="s">
        <v>348</v>
      </c>
      <c r="AY82" s="243">
        <v>0</v>
      </c>
      <c r="AZ82" s="243">
        <v>0</v>
      </c>
      <c r="BA82" s="243">
        <v>0</v>
      </c>
      <c r="BB82" s="249">
        <v>1</v>
      </c>
      <c r="BC82" s="243">
        <v>0</v>
      </c>
      <c r="BD82" s="243">
        <v>0</v>
      </c>
      <c r="BE82" s="242" t="s">
        <v>263</v>
      </c>
      <c r="BF82" s="243">
        <v>0</v>
      </c>
      <c r="BG82" s="243">
        <v>0</v>
      </c>
      <c r="BH82" s="243">
        <v>0</v>
      </c>
      <c r="BI82" s="249">
        <v>1.4045264974855767</v>
      </c>
      <c r="BJ82" s="243">
        <v>0</v>
      </c>
      <c r="BK82" s="243">
        <v>0</v>
      </c>
      <c r="BL82" s="242" t="s">
        <v>216</v>
      </c>
      <c r="BM82" s="243">
        <v>0</v>
      </c>
      <c r="BN82" s="243">
        <v>0</v>
      </c>
      <c r="BO82" s="243">
        <v>0</v>
      </c>
      <c r="BP82" s="249">
        <v>1.0320860714944013</v>
      </c>
      <c r="BQ82" s="243">
        <v>0</v>
      </c>
      <c r="BR82" s="243">
        <v>0</v>
      </c>
    </row>
    <row r="83" spans="1:70" x14ac:dyDescent="0.25">
      <c r="A83" s="242" t="s">
        <v>315</v>
      </c>
      <c r="B83" s="243">
        <v>0</v>
      </c>
      <c r="C83" s="243">
        <v>0</v>
      </c>
      <c r="D83" s="243">
        <v>0</v>
      </c>
      <c r="E83" s="249">
        <v>1</v>
      </c>
      <c r="F83" s="243">
        <v>0</v>
      </c>
      <c r="G83" s="243">
        <v>0</v>
      </c>
      <c r="H83" s="242" t="s">
        <v>228</v>
      </c>
      <c r="I83" s="243">
        <v>0</v>
      </c>
      <c r="J83" s="243">
        <v>0</v>
      </c>
      <c r="K83" s="243">
        <v>0</v>
      </c>
      <c r="L83" s="249">
        <v>1</v>
      </c>
      <c r="M83" s="243">
        <v>0</v>
      </c>
      <c r="N83" s="243">
        <v>0</v>
      </c>
      <c r="O83" s="242" t="s">
        <v>224</v>
      </c>
      <c r="P83" s="243">
        <v>0</v>
      </c>
      <c r="Q83" s="243">
        <v>0</v>
      </c>
      <c r="R83" s="243">
        <v>0</v>
      </c>
      <c r="S83" s="249">
        <v>1</v>
      </c>
      <c r="T83" s="243">
        <v>0</v>
      </c>
      <c r="U83" s="243">
        <v>0</v>
      </c>
      <c r="V83" s="242" t="s">
        <v>315</v>
      </c>
      <c r="W83" s="243">
        <v>0</v>
      </c>
      <c r="X83" s="243">
        <v>0</v>
      </c>
      <c r="Y83" s="243">
        <v>0</v>
      </c>
      <c r="Z83" s="249">
        <v>1</v>
      </c>
      <c r="AA83" s="243">
        <v>0</v>
      </c>
      <c r="AB83" s="243">
        <v>0</v>
      </c>
      <c r="AC83" s="242" t="s">
        <v>240</v>
      </c>
      <c r="AD83" s="243">
        <v>0</v>
      </c>
      <c r="AE83" s="243">
        <v>0</v>
      </c>
      <c r="AF83" s="243">
        <v>0</v>
      </c>
      <c r="AG83" s="249">
        <v>1.0002091425113695</v>
      </c>
      <c r="AH83" s="243">
        <v>0</v>
      </c>
      <c r="AI83" s="243">
        <v>0</v>
      </c>
      <c r="AJ83" s="242" t="s">
        <v>351</v>
      </c>
      <c r="AK83" s="243">
        <v>0</v>
      </c>
      <c r="AL83" s="243">
        <v>0</v>
      </c>
      <c r="AM83" s="243">
        <v>0</v>
      </c>
      <c r="AN83" s="249">
        <v>1.0207836479011168</v>
      </c>
      <c r="AO83" s="243">
        <v>0</v>
      </c>
      <c r="AP83" s="243">
        <v>0</v>
      </c>
      <c r="AQ83" s="242" t="s">
        <v>315</v>
      </c>
      <c r="AR83" s="243">
        <v>0</v>
      </c>
      <c r="AS83" s="243">
        <v>0</v>
      </c>
      <c r="AT83" s="243">
        <v>0</v>
      </c>
      <c r="AU83" s="249">
        <v>1</v>
      </c>
      <c r="AV83" s="243">
        <v>0</v>
      </c>
      <c r="AW83" s="243">
        <v>0</v>
      </c>
      <c r="AX83" s="242" t="s">
        <v>349</v>
      </c>
      <c r="AY83" s="243">
        <v>0</v>
      </c>
      <c r="AZ83" s="243">
        <v>0</v>
      </c>
      <c r="BA83" s="243">
        <v>0</v>
      </c>
      <c r="BB83" s="249">
        <v>1</v>
      </c>
      <c r="BC83" s="243">
        <v>0</v>
      </c>
      <c r="BD83" s="243">
        <v>0</v>
      </c>
      <c r="BE83" s="242" t="s">
        <v>337</v>
      </c>
      <c r="BF83" s="243">
        <v>0</v>
      </c>
      <c r="BG83" s="243">
        <v>0</v>
      </c>
      <c r="BH83" s="243">
        <v>0</v>
      </c>
      <c r="BI83" s="249">
        <v>1.4045264974855767</v>
      </c>
      <c r="BJ83" s="243">
        <v>0</v>
      </c>
      <c r="BK83" s="243">
        <v>0</v>
      </c>
      <c r="BL83" s="242" t="s">
        <v>355</v>
      </c>
      <c r="BM83" s="243">
        <v>0</v>
      </c>
      <c r="BN83" s="243">
        <v>0</v>
      </c>
      <c r="BO83" s="243">
        <v>0</v>
      </c>
      <c r="BP83" s="249">
        <v>1.0320860714944013</v>
      </c>
      <c r="BQ83" s="243">
        <v>0</v>
      </c>
      <c r="BR83" s="243">
        <v>0</v>
      </c>
    </row>
    <row r="84" spans="1:70" x14ac:dyDescent="0.25">
      <c r="A84" s="242" t="s">
        <v>351</v>
      </c>
      <c r="B84" s="243">
        <v>0</v>
      </c>
      <c r="C84" s="243">
        <v>0</v>
      </c>
      <c r="D84" s="243">
        <v>0</v>
      </c>
      <c r="E84" s="249">
        <v>1</v>
      </c>
      <c r="F84" s="243">
        <v>0</v>
      </c>
      <c r="G84" s="243">
        <v>0</v>
      </c>
      <c r="H84" s="242" t="s">
        <v>350</v>
      </c>
      <c r="I84" s="243">
        <v>0</v>
      </c>
      <c r="J84" s="243">
        <v>0</v>
      </c>
      <c r="K84" s="243">
        <v>0</v>
      </c>
      <c r="L84" s="249">
        <v>1</v>
      </c>
      <c r="M84" s="243">
        <v>0</v>
      </c>
      <c r="N84" s="243">
        <v>0</v>
      </c>
      <c r="O84" s="242" t="s">
        <v>234</v>
      </c>
      <c r="P84" s="243">
        <v>0</v>
      </c>
      <c r="Q84" s="243">
        <v>0</v>
      </c>
      <c r="R84" s="243">
        <v>0</v>
      </c>
      <c r="S84" s="249">
        <v>1</v>
      </c>
      <c r="T84" s="243">
        <v>0</v>
      </c>
      <c r="U84" s="243">
        <v>0</v>
      </c>
      <c r="V84" s="242" t="s">
        <v>351</v>
      </c>
      <c r="W84" s="243">
        <v>0</v>
      </c>
      <c r="X84" s="243">
        <v>0</v>
      </c>
      <c r="Y84" s="243">
        <v>0</v>
      </c>
      <c r="Z84" s="249">
        <v>1</v>
      </c>
      <c r="AA84" s="243">
        <v>0</v>
      </c>
      <c r="AB84" s="243">
        <v>0</v>
      </c>
      <c r="AC84" s="242" t="s">
        <v>354</v>
      </c>
      <c r="AD84" s="243">
        <v>0</v>
      </c>
      <c r="AE84" s="243">
        <v>0</v>
      </c>
      <c r="AF84" s="243">
        <v>0</v>
      </c>
      <c r="AG84" s="249">
        <v>1.0002091425113695</v>
      </c>
      <c r="AH84" s="243">
        <v>0</v>
      </c>
      <c r="AI84" s="243">
        <v>0</v>
      </c>
      <c r="AJ84" s="242" t="s">
        <v>240</v>
      </c>
      <c r="AK84" s="243">
        <v>0</v>
      </c>
      <c r="AL84" s="243">
        <v>0</v>
      </c>
      <c r="AM84" s="243">
        <v>0</v>
      </c>
      <c r="AN84" s="249">
        <v>1.0207836479011168</v>
      </c>
      <c r="AO84" s="243">
        <v>0</v>
      </c>
      <c r="AP84" s="243">
        <v>0</v>
      </c>
      <c r="AQ84" s="242" t="s">
        <v>351</v>
      </c>
      <c r="AR84" s="243">
        <v>0</v>
      </c>
      <c r="AS84" s="243">
        <v>0</v>
      </c>
      <c r="AT84" s="243">
        <v>0</v>
      </c>
      <c r="AU84" s="249">
        <v>1</v>
      </c>
      <c r="AV84" s="243">
        <v>0</v>
      </c>
      <c r="AW84" s="243">
        <v>0</v>
      </c>
      <c r="AX84" s="242" t="s">
        <v>350</v>
      </c>
      <c r="AY84" s="243">
        <v>0</v>
      </c>
      <c r="AZ84" s="243">
        <v>0</v>
      </c>
      <c r="BA84" s="243">
        <v>0</v>
      </c>
      <c r="BB84" s="249">
        <v>1</v>
      </c>
      <c r="BC84" s="243">
        <v>0</v>
      </c>
      <c r="BD84" s="243">
        <v>0</v>
      </c>
      <c r="BE84" s="242" t="s">
        <v>356</v>
      </c>
      <c r="BF84" s="243">
        <v>0</v>
      </c>
      <c r="BG84" s="243">
        <v>0</v>
      </c>
      <c r="BH84" s="243">
        <v>0</v>
      </c>
      <c r="BI84" s="249">
        <v>1.4045264974855767</v>
      </c>
      <c r="BJ84" s="243">
        <v>0</v>
      </c>
      <c r="BK84" s="243">
        <v>0</v>
      </c>
      <c r="BL84" s="242" t="s">
        <v>263</v>
      </c>
      <c r="BM84" s="243">
        <v>0</v>
      </c>
      <c r="BN84" s="243">
        <v>0</v>
      </c>
      <c r="BO84" s="243">
        <v>0</v>
      </c>
      <c r="BP84" s="249">
        <v>1.0320860714944013</v>
      </c>
      <c r="BQ84" s="243">
        <v>0</v>
      </c>
      <c r="BR84" s="243">
        <v>0</v>
      </c>
    </row>
    <row r="85" spans="1:70" x14ac:dyDescent="0.25">
      <c r="A85" s="242" t="s">
        <v>240</v>
      </c>
      <c r="B85" s="243">
        <v>0</v>
      </c>
      <c r="C85" s="243">
        <v>0</v>
      </c>
      <c r="D85" s="243">
        <v>0</v>
      </c>
      <c r="E85" s="249">
        <v>1</v>
      </c>
      <c r="F85" s="243">
        <v>0</v>
      </c>
      <c r="G85" s="243">
        <v>0</v>
      </c>
      <c r="H85" s="242" t="s">
        <v>256</v>
      </c>
      <c r="I85" s="243">
        <v>0</v>
      </c>
      <c r="J85" s="243">
        <v>0</v>
      </c>
      <c r="K85" s="243">
        <v>0</v>
      </c>
      <c r="L85" s="249">
        <v>1</v>
      </c>
      <c r="M85" s="243">
        <v>0</v>
      </c>
      <c r="N85" s="243">
        <v>0</v>
      </c>
      <c r="O85" s="242" t="s">
        <v>270</v>
      </c>
      <c r="P85" s="243">
        <v>0</v>
      </c>
      <c r="Q85" s="243">
        <v>0</v>
      </c>
      <c r="R85" s="243">
        <v>0</v>
      </c>
      <c r="S85" s="249">
        <v>1</v>
      </c>
      <c r="T85" s="243">
        <v>0</v>
      </c>
      <c r="U85" s="243">
        <v>0</v>
      </c>
      <c r="V85" s="242" t="s">
        <v>240</v>
      </c>
      <c r="W85" s="243">
        <v>0</v>
      </c>
      <c r="X85" s="243">
        <v>0</v>
      </c>
      <c r="Y85" s="243">
        <v>0</v>
      </c>
      <c r="Z85" s="249">
        <v>1</v>
      </c>
      <c r="AA85" s="243">
        <v>0</v>
      </c>
      <c r="AB85" s="243">
        <v>0</v>
      </c>
      <c r="AC85" s="242" t="s">
        <v>216</v>
      </c>
      <c r="AD85" s="243">
        <v>0</v>
      </c>
      <c r="AE85" s="243">
        <v>0</v>
      </c>
      <c r="AF85" s="243">
        <v>0</v>
      </c>
      <c r="AG85" s="249">
        <v>1.0002091425113695</v>
      </c>
      <c r="AH85" s="243">
        <v>0</v>
      </c>
      <c r="AI85" s="243">
        <v>0</v>
      </c>
      <c r="AJ85" s="242" t="s">
        <v>354</v>
      </c>
      <c r="AK85" s="243">
        <v>0</v>
      </c>
      <c r="AL85" s="243">
        <v>0</v>
      </c>
      <c r="AM85" s="243">
        <v>0</v>
      </c>
      <c r="AN85" s="249">
        <v>1.0207836479011168</v>
      </c>
      <c r="AO85" s="243">
        <v>0</v>
      </c>
      <c r="AP85" s="243">
        <v>0</v>
      </c>
      <c r="AQ85" s="242" t="s">
        <v>240</v>
      </c>
      <c r="AR85" s="243">
        <v>0</v>
      </c>
      <c r="AS85" s="243">
        <v>0</v>
      </c>
      <c r="AT85" s="243">
        <v>0</v>
      </c>
      <c r="AU85" s="249">
        <v>1</v>
      </c>
      <c r="AV85" s="243">
        <v>0</v>
      </c>
      <c r="AW85" s="243">
        <v>0</v>
      </c>
      <c r="AX85" s="242" t="s">
        <v>315</v>
      </c>
      <c r="AY85" s="243">
        <v>0</v>
      </c>
      <c r="AZ85" s="243">
        <v>0</v>
      </c>
      <c r="BA85" s="243">
        <v>0</v>
      </c>
      <c r="BB85" s="249">
        <v>1</v>
      </c>
      <c r="BC85" s="243">
        <v>0</v>
      </c>
      <c r="BD85" s="243">
        <v>0</v>
      </c>
      <c r="BE85" s="242" t="s">
        <v>314</v>
      </c>
      <c r="BF85" s="243">
        <v>0</v>
      </c>
      <c r="BG85" s="243">
        <v>0</v>
      </c>
      <c r="BH85" s="243">
        <v>0</v>
      </c>
      <c r="BI85" s="249">
        <v>1.4045264974855767</v>
      </c>
      <c r="BJ85" s="243">
        <v>0</v>
      </c>
      <c r="BK85" s="243">
        <v>0</v>
      </c>
      <c r="BL85" s="242" t="s">
        <v>337</v>
      </c>
      <c r="BM85" s="243">
        <v>0</v>
      </c>
      <c r="BN85" s="243">
        <v>0</v>
      </c>
      <c r="BO85" s="243">
        <v>0</v>
      </c>
      <c r="BP85" s="249">
        <v>1.0320860714944013</v>
      </c>
      <c r="BQ85" s="243">
        <v>0</v>
      </c>
      <c r="BR85" s="243">
        <v>0</v>
      </c>
    </row>
    <row r="86" spans="1:70" x14ac:dyDescent="0.25">
      <c r="A86" s="242" t="s">
        <v>354</v>
      </c>
      <c r="B86" s="243">
        <v>0</v>
      </c>
      <c r="C86" s="243">
        <v>0</v>
      </c>
      <c r="D86" s="243">
        <v>0</v>
      </c>
      <c r="E86" s="249">
        <v>1</v>
      </c>
      <c r="F86" s="243">
        <v>0</v>
      </c>
      <c r="G86" s="243">
        <v>0</v>
      </c>
      <c r="H86" s="242" t="s">
        <v>315</v>
      </c>
      <c r="I86" s="243">
        <v>0</v>
      </c>
      <c r="J86" s="243">
        <v>0</v>
      </c>
      <c r="K86" s="243">
        <v>0</v>
      </c>
      <c r="L86" s="249">
        <v>1</v>
      </c>
      <c r="M86" s="243">
        <v>0</v>
      </c>
      <c r="N86" s="243">
        <v>0</v>
      </c>
      <c r="O86" s="242" t="s">
        <v>231</v>
      </c>
      <c r="P86" s="243">
        <v>0</v>
      </c>
      <c r="Q86" s="243">
        <v>0</v>
      </c>
      <c r="R86" s="243">
        <v>0</v>
      </c>
      <c r="S86" s="249">
        <v>1</v>
      </c>
      <c r="T86" s="243">
        <v>0</v>
      </c>
      <c r="U86" s="243">
        <v>0</v>
      </c>
      <c r="V86" s="242" t="s">
        <v>354</v>
      </c>
      <c r="W86" s="243">
        <v>0</v>
      </c>
      <c r="X86" s="243">
        <v>0</v>
      </c>
      <c r="Y86" s="243">
        <v>0</v>
      </c>
      <c r="Z86" s="249">
        <v>1</v>
      </c>
      <c r="AA86" s="243">
        <v>0</v>
      </c>
      <c r="AB86" s="243">
        <v>0</v>
      </c>
      <c r="AC86" s="242" t="s">
        <v>355</v>
      </c>
      <c r="AD86" s="243">
        <v>0</v>
      </c>
      <c r="AE86" s="243">
        <v>0</v>
      </c>
      <c r="AF86" s="243">
        <v>0</v>
      </c>
      <c r="AG86" s="249">
        <v>1.0002091425113695</v>
      </c>
      <c r="AH86" s="243">
        <v>0</v>
      </c>
      <c r="AI86" s="243">
        <v>0</v>
      </c>
      <c r="AJ86" s="242" t="s">
        <v>216</v>
      </c>
      <c r="AK86" s="243">
        <v>0</v>
      </c>
      <c r="AL86" s="243">
        <v>0</v>
      </c>
      <c r="AM86" s="243">
        <v>0</v>
      </c>
      <c r="AN86" s="249">
        <v>1.0207836479011168</v>
      </c>
      <c r="AO86" s="243">
        <v>0</v>
      </c>
      <c r="AP86" s="243">
        <v>0</v>
      </c>
      <c r="AQ86" s="242" t="s">
        <v>354</v>
      </c>
      <c r="AR86" s="243">
        <v>0</v>
      </c>
      <c r="AS86" s="243">
        <v>0</v>
      </c>
      <c r="AT86" s="243">
        <v>0</v>
      </c>
      <c r="AU86" s="249">
        <v>1</v>
      </c>
      <c r="AV86" s="243">
        <v>0</v>
      </c>
      <c r="AW86" s="243">
        <v>0</v>
      </c>
      <c r="AX86" s="242" t="s">
        <v>351</v>
      </c>
      <c r="AY86" s="243">
        <v>0</v>
      </c>
      <c r="AZ86" s="243">
        <v>0</v>
      </c>
      <c r="BA86" s="243">
        <v>0</v>
      </c>
      <c r="BB86" s="249">
        <v>1</v>
      </c>
      <c r="BC86" s="243">
        <v>0</v>
      </c>
      <c r="BD86" s="243">
        <v>0</v>
      </c>
      <c r="BE86" s="242" t="s">
        <v>217</v>
      </c>
      <c r="BF86" s="243">
        <v>0</v>
      </c>
      <c r="BG86" s="243">
        <v>0</v>
      </c>
      <c r="BH86" s="243">
        <v>0</v>
      </c>
      <c r="BI86" s="249">
        <v>1.4045264974855767</v>
      </c>
      <c r="BJ86" s="243">
        <v>0</v>
      </c>
      <c r="BK86" s="243">
        <v>0</v>
      </c>
      <c r="BL86" s="242" t="s">
        <v>356</v>
      </c>
      <c r="BM86" s="243">
        <v>0</v>
      </c>
      <c r="BN86" s="243">
        <v>0</v>
      </c>
      <c r="BO86" s="243">
        <v>0</v>
      </c>
      <c r="BP86" s="249">
        <v>1.0320860714944013</v>
      </c>
      <c r="BQ86" s="243">
        <v>0</v>
      </c>
      <c r="BR86" s="243">
        <v>0</v>
      </c>
    </row>
    <row r="87" spans="1:70" x14ac:dyDescent="0.25">
      <c r="A87" s="242" t="s">
        <v>216</v>
      </c>
      <c r="B87" s="243">
        <v>0</v>
      </c>
      <c r="C87" s="243">
        <v>0</v>
      </c>
      <c r="D87" s="243">
        <v>0</v>
      </c>
      <c r="E87" s="249">
        <v>1</v>
      </c>
      <c r="F87" s="243">
        <v>0</v>
      </c>
      <c r="G87" s="243">
        <v>0</v>
      </c>
      <c r="H87" s="242" t="s">
        <v>351</v>
      </c>
      <c r="I87" s="243">
        <v>0</v>
      </c>
      <c r="J87" s="243">
        <v>0</v>
      </c>
      <c r="K87" s="243">
        <v>0</v>
      </c>
      <c r="L87" s="249">
        <v>1</v>
      </c>
      <c r="M87" s="243">
        <v>0</v>
      </c>
      <c r="N87" s="243">
        <v>0</v>
      </c>
      <c r="O87" s="242" t="s">
        <v>274</v>
      </c>
      <c r="P87" s="243">
        <v>0</v>
      </c>
      <c r="Q87" s="243">
        <v>0</v>
      </c>
      <c r="R87" s="243">
        <v>0</v>
      </c>
      <c r="S87" s="249">
        <v>1</v>
      </c>
      <c r="T87" s="243">
        <v>0</v>
      </c>
      <c r="U87" s="243">
        <v>0</v>
      </c>
      <c r="V87" s="242" t="s">
        <v>216</v>
      </c>
      <c r="W87" s="243">
        <v>0</v>
      </c>
      <c r="X87" s="243">
        <v>0</v>
      </c>
      <c r="Y87" s="243">
        <v>0</v>
      </c>
      <c r="Z87" s="249">
        <v>1</v>
      </c>
      <c r="AA87" s="243">
        <v>0</v>
      </c>
      <c r="AB87" s="243">
        <v>0</v>
      </c>
      <c r="AC87" s="242" t="s">
        <v>263</v>
      </c>
      <c r="AD87" s="243">
        <v>0</v>
      </c>
      <c r="AE87" s="243">
        <v>0</v>
      </c>
      <c r="AF87" s="243">
        <v>0</v>
      </c>
      <c r="AG87" s="249">
        <v>1.0002091425113695</v>
      </c>
      <c r="AH87" s="243">
        <v>0</v>
      </c>
      <c r="AI87" s="243">
        <v>0</v>
      </c>
      <c r="AJ87" s="242" t="s">
        <v>355</v>
      </c>
      <c r="AK87" s="243">
        <v>0</v>
      </c>
      <c r="AL87" s="243">
        <v>0</v>
      </c>
      <c r="AM87" s="243">
        <v>0</v>
      </c>
      <c r="AN87" s="249">
        <v>1.0207836479011168</v>
      </c>
      <c r="AO87" s="243">
        <v>0</v>
      </c>
      <c r="AP87" s="243">
        <v>0</v>
      </c>
      <c r="AQ87" s="242" t="s">
        <v>216</v>
      </c>
      <c r="AR87" s="243">
        <v>0</v>
      </c>
      <c r="AS87" s="243">
        <v>0</v>
      </c>
      <c r="AT87" s="243">
        <v>0</v>
      </c>
      <c r="AU87" s="249">
        <v>1</v>
      </c>
      <c r="AV87" s="243">
        <v>0</v>
      </c>
      <c r="AW87" s="243">
        <v>0</v>
      </c>
      <c r="AX87" s="242" t="s">
        <v>354</v>
      </c>
      <c r="AY87" s="243">
        <v>0</v>
      </c>
      <c r="AZ87" s="243">
        <v>0</v>
      </c>
      <c r="BA87" s="243">
        <v>0</v>
      </c>
      <c r="BB87" s="249">
        <v>1</v>
      </c>
      <c r="BC87" s="243">
        <v>0</v>
      </c>
      <c r="BD87" s="243">
        <v>0</v>
      </c>
      <c r="BE87" s="242" t="s">
        <v>886</v>
      </c>
      <c r="BF87" s="243">
        <v>0</v>
      </c>
      <c r="BG87" s="243">
        <v>0</v>
      </c>
      <c r="BH87" s="243">
        <v>0</v>
      </c>
      <c r="BI87" s="249">
        <v>1.4045264974855767</v>
      </c>
      <c r="BJ87" s="243">
        <v>0</v>
      </c>
      <c r="BK87" s="243">
        <v>0</v>
      </c>
      <c r="BL87" s="242" t="s">
        <v>217</v>
      </c>
      <c r="BM87" s="243">
        <v>0</v>
      </c>
      <c r="BN87" s="243">
        <v>0</v>
      </c>
      <c r="BO87" s="243">
        <v>0</v>
      </c>
      <c r="BP87" s="249">
        <v>1.0320860714944013</v>
      </c>
      <c r="BQ87" s="243">
        <v>0</v>
      </c>
      <c r="BR87" s="243">
        <v>0</v>
      </c>
    </row>
    <row r="88" spans="1:70" ht="25" x14ac:dyDescent="0.25">
      <c r="A88" s="242" t="s">
        <v>355</v>
      </c>
      <c r="B88" s="243">
        <v>0</v>
      </c>
      <c r="C88" s="243">
        <v>0</v>
      </c>
      <c r="D88" s="243">
        <v>0</v>
      </c>
      <c r="E88" s="249">
        <v>1</v>
      </c>
      <c r="F88" s="243">
        <v>0</v>
      </c>
      <c r="G88" s="243">
        <v>0</v>
      </c>
      <c r="H88" s="242" t="s">
        <v>354</v>
      </c>
      <c r="I88" s="243">
        <v>0</v>
      </c>
      <c r="J88" s="243">
        <v>0</v>
      </c>
      <c r="K88" s="243">
        <v>0</v>
      </c>
      <c r="L88" s="249">
        <v>1</v>
      </c>
      <c r="M88" s="243">
        <v>0</v>
      </c>
      <c r="N88" s="243">
        <v>0</v>
      </c>
      <c r="O88" s="242" t="s">
        <v>348</v>
      </c>
      <c r="P88" s="243">
        <v>0</v>
      </c>
      <c r="Q88" s="243">
        <v>0</v>
      </c>
      <c r="R88" s="243">
        <v>0</v>
      </c>
      <c r="S88" s="249">
        <v>1</v>
      </c>
      <c r="T88" s="243">
        <v>0</v>
      </c>
      <c r="U88" s="243">
        <v>0</v>
      </c>
      <c r="V88" s="242" t="s">
        <v>355</v>
      </c>
      <c r="W88" s="243">
        <v>0</v>
      </c>
      <c r="X88" s="243">
        <v>0</v>
      </c>
      <c r="Y88" s="243">
        <v>0</v>
      </c>
      <c r="Z88" s="249">
        <v>1</v>
      </c>
      <c r="AA88" s="243">
        <v>0</v>
      </c>
      <c r="AB88" s="243">
        <v>0</v>
      </c>
      <c r="AC88" s="242" t="s">
        <v>337</v>
      </c>
      <c r="AD88" s="243">
        <v>0</v>
      </c>
      <c r="AE88" s="243">
        <v>0</v>
      </c>
      <c r="AF88" s="243">
        <v>0</v>
      </c>
      <c r="AG88" s="249">
        <v>1.0002091425113695</v>
      </c>
      <c r="AH88" s="243">
        <v>0</v>
      </c>
      <c r="AI88" s="243">
        <v>0</v>
      </c>
      <c r="AJ88" s="242" t="s">
        <v>263</v>
      </c>
      <c r="AK88" s="243">
        <v>0</v>
      </c>
      <c r="AL88" s="243">
        <v>0</v>
      </c>
      <c r="AM88" s="243">
        <v>0</v>
      </c>
      <c r="AN88" s="249">
        <v>1.0207836479011168</v>
      </c>
      <c r="AO88" s="243">
        <v>0</v>
      </c>
      <c r="AP88" s="243">
        <v>0</v>
      </c>
      <c r="AQ88" s="242" t="s">
        <v>355</v>
      </c>
      <c r="AR88" s="243">
        <v>0</v>
      </c>
      <c r="AS88" s="243">
        <v>0</v>
      </c>
      <c r="AT88" s="243">
        <v>0</v>
      </c>
      <c r="AU88" s="249">
        <v>1</v>
      </c>
      <c r="AV88" s="243">
        <v>0</v>
      </c>
      <c r="AW88" s="243">
        <v>0</v>
      </c>
      <c r="AX88" s="242" t="s">
        <v>355</v>
      </c>
      <c r="AY88" s="243">
        <v>0</v>
      </c>
      <c r="AZ88" s="243">
        <v>0</v>
      </c>
      <c r="BA88" s="243">
        <v>0</v>
      </c>
      <c r="BB88" s="249">
        <v>1</v>
      </c>
      <c r="BC88" s="243">
        <v>0</v>
      </c>
      <c r="BD88" s="243">
        <v>0</v>
      </c>
      <c r="BE88" s="242" t="s">
        <v>887</v>
      </c>
      <c r="BF88" s="243">
        <v>0</v>
      </c>
      <c r="BG88" s="243">
        <v>0</v>
      </c>
      <c r="BH88" s="243">
        <v>0</v>
      </c>
      <c r="BI88" s="249">
        <v>1.4045264974855767</v>
      </c>
      <c r="BJ88" s="243">
        <v>0</v>
      </c>
      <c r="BK88" s="243">
        <v>0</v>
      </c>
      <c r="BL88" s="242" t="s">
        <v>886</v>
      </c>
      <c r="BM88" s="243">
        <v>0</v>
      </c>
      <c r="BN88" s="243">
        <v>0</v>
      </c>
      <c r="BO88" s="243">
        <v>0</v>
      </c>
      <c r="BP88" s="249">
        <v>1.0320860714944013</v>
      </c>
      <c r="BQ88" s="243">
        <v>0</v>
      </c>
      <c r="BR88" s="243">
        <v>0</v>
      </c>
    </row>
    <row r="89" spans="1:70" x14ac:dyDescent="0.25">
      <c r="A89" s="242" t="s">
        <v>263</v>
      </c>
      <c r="B89" s="243">
        <v>0</v>
      </c>
      <c r="C89" s="243">
        <v>0</v>
      </c>
      <c r="D89" s="243">
        <v>0</v>
      </c>
      <c r="E89" s="249">
        <v>1</v>
      </c>
      <c r="F89" s="243">
        <v>0</v>
      </c>
      <c r="G89" s="243">
        <v>0</v>
      </c>
      <c r="H89" s="242" t="s">
        <v>355</v>
      </c>
      <c r="I89" s="243">
        <v>0</v>
      </c>
      <c r="J89" s="243">
        <v>0</v>
      </c>
      <c r="K89" s="243">
        <v>0</v>
      </c>
      <c r="L89" s="249">
        <v>1</v>
      </c>
      <c r="M89" s="243">
        <v>0</v>
      </c>
      <c r="N89" s="243">
        <v>0</v>
      </c>
      <c r="O89" s="242" t="s">
        <v>349</v>
      </c>
      <c r="P89" s="243">
        <v>0</v>
      </c>
      <c r="Q89" s="243">
        <v>0</v>
      </c>
      <c r="R89" s="243">
        <v>0</v>
      </c>
      <c r="S89" s="249">
        <v>1</v>
      </c>
      <c r="T89" s="243">
        <v>0</v>
      </c>
      <c r="U89" s="243">
        <v>0</v>
      </c>
      <c r="V89" s="242" t="s">
        <v>263</v>
      </c>
      <c r="W89" s="243">
        <v>0</v>
      </c>
      <c r="X89" s="243">
        <v>0</v>
      </c>
      <c r="Y89" s="243">
        <v>0</v>
      </c>
      <c r="Z89" s="249">
        <v>1</v>
      </c>
      <c r="AA89" s="243">
        <v>0</v>
      </c>
      <c r="AB89" s="243">
        <v>0</v>
      </c>
      <c r="AC89" s="242" t="s">
        <v>356</v>
      </c>
      <c r="AD89" s="243">
        <v>0</v>
      </c>
      <c r="AE89" s="243">
        <v>0</v>
      </c>
      <c r="AF89" s="243">
        <v>0</v>
      </c>
      <c r="AG89" s="249">
        <v>1.0002091425113695</v>
      </c>
      <c r="AH89" s="243">
        <v>0</v>
      </c>
      <c r="AI89" s="243">
        <v>0</v>
      </c>
      <c r="AJ89" s="242" t="s">
        <v>356</v>
      </c>
      <c r="AK89" s="243">
        <v>0</v>
      </c>
      <c r="AL89" s="243">
        <v>0</v>
      </c>
      <c r="AM89" s="243">
        <v>0</v>
      </c>
      <c r="AN89" s="249">
        <v>1.0207836479011168</v>
      </c>
      <c r="AO89" s="243">
        <v>0</v>
      </c>
      <c r="AP89" s="243">
        <v>0</v>
      </c>
      <c r="AQ89" s="242" t="s">
        <v>263</v>
      </c>
      <c r="AR89" s="243">
        <v>0</v>
      </c>
      <c r="AS89" s="243">
        <v>0</v>
      </c>
      <c r="AT89" s="243">
        <v>0</v>
      </c>
      <c r="AU89" s="249">
        <v>1</v>
      </c>
      <c r="AV89" s="243">
        <v>0</v>
      </c>
      <c r="AW89" s="243">
        <v>0</v>
      </c>
      <c r="AX89" s="242" t="s">
        <v>263</v>
      </c>
      <c r="AY89" s="243">
        <v>0</v>
      </c>
      <c r="AZ89" s="243">
        <v>0</v>
      </c>
      <c r="BA89" s="243">
        <v>0</v>
      </c>
      <c r="BB89" s="249">
        <v>1</v>
      </c>
      <c r="BC89" s="243">
        <v>0</v>
      </c>
      <c r="BD89" s="243">
        <v>0</v>
      </c>
      <c r="BE89" s="242" t="s">
        <v>230</v>
      </c>
      <c r="BF89" s="243">
        <v>0</v>
      </c>
      <c r="BG89" s="243">
        <v>0</v>
      </c>
      <c r="BH89" s="243">
        <v>0</v>
      </c>
      <c r="BI89" s="249">
        <v>1.4045264974855767</v>
      </c>
      <c r="BJ89" s="243">
        <v>0</v>
      </c>
      <c r="BK89" s="243">
        <v>0</v>
      </c>
      <c r="BL89" s="242" t="s">
        <v>887</v>
      </c>
      <c r="BM89" s="243">
        <v>0</v>
      </c>
      <c r="BN89" s="243">
        <v>0</v>
      </c>
      <c r="BO89" s="243">
        <v>0</v>
      </c>
      <c r="BP89" s="249">
        <v>1.0320860714944013</v>
      </c>
      <c r="BQ89" s="243">
        <v>0</v>
      </c>
      <c r="BR89" s="243">
        <v>0</v>
      </c>
    </row>
    <row r="90" spans="1:70" x14ac:dyDescent="0.25">
      <c r="A90" s="242" t="s">
        <v>337</v>
      </c>
      <c r="B90" s="243">
        <v>0</v>
      </c>
      <c r="C90" s="243">
        <v>0</v>
      </c>
      <c r="D90" s="243">
        <v>0</v>
      </c>
      <c r="E90" s="249">
        <v>1</v>
      </c>
      <c r="F90" s="243">
        <v>0</v>
      </c>
      <c r="G90" s="243">
        <v>0</v>
      </c>
      <c r="H90" s="242" t="s">
        <v>337</v>
      </c>
      <c r="I90" s="243">
        <v>0</v>
      </c>
      <c r="J90" s="243">
        <v>0</v>
      </c>
      <c r="K90" s="243">
        <v>0</v>
      </c>
      <c r="L90" s="249">
        <v>1</v>
      </c>
      <c r="M90" s="243">
        <v>0</v>
      </c>
      <c r="N90" s="243">
        <v>0</v>
      </c>
      <c r="O90" s="242" t="s">
        <v>228</v>
      </c>
      <c r="P90" s="243">
        <v>0</v>
      </c>
      <c r="Q90" s="243">
        <v>0</v>
      </c>
      <c r="R90" s="243">
        <v>0</v>
      </c>
      <c r="S90" s="249">
        <v>1</v>
      </c>
      <c r="T90" s="243">
        <v>0</v>
      </c>
      <c r="U90" s="243">
        <v>0</v>
      </c>
      <c r="V90" s="242" t="s">
        <v>337</v>
      </c>
      <c r="W90" s="243">
        <v>0</v>
      </c>
      <c r="X90" s="243">
        <v>0</v>
      </c>
      <c r="Y90" s="243">
        <v>0</v>
      </c>
      <c r="Z90" s="249">
        <v>1</v>
      </c>
      <c r="AA90" s="243">
        <v>0</v>
      </c>
      <c r="AB90" s="243">
        <v>0</v>
      </c>
      <c r="AC90" s="242" t="s">
        <v>314</v>
      </c>
      <c r="AD90" s="243">
        <v>0</v>
      </c>
      <c r="AE90" s="243">
        <v>0</v>
      </c>
      <c r="AF90" s="243">
        <v>0</v>
      </c>
      <c r="AG90" s="249">
        <v>1.0002091425113695</v>
      </c>
      <c r="AH90" s="243">
        <v>0</v>
      </c>
      <c r="AI90" s="243">
        <v>0</v>
      </c>
      <c r="AJ90" s="242" t="s">
        <v>217</v>
      </c>
      <c r="AK90" s="243">
        <v>0</v>
      </c>
      <c r="AL90" s="243">
        <v>0</v>
      </c>
      <c r="AM90" s="243">
        <v>0</v>
      </c>
      <c r="AN90" s="249">
        <v>1.0207836479011168</v>
      </c>
      <c r="AO90" s="243">
        <v>0</v>
      </c>
      <c r="AP90" s="243">
        <v>0</v>
      </c>
      <c r="AQ90" s="242" t="s">
        <v>337</v>
      </c>
      <c r="AR90" s="243">
        <v>0</v>
      </c>
      <c r="AS90" s="243">
        <v>0</v>
      </c>
      <c r="AT90" s="243">
        <v>0</v>
      </c>
      <c r="AU90" s="249">
        <v>1</v>
      </c>
      <c r="AV90" s="243">
        <v>0</v>
      </c>
      <c r="AW90" s="243">
        <v>0</v>
      </c>
      <c r="AX90" s="242" t="s">
        <v>337</v>
      </c>
      <c r="AY90" s="243">
        <v>0</v>
      </c>
      <c r="AZ90" s="243">
        <v>0</v>
      </c>
      <c r="BA90" s="243">
        <v>0</v>
      </c>
      <c r="BB90" s="249">
        <v>1</v>
      </c>
      <c r="BC90" s="243">
        <v>0</v>
      </c>
      <c r="BD90" s="243">
        <v>0</v>
      </c>
      <c r="BE90" s="242" t="s">
        <v>459</v>
      </c>
      <c r="BF90" s="243">
        <v>0</v>
      </c>
      <c r="BG90" s="243">
        <v>0</v>
      </c>
      <c r="BH90" s="243">
        <v>0</v>
      </c>
      <c r="BI90" s="249">
        <v>1.4045264974855767</v>
      </c>
      <c r="BJ90" s="243">
        <v>0</v>
      </c>
      <c r="BK90" s="243">
        <v>0</v>
      </c>
      <c r="BL90" s="242" t="s">
        <v>459</v>
      </c>
      <c r="BM90" s="243">
        <v>0</v>
      </c>
      <c r="BN90" s="243">
        <v>0</v>
      </c>
      <c r="BO90" s="243">
        <v>0</v>
      </c>
      <c r="BP90" s="249">
        <v>1.0320860714944013</v>
      </c>
      <c r="BQ90" s="243">
        <v>0</v>
      </c>
      <c r="BR90" s="243">
        <v>0</v>
      </c>
    </row>
    <row r="91" spans="1:70" x14ac:dyDescent="0.25">
      <c r="A91" s="242" t="s">
        <v>356</v>
      </c>
      <c r="B91" s="243">
        <v>0</v>
      </c>
      <c r="C91" s="243">
        <v>0</v>
      </c>
      <c r="D91" s="243">
        <v>0</v>
      </c>
      <c r="E91" s="249">
        <v>1</v>
      </c>
      <c r="F91" s="243">
        <v>0</v>
      </c>
      <c r="G91" s="243">
        <v>0</v>
      </c>
      <c r="H91" s="242" t="s">
        <v>356</v>
      </c>
      <c r="I91" s="243">
        <v>0</v>
      </c>
      <c r="J91" s="243">
        <v>0</v>
      </c>
      <c r="K91" s="243">
        <v>0</v>
      </c>
      <c r="L91" s="249">
        <v>1</v>
      </c>
      <c r="M91" s="243">
        <v>0</v>
      </c>
      <c r="N91" s="243">
        <v>0</v>
      </c>
      <c r="O91" s="242" t="s">
        <v>350</v>
      </c>
      <c r="P91" s="243">
        <v>0</v>
      </c>
      <c r="Q91" s="243">
        <v>0</v>
      </c>
      <c r="R91" s="243">
        <v>0</v>
      </c>
      <c r="S91" s="249">
        <v>1</v>
      </c>
      <c r="T91" s="243">
        <v>0</v>
      </c>
      <c r="U91" s="243">
        <v>0</v>
      </c>
      <c r="V91" s="242" t="s">
        <v>356</v>
      </c>
      <c r="W91" s="243">
        <v>0</v>
      </c>
      <c r="X91" s="243">
        <v>0</v>
      </c>
      <c r="Y91" s="243">
        <v>0</v>
      </c>
      <c r="Z91" s="249">
        <v>1</v>
      </c>
      <c r="AA91" s="243">
        <v>0</v>
      </c>
      <c r="AB91" s="243">
        <v>0</v>
      </c>
      <c r="AC91" s="242" t="s">
        <v>217</v>
      </c>
      <c r="AD91" s="243">
        <v>0</v>
      </c>
      <c r="AE91" s="243">
        <v>0</v>
      </c>
      <c r="AF91" s="243">
        <v>0</v>
      </c>
      <c r="AG91" s="249">
        <v>1.0002091425113695</v>
      </c>
      <c r="AH91" s="243">
        <v>0</v>
      </c>
      <c r="AI91" s="243">
        <v>0</v>
      </c>
      <c r="AJ91" s="242" t="s">
        <v>886</v>
      </c>
      <c r="AK91" s="243">
        <v>0</v>
      </c>
      <c r="AL91" s="243">
        <v>0</v>
      </c>
      <c r="AM91" s="243">
        <v>0</v>
      </c>
      <c r="AN91" s="249">
        <v>1.0207836479011168</v>
      </c>
      <c r="AO91" s="243">
        <v>0</v>
      </c>
      <c r="AP91" s="243">
        <v>0</v>
      </c>
      <c r="AQ91" s="242" t="s">
        <v>356</v>
      </c>
      <c r="AR91" s="243">
        <v>0</v>
      </c>
      <c r="AS91" s="243">
        <v>0</v>
      </c>
      <c r="AT91" s="243">
        <v>0</v>
      </c>
      <c r="AU91" s="249">
        <v>1</v>
      </c>
      <c r="AV91" s="243">
        <v>0</v>
      </c>
      <c r="AW91" s="243">
        <v>0</v>
      </c>
      <c r="AX91" s="242" t="s">
        <v>356</v>
      </c>
      <c r="AY91" s="243">
        <v>0</v>
      </c>
      <c r="AZ91" s="243">
        <v>0</v>
      </c>
      <c r="BA91" s="243">
        <v>0</v>
      </c>
      <c r="BB91" s="249">
        <v>1</v>
      </c>
      <c r="BC91" s="243">
        <v>0</v>
      </c>
      <c r="BD91" s="243">
        <v>0</v>
      </c>
      <c r="BE91" s="242" t="s">
        <v>291</v>
      </c>
      <c r="BF91" s="243">
        <v>0</v>
      </c>
      <c r="BG91" s="243">
        <v>0</v>
      </c>
      <c r="BH91" s="243">
        <v>0</v>
      </c>
      <c r="BI91" s="249">
        <v>1.4045264974855767</v>
      </c>
      <c r="BJ91" s="243">
        <v>0</v>
      </c>
      <c r="BK91" s="243">
        <v>0</v>
      </c>
      <c r="BL91" s="242" t="s">
        <v>291</v>
      </c>
      <c r="BM91" s="243">
        <v>0</v>
      </c>
      <c r="BN91" s="243">
        <v>0</v>
      </c>
      <c r="BO91" s="243">
        <v>0</v>
      </c>
      <c r="BP91" s="249">
        <v>1.0320860714944013</v>
      </c>
      <c r="BQ91" s="243">
        <v>0</v>
      </c>
      <c r="BR91" s="243">
        <v>0</v>
      </c>
    </row>
    <row r="92" spans="1:70" x14ac:dyDescent="0.25">
      <c r="A92" s="242" t="s">
        <v>314</v>
      </c>
      <c r="B92" s="243">
        <v>0</v>
      </c>
      <c r="C92" s="243">
        <v>0</v>
      </c>
      <c r="D92" s="243">
        <v>0</v>
      </c>
      <c r="E92" s="249">
        <v>1</v>
      </c>
      <c r="F92" s="243">
        <v>0</v>
      </c>
      <c r="G92" s="243">
        <v>0</v>
      </c>
      <c r="H92" s="242" t="s">
        <v>314</v>
      </c>
      <c r="I92" s="243">
        <v>0</v>
      </c>
      <c r="J92" s="243">
        <v>0</v>
      </c>
      <c r="K92" s="243">
        <v>0</v>
      </c>
      <c r="L92" s="249">
        <v>1</v>
      </c>
      <c r="M92" s="243">
        <v>0</v>
      </c>
      <c r="N92" s="243">
        <v>0</v>
      </c>
      <c r="O92" s="242" t="s">
        <v>256</v>
      </c>
      <c r="P92" s="243">
        <v>0</v>
      </c>
      <c r="Q92" s="243">
        <v>0</v>
      </c>
      <c r="R92" s="243">
        <v>0</v>
      </c>
      <c r="S92" s="249">
        <v>1</v>
      </c>
      <c r="T92" s="243">
        <v>0</v>
      </c>
      <c r="U92" s="243">
        <v>0</v>
      </c>
      <c r="V92" s="242" t="s">
        <v>314</v>
      </c>
      <c r="W92" s="243">
        <v>0</v>
      </c>
      <c r="X92" s="243">
        <v>0</v>
      </c>
      <c r="Y92" s="243">
        <v>0</v>
      </c>
      <c r="Z92" s="249">
        <v>1</v>
      </c>
      <c r="AA92" s="243">
        <v>0</v>
      </c>
      <c r="AB92" s="243">
        <v>0</v>
      </c>
      <c r="AC92" s="242" t="s">
        <v>886</v>
      </c>
      <c r="AD92" s="243">
        <v>0</v>
      </c>
      <c r="AE92" s="243">
        <v>0</v>
      </c>
      <c r="AF92" s="243">
        <v>0</v>
      </c>
      <c r="AG92" s="249">
        <v>1.0002091425113695</v>
      </c>
      <c r="AH92" s="243">
        <v>0</v>
      </c>
      <c r="AI92" s="243">
        <v>0</v>
      </c>
      <c r="AJ92" s="242" t="s">
        <v>887</v>
      </c>
      <c r="AK92" s="243">
        <v>0</v>
      </c>
      <c r="AL92" s="243">
        <v>0</v>
      </c>
      <c r="AM92" s="243">
        <v>0</v>
      </c>
      <c r="AN92" s="249">
        <v>1.0207836479011168</v>
      </c>
      <c r="AO92" s="243">
        <v>0</v>
      </c>
      <c r="AP92" s="243">
        <v>0</v>
      </c>
      <c r="AQ92" s="242" t="s">
        <v>314</v>
      </c>
      <c r="AR92" s="243">
        <v>0</v>
      </c>
      <c r="AS92" s="243">
        <v>0</v>
      </c>
      <c r="AT92" s="243">
        <v>0</v>
      </c>
      <c r="AU92" s="249">
        <v>1</v>
      </c>
      <c r="AV92" s="243">
        <v>0</v>
      </c>
      <c r="AW92" s="243">
        <v>0</v>
      </c>
      <c r="AX92" s="242" t="s">
        <v>314</v>
      </c>
      <c r="AY92" s="243">
        <v>0</v>
      </c>
      <c r="AZ92" s="243">
        <v>0</v>
      </c>
      <c r="BA92" s="243">
        <v>0</v>
      </c>
      <c r="BB92" s="249">
        <v>1</v>
      </c>
      <c r="BC92" s="243">
        <v>0</v>
      </c>
      <c r="BD92" s="243">
        <v>0</v>
      </c>
      <c r="BE92" s="242" t="s">
        <v>277</v>
      </c>
      <c r="BF92" s="243">
        <v>0</v>
      </c>
      <c r="BG92" s="243">
        <v>0</v>
      </c>
      <c r="BH92" s="243">
        <v>0</v>
      </c>
      <c r="BI92" s="249">
        <v>1.4045264974855767</v>
      </c>
      <c r="BJ92" s="243">
        <v>0</v>
      </c>
      <c r="BK92" s="243">
        <v>0</v>
      </c>
      <c r="BL92" s="242" t="s">
        <v>277</v>
      </c>
      <c r="BM92" s="243">
        <v>0</v>
      </c>
      <c r="BN92" s="243">
        <v>0</v>
      </c>
      <c r="BO92" s="243">
        <v>0</v>
      </c>
      <c r="BP92" s="249">
        <v>1.0320860714944013</v>
      </c>
      <c r="BQ92" s="243">
        <v>0</v>
      </c>
      <c r="BR92" s="243">
        <v>0</v>
      </c>
    </row>
    <row r="93" spans="1:70" x14ac:dyDescent="0.25">
      <c r="A93" s="242" t="s">
        <v>217</v>
      </c>
      <c r="B93" s="243">
        <v>0</v>
      </c>
      <c r="C93" s="243">
        <v>0</v>
      </c>
      <c r="D93" s="243">
        <v>0</v>
      </c>
      <c r="E93" s="249">
        <v>1</v>
      </c>
      <c r="F93" s="243">
        <v>0</v>
      </c>
      <c r="G93" s="243">
        <v>0</v>
      </c>
      <c r="H93" s="242" t="s">
        <v>217</v>
      </c>
      <c r="I93" s="243">
        <v>0</v>
      </c>
      <c r="J93" s="243">
        <v>0</v>
      </c>
      <c r="K93" s="243">
        <v>0</v>
      </c>
      <c r="L93" s="249">
        <v>1</v>
      </c>
      <c r="M93" s="243">
        <v>0</v>
      </c>
      <c r="N93" s="243">
        <v>0</v>
      </c>
      <c r="O93" s="242" t="s">
        <v>315</v>
      </c>
      <c r="P93" s="243">
        <v>0</v>
      </c>
      <c r="Q93" s="243">
        <v>0</v>
      </c>
      <c r="R93" s="243">
        <v>0</v>
      </c>
      <c r="S93" s="249">
        <v>1</v>
      </c>
      <c r="T93" s="243">
        <v>0</v>
      </c>
      <c r="U93" s="243">
        <v>0</v>
      </c>
      <c r="V93" s="242" t="s">
        <v>217</v>
      </c>
      <c r="W93" s="243">
        <v>0</v>
      </c>
      <c r="X93" s="243">
        <v>0</v>
      </c>
      <c r="Y93" s="243">
        <v>0</v>
      </c>
      <c r="Z93" s="249">
        <v>1</v>
      </c>
      <c r="AA93" s="243">
        <v>0</v>
      </c>
      <c r="AB93" s="243">
        <v>0</v>
      </c>
      <c r="AC93" s="242" t="s">
        <v>887</v>
      </c>
      <c r="AD93" s="243">
        <v>0</v>
      </c>
      <c r="AE93" s="243">
        <v>0</v>
      </c>
      <c r="AF93" s="243">
        <v>0</v>
      </c>
      <c r="AG93" s="249">
        <v>1.0002091425113695</v>
      </c>
      <c r="AH93" s="243">
        <v>0</v>
      </c>
      <c r="AI93" s="243">
        <v>0</v>
      </c>
      <c r="AJ93" s="242" t="s">
        <v>459</v>
      </c>
      <c r="AK93" s="243">
        <v>0</v>
      </c>
      <c r="AL93" s="243">
        <v>0</v>
      </c>
      <c r="AM93" s="243">
        <v>0</v>
      </c>
      <c r="AN93" s="249">
        <v>1.0207836479011168</v>
      </c>
      <c r="AO93" s="243">
        <v>0</v>
      </c>
      <c r="AP93" s="243">
        <v>0</v>
      </c>
      <c r="AQ93" s="242" t="s">
        <v>217</v>
      </c>
      <c r="AR93" s="243">
        <v>0</v>
      </c>
      <c r="AS93" s="243">
        <v>0</v>
      </c>
      <c r="AT93" s="243">
        <v>0</v>
      </c>
      <c r="AU93" s="249">
        <v>1</v>
      </c>
      <c r="AV93" s="243">
        <v>0</v>
      </c>
      <c r="AW93" s="243">
        <v>0</v>
      </c>
      <c r="AX93" s="242" t="s">
        <v>217</v>
      </c>
      <c r="AY93" s="243">
        <v>0</v>
      </c>
      <c r="AZ93" s="243">
        <v>0</v>
      </c>
      <c r="BA93" s="243">
        <v>0</v>
      </c>
      <c r="BB93" s="249">
        <v>1</v>
      </c>
      <c r="BC93" s="243">
        <v>0</v>
      </c>
      <c r="BD93" s="243">
        <v>0</v>
      </c>
      <c r="BE93" s="242" t="s">
        <v>460</v>
      </c>
      <c r="BF93" s="243">
        <v>0</v>
      </c>
      <c r="BG93" s="243">
        <v>0</v>
      </c>
      <c r="BH93" s="243">
        <v>0</v>
      </c>
      <c r="BI93" s="249">
        <v>1.4045264974855767</v>
      </c>
      <c r="BJ93" s="243">
        <v>0</v>
      </c>
      <c r="BK93" s="243">
        <v>0</v>
      </c>
      <c r="BL93" s="242" t="s">
        <v>460</v>
      </c>
      <c r="BM93" s="243">
        <v>0</v>
      </c>
      <c r="BN93" s="243">
        <v>0</v>
      </c>
      <c r="BO93" s="243">
        <v>0</v>
      </c>
      <c r="BP93" s="249">
        <v>1.0320860714944013</v>
      </c>
      <c r="BQ93" s="243">
        <v>0</v>
      </c>
      <c r="BR93" s="243">
        <v>0</v>
      </c>
    </row>
    <row r="94" spans="1:70" x14ac:dyDescent="0.25">
      <c r="A94" s="242" t="s">
        <v>886</v>
      </c>
      <c r="B94" s="243">
        <v>0</v>
      </c>
      <c r="C94" s="243">
        <v>0</v>
      </c>
      <c r="D94" s="243">
        <v>0</v>
      </c>
      <c r="E94" s="249">
        <v>1</v>
      </c>
      <c r="F94" s="243">
        <v>0</v>
      </c>
      <c r="G94" s="243">
        <v>0</v>
      </c>
      <c r="H94" s="242" t="s">
        <v>886</v>
      </c>
      <c r="I94" s="243">
        <v>0</v>
      </c>
      <c r="J94" s="243">
        <v>0</v>
      </c>
      <c r="K94" s="243">
        <v>0</v>
      </c>
      <c r="L94" s="249">
        <v>1</v>
      </c>
      <c r="M94" s="243">
        <v>0</v>
      </c>
      <c r="N94" s="243">
        <v>0</v>
      </c>
      <c r="O94" s="242" t="s">
        <v>351</v>
      </c>
      <c r="P94" s="243">
        <v>0</v>
      </c>
      <c r="Q94" s="243">
        <v>0</v>
      </c>
      <c r="R94" s="243">
        <v>0</v>
      </c>
      <c r="S94" s="249">
        <v>1</v>
      </c>
      <c r="T94" s="243">
        <v>0</v>
      </c>
      <c r="U94" s="243">
        <v>0</v>
      </c>
      <c r="V94" s="242" t="s">
        <v>886</v>
      </c>
      <c r="W94" s="243">
        <v>0</v>
      </c>
      <c r="X94" s="243">
        <v>0</v>
      </c>
      <c r="Y94" s="243">
        <v>0</v>
      </c>
      <c r="Z94" s="249">
        <v>1</v>
      </c>
      <c r="AA94" s="243">
        <v>0</v>
      </c>
      <c r="AB94" s="243">
        <v>0</v>
      </c>
      <c r="AC94" s="242" t="s">
        <v>250</v>
      </c>
      <c r="AD94" s="243">
        <v>0</v>
      </c>
      <c r="AE94" s="243">
        <v>0</v>
      </c>
      <c r="AF94" s="243">
        <v>0</v>
      </c>
      <c r="AG94" s="249">
        <v>1.0002091425113695</v>
      </c>
      <c r="AH94" s="243">
        <v>0</v>
      </c>
      <c r="AI94" s="243">
        <v>0</v>
      </c>
      <c r="AJ94" s="242" t="s">
        <v>291</v>
      </c>
      <c r="AK94" s="243">
        <v>0</v>
      </c>
      <c r="AL94" s="243">
        <v>0</v>
      </c>
      <c r="AM94" s="243">
        <v>0</v>
      </c>
      <c r="AN94" s="249">
        <v>1.0207836479011168</v>
      </c>
      <c r="AO94" s="243">
        <v>0</v>
      </c>
      <c r="AP94" s="243">
        <v>0</v>
      </c>
      <c r="AQ94" s="242" t="s">
        <v>886</v>
      </c>
      <c r="AR94" s="243">
        <v>0</v>
      </c>
      <c r="AS94" s="243">
        <v>0</v>
      </c>
      <c r="AT94" s="243">
        <v>0</v>
      </c>
      <c r="AU94" s="249">
        <v>1</v>
      </c>
      <c r="AV94" s="243">
        <v>0</v>
      </c>
      <c r="AW94" s="243">
        <v>0</v>
      </c>
      <c r="AX94" s="242" t="s">
        <v>886</v>
      </c>
      <c r="AY94" s="243">
        <v>0</v>
      </c>
      <c r="AZ94" s="243">
        <v>0</v>
      </c>
      <c r="BA94" s="243">
        <v>0</v>
      </c>
      <c r="BB94" s="249">
        <v>1</v>
      </c>
      <c r="BC94" s="243">
        <v>0</v>
      </c>
      <c r="BD94" s="243">
        <v>0</v>
      </c>
      <c r="BE94" s="242" t="s">
        <v>888</v>
      </c>
      <c r="BF94" s="243">
        <v>0</v>
      </c>
      <c r="BG94" s="243">
        <v>0</v>
      </c>
      <c r="BH94" s="243">
        <v>0</v>
      </c>
      <c r="BI94" s="249">
        <v>1.4045264974855767</v>
      </c>
      <c r="BJ94" s="243">
        <v>0</v>
      </c>
      <c r="BK94" s="243">
        <v>0</v>
      </c>
      <c r="BL94" s="242" t="s">
        <v>888</v>
      </c>
      <c r="BM94" s="243">
        <v>0</v>
      </c>
      <c r="BN94" s="243">
        <v>0</v>
      </c>
      <c r="BO94" s="243">
        <v>0</v>
      </c>
      <c r="BP94" s="249">
        <v>1.0320860714944013</v>
      </c>
      <c r="BQ94" s="243">
        <v>0</v>
      </c>
      <c r="BR94" s="243">
        <v>0</v>
      </c>
    </row>
    <row r="95" spans="1:70" x14ac:dyDescent="0.25">
      <c r="A95" s="242" t="s">
        <v>887</v>
      </c>
      <c r="B95" s="243">
        <v>0</v>
      </c>
      <c r="C95" s="243">
        <v>0</v>
      </c>
      <c r="D95" s="243">
        <v>0</v>
      </c>
      <c r="E95" s="249">
        <v>1</v>
      </c>
      <c r="F95" s="243">
        <v>0</v>
      </c>
      <c r="G95" s="243">
        <v>0</v>
      </c>
      <c r="H95" s="242" t="s">
        <v>887</v>
      </c>
      <c r="I95" s="243">
        <v>0</v>
      </c>
      <c r="J95" s="243">
        <v>0</v>
      </c>
      <c r="K95" s="243">
        <v>0</v>
      </c>
      <c r="L95" s="249">
        <v>1</v>
      </c>
      <c r="M95" s="243">
        <v>0</v>
      </c>
      <c r="N95" s="243">
        <v>0</v>
      </c>
      <c r="O95" s="242" t="s">
        <v>240</v>
      </c>
      <c r="P95" s="243">
        <v>0</v>
      </c>
      <c r="Q95" s="243">
        <v>0</v>
      </c>
      <c r="R95" s="243">
        <v>0</v>
      </c>
      <c r="S95" s="249">
        <v>1</v>
      </c>
      <c r="T95" s="243">
        <v>0</v>
      </c>
      <c r="U95" s="243">
        <v>0</v>
      </c>
      <c r="V95" s="242" t="s">
        <v>887</v>
      </c>
      <c r="W95" s="243">
        <v>0</v>
      </c>
      <c r="X95" s="243">
        <v>0</v>
      </c>
      <c r="Y95" s="243">
        <v>0</v>
      </c>
      <c r="Z95" s="249">
        <v>1</v>
      </c>
      <c r="AA95" s="243">
        <v>0</v>
      </c>
      <c r="AB95" s="243">
        <v>0</v>
      </c>
      <c r="AC95" s="242" t="s">
        <v>230</v>
      </c>
      <c r="AD95" s="243">
        <v>0</v>
      </c>
      <c r="AE95" s="243">
        <v>0</v>
      </c>
      <c r="AF95" s="243">
        <v>0</v>
      </c>
      <c r="AG95" s="249">
        <v>1.0002091425113695</v>
      </c>
      <c r="AH95" s="243">
        <v>0</v>
      </c>
      <c r="AI95" s="243">
        <v>0</v>
      </c>
      <c r="AJ95" s="242" t="s">
        <v>277</v>
      </c>
      <c r="AK95" s="243">
        <v>0</v>
      </c>
      <c r="AL95" s="243">
        <v>0</v>
      </c>
      <c r="AM95" s="243">
        <v>0</v>
      </c>
      <c r="AN95" s="249">
        <v>1.0207836479011168</v>
      </c>
      <c r="AO95" s="243">
        <v>0</v>
      </c>
      <c r="AP95" s="243">
        <v>0</v>
      </c>
      <c r="AQ95" s="242" t="s">
        <v>887</v>
      </c>
      <c r="AR95" s="243">
        <v>0</v>
      </c>
      <c r="AS95" s="243">
        <v>0</v>
      </c>
      <c r="AT95" s="243">
        <v>0</v>
      </c>
      <c r="AU95" s="249">
        <v>1</v>
      </c>
      <c r="AV95" s="243">
        <v>0</v>
      </c>
      <c r="AW95" s="243">
        <v>0</v>
      </c>
      <c r="AX95" s="242" t="s">
        <v>887</v>
      </c>
      <c r="AY95" s="243">
        <v>0</v>
      </c>
      <c r="AZ95" s="243">
        <v>0</v>
      </c>
      <c r="BA95" s="243">
        <v>0</v>
      </c>
      <c r="BB95" s="249">
        <v>1</v>
      </c>
      <c r="BC95" s="243">
        <v>0</v>
      </c>
      <c r="BD95" s="243">
        <v>0</v>
      </c>
      <c r="BE95" s="242" t="s">
        <v>750</v>
      </c>
      <c r="BF95" s="243">
        <v>0</v>
      </c>
      <c r="BG95" s="243">
        <v>0</v>
      </c>
      <c r="BH95" s="243">
        <v>0</v>
      </c>
      <c r="BI95" s="249">
        <v>1.4045264974855767</v>
      </c>
      <c r="BJ95" s="243">
        <v>0</v>
      </c>
      <c r="BK95" s="243">
        <v>0</v>
      </c>
      <c r="BL95" s="242" t="s">
        <v>750</v>
      </c>
      <c r="BM95" s="243">
        <v>0</v>
      </c>
      <c r="BN95" s="243">
        <v>0</v>
      </c>
      <c r="BO95" s="243">
        <v>0</v>
      </c>
      <c r="BP95" s="249">
        <v>1.0320860714944013</v>
      </c>
      <c r="BQ95" s="243">
        <v>0</v>
      </c>
      <c r="BR95" s="243">
        <v>0</v>
      </c>
    </row>
    <row r="96" spans="1:70" x14ac:dyDescent="0.25">
      <c r="A96" s="242" t="s">
        <v>250</v>
      </c>
      <c r="B96" s="243">
        <v>0</v>
      </c>
      <c r="C96" s="243">
        <v>0</v>
      </c>
      <c r="D96" s="243">
        <v>0</v>
      </c>
      <c r="E96" s="249">
        <v>1</v>
      </c>
      <c r="F96" s="243">
        <v>0</v>
      </c>
      <c r="G96" s="243">
        <v>0</v>
      </c>
      <c r="H96" s="242" t="s">
        <v>250</v>
      </c>
      <c r="I96" s="243">
        <v>0</v>
      </c>
      <c r="J96" s="243">
        <v>0</v>
      </c>
      <c r="K96" s="243">
        <v>0</v>
      </c>
      <c r="L96" s="249">
        <v>1</v>
      </c>
      <c r="M96" s="243">
        <v>0</v>
      </c>
      <c r="N96" s="243">
        <v>0</v>
      </c>
      <c r="O96" s="242" t="s">
        <v>354</v>
      </c>
      <c r="P96" s="243">
        <v>0</v>
      </c>
      <c r="Q96" s="243">
        <v>0</v>
      </c>
      <c r="R96" s="243">
        <v>0</v>
      </c>
      <c r="S96" s="249">
        <v>1</v>
      </c>
      <c r="T96" s="243">
        <v>0</v>
      </c>
      <c r="U96" s="243">
        <v>0</v>
      </c>
      <c r="V96" s="242" t="s">
        <v>250</v>
      </c>
      <c r="W96" s="243">
        <v>0</v>
      </c>
      <c r="X96" s="243">
        <v>0</v>
      </c>
      <c r="Y96" s="243">
        <v>0</v>
      </c>
      <c r="Z96" s="249">
        <v>1</v>
      </c>
      <c r="AA96" s="243">
        <v>0</v>
      </c>
      <c r="AB96" s="243">
        <v>0</v>
      </c>
      <c r="AC96" s="242" t="s">
        <v>459</v>
      </c>
      <c r="AD96" s="243">
        <v>0</v>
      </c>
      <c r="AE96" s="243">
        <v>0</v>
      </c>
      <c r="AF96" s="243">
        <v>0</v>
      </c>
      <c r="AG96" s="249">
        <v>1.0002091425113695</v>
      </c>
      <c r="AH96" s="243">
        <v>0</v>
      </c>
      <c r="AI96" s="243">
        <v>0</v>
      </c>
      <c r="AJ96" s="242" t="s">
        <v>460</v>
      </c>
      <c r="AK96" s="243">
        <v>0</v>
      </c>
      <c r="AL96" s="243">
        <v>0</v>
      </c>
      <c r="AM96" s="243">
        <v>0</v>
      </c>
      <c r="AN96" s="249">
        <v>1.0207836479011168</v>
      </c>
      <c r="AO96" s="243">
        <v>0</v>
      </c>
      <c r="AP96" s="243">
        <v>0</v>
      </c>
      <c r="AQ96" s="242" t="s">
        <v>250</v>
      </c>
      <c r="AR96" s="243">
        <v>0</v>
      </c>
      <c r="AS96" s="243">
        <v>0</v>
      </c>
      <c r="AT96" s="243">
        <v>0</v>
      </c>
      <c r="AU96" s="249">
        <v>1</v>
      </c>
      <c r="AV96" s="243">
        <v>0</v>
      </c>
      <c r="AW96" s="243">
        <v>0</v>
      </c>
      <c r="AX96" s="242" t="s">
        <v>250</v>
      </c>
      <c r="AY96" s="243">
        <v>0</v>
      </c>
      <c r="AZ96" s="243">
        <v>0</v>
      </c>
      <c r="BA96" s="243">
        <v>0</v>
      </c>
      <c r="BB96" s="249">
        <v>1</v>
      </c>
      <c r="BC96" s="243">
        <v>0</v>
      </c>
      <c r="BD96" s="243">
        <v>0</v>
      </c>
      <c r="BE96" s="242" t="s">
        <v>889</v>
      </c>
      <c r="BF96" s="243">
        <v>0</v>
      </c>
      <c r="BG96" s="243">
        <v>0</v>
      </c>
      <c r="BH96" s="243">
        <v>0</v>
      </c>
      <c r="BI96" s="249">
        <v>1.4045264974855767</v>
      </c>
      <c r="BJ96" s="243">
        <v>0</v>
      </c>
      <c r="BK96" s="243">
        <v>0</v>
      </c>
      <c r="BL96" s="242" t="s">
        <v>889</v>
      </c>
      <c r="BM96" s="243">
        <v>0</v>
      </c>
      <c r="BN96" s="243">
        <v>0</v>
      </c>
      <c r="BO96" s="243">
        <v>0</v>
      </c>
      <c r="BP96" s="249">
        <v>1.0320860714944013</v>
      </c>
      <c r="BQ96" s="243">
        <v>0</v>
      </c>
      <c r="BR96" s="243">
        <v>0</v>
      </c>
    </row>
    <row r="97" spans="1:70" x14ac:dyDescent="0.25">
      <c r="A97" s="242" t="s">
        <v>230</v>
      </c>
      <c r="B97" s="243">
        <v>0</v>
      </c>
      <c r="C97" s="243">
        <v>0</v>
      </c>
      <c r="D97" s="243">
        <v>0</v>
      </c>
      <c r="E97" s="249">
        <v>1</v>
      </c>
      <c r="F97" s="243">
        <v>0</v>
      </c>
      <c r="G97" s="243">
        <v>0</v>
      </c>
      <c r="H97" s="242" t="s">
        <v>230</v>
      </c>
      <c r="I97" s="243">
        <v>0</v>
      </c>
      <c r="J97" s="243">
        <v>0</v>
      </c>
      <c r="K97" s="243">
        <v>0</v>
      </c>
      <c r="L97" s="249">
        <v>1</v>
      </c>
      <c r="M97" s="243">
        <v>0</v>
      </c>
      <c r="N97" s="243">
        <v>0</v>
      </c>
      <c r="O97" s="242" t="s">
        <v>216</v>
      </c>
      <c r="P97" s="243">
        <v>0</v>
      </c>
      <c r="Q97" s="243">
        <v>0</v>
      </c>
      <c r="R97" s="243">
        <v>0</v>
      </c>
      <c r="S97" s="249">
        <v>1</v>
      </c>
      <c r="T97" s="243">
        <v>0</v>
      </c>
      <c r="U97" s="243">
        <v>0</v>
      </c>
      <c r="V97" s="242" t="s">
        <v>230</v>
      </c>
      <c r="W97" s="243">
        <v>0</v>
      </c>
      <c r="X97" s="243">
        <v>0</v>
      </c>
      <c r="Y97" s="243">
        <v>0</v>
      </c>
      <c r="Z97" s="249">
        <v>1</v>
      </c>
      <c r="AA97" s="243">
        <v>0</v>
      </c>
      <c r="AB97" s="243">
        <v>0</v>
      </c>
      <c r="AC97" s="242" t="s">
        <v>291</v>
      </c>
      <c r="AD97" s="243">
        <v>0</v>
      </c>
      <c r="AE97" s="243">
        <v>0</v>
      </c>
      <c r="AF97" s="243">
        <v>0</v>
      </c>
      <c r="AG97" s="249">
        <v>1.0002091425113695</v>
      </c>
      <c r="AH97" s="243">
        <v>0</v>
      </c>
      <c r="AI97" s="243">
        <v>0</v>
      </c>
      <c r="AJ97" s="242" t="s">
        <v>888</v>
      </c>
      <c r="AK97" s="243">
        <v>0</v>
      </c>
      <c r="AL97" s="243">
        <v>0</v>
      </c>
      <c r="AM97" s="243">
        <v>0</v>
      </c>
      <c r="AN97" s="249">
        <v>1.0207836479011168</v>
      </c>
      <c r="AO97" s="243">
        <v>0</v>
      </c>
      <c r="AP97" s="243">
        <v>0</v>
      </c>
      <c r="AQ97" s="242" t="s">
        <v>230</v>
      </c>
      <c r="AR97" s="243">
        <v>0</v>
      </c>
      <c r="AS97" s="243">
        <v>0</v>
      </c>
      <c r="AT97" s="243">
        <v>0</v>
      </c>
      <c r="AU97" s="249">
        <v>1</v>
      </c>
      <c r="AV97" s="243">
        <v>0</v>
      </c>
      <c r="AW97" s="243">
        <v>0</v>
      </c>
      <c r="AX97" s="242" t="s">
        <v>230</v>
      </c>
      <c r="AY97" s="243">
        <v>0</v>
      </c>
      <c r="AZ97" s="243">
        <v>0</v>
      </c>
      <c r="BA97" s="243">
        <v>0</v>
      </c>
      <c r="BB97" s="249">
        <v>1</v>
      </c>
      <c r="BC97" s="243">
        <v>0</v>
      </c>
      <c r="BD97" s="243">
        <v>0</v>
      </c>
      <c r="BE97" s="242" t="s">
        <v>890</v>
      </c>
      <c r="BF97" s="243">
        <v>0</v>
      </c>
      <c r="BG97" s="243">
        <v>0</v>
      </c>
      <c r="BH97" s="243">
        <v>0</v>
      </c>
      <c r="BI97" s="249">
        <v>1.4045264974855767</v>
      </c>
      <c r="BJ97" s="243">
        <v>0</v>
      </c>
      <c r="BK97" s="243">
        <v>0</v>
      </c>
      <c r="BL97" s="242" t="s">
        <v>890</v>
      </c>
      <c r="BM97" s="243">
        <v>0</v>
      </c>
      <c r="BN97" s="243">
        <v>0</v>
      </c>
      <c r="BO97" s="243">
        <v>0</v>
      </c>
      <c r="BP97" s="249">
        <v>1.0320860714944013</v>
      </c>
      <c r="BQ97" s="243">
        <v>0</v>
      </c>
      <c r="BR97" s="243">
        <v>0</v>
      </c>
    </row>
    <row r="98" spans="1:70" x14ac:dyDescent="0.25">
      <c r="A98" s="242" t="s">
        <v>459</v>
      </c>
      <c r="B98" s="243">
        <v>0</v>
      </c>
      <c r="C98" s="243">
        <v>0</v>
      </c>
      <c r="D98" s="243">
        <v>0</v>
      </c>
      <c r="E98" s="249">
        <v>1</v>
      </c>
      <c r="F98" s="243">
        <v>0</v>
      </c>
      <c r="G98" s="243">
        <v>0</v>
      </c>
      <c r="H98" s="242" t="s">
        <v>459</v>
      </c>
      <c r="I98" s="243">
        <v>0</v>
      </c>
      <c r="J98" s="243">
        <v>0</v>
      </c>
      <c r="K98" s="243">
        <v>0</v>
      </c>
      <c r="L98" s="249">
        <v>1</v>
      </c>
      <c r="M98" s="243">
        <v>0</v>
      </c>
      <c r="N98" s="243">
        <v>0</v>
      </c>
      <c r="O98" s="242" t="s">
        <v>355</v>
      </c>
      <c r="P98" s="243">
        <v>0</v>
      </c>
      <c r="Q98" s="243">
        <v>0</v>
      </c>
      <c r="R98" s="243">
        <v>0</v>
      </c>
      <c r="S98" s="249">
        <v>1</v>
      </c>
      <c r="T98" s="243">
        <v>0</v>
      </c>
      <c r="U98" s="243">
        <v>0</v>
      </c>
      <c r="V98" s="242" t="s">
        <v>459</v>
      </c>
      <c r="W98" s="243">
        <v>0</v>
      </c>
      <c r="X98" s="243">
        <v>0</v>
      </c>
      <c r="Y98" s="243">
        <v>0</v>
      </c>
      <c r="Z98" s="249">
        <v>1</v>
      </c>
      <c r="AA98" s="243">
        <v>0</v>
      </c>
      <c r="AB98" s="243">
        <v>0</v>
      </c>
      <c r="AC98" s="242" t="s">
        <v>277</v>
      </c>
      <c r="AD98" s="243">
        <v>0</v>
      </c>
      <c r="AE98" s="243">
        <v>0</v>
      </c>
      <c r="AF98" s="243">
        <v>0</v>
      </c>
      <c r="AG98" s="249">
        <v>1.0002091425113695</v>
      </c>
      <c r="AH98" s="243">
        <v>0</v>
      </c>
      <c r="AI98" s="243">
        <v>0</v>
      </c>
      <c r="AJ98" s="242" t="s">
        <v>750</v>
      </c>
      <c r="AK98" s="243">
        <v>0</v>
      </c>
      <c r="AL98" s="243">
        <v>0</v>
      </c>
      <c r="AM98" s="243">
        <v>0</v>
      </c>
      <c r="AN98" s="249">
        <v>1.0207836479011168</v>
      </c>
      <c r="AO98" s="243">
        <v>0</v>
      </c>
      <c r="AP98" s="243">
        <v>0</v>
      </c>
      <c r="AQ98" s="242" t="s">
        <v>459</v>
      </c>
      <c r="AR98" s="243">
        <v>0</v>
      </c>
      <c r="AS98" s="243">
        <v>0</v>
      </c>
      <c r="AT98" s="243">
        <v>0</v>
      </c>
      <c r="AU98" s="249">
        <v>1</v>
      </c>
      <c r="AV98" s="243">
        <v>0</v>
      </c>
      <c r="AW98" s="243">
        <v>0</v>
      </c>
      <c r="AX98" s="242" t="s">
        <v>459</v>
      </c>
      <c r="AY98" s="243">
        <v>0</v>
      </c>
      <c r="AZ98" s="243">
        <v>0</v>
      </c>
      <c r="BA98" s="243">
        <v>0</v>
      </c>
      <c r="BB98" s="249">
        <v>1</v>
      </c>
      <c r="BC98" s="243">
        <v>0</v>
      </c>
      <c r="BD98" s="243">
        <v>0</v>
      </c>
      <c r="BE98" s="242" t="s">
        <v>288</v>
      </c>
      <c r="BF98" s="243">
        <v>0</v>
      </c>
      <c r="BG98" s="243">
        <v>0</v>
      </c>
      <c r="BH98" s="243">
        <v>0</v>
      </c>
      <c r="BI98" s="249">
        <v>1.4045264974855767</v>
      </c>
      <c r="BJ98" s="243">
        <v>0</v>
      </c>
      <c r="BK98" s="243">
        <v>0</v>
      </c>
      <c r="BL98" s="242" t="s">
        <v>288</v>
      </c>
      <c r="BM98" s="243">
        <v>0</v>
      </c>
      <c r="BN98" s="243">
        <v>0</v>
      </c>
      <c r="BO98" s="243">
        <v>0</v>
      </c>
      <c r="BP98" s="249">
        <v>1.0320860714944013</v>
      </c>
      <c r="BQ98" s="243">
        <v>0</v>
      </c>
      <c r="BR98" s="243">
        <v>0</v>
      </c>
    </row>
    <row r="99" spans="1:70" ht="25" x14ac:dyDescent="0.25">
      <c r="A99" s="242" t="s">
        <v>291</v>
      </c>
      <c r="B99" s="243">
        <v>0</v>
      </c>
      <c r="C99" s="243">
        <v>0</v>
      </c>
      <c r="D99" s="243">
        <v>0</v>
      </c>
      <c r="E99" s="249">
        <v>1</v>
      </c>
      <c r="F99" s="243">
        <v>0</v>
      </c>
      <c r="G99" s="243">
        <v>0</v>
      </c>
      <c r="H99" s="242" t="s">
        <v>291</v>
      </c>
      <c r="I99" s="243">
        <v>0</v>
      </c>
      <c r="J99" s="243">
        <v>0</v>
      </c>
      <c r="K99" s="243">
        <v>0</v>
      </c>
      <c r="L99" s="249">
        <v>1</v>
      </c>
      <c r="M99" s="243">
        <v>0</v>
      </c>
      <c r="N99" s="243">
        <v>0</v>
      </c>
      <c r="O99" s="242" t="s">
        <v>263</v>
      </c>
      <c r="P99" s="243">
        <v>0</v>
      </c>
      <c r="Q99" s="243">
        <v>0</v>
      </c>
      <c r="R99" s="243">
        <v>0</v>
      </c>
      <c r="S99" s="249">
        <v>1</v>
      </c>
      <c r="T99" s="243">
        <v>0</v>
      </c>
      <c r="U99" s="243">
        <v>0</v>
      </c>
      <c r="V99" s="242" t="s">
        <v>291</v>
      </c>
      <c r="W99" s="243">
        <v>0</v>
      </c>
      <c r="X99" s="243">
        <v>0</v>
      </c>
      <c r="Y99" s="243">
        <v>0</v>
      </c>
      <c r="Z99" s="249">
        <v>1</v>
      </c>
      <c r="AA99" s="243">
        <v>0</v>
      </c>
      <c r="AB99" s="243">
        <v>0</v>
      </c>
      <c r="AC99" s="242" t="s">
        <v>460</v>
      </c>
      <c r="AD99" s="243">
        <v>0</v>
      </c>
      <c r="AE99" s="243">
        <v>0</v>
      </c>
      <c r="AF99" s="243">
        <v>0</v>
      </c>
      <c r="AG99" s="249">
        <v>1.0002091425113695</v>
      </c>
      <c r="AH99" s="243">
        <v>0</v>
      </c>
      <c r="AI99" s="243">
        <v>0</v>
      </c>
      <c r="AJ99" s="242" t="s">
        <v>889</v>
      </c>
      <c r="AK99" s="243">
        <v>0</v>
      </c>
      <c r="AL99" s="243">
        <v>0</v>
      </c>
      <c r="AM99" s="243">
        <v>0</v>
      </c>
      <c r="AN99" s="249">
        <v>1.0207836479011168</v>
      </c>
      <c r="AO99" s="243">
        <v>0</v>
      </c>
      <c r="AP99" s="243">
        <v>0</v>
      </c>
      <c r="AQ99" s="242" t="s">
        <v>291</v>
      </c>
      <c r="AR99" s="243">
        <v>0</v>
      </c>
      <c r="AS99" s="243">
        <v>0</v>
      </c>
      <c r="AT99" s="243">
        <v>0</v>
      </c>
      <c r="AU99" s="249">
        <v>1</v>
      </c>
      <c r="AV99" s="243">
        <v>0</v>
      </c>
      <c r="AW99" s="243">
        <v>0</v>
      </c>
      <c r="AX99" s="242" t="s">
        <v>291</v>
      </c>
      <c r="AY99" s="243">
        <v>0</v>
      </c>
      <c r="AZ99" s="243">
        <v>0</v>
      </c>
      <c r="BA99" s="243">
        <v>0</v>
      </c>
      <c r="BB99" s="249">
        <v>1</v>
      </c>
      <c r="BC99" s="243">
        <v>0</v>
      </c>
      <c r="BD99" s="243">
        <v>0</v>
      </c>
      <c r="BE99" s="242" t="s">
        <v>364</v>
      </c>
      <c r="BF99" s="243">
        <v>0</v>
      </c>
      <c r="BG99" s="243">
        <v>0</v>
      </c>
      <c r="BH99" s="243">
        <v>0</v>
      </c>
      <c r="BI99" s="249">
        <v>1.4045264974855767</v>
      </c>
      <c r="BJ99" s="243">
        <v>0</v>
      </c>
      <c r="BK99" s="243">
        <v>0</v>
      </c>
      <c r="BL99" s="242" t="s">
        <v>364</v>
      </c>
      <c r="BM99" s="243">
        <v>0</v>
      </c>
      <c r="BN99" s="243">
        <v>0</v>
      </c>
      <c r="BO99" s="243">
        <v>0</v>
      </c>
      <c r="BP99" s="249">
        <v>1.0320860714944013</v>
      </c>
      <c r="BQ99" s="243">
        <v>0</v>
      </c>
      <c r="BR99" s="243">
        <v>0</v>
      </c>
    </row>
    <row r="100" spans="1:70" x14ac:dyDescent="0.25">
      <c r="A100" s="242" t="s">
        <v>277</v>
      </c>
      <c r="B100" s="243">
        <v>0</v>
      </c>
      <c r="C100" s="243">
        <v>0</v>
      </c>
      <c r="D100" s="243">
        <v>0</v>
      </c>
      <c r="E100" s="249">
        <v>1</v>
      </c>
      <c r="F100" s="243">
        <v>0</v>
      </c>
      <c r="G100" s="243">
        <v>0</v>
      </c>
      <c r="H100" s="242" t="s">
        <v>277</v>
      </c>
      <c r="I100" s="243">
        <v>0</v>
      </c>
      <c r="J100" s="243">
        <v>0</v>
      </c>
      <c r="K100" s="243">
        <v>0</v>
      </c>
      <c r="L100" s="249">
        <v>1</v>
      </c>
      <c r="M100" s="243">
        <v>0</v>
      </c>
      <c r="N100" s="243">
        <v>0</v>
      </c>
      <c r="O100" s="242" t="s">
        <v>337</v>
      </c>
      <c r="P100" s="243">
        <v>0</v>
      </c>
      <c r="Q100" s="243">
        <v>0</v>
      </c>
      <c r="R100" s="243">
        <v>0</v>
      </c>
      <c r="S100" s="249">
        <v>1</v>
      </c>
      <c r="T100" s="243">
        <v>0</v>
      </c>
      <c r="U100" s="243">
        <v>0</v>
      </c>
      <c r="V100" s="242" t="s">
        <v>277</v>
      </c>
      <c r="W100" s="243">
        <v>0</v>
      </c>
      <c r="X100" s="243">
        <v>0</v>
      </c>
      <c r="Y100" s="243">
        <v>0</v>
      </c>
      <c r="Z100" s="249">
        <v>1</v>
      </c>
      <c r="AA100" s="243">
        <v>0</v>
      </c>
      <c r="AB100" s="243">
        <v>0</v>
      </c>
      <c r="AC100" s="242" t="s">
        <v>888</v>
      </c>
      <c r="AD100" s="243">
        <v>0</v>
      </c>
      <c r="AE100" s="243">
        <v>0</v>
      </c>
      <c r="AF100" s="243">
        <v>0</v>
      </c>
      <c r="AG100" s="249">
        <v>1.0002091425113695</v>
      </c>
      <c r="AH100" s="243">
        <v>0</v>
      </c>
      <c r="AI100" s="243">
        <v>0</v>
      </c>
      <c r="AJ100" s="242" t="s">
        <v>890</v>
      </c>
      <c r="AK100" s="243">
        <v>0</v>
      </c>
      <c r="AL100" s="243">
        <v>0</v>
      </c>
      <c r="AM100" s="243">
        <v>0</v>
      </c>
      <c r="AN100" s="249">
        <v>1.0207836479011168</v>
      </c>
      <c r="AO100" s="243">
        <v>0</v>
      </c>
      <c r="AP100" s="243">
        <v>0</v>
      </c>
      <c r="AQ100" s="242" t="s">
        <v>277</v>
      </c>
      <c r="AR100" s="243">
        <v>0</v>
      </c>
      <c r="AS100" s="243">
        <v>0</v>
      </c>
      <c r="AT100" s="243">
        <v>0</v>
      </c>
      <c r="AU100" s="249">
        <v>1</v>
      </c>
      <c r="AV100" s="243">
        <v>0</v>
      </c>
      <c r="AW100" s="243">
        <v>0</v>
      </c>
      <c r="AX100" s="242" t="s">
        <v>277</v>
      </c>
      <c r="AY100" s="243">
        <v>0</v>
      </c>
      <c r="AZ100" s="243">
        <v>0</v>
      </c>
      <c r="BA100" s="243">
        <v>0</v>
      </c>
      <c r="BB100" s="249">
        <v>1</v>
      </c>
      <c r="BC100" s="243">
        <v>0</v>
      </c>
      <c r="BD100" s="243">
        <v>0</v>
      </c>
      <c r="BE100" s="242" t="s">
        <v>370</v>
      </c>
      <c r="BF100" s="243">
        <v>0</v>
      </c>
      <c r="BG100" s="243">
        <v>0</v>
      </c>
      <c r="BH100" s="243">
        <v>0</v>
      </c>
      <c r="BI100" s="249">
        <v>1.4045264974855767</v>
      </c>
      <c r="BJ100" s="243">
        <v>0</v>
      </c>
      <c r="BK100" s="243">
        <v>0</v>
      </c>
      <c r="BL100" s="242" t="s">
        <v>370</v>
      </c>
      <c r="BM100" s="243">
        <v>0</v>
      </c>
      <c r="BN100" s="243">
        <v>0</v>
      </c>
      <c r="BO100" s="243">
        <v>0</v>
      </c>
      <c r="BP100" s="249">
        <v>1.0320860714944013</v>
      </c>
      <c r="BQ100" s="243">
        <v>0</v>
      </c>
      <c r="BR100" s="243">
        <v>0</v>
      </c>
    </row>
    <row r="101" spans="1:70" x14ac:dyDescent="0.25">
      <c r="A101" s="242" t="s">
        <v>460</v>
      </c>
      <c r="B101" s="243">
        <v>0</v>
      </c>
      <c r="C101" s="243">
        <v>0</v>
      </c>
      <c r="D101" s="243">
        <v>0</v>
      </c>
      <c r="E101" s="249">
        <v>1</v>
      </c>
      <c r="F101" s="243">
        <v>0</v>
      </c>
      <c r="G101" s="243">
        <v>0</v>
      </c>
      <c r="H101" s="242" t="s">
        <v>460</v>
      </c>
      <c r="I101" s="243">
        <v>0</v>
      </c>
      <c r="J101" s="243">
        <v>0</v>
      </c>
      <c r="K101" s="243">
        <v>0</v>
      </c>
      <c r="L101" s="249">
        <v>1</v>
      </c>
      <c r="M101" s="243">
        <v>0</v>
      </c>
      <c r="N101" s="243">
        <v>0</v>
      </c>
      <c r="O101" s="242" t="s">
        <v>356</v>
      </c>
      <c r="P101" s="243">
        <v>0</v>
      </c>
      <c r="Q101" s="243">
        <v>0</v>
      </c>
      <c r="R101" s="243">
        <v>0</v>
      </c>
      <c r="S101" s="249">
        <v>1</v>
      </c>
      <c r="T101" s="243">
        <v>0</v>
      </c>
      <c r="U101" s="243">
        <v>0</v>
      </c>
      <c r="V101" s="242" t="s">
        <v>460</v>
      </c>
      <c r="W101" s="243">
        <v>0</v>
      </c>
      <c r="X101" s="243">
        <v>0</v>
      </c>
      <c r="Y101" s="243">
        <v>0</v>
      </c>
      <c r="Z101" s="249">
        <v>1</v>
      </c>
      <c r="AA101" s="243">
        <v>0</v>
      </c>
      <c r="AB101" s="243">
        <v>0</v>
      </c>
      <c r="AC101" s="242" t="s">
        <v>750</v>
      </c>
      <c r="AD101" s="243">
        <v>0</v>
      </c>
      <c r="AE101" s="243">
        <v>0</v>
      </c>
      <c r="AF101" s="243">
        <v>0</v>
      </c>
      <c r="AG101" s="249">
        <v>1.0002091425113695</v>
      </c>
      <c r="AH101" s="243">
        <v>0</v>
      </c>
      <c r="AI101" s="243">
        <v>0</v>
      </c>
      <c r="AJ101" s="242" t="s">
        <v>288</v>
      </c>
      <c r="AK101" s="243">
        <v>0</v>
      </c>
      <c r="AL101" s="243">
        <v>0</v>
      </c>
      <c r="AM101" s="243">
        <v>0</v>
      </c>
      <c r="AN101" s="249">
        <v>1.0207836479011168</v>
      </c>
      <c r="AO101" s="243">
        <v>0</v>
      </c>
      <c r="AP101" s="243">
        <v>0</v>
      </c>
      <c r="AQ101" s="242" t="s">
        <v>460</v>
      </c>
      <c r="AR101" s="243">
        <v>0</v>
      </c>
      <c r="AS101" s="243">
        <v>0</v>
      </c>
      <c r="AT101" s="243">
        <v>0</v>
      </c>
      <c r="AU101" s="249">
        <v>1</v>
      </c>
      <c r="AV101" s="243">
        <v>0</v>
      </c>
      <c r="AW101" s="243">
        <v>0</v>
      </c>
      <c r="AX101" s="242" t="s">
        <v>460</v>
      </c>
      <c r="AY101" s="243">
        <v>0</v>
      </c>
      <c r="AZ101" s="243">
        <v>0</v>
      </c>
      <c r="BA101" s="243">
        <v>0</v>
      </c>
      <c r="BB101" s="249">
        <v>1</v>
      </c>
      <c r="BC101" s="243">
        <v>0</v>
      </c>
      <c r="BD101" s="243">
        <v>0</v>
      </c>
      <c r="BE101" s="242" t="s">
        <v>891</v>
      </c>
      <c r="BF101" s="243">
        <v>0</v>
      </c>
      <c r="BG101" s="243">
        <v>0</v>
      </c>
      <c r="BH101" s="243">
        <v>0</v>
      </c>
      <c r="BI101" s="249">
        <v>1.4045264974855767</v>
      </c>
      <c r="BJ101" s="243">
        <v>0</v>
      </c>
      <c r="BK101" s="243">
        <v>0</v>
      </c>
      <c r="BL101" s="242" t="s">
        <v>891</v>
      </c>
      <c r="BM101" s="243">
        <v>0</v>
      </c>
      <c r="BN101" s="243">
        <v>0</v>
      </c>
      <c r="BO101" s="243">
        <v>0</v>
      </c>
      <c r="BP101" s="249">
        <v>1.0320860714944013</v>
      </c>
      <c r="BQ101" s="243">
        <v>0</v>
      </c>
      <c r="BR101" s="243">
        <v>0</v>
      </c>
    </row>
    <row r="102" spans="1:70" ht="25" x14ac:dyDescent="0.25">
      <c r="A102" s="242" t="s">
        <v>888</v>
      </c>
      <c r="B102" s="243">
        <v>0</v>
      </c>
      <c r="C102" s="243">
        <v>0</v>
      </c>
      <c r="D102" s="243">
        <v>0</v>
      </c>
      <c r="E102" s="249">
        <v>1</v>
      </c>
      <c r="F102" s="243">
        <v>0</v>
      </c>
      <c r="G102" s="243">
        <v>0</v>
      </c>
      <c r="H102" s="242" t="s">
        <v>888</v>
      </c>
      <c r="I102" s="243">
        <v>0</v>
      </c>
      <c r="J102" s="243">
        <v>0</v>
      </c>
      <c r="K102" s="243">
        <v>0</v>
      </c>
      <c r="L102" s="249">
        <v>1</v>
      </c>
      <c r="M102" s="243">
        <v>0</v>
      </c>
      <c r="N102" s="243">
        <v>0</v>
      </c>
      <c r="O102" s="242" t="s">
        <v>314</v>
      </c>
      <c r="P102" s="243">
        <v>0</v>
      </c>
      <c r="Q102" s="243">
        <v>0</v>
      </c>
      <c r="R102" s="243">
        <v>0</v>
      </c>
      <c r="S102" s="249">
        <v>1</v>
      </c>
      <c r="T102" s="243">
        <v>0</v>
      </c>
      <c r="U102" s="243">
        <v>0</v>
      </c>
      <c r="V102" s="242" t="s">
        <v>888</v>
      </c>
      <c r="W102" s="243">
        <v>0</v>
      </c>
      <c r="X102" s="243">
        <v>0</v>
      </c>
      <c r="Y102" s="243">
        <v>0</v>
      </c>
      <c r="Z102" s="249">
        <v>1</v>
      </c>
      <c r="AA102" s="243">
        <v>0</v>
      </c>
      <c r="AB102" s="243">
        <v>0</v>
      </c>
      <c r="AC102" s="242" t="s">
        <v>889</v>
      </c>
      <c r="AD102" s="243">
        <v>0</v>
      </c>
      <c r="AE102" s="243">
        <v>0</v>
      </c>
      <c r="AF102" s="243">
        <v>0</v>
      </c>
      <c r="AG102" s="249">
        <v>1.0002091425113695</v>
      </c>
      <c r="AH102" s="243">
        <v>0</v>
      </c>
      <c r="AI102" s="243">
        <v>0</v>
      </c>
      <c r="AJ102" s="242" t="s">
        <v>364</v>
      </c>
      <c r="AK102" s="243">
        <v>0</v>
      </c>
      <c r="AL102" s="243">
        <v>0</v>
      </c>
      <c r="AM102" s="243">
        <v>0</v>
      </c>
      <c r="AN102" s="249">
        <v>1.0207836479011168</v>
      </c>
      <c r="AO102" s="243">
        <v>0</v>
      </c>
      <c r="AP102" s="243">
        <v>0</v>
      </c>
      <c r="AQ102" s="242" t="s">
        <v>888</v>
      </c>
      <c r="AR102" s="243">
        <v>0</v>
      </c>
      <c r="AS102" s="243">
        <v>0</v>
      </c>
      <c r="AT102" s="243">
        <v>0</v>
      </c>
      <c r="AU102" s="249">
        <v>1</v>
      </c>
      <c r="AV102" s="243">
        <v>0</v>
      </c>
      <c r="AW102" s="243">
        <v>0</v>
      </c>
      <c r="AX102" s="242" t="s">
        <v>888</v>
      </c>
      <c r="AY102" s="243">
        <v>0</v>
      </c>
      <c r="AZ102" s="243">
        <v>0</v>
      </c>
      <c r="BA102" s="243">
        <v>0</v>
      </c>
      <c r="BB102" s="249">
        <v>1</v>
      </c>
      <c r="BC102" s="243">
        <v>0</v>
      </c>
      <c r="BD102" s="243">
        <v>0</v>
      </c>
      <c r="BE102" s="242" t="s">
        <v>892</v>
      </c>
      <c r="BF102" s="243">
        <v>0</v>
      </c>
      <c r="BG102" s="243">
        <v>0</v>
      </c>
      <c r="BH102" s="243">
        <v>0</v>
      </c>
      <c r="BI102" s="249">
        <v>1.4045264974855767</v>
      </c>
      <c r="BJ102" s="243">
        <v>0</v>
      </c>
      <c r="BK102" s="243">
        <v>0</v>
      </c>
      <c r="BL102" s="242" t="s">
        <v>892</v>
      </c>
      <c r="BM102" s="243">
        <v>0</v>
      </c>
      <c r="BN102" s="243">
        <v>0</v>
      </c>
      <c r="BO102" s="243">
        <v>0</v>
      </c>
      <c r="BP102" s="249">
        <v>1.0320860714944013</v>
      </c>
      <c r="BQ102" s="243">
        <v>0</v>
      </c>
      <c r="BR102" s="243">
        <v>0</v>
      </c>
    </row>
    <row r="103" spans="1:70" x14ac:dyDescent="0.25">
      <c r="A103" s="242" t="s">
        <v>750</v>
      </c>
      <c r="B103" s="243">
        <v>0</v>
      </c>
      <c r="C103" s="243">
        <v>0</v>
      </c>
      <c r="D103" s="243">
        <v>0</v>
      </c>
      <c r="E103" s="249">
        <v>1</v>
      </c>
      <c r="F103" s="243">
        <v>0</v>
      </c>
      <c r="G103" s="243">
        <v>0</v>
      </c>
      <c r="H103" s="242" t="s">
        <v>750</v>
      </c>
      <c r="I103" s="243">
        <v>0</v>
      </c>
      <c r="J103" s="243">
        <v>0</v>
      </c>
      <c r="K103" s="243">
        <v>0</v>
      </c>
      <c r="L103" s="249">
        <v>1</v>
      </c>
      <c r="M103" s="243">
        <v>0</v>
      </c>
      <c r="N103" s="243">
        <v>0</v>
      </c>
      <c r="O103" s="242" t="s">
        <v>886</v>
      </c>
      <c r="P103" s="243">
        <v>0</v>
      </c>
      <c r="Q103" s="243">
        <v>0</v>
      </c>
      <c r="R103" s="243">
        <v>0</v>
      </c>
      <c r="S103" s="249">
        <v>1</v>
      </c>
      <c r="T103" s="243">
        <v>0</v>
      </c>
      <c r="U103" s="243">
        <v>0</v>
      </c>
      <c r="V103" s="242" t="s">
        <v>750</v>
      </c>
      <c r="W103" s="243">
        <v>0</v>
      </c>
      <c r="X103" s="243">
        <v>0</v>
      </c>
      <c r="Y103" s="243">
        <v>0</v>
      </c>
      <c r="Z103" s="249">
        <v>1</v>
      </c>
      <c r="AA103" s="243">
        <v>0</v>
      </c>
      <c r="AB103" s="243">
        <v>0</v>
      </c>
      <c r="AC103" s="242" t="s">
        <v>890</v>
      </c>
      <c r="AD103" s="243">
        <v>0</v>
      </c>
      <c r="AE103" s="243">
        <v>0</v>
      </c>
      <c r="AF103" s="243">
        <v>0</v>
      </c>
      <c r="AG103" s="249">
        <v>1.0002091425113695</v>
      </c>
      <c r="AH103" s="243">
        <v>0</v>
      </c>
      <c r="AI103" s="243">
        <v>0</v>
      </c>
      <c r="AJ103" s="242" t="s">
        <v>370</v>
      </c>
      <c r="AK103" s="243">
        <v>0</v>
      </c>
      <c r="AL103" s="243">
        <v>0</v>
      </c>
      <c r="AM103" s="243">
        <v>0</v>
      </c>
      <c r="AN103" s="249">
        <v>1.0207836479011168</v>
      </c>
      <c r="AO103" s="243">
        <v>0</v>
      </c>
      <c r="AP103" s="243">
        <v>0</v>
      </c>
      <c r="AQ103" s="242" t="s">
        <v>750</v>
      </c>
      <c r="AR103" s="243">
        <v>0</v>
      </c>
      <c r="AS103" s="243">
        <v>0</v>
      </c>
      <c r="AT103" s="243">
        <v>0</v>
      </c>
      <c r="AU103" s="249">
        <v>1</v>
      </c>
      <c r="AV103" s="243">
        <v>0</v>
      </c>
      <c r="AW103" s="243">
        <v>0</v>
      </c>
      <c r="AX103" s="242" t="s">
        <v>750</v>
      </c>
      <c r="AY103" s="243">
        <v>0</v>
      </c>
      <c r="AZ103" s="243">
        <v>0</v>
      </c>
      <c r="BA103" s="243">
        <v>0</v>
      </c>
      <c r="BB103" s="249">
        <v>1</v>
      </c>
      <c r="BC103" s="243">
        <v>0</v>
      </c>
      <c r="BD103" s="243">
        <v>0</v>
      </c>
      <c r="BE103" s="242" t="s">
        <v>622</v>
      </c>
      <c r="BF103" s="243">
        <v>0</v>
      </c>
      <c r="BG103" s="243">
        <v>0</v>
      </c>
      <c r="BH103" s="243">
        <v>0</v>
      </c>
      <c r="BI103" s="249">
        <v>1.4045264974855767</v>
      </c>
      <c r="BJ103" s="243">
        <v>0</v>
      </c>
      <c r="BK103" s="243">
        <v>0</v>
      </c>
      <c r="BL103" s="242" t="s">
        <v>622</v>
      </c>
      <c r="BM103" s="243">
        <v>0</v>
      </c>
      <c r="BN103" s="243">
        <v>0</v>
      </c>
      <c r="BO103" s="243">
        <v>0</v>
      </c>
      <c r="BP103" s="249">
        <v>1.0320860714944013</v>
      </c>
      <c r="BQ103" s="243">
        <v>0</v>
      </c>
      <c r="BR103" s="243">
        <v>0</v>
      </c>
    </row>
    <row r="104" spans="1:70" x14ac:dyDescent="0.25">
      <c r="A104" s="242" t="s">
        <v>889</v>
      </c>
      <c r="B104" s="243">
        <v>0</v>
      </c>
      <c r="C104" s="243">
        <v>0</v>
      </c>
      <c r="D104" s="243">
        <v>0</v>
      </c>
      <c r="E104" s="249">
        <v>1</v>
      </c>
      <c r="F104" s="243">
        <v>0</v>
      </c>
      <c r="G104" s="243">
        <v>0</v>
      </c>
      <c r="H104" s="242" t="s">
        <v>889</v>
      </c>
      <c r="I104" s="243">
        <v>0</v>
      </c>
      <c r="J104" s="243">
        <v>0</v>
      </c>
      <c r="K104" s="243">
        <v>0</v>
      </c>
      <c r="L104" s="249">
        <v>1</v>
      </c>
      <c r="M104" s="243">
        <v>0</v>
      </c>
      <c r="N104" s="243">
        <v>0</v>
      </c>
      <c r="O104" s="242" t="s">
        <v>887</v>
      </c>
      <c r="P104" s="243">
        <v>0</v>
      </c>
      <c r="Q104" s="243">
        <v>0</v>
      </c>
      <c r="R104" s="243">
        <v>0</v>
      </c>
      <c r="S104" s="249">
        <v>1</v>
      </c>
      <c r="T104" s="243">
        <v>0</v>
      </c>
      <c r="U104" s="243">
        <v>0</v>
      </c>
      <c r="V104" s="242" t="s">
        <v>889</v>
      </c>
      <c r="W104" s="243">
        <v>0</v>
      </c>
      <c r="X104" s="243">
        <v>0</v>
      </c>
      <c r="Y104" s="243">
        <v>0</v>
      </c>
      <c r="Z104" s="249">
        <v>1</v>
      </c>
      <c r="AA104" s="243">
        <v>0</v>
      </c>
      <c r="AB104" s="243">
        <v>0</v>
      </c>
      <c r="AC104" s="242" t="s">
        <v>229</v>
      </c>
      <c r="AD104" s="243">
        <v>0</v>
      </c>
      <c r="AE104" s="243">
        <v>0</v>
      </c>
      <c r="AF104" s="243">
        <v>0</v>
      </c>
      <c r="AG104" s="249">
        <v>1.0002091425113695</v>
      </c>
      <c r="AH104" s="243">
        <v>0</v>
      </c>
      <c r="AI104" s="243">
        <v>0</v>
      </c>
      <c r="AJ104" s="242" t="s">
        <v>891</v>
      </c>
      <c r="AK104" s="243">
        <v>0</v>
      </c>
      <c r="AL104" s="243">
        <v>0</v>
      </c>
      <c r="AM104" s="243">
        <v>0</v>
      </c>
      <c r="AN104" s="249">
        <v>1.0207836479011168</v>
      </c>
      <c r="AO104" s="243">
        <v>0</v>
      </c>
      <c r="AP104" s="243">
        <v>0</v>
      </c>
      <c r="AQ104" s="242" t="s">
        <v>889</v>
      </c>
      <c r="AR104" s="243">
        <v>0</v>
      </c>
      <c r="AS104" s="243">
        <v>0</v>
      </c>
      <c r="AT104" s="243">
        <v>0</v>
      </c>
      <c r="AU104" s="249">
        <v>1</v>
      </c>
      <c r="AV104" s="243">
        <v>0</v>
      </c>
      <c r="AW104" s="243">
        <v>0</v>
      </c>
      <c r="AX104" s="242" t="s">
        <v>889</v>
      </c>
      <c r="AY104" s="243">
        <v>0</v>
      </c>
      <c r="AZ104" s="243">
        <v>0</v>
      </c>
      <c r="BA104" s="243">
        <v>0</v>
      </c>
      <c r="BB104" s="249">
        <v>1</v>
      </c>
      <c r="BC104" s="243">
        <v>0</v>
      </c>
      <c r="BD104" s="243">
        <v>0</v>
      </c>
      <c r="BE104" s="242" t="s">
        <v>883</v>
      </c>
      <c r="BF104" s="243">
        <v>0</v>
      </c>
      <c r="BG104" s="243">
        <v>0</v>
      </c>
      <c r="BH104" s="243">
        <v>0</v>
      </c>
      <c r="BI104" s="249">
        <v>1.4045264974855767</v>
      </c>
      <c r="BJ104" s="243">
        <v>0</v>
      </c>
      <c r="BK104" s="243">
        <v>0</v>
      </c>
      <c r="BL104" s="242" t="s">
        <v>883</v>
      </c>
      <c r="BM104" s="243">
        <v>0</v>
      </c>
      <c r="BN104" s="243">
        <v>0</v>
      </c>
      <c r="BO104" s="243">
        <v>0</v>
      </c>
      <c r="BP104" s="249">
        <v>1.0320860714944013</v>
      </c>
      <c r="BQ104" s="243">
        <v>0</v>
      </c>
      <c r="BR104" s="243">
        <v>0</v>
      </c>
    </row>
    <row r="105" spans="1:70" x14ac:dyDescent="0.25">
      <c r="A105" s="242" t="s">
        <v>890</v>
      </c>
      <c r="B105" s="243">
        <v>0</v>
      </c>
      <c r="C105" s="243">
        <v>0</v>
      </c>
      <c r="D105" s="243">
        <v>0</v>
      </c>
      <c r="E105" s="249">
        <v>1</v>
      </c>
      <c r="F105" s="243">
        <v>0</v>
      </c>
      <c r="G105" s="243">
        <v>0</v>
      </c>
      <c r="H105" s="242" t="s">
        <v>890</v>
      </c>
      <c r="I105" s="243">
        <v>0</v>
      </c>
      <c r="J105" s="243">
        <v>0</v>
      </c>
      <c r="K105" s="243">
        <v>0</v>
      </c>
      <c r="L105" s="249">
        <v>1</v>
      </c>
      <c r="M105" s="243">
        <v>0</v>
      </c>
      <c r="N105" s="243">
        <v>0</v>
      </c>
      <c r="O105" s="242" t="s">
        <v>250</v>
      </c>
      <c r="P105" s="243">
        <v>0</v>
      </c>
      <c r="Q105" s="243">
        <v>0</v>
      </c>
      <c r="R105" s="243">
        <v>0</v>
      </c>
      <c r="S105" s="249">
        <v>1</v>
      </c>
      <c r="T105" s="243">
        <v>0</v>
      </c>
      <c r="U105" s="243">
        <v>0</v>
      </c>
      <c r="V105" s="242" t="s">
        <v>890</v>
      </c>
      <c r="W105" s="243">
        <v>0</v>
      </c>
      <c r="X105" s="243">
        <v>0</v>
      </c>
      <c r="Y105" s="243">
        <v>0</v>
      </c>
      <c r="Z105" s="249">
        <v>1</v>
      </c>
      <c r="AA105" s="243">
        <v>0</v>
      </c>
      <c r="AB105" s="243">
        <v>0</v>
      </c>
      <c r="AC105" s="242" t="s">
        <v>238</v>
      </c>
      <c r="AD105" s="243">
        <v>0</v>
      </c>
      <c r="AE105" s="243">
        <v>0</v>
      </c>
      <c r="AF105" s="243">
        <v>0</v>
      </c>
      <c r="AG105" s="249">
        <v>1.0002091425113695</v>
      </c>
      <c r="AH105" s="243">
        <v>0</v>
      </c>
      <c r="AI105" s="243">
        <v>0</v>
      </c>
      <c r="AJ105" s="242" t="s">
        <v>892</v>
      </c>
      <c r="AK105" s="243">
        <v>0</v>
      </c>
      <c r="AL105" s="243">
        <v>0</v>
      </c>
      <c r="AM105" s="243">
        <v>0</v>
      </c>
      <c r="AN105" s="249">
        <v>1.0207836479011168</v>
      </c>
      <c r="AO105" s="243">
        <v>0</v>
      </c>
      <c r="AP105" s="243">
        <v>0</v>
      </c>
      <c r="AQ105" s="242" t="s">
        <v>890</v>
      </c>
      <c r="AR105" s="243">
        <v>0</v>
      </c>
      <c r="AS105" s="243">
        <v>0</v>
      </c>
      <c r="AT105" s="243">
        <v>0</v>
      </c>
      <c r="AU105" s="249">
        <v>1</v>
      </c>
      <c r="AV105" s="243">
        <v>0</v>
      </c>
      <c r="AW105" s="243">
        <v>0</v>
      </c>
      <c r="AX105" s="242" t="s">
        <v>890</v>
      </c>
      <c r="AY105" s="243">
        <v>0</v>
      </c>
      <c r="AZ105" s="243">
        <v>0</v>
      </c>
      <c r="BA105" s="243">
        <v>0</v>
      </c>
      <c r="BB105" s="249">
        <v>1</v>
      </c>
      <c r="BC105" s="243">
        <v>0</v>
      </c>
      <c r="BD105" s="243">
        <v>0</v>
      </c>
      <c r="BE105" s="242" t="s">
        <v>273</v>
      </c>
      <c r="BF105" s="243">
        <v>0</v>
      </c>
      <c r="BG105" s="243">
        <v>0</v>
      </c>
      <c r="BH105" s="243">
        <v>0</v>
      </c>
      <c r="BI105" s="249">
        <v>1.4045264974855767</v>
      </c>
      <c r="BJ105" s="243">
        <v>0</v>
      </c>
      <c r="BK105" s="243">
        <v>0</v>
      </c>
      <c r="BL105" s="242" t="s">
        <v>273</v>
      </c>
      <c r="BM105" s="243">
        <v>0</v>
      </c>
      <c r="BN105" s="243">
        <v>0</v>
      </c>
      <c r="BO105" s="243">
        <v>0</v>
      </c>
      <c r="BP105" s="249">
        <v>1.0320860714944013</v>
      </c>
      <c r="BQ105" s="243">
        <v>0</v>
      </c>
      <c r="BR105" s="243">
        <v>0</v>
      </c>
    </row>
    <row r="106" spans="1:70" x14ac:dyDescent="0.25">
      <c r="A106" s="242" t="s">
        <v>229</v>
      </c>
      <c r="B106" s="243">
        <v>0</v>
      </c>
      <c r="C106" s="243">
        <v>0</v>
      </c>
      <c r="D106" s="243">
        <v>0</v>
      </c>
      <c r="E106" s="249">
        <v>1</v>
      </c>
      <c r="F106" s="243">
        <v>0</v>
      </c>
      <c r="G106" s="243">
        <v>0</v>
      </c>
      <c r="H106" s="242" t="s">
        <v>229</v>
      </c>
      <c r="I106" s="243">
        <v>0</v>
      </c>
      <c r="J106" s="243">
        <v>0</v>
      </c>
      <c r="K106" s="243">
        <v>0</v>
      </c>
      <c r="L106" s="249">
        <v>1</v>
      </c>
      <c r="M106" s="243">
        <v>0</v>
      </c>
      <c r="N106" s="243">
        <v>0</v>
      </c>
      <c r="O106" s="242" t="s">
        <v>230</v>
      </c>
      <c r="P106" s="243">
        <v>0</v>
      </c>
      <c r="Q106" s="243">
        <v>0</v>
      </c>
      <c r="R106" s="243">
        <v>0</v>
      </c>
      <c r="S106" s="249">
        <v>1</v>
      </c>
      <c r="T106" s="243">
        <v>0</v>
      </c>
      <c r="U106" s="243">
        <v>0</v>
      </c>
      <c r="V106" s="242" t="s">
        <v>229</v>
      </c>
      <c r="W106" s="243">
        <v>0</v>
      </c>
      <c r="X106" s="243">
        <v>0</v>
      </c>
      <c r="Y106" s="243">
        <v>0</v>
      </c>
      <c r="Z106" s="249">
        <v>1</v>
      </c>
      <c r="AA106" s="243">
        <v>0</v>
      </c>
      <c r="AB106" s="243">
        <v>0</v>
      </c>
      <c r="AC106" s="242" t="s">
        <v>243</v>
      </c>
      <c r="AD106" s="243">
        <v>0</v>
      </c>
      <c r="AE106" s="243">
        <v>0</v>
      </c>
      <c r="AF106" s="243">
        <v>0</v>
      </c>
      <c r="AG106" s="249">
        <v>1.0002091425113695</v>
      </c>
      <c r="AH106" s="243">
        <v>0</v>
      </c>
      <c r="AI106" s="243">
        <v>0</v>
      </c>
      <c r="AJ106" s="242" t="s">
        <v>622</v>
      </c>
      <c r="AK106" s="243">
        <v>0</v>
      </c>
      <c r="AL106" s="243">
        <v>0</v>
      </c>
      <c r="AM106" s="243">
        <v>0</v>
      </c>
      <c r="AN106" s="249">
        <v>1.0207836479011168</v>
      </c>
      <c r="AO106" s="243">
        <v>0</v>
      </c>
      <c r="AP106" s="243">
        <v>0</v>
      </c>
      <c r="AQ106" s="242" t="s">
        <v>229</v>
      </c>
      <c r="AR106" s="243">
        <v>0</v>
      </c>
      <c r="AS106" s="243">
        <v>0</v>
      </c>
      <c r="AT106" s="243">
        <v>0</v>
      </c>
      <c r="AU106" s="249">
        <v>1</v>
      </c>
      <c r="AV106" s="243">
        <v>0</v>
      </c>
      <c r="AW106" s="243">
        <v>0</v>
      </c>
      <c r="AX106" s="242" t="s">
        <v>229</v>
      </c>
      <c r="AY106" s="243">
        <v>0</v>
      </c>
      <c r="AZ106" s="243">
        <v>0</v>
      </c>
      <c r="BA106" s="243">
        <v>0</v>
      </c>
      <c r="BB106" s="249">
        <v>1</v>
      </c>
      <c r="BC106" s="243">
        <v>0</v>
      </c>
      <c r="BD106" s="243">
        <v>0</v>
      </c>
      <c r="BE106" s="242" t="s">
        <v>871</v>
      </c>
      <c r="BF106" s="243">
        <v>0</v>
      </c>
      <c r="BG106" s="243">
        <v>0</v>
      </c>
      <c r="BH106" s="243">
        <v>0</v>
      </c>
      <c r="BI106" s="249">
        <v>1.4045264974855767</v>
      </c>
      <c r="BJ106" s="243">
        <v>0</v>
      </c>
      <c r="BK106" s="243">
        <v>0</v>
      </c>
      <c r="BL106" s="242" t="s">
        <v>871</v>
      </c>
      <c r="BM106" s="243">
        <v>0</v>
      </c>
      <c r="BN106" s="243">
        <v>0</v>
      </c>
      <c r="BO106" s="243">
        <v>0</v>
      </c>
      <c r="BP106" s="249">
        <v>1.0320860714944013</v>
      </c>
      <c r="BQ106" s="243">
        <v>0</v>
      </c>
      <c r="BR106" s="243">
        <v>0</v>
      </c>
    </row>
    <row r="107" spans="1:70" x14ac:dyDescent="0.25">
      <c r="A107" s="242" t="s">
        <v>238</v>
      </c>
      <c r="B107" s="243">
        <v>0</v>
      </c>
      <c r="C107" s="243">
        <v>0</v>
      </c>
      <c r="D107" s="243">
        <v>0</v>
      </c>
      <c r="E107" s="249">
        <v>1</v>
      </c>
      <c r="F107" s="243">
        <v>0</v>
      </c>
      <c r="G107" s="243">
        <v>0</v>
      </c>
      <c r="H107" s="242" t="s">
        <v>238</v>
      </c>
      <c r="I107" s="243">
        <v>0</v>
      </c>
      <c r="J107" s="243">
        <v>0</v>
      </c>
      <c r="K107" s="243">
        <v>0</v>
      </c>
      <c r="L107" s="249">
        <v>1</v>
      </c>
      <c r="M107" s="243">
        <v>0</v>
      </c>
      <c r="N107" s="243">
        <v>0</v>
      </c>
      <c r="O107" s="242" t="s">
        <v>459</v>
      </c>
      <c r="P107" s="243">
        <v>0</v>
      </c>
      <c r="Q107" s="243">
        <v>0</v>
      </c>
      <c r="R107" s="243">
        <v>0</v>
      </c>
      <c r="S107" s="249">
        <v>1</v>
      </c>
      <c r="T107" s="243">
        <v>0</v>
      </c>
      <c r="U107" s="243">
        <v>0</v>
      </c>
      <c r="V107" s="242" t="s">
        <v>238</v>
      </c>
      <c r="W107" s="243">
        <v>0</v>
      </c>
      <c r="X107" s="243">
        <v>0</v>
      </c>
      <c r="Y107" s="243">
        <v>0</v>
      </c>
      <c r="Z107" s="249">
        <v>1</v>
      </c>
      <c r="AA107" s="243">
        <v>0</v>
      </c>
      <c r="AB107" s="243">
        <v>0</v>
      </c>
      <c r="AC107" s="242" t="s">
        <v>288</v>
      </c>
      <c r="AD107" s="243">
        <v>0</v>
      </c>
      <c r="AE107" s="243">
        <v>0</v>
      </c>
      <c r="AF107" s="243">
        <v>0</v>
      </c>
      <c r="AG107" s="249">
        <v>1.0002091425113695</v>
      </c>
      <c r="AH107" s="243">
        <v>0</v>
      </c>
      <c r="AI107" s="243">
        <v>0</v>
      </c>
      <c r="AJ107" s="242" t="s">
        <v>883</v>
      </c>
      <c r="AK107" s="243">
        <v>0</v>
      </c>
      <c r="AL107" s="243">
        <v>0</v>
      </c>
      <c r="AM107" s="243">
        <v>0</v>
      </c>
      <c r="AN107" s="249">
        <v>1.0207836479011168</v>
      </c>
      <c r="AO107" s="243">
        <v>0</v>
      </c>
      <c r="AP107" s="243">
        <v>0</v>
      </c>
      <c r="AQ107" s="242" t="s">
        <v>238</v>
      </c>
      <c r="AR107" s="243">
        <v>0</v>
      </c>
      <c r="AS107" s="243">
        <v>0</v>
      </c>
      <c r="AT107" s="243">
        <v>0</v>
      </c>
      <c r="AU107" s="249">
        <v>1</v>
      </c>
      <c r="AV107" s="243">
        <v>0</v>
      </c>
      <c r="AW107" s="243">
        <v>0</v>
      </c>
      <c r="AX107" s="242" t="s">
        <v>238</v>
      </c>
      <c r="AY107" s="243">
        <v>0</v>
      </c>
      <c r="AZ107" s="243">
        <v>0</v>
      </c>
      <c r="BA107" s="243">
        <v>0</v>
      </c>
      <c r="BB107" s="249">
        <v>1</v>
      </c>
      <c r="BC107" s="243">
        <v>0</v>
      </c>
      <c r="BD107" s="243">
        <v>0</v>
      </c>
      <c r="BE107" s="242" t="s">
        <v>627</v>
      </c>
      <c r="BF107" s="243">
        <v>0</v>
      </c>
      <c r="BG107" s="243">
        <v>0</v>
      </c>
      <c r="BH107" s="243">
        <v>0</v>
      </c>
      <c r="BI107" s="249">
        <v>1.4045264974855767</v>
      </c>
      <c r="BJ107" s="243">
        <v>0</v>
      </c>
      <c r="BK107" s="243">
        <v>0</v>
      </c>
      <c r="BL107" s="242" t="s">
        <v>627</v>
      </c>
      <c r="BM107" s="243">
        <v>0</v>
      </c>
      <c r="BN107" s="243">
        <v>0</v>
      </c>
      <c r="BO107" s="243">
        <v>0</v>
      </c>
      <c r="BP107" s="249">
        <v>1.0320860714944013</v>
      </c>
      <c r="BQ107" s="243">
        <v>0</v>
      </c>
      <c r="BR107" s="243">
        <v>0</v>
      </c>
    </row>
    <row r="108" spans="1:70" ht="25" x14ac:dyDescent="0.25">
      <c r="A108" s="242" t="s">
        <v>243</v>
      </c>
      <c r="B108" s="243">
        <v>0</v>
      </c>
      <c r="C108" s="243">
        <v>0</v>
      </c>
      <c r="D108" s="243">
        <v>0</v>
      </c>
      <c r="E108" s="249">
        <v>1</v>
      </c>
      <c r="F108" s="243">
        <v>0</v>
      </c>
      <c r="G108" s="243">
        <v>0</v>
      </c>
      <c r="H108" s="242" t="s">
        <v>243</v>
      </c>
      <c r="I108" s="243">
        <v>0</v>
      </c>
      <c r="J108" s="243">
        <v>0</v>
      </c>
      <c r="K108" s="243">
        <v>0</v>
      </c>
      <c r="L108" s="249">
        <v>1</v>
      </c>
      <c r="M108" s="243">
        <v>0</v>
      </c>
      <c r="N108" s="243">
        <v>0</v>
      </c>
      <c r="O108" s="242" t="s">
        <v>460</v>
      </c>
      <c r="P108" s="243">
        <v>0</v>
      </c>
      <c r="Q108" s="243">
        <v>0</v>
      </c>
      <c r="R108" s="243">
        <v>0</v>
      </c>
      <c r="S108" s="249">
        <v>1</v>
      </c>
      <c r="T108" s="243">
        <v>0</v>
      </c>
      <c r="U108" s="243">
        <v>0</v>
      </c>
      <c r="V108" s="242" t="s">
        <v>243</v>
      </c>
      <c r="W108" s="243">
        <v>0</v>
      </c>
      <c r="X108" s="243">
        <v>0</v>
      </c>
      <c r="Y108" s="243">
        <v>0</v>
      </c>
      <c r="Z108" s="249">
        <v>1</v>
      </c>
      <c r="AA108" s="243">
        <v>0</v>
      </c>
      <c r="AB108" s="243">
        <v>0</v>
      </c>
      <c r="AC108" s="242" t="s">
        <v>364</v>
      </c>
      <c r="AD108" s="243">
        <v>0</v>
      </c>
      <c r="AE108" s="243">
        <v>0</v>
      </c>
      <c r="AF108" s="243">
        <v>0</v>
      </c>
      <c r="AG108" s="249">
        <v>1.0002091425113695</v>
      </c>
      <c r="AH108" s="243">
        <v>0</v>
      </c>
      <c r="AI108" s="243">
        <v>0</v>
      </c>
      <c r="AJ108" s="242" t="s">
        <v>273</v>
      </c>
      <c r="AK108" s="243">
        <v>0</v>
      </c>
      <c r="AL108" s="243">
        <v>0</v>
      </c>
      <c r="AM108" s="243">
        <v>0</v>
      </c>
      <c r="AN108" s="249">
        <v>1.0207836479011168</v>
      </c>
      <c r="AO108" s="243">
        <v>0</v>
      </c>
      <c r="AP108" s="243">
        <v>0</v>
      </c>
      <c r="AQ108" s="242" t="s">
        <v>243</v>
      </c>
      <c r="AR108" s="243">
        <v>0</v>
      </c>
      <c r="AS108" s="243">
        <v>0</v>
      </c>
      <c r="AT108" s="243">
        <v>0</v>
      </c>
      <c r="AU108" s="249">
        <v>1</v>
      </c>
      <c r="AV108" s="243">
        <v>0</v>
      </c>
      <c r="AW108" s="243">
        <v>0</v>
      </c>
      <c r="AX108" s="242" t="s">
        <v>243</v>
      </c>
      <c r="AY108" s="243">
        <v>0</v>
      </c>
      <c r="AZ108" s="243">
        <v>0</v>
      </c>
      <c r="BA108" s="243">
        <v>0</v>
      </c>
      <c r="BB108" s="249">
        <v>1</v>
      </c>
      <c r="BC108" s="243">
        <v>0</v>
      </c>
      <c r="BD108" s="243">
        <v>0</v>
      </c>
      <c r="BE108" s="242" t="s">
        <v>264</v>
      </c>
      <c r="BF108" s="243">
        <v>0</v>
      </c>
      <c r="BG108" s="243">
        <v>0</v>
      </c>
      <c r="BH108" s="243">
        <v>0</v>
      </c>
      <c r="BI108" s="249">
        <v>1.4045264974855767</v>
      </c>
      <c r="BJ108" s="243">
        <v>0</v>
      </c>
      <c r="BK108" s="243">
        <v>0</v>
      </c>
      <c r="BL108" s="242" t="s">
        <v>264</v>
      </c>
      <c r="BM108" s="243">
        <v>0</v>
      </c>
      <c r="BN108" s="243">
        <v>0</v>
      </c>
      <c r="BO108" s="243">
        <v>0</v>
      </c>
      <c r="BP108" s="249">
        <v>1.0320860714944013</v>
      </c>
      <c r="BQ108" s="243">
        <v>0</v>
      </c>
      <c r="BR108" s="243">
        <v>0</v>
      </c>
    </row>
    <row r="109" spans="1:70" x14ac:dyDescent="0.25">
      <c r="A109" s="242" t="s">
        <v>288</v>
      </c>
      <c r="B109" s="243">
        <v>0</v>
      </c>
      <c r="C109" s="243">
        <v>0</v>
      </c>
      <c r="D109" s="243">
        <v>0</v>
      </c>
      <c r="E109" s="249">
        <v>1</v>
      </c>
      <c r="F109" s="243">
        <v>0</v>
      </c>
      <c r="G109" s="243">
        <v>0</v>
      </c>
      <c r="H109" s="242" t="s">
        <v>288</v>
      </c>
      <c r="I109" s="243">
        <v>0</v>
      </c>
      <c r="J109" s="243">
        <v>0</v>
      </c>
      <c r="K109" s="243">
        <v>0</v>
      </c>
      <c r="L109" s="249">
        <v>1</v>
      </c>
      <c r="M109" s="243">
        <v>0</v>
      </c>
      <c r="N109" s="243">
        <v>0</v>
      </c>
      <c r="O109" s="242" t="s">
        <v>888</v>
      </c>
      <c r="P109" s="243">
        <v>0</v>
      </c>
      <c r="Q109" s="243">
        <v>0</v>
      </c>
      <c r="R109" s="243">
        <v>0</v>
      </c>
      <c r="S109" s="249">
        <v>1</v>
      </c>
      <c r="T109" s="243">
        <v>0</v>
      </c>
      <c r="U109" s="243">
        <v>0</v>
      </c>
      <c r="V109" s="242" t="s">
        <v>288</v>
      </c>
      <c r="W109" s="243">
        <v>0</v>
      </c>
      <c r="X109" s="243">
        <v>0</v>
      </c>
      <c r="Y109" s="243">
        <v>0</v>
      </c>
      <c r="Z109" s="249">
        <v>1</v>
      </c>
      <c r="AA109" s="243">
        <v>0</v>
      </c>
      <c r="AB109" s="243">
        <v>0</v>
      </c>
      <c r="AC109" s="242" t="s">
        <v>370</v>
      </c>
      <c r="AD109" s="243">
        <v>0</v>
      </c>
      <c r="AE109" s="243">
        <v>0</v>
      </c>
      <c r="AF109" s="243">
        <v>0</v>
      </c>
      <c r="AG109" s="249">
        <v>1.0002091425113695</v>
      </c>
      <c r="AH109" s="243">
        <v>0</v>
      </c>
      <c r="AI109" s="243">
        <v>0</v>
      </c>
      <c r="AJ109" s="242" t="s">
        <v>871</v>
      </c>
      <c r="AK109" s="243">
        <v>0</v>
      </c>
      <c r="AL109" s="243">
        <v>0</v>
      </c>
      <c r="AM109" s="243">
        <v>0</v>
      </c>
      <c r="AN109" s="249">
        <v>1.0207836479011168</v>
      </c>
      <c r="AO109" s="243">
        <v>0</v>
      </c>
      <c r="AP109" s="243">
        <v>0</v>
      </c>
      <c r="AQ109" s="242" t="s">
        <v>288</v>
      </c>
      <c r="AR109" s="243">
        <v>0</v>
      </c>
      <c r="AS109" s="243">
        <v>0</v>
      </c>
      <c r="AT109" s="243">
        <v>0</v>
      </c>
      <c r="AU109" s="249">
        <v>1</v>
      </c>
      <c r="AV109" s="243">
        <v>0</v>
      </c>
      <c r="AW109" s="243">
        <v>0</v>
      </c>
      <c r="AX109" s="242" t="s">
        <v>288</v>
      </c>
      <c r="AY109" s="243">
        <v>0</v>
      </c>
      <c r="AZ109" s="243">
        <v>0</v>
      </c>
      <c r="BA109" s="243">
        <v>0</v>
      </c>
      <c r="BB109" s="249">
        <v>1</v>
      </c>
      <c r="BC109" s="243">
        <v>0</v>
      </c>
      <c r="BD109" s="243">
        <v>0</v>
      </c>
      <c r="BE109" s="242" t="s">
        <v>463</v>
      </c>
      <c r="BF109" s="243">
        <v>0</v>
      </c>
      <c r="BG109" s="243">
        <v>0</v>
      </c>
      <c r="BH109" s="243">
        <v>0</v>
      </c>
      <c r="BI109" s="249">
        <v>1.4045264974855767</v>
      </c>
      <c r="BJ109" s="243">
        <v>0</v>
      </c>
      <c r="BK109" s="243">
        <v>0</v>
      </c>
      <c r="BL109" s="242" t="s">
        <v>463</v>
      </c>
      <c r="BM109" s="243">
        <v>0</v>
      </c>
      <c r="BN109" s="243">
        <v>0</v>
      </c>
      <c r="BO109" s="243">
        <v>0</v>
      </c>
      <c r="BP109" s="249">
        <v>1.0320860714944013</v>
      </c>
      <c r="BQ109" s="243">
        <v>0</v>
      </c>
      <c r="BR109" s="243">
        <v>0</v>
      </c>
    </row>
    <row r="110" spans="1:70" ht="25" x14ac:dyDescent="0.25">
      <c r="A110" s="242" t="s">
        <v>364</v>
      </c>
      <c r="B110" s="243">
        <v>0</v>
      </c>
      <c r="C110" s="243">
        <v>0</v>
      </c>
      <c r="D110" s="243">
        <v>0</v>
      </c>
      <c r="E110" s="249">
        <v>1</v>
      </c>
      <c r="F110" s="243">
        <v>0</v>
      </c>
      <c r="G110" s="243">
        <v>0</v>
      </c>
      <c r="H110" s="242" t="s">
        <v>364</v>
      </c>
      <c r="I110" s="243">
        <v>0</v>
      </c>
      <c r="J110" s="243">
        <v>0</v>
      </c>
      <c r="K110" s="243">
        <v>0</v>
      </c>
      <c r="L110" s="249">
        <v>1</v>
      </c>
      <c r="M110" s="243">
        <v>0</v>
      </c>
      <c r="N110" s="243">
        <v>0</v>
      </c>
      <c r="O110" s="242" t="s">
        <v>750</v>
      </c>
      <c r="P110" s="243">
        <v>0</v>
      </c>
      <c r="Q110" s="243">
        <v>0</v>
      </c>
      <c r="R110" s="243">
        <v>0</v>
      </c>
      <c r="S110" s="249">
        <v>1</v>
      </c>
      <c r="T110" s="243">
        <v>0</v>
      </c>
      <c r="U110" s="243">
        <v>0</v>
      </c>
      <c r="V110" s="242" t="s">
        <v>364</v>
      </c>
      <c r="W110" s="243">
        <v>0</v>
      </c>
      <c r="X110" s="243">
        <v>0</v>
      </c>
      <c r="Y110" s="243">
        <v>0</v>
      </c>
      <c r="Z110" s="249">
        <v>1</v>
      </c>
      <c r="AA110" s="243">
        <v>0</v>
      </c>
      <c r="AB110" s="243">
        <v>0</v>
      </c>
      <c r="AC110" s="242" t="s">
        <v>299</v>
      </c>
      <c r="AD110" s="243">
        <v>0</v>
      </c>
      <c r="AE110" s="243">
        <v>0</v>
      </c>
      <c r="AF110" s="243">
        <v>0</v>
      </c>
      <c r="AG110" s="249">
        <v>1.0002091425113695</v>
      </c>
      <c r="AH110" s="243">
        <v>0</v>
      </c>
      <c r="AI110" s="243">
        <v>0</v>
      </c>
      <c r="AJ110" s="242" t="s">
        <v>627</v>
      </c>
      <c r="AK110" s="243">
        <v>0</v>
      </c>
      <c r="AL110" s="243">
        <v>0</v>
      </c>
      <c r="AM110" s="243">
        <v>0</v>
      </c>
      <c r="AN110" s="249">
        <v>1.0207836479011168</v>
      </c>
      <c r="AO110" s="243">
        <v>0</v>
      </c>
      <c r="AP110" s="243">
        <v>0</v>
      </c>
      <c r="AQ110" s="242" t="s">
        <v>364</v>
      </c>
      <c r="AR110" s="243">
        <v>0</v>
      </c>
      <c r="AS110" s="243">
        <v>0</v>
      </c>
      <c r="AT110" s="243">
        <v>0</v>
      </c>
      <c r="AU110" s="249">
        <v>1</v>
      </c>
      <c r="AV110" s="243">
        <v>0</v>
      </c>
      <c r="AW110" s="243">
        <v>0</v>
      </c>
      <c r="AX110" s="242" t="s">
        <v>364</v>
      </c>
      <c r="AY110" s="243">
        <v>0</v>
      </c>
      <c r="AZ110" s="243">
        <v>0</v>
      </c>
      <c r="BA110" s="243">
        <v>0</v>
      </c>
      <c r="BB110" s="249">
        <v>1</v>
      </c>
      <c r="BC110" s="243">
        <v>0</v>
      </c>
      <c r="BD110" s="243">
        <v>0</v>
      </c>
      <c r="BE110" s="242" t="s">
        <v>376</v>
      </c>
      <c r="BF110" s="243">
        <v>0</v>
      </c>
      <c r="BG110" s="243">
        <v>0</v>
      </c>
      <c r="BH110" s="243">
        <v>0</v>
      </c>
      <c r="BI110" s="249">
        <v>1.4045264974855767</v>
      </c>
      <c r="BJ110" s="243">
        <v>0</v>
      </c>
      <c r="BK110" s="243">
        <v>0</v>
      </c>
      <c r="BL110" s="242" t="s">
        <v>376</v>
      </c>
      <c r="BM110" s="243">
        <v>0</v>
      </c>
      <c r="BN110" s="243">
        <v>0</v>
      </c>
      <c r="BO110" s="243">
        <v>0</v>
      </c>
      <c r="BP110" s="249">
        <v>1.0320860714944013</v>
      </c>
      <c r="BQ110" s="243">
        <v>0</v>
      </c>
      <c r="BR110" s="243">
        <v>0</v>
      </c>
    </row>
    <row r="111" spans="1:70" x14ac:dyDescent="0.25">
      <c r="A111" s="242" t="s">
        <v>370</v>
      </c>
      <c r="B111" s="243">
        <v>0</v>
      </c>
      <c r="C111" s="243">
        <v>0</v>
      </c>
      <c r="D111" s="243">
        <v>0</v>
      </c>
      <c r="E111" s="249">
        <v>1</v>
      </c>
      <c r="F111" s="243">
        <v>0</v>
      </c>
      <c r="G111" s="243">
        <v>0</v>
      </c>
      <c r="H111" s="242" t="s">
        <v>370</v>
      </c>
      <c r="I111" s="243">
        <v>0</v>
      </c>
      <c r="J111" s="243">
        <v>0</v>
      </c>
      <c r="K111" s="243">
        <v>0</v>
      </c>
      <c r="L111" s="249">
        <v>1</v>
      </c>
      <c r="M111" s="243">
        <v>0</v>
      </c>
      <c r="N111" s="243">
        <v>0</v>
      </c>
      <c r="O111" s="242" t="s">
        <v>889</v>
      </c>
      <c r="P111" s="243">
        <v>0</v>
      </c>
      <c r="Q111" s="243">
        <v>0</v>
      </c>
      <c r="R111" s="243">
        <v>0</v>
      </c>
      <c r="S111" s="249">
        <v>1</v>
      </c>
      <c r="T111" s="243">
        <v>0</v>
      </c>
      <c r="U111" s="243">
        <v>0</v>
      </c>
      <c r="V111" s="242" t="s">
        <v>370</v>
      </c>
      <c r="W111" s="243">
        <v>0</v>
      </c>
      <c r="X111" s="243">
        <v>0</v>
      </c>
      <c r="Y111" s="243">
        <v>0</v>
      </c>
      <c r="Z111" s="249">
        <v>1</v>
      </c>
      <c r="AA111" s="243">
        <v>0</v>
      </c>
      <c r="AB111" s="243">
        <v>0</v>
      </c>
      <c r="AC111" s="242" t="s">
        <v>891</v>
      </c>
      <c r="AD111" s="243">
        <v>0</v>
      </c>
      <c r="AE111" s="243">
        <v>0</v>
      </c>
      <c r="AF111" s="243">
        <v>0</v>
      </c>
      <c r="AG111" s="249">
        <v>1.0002091425113695</v>
      </c>
      <c r="AH111" s="243">
        <v>0</v>
      </c>
      <c r="AI111" s="243">
        <v>0</v>
      </c>
      <c r="AJ111" s="242" t="s">
        <v>264</v>
      </c>
      <c r="AK111" s="243">
        <v>0</v>
      </c>
      <c r="AL111" s="243">
        <v>0</v>
      </c>
      <c r="AM111" s="243">
        <v>0</v>
      </c>
      <c r="AN111" s="249">
        <v>1.0207836479011168</v>
      </c>
      <c r="AO111" s="243">
        <v>0</v>
      </c>
      <c r="AP111" s="243">
        <v>0</v>
      </c>
      <c r="AQ111" s="242" t="s">
        <v>370</v>
      </c>
      <c r="AR111" s="243">
        <v>0</v>
      </c>
      <c r="AS111" s="243">
        <v>0</v>
      </c>
      <c r="AT111" s="243">
        <v>0</v>
      </c>
      <c r="AU111" s="249">
        <v>1</v>
      </c>
      <c r="AV111" s="243">
        <v>0</v>
      </c>
      <c r="AW111" s="243">
        <v>0</v>
      </c>
      <c r="AX111" s="242" t="s">
        <v>370</v>
      </c>
      <c r="AY111" s="243">
        <v>0</v>
      </c>
      <c r="AZ111" s="243">
        <v>0</v>
      </c>
      <c r="BA111" s="243">
        <v>0</v>
      </c>
      <c r="BB111" s="249">
        <v>1</v>
      </c>
      <c r="BC111" s="243">
        <v>0</v>
      </c>
      <c r="BD111" s="243">
        <v>0</v>
      </c>
      <c r="BE111" s="242" t="s">
        <v>260</v>
      </c>
      <c r="BF111" s="243">
        <v>0</v>
      </c>
      <c r="BG111" s="243">
        <v>0</v>
      </c>
      <c r="BH111" s="243">
        <v>0</v>
      </c>
      <c r="BI111" s="249">
        <v>1.4045264974855767</v>
      </c>
      <c r="BJ111" s="243">
        <v>0</v>
      </c>
      <c r="BK111" s="243">
        <v>0</v>
      </c>
      <c r="BL111" s="242" t="s">
        <v>380</v>
      </c>
      <c r="BM111" s="243">
        <v>0</v>
      </c>
      <c r="BN111" s="243">
        <v>0</v>
      </c>
      <c r="BO111" s="243">
        <v>0</v>
      </c>
      <c r="BP111" s="249">
        <v>1.0320860714944013</v>
      </c>
      <c r="BQ111" s="243">
        <v>0</v>
      </c>
      <c r="BR111" s="243">
        <v>0</v>
      </c>
    </row>
    <row r="112" spans="1:70" x14ac:dyDescent="0.25">
      <c r="A112" s="242" t="s">
        <v>299</v>
      </c>
      <c r="B112" s="243">
        <v>0</v>
      </c>
      <c r="C112" s="243">
        <v>0</v>
      </c>
      <c r="D112" s="243">
        <v>0</v>
      </c>
      <c r="E112" s="249">
        <v>1</v>
      </c>
      <c r="F112" s="243">
        <v>0</v>
      </c>
      <c r="G112" s="243">
        <v>0</v>
      </c>
      <c r="H112" s="242" t="s">
        <v>299</v>
      </c>
      <c r="I112" s="243">
        <v>0</v>
      </c>
      <c r="J112" s="243">
        <v>0</v>
      </c>
      <c r="K112" s="243">
        <v>0</v>
      </c>
      <c r="L112" s="249">
        <v>1</v>
      </c>
      <c r="M112" s="243">
        <v>0</v>
      </c>
      <c r="N112" s="243">
        <v>0</v>
      </c>
      <c r="O112" s="242" t="s">
        <v>890</v>
      </c>
      <c r="P112" s="243">
        <v>0</v>
      </c>
      <c r="Q112" s="243">
        <v>0</v>
      </c>
      <c r="R112" s="243">
        <v>0</v>
      </c>
      <c r="S112" s="249">
        <v>1</v>
      </c>
      <c r="T112" s="243">
        <v>0</v>
      </c>
      <c r="U112" s="243">
        <v>0</v>
      </c>
      <c r="V112" s="242" t="s">
        <v>299</v>
      </c>
      <c r="W112" s="243">
        <v>0</v>
      </c>
      <c r="X112" s="243">
        <v>0</v>
      </c>
      <c r="Y112" s="243">
        <v>0</v>
      </c>
      <c r="Z112" s="249">
        <v>1</v>
      </c>
      <c r="AA112" s="243">
        <v>0</v>
      </c>
      <c r="AB112" s="243">
        <v>0</v>
      </c>
      <c r="AC112" s="242" t="s">
        <v>892</v>
      </c>
      <c r="AD112" s="243">
        <v>0</v>
      </c>
      <c r="AE112" s="243">
        <v>0</v>
      </c>
      <c r="AF112" s="243">
        <v>0</v>
      </c>
      <c r="AG112" s="249">
        <v>1.0002091425113695</v>
      </c>
      <c r="AH112" s="243">
        <v>0</v>
      </c>
      <c r="AI112" s="243">
        <v>0</v>
      </c>
      <c r="AJ112" s="242" t="s">
        <v>463</v>
      </c>
      <c r="AK112" s="243">
        <v>0</v>
      </c>
      <c r="AL112" s="243">
        <v>0</v>
      </c>
      <c r="AM112" s="243">
        <v>0</v>
      </c>
      <c r="AN112" s="249">
        <v>1.0207836479011168</v>
      </c>
      <c r="AO112" s="243">
        <v>0</v>
      </c>
      <c r="AP112" s="243">
        <v>0</v>
      </c>
      <c r="AQ112" s="242" t="s">
        <v>299</v>
      </c>
      <c r="AR112" s="243">
        <v>0</v>
      </c>
      <c r="AS112" s="243">
        <v>0</v>
      </c>
      <c r="AT112" s="243">
        <v>0</v>
      </c>
      <c r="AU112" s="249">
        <v>1</v>
      </c>
      <c r="AV112" s="243">
        <v>0</v>
      </c>
      <c r="AW112" s="243">
        <v>0</v>
      </c>
      <c r="AX112" s="242" t="s">
        <v>299</v>
      </c>
      <c r="AY112" s="243">
        <v>0</v>
      </c>
      <c r="AZ112" s="243">
        <v>0</v>
      </c>
      <c r="BA112" s="243">
        <v>0</v>
      </c>
      <c r="BB112" s="249">
        <v>1</v>
      </c>
      <c r="BC112" s="243">
        <v>0</v>
      </c>
      <c r="BD112" s="243">
        <v>0</v>
      </c>
      <c r="BE112" s="242" t="s">
        <v>380</v>
      </c>
      <c r="BF112" s="243">
        <v>0</v>
      </c>
      <c r="BG112" s="243">
        <v>0</v>
      </c>
      <c r="BH112" s="243">
        <v>0</v>
      </c>
      <c r="BI112" s="249">
        <v>1.4045264974855767</v>
      </c>
      <c r="BJ112" s="243">
        <v>0</v>
      </c>
      <c r="BK112" s="243">
        <v>0</v>
      </c>
      <c r="BL112" s="242" t="s">
        <v>872</v>
      </c>
      <c r="BM112" s="243">
        <v>0</v>
      </c>
      <c r="BN112" s="243">
        <v>0</v>
      </c>
      <c r="BO112" s="243">
        <v>0</v>
      </c>
      <c r="BP112" s="249">
        <v>1.0320860714944013</v>
      </c>
      <c r="BQ112" s="243">
        <v>0</v>
      </c>
      <c r="BR112" s="243">
        <v>0</v>
      </c>
    </row>
    <row r="113" spans="1:70" x14ac:dyDescent="0.25">
      <c r="A113" s="242" t="s">
        <v>891</v>
      </c>
      <c r="B113" s="243">
        <v>0</v>
      </c>
      <c r="C113" s="243">
        <v>0</v>
      </c>
      <c r="D113" s="243">
        <v>0</v>
      </c>
      <c r="E113" s="249">
        <v>1</v>
      </c>
      <c r="F113" s="243">
        <v>0</v>
      </c>
      <c r="G113" s="243">
        <v>0</v>
      </c>
      <c r="H113" s="242" t="s">
        <v>891</v>
      </c>
      <c r="I113" s="243">
        <v>0</v>
      </c>
      <c r="J113" s="243">
        <v>0</v>
      </c>
      <c r="K113" s="243">
        <v>0</v>
      </c>
      <c r="L113" s="249">
        <v>1</v>
      </c>
      <c r="M113" s="243">
        <v>0</v>
      </c>
      <c r="N113" s="243">
        <v>0</v>
      </c>
      <c r="O113" s="242" t="s">
        <v>229</v>
      </c>
      <c r="P113" s="243">
        <v>0</v>
      </c>
      <c r="Q113" s="243">
        <v>0</v>
      </c>
      <c r="R113" s="243">
        <v>0</v>
      </c>
      <c r="S113" s="249">
        <v>1</v>
      </c>
      <c r="T113" s="243">
        <v>0</v>
      </c>
      <c r="U113" s="243">
        <v>0</v>
      </c>
      <c r="V113" s="242" t="s">
        <v>891</v>
      </c>
      <c r="W113" s="243">
        <v>0</v>
      </c>
      <c r="X113" s="243">
        <v>0</v>
      </c>
      <c r="Y113" s="243">
        <v>0</v>
      </c>
      <c r="Z113" s="249">
        <v>1</v>
      </c>
      <c r="AA113" s="243">
        <v>0</v>
      </c>
      <c r="AB113" s="243">
        <v>0</v>
      </c>
      <c r="AC113" s="242" t="s">
        <v>298</v>
      </c>
      <c r="AD113" s="243">
        <v>0</v>
      </c>
      <c r="AE113" s="243">
        <v>0</v>
      </c>
      <c r="AF113" s="243">
        <v>0</v>
      </c>
      <c r="AG113" s="249">
        <v>1.0002091425113695</v>
      </c>
      <c r="AH113" s="243">
        <v>0</v>
      </c>
      <c r="AI113" s="243">
        <v>0</v>
      </c>
      <c r="AJ113" s="242" t="s">
        <v>376</v>
      </c>
      <c r="AK113" s="243">
        <v>0</v>
      </c>
      <c r="AL113" s="243">
        <v>0</v>
      </c>
      <c r="AM113" s="243">
        <v>0</v>
      </c>
      <c r="AN113" s="249">
        <v>1.0207836479011168</v>
      </c>
      <c r="AO113" s="243">
        <v>0</v>
      </c>
      <c r="AP113" s="243">
        <v>0</v>
      </c>
      <c r="AQ113" s="242" t="s">
        <v>891</v>
      </c>
      <c r="AR113" s="243">
        <v>0</v>
      </c>
      <c r="AS113" s="243">
        <v>0</v>
      </c>
      <c r="AT113" s="243">
        <v>0</v>
      </c>
      <c r="AU113" s="249">
        <v>1</v>
      </c>
      <c r="AV113" s="243">
        <v>0</v>
      </c>
      <c r="AW113" s="243">
        <v>0</v>
      </c>
      <c r="AX113" s="242" t="s">
        <v>891</v>
      </c>
      <c r="AY113" s="243">
        <v>0</v>
      </c>
      <c r="AZ113" s="243">
        <v>0</v>
      </c>
      <c r="BA113" s="243">
        <v>0</v>
      </c>
      <c r="BB113" s="249">
        <v>1</v>
      </c>
      <c r="BC113" s="243">
        <v>0</v>
      </c>
      <c r="BD113" s="243">
        <v>0</v>
      </c>
      <c r="BE113" s="242" t="s">
        <v>872</v>
      </c>
      <c r="BF113" s="243">
        <v>0</v>
      </c>
      <c r="BG113" s="243">
        <v>0</v>
      </c>
      <c r="BH113" s="243">
        <v>0</v>
      </c>
      <c r="BI113" s="249">
        <v>1.4045264974855767</v>
      </c>
      <c r="BJ113" s="243">
        <v>0</v>
      </c>
      <c r="BK113" s="243">
        <v>0</v>
      </c>
      <c r="BL113" s="242" t="s">
        <v>236</v>
      </c>
      <c r="BM113" s="243">
        <v>0</v>
      </c>
      <c r="BN113" s="243">
        <v>0</v>
      </c>
      <c r="BO113" s="243">
        <v>0</v>
      </c>
      <c r="BP113" s="249">
        <v>1.0320860714944013</v>
      </c>
      <c r="BQ113" s="243">
        <v>0</v>
      </c>
      <c r="BR113" s="243">
        <v>0</v>
      </c>
    </row>
    <row r="114" spans="1:70" x14ac:dyDescent="0.25">
      <c r="A114" s="242" t="s">
        <v>892</v>
      </c>
      <c r="B114" s="243">
        <v>0</v>
      </c>
      <c r="C114" s="243">
        <v>0</v>
      </c>
      <c r="D114" s="243">
        <v>0</v>
      </c>
      <c r="E114" s="249">
        <v>1</v>
      </c>
      <c r="F114" s="243">
        <v>0</v>
      </c>
      <c r="G114" s="243">
        <v>0</v>
      </c>
      <c r="H114" s="242" t="s">
        <v>892</v>
      </c>
      <c r="I114" s="243">
        <v>0</v>
      </c>
      <c r="J114" s="243">
        <v>0</v>
      </c>
      <c r="K114" s="243">
        <v>0</v>
      </c>
      <c r="L114" s="249">
        <v>1</v>
      </c>
      <c r="M114" s="243">
        <v>0</v>
      </c>
      <c r="N114" s="243">
        <v>0</v>
      </c>
      <c r="O114" s="242" t="s">
        <v>238</v>
      </c>
      <c r="P114" s="243">
        <v>0</v>
      </c>
      <c r="Q114" s="243">
        <v>0</v>
      </c>
      <c r="R114" s="243">
        <v>0</v>
      </c>
      <c r="S114" s="249">
        <v>1</v>
      </c>
      <c r="T114" s="243">
        <v>0</v>
      </c>
      <c r="U114" s="243">
        <v>0</v>
      </c>
      <c r="V114" s="242" t="s">
        <v>892</v>
      </c>
      <c r="W114" s="243">
        <v>0</v>
      </c>
      <c r="X114" s="243">
        <v>0</v>
      </c>
      <c r="Y114" s="243">
        <v>0</v>
      </c>
      <c r="Z114" s="249">
        <v>1</v>
      </c>
      <c r="AA114" s="243">
        <v>0</v>
      </c>
      <c r="AB114" s="243">
        <v>0</v>
      </c>
      <c r="AC114" s="242" t="s">
        <v>622</v>
      </c>
      <c r="AD114" s="243">
        <v>0</v>
      </c>
      <c r="AE114" s="243">
        <v>0</v>
      </c>
      <c r="AF114" s="243">
        <v>0</v>
      </c>
      <c r="AG114" s="249">
        <v>1.0002091425113695</v>
      </c>
      <c r="AH114" s="243">
        <v>0</v>
      </c>
      <c r="AI114" s="243">
        <v>0</v>
      </c>
      <c r="AJ114" s="242" t="s">
        <v>380</v>
      </c>
      <c r="AK114" s="243">
        <v>0</v>
      </c>
      <c r="AL114" s="243">
        <v>0</v>
      </c>
      <c r="AM114" s="243">
        <v>0</v>
      </c>
      <c r="AN114" s="249">
        <v>1.0207836479011168</v>
      </c>
      <c r="AO114" s="243">
        <v>0</v>
      </c>
      <c r="AP114" s="243">
        <v>0</v>
      </c>
      <c r="AQ114" s="242" t="s">
        <v>892</v>
      </c>
      <c r="AR114" s="243">
        <v>0</v>
      </c>
      <c r="AS114" s="243">
        <v>0</v>
      </c>
      <c r="AT114" s="243">
        <v>0</v>
      </c>
      <c r="AU114" s="249">
        <v>1</v>
      </c>
      <c r="AV114" s="243">
        <v>0</v>
      </c>
      <c r="AW114" s="243">
        <v>0</v>
      </c>
      <c r="AX114" s="242" t="s">
        <v>892</v>
      </c>
      <c r="AY114" s="243">
        <v>0</v>
      </c>
      <c r="AZ114" s="243">
        <v>0</v>
      </c>
      <c r="BA114" s="243">
        <v>0</v>
      </c>
      <c r="BB114" s="249">
        <v>1</v>
      </c>
      <c r="BC114" s="243">
        <v>0</v>
      </c>
      <c r="BD114" s="243">
        <v>0</v>
      </c>
      <c r="BE114" s="242" t="s">
        <v>236</v>
      </c>
      <c r="BF114" s="243">
        <v>0</v>
      </c>
      <c r="BG114" s="243">
        <v>0</v>
      </c>
      <c r="BH114" s="243">
        <v>0</v>
      </c>
      <c r="BI114" s="249">
        <v>1.4045264974855767</v>
      </c>
      <c r="BJ114" s="243">
        <v>0</v>
      </c>
      <c r="BK114" s="243">
        <v>0</v>
      </c>
      <c r="BL114" s="242" t="s">
        <v>387</v>
      </c>
      <c r="BM114" s="243">
        <v>0</v>
      </c>
      <c r="BN114" s="243">
        <v>0</v>
      </c>
      <c r="BO114" s="243">
        <v>0</v>
      </c>
      <c r="BP114" s="249">
        <v>1.0320860714944013</v>
      </c>
      <c r="BQ114" s="243">
        <v>0</v>
      </c>
      <c r="BR114" s="243">
        <v>0</v>
      </c>
    </row>
    <row r="115" spans="1:70" x14ac:dyDescent="0.25">
      <c r="A115" s="242" t="s">
        <v>298</v>
      </c>
      <c r="B115" s="243">
        <v>0</v>
      </c>
      <c r="C115" s="243">
        <v>0</v>
      </c>
      <c r="D115" s="243">
        <v>0</v>
      </c>
      <c r="E115" s="249">
        <v>1</v>
      </c>
      <c r="F115" s="243">
        <v>0</v>
      </c>
      <c r="G115" s="243">
        <v>0</v>
      </c>
      <c r="H115" s="242" t="s">
        <v>298</v>
      </c>
      <c r="I115" s="243">
        <v>0</v>
      </c>
      <c r="J115" s="243">
        <v>0</v>
      </c>
      <c r="K115" s="243">
        <v>0</v>
      </c>
      <c r="L115" s="249">
        <v>1</v>
      </c>
      <c r="M115" s="243">
        <v>0</v>
      </c>
      <c r="N115" s="243">
        <v>0</v>
      </c>
      <c r="O115" s="242" t="s">
        <v>243</v>
      </c>
      <c r="P115" s="243">
        <v>0</v>
      </c>
      <c r="Q115" s="243">
        <v>0</v>
      </c>
      <c r="R115" s="243">
        <v>0</v>
      </c>
      <c r="S115" s="249">
        <v>1</v>
      </c>
      <c r="T115" s="243">
        <v>0</v>
      </c>
      <c r="U115" s="243">
        <v>0</v>
      </c>
      <c r="V115" s="242" t="s">
        <v>298</v>
      </c>
      <c r="W115" s="243">
        <v>0</v>
      </c>
      <c r="X115" s="243">
        <v>0</v>
      </c>
      <c r="Y115" s="243">
        <v>0</v>
      </c>
      <c r="Z115" s="249">
        <v>1</v>
      </c>
      <c r="AA115" s="243">
        <v>0</v>
      </c>
      <c r="AB115" s="243">
        <v>0</v>
      </c>
      <c r="AC115" s="242" t="s">
        <v>883</v>
      </c>
      <c r="AD115" s="243">
        <v>0</v>
      </c>
      <c r="AE115" s="243">
        <v>0</v>
      </c>
      <c r="AF115" s="243">
        <v>0</v>
      </c>
      <c r="AG115" s="249">
        <v>1.0002091425113695</v>
      </c>
      <c r="AH115" s="243">
        <v>0</v>
      </c>
      <c r="AI115" s="243">
        <v>0</v>
      </c>
      <c r="AJ115" s="242" t="s">
        <v>872</v>
      </c>
      <c r="AK115" s="243">
        <v>0</v>
      </c>
      <c r="AL115" s="243">
        <v>0</v>
      </c>
      <c r="AM115" s="243">
        <v>0</v>
      </c>
      <c r="AN115" s="249">
        <v>1.0207836479011168</v>
      </c>
      <c r="AO115" s="243">
        <v>0</v>
      </c>
      <c r="AP115" s="243">
        <v>0</v>
      </c>
      <c r="AQ115" s="242" t="s">
        <v>298</v>
      </c>
      <c r="AR115" s="243">
        <v>0</v>
      </c>
      <c r="AS115" s="243">
        <v>0</v>
      </c>
      <c r="AT115" s="243">
        <v>0</v>
      </c>
      <c r="AU115" s="249">
        <v>1</v>
      </c>
      <c r="AV115" s="243">
        <v>0</v>
      </c>
      <c r="AW115" s="243">
        <v>0</v>
      </c>
      <c r="AX115" s="242" t="s">
        <v>298</v>
      </c>
      <c r="AY115" s="243">
        <v>0</v>
      </c>
      <c r="AZ115" s="243">
        <v>0</v>
      </c>
      <c r="BA115" s="243">
        <v>0</v>
      </c>
      <c r="BB115" s="249">
        <v>1</v>
      </c>
      <c r="BC115" s="243">
        <v>0</v>
      </c>
      <c r="BD115" s="243">
        <v>0</v>
      </c>
      <c r="BE115" s="242" t="s">
        <v>387</v>
      </c>
      <c r="BF115" s="243">
        <v>0</v>
      </c>
      <c r="BG115" s="243">
        <v>0</v>
      </c>
      <c r="BH115" s="243">
        <v>0</v>
      </c>
      <c r="BI115" s="249">
        <v>1.4045264974855767</v>
      </c>
      <c r="BJ115" s="243">
        <v>0</v>
      </c>
      <c r="BK115" s="243">
        <v>0</v>
      </c>
      <c r="BL115" s="242" t="s">
        <v>893</v>
      </c>
      <c r="BM115" s="243">
        <v>0</v>
      </c>
      <c r="BN115" s="243">
        <v>0</v>
      </c>
      <c r="BO115" s="243">
        <v>0</v>
      </c>
      <c r="BP115" s="249">
        <v>1.0320860714944013</v>
      </c>
      <c r="BQ115" s="243">
        <v>0</v>
      </c>
      <c r="BR115" s="243">
        <v>0</v>
      </c>
    </row>
    <row r="116" spans="1:70" ht="25" x14ac:dyDescent="0.25">
      <c r="A116" s="242" t="s">
        <v>622</v>
      </c>
      <c r="B116" s="243">
        <v>0</v>
      </c>
      <c r="C116" s="243">
        <v>0</v>
      </c>
      <c r="D116" s="243">
        <v>0</v>
      </c>
      <c r="E116" s="249">
        <v>1</v>
      </c>
      <c r="F116" s="243">
        <v>0</v>
      </c>
      <c r="G116" s="243">
        <v>0</v>
      </c>
      <c r="H116" s="242" t="s">
        <v>622</v>
      </c>
      <c r="I116" s="243">
        <v>0</v>
      </c>
      <c r="J116" s="243">
        <v>0</v>
      </c>
      <c r="K116" s="243">
        <v>0</v>
      </c>
      <c r="L116" s="249">
        <v>1</v>
      </c>
      <c r="M116" s="243">
        <v>0</v>
      </c>
      <c r="N116" s="243">
        <v>0</v>
      </c>
      <c r="O116" s="242" t="s">
        <v>364</v>
      </c>
      <c r="P116" s="243">
        <v>0</v>
      </c>
      <c r="Q116" s="243">
        <v>0</v>
      </c>
      <c r="R116" s="243">
        <v>0</v>
      </c>
      <c r="S116" s="249">
        <v>1</v>
      </c>
      <c r="T116" s="243">
        <v>0</v>
      </c>
      <c r="U116" s="243">
        <v>0</v>
      </c>
      <c r="V116" s="242" t="s">
        <v>622</v>
      </c>
      <c r="W116" s="243">
        <v>0</v>
      </c>
      <c r="X116" s="243">
        <v>0</v>
      </c>
      <c r="Y116" s="243">
        <v>0</v>
      </c>
      <c r="Z116" s="249">
        <v>1</v>
      </c>
      <c r="AA116" s="243">
        <v>0</v>
      </c>
      <c r="AB116" s="243">
        <v>0</v>
      </c>
      <c r="AC116" s="242" t="s">
        <v>273</v>
      </c>
      <c r="AD116" s="243">
        <v>0</v>
      </c>
      <c r="AE116" s="243">
        <v>0</v>
      </c>
      <c r="AF116" s="243">
        <v>0</v>
      </c>
      <c r="AG116" s="249">
        <v>1.0002091425113695</v>
      </c>
      <c r="AH116" s="243">
        <v>0</v>
      </c>
      <c r="AI116" s="243">
        <v>0</v>
      </c>
      <c r="AJ116" s="242" t="s">
        <v>387</v>
      </c>
      <c r="AK116" s="243">
        <v>0</v>
      </c>
      <c r="AL116" s="243">
        <v>0</v>
      </c>
      <c r="AM116" s="243">
        <v>0</v>
      </c>
      <c r="AN116" s="249">
        <v>1.0207836479011168</v>
      </c>
      <c r="AO116" s="243">
        <v>0</v>
      </c>
      <c r="AP116" s="243">
        <v>0</v>
      </c>
      <c r="AQ116" s="242" t="s">
        <v>622</v>
      </c>
      <c r="AR116" s="243">
        <v>0</v>
      </c>
      <c r="AS116" s="243">
        <v>0</v>
      </c>
      <c r="AT116" s="243">
        <v>0</v>
      </c>
      <c r="AU116" s="249">
        <v>1</v>
      </c>
      <c r="AV116" s="243">
        <v>0</v>
      </c>
      <c r="AW116" s="243">
        <v>0</v>
      </c>
      <c r="AX116" s="242" t="s">
        <v>622</v>
      </c>
      <c r="AY116" s="243">
        <v>0</v>
      </c>
      <c r="AZ116" s="243">
        <v>0</v>
      </c>
      <c r="BA116" s="243">
        <v>0</v>
      </c>
      <c r="BB116" s="249">
        <v>1</v>
      </c>
      <c r="BC116" s="243">
        <v>0</v>
      </c>
      <c r="BD116" s="243">
        <v>0</v>
      </c>
      <c r="BE116" s="242" t="s">
        <v>271</v>
      </c>
      <c r="BF116" s="243">
        <v>0</v>
      </c>
      <c r="BG116" s="243">
        <v>0</v>
      </c>
      <c r="BH116" s="243">
        <v>0</v>
      </c>
      <c r="BI116" s="249">
        <v>1.4045264974855767</v>
      </c>
      <c r="BJ116" s="243">
        <v>0</v>
      </c>
      <c r="BK116" s="243">
        <v>0</v>
      </c>
      <c r="BL116" s="242" t="s">
        <v>466</v>
      </c>
      <c r="BM116" s="243">
        <v>0</v>
      </c>
      <c r="BN116" s="243">
        <v>0</v>
      </c>
      <c r="BO116" s="243">
        <v>0</v>
      </c>
      <c r="BP116" s="249">
        <v>1.0320860714944013</v>
      </c>
      <c r="BQ116" s="243">
        <v>0</v>
      </c>
      <c r="BR116" s="243">
        <v>0</v>
      </c>
    </row>
    <row r="117" spans="1:70" x14ac:dyDescent="0.25">
      <c r="A117" s="242" t="s">
        <v>883</v>
      </c>
      <c r="B117" s="243">
        <v>0</v>
      </c>
      <c r="C117" s="243">
        <v>0</v>
      </c>
      <c r="D117" s="243">
        <v>0</v>
      </c>
      <c r="E117" s="249">
        <v>1</v>
      </c>
      <c r="F117" s="243">
        <v>0</v>
      </c>
      <c r="G117" s="243">
        <v>0</v>
      </c>
      <c r="H117" s="242" t="s">
        <v>883</v>
      </c>
      <c r="I117" s="243">
        <v>0</v>
      </c>
      <c r="J117" s="243">
        <v>0</v>
      </c>
      <c r="K117" s="243">
        <v>0</v>
      </c>
      <c r="L117" s="249">
        <v>1</v>
      </c>
      <c r="M117" s="243">
        <v>0</v>
      </c>
      <c r="N117" s="243">
        <v>0</v>
      </c>
      <c r="O117" s="242" t="s">
        <v>370</v>
      </c>
      <c r="P117" s="243">
        <v>0</v>
      </c>
      <c r="Q117" s="243">
        <v>0</v>
      </c>
      <c r="R117" s="243">
        <v>0</v>
      </c>
      <c r="S117" s="249">
        <v>1</v>
      </c>
      <c r="T117" s="243">
        <v>0</v>
      </c>
      <c r="U117" s="243">
        <v>0</v>
      </c>
      <c r="V117" s="242" t="s">
        <v>883</v>
      </c>
      <c r="W117" s="243">
        <v>0</v>
      </c>
      <c r="X117" s="243">
        <v>0</v>
      </c>
      <c r="Y117" s="243">
        <v>0</v>
      </c>
      <c r="Z117" s="249">
        <v>1</v>
      </c>
      <c r="AA117" s="243">
        <v>0</v>
      </c>
      <c r="AB117" s="243">
        <v>0</v>
      </c>
      <c r="AC117" s="242" t="s">
        <v>871</v>
      </c>
      <c r="AD117" s="243">
        <v>0</v>
      </c>
      <c r="AE117" s="243">
        <v>0</v>
      </c>
      <c r="AF117" s="243">
        <v>0</v>
      </c>
      <c r="AG117" s="249">
        <v>1.0002091425113695</v>
      </c>
      <c r="AH117" s="243">
        <v>0</v>
      </c>
      <c r="AI117" s="243">
        <v>0</v>
      </c>
      <c r="AJ117" s="242" t="s">
        <v>893</v>
      </c>
      <c r="AK117" s="243">
        <v>0</v>
      </c>
      <c r="AL117" s="243">
        <v>0</v>
      </c>
      <c r="AM117" s="243">
        <v>0</v>
      </c>
      <c r="AN117" s="249">
        <v>1.0207836479011168</v>
      </c>
      <c r="AO117" s="243">
        <v>0</v>
      </c>
      <c r="AP117" s="243">
        <v>0</v>
      </c>
      <c r="AQ117" s="242" t="s">
        <v>883</v>
      </c>
      <c r="AR117" s="243">
        <v>0</v>
      </c>
      <c r="AS117" s="243">
        <v>0</v>
      </c>
      <c r="AT117" s="243">
        <v>0</v>
      </c>
      <c r="AU117" s="249">
        <v>1</v>
      </c>
      <c r="AV117" s="243">
        <v>0</v>
      </c>
      <c r="AW117" s="243">
        <v>0</v>
      </c>
      <c r="AX117" s="242" t="s">
        <v>883</v>
      </c>
      <c r="AY117" s="243">
        <v>0</v>
      </c>
      <c r="AZ117" s="243">
        <v>0</v>
      </c>
      <c r="BA117" s="243">
        <v>0</v>
      </c>
      <c r="BB117" s="249">
        <v>1</v>
      </c>
      <c r="BC117" s="243">
        <v>0</v>
      </c>
      <c r="BD117" s="243">
        <v>0</v>
      </c>
      <c r="BE117" s="242" t="s">
        <v>893</v>
      </c>
      <c r="BF117" s="243">
        <v>0</v>
      </c>
      <c r="BG117" s="243">
        <v>0</v>
      </c>
      <c r="BH117" s="243">
        <v>0</v>
      </c>
      <c r="BI117" s="249">
        <v>1.4045264974855767</v>
      </c>
      <c r="BJ117" s="243">
        <v>0</v>
      </c>
      <c r="BK117" s="243">
        <v>0</v>
      </c>
      <c r="BL117" s="242" t="s">
        <v>389</v>
      </c>
      <c r="BM117" s="243">
        <v>0</v>
      </c>
      <c r="BN117" s="243">
        <v>0</v>
      </c>
      <c r="BO117" s="243">
        <v>0</v>
      </c>
      <c r="BP117" s="249">
        <v>1.0320860714944013</v>
      </c>
      <c r="BQ117" s="243">
        <v>0</v>
      </c>
      <c r="BR117" s="243">
        <v>0</v>
      </c>
    </row>
    <row r="118" spans="1:70" x14ac:dyDescent="0.25">
      <c r="A118" s="242" t="s">
        <v>273</v>
      </c>
      <c r="B118" s="243">
        <v>0</v>
      </c>
      <c r="C118" s="243">
        <v>0</v>
      </c>
      <c r="D118" s="243">
        <v>0</v>
      </c>
      <c r="E118" s="249">
        <v>1</v>
      </c>
      <c r="F118" s="243">
        <v>0</v>
      </c>
      <c r="G118" s="243">
        <v>0</v>
      </c>
      <c r="H118" s="242" t="s">
        <v>273</v>
      </c>
      <c r="I118" s="243">
        <v>0</v>
      </c>
      <c r="J118" s="243">
        <v>0</v>
      </c>
      <c r="K118" s="243">
        <v>0</v>
      </c>
      <c r="L118" s="249">
        <v>1</v>
      </c>
      <c r="M118" s="243">
        <v>0</v>
      </c>
      <c r="N118" s="243">
        <v>0</v>
      </c>
      <c r="O118" s="242" t="s">
        <v>299</v>
      </c>
      <c r="P118" s="243">
        <v>0</v>
      </c>
      <c r="Q118" s="243">
        <v>0</v>
      </c>
      <c r="R118" s="243">
        <v>0</v>
      </c>
      <c r="S118" s="249">
        <v>1</v>
      </c>
      <c r="T118" s="243">
        <v>0</v>
      </c>
      <c r="U118" s="243">
        <v>0</v>
      </c>
      <c r="V118" s="242" t="s">
        <v>273</v>
      </c>
      <c r="W118" s="243">
        <v>0</v>
      </c>
      <c r="X118" s="243">
        <v>0</v>
      </c>
      <c r="Y118" s="243">
        <v>0</v>
      </c>
      <c r="Z118" s="249">
        <v>1</v>
      </c>
      <c r="AA118" s="243">
        <v>0</v>
      </c>
      <c r="AB118" s="243">
        <v>0</v>
      </c>
      <c r="AC118" s="242" t="s">
        <v>627</v>
      </c>
      <c r="AD118" s="243">
        <v>0</v>
      </c>
      <c r="AE118" s="243">
        <v>0</v>
      </c>
      <c r="AF118" s="243">
        <v>0</v>
      </c>
      <c r="AG118" s="249">
        <v>1.0002091425113695</v>
      </c>
      <c r="AH118" s="243">
        <v>0</v>
      </c>
      <c r="AI118" s="243">
        <v>0</v>
      </c>
      <c r="AJ118" s="242" t="s">
        <v>466</v>
      </c>
      <c r="AK118" s="243">
        <v>0</v>
      </c>
      <c r="AL118" s="243">
        <v>0</v>
      </c>
      <c r="AM118" s="243">
        <v>0</v>
      </c>
      <c r="AN118" s="249">
        <v>1.0207836479011168</v>
      </c>
      <c r="AO118" s="243">
        <v>0</v>
      </c>
      <c r="AP118" s="243">
        <v>0</v>
      </c>
      <c r="AQ118" s="242" t="s">
        <v>273</v>
      </c>
      <c r="AR118" s="243">
        <v>0</v>
      </c>
      <c r="AS118" s="243">
        <v>0</v>
      </c>
      <c r="AT118" s="243">
        <v>0</v>
      </c>
      <c r="AU118" s="249">
        <v>1</v>
      </c>
      <c r="AV118" s="243">
        <v>0</v>
      </c>
      <c r="AW118" s="243">
        <v>0</v>
      </c>
      <c r="AX118" s="242" t="s">
        <v>273</v>
      </c>
      <c r="AY118" s="243">
        <v>0</v>
      </c>
      <c r="AZ118" s="243">
        <v>0</v>
      </c>
      <c r="BA118" s="243">
        <v>0</v>
      </c>
      <c r="BB118" s="249">
        <v>1</v>
      </c>
      <c r="BC118" s="243">
        <v>0</v>
      </c>
      <c r="BD118" s="243">
        <v>0</v>
      </c>
      <c r="BE118" s="242" t="s">
        <v>466</v>
      </c>
      <c r="BF118" s="243">
        <v>0</v>
      </c>
      <c r="BG118" s="243">
        <v>0</v>
      </c>
      <c r="BH118" s="243">
        <v>0</v>
      </c>
      <c r="BI118" s="249">
        <v>1.4045264974855767</v>
      </c>
      <c r="BJ118" s="243">
        <v>0</v>
      </c>
      <c r="BK118" s="243">
        <v>0</v>
      </c>
      <c r="BL118" s="242" t="s">
        <v>669</v>
      </c>
      <c r="BM118" s="243">
        <v>0</v>
      </c>
      <c r="BN118" s="243">
        <v>0</v>
      </c>
      <c r="BO118" s="243">
        <v>0</v>
      </c>
      <c r="BP118" s="249">
        <v>1.0320860714944013</v>
      </c>
      <c r="BQ118" s="243">
        <v>0</v>
      </c>
      <c r="BR118" s="243">
        <v>0</v>
      </c>
    </row>
    <row r="119" spans="1:70" x14ac:dyDescent="0.25">
      <c r="A119" s="242" t="s">
        <v>871</v>
      </c>
      <c r="B119" s="243">
        <v>0</v>
      </c>
      <c r="C119" s="243">
        <v>0</v>
      </c>
      <c r="D119" s="243">
        <v>0</v>
      </c>
      <c r="E119" s="249">
        <v>1</v>
      </c>
      <c r="F119" s="243">
        <v>0</v>
      </c>
      <c r="G119" s="243">
        <v>0</v>
      </c>
      <c r="H119" s="242" t="s">
        <v>871</v>
      </c>
      <c r="I119" s="243">
        <v>0</v>
      </c>
      <c r="J119" s="243">
        <v>0</v>
      </c>
      <c r="K119" s="243">
        <v>0</v>
      </c>
      <c r="L119" s="249">
        <v>1</v>
      </c>
      <c r="M119" s="243">
        <v>0</v>
      </c>
      <c r="N119" s="243">
        <v>0</v>
      </c>
      <c r="O119" s="242" t="s">
        <v>891</v>
      </c>
      <c r="P119" s="243">
        <v>0</v>
      </c>
      <c r="Q119" s="243">
        <v>0</v>
      </c>
      <c r="R119" s="243">
        <v>0</v>
      </c>
      <c r="S119" s="249">
        <v>1</v>
      </c>
      <c r="T119" s="243">
        <v>0</v>
      </c>
      <c r="U119" s="243">
        <v>0</v>
      </c>
      <c r="V119" s="242" t="s">
        <v>871</v>
      </c>
      <c r="W119" s="243">
        <v>0</v>
      </c>
      <c r="X119" s="243">
        <v>0</v>
      </c>
      <c r="Y119" s="243">
        <v>0</v>
      </c>
      <c r="Z119" s="249">
        <v>1</v>
      </c>
      <c r="AA119" s="243">
        <v>0</v>
      </c>
      <c r="AB119" s="243">
        <v>0</v>
      </c>
      <c r="AC119" s="242" t="s">
        <v>264</v>
      </c>
      <c r="AD119" s="243">
        <v>0</v>
      </c>
      <c r="AE119" s="243">
        <v>0</v>
      </c>
      <c r="AF119" s="243">
        <v>0</v>
      </c>
      <c r="AG119" s="249">
        <v>1.0002091425113695</v>
      </c>
      <c r="AH119" s="243">
        <v>0</v>
      </c>
      <c r="AI119" s="243">
        <v>0</v>
      </c>
      <c r="AJ119" s="242" t="s">
        <v>389</v>
      </c>
      <c r="AK119" s="243">
        <v>0</v>
      </c>
      <c r="AL119" s="243">
        <v>0</v>
      </c>
      <c r="AM119" s="243">
        <v>0</v>
      </c>
      <c r="AN119" s="249">
        <v>1.0207836479011168</v>
      </c>
      <c r="AO119" s="243">
        <v>0</v>
      </c>
      <c r="AP119" s="243">
        <v>0</v>
      </c>
      <c r="AQ119" s="242" t="s">
        <v>871</v>
      </c>
      <c r="AR119" s="243">
        <v>0</v>
      </c>
      <c r="AS119" s="243">
        <v>0</v>
      </c>
      <c r="AT119" s="243">
        <v>0</v>
      </c>
      <c r="AU119" s="249">
        <v>1</v>
      </c>
      <c r="AV119" s="243">
        <v>0</v>
      </c>
      <c r="AW119" s="243">
        <v>0</v>
      </c>
      <c r="AX119" s="242" t="s">
        <v>871</v>
      </c>
      <c r="AY119" s="243">
        <v>0</v>
      </c>
      <c r="AZ119" s="243">
        <v>0</v>
      </c>
      <c r="BA119" s="243">
        <v>0</v>
      </c>
      <c r="BB119" s="249">
        <v>1</v>
      </c>
      <c r="BC119" s="243">
        <v>0</v>
      </c>
      <c r="BD119" s="243">
        <v>0</v>
      </c>
      <c r="BE119" s="242" t="s">
        <v>389</v>
      </c>
      <c r="BF119" s="243">
        <v>0</v>
      </c>
      <c r="BG119" s="243">
        <v>0</v>
      </c>
      <c r="BH119" s="243">
        <v>0</v>
      </c>
      <c r="BI119" s="249">
        <v>1.4045264974855767</v>
      </c>
      <c r="BJ119" s="243">
        <v>0</v>
      </c>
      <c r="BK119" s="243">
        <v>0</v>
      </c>
      <c r="BL119" s="242" t="s">
        <v>390</v>
      </c>
      <c r="BM119" s="243">
        <v>0</v>
      </c>
      <c r="BN119" s="243">
        <v>0</v>
      </c>
      <c r="BO119" s="243">
        <v>0</v>
      </c>
      <c r="BP119" s="249">
        <v>1.0320860714944013</v>
      </c>
      <c r="BQ119" s="243">
        <v>0</v>
      </c>
      <c r="BR119" s="243">
        <v>0</v>
      </c>
    </row>
    <row r="120" spans="1:70" ht="25" x14ac:dyDescent="0.25">
      <c r="A120" s="242" t="s">
        <v>627</v>
      </c>
      <c r="B120" s="243">
        <v>0</v>
      </c>
      <c r="C120" s="243">
        <v>0</v>
      </c>
      <c r="D120" s="243">
        <v>0</v>
      </c>
      <c r="E120" s="249">
        <v>1</v>
      </c>
      <c r="F120" s="243">
        <v>0</v>
      </c>
      <c r="G120" s="243">
        <v>0</v>
      </c>
      <c r="H120" s="242" t="s">
        <v>627</v>
      </c>
      <c r="I120" s="243">
        <v>0</v>
      </c>
      <c r="J120" s="243">
        <v>0</v>
      </c>
      <c r="K120" s="243">
        <v>0</v>
      </c>
      <c r="L120" s="249">
        <v>1</v>
      </c>
      <c r="M120" s="243">
        <v>0</v>
      </c>
      <c r="N120" s="243">
        <v>0</v>
      </c>
      <c r="O120" s="242" t="s">
        <v>892</v>
      </c>
      <c r="P120" s="243">
        <v>0</v>
      </c>
      <c r="Q120" s="243">
        <v>0</v>
      </c>
      <c r="R120" s="243">
        <v>0</v>
      </c>
      <c r="S120" s="249">
        <v>1</v>
      </c>
      <c r="T120" s="243">
        <v>0</v>
      </c>
      <c r="U120" s="243">
        <v>0</v>
      </c>
      <c r="V120" s="242" t="s">
        <v>627</v>
      </c>
      <c r="W120" s="243">
        <v>0</v>
      </c>
      <c r="X120" s="243">
        <v>0</v>
      </c>
      <c r="Y120" s="243">
        <v>0</v>
      </c>
      <c r="Z120" s="249">
        <v>1</v>
      </c>
      <c r="AA120" s="243">
        <v>0</v>
      </c>
      <c r="AB120" s="243">
        <v>0</v>
      </c>
      <c r="AC120" s="242" t="s">
        <v>463</v>
      </c>
      <c r="AD120" s="243">
        <v>0</v>
      </c>
      <c r="AE120" s="243">
        <v>0</v>
      </c>
      <c r="AF120" s="243">
        <v>0</v>
      </c>
      <c r="AG120" s="249">
        <v>1.0002091425113695</v>
      </c>
      <c r="AH120" s="243">
        <v>0</v>
      </c>
      <c r="AI120" s="243">
        <v>0</v>
      </c>
      <c r="AJ120" s="242" t="s">
        <v>669</v>
      </c>
      <c r="AK120" s="243">
        <v>0</v>
      </c>
      <c r="AL120" s="243">
        <v>0</v>
      </c>
      <c r="AM120" s="243">
        <v>0</v>
      </c>
      <c r="AN120" s="249">
        <v>1.0207836479011168</v>
      </c>
      <c r="AO120" s="243">
        <v>0</v>
      </c>
      <c r="AP120" s="243">
        <v>0</v>
      </c>
      <c r="AQ120" s="242" t="s">
        <v>627</v>
      </c>
      <c r="AR120" s="243">
        <v>0</v>
      </c>
      <c r="AS120" s="243">
        <v>0</v>
      </c>
      <c r="AT120" s="243">
        <v>0</v>
      </c>
      <c r="AU120" s="249">
        <v>1</v>
      </c>
      <c r="AV120" s="243">
        <v>0</v>
      </c>
      <c r="AW120" s="243">
        <v>0</v>
      </c>
      <c r="AX120" s="242" t="s">
        <v>627</v>
      </c>
      <c r="AY120" s="243">
        <v>0</v>
      </c>
      <c r="AZ120" s="243">
        <v>0</v>
      </c>
      <c r="BA120" s="243">
        <v>0</v>
      </c>
      <c r="BB120" s="249">
        <v>1</v>
      </c>
      <c r="BC120" s="243">
        <v>0</v>
      </c>
      <c r="BD120" s="243">
        <v>0</v>
      </c>
      <c r="BE120" s="242" t="s">
        <v>669</v>
      </c>
      <c r="BF120" s="243">
        <v>0</v>
      </c>
      <c r="BG120" s="243">
        <v>0</v>
      </c>
      <c r="BH120" s="243">
        <v>0</v>
      </c>
      <c r="BI120" s="249">
        <v>1.4045264974855767</v>
      </c>
      <c r="BJ120" s="243">
        <v>0</v>
      </c>
      <c r="BK120" s="243">
        <v>0</v>
      </c>
      <c r="BL120" s="242" t="s">
        <v>894</v>
      </c>
      <c r="BM120" s="243">
        <v>0</v>
      </c>
      <c r="BN120" s="243">
        <v>0</v>
      </c>
      <c r="BO120" s="243">
        <v>0</v>
      </c>
      <c r="BP120" s="249">
        <v>1.0320860714944013</v>
      </c>
      <c r="BQ120" s="243">
        <v>0</v>
      </c>
      <c r="BR120" s="243">
        <v>0</v>
      </c>
    </row>
    <row r="121" spans="1:70" x14ac:dyDescent="0.25">
      <c r="A121" s="242" t="s">
        <v>264</v>
      </c>
      <c r="B121" s="243">
        <v>0</v>
      </c>
      <c r="C121" s="243">
        <v>0</v>
      </c>
      <c r="D121" s="243">
        <v>0</v>
      </c>
      <c r="E121" s="249">
        <v>1</v>
      </c>
      <c r="F121" s="243">
        <v>0</v>
      </c>
      <c r="G121" s="243">
        <v>0</v>
      </c>
      <c r="H121" s="242" t="s">
        <v>264</v>
      </c>
      <c r="I121" s="243">
        <v>0</v>
      </c>
      <c r="J121" s="243">
        <v>0</v>
      </c>
      <c r="K121" s="243">
        <v>0</v>
      </c>
      <c r="L121" s="249">
        <v>1</v>
      </c>
      <c r="M121" s="243">
        <v>0</v>
      </c>
      <c r="N121" s="243">
        <v>0</v>
      </c>
      <c r="O121" s="242" t="s">
        <v>298</v>
      </c>
      <c r="P121" s="243">
        <v>0</v>
      </c>
      <c r="Q121" s="243">
        <v>0</v>
      </c>
      <c r="R121" s="243">
        <v>0</v>
      </c>
      <c r="S121" s="249">
        <v>1</v>
      </c>
      <c r="T121" s="243">
        <v>0</v>
      </c>
      <c r="U121" s="243">
        <v>0</v>
      </c>
      <c r="V121" s="242" t="s">
        <v>264</v>
      </c>
      <c r="W121" s="243">
        <v>0</v>
      </c>
      <c r="X121" s="243">
        <v>0</v>
      </c>
      <c r="Y121" s="243">
        <v>0</v>
      </c>
      <c r="Z121" s="249">
        <v>1</v>
      </c>
      <c r="AA121" s="243">
        <v>0</v>
      </c>
      <c r="AB121" s="243">
        <v>0</v>
      </c>
      <c r="AC121" s="242" t="s">
        <v>376</v>
      </c>
      <c r="AD121" s="243">
        <v>0</v>
      </c>
      <c r="AE121" s="243">
        <v>0</v>
      </c>
      <c r="AF121" s="243">
        <v>0</v>
      </c>
      <c r="AG121" s="249">
        <v>1.0002091425113695</v>
      </c>
      <c r="AH121" s="243">
        <v>0</v>
      </c>
      <c r="AI121" s="243">
        <v>0</v>
      </c>
      <c r="AJ121" s="242" t="s">
        <v>390</v>
      </c>
      <c r="AK121" s="243">
        <v>0</v>
      </c>
      <c r="AL121" s="243">
        <v>0</v>
      </c>
      <c r="AM121" s="243">
        <v>0</v>
      </c>
      <c r="AN121" s="249">
        <v>1.0207836479011168</v>
      </c>
      <c r="AO121" s="243">
        <v>0</v>
      </c>
      <c r="AP121" s="243">
        <v>0</v>
      </c>
      <c r="AQ121" s="242" t="s">
        <v>264</v>
      </c>
      <c r="AR121" s="243">
        <v>0</v>
      </c>
      <c r="AS121" s="243">
        <v>0</v>
      </c>
      <c r="AT121" s="243">
        <v>0</v>
      </c>
      <c r="AU121" s="249">
        <v>1</v>
      </c>
      <c r="AV121" s="243">
        <v>0</v>
      </c>
      <c r="AW121" s="243">
        <v>0</v>
      </c>
      <c r="AX121" s="242" t="s">
        <v>264</v>
      </c>
      <c r="AY121" s="243">
        <v>0</v>
      </c>
      <c r="AZ121" s="243">
        <v>0</v>
      </c>
      <c r="BA121" s="243">
        <v>0</v>
      </c>
      <c r="BB121" s="249">
        <v>1</v>
      </c>
      <c r="BC121" s="243">
        <v>0</v>
      </c>
      <c r="BD121" s="243">
        <v>0</v>
      </c>
      <c r="BE121" s="242" t="s">
        <v>390</v>
      </c>
      <c r="BF121" s="243">
        <v>0</v>
      </c>
      <c r="BG121" s="243">
        <v>0</v>
      </c>
      <c r="BH121" s="243">
        <v>0</v>
      </c>
      <c r="BI121" s="249">
        <v>1.4045264974855767</v>
      </c>
      <c r="BJ121" s="243">
        <v>0</v>
      </c>
      <c r="BK121" s="243">
        <v>0</v>
      </c>
      <c r="BL121" s="242" t="s">
        <v>881</v>
      </c>
      <c r="BM121" s="243">
        <v>0</v>
      </c>
      <c r="BN121" s="243">
        <v>0</v>
      </c>
      <c r="BO121" s="243">
        <v>0</v>
      </c>
      <c r="BP121" s="249">
        <v>1.0320860714944013</v>
      </c>
      <c r="BQ121" s="243">
        <v>0</v>
      </c>
      <c r="BR121" s="243">
        <v>0</v>
      </c>
    </row>
    <row r="122" spans="1:70" ht="25" x14ac:dyDescent="0.25">
      <c r="A122" s="242" t="s">
        <v>463</v>
      </c>
      <c r="B122" s="243">
        <v>0</v>
      </c>
      <c r="C122" s="243">
        <v>0</v>
      </c>
      <c r="D122" s="243">
        <v>0</v>
      </c>
      <c r="E122" s="249">
        <v>1</v>
      </c>
      <c r="F122" s="243">
        <v>0</v>
      </c>
      <c r="G122" s="243">
        <v>0</v>
      </c>
      <c r="H122" s="242" t="s">
        <v>463</v>
      </c>
      <c r="I122" s="243">
        <v>0</v>
      </c>
      <c r="J122" s="243">
        <v>0</v>
      </c>
      <c r="K122" s="243">
        <v>0</v>
      </c>
      <c r="L122" s="249">
        <v>1</v>
      </c>
      <c r="M122" s="243">
        <v>0</v>
      </c>
      <c r="N122" s="243">
        <v>0</v>
      </c>
      <c r="O122" s="242" t="s">
        <v>463</v>
      </c>
      <c r="P122" s="243">
        <v>0</v>
      </c>
      <c r="Q122" s="243">
        <v>0</v>
      </c>
      <c r="R122" s="243">
        <v>0</v>
      </c>
      <c r="S122" s="249">
        <v>1</v>
      </c>
      <c r="T122" s="243">
        <v>0</v>
      </c>
      <c r="U122" s="243">
        <v>0</v>
      </c>
      <c r="V122" s="242" t="s">
        <v>463</v>
      </c>
      <c r="W122" s="243">
        <v>0</v>
      </c>
      <c r="X122" s="243">
        <v>0</v>
      </c>
      <c r="Y122" s="243">
        <v>0</v>
      </c>
      <c r="Z122" s="249">
        <v>1</v>
      </c>
      <c r="AA122" s="243">
        <v>0</v>
      </c>
      <c r="AB122" s="243">
        <v>0</v>
      </c>
      <c r="AC122" s="242" t="s">
        <v>260</v>
      </c>
      <c r="AD122" s="243">
        <v>0</v>
      </c>
      <c r="AE122" s="243">
        <v>0</v>
      </c>
      <c r="AF122" s="243">
        <v>0</v>
      </c>
      <c r="AG122" s="249">
        <v>1.0002091425113695</v>
      </c>
      <c r="AH122" s="243">
        <v>0</v>
      </c>
      <c r="AI122" s="243">
        <v>0</v>
      </c>
      <c r="AJ122" s="242" t="s">
        <v>894</v>
      </c>
      <c r="AK122" s="243">
        <v>0</v>
      </c>
      <c r="AL122" s="243">
        <v>0</v>
      </c>
      <c r="AM122" s="243">
        <v>0</v>
      </c>
      <c r="AN122" s="249">
        <v>1.0207836479011168</v>
      </c>
      <c r="AO122" s="243">
        <v>0</v>
      </c>
      <c r="AP122" s="243">
        <v>0</v>
      </c>
      <c r="AQ122" s="242" t="s">
        <v>463</v>
      </c>
      <c r="AR122" s="243">
        <v>0</v>
      </c>
      <c r="AS122" s="243">
        <v>0</v>
      </c>
      <c r="AT122" s="243">
        <v>0</v>
      </c>
      <c r="AU122" s="249">
        <v>1</v>
      </c>
      <c r="AV122" s="243">
        <v>0</v>
      </c>
      <c r="AW122" s="243">
        <v>0</v>
      </c>
      <c r="AX122" s="242" t="s">
        <v>463</v>
      </c>
      <c r="AY122" s="243">
        <v>0</v>
      </c>
      <c r="AZ122" s="243">
        <v>0</v>
      </c>
      <c r="BA122" s="243">
        <v>0</v>
      </c>
      <c r="BB122" s="249">
        <v>1</v>
      </c>
      <c r="BC122" s="243">
        <v>0</v>
      </c>
      <c r="BD122" s="243">
        <v>0</v>
      </c>
      <c r="BE122" s="242" t="s">
        <v>894</v>
      </c>
      <c r="BF122" s="243">
        <v>0</v>
      </c>
      <c r="BG122" s="243">
        <v>0</v>
      </c>
      <c r="BH122" s="243">
        <v>0</v>
      </c>
      <c r="BI122" s="249">
        <v>1.4045264974855767</v>
      </c>
      <c r="BJ122" s="243">
        <v>0</v>
      </c>
      <c r="BK122" s="243">
        <v>0</v>
      </c>
      <c r="BL122" s="242" t="s">
        <v>392</v>
      </c>
      <c r="BM122" s="243">
        <v>0</v>
      </c>
      <c r="BN122" s="243">
        <v>0</v>
      </c>
      <c r="BO122" s="243">
        <v>0</v>
      </c>
      <c r="BP122" s="249">
        <v>1.0320860714944013</v>
      </c>
      <c r="BQ122" s="243">
        <v>0</v>
      </c>
      <c r="BR122" s="243">
        <v>0</v>
      </c>
    </row>
    <row r="123" spans="1:70" x14ac:dyDescent="0.25">
      <c r="A123" s="242" t="s">
        <v>376</v>
      </c>
      <c r="B123" s="243">
        <v>0</v>
      </c>
      <c r="C123" s="243">
        <v>0</v>
      </c>
      <c r="D123" s="243">
        <v>0</v>
      </c>
      <c r="E123" s="249">
        <v>1</v>
      </c>
      <c r="F123" s="243">
        <v>0</v>
      </c>
      <c r="G123" s="243">
        <v>0</v>
      </c>
      <c r="H123" s="242" t="s">
        <v>376</v>
      </c>
      <c r="I123" s="243">
        <v>0</v>
      </c>
      <c r="J123" s="243">
        <v>0</v>
      </c>
      <c r="K123" s="243">
        <v>0</v>
      </c>
      <c r="L123" s="249">
        <v>1</v>
      </c>
      <c r="M123" s="243">
        <v>0</v>
      </c>
      <c r="N123" s="243">
        <v>0</v>
      </c>
      <c r="O123" s="242" t="s">
        <v>376</v>
      </c>
      <c r="P123" s="243">
        <v>0</v>
      </c>
      <c r="Q123" s="243">
        <v>0</v>
      </c>
      <c r="R123" s="243">
        <v>0</v>
      </c>
      <c r="S123" s="249">
        <v>1</v>
      </c>
      <c r="T123" s="243">
        <v>0</v>
      </c>
      <c r="U123" s="243">
        <v>0</v>
      </c>
      <c r="V123" s="242" t="s">
        <v>376</v>
      </c>
      <c r="W123" s="243">
        <v>0</v>
      </c>
      <c r="X123" s="243">
        <v>0</v>
      </c>
      <c r="Y123" s="243">
        <v>0</v>
      </c>
      <c r="Z123" s="249">
        <v>1</v>
      </c>
      <c r="AA123" s="243">
        <v>0</v>
      </c>
      <c r="AB123" s="243">
        <v>0</v>
      </c>
      <c r="AC123" s="242" t="s">
        <v>380</v>
      </c>
      <c r="AD123" s="243">
        <v>0</v>
      </c>
      <c r="AE123" s="243">
        <v>0</v>
      </c>
      <c r="AF123" s="243">
        <v>0</v>
      </c>
      <c r="AG123" s="249">
        <v>1.0002091425113695</v>
      </c>
      <c r="AH123" s="243">
        <v>0</v>
      </c>
      <c r="AI123" s="243">
        <v>0</v>
      </c>
      <c r="AJ123" s="242" t="s">
        <v>392</v>
      </c>
      <c r="AK123" s="243">
        <v>0</v>
      </c>
      <c r="AL123" s="243">
        <v>0</v>
      </c>
      <c r="AM123" s="243">
        <v>0</v>
      </c>
      <c r="AN123" s="249">
        <v>1.0207836479011168</v>
      </c>
      <c r="AO123" s="243">
        <v>0</v>
      </c>
      <c r="AP123" s="243">
        <v>0</v>
      </c>
      <c r="AQ123" s="242" t="s">
        <v>376</v>
      </c>
      <c r="AR123" s="243">
        <v>0</v>
      </c>
      <c r="AS123" s="243">
        <v>0</v>
      </c>
      <c r="AT123" s="243">
        <v>0</v>
      </c>
      <c r="AU123" s="249">
        <v>1</v>
      </c>
      <c r="AV123" s="243">
        <v>0</v>
      </c>
      <c r="AW123" s="243">
        <v>0</v>
      </c>
      <c r="AX123" s="242" t="s">
        <v>376</v>
      </c>
      <c r="AY123" s="243">
        <v>0</v>
      </c>
      <c r="AZ123" s="243">
        <v>0</v>
      </c>
      <c r="BA123" s="243">
        <v>0</v>
      </c>
      <c r="BB123" s="249">
        <v>1</v>
      </c>
      <c r="BC123" s="243">
        <v>0</v>
      </c>
      <c r="BD123" s="243">
        <v>0</v>
      </c>
      <c r="BE123" s="242" t="s">
        <v>881</v>
      </c>
      <c r="BF123" s="243">
        <v>0</v>
      </c>
      <c r="BG123" s="243">
        <v>0</v>
      </c>
      <c r="BH123" s="243">
        <v>0</v>
      </c>
      <c r="BI123" s="249">
        <v>1.4045264974855767</v>
      </c>
      <c r="BJ123" s="243">
        <v>0</v>
      </c>
      <c r="BK123" s="243">
        <v>0</v>
      </c>
      <c r="BL123" s="242" t="s">
        <v>393</v>
      </c>
      <c r="BM123" s="243">
        <v>0</v>
      </c>
      <c r="BN123" s="243">
        <v>0</v>
      </c>
      <c r="BO123" s="243">
        <v>0</v>
      </c>
      <c r="BP123" s="249">
        <v>1.0320860714944013</v>
      </c>
      <c r="BQ123" s="243">
        <v>0</v>
      </c>
      <c r="BR123" s="243">
        <v>0</v>
      </c>
    </row>
    <row r="124" spans="1:70" x14ac:dyDescent="0.25">
      <c r="A124" s="242" t="s">
        <v>260</v>
      </c>
      <c r="B124" s="243">
        <v>0</v>
      </c>
      <c r="C124" s="243">
        <v>0</v>
      </c>
      <c r="D124" s="243">
        <v>0</v>
      </c>
      <c r="E124" s="249">
        <v>1</v>
      </c>
      <c r="F124" s="243">
        <v>0</v>
      </c>
      <c r="G124" s="243">
        <v>0</v>
      </c>
      <c r="H124" s="242" t="s">
        <v>260</v>
      </c>
      <c r="I124" s="243">
        <v>0</v>
      </c>
      <c r="J124" s="243">
        <v>0</v>
      </c>
      <c r="K124" s="243">
        <v>0</v>
      </c>
      <c r="L124" s="249">
        <v>1</v>
      </c>
      <c r="M124" s="243">
        <v>0</v>
      </c>
      <c r="N124" s="243">
        <v>0</v>
      </c>
      <c r="O124" s="242" t="s">
        <v>260</v>
      </c>
      <c r="P124" s="243">
        <v>0</v>
      </c>
      <c r="Q124" s="243">
        <v>0</v>
      </c>
      <c r="R124" s="243">
        <v>0</v>
      </c>
      <c r="S124" s="249">
        <v>1</v>
      </c>
      <c r="T124" s="243">
        <v>0</v>
      </c>
      <c r="U124" s="243">
        <v>0</v>
      </c>
      <c r="V124" s="242" t="s">
        <v>260</v>
      </c>
      <c r="W124" s="243">
        <v>0</v>
      </c>
      <c r="X124" s="243">
        <v>0</v>
      </c>
      <c r="Y124" s="243">
        <v>0</v>
      </c>
      <c r="Z124" s="249">
        <v>1</v>
      </c>
      <c r="AA124" s="243">
        <v>0</v>
      </c>
      <c r="AB124" s="243">
        <v>0</v>
      </c>
      <c r="AC124" s="242" t="s">
        <v>872</v>
      </c>
      <c r="AD124" s="243">
        <v>0</v>
      </c>
      <c r="AE124" s="243">
        <v>0</v>
      </c>
      <c r="AF124" s="243">
        <v>0</v>
      </c>
      <c r="AG124" s="249">
        <v>1.0002091425113695</v>
      </c>
      <c r="AH124" s="243">
        <v>0</v>
      </c>
      <c r="AI124" s="243">
        <v>0</v>
      </c>
      <c r="AJ124" s="242" t="s">
        <v>393</v>
      </c>
      <c r="AK124" s="243">
        <v>0</v>
      </c>
      <c r="AL124" s="243">
        <v>0</v>
      </c>
      <c r="AM124" s="243">
        <v>0</v>
      </c>
      <c r="AN124" s="249">
        <v>1.0207836479011168</v>
      </c>
      <c r="AO124" s="243">
        <v>0</v>
      </c>
      <c r="AP124" s="243">
        <v>0</v>
      </c>
      <c r="AQ124" s="242" t="s">
        <v>260</v>
      </c>
      <c r="AR124" s="243">
        <v>0</v>
      </c>
      <c r="AS124" s="243">
        <v>0</v>
      </c>
      <c r="AT124" s="243">
        <v>0</v>
      </c>
      <c r="AU124" s="249">
        <v>1</v>
      </c>
      <c r="AV124" s="243">
        <v>0</v>
      </c>
      <c r="AW124" s="243">
        <v>0</v>
      </c>
      <c r="AX124" s="242" t="s">
        <v>260</v>
      </c>
      <c r="AY124" s="243">
        <v>0</v>
      </c>
      <c r="AZ124" s="243">
        <v>0</v>
      </c>
      <c r="BA124" s="243">
        <v>0</v>
      </c>
      <c r="BB124" s="249">
        <v>1</v>
      </c>
      <c r="BC124" s="243">
        <v>0</v>
      </c>
      <c r="BD124" s="243">
        <v>0</v>
      </c>
      <c r="BE124" s="242" t="s">
        <v>392</v>
      </c>
      <c r="BF124" s="243">
        <v>0</v>
      </c>
      <c r="BG124" s="243">
        <v>0</v>
      </c>
      <c r="BH124" s="243">
        <v>0</v>
      </c>
      <c r="BI124" s="249">
        <v>1.4045264974855767</v>
      </c>
      <c r="BJ124" s="243">
        <v>0</v>
      </c>
      <c r="BK124" s="243">
        <v>0</v>
      </c>
      <c r="BL124" s="242" t="s">
        <v>394</v>
      </c>
      <c r="BM124" s="243">
        <v>0</v>
      </c>
      <c r="BN124" s="243">
        <v>0</v>
      </c>
      <c r="BO124" s="243">
        <v>0</v>
      </c>
      <c r="BP124" s="249">
        <v>1.0320860714944013</v>
      </c>
      <c r="BQ124" s="243">
        <v>0</v>
      </c>
      <c r="BR124" s="243">
        <v>0</v>
      </c>
    </row>
    <row r="125" spans="1:70" x14ac:dyDescent="0.25">
      <c r="A125" s="242" t="s">
        <v>380</v>
      </c>
      <c r="B125" s="243">
        <v>0</v>
      </c>
      <c r="C125" s="243">
        <v>0</v>
      </c>
      <c r="D125" s="243">
        <v>0</v>
      </c>
      <c r="E125" s="249">
        <v>1</v>
      </c>
      <c r="F125" s="243">
        <v>0</v>
      </c>
      <c r="G125" s="243">
        <v>0</v>
      </c>
      <c r="H125" s="242" t="s">
        <v>380</v>
      </c>
      <c r="I125" s="243">
        <v>0</v>
      </c>
      <c r="J125" s="243">
        <v>0</v>
      </c>
      <c r="K125" s="243">
        <v>0</v>
      </c>
      <c r="L125" s="249">
        <v>1</v>
      </c>
      <c r="M125" s="243">
        <v>0</v>
      </c>
      <c r="N125" s="243">
        <v>0</v>
      </c>
      <c r="O125" s="242" t="s">
        <v>380</v>
      </c>
      <c r="P125" s="243">
        <v>0</v>
      </c>
      <c r="Q125" s="243">
        <v>0</v>
      </c>
      <c r="R125" s="243">
        <v>0</v>
      </c>
      <c r="S125" s="249">
        <v>1</v>
      </c>
      <c r="T125" s="243">
        <v>0</v>
      </c>
      <c r="U125" s="243">
        <v>0</v>
      </c>
      <c r="V125" s="242" t="s">
        <v>380</v>
      </c>
      <c r="W125" s="243">
        <v>0</v>
      </c>
      <c r="X125" s="243">
        <v>0</v>
      </c>
      <c r="Y125" s="243">
        <v>0</v>
      </c>
      <c r="Z125" s="249">
        <v>1</v>
      </c>
      <c r="AA125" s="243">
        <v>0</v>
      </c>
      <c r="AB125" s="243">
        <v>0</v>
      </c>
      <c r="AC125" s="242" t="s">
        <v>236</v>
      </c>
      <c r="AD125" s="243">
        <v>0</v>
      </c>
      <c r="AE125" s="243">
        <v>0</v>
      </c>
      <c r="AF125" s="243">
        <v>0</v>
      </c>
      <c r="AG125" s="249">
        <v>1.0002091425113695</v>
      </c>
      <c r="AH125" s="243">
        <v>0</v>
      </c>
      <c r="AI125" s="243">
        <v>0</v>
      </c>
      <c r="AJ125" s="242" t="s">
        <v>394</v>
      </c>
      <c r="AK125" s="243">
        <v>0</v>
      </c>
      <c r="AL125" s="243">
        <v>0</v>
      </c>
      <c r="AM125" s="243">
        <v>0</v>
      </c>
      <c r="AN125" s="249">
        <v>1.0207836479011168</v>
      </c>
      <c r="AO125" s="243">
        <v>0</v>
      </c>
      <c r="AP125" s="243">
        <v>0</v>
      </c>
      <c r="AQ125" s="242" t="s">
        <v>380</v>
      </c>
      <c r="AR125" s="243">
        <v>0</v>
      </c>
      <c r="AS125" s="243">
        <v>0</v>
      </c>
      <c r="AT125" s="243">
        <v>0</v>
      </c>
      <c r="AU125" s="249">
        <v>1</v>
      </c>
      <c r="AV125" s="243">
        <v>0</v>
      </c>
      <c r="AW125" s="243">
        <v>0</v>
      </c>
      <c r="AX125" s="242" t="s">
        <v>380</v>
      </c>
      <c r="AY125" s="243">
        <v>0</v>
      </c>
      <c r="AZ125" s="243">
        <v>0</v>
      </c>
      <c r="BA125" s="243">
        <v>0</v>
      </c>
      <c r="BB125" s="249">
        <v>1</v>
      </c>
      <c r="BC125" s="243">
        <v>0</v>
      </c>
      <c r="BD125" s="243">
        <v>0</v>
      </c>
      <c r="BE125" s="242" t="s">
        <v>393</v>
      </c>
      <c r="BF125" s="243">
        <v>0</v>
      </c>
      <c r="BG125" s="243">
        <v>0</v>
      </c>
      <c r="BH125" s="243">
        <v>0</v>
      </c>
      <c r="BI125" s="249">
        <v>1.4045264974855767</v>
      </c>
      <c r="BJ125" s="243">
        <v>0</v>
      </c>
      <c r="BK125" s="243">
        <v>0</v>
      </c>
      <c r="BL125" s="242" t="s">
        <v>395</v>
      </c>
      <c r="BM125" s="243">
        <v>0</v>
      </c>
      <c r="BN125" s="243">
        <v>0</v>
      </c>
      <c r="BO125" s="243">
        <v>0</v>
      </c>
      <c r="BP125" s="249">
        <v>1.0320860714944013</v>
      </c>
      <c r="BQ125" s="243">
        <v>0</v>
      </c>
      <c r="BR125" s="243">
        <v>0</v>
      </c>
    </row>
    <row r="126" spans="1:70" x14ac:dyDescent="0.25">
      <c r="A126" s="242" t="s">
        <v>872</v>
      </c>
      <c r="B126" s="243">
        <v>0</v>
      </c>
      <c r="C126" s="243">
        <v>0</v>
      </c>
      <c r="D126" s="243">
        <v>0</v>
      </c>
      <c r="E126" s="249">
        <v>1</v>
      </c>
      <c r="F126" s="243">
        <v>0</v>
      </c>
      <c r="G126" s="243">
        <v>0</v>
      </c>
      <c r="H126" s="242" t="s">
        <v>872</v>
      </c>
      <c r="I126" s="243">
        <v>0</v>
      </c>
      <c r="J126" s="243">
        <v>0</v>
      </c>
      <c r="K126" s="243">
        <v>0</v>
      </c>
      <c r="L126" s="249">
        <v>1</v>
      </c>
      <c r="M126" s="243">
        <v>0</v>
      </c>
      <c r="N126" s="243">
        <v>0</v>
      </c>
      <c r="O126" s="242" t="s">
        <v>872</v>
      </c>
      <c r="P126" s="243">
        <v>0</v>
      </c>
      <c r="Q126" s="243">
        <v>0</v>
      </c>
      <c r="R126" s="243">
        <v>0</v>
      </c>
      <c r="S126" s="249">
        <v>1</v>
      </c>
      <c r="T126" s="243">
        <v>0</v>
      </c>
      <c r="U126" s="243">
        <v>0</v>
      </c>
      <c r="V126" s="242" t="s">
        <v>872</v>
      </c>
      <c r="W126" s="243">
        <v>0</v>
      </c>
      <c r="X126" s="243">
        <v>0</v>
      </c>
      <c r="Y126" s="243">
        <v>0</v>
      </c>
      <c r="Z126" s="249">
        <v>1</v>
      </c>
      <c r="AA126" s="243">
        <v>0</v>
      </c>
      <c r="AB126" s="243">
        <v>0</v>
      </c>
      <c r="AC126" s="242" t="s">
        <v>387</v>
      </c>
      <c r="AD126" s="243">
        <v>0</v>
      </c>
      <c r="AE126" s="243">
        <v>0</v>
      </c>
      <c r="AF126" s="243">
        <v>0</v>
      </c>
      <c r="AG126" s="249">
        <v>1.0002091425113695</v>
      </c>
      <c r="AH126" s="243">
        <v>0</v>
      </c>
      <c r="AI126" s="243">
        <v>0</v>
      </c>
      <c r="AJ126" s="242" t="s">
        <v>395</v>
      </c>
      <c r="AK126" s="243">
        <v>0</v>
      </c>
      <c r="AL126" s="243">
        <v>0</v>
      </c>
      <c r="AM126" s="243">
        <v>0</v>
      </c>
      <c r="AN126" s="249">
        <v>1.0207836479011168</v>
      </c>
      <c r="AO126" s="243">
        <v>0</v>
      </c>
      <c r="AP126" s="243">
        <v>0</v>
      </c>
      <c r="AQ126" s="242" t="s">
        <v>872</v>
      </c>
      <c r="AR126" s="243">
        <v>0</v>
      </c>
      <c r="AS126" s="243">
        <v>0</v>
      </c>
      <c r="AT126" s="243">
        <v>0</v>
      </c>
      <c r="AU126" s="249">
        <v>1</v>
      </c>
      <c r="AV126" s="243">
        <v>0</v>
      </c>
      <c r="AW126" s="243">
        <v>0</v>
      </c>
      <c r="AX126" s="242" t="s">
        <v>872</v>
      </c>
      <c r="AY126" s="243">
        <v>0</v>
      </c>
      <c r="AZ126" s="243">
        <v>0</v>
      </c>
      <c r="BA126" s="243">
        <v>0</v>
      </c>
      <c r="BB126" s="249">
        <v>1</v>
      </c>
      <c r="BC126" s="243">
        <v>0</v>
      </c>
      <c r="BD126" s="243">
        <v>0</v>
      </c>
      <c r="BE126" s="242" t="s">
        <v>394</v>
      </c>
      <c r="BF126" s="243">
        <v>0</v>
      </c>
      <c r="BG126" s="243">
        <v>0</v>
      </c>
      <c r="BH126" s="243">
        <v>0</v>
      </c>
      <c r="BI126" s="249">
        <v>1.4045264974855767</v>
      </c>
      <c r="BJ126" s="243">
        <v>0</v>
      </c>
      <c r="BK126" s="243">
        <v>0</v>
      </c>
      <c r="BL126" s="242" t="s">
        <v>895</v>
      </c>
      <c r="BM126" s="243">
        <v>0</v>
      </c>
      <c r="BN126" s="243">
        <v>0</v>
      </c>
      <c r="BO126" s="243">
        <v>0</v>
      </c>
      <c r="BP126" s="249">
        <v>1.0320860714944013</v>
      </c>
      <c r="BQ126" s="243">
        <v>0</v>
      </c>
      <c r="BR126" s="243">
        <v>0</v>
      </c>
    </row>
    <row r="127" spans="1:70" ht="25" x14ac:dyDescent="0.25">
      <c r="A127" s="242" t="s">
        <v>236</v>
      </c>
      <c r="B127" s="243">
        <v>0</v>
      </c>
      <c r="C127" s="243">
        <v>0</v>
      </c>
      <c r="D127" s="243">
        <v>0</v>
      </c>
      <c r="E127" s="249">
        <v>1</v>
      </c>
      <c r="F127" s="243">
        <v>0</v>
      </c>
      <c r="G127" s="243">
        <v>0</v>
      </c>
      <c r="H127" s="242" t="s">
        <v>236</v>
      </c>
      <c r="I127" s="243">
        <v>0</v>
      </c>
      <c r="J127" s="243">
        <v>0</v>
      </c>
      <c r="K127" s="243">
        <v>0</v>
      </c>
      <c r="L127" s="249">
        <v>1</v>
      </c>
      <c r="M127" s="243">
        <v>0</v>
      </c>
      <c r="N127" s="243">
        <v>0</v>
      </c>
      <c r="O127" s="242" t="s">
        <v>236</v>
      </c>
      <c r="P127" s="243">
        <v>0</v>
      </c>
      <c r="Q127" s="243">
        <v>0</v>
      </c>
      <c r="R127" s="243">
        <v>0</v>
      </c>
      <c r="S127" s="249">
        <v>1</v>
      </c>
      <c r="T127" s="243">
        <v>0</v>
      </c>
      <c r="U127" s="243">
        <v>0</v>
      </c>
      <c r="V127" s="242" t="s">
        <v>236</v>
      </c>
      <c r="W127" s="243">
        <v>0</v>
      </c>
      <c r="X127" s="243">
        <v>0</v>
      </c>
      <c r="Y127" s="243">
        <v>0</v>
      </c>
      <c r="Z127" s="249">
        <v>1</v>
      </c>
      <c r="AA127" s="243">
        <v>0</v>
      </c>
      <c r="AB127" s="243">
        <v>0</v>
      </c>
      <c r="AC127" s="242" t="s">
        <v>271</v>
      </c>
      <c r="AD127" s="243">
        <v>0</v>
      </c>
      <c r="AE127" s="243">
        <v>0</v>
      </c>
      <c r="AF127" s="243">
        <v>0</v>
      </c>
      <c r="AG127" s="249">
        <v>1.0002091425113695</v>
      </c>
      <c r="AH127" s="243">
        <v>0</v>
      </c>
      <c r="AI127" s="243">
        <v>0</v>
      </c>
      <c r="AJ127" s="242" t="s">
        <v>895</v>
      </c>
      <c r="AK127" s="243">
        <v>0</v>
      </c>
      <c r="AL127" s="243">
        <v>0</v>
      </c>
      <c r="AM127" s="243">
        <v>0</v>
      </c>
      <c r="AN127" s="249">
        <v>1.0207836479011168</v>
      </c>
      <c r="AO127" s="243">
        <v>0</v>
      </c>
      <c r="AP127" s="243">
        <v>0</v>
      </c>
      <c r="AQ127" s="242" t="s">
        <v>236</v>
      </c>
      <c r="AR127" s="243">
        <v>0</v>
      </c>
      <c r="AS127" s="243">
        <v>0</v>
      </c>
      <c r="AT127" s="243">
        <v>0</v>
      </c>
      <c r="AU127" s="249">
        <v>1</v>
      </c>
      <c r="AV127" s="243">
        <v>0</v>
      </c>
      <c r="AW127" s="243">
        <v>0</v>
      </c>
      <c r="AX127" s="242" t="s">
        <v>236</v>
      </c>
      <c r="AY127" s="243">
        <v>0</v>
      </c>
      <c r="AZ127" s="243">
        <v>0</v>
      </c>
      <c r="BA127" s="243">
        <v>0</v>
      </c>
      <c r="BB127" s="249">
        <v>1</v>
      </c>
      <c r="BC127" s="243">
        <v>0</v>
      </c>
      <c r="BD127" s="243">
        <v>0</v>
      </c>
      <c r="BE127" s="242" t="s">
        <v>395</v>
      </c>
      <c r="BF127" s="243">
        <v>0</v>
      </c>
      <c r="BG127" s="243">
        <v>0</v>
      </c>
      <c r="BH127" s="243">
        <v>0</v>
      </c>
      <c r="BI127" s="249">
        <v>1.4045264974855767</v>
      </c>
      <c r="BJ127" s="243">
        <v>0</v>
      </c>
      <c r="BK127" s="243">
        <v>0</v>
      </c>
      <c r="BL127" s="242" t="s">
        <v>399</v>
      </c>
      <c r="BM127" s="243">
        <v>0</v>
      </c>
      <c r="BN127" s="243">
        <v>0</v>
      </c>
      <c r="BO127" s="243">
        <v>0</v>
      </c>
      <c r="BP127" s="249">
        <v>1.0320860714944013</v>
      </c>
      <c r="BQ127" s="243">
        <v>0</v>
      </c>
      <c r="BR127" s="243">
        <v>0</v>
      </c>
    </row>
    <row r="128" spans="1:70" ht="25" x14ac:dyDescent="0.25">
      <c r="A128" s="242" t="s">
        <v>387</v>
      </c>
      <c r="B128" s="243">
        <v>0</v>
      </c>
      <c r="C128" s="243">
        <v>0</v>
      </c>
      <c r="D128" s="243">
        <v>0</v>
      </c>
      <c r="E128" s="249">
        <v>1</v>
      </c>
      <c r="F128" s="243">
        <v>0</v>
      </c>
      <c r="G128" s="243">
        <v>0</v>
      </c>
      <c r="H128" s="242" t="s">
        <v>387</v>
      </c>
      <c r="I128" s="243">
        <v>0</v>
      </c>
      <c r="J128" s="243">
        <v>0</v>
      </c>
      <c r="K128" s="243">
        <v>0</v>
      </c>
      <c r="L128" s="249">
        <v>1</v>
      </c>
      <c r="M128" s="243">
        <v>0</v>
      </c>
      <c r="N128" s="243">
        <v>0</v>
      </c>
      <c r="O128" s="242" t="s">
        <v>387</v>
      </c>
      <c r="P128" s="243">
        <v>0</v>
      </c>
      <c r="Q128" s="243">
        <v>0</v>
      </c>
      <c r="R128" s="243">
        <v>0</v>
      </c>
      <c r="S128" s="249">
        <v>1</v>
      </c>
      <c r="T128" s="243">
        <v>0</v>
      </c>
      <c r="U128" s="243">
        <v>0</v>
      </c>
      <c r="V128" s="242" t="s">
        <v>387</v>
      </c>
      <c r="W128" s="243">
        <v>0</v>
      </c>
      <c r="X128" s="243">
        <v>0</v>
      </c>
      <c r="Y128" s="243">
        <v>0</v>
      </c>
      <c r="Z128" s="249">
        <v>1</v>
      </c>
      <c r="AA128" s="243">
        <v>0</v>
      </c>
      <c r="AB128" s="243">
        <v>0</v>
      </c>
      <c r="AC128" s="242" t="s">
        <v>893</v>
      </c>
      <c r="AD128" s="243">
        <v>0</v>
      </c>
      <c r="AE128" s="243">
        <v>0</v>
      </c>
      <c r="AF128" s="243">
        <v>0</v>
      </c>
      <c r="AG128" s="249">
        <v>1.0002091425113695</v>
      </c>
      <c r="AH128" s="243">
        <v>0</v>
      </c>
      <c r="AI128" s="243">
        <v>0</v>
      </c>
      <c r="AJ128" s="242" t="s">
        <v>399</v>
      </c>
      <c r="AK128" s="243">
        <v>0</v>
      </c>
      <c r="AL128" s="243">
        <v>0</v>
      </c>
      <c r="AM128" s="243">
        <v>0</v>
      </c>
      <c r="AN128" s="249">
        <v>1.0207836479011168</v>
      </c>
      <c r="AO128" s="243">
        <v>0</v>
      </c>
      <c r="AP128" s="243">
        <v>0</v>
      </c>
      <c r="AQ128" s="242" t="s">
        <v>387</v>
      </c>
      <c r="AR128" s="243">
        <v>0</v>
      </c>
      <c r="AS128" s="243">
        <v>0</v>
      </c>
      <c r="AT128" s="243">
        <v>0</v>
      </c>
      <c r="AU128" s="249">
        <v>1</v>
      </c>
      <c r="AV128" s="243">
        <v>0</v>
      </c>
      <c r="AW128" s="243">
        <v>0</v>
      </c>
      <c r="AX128" s="242" t="s">
        <v>387</v>
      </c>
      <c r="AY128" s="243">
        <v>0</v>
      </c>
      <c r="AZ128" s="243">
        <v>0</v>
      </c>
      <c r="BA128" s="243">
        <v>0</v>
      </c>
      <c r="BB128" s="249">
        <v>1</v>
      </c>
      <c r="BC128" s="243">
        <v>0</v>
      </c>
      <c r="BD128" s="243">
        <v>0</v>
      </c>
      <c r="BE128" s="242" t="s">
        <v>895</v>
      </c>
      <c r="BF128" s="243">
        <v>0</v>
      </c>
      <c r="BG128" s="243">
        <v>0</v>
      </c>
      <c r="BH128" s="243">
        <v>0</v>
      </c>
      <c r="BI128" s="249">
        <v>1.4045264974855767</v>
      </c>
      <c r="BJ128" s="243">
        <v>0</v>
      </c>
      <c r="BK128" s="243">
        <v>0</v>
      </c>
      <c r="BL128" s="242" t="s">
        <v>400</v>
      </c>
      <c r="BM128" s="243">
        <v>0</v>
      </c>
      <c r="BN128" s="243">
        <v>0</v>
      </c>
      <c r="BO128" s="243">
        <v>0</v>
      </c>
      <c r="BP128" s="249">
        <v>1.0320860714944013</v>
      </c>
      <c r="BQ128" s="243">
        <v>0</v>
      </c>
      <c r="BR128" s="243">
        <v>0</v>
      </c>
    </row>
    <row r="129" spans="1:70" ht="25" x14ac:dyDescent="0.25">
      <c r="A129" s="242" t="s">
        <v>271</v>
      </c>
      <c r="B129" s="243">
        <v>0</v>
      </c>
      <c r="C129" s="243">
        <v>0</v>
      </c>
      <c r="D129" s="243">
        <v>0</v>
      </c>
      <c r="E129" s="249">
        <v>1</v>
      </c>
      <c r="F129" s="243">
        <v>0</v>
      </c>
      <c r="G129" s="243">
        <v>0</v>
      </c>
      <c r="H129" s="242" t="s">
        <v>271</v>
      </c>
      <c r="I129" s="243">
        <v>0</v>
      </c>
      <c r="J129" s="243">
        <v>0</v>
      </c>
      <c r="K129" s="243">
        <v>0</v>
      </c>
      <c r="L129" s="249">
        <v>1</v>
      </c>
      <c r="M129" s="243">
        <v>0</v>
      </c>
      <c r="N129" s="243">
        <v>0</v>
      </c>
      <c r="O129" s="242" t="s">
        <v>271</v>
      </c>
      <c r="P129" s="243">
        <v>0</v>
      </c>
      <c r="Q129" s="243">
        <v>0</v>
      </c>
      <c r="R129" s="243">
        <v>0</v>
      </c>
      <c r="S129" s="249">
        <v>1</v>
      </c>
      <c r="T129" s="243">
        <v>0</v>
      </c>
      <c r="U129" s="243">
        <v>0</v>
      </c>
      <c r="V129" s="242" t="s">
        <v>271</v>
      </c>
      <c r="W129" s="243">
        <v>0</v>
      </c>
      <c r="X129" s="243">
        <v>0</v>
      </c>
      <c r="Y129" s="243">
        <v>0</v>
      </c>
      <c r="Z129" s="249">
        <v>1</v>
      </c>
      <c r="AA129" s="243">
        <v>0</v>
      </c>
      <c r="AB129" s="243">
        <v>0</v>
      </c>
      <c r="AC129" s="242" t="s">
        <v>222</v>
      </c>
      <c r="AD129" s="243">
        <v>0</v>
      </c>
      <c r="AE129" s="243">
        <v>0</v>
      </c>
      <c r="AF129" s="243">
        <v>0</v>
      </c>
      <c r="AG129" s="249">
        <v>1.0002091425113695</v>
      </c>
      <c r="AH129" s="243">
        <v>0</v>
      </c>
      <c r="AI129" s="243">
        <v>0</v>
      </c>
      <c r="AJ129" s="242" t="s">
        <v>400</v>
      </c>
      <c r="AK129" s="243">
        <v>0</v>
      </c>
      <c r="AL129" s="243">
        <v>0</v>
      </c>
      <c r="AM129" s="243">
        <v>0</v>
      </c>
      <c r="AN129" s="249">
        <v>1.0207836479011168</v>
      </c>
      <c r="AO129" s="243">
        <v>0</v>
      </c>
      <c r="AP129" s="243">
        <v>0</v>
      </c>
      <c r="AQ129" s="242" t="s">
        <v>271</v>
      </c>
      <c r="AR129" s="243">
        <v>0</v>
      </c>
      <c r="AS129" s="243">
        <v>0</v>
      </c>
      <c r="AT129" s="243">
        <v>0</v>
      </c>
      <c r="AU129" s="249">
        <v>1</v>
      </c>
      <c r="AV129" s="243">
        <v>0</v>
      </c>
      <c r="AW129" s="243">
        <v>0</v>
      </c>
      <c r="AX129" s="242" t="s">
        <v>271</v>
      </c>
      <c r="AY129" s="243">
        <v>0</v>
      </c>
      <c r="AZ129" s="243">
        <v>0</v>
      </c>
      <c r="BA129" s="243">
        <v>0</v>
      </c>
      <c r="BB129" s="249">
        <v>1</v>
      </c>
      <c r="BC129" s="243">
        <v>0</v>
      </c>
      <c r="BD129" s="243">
        <v>0</v>
      </c>
      <c r="BE129" s="242" t="s">
        <v>399</v>
      </c>
      <c r="BF129" s="243">
        <v>0</v>
      </c>
      <c r="BG129" s="243">
        <v>0</v>
      </c>
      <c r="BH129" s="243">
        <v>0</v>
      </c>
      <c r="BI129" s="249">
        <v>1.4045264974855767</v>
      </c>
      <c r="BJ129" s="243">
        <v>0</v>
      </c>
      <c r="BK129" s="243">
        <v>0</v>
      </c>
      <c r="BL129" s="242" t="s">
        <v>401</v>
      </c>
      <c r="BM129" s="243">
        <v>0</v>
      </c>
      <c r="BN129" s="243">
        <v>0</v>
      </c>
      <c r="BO129" s="243">
        <v>0</v>
      </c>
      <c r="BP129" s="249">
        <v>1.0320860714944013</v>
      </c>
      <c r="BQ129" s="243">
        <v>0</v>
      </c>
      <c r="BR129" s="243">
        <v>0</v>
      </c>
    </row>
    <row r="130" spans="1:70" x14ac:dyDescent="0.25">
      <c r="A130" s="242" t="s">
        <v>893</v>
      </c>
      <c r="B130" s="243">
        <v>0</v>
      </c>
      <c r="C130" s="243">
        <v>0</v>
      </c>
      <c r="D130" s="243">
        <v>0</v>
      </c>
      <c r="E130" s="249">
        <v>1</v>
      </c>
      <c r="F130" s="243">
        <v>0</v>
      </c>
      <c r="G130" s="243">
        <v>0</v>
      </c>
      <c r="H130" s="242" t="s">
        <v>893</v>
      </c>
      <c r="I130" s="243">
        <v>0</v>
      </c>
      <c r="J130" s="243">
        <v>0</v>
      </c>
      <c r="K130" s="243">
        <v>0</v>
      </c>
      <c r="L130" s="249">
        <v>1</v>
      </c>
      <c r="M130" s="243">
        <v>0</v>
      </c>
      <c r="N130" s="243">
        <v>0</v>
      </c>
      <c r="O130" s="242" t="s">
        <v>893</v>
      </c>
      <c r="P130" s="243">
        <v>0</v>
      </c>
      <c r="Q130" s="243">
        <v>0</v>
      </c>
      <c r="R130" s="243">
        <v>0</v>
      </c>
      <c r="S130" s="249">
        <v>1</v>
      </c>
      <c r="T130" s="243">
        <v>0</v>
      </c>
      <c r="U130" s="243">
        <v>0</v>
      </c>
      <c r="V130" s="242" t="s">
        <v>893</v>
      </c>
      <c r="W130" s="243">
        <v>0</v>
      </c>
      <c r="X130" s="243">
        <v>0</v>
      </c>
      <c r="Y130" s="243">
        <v>0</v>
      </c>
      <c r="Z130" s="249">
        <v>1</v>
      </c>
      <c r="AA130" s="243">
        <v>0</v>
      </c>
      <c r="AB130" s="243">
        <v>0</v>
      </c>
      <c r="AC130" s="242" t="s">
        <v>466</v>
      </c>
      <c r="AD130" s="243">
        <v>0</v>
      </c>
      <c r="AE130" s="243">
        <v>0</v>
      </c>
      <c r="AF130" s="243">
        <v>0</v>
      </c>
      <c r="AG130" s="249">
        <v>1.0002091425113695</v>
      </c>
      <c r="AH130" s="243">
        <v>0</v>
      </c>
      <c r="AI130" s="243">
        <v>0</v>
      </c>
      <c r="AJ130" s="242" t="s">
        <v>401</v>
      </c>
      <c r="AK130" s="243">
        <v>0</v>
      </c>
      <c r="AL130" s="243">
        <v>0</v>
      </c>
      <c r="AM130" s="243">
        <v>0</v>
      </c>
      <c r="AN130" s="249">
        <v>1.0207836479011168</v>
      </c>
      <c r="AO130" s="243">
        <v>0</v>
      </c>
      <c r="AP130" s="243">
        <v>0</v>
      </c>
      <c r="AQ130" s="242" t="s">
        <v>893</v>
      </c>
      <c r="AR130" s="243">
        <v>0</v>
      </c>
      <c r="AS130" s="243">
        <v>0</v>
      </c>
      <c r="AT130" s="243">
        <v>0</v>
      </c>
      <c r="AU130" s="249">
        <v>1</v>
      </c>
      <c r="AV130" s="243">
        <v>0</v>
      </c>
      <c r="AW130" s="243">
        <v>0</v>
      </c>
      <c r="AX130" s="242" t="s">
        <v>893</v>
      </c>
      <c r="AY130" s="243">
        <v>0</v>
      </c>
      <c r="AZ130" s="243">
        <v>0</v>
      </c>
      <c r="BA130" s="243">
        <v>0</v>
      </c>
      <c r="BB130" s="249">
        <v>1</v>
      </c>
      <c r="BC130" s="243">
        <v>0</v>
      </c>
      <c r="BD130" s="243">
        <v>0</v>
      </c>
      <c r="BE130" s="242" t="s">
        <v>400</v>
      </c>
      <c r="BF130" s="243">
        <v>0</v>
      </c>
      <c r="BG130" s="243">
        <v>0</v>
      </c>
      <c r="BH130" s="243">
        <v>0</v>
      </c>
      <c r="BI130" s="249">
        <v>1.4045264974855767</v>
      </c>
      <c r="BJ130" s="243">
        <v>0</v>
      </c>
      <c r="BK130" s="243">
        <v>0</v>
      </c>
      <c r="BL130" s="242" t="s">
        <v>402</v>
      </c>
      <c r="BM130" s="243">
        <v>0</v>
      </c>
      <c r="BN130" s="243">
        <v>0</v>
      </c>
      <c r="BO130" s="243">
        <v>0</v>
      </c>
      <c r="BP130" s="249">
        <v>1.0320860714944013</v>
      </c>
      <c r="BQ130" s="243">
        <v>0</v>
      </c>
      <c r="BR130" s="243">
        <v>0</v>
      </c>
    </row>
    <row r="131" spans="1:70" x14ac:dyDescent="0.25">
      <c r="A131" s="242" t="s">
        <v>222</v>
      </c>
      <c r="B131" s="243">
        <v>0</v>
      </c>
      <c r="C131" s="243">
        <v>0</v>
      </c>
      <c r="D131" s="243">
        <v>0</v>
      </c>
      <c r="E131" s="249">
        <v>1</v>
      </c>
      <c r="F131" s="243">
        <v>0</v>
      </c>
      <c r="G131" s="243">
        <v>0</v>
      </c>
      <c r="H131" s="242" t="s">
        <v>222</v>
      </c>
      <c r="I131" s="243">
        <v>0</v>
      </c>
      <c r="J131" s="243">
        <v>0</v>
      </c>
      <c r="K131" s="243">
        <v>0</v>
      </c>
      <c r="L131" s="249">
        <v>1</v>
      </c>
      <c r="M131" s="243">
        <v>0</v>
      </c>
      <c r="N131" s="243">
        <v>0</v>
      </c>
      <c r="O131" s="242" t="s">
        <v>222</v>
      </c>
      <c r="P131" s="243">
        <v>0</v>
      </c>
      <c r="Q131" s="243">
        <v>0</v>
      </c>
      <c r="R131" s="243">
        <v>0</v>
      </c>
      <c r="S131" s="249">
        <v>1</v>
      </c>
      <c r="T131" s="243">
        <v>0</v>
      </c>
      <c r="U131" s="243">
        <v>0</v>
      </c>
      <c r="V131" s="242" t="s">
        <v>222</v>
      </c>
      <c r="W131" s="243">
        <v>0</v>
      </c>
      <c r="X131" s="243">
        <v>0</v>
      </c>
      <c r="Y131" s="243">
        <v>0</v>
      </c>
      <c r="Z131" s="249">
        <v>1</v>
      </c>
      <c r="AA131" s="243">
        <v>0</v>
      </c>
      <c r="AB131" s="243">
        <v>0</v>
      </c>
      <c r="AC131" s="242" t="s">
        <v>389</v>
      </c>
      <c r="AD131" s="243">
        <v>0</v>
      </c>
      <c r="AE131" s="243">
        <v>0</v>
      </c>
      <c r="AF131" s="243">
        <v>0</v>
      </c>
      <c r="AG131" s="249">
        <v>1.0002091425113695</v>
      </c>
      <c r="AH131" s="243">
        <v>0</v>
      </c>
      <c r="AI131" s="243">
        <v>0</v>
      </c>
      <c r="AJ131" s="242" t="s">
        <v>402</v>
      </c>
      <c r="AK131" s="243">
        <v>0</v>
      </c>
      <c r="AL131" s="243">
        <v>0</v>
      </c>
      <c r="AM131" s="243">
        <v>0</v>
      </c>
      <c r="AN131" s="249">
        <v>1.0207836479011168</v>
      </c>
      <c r="AO131" s="243">
        <v>0</v>
      </c>
      <c r="AP131" s="243">
        <v>0</v>
      </c>
      <c r="AQ131" s="242" t="s">
        <v>222</v>
      </c>
      <c r="AR131" s="243">
        <v>0</v>
      </c>
      <c r="AS131" s="243">
        <v>0</v>
      </c>
      <c r="AT131" s="243">
        <v>0</v>
      </c>
      <c r="AU131" s="249">
        <v>1</v>
      </c>
      <c r="AV131" s="243">
        <v>0</v>
      </c>
      <c r="AW131" s="243">
        <v>0</v>
      </c>
      <c r="AX131" s="242" t="s">
        <v>222</v>
      </c>
      <c r="AY131" s="243">
        <v>0</v>
      </c>
      <c r="AZ131" s="243">
        <v>0</v>
      </c>
      <c r="BA131" s="243">
        <v>0</v>
      </c>
      <c r="BB131" s="249">
        <v>1</v>
      </c>
      <c r="BC131" s="243">
        <v>0</v>
      </c>
      <c r="BD131" s="243">
        <v>0</v>
      </c>
      <c r="BE131" s="242" t="s">
        <v>401</v>
      </c>
      <c r="BF131" s="243">
        <v>0</v>
      </c>
      <c r="BG131" s="243">
        <v>0</v>
      </c>
      <c r="BH131" s="243">
        <v>0</v>
      </c>
      <c r="BI131" s="249">
        <v>1.4045264974855767</v>
      </c>
      <c r="BJ131" s="243">
        <v>0</v>
      </c>
      <c r="BK131" s="243">
        <v>0</v>
      </c>
      <c r="BL131" s="242" t="s">
        <v>868</v>
      </c>
      <c r="BM131" s="243">
        <v>0</v>
      </c>
      <c r="BN131" s="243">
        <v>0</v>
      </c>
      <c r="BO131" s="243">
        <v>0</v>
      </c>
      <c r="BP131" s="249">
        <v>1.0320860714944013</v>
      </c>
      <c r="BQ131" s="243">
        <v>0</v>
      </c>
      <c r="BR131" s="243">
        <v>0</v>
      </c>
    </row>
    <row r="132" spans="1:70" x14ac:dyDescent="0.25">
      <c r="A132" s="242" t="s">
        <v>466</v>
      </c>
      <c r="B132" s="243">
        <v>0</v>
      </c>
      <c r="C132" s="243">
        <v>0</v>
      </c>
      <c r="D132" s="243">
        <v>0</v>
      </c>
      <c r="E132" s="249">
        <v>1</v>
      </c>
      <c r="F132" s="243">
        <v>0</v>
      </c>
      <c r="G132" s="243">
        <v>0</v>
      </c>
      <c r="H132" s="242" t="s">
        <v>466</v>
      </c>
      <c r="I132" s="243">
        <v>0</v>
      </c>
      <c r="J132" s="243">
        <v>0</v>
      </c>
      <c r="K132" s="243">
        <v>0</v>
      </c>
      <c r="L132" s="249">
        <v>1</v>
      </c>
      <c r="M132" s="243">
        <v>0</v>
      </c>
      <c r="N132" s="243">
        <v>0</v>
      </c>
      <c r="O132" s="242" t="s">
        <v>466</v>
      </c>
      <c r="P132" s="243">
        <v>0</v>
      </c>
      <c r="Q132" s="243">
        <v>0</v>
      </c>
      <c r="R132" s="243">
        <v>0</v>
      </c>
      <c r="S132" s="249">
        <v>1</v>
      </c>
      <c r="T132" s="243">
        <v>0</v>
      </c>
      <c r="U132" s="243">
        <v>0</v>
      </c>
      <c r="V132" s="242" t="s">
        <v>466</v>
      </c>
      <c r="W132" s="243">
        <v>0</v>
      </c>
      <c r="X132" s="243">
        <v>0</v>
      </c>
      <c r="Y132" s="243">
        <v>0</v>
      </c>
      <c r="Z132" s="249">
        <v>1</v>
      </c>
      <c r="AA132" s="243">
        <v>0</v>
      </c>
      <c r="AB132" s="243">
        <v>0</v>
      </c>
      <c r="AC132" s="242" t="s">
        <v>669</v>
      </c>
      <c r="AD132" s="243">
        <v>0</v>
      </c>
      <c r="AE132" s="243">
        <v>0</v>
      </c>
      <c r="AF132" s="243">
        <v>0</v>
      </c>
      <c r="AG132" s="249">
        <v>1.0002091425113695</v>
      </c>
      <c r="AH132" s="243">
        <v>0</v>
      </c>
      <c r="AI132" s="243">
        <v>0</v>
      </c>
      <c r="AJ132" s="242" t="s">
        <v>868</v>
      </c>
      <c r="AK132" s="243">
        <v>0</v>
      </c>
      <c r="AL132" s="243">
        <v>0</v>
      </c>
      <c r="AM132" s="243">
        <v>0</v>
      </c>
      <c r="AN132" s="249">
        <v>1.0207836479011168</v>
      </c>
      <c r="AO132" s="243">
        <v>0</v>
      </c>
      <c r="AP132" s="243">
        <v>0</v>
      </c>
      <c r="AQ132" s="242" t="s">
        <v>466</v>
      </c>
      <c r="AR132" s="243">
        <v>0</v>
      </c>
      <c r="AS132" s="243">
        <v>0</v>
      </c>
      <c r="AT132" s="243">
        <v>0</v>
      </c>
      <c r="AU132" s="249">
        <v>1</v>
      </c>
      <c r="AV132" s="243">
        <v>0</v>
      </c>
      <c r="AW132" s="243">
        <v>0</v>
      </c>
      <c r="AX132" s="242" t="s">
        <v>466</v>
      </c>
      <c r="AY132" s="243">
        <v>0</v>
      </c>
      <c r="AZ132" s="243">
        <v>0</v>
      </c>
      <c r="BA132" s="243">
        <v>0</v>
      </c>
      <c r="BB132" s="249">
        <v>1</v>
      </c>
      <c r="BC132" s="243">
        <v>0</v>
      </c>
      <c r="BD132" s="243">
        <v>0</v>
      </c>
      <c r="BE132" s="242" t="s">
        <v>402</v>
      </c>
      <c r="BF132" s="243">
        <v>0</v>
      </c>
      <c r="BG132" s="243">
        <v>0</v>
      </c>
      <c r="BH132" s="243">
        <v>0</v>
      </c>
      <c r="BI132" s="249">
        <v>1.4045264974855767</v>
      </c>
      <c r="BJ132" s="243">
        <v>0</v>
      </c>
      <c r="BK132" s="243">
        <v>0</v>
      </c>
      <c r="BL132" s="242" t="s">
        <v>403</v>
      </c>
      <c r="BM132" s="243">
        <v>0</v>
      </c>
      <c r="BN132" s="243">
        <v>0</v>
      </c>
      <c r="BO132" s="243">
        <v>0</v>
      </c>
      <c r="BP132" s="249">
        <v>1.0320860714944013</v>
      </c>
      <c r="BQ132" s="243">
        <v>0</v>
      </c>
      <c r="BR132" s="243">
        <v>0</v>
      </c>
    </row>
    <row r="133" spans="1:70" x14ac:dyDescent="0.25">
      <c r="A133" s="242" t="s">
        <v>389</v>
      </c>
      <c r="B133" s="243">
        <v>0</v>
      </c>
      <c r="C133" s="243">
        <v>0</v>
      </c>
      <c r="D133" s="243">
        <v>0</v>
      </c>
      <c r="E133" s="249">
        <v>1</v>
      </c>
      <c r="F133" s="243">
        <v>0</v>
      </c>
      <c r="G133" s="243">
        <v>0</v>
      </c>
      <c r="H133" s="242" t="s">
        <v>389</v>
      </c>
      <c r="I133" s="243">
        <v>0</v>
      </c>
      <c r="J133" s="243">
        <v>0</v>
      </c>
      <c r="K133" s="243">
        <v>0</v>
      </c>
      <c r="L133" s="249">
        <v>1</v>
      </c>
      <c r="M133" s="243">
        <v>0</v>
      </c>
      <c r="N133" s="243">
        <v>0</v>
      </c>
      <c r="O133" s="242" t="s">
        <v>389</v>
      </c>
      <c r="P133" s="243">
        <v>0</v>
      </c>
      <c r="Q133" s="243">
        <v>0</v>
      </c>
      <c r="R133" s="243">
        <v>0</v>
      </c>
      <c r="S133" s="249">
        <v>1</v>
      </c>
      <c r="T133" s="243">
        <v>0</v>
      </c>
      <c r="U133" s="243">
        <v>0</v>
      </c>
      <c r="V133" s="242" t="s">
        <v>389</v>
      </c>
      <c r="W133" s="243">
        <v>0</v>
      </c>
      <c r="X133" s="243">
        <v>0</v>
      </c>
      <c r="Y133" s="243">
        <v>0</v>
      </c>
      <c r="Z133" s="249">
        <v>1</v>
      </c>
      <c r="AA133" s="243">
        <v>0</v>
      </c>
      <c r="AB133" s="243">
        <v>0</v>
      </c>
      <c r="AC133" s="242" t="s">
        <v>390</v>
      </c>
      <c r="AD133" s="243">
        <v>0</v>
      </c>
      <c r="AE133" s="243">
        <v>0</v>
      </c>
      <c r="AF133" s="243">
        <v>0</v>
      </c>
      <c r="AG133" s="249">
        <v>1.0002091425113695</v>
      </c>
      <c r="AH133" s="243">
        <v>0</v>
      </c>
      <c r="AI133" s="243">
        <v>0</v>
      </c>
      <c r="AJ133" s="242" t="s">
        <v>403</v>
      </c>
      <c r="AK133" s="243">
        <v>0</v>
      </c>
      <c r="AL133" s="243">
        <v>0</v>
      </c>
      <c r="AM133" s="243">
        <v>0</v>
      </c>
      <c r="AN133" s="249">
        <v>1.0207836479011168</v>
      </c>
      <c r="AO133" s="243">
        <v>0</v>
      </c>
      <c r="AP133" s="243">
        <v>0</v>
      </c>
      <c r="AQ133" s="242" t="s">
        <v>389</v>
      </c>
      <c r="AR133" s="243">
        <v>0</v>
      </c>
      <c r="AS133" s="243">
        <v>0</v>
      </c>
      <c r="AT133" s="243">
        <v>0</v>
      </c>
      <c r="AU133" s="249">
        <v>1</v>
      </c>
      <c r="AV133" s="243">
        <v>0</v>
      </c>
      <c r="AW133" s="243">
        <v>0</v>
      </c>
      <c r="AX133" s="242" t="s">
        <v>389</v>
      </c>
      <c r="AY133" s="243">
        <v>0</v>
      </c>
      <c r="AZ133" s="243">
        <v>0</v>
      </c>
      <c r="BA133" s="243">
        <v>0</v>
      </c>
      <c r="BB133" s="249">
        <v>1</v>
      </c>
      <c r="BC133" s="243">
        <v>0</v>
      </c>
      <c r="BD133" s="243">
        <v>0</v>
      </c>
      <c r="BE133" s="242" t="s">
        <v>868</v>
      </c>
      <c r="BF133" s="243">
        <v>0</v>
      </c>
      <c r="BG133" s="243">
        <v>0</v>
      </c>
      <c r="BH133" s="243">
        <v>0</v>
      </c>
      <c r="BI133" s="249">
        <v>1.4045264974855767</v>
      </c>
      <c r="BJ133" s="243">
        <v>0</v>
      </c>
      <c r="BK133" s="243">
        <v>0</v>
      </c>
      <c r="BL133" s="242" t="s">
        <v>404</v>
      </c>
      <c r="BM133" s="243">
        <v>0</v>
      </c>
      <c r="BN133" s="243">
        <v>0</v>
      </c>
      <c r="BO133" s="243">
        <v>0</v>
      </c>
      <c r="BP133" s="249">
        <v>1.0320860714944013</v>
      </c>
      <c r="BQ133" s="243">
        <v>0</v>
      </c>
      <c r="BR133" s="243">
        <v>0</v>
      </c>
    </row>
    <row r="134" spans="1:70" ht="25" x14ac:dyDescent="0.25">
      <c r="A134" s="242" t="s">
        <v>669</v>
      </c>
      <c r="B134" s="243">
        <v>0</v>
      </c>
      <c r="C134" s="243">
        <v>0</v>
      </c>
      <c r="D134" s="243">
        <v>0</v>
      </c>
      <c r="E134" s="249">
        <v>1</v>
      </c>
      <c r="F134" s="243">
        <v>0</v>
      </c>
      <c r="G134" s="243">
        <v>0</v>
      </c>
      <c r="H134" s="242" t="s">
        <v>669</v>
      </c>
      <c r="I134" s="243">
        <v>0</v>
      </c>
      <c r="J134" s="243">
        <v>0</v>
      </c>
      <c r="K134" s="243">
        <v>0</v>
      </c>
      <c r="L134" s="249">
        <v>1</v>
      </c>
      <c r="M134" s="243">
        <v>0</v>
      </c>
      <c r="N134" s="243">
        <v>0</v>
      </c>
      <c r="O134" s="242" t="s">
        <v>669</v>
      </c>
      <c r="P134" s="243">
        <v>0</v>
      </c>
      <c r="Q134" s="243">
        <v>0</v>
      </c>
      <c r="R134" s="243">
        <v>0</v>
      </c>
      <c r="S134" s="249">
        <v>1</v>
      </c>
      <c r="T134" s="243">
        <v>0</v>
      </c>
      <c r="U134" s="243">
        <v>0</v>
      </c>
      <c r="V134" s="242" t="s">
        <v>669</v>
      </c>
      <c r="W134" s="243">
        <v>0</v>
      </c>
      <c r="X134" s="243">
        <v>0</v>
      </c>
      <c r="Y134" s="243">
        <v>0</v>
      </c>
      <c r="Z134" s="249">
        <v>1</v>
      </c>
      <c r="AA134" s="243">
        <v>0</v>
      </c>
      <c r="AB134" s="243">
        <v>0</v>
      </c>
      <c r="AC134" s="242" t="s">
        <v>894</v>
      </c>
      <c r="AD134" s="243">
        <v>0</v>
      </c>
      <c r="AE134" s="243">
        <v>0</v>
      </c>
      <c r="AF134" s="243">
        <v>0</v>
      </c>
      <c r="AG134" s="249">
        <v>1.0002091425113695</v>
      </c>
      <c r="AH134" s="243">
        <v>0</v>
      </c>
      <c r="AI134" s="243">
        <v>0</v>
      </c>
      <c r="AJ134" s="242" t="s">
        <v>404</v>
      </c>
      <c r="AK134" s="243">
        <v>0</v>
      </c>
      <c r="AL134" s="243">
        <v>0</v>
      </c>
      <c r="AM134" s="243">
        <v>0</v>
      </c>
      <c r="AN134" s="249">
        <v>1.0207836479011168</v>
      </c>
      <c r="AO134" s="243">
        <v>0</v>
      </c>
      <c r="AP134" s="243">
        <v>0</v>
      </c>
      <c r="AQ134" s="242" t="s">
        <v>669</v>
      </c>
      <c r="AR134" s="243">
        <v>0</v>
      </c>
      <c r="AS134" s="243">
        <v>0</v>
      </c>
      <c r="AT134" s="243">
        <v>0</v>
      </c>
      <c r="AU134" s="249">
        <v>1</v>
      </c>
      <c r="AV134" s="243">
        <v>0</v>
      </c>
      <c r="AW134" s="243">
        <v>0</v>
      </c>
      <c r="AX134" s="242" t="s">
        <v>669</v>
      </c>
      <c r="AY134" s="243">
        <v>0</v>
      </c>
      <c r="AZ134" s="243">
        <v>0</v>
      </c>
      <c r="BA134" s="243">
        <v>0</v>
      </c>
      <c r="BB134" s="249">
        <v>1</v>
      </c>
      <c r="BC134" s="243">
        <v>0</v>
      </c>
      <c r="BD134" s="243">
        <v>0</v>
      </c>
      <c r="BE134" s="242" t="s">
        <v>403</v>
      </c>
      <c r="BF134" s="243">
        <v>0</v>
      </c>
      <c r="BG134" s="243">
        <v>0</v>
      </c>
      <c r="BH134" s="243">
        <v>0</v>
      </c>
      <c r="BI134" s="249">
        <v>1.4045264974855767</v>
      </c>
      <c r="BJ134" s="243">
        <v>0</v>
      </c>
      <c r="BK134" s="243">
        <v>0</v>
      </c>
      <c r="BL134" s="242" t="s">
        <v>405</v>
      </c>
      <c r="BM134" s="243">
        <v>0</v>
      </c>
      <c r="BN134" s="243">
        <v>0</v>
      </c>
      <c r="BO134" s="243">
        <v>0</v>
      </c>
      <c r="BP134" s="249">
        <v>1.0320860714944013</v>
      </c>
      <c r="BQ134" s="243">
        <v>0</v>
      </c>
      <c r="BR134" s="243">
        <v>0</v>
      </c>
    </row>
    <row r="135" spans="1:70" x14ac:dyDescent="0.25">
      <c r="A135" s="242" t="s">
        <v>390</v>
      </c>
      <c r="B135" s="243">
        <v>0</v>
      </c>
      <c r="C135" s="243">
        <v>0</v>
      </c>
      <c r="D135" s="243">
        <v>0</v>
      </c>
      <c r="E135" s="249">
        <v>1</v>
      </c>
      <c r="F135" s="243">
        <v>0</v>
      </c>
      <c r="G135" s="243">
        <v>0</v>
      </c>
      <c r="H135" s="242" t="s">
        <v>390</v>
      </c>
      <c r="I135" s="243">
        <v>0</v>
      </c>
      <c r="J135" s="243">
        <v>0</v>
      </c>
      <c r="K135" s="243">
        <v>0</v>
      </c>
      <c r="L135" s="249">
        <v>1</v>
      </c>
      <c r="M135" s="243">
        <v>0</v>
      </c>
      <c r="N135" s="243">
        <v>0</v>
      </c>
      <c r="O135" s="242" t="s">
        <v>390</v>
      </c>
      <c r="P135" s="243">
        <v>0</v>
      </c>
      <c r="Q135" s="243">
        <v>0</v>
      </c>
      <c r="R135" s="243">
        <v>0</v>
      </c>
      <c r="S135" s="249">
        <v>1</v>
      </c>
      <c r="T135" s="243">
        <v>0</v>
      </c>
      <c r="U135" s="243">
        <v>0</v>
      </c>
      <c r="V135" s="242" t="s">
        <v>390</v>
      </c>
      <c r="W135" s="243">
        <v>0</v>
      </c>
      <c r="X135" s="243">
        <v>0</v>
      </c>
      <c r="Y135" s="243">
        <v>0</v>
      </c>
      <c r="Z135" s="249">
        <v>1</v>
      </c>
      <c r="AA135" s="243">
        <v>0</v>
      </c>
      <c r="AB135" s="243">
        <v>0</v>
      </c>
      <c r="AC135" s="242" t="s">
        <v>881</v>
      </c>
      <c r="AD135" s="243">
        <v>0</v>
      </c>
      <c r="AE135" s="243">
        <v>0</v>
      </c>
      <c r="AF135" s="243">
        <v>0</v>
      </c>
      <c r="AG135" s="249">
        <v>1.0002091425113695</v>
      </c>
      <c r="AH135" s="243">
        <v>0</v>
      </c>
      <c r="AI135" s="243">
        <v>0</v>
      </c>
      <c r="AJ135" s="242" t="s">
        <v>405</v>
      </c>
      <c r="AK135" s="243">
        <v>0</v>
      </c>
      <c r="AL135" s="243">
        <v>0</v>
      </c>
      <c r="AM135" s="243">
        <v>0</v>
      </c>
      <c r="AN135" s="249">
        <v>1.0207836479011168</v>
      </c>
      <c r="AO135" s="243">
        <v>0</v>
      </c>
      <c r="AP135" s="243">
        <v>0</v>
      </c>
      <c r="AQ135" s="242" t="s">
        <v>390</v>
      </c>
      <c r="AR135" s="243">
        <v>0</v>
      </c>
      <c r="AS135" s="243">
        <v>0</v>
      </c>
      <c r="AT135" s="243">
        <v>0</v>
      </c>
      <c r="AU135" s="249">
        <v>1</v>
      </c>
      <c r="AV135" s="243">
        <v>0</v>
      </c>
      <c r="AW135" s="243">
        <v>0</v>
      </c>
      <c r="AX135" s="242" t="s">
        <v>390</v>
      </c>
      <c r="AY135" s="243">
        <v>0</v>
      </c>
      <c r="AZ135" s="243">
        <v>0</v>
      </c>
      <c r="BA135" s="243">
        <v>0</v>
      </c>
      <c r="BB135" s="249">
        <v>1</v>
      </c>
      <c r="BC135" s="243">
        <v>0</v>
      </c>
      <c r="BD135" s="243">
        <v>0</v>
      </c>
      <c r="BE135" s="242" t="s">
        <v>404</v>
      </c>
      <c r="BF135" s="243">
        <v>0</v>
      </c>
      <c r="BG135" s="243">
        <v>0</v>
      </c>
      <c r="BH135" s="243">
        <v>0</v>
      </c>
      <c r="BI135" s="249">
        <v>1.4045264974855767</v>
      </c>
      <c r="BJ135" s="243">
        <v>0</v>
      </c>
      <c r="BK135" s="243">
        <v>0</v>
      </c>
      <c r="BL135" s="242" t="s">
        <v>406</v>
      </c>
      <c r="BM135" s="243">
        <v>0</v>
      </c>
      <c r="BN135" s="243">
        <v>0</v>
      </c>
      <c r="BO135" s="243">
        <v>0</v>
      </c>
      <c r="BP135" s="249">
        <v>1.0320860714944013</v>
      </c>
      <c r="BQ135" s="243">
        <v>0</v>
      </c>
      <c r="BR135" s="243">
        <v>0</v>
      </c>
    </row>
    <row r="136" spans="1:70" ht="25" x14ac:dyDescent="0.25">
      <c r="A136" s="242" t="s">
        <v>894</v>
      </c>
      <c r="B136" s="243">
        <v>0</v>
      </c>
      <c r="C136" s="243">
        <v>0</v>
      </c>
      <c r="D136" s="243">
        <v>0</v>
      </c>
      <c r="E136" s="249">
        <v>1</v>
      </c>
      <c r="F136" s="243">
        <v>0</v>
      </c>
      <c r="G136" s="243">
        <v>0</v>
      </c>
      <c r="H136" s="242" t="s">
        <v>894</v>
      </c>
      <c r="I136" s="243">
        <v>0</v>
      </c>
      <c r="J136" s="243">
        <v>0</v>
      </c>
      <c r="K136" s="243">
        <v>0</v>
      </c>
      <c r="L136" s="249">
        <v>1</v>
      </c>
      <c r="M136" s="243">
        <v>0</v>
      </c>
      <c r="N136" s="243">
        <v>0</v>
      </c>
      <c r="O136" s="242" t="s">
        <v>894</v>
      </c>
      <c r="P136" s="243">
        <v>0</v>
      </c>
      <c r="Q136" s="243">
        <v>0</v>
      </c>
      <c r="R136" s="243">
        <v>0</v>
      </c>
      <c r="S136" s="249">
        <v>1</v>
      </c>
      <c r="T136" s="243">
        <v>0</v>
      </c>
      <c r="U136" s="243">
        <v>0</v>
      </c>
      <c r="V136" s="242" t="s">
        <v>894</v>
      </c>
      <c r="W136" s="243">
        <v>0</v>
      </c>
      <c r="X136" s="243">
        <v>0</v>
      </c>
      <c r="Y136" s="243">
        <v>0</v>
      </c>
      <c r="Z136" s="249">
        <v>1</v>
      </c>
      <c r="AA136" s="243">
        <v>0</v>
      </c>
      <c r="AB136" s="243">
        <v>0</v>
      </c>
      <c r="AC136" s="242" t="s">
        <v>392</v>
      </c>
      <c r="AD136" s="243">
        <v>0</v>
      </c>
      <c r="AE136" s="243">
        <v>0</v>
      </c>
      <c r="AF136" s="243">
        <v>0</v>
      </c>
      <c r="AG136" s="249">
        <v>1.0002091425113695</v>
      </c>
      <c r="AH136" s="243">
        <v>0</v>
      </c>
      <c r="AI136" s="243">
        <v>0</v>
      </c>
      <c r="AJ136" s="242" t="s">
        <v>406</v>
      </c>
      <c r="AK136" s="243">
        <v>0</v>
      </c>
      <c r="AL136" s="243">
        <v>0</v>
      </c>
      <c r="AM136" s="243">
        <v>0</v>
      </c>
      <c r="AN136" s="249">
        <v>1.0207836479011168</v>
      </c>
      <c r="AO136" s="243">
        <v>0</v>
      </c>
      <c r="AP136" s="243">
        <v>0</v>
      </c>
      <c r="AQ136" s="242" t="s">
        <v>894</v>
      </c>
      <c r="AR136" s="243">
        <v>0</v>
      </c>
      <c r="AS136" s="243">
        <v>0</v>
      </c>
      <c r="AT136" s="243">
        <v>0</v>
      </c>
      <c r="AU136" s="249">
        <v>1</v>
      </c>
      <c r="AV136" s="243">
        <v>0</v>
      </c>
      <c r="AW136" s="243">
        <v>0</v>
      </c>
      <c r="AX136" s="242" t="s">
        <v>894</v>
      </c>
      <c r="AY136" s="243">
        <v>0</v>
      </c>
      <c r="AZ136" s="243">
        <v>0</v>
      </c>
      <c r="BA136" s="243">
        <v>0</v>
      </c>
      <c r="BB136" s="249">
        <v>1</v>
      </c>
      <c r="BC136" s="243">
        <v>0</v>
      </c>
      <c r="BD136" s="243">
        <v>0</v>
      </c>
      <c r="BE136" s="242" t="s">
        <v>405</v>
      </c>
      <c r="BF136" s="243">
        <v>0</v>
      </c>
      <c r="BG136" s="243">
        <v>0</v>
      </c>
      <c r="BH136" s="243">
        <v>0</v>
      </c>
      <c r="BI136" s="249">
        <v>1.4045264974855767</v>
      </c>
      <c r="BJ136" s="243">
        <v>0</v>
      </c>
      <c r="BK136" s="243">
        <v>0</v>
      </c>
      <c r="BL136" s="242" t="s">
        <v>407</v>
      </c>
      <c r="BM136" s="243">
        <v>0</v>
      </c>
      <c r="BN136" s="243">
        <v>0</v>
      </c>
      <c r="BO136" s="243">
        <v>0</v>
      </c>
      <c r="BP136" s="249">
        <v>1.0320860714944013</v>
      </c>
      <c r="BQ136" s="243">
        <v>0</v>
      </c>
      <c r="BR136" s="243">
        <v>0</v>
      </c>
    </row>
    <row r="137" spans="1:70" x14ac:dyDescent="0.25">
      <c r="A137" s="242" t="s">
        <v>881</v>
      </c>
      <c r="B137" s="243">
        <v>0</v>
      </c>
      <c r="C137" s="243">
        <v>0</v>
      </c>
      <c r="D137" s="243">
        <v>0</v>
      </c>
      <c r="E137" s="249">
        <v>1</v>
      </c>
      <c r="F137" s="243">
        <v>0</v>
      </c>
      <c r="G137" s="243">
        <v>0</v>
      </c>
      <c r="H137" s="242" t="s">
        <v>881</v>
      </c>
      <c r="I137" s="243">
        <v>0</v>
      </c>
      <c r="J137" s="243">
        <v>0</v>
      </c>
      <c r="K137" s="243">
        <v>0</v>
      </c>
      <c r="L137" s="249">
        <v>1</v>
      </c>
      <c r="M137" s="243">
        <v>0</v>
      </c>
      <c r="N137" s="243">
        <v>0</v>
      </c>
      <c r="O137" s="242" t="s">
        <v>881</v>
      </c>
      <c r="P137" s="243">
        <v>0</v>
      </c>
      <c r="Q137" s="243">
        <v>0</v>
      </c>
      <c r="R137" s="243">
        <v>0</v>
      </c>
      <c r="S137" s="249">
        <v>1</v>
      </c>
      <c r="T137" s="243">
        <v>0</v>
      </c>
      <c r="U137" s="243">
        <v>0</v>
      </c>
      <c r="V137" s="242" t="s">
        <v>881</v>
      </c>
      <c r="W137" s="243">
        <v>0</v>
      </c>
      <c r="X137" s="243">
        <v>0</v>
      </c>
      <c r="Y137" s="243">
        <v>0</v>
      </c>
      <c r="Z137" s="249">
        <v>1</v>
      </c>
      <c r="AA137" s="243">
        <v>0</v>
      </c>
      <c r="AB137" s="243">
        <v>0</v>
      </c>
      <c r="AC137" s="242" t="s">
        <v>393</v>
      </c>
      <c r="AD137" s="243">
        <v>0</v>
      </c>
      <c r="AE137" s="243">
        <v>0</v>
      </c>
      <c r="AF137" s="243">
        <v>0</v>
      </c>
      <c r="AG137" s="249">
        <v>1.0002091425113695</v>
      </c>
      <c r="AH137" s="243">
        <v>0</v>
      </c>
      <c r="AI137" s="243">
        <v>0</v>
      </c>
      <c r="AJ137" s="242" t="s">
        <v>407</v>
      </c>
      <c r="AK137" s="243">
        <v>0</v>
      </c>
      <c r="AL137" s="243">
        <v>0</v>
      </c>
      <c r="AM137" s="243">
        <v>0</v>
      </c>
      <c r="AN137" s="249">
        <v>1.0207836479011168</v>
      </c>
      <c r="AO137" s="243">
        <v>0</v>
      </c>
      <c r="AP137" s="243">
        <v>0</v>
      </c>
      <c r="AQ137" s="242" t="s">
        <v>881</v>
      </c>
      <c r="AR137" s="243">
        <v>0</v>
      </c>
      <c r="AS137" s="243">
        <v>0</v>
      </c>
      <c r="AT137" s="243">
        <v>0</v>
      </c>
      <c r="AU137" s="249">
        <v>1</v>
      </c>
      <c r="AV137" s="243">
        <v>0</v>
      </c>
      <c r="AW137" s="243">
        <v>0</v>
      </c>
      <c r="AX137" s="242" t="s">
        <v>881</v>
      </c>
      <c r="AY137" s="243">
        <v>0</v>
      </c>
      <c r="AZ137" s="243">
        <v>0</v>
      </c>
      <c r="BA137" s="243">
        <v>0</v>
      </c>
      <c r="BB137" s="249">
        <v>1</v>
      </c>
      <c r="BC137" s="243">
        <v>0</v>
      </c>
      <c r="BD137" s="243">
        <v>0</v>
      </c>
      <c r="BE137" s="242" t="s">
        <v>406</v>
      </c>
      <c r="BF137" s="243">
        <v>0</v>
      </c>
      <c r="BG137" s="243">
        <v>0</v>
      </c>
      <c r="BH137" s="243">
        <v>0</v>
      </c>
      <c r="BI137" s="249">
        <v>1.4045264974855767</v>
      </c>
      <c r="BJ137" s="243">
        <v>0</v>
      </c>
      <c r="BK137" s="243">
        <v>0</v>
      </c>
      <c r="BL137" s="242" t="s">
        <v>873</v>
      </c>
      <c r="BM137" s="243">
        <v>0</v>
      </c>
      <c r="BN137" s="243">
        <v>0</v>
      </c>
      <c r="BO137" s="243">
        <v>0</v>
      </c>
      <c r="BP137" s="249">
        <v>1.0320860714944013</v>
      </c>
      <c r="BQ137" s="243">
        <v>0</v>
      </c>
      <c r="BR137" s="243">
        <v>0</v>
      </c>
    </row>
    <row r="138" spans="1:70" x14ac:dyDescent="0.25">
      <c r="A138" s="242" t="s">
        <v>392</v>
      </c>
      <c r="B138" s="243">
        <v>0</v>
      </c>
      <c r="C138" s="243">
        <v>0</v>
      </c>
      <c r="D138" s="243">
        <v>0</v>
      </c>
      <c r="E138" s="249">
        <v>1</v>
      </c>
      <c r="F138" s="243">
        <v>0</v>
      </c>
      <c r="G138" s="243">
        <v>0</v>
      </c>
      <c r="H138" s="242" t="s">
        <v>392</v>
      </c>
      <c r="I138" s="243">
        <v>0</v>
      </c>
      <c r="J138" s="243">
        <v>0</v>
      </c>
      <c r="K138" s="243">
        <v>0</v>
      </c>
      <c r="L138" s="249">
        <v>1</v>
      </c>
      <c r="M138" s="243">
        <v>0</v>
      </c>
      <c r="N138" s="243">
        <v>0</v>
      </c>
      <c r="O138" s="242" t="s">
        <v>392</v>
      </c>
      <c r="P138" s="243">
        <v>0</v>
      </c>
      <c r="Q138" s="243">
        <v>0</v>
      </c>
      <c r="R138" s="243">
        <v>0</v>
      </c>
      <c r="S138" s="249">
        <v>1</v>
      </c>
      <c r="T138" s="243">
        <v>0</v>
      </c>
      <c r="U138" s="243">
        <v>0</v>
      </c>
      <c r="V138" s="242" t="s">
        <v>392</v>
      </c>
      <c r="W138" s="243">
        <v>0</v>
      </c>
      <c r="X138" s="243">
        <v>0</v>
      </c>
      <c r="Y138" s="243">
        <v>0</v>
      </c>
      <c r="Z138" s="249">
        <v>1</v>
      </c>
      <c r="AA138" s="243">
        <v>0</v>
      </c>
      <c r="AB138" s="243">
        <v>0</v>
      </c>
      <c r="AC138" s="242" t="s">
        <v>394</v>
      </c>
      <c r="AD138" s="243">
        <v>0</v>
      </c>
      <c r="AE138" s="243">
        <v>0</v>
      </c>
      <c r="AF138" s="243">
        <v>0</v>
      </c>
      <c r="AG138" s="249">
        <v>1.0002091425113695</v>
      </c>
      <c r="AH138" s="243">
        <v>0</v>
      </c>
      <c r="AI138" s="243">
        <v>0</v>
      </c>
      <c r="AJ138" s="242" t="s">
        <v>873</v>
      </c>
      <c r="AK138" s="243">
        <v>0</v>
      </c>
      <c r="AL138" s="243">
        <v>0</v>
      </c>
      <c r="AM138" s="243">
        <v>0</v>
      </c>
      <c r="AN138" s="249">
        <v>1.0207836479011168</v>
      </c>
      <c r="AO138" s="243">
        <v>0</v>
      </c>
      <c r="AP138" s="243">
        <v>0</v>
      </c>
      <c r="AQ138" s="242" t="s">
        <v>392</v>
      </c>
      <c r="AR138" s="243">
        <v>0</v>
      </c>
      <c r="AS138" s="243">
        <v>0</v>
      </c>
      <c r="AT138" s="243">
        <v>0</v>
      </c>
      <c r="AU138" s="249">
        <v>1</v>
      </c>
      <c r="AV138" s="243">
        <v>0</v>
      </c>
      <c r="AW138" s="243">
        <v>0</v>
      </c>
      <c r="AX138" s="242" t="s">
        <v>392</v>
      </c>
      <c r="AY138" s="243">
        <v>0</v>
      </c>
      <c r="AZ138" s="243">
        <v>0</v>
      </c>
      <c r="BA138" s="243">
        <v>0</v>
      </c>
      <c r="BB138" s="249">
        <v>1</v>
      </c>
      <c r="BC138" s="243">
        <v>0</v>
      </c>
      <c r="BD138" s="243">
        <v>0</v>
      </c>
      <c r="BE138" s="242" t="s">
        <v>407</v>
      </c>
      <c r="BF138" s="243">
        <v>0</v>
      </c>
      <c r="BG138" s="243">
        <v>0</v>
      </c>
      <c r="BH138" s="243">
        <v>0</v>
      </c>
      <c r="BI138" s="249">
        <v>1.4045264974855767</v>
      </c>
      <c r="BJ138" s="243">
        <v>0</v>
      </c>
      <c r="BK138" s="243">
        <v>0</v>
      </c>
      <c r="BL138" s="242" t="s">
        <v>311</v>
      </c>
      <c r="BM138" s="243">
        <v>0</v>
      </c>
      <c r="BN138" s="243">
        <v>0</v>
      </c>
      <c r="BO138" s="243">
        <v>0</v>
      </c>
      <c r="BP138" s="249">
        <v>1.0320860714944013</v>
      </c>
      <c r="BQ138" s="243">
        <v>0</v>
      </c>
      <c r="BR138" s="243">
        <v>0</v>
      </c>
    </row>
    <row r="139" spans="1:70" x14ac:dyDescent="0.25">
      <c r="A139" s="242" t="s">
        <v>393</v>
      </c>
      <c r="B139" s="243">
        <v>0</v>
      </c>
      <c r="C139" s="243">
        <v>0</v>
      </c>
      <c r="D139" s="243">
        <v>0</v>
      </c>
      <c r="E139" s="249">
        <v>1</v>
      </c>
      <c r="F139" s="243">
        <v>0</v>
      </c>
      <c r="G139" s="243">
        <v>0</v>
      </c>
      <c r="H139" s="242" t="s">
        <v>393</v>
      </c>
      <c r="I139" s="243">
        <v>0</v>
      </c>
      <c r="J139" s="243">
        <v>0</v>
      </c>
      <c r="K139" s="243">
        <v>0</v>
      </c>
      <c r="L139" s="249">
        <v>1</v>
      </c>
      <c r="M139" s="243">
        <v>0</v>
      </c>
      <c r="N139" s="243">
        <v>0</v>
      </c>
      <c r="O139" s="242" t="s">
        <v>393</v>
      </c>
      <c r="P139" s="243">
        <v>0</v>
      </c>
      <c r="Q139" s="243">
        <v>0</v>
      </c>
      <c r="R139" s="243">
        <v>0</v>
      </c>
      <c r="S139" s="249">
        <v>1</v>
      </c>
      <c r="T139" s="243">
        <v>0</v>
      </c>
      <c r="U139" s="243">
        <v>0</v>
      </c>
      <c r="V139" s="242" t="s">
        <v>393</v>
      </c>
      <c r="W139" s="243">
        <v>0</v>
      </c>
      <c r="X139" s="243">
        <v>0</v>
      </c>
      <c r="Y139" s="243">
        <v>0</v>
      </c>
      <c r="Z139" s="249">
        <v>1</v>
      </c>
      <c r="AA139" s="243">
        <v>0</v>
      </c>
      <c r="AB139" s="243">
        <v>0</v>
      </c>
      <c r="AC139" s="242" t="s">
        <v>395</v>
      </c>
      <c r="AD139" s="243">
        <v>0</v>
      </c>
      <c r="AE139" s="243">
        <v>0</v>
      </c>
      <c r="AF139" s="243">
        <v>0</v>
      </c>
      <c r="AG139" s="249">
        <v>1.0002091425113695</v>
      </c>
      <c r="AH139" s="243">
        <v>0</v>
      </c>
      <c r="AI139" s="243">
        <v>0</v>
      </c>
      <c r="AJ139" s="242" t="s">
        <v>305</v>
      </c>
      <c r="AK139" s="245">
        <v>-3.0548480557998434E-7</v>
      </c>
      <c r="AL139" s="245">
        <v>-3.0548480557998434E-7</v>
      </c>
      <c r="AM139" s="243">
        <v>0</v>
      </c>
      <c r="AN139" s="249">
        <v>1.0207836478912951</v>
      </c>
      <c r="AO139" s="243">
        <v>0</v>
      </c>
      <c r="AP139" s="243">
        <v>0</v>
      </c>
      <c r="AQ139" s="242" t="s">
        <v>393</v>
      </c>
      <c r="AR139" s="243">
        <v>0</v>
      </c>
      <c r="AS139" s="243">
        <v>0</v>
      </c>
      <c r="AT139" s="243">
        <v>0</v>
      </c>
      <c r="AU139" s="249">
        <v>1</v>
      </c>
      <c r="AV139" s="243">
        <v>0</v>
      </c>
      <c r="AW139" s="243">
        <v>0</v>
      </c>
      <c r="AX139" s="242" t="s">
        <v>393</v>
      </c>
      <c r="AY139" s="243">
        <v>0</v>
      </c>
      <c r="AZ139" s="243">
        <v>0</v>
      </c>
      <c r="BA139" s="243">
        <v>0</v>
      </c>
      <c r="BB139" s="249">
        <v>1</v>
      </c>
      <c r="BC139" s="243">
        <v>0</v>
      </c>
      <c r="BD139" s="243">
        <v>0</v>
      </c>
      <c r="BE139" s="242" t="s">
        <v>873</v>
      </c>
      <c r="BF139" s="243">
        <v>0</v>
      </c>
      <c r="BG139" s="243">
        <v>0</v>
      </c>
      <c r="BH139" s="243">
        <v>0</v>
      </c>
      <c r="BI139" s="249">
        <v>1.4045264974855767</v>
      </c>
      <c r="BJ139" s="243">
        <v>0</v>
      </c>
      <c r="BK139" s="243">
        <v>0</v>
      </c>
      <c r="BL139" s="242" t="s">
        <v>267</v>
      </c>
      <c r="BM139" s="243">
        <v>0</v>
      </c>
      <c r="BN139" s="243">
        <v>0</v>
      </c>
      <c r="BO139" s="243">
        <v>0</v>
      </c>
      <c r="BP139" s="249">
        <v>1.0320860714944013</v>
      </c>
      <c r="BQ139" s="243">
        <v>0</v>
      </c>
      <c r="BR139" s="243">
        <v>0</v>
      </c>
    </row>
    <row r="140" spans="1:70" x14ac:dyDescent="0.25">
      <c r="A140" s="242" t="s">
        <v>394</v>
      </c>
      <c r="B140" s="243">
        <v>0</v>
      </c>
      <c r="C140" s="243">
        <v>0</v>
      </c>
      <c r="D140" s="243">
        <v>0</v>
      </c>
      <c r="E140" s="249">
        <v>1</v>
      </c>
      <c r="F140" s="243">
        <v>0</v>
      </c>
      <c r="G140" s="243">
        <v>0</v>
      </c>
      <c r="H140" s="242" t="s">
        <v>394</v>
      </c>
      <c r="I140" s="243">
        <v>0</v>
      </c>
      <c r="J140" s="243">
        <v>0</v>
      </c>
      <c r="K140" s="243">
        <v>0</v>
      </c>
      <c r="L140" s="249">
        <v>1</v>
      </c>
      <c r="M140" s="243">
        <v>0</v>
      </c>
      <c r="N140" s="243">
        <v>0</v>
      </c>
      <c r="O140" s="242" t="s">
        <v>394</v>
      </c>
      <c r="P140" s="243">
        <v>0</v>
      </c>
      <c r="Q140" s="243">
        <v>0</v>
      </c>
      <c r="R140" s="243">
        <v>0</v>
      </c>
      <c r="S140" s="249">
        <v>1</v>
      </c>
      <c r="T140" s="243">
        <v>0</v>
      </c>
      <c r="U140" s="243">
        <v>0</v>
      </c>
      <c r="V140" s="242" t="s">
        <v>394</v>
      </c>
      <c r="W140" s="243">
        <v>0</v>
      </c>
      <c r="X140" s="243">
        <v>0</v>
      </c>
      <c r="Y140" s="243">
        <v>0</v>
      </c>
      <c r="Z140" s="249">
        <v>1</v>
      </c>
      <c r="AA140" s="243">
        <v>0</v>
      </c>
      <c r="AB140" s="243">
        <v>0</v>
      </c>
      <c r="AC140" s="242" t="s">
        <v>244</v>
      </c>
      <c r="AD140" s="243">
        <v>0</v>
      </c>
      <c r="AE140" s="243">
        <v>0</v>
      </c>
      <c r="AF140" s="243">
        <v>0</v>
      </c>
      <c r="AG140" s="249">
        <v>1.0002091425113695</v>
      </c>
      <c r="AH140" s="243">
        <v>0</v>
      </c>
      <c r="AI140" s="243">
        <v>0</v>
      </c>
      <c r="AJ140" s="242" t="s">
        <v>314</v>
      </c>
      <c r="AK140" s="245">
        <v>-1.448730183622016E-4</v>
      </c>
      <c r="AL140" s="245">
        <v>-1.448730183622016E-4</v>
      </c>
      <c r="AM140" s="243">
        <v>0</v>
      </c>
      <c r="AN140" s="249">
        <v>1.0207836432334663</v>
      </c>
      <c r="AO140" s="243">
        <v>0</v>
      </c>
      <c r="AP140" s="243">
        <v>0</v>
      </c>
      <c r="AQ140" s="242" t="s">
        <v>394</v>
      </c>
      <c r="AR140" s="243">
        <v>0</v>
      </c>
      <c r="AS140" s="243">
        <v>0</v>
      </c>
      <c r="AT140" s="243">
        <v>0</v>
      </c>
      <c r="AU140" s="249">
        <v>1</v>
      </c>
      <c r="AV140" s="243">
        <v>0</v>
      </c>
      <c r="AW140" s="243">
        <v>0</v>
      </c>
      <c r="AX140" s="242" t="s">
        <v>394</v>
      </c>
      <c r="AY140" s="243">
        <v>0</v>
      </c>
      <c r="AZ140" s="243">
        <v>0</v>
      </c>
      <c r="BA140" s="243">
        <v>0</v>
      </c>
      <c r="BB140" s="249">
        <v>1</v>
      </c>
      <c r="BC140" s="243">
        <v>0</v>
      </c>
      <c r="BD140" s="243">
        <v>0</v>
      </c>
      <c r="BE140" s="242" t="s">
        <v>311</v>
      </c>
      <c r="BF140" s="243">
        <v>0</v>
      </c>
      <c r="BG140" s="243">
        <v>0</v>
      </c>
      <c r="BH140" s="243">
        <v>0</v>
      </c>
      <c r="BI140" s="249">
        <v>1.4045264974855767</v>
      </c>
      <c r="BJ140" s="243">
        <v>0</v>
      </c>
      <c r="BK140" s="243">
        <v>0</v>
      </c>
      <c r="BL140" s="242" t="s">
        <v>281</v>
      </c>
      <c r="BM140" s="245">
        <v>-2.108413910449468E-14</v>
      </c>
      <c r="BN140" s="245">
        <v>-2.108413910449468E-14</v>
      </c>
      <c r="BO140" s="243">
        <v>0</v>
      </c>
      <c r="BP140" s="249">
        <v>1.032086071474529</v>
      </c>
      <c r="BQ140" s="243">
        <v>0</v>
      </c>
      <c r="BR140" s="243">
        <v>0</v>
      </c>
    </row>
    <row r="141" spans="1:70" x14ac:dyDescent="0.25">
      <c r="A141" s="242" t="s">
        <v>395</v>
      </c>
      <c r="B141" s="243">
        <v>0</v>
      </c>
      <c r="C141" s="243">
        <v>0</v>
      </c>
      <c r="D141" s="243">
        <v>0</v>
      </c>
      <c r="E141" s="249">
        <v>1</v>
      </c>
      <c r="F141" s="243">
        <v>0</v>
      </c>
      <c r="G141" s="243">
        <v>0</v>
      </c>
      <c r="H141" s="242" t="s">
        <v>395</v>
      </c>
      <c r="I141" s="243">
        <v>0</v>
      </c>
      <c r="J141" s="243">
        <v>0</v>
      </c>
      <c r="K141" s="243">
        <v>0</v>
      </c>
      <c r="L141" s="249">
        <v>1</v>
      </c>
      <c r="M141" s="243">
        <v>0</v>
      </c>
      <c r="N141" s="243">
        <v>0</v>
      </c>
      <c r="O141" s="242" t="s">
        <v>395</v>
      </c>
      <c r="P141" s="243">
        <v>0</v>
      </c>
      <c r="Q141" s="243">
        <v>0</v>
      </c>
      <c r="R141" s="243">
        <v>0</v>
      </c>
      <c r="S141" s="249">
        <v>1</v>
      </c>
      <c r="T141" s="243">
        <v>0</v>
      </c>
      <c r="U141" s="243">
        <v>0</v>
      </c>
      <c r="V141" s="242" t="s">
        <v>395</v>
      </c>
      <c r="W141" s="243">
        <v>0</v>
      </c>
      <c r="X141" s="243">
        <v>0</v>
      </c>
      <c r="Y141" s="243">
        <v>0</v>
      </c>
      <c r="Z141" s="249">
        <v>1</v>
      </c>
      <c r="AA141" s="243">
        <v>0</v>
      </c>
      <c r="AB141" s="243">
        <v>0</v>
      </c>
      <c r="AC141" s="242" t="s">
        <v>257</v>
      </c>
      <c r="AD141" s="243">
        <v>0</v>
      </c>
      <c r="AE141" s="243">
        <v>0</v>
      </c>
      <c r="AF141" s="243">
        <v>0</v>
      </c>
      <c r="AG141" s="249">
        <v>1.0002091425113695</v>
      </c>
      <c r="AH141" s="243">
        <v>0</v>
      </c>
      <c r="AI141" s="243">
        <v>0</v>
      </c>
      <c r="AJ141" s="242" t="s">
        <v>302</v>
      </c>
      <c r="AK141" s="245">
        <v>-5.1562262124183421E-4</v>
      </c>
      <c r="AL141" s="245">
        <v>-5.1562262124183421E-4</v>
      </c>
      <c r="AM141" s="243">
        <v>0</v>
      </c>
      <c r="AN141" s="249">
        <v>1.0207836266556254</v>
      </c>
      <c r="AO141" s="243">
        <v>0</v>
      </c>
      <c r="AP141" s="243">
        <v>0</v>
      </c>
      <c r="AQ141" s="242" t="s">
        <v>395</v>
      </c>
      <c r="AR141" s="243">
        <v>0</v>
      </c>
      <c r="AS141" s="243">
        <v>0</v>
      </c>
      <c r="AT141" s="243">
        <v>0</v>
      </c>
      <c r="AU141" s="249">
        <v>1</v>
      </c>
      <c r="AV141" s="243">
        <v>0</v>
      </c>
      <c r="AW141" s="243">
        <v>0</v>
      </c>
      <c r="AX141" s="242" t="s">
        <v>395</v>
      </c>
      <c r="AY141" s="243">
        <v>0</v>
      </c>
      <c r="AZ141" s="243">
        <v>0</v>
      </c>
      <c r="BA141" s="243">
        <v>0</v>
      </c>
      <c r="BB141" s="249">
        <v>1</v>
      </c>
      <c r="BC141" s="243">
        <v>0</v>
      </c>
      <c r="BD141" s="243">
        <v>0</v>
      </c>
      <c r="BE141" s="242" t="s">
        <v>267</v>
      </c>
      <c r="BF141" s="243">
        <v>0</v>
      </c>
      <c r="BG141" s="243">
        <v>0</v>
      </c>
      <c r="BH141" s="243">
        <v>0</v>
      </c>
      <c r="BI141" s="249">
        <v>1.4045264974855767</v>
      </c>
      <c r="BJ141" s="243">
        <v>0</v>
      </c>
      <c r="BK141" s="243">
        <v>0</v>
      </c>
      <c r="BL141" s="242" t="s">
        <v>238</v>
      </c>
      <c r="BM141" s="245">
        <v>-2.7687603438929871E-13</v>
      </c>
      <c r="BN141" s="245">
        <v>-4.1897230552385028E-13</v>
      </c>
      <c r="BO141" s="245">
        <v>1.4209627113455157E-13</v>
      </c>
      <c r="BP141" s="249">
        <v>1.032086071213564</v>
      </c>
      <c r="BQ141" s="244">
        <v>-0.51321260595187002</v>
      </c>
      <c r="BR141" s="245">
        <v>1.3393055198363866E-10</v>
      </c>
    </row>
    <row r="142" spans="1:70" x14ac:dyDescent="0.25">
      <c r="A142" s="242" t="s">
        <v>244</v>
      </c>
      <c r="B142" s="243">
        <v>0</v>
      </c>
      <c r="C142" s="243">
        <v>0</v>
      </c>
      <c r="D142" s="243">
        <v>0</v>
      </c>
      <c r="E142" s="249">
        <v>1</v>
      </c>
      <c r="F142" s="243">
        <v>0</v>
      </c>
      <c r="G142" s="243">
        <v>0</v>
      </c>
      <c r="H142" s="242" t="s">
        <v>244</v>
      </c>
      <c r="I142" s="243">
        <v>0</v>
      </c>
      <c r="J142" s="243">
        <v>0</v>
      </c>
      <c r="K142" s="243">
        <v>0</v>
      </c>
      <c r="L142" s="249">
        <v>1</v>
      </c>
      <c r="M142" s="243">
        <v>0</v>
      </c>
      <c r="N142" s="243">
        <v>0</v>
      </c>
      <c r="O142" s="242" t="s">
        <v>244</v>
      </c>
      <c r="P142" s="243">
        <v>0</v>
      </c>
      <c r="Q142" s="243">
        <v>0</v>
      </c>
      <c r="R142" s="243">
        <v>0</v>
      </c>
      <c r="S142" s="249">
        <v>1</v>
      </c>
      <c r="T142" s="243">
        <v>0</v>
      </c>
      <c r="U142" s="243">
        <v>0</v>
      </c>
      <c r="V142" s="242" t="s">
        <v>244</v>
      </c>
      <c r="W142" s="243">
        <v>0</v>
      </c>
      <c r="X142" s="243">
        <v>0</v>
      </c>
      <c r="Y142" s="243">
        <v>0</v>
      </c>
      <c r="Z142" s="249">
        <v>1</v>
      </c>
      <c r="AA142" s="243">
        <v>0</v>
      </c>
      <c r="AB142" s="243">
        <v>0</v>
      </c>
      <c r="AC142" s="242" t="s">
        <v>895</v>
      </c>
      <c r="AD142" s="243">
        <v>0</v>
      </c>
      <c r="AE142" s="243">
        <v>0</v>
      </c>
      <c r="AF142" s="243">
        <v>0</v>
      </c>
      <c r="AG142" s="249">
        <v>1.0002091425113695</v>
      </c>
      <c r="AH142" s="243">
        <v>0</v>
      </c>
      <c r="AI142" s="243">
        <v>0</v>
      </c>
      <c r="AJ142" s="242" t="s">
        <v>290</v>
      </c>
      <c r="AK142" s="245">
        <v>-2.5347385070932939E-3</v>
      </c>
      <c r="AL142" s="245">
        <v>-2.5347385070932939E-3</v>
      </c>
      <c r="AM142" s="243">
        <v>0</v>
      </c>
      <c r="AN142" s="249">
        <v>1.0207835451609628</v>
      </c>
      <c r="AO142" s="243">
        <v>0</v>
      </c>
      <c r="AP142" s="243">
        <v>0</v>
      </c>
      <c r="AQ142" s="242" t="s">
        <v>244</v>
      </c>
      <c r="AR142" s="243">
        <v>0</v>
      </c>
      <c r="AS142" s="243">
        <v>0</v>
      </c>
      <c r="AT142" s="243">
        <v>0</v>
      </c>
      <c r="AU142" s="249">
        <v>1</v>
      </c>
      <c r="AV142" s="243">
        <v>0</v>
      </c>
      <c r="AW142" s="243">
        <v>0</v>
      </c>
      <c r="AX142" s="242" t="s">
        <v>244</v>
      </c>
      <c r="AY142" s="243">
        <v>0</v>
      </c>
      <c r="AZ142" s="243">
        <v>0</v>
      </c>
      <c r="BA142" s="243">
        <v>0</v>
      </c>
      <c r="BB142" s="249">
        <v>1</v>
      </c>
      <c r="BC142" s="243">
        <v>0</v>
      </c>
      <c r="BD142" s="243">
        <v>0</v>
      </c>
      <c r="BE142" s="242" t="s">
        <v>226</v>
      </c>
      <c r="BF142" s="243">
        <v>0</v>
      </c>
      <c r="BG142" s="243">
        <v>0</v>
      </c>
      <c r="BH142" s="243">
        <v>0</v>
      </c>
      <c r="BI142" s="249">
        <v>1.4045264974855767</v>
      </c>
      <c r="BJ142" s="243">
        <v>0</v>
      </c>
      <c r="BK142" s="243">
        <v>0</v>
      </c>
      <c r="BL142" s="242" t="s">
        <v>229</v>
      </c>
      <c r="BM142" s="245">
        <v>-1.9498886789224189E-12</v>
      </c>
      <c r="BN142" s="245">
        <v>-1.9520492263500092E-12</v>
      </c>
      <c r="BO142" s="245">
        <v>2.1605474275902102E-15</v>
      </c>
      <c r="BP142" s="249">
        <v>1.0320860693757279</v>
      </c>
      <c r="BQ142" s="245">
        <v>-1.1080362950690135E-3</v>
      </c>
      <c r="BR142" s="245">
        <v>2.0363891835696948E-12</v>
      </c>
    </row>
    <row r="143" spans="1:70" ht="25" x14ac:dyDescent="0.25">
      <c r="A143" s="242" t="s">
        <v>257</v>
      </c>
      <c r="B143" s="243">
        <v>0</v>
      </c>
      <c r="C143" s="243">
        <v>0</v>
      </c>
      <c r="D143" s="243">
        <v>0</v>
      </c>
      <c r="E143" s="249">
        <v>1</v>
      </c>
      <c r="F143" s="243">
        <v>0</v>
      </c>
      <c r="G143" s="243">
        <v>0</v>
      </c>
      <c r="H143" s="242" t="s">
        <v>257</v>
      </c>
      <c r="I143" s="243">
        <v>0</v>
      </c>
      <c r="J143" s="243">
        <v>0</v>
      </c>
      <c r="K143" s="243">
        <v>0</v>
      </c>
      <c r="L143" s="249">
        <v>1</v>
      </c>
      <c r="M143" s="243">
        <v>0</v>
      </c>
      <c r="N143" s="243">
        <v>0</v>
      </c>
      <c r="O143" s="242" t="s">
        <v>257</v>
      </c>
      <c r="P143" s="243">
        <v>0</v>
      </c>
      <c r="Q143" s="243">
        <v>0</v>
      </c>
      <c r="R143" s="243">
        <v>0</v>
      </c>
      <c r="S143" s="249">
        <v>1</v>
      </c>
      <c r="T143" s="243">
        <v>0</v>
      </c>
      <c r="U143" s="243">
        <v>0</v>
      </c>
      <c r="V143" s="242" t="s">
        <v>257</v>
      </c>
      <c r="W143" s="243">
        <v>0</v>
      </c>
      <c r="X143" s="243">
        <v>0</v>
      </c>
      <c r="Y143" s="243">
        <v>0</v>
      </c>
      <c r="Z143" s="249">
        <v>1</v>
      </c>
      <c r="AA143" s="243">
        <v>0</v>
      </c>
      <c r="AB143" s="243">
        <v>0</v>
      </c>
      <c r="AC143" s="242" t="s">
        <v>399</v>
      </c>
      <c r="AD143" s="243">
        <v>0</v>
      </c>
      <c r="AE143" s="243">
        <v>0</v>
      </c>
      <c r="AF143" s="243">
        <v>0</v>
      </c>
      <c r="AG143" s="249">
        <v>1.0002091425113695</v>
      </c>
      <c r="AH143" s="243">
        <v>0</v>
      </c>
      <c r="AI143" s="243">
        <v>0</v>
      </c>
      <c r="AJ143" s="242" t="s">
        <v>281</v>
      </c>
      <c r="AK143" s="245">
        <v>-4.2475025975359732E-3</v>
      </c>
      <c r="AL143" s="245">
        <v>-4.2475025975359732E-3</v>
      </c>
      <c r="AM143" s="243">
        <v>0</v>
      </c>
      <c r="AN143" s="249">
        <v>1.0207834085990291</v>
      </c>
      <c r="AO143" s="243">
        <v>0</v>
      </c>
      <c r="AP143" s="243">
        <v>0</v>
      </c>
      <c r="AQ143" s="242" t="s">
        <v>257</v>
      </c>
      <c r="AR143" s="243">
        <v>0</v>
      </c>
      <c r="AS143" s="243">
        <v>0</v>
      </c>
      <c r="AT143" s="243">
        <v>0</v>
      </c>
      <c r="AU143" s="249">
        <v>1</v>
      </c>
      <c r="AV143" s="243">
        <v>0</v>
      </c>
      <c r="AW143" s="243">
        <v>0</v>
      </c>
      <c r="AX143" s="242" t="s">
        <v>257</v>
      </c>
      <c r="AY143" s="243">
        <v>0</v>
      </c>
      <c r="AZ143" s="243">
        <v>0</v>
      </c>
      <c r="BA143" s="243">
        <v>0</v>
      </c>
      <c r="BB143" s="249">
        <v>1</v>
      </c>
      <c r="BC143" s="243">
        <v>0</v>
      </c>
      <c r="BD143" s="243">
        <v>0</v>
      </c>
      <c r="BE143" s="242" t="s">
        <v>302</v>
      </c>
      <c r="BF143" s="245">
        <v>-2.0188095329566436E-11</v>
      </c>
      <c r="BG143" s="245">
        <v>-2.0188095329566436E-11</v>
      </c>
      <c r="BH143" s="243">
        <v>0</v>
      </c>
      <c r="BI143" s="249">
        <v>1.4045244777948271</v>
      </c>
      <c r="BJ143" s="243">
        <v>0</v>
      </c>
      <c r="BK143" s="243">
        <v>0</v>
      </c>
      <c r="BL143" s="242" t="s">
        <v>307</v>
      </c>
      <c r="BM143" s="245">
        <v>-5.7735209003078384E-11</v>
      </c>
      <c r="BN143" s="245">
        <v>-5.7735209003078384E-11</v>
      </c>
      <c r="BO143" s="243">
        <v>0</v>
      </c>
      <c r="BP143" s="249">
        <v>1.0320860149583364</v>
      </c>
      <c r="BQ143" s="243">
        <v>0</v>
      </c>
      <c r="BR143" s="243">
        <v>0</v>
      </c>
    </row>
    <row r="144" spans="1:70" x14ac:dyDescent="0.25">
      <c r="A144" s="242" t="s">
        <v>895</v>
      </c>
      <c r="B144" s="243">
        <v>0</v>
      </c>
      <c r="C144" s="243">
        <v>0</v>
      </c>
      <c r="D144" s="243">
        <v>0</v>
      </c>
      <c r="E144" s="249">
        <v>1</v>
      </c>
      <c r="F144" s="243">
        <v>0</v>
      </c>
      <c r="G144" s="243">
        <v>0</v>
      </c>
      <c r="H144" s="242" t="s">
        <v>895</v>
      </c>
      <c r="I144" s="243">
        <v>0</v>
      </c>
      <c r="J144" s="243">
        <v>0</v>
      </c>
      <c r="K144" s="243">
        <v>0</v>
      </c>
      <c r="L144" s="249">
        <v>1</v>
      </c>
      <c r="M144" s="243">
        <v>0</v>
      </c>
      <c r="N144" s="243">
        <v>0</v>
      </c>
      <c r="O144" s="242" t="s">
        <v>895</v>
      </c>
      <c r="P144" s="243">
        <v>0</v>
      </c>
      <c r="Q144" s="243">
        <v>0</v>
      </c>
      <c r="R144" s="243">
        <v>0</v>
      </c>
      <c r="S144" s="249">
        <v>1</v>
      </c>
      <c r="T144" s="243">
        <v>0</v>
      </c>
      <c r="U144" s="243">
        <v>0</v>
      </c>
      <c r="V144" s="242" t="s">
        <v>895</v>
      </c>
      <c r="W144" s="243">
        <v>0</v>
      </c>
      <c r="X144" s="243">
        <v>0</v>
      </c>
      <c r="Y144" s="243">
        <v>0</v>
      </c>
      <c r="Z144" s="249">
        <v>1</v>
      </c>
      <c r="AA144" s="243">
        <v>0</v>
      </c>
      <c r="AB144" s="243">
        <v>0</v>
      </c>
      <c r="AC144" s="242" t="s">
        <v>400</v>
      </c>
      <c r="AD144" s="243">
        <v>0</v>
      </c>
      <c r="AE144" s="243">
        <v>0</v>
      </c>
      <c r="AF144" s="243">
        <v>0</v>
      </c>
      <c r="AG144" s="249">
        <v>1.0002091425113695</v>
      </c>
      <c r="AH144" s="243">
        <v>0</v>
      </c>
      <c r="AI144" s="243">
        <v>0</v>
      </c>
      <c r="AJ144" s="242" t="s">
        <v>307</v>
      </c>
      <c r="AK144" s="245">
        <v>-5.828833429788305E-3</v>
      </c>
      <c r="AL144" s="245">
        <v>-5.828833429788305E-3</v>
      </c>
      <c r="AM144" s="243">
        <v>0</v>
      </c>
      <c r="AN144" s="249">
        <v>1.0207832211955501</v>
      </c>
      <c r="AO144" s="243">
        <v>0</v>
      </c>
      <c r="AP144" s="243">
        <v>0</v>
      </c>
      <c r="AQ144" s="242" t="s">
        <v>895</v>
      </c>
      <c r="AR144" s="243">
        <v>0</v>
      </c>
      <c r="AS144" s="243">
        <v>0</v>
      </c>
      <c r="AT144" s="243">
        <v>0</v>
      </c>
      <c r="AU144" s="249">
        <v>1</v>
      </c>
      <c r="AV144" s="243">
        <v>0</v>
      </c>
      <c r="AW144" s="243">
        <v>0</v>
      </c>
      <c r="AX144" s="242" t="s">
        <v>895</v>
      </c>
      <c r="AY144" s="243">
        <v>0</v>
      </c>
      <c r="AZ144" s="243">
        <v>0</v>
      </c>
      <c r="BA144" s="243">
        <v>0</v>
      </c>
      <c r="BB144" s="249">
        <v>1</v>
      </c>
      <c r="BC144" s="243">
        <v>0</v>
      </c>
      <c r="BD144" s="243">
        <v>0</v>
      </c>
      <c r="BE144" s="242" t="s">
        <v>299</v>
      </c>
      <c r="BF144" s="245">
        <v>-7.5208793635497816E-11</v>
      </c>
      <c r="BG144" s="245">
        <v>-7.5208793635497816E-11</v>
      </c>
      <c r="BH144" s="243">
        <v>0</v>
      </c>
      <c r="BI144" s="249">
        <v>1.4045169536325772</v>
      </c>
      <c r="BJ144" s="243">
        <v>0</v>
      </c>
      <c r="BK144" s="243">
        <v>0</v>
      </c>
      <c r="BL144" s="242" t="s">
        <v>301</v>
      </c>
      <c r="BM144" s="245">
        <v>-6.3675009175650525E-11</v>
      </c>
      <c r="BN144" s="245">
        <v>-6.3675009175650525E-11</v>
      </c>
      <c r="BO144" s="243">
        <v>0</v>
      </c>
      <c r="BP144" s="249">
        <v>1.0320859549424819</v>
      </c>
      <c r="BQ144" s="243">
        <v>0</v>
      </c>
      <c r="BR144" s="243">
        <v>0</v>
      </c>
    </row>
    <row r="145" spans="1:70" ht="25" x14ac:dyDescent="0.25">
      <c r="A145" s="242" t="s">
        <v>399</v>
      </c>
      <c r="B145" s="243">
        <v>0</v>
      </c>
      <c r="C145" s="243">
        <v>0</v>
      </c>
      <c r="D145" s="243">
        <v>0</v>
      </c>
      <c r="E145" s="249">
        <v>1</v>
      </c>
      <c r="F145" s="243">
        <v>0</v>
      </c>
      <c r="G145" s="243">
        <v>0</v>
      </c>
      <c r="H145" s="242" t="s">
        <v>399</v>
      </c>
      <c r="I145" s="243">
        <v>0</v>
      </c>
      <c r="J145" s="243">
        <v>0</v>
      </c>
      <c r="K145" s="243">
        <v>0</v>
      </c>
      <c r="L145" s="249">
        <v>1</v>
      </c>
      <c r="M145" s="243">
        <v>0</v>
      </c>
      <c r="N145" s="243">
        <v>0</v>
      </c>
      <c r="O145" s="242" t="s">
        <v>399</v>
      </c>
      <c r="P145" s="243">
        <v>0</v>
      </c>
      <c r="Q145" s="243">
        <v>0</v>
      </c>
      <c r="R145" s="243">
        <v>0</v>
      </c>
      <c r="S145" s="249">
        <v>1</v>
      </c>
      <c r="T145" s="243">
        <v>0</v>
      </c>
      <c r="U145" s="243">
        <v>0</v>
      </c>
      <c r="V145" s="242" t="s">
        <v>399</v>
      </c>
      <c r="W145" s="243">
        <v>0</v>
      </c>
      <c r="X145" s="243">
        <v>0</v>
      </c>
      <c r="Y145" s="243">
        <v>0</v>
      </c>
      <c r="Z145" s="249">
        <v>1</v>
      </c>
      <c r="AA145" s="243">
        <v>0</v>
      </c>
      <c r="AB145" s="243">
        <v>0</v>
      </c>
      <c r="AC145" s="242" t="s">
        <v>401</v>
      </c>
      <c r="AD145" s="243">
        <v>0</v>
      </c>
      <c r="AE145" s="243">
        <v>0</v>
      </c>
      <c r="AF145" s="243">
        <v>0</v>
      </c>
      <c r="AG145" s="249">
        <v>1.0002091425113695</v>
      </c>
      <c r="AH145" s="243">
        <v>0</v>
      </c>
      <c r="AI145" s="243">
        <v>0</v>
      </c>
      <c r="AJ145" s="242" t="s">
        <v>301</v>
      </c>
      <c r="AK145" s="245">
        <v>-9.9768830190818929E-3</v>
      </c>
      <c r="AL145" s="245">
        <v>-9.9768830190818929E-3</v>
      </c>
      <c r="AM145" s="243">
        <v>0</v>
      </c>
      <c r="AN145" s="249">
        <v>1.0207829004276623</v>
      </c>
      <c r="AO145" s="243">
        <v>0</v>
      </c>
      <c r="AP145" s="243">
        <v>0</v>
      </c>
      <c r="AQ145" s="242" t="s">
        <v>399</v>
      </c>
      <c r="AR145" s="243">
        <v>0</v>
      </c>
      <c r="AS145" s="243">
        <v>0</v>
      </c>
      <c r="AT145" s="243">
        <v>0</v>
      </c>
      <c r="AU145" s="249">
        <v>1</v>
      </c>
      <c r="AV145" s="243">
        <v>0</v>
      </c>
      <c r="AW145" s="243">
        <v>0</v>
      </c>
      <c r="AX145" s="242" t="s">
        <v>399</v>
      </c>
      <c r="AY145" s="243">
        <v>0</v>
      </c>
      <c r="AZ145" s="243">
        <v>0</v>
      </c>
      <c r="BA145" s="243">
        <v>0</v>
      </c>
      <c r="BB145" s="249">
        <v>1</v>
      </c>
      <c r="BC145" s="243">
        <v>0</v>
      </c>
      <c r="BD145" s="243">
        <v>0</v>
      </c>
      <c r="BE145" s="242" t="s">
        <v>305</v>
      </c>
      <c r="BF145" s="245">
        <v>-3.6581214508141064E-10</v>
      </c>
      <c r="BG145" s="245">
        <v>-3.6581214508141064E-10</v>
      </c>
      <c r="BH145" s="243">
        <v>0</v>
      </c>
      <c r="BI145" s="249">
        <v>1.4044803564502584</v>
      </c>
      <c r="BJ145" s="243">
        <v>0</v>
      </c>
      <c r="BK145" s="243">
        <v>0</v>
      </c>
      <c r="BL145" s="242" t="s">
        <v>243</v>
      </c>
      <c r="BM145" s="245">
        <v>-6.5378662274324784E-11</v>
      </c>
      <c r="BN145" s="245">
        <v>-6.5378662274324784E-11</v>
      </c>
      <c r="BO145" s="243">
        <v>0</v>
      </c>
      <c r="BP145" s="249">
        <v>1.0320858933208765</v>
      </c>
      <c r="BQ145" s="243">
        <v>0</v>
      </c>
      <c r="BR145" s="243">
        <v>0</v>
      </c>
    </row>
    <row r="146" spans="1:70" x14ac:dyDescent="0.25">
      <c r="A146" s="242" t="s">
        <v>400</v>
      </c>
      <c r="B146" s="243">
        <v>0</v>
      </c>
      <c r="C146" s="243">
        <v>0</v>
      </c>
      <c r="D146" s="243">
        <v>0</v>
      </c>
      <c r="E146" s="249">
        <v>1</v>
      </c>
      <c r="F146" s="243">
        <v>0</v>
      </c>
      <c r="G146" s="243">
        <v>0</v>
      </c>
      <c r="H146" s="242" t="s">
        <v>400</v>
      </c>
      <c r="I146" s="243">
        <v>0</v>
      </c>
      <c r="J146" s="243">
        <v>0</v>
      </c>
      <c r="K146" s="243">
        <v>0</v>
      </c>
      <c r="L146" s="249">
        <v>1</v>
      </c>
      <c r="M146" s="243">
        <v>0</v>
      </c>
      <c r="N146" s="243">
        <v>0</v>
      </c>
      <c r="O146" s="242" t="s">
        <v>400</v>
      </c>
      <c r="P146" s="243">
        <v>0</v>
      </c>
      <c r="Q146" s="243">
        <v>0</v>
      </c>
      <c r="R146" s="243">
        <v>0</v>
      </c>
      <c r="S146" s="249">
        <v>1</v>
      </c>
      <c r="T146" s="243">
        <v>0</v>
      </c>
      <c r="U146" s="243">
        <v>0</v>
      </c>
      <c r="V146" s="242" t="s">
        <v>400</v>
      </c>
      <c r="W146" s="243">
        <v>0</v>
      </c>
      <c r="X146" s="243">
        <v>0</v>
      </c>
      <c r="Y146" s="243">
        <v>0</v>
      </c>
      <c r="Z146" s="249">
        <v>1</v>
      </c>
      <c r="AA146" s="243">
        <v>0</v>
      </c>
      <c r="AB146" s="243">
        <v>0</v>
      </c>
      <c r="AC146" s="242" t="s">
        <v>402</v>
      </c>
      <c r="AD146" s="243">
        <v>0</v>
      </c>
      <c r="AE146" s="243">
        <v>0</v>
      </c>
      <c r="AF146" s="243">
        <v>0</v>
      </c>
      <c r="AG146" s="249">
        <v>1.0002091425113695</v>
      </c>
      <c r="AH146" s="243">
        <v>0</v>
      </c>
      <c r="AI146" s="243">
        <v>0</v>
      </c>
      <c r="AJ146" s="242" t="s">
        <v>262</v>
      </c>
      <c r="AK146" s="248">
        <v>-1.4466854916000629E-2</v>
      </c>
      <c r="AL146" s="248">
        <v>-1.4466854916000629E-2</v>
      </c>
      <c r="AM146" s="243">
        <v>0</v>
      </c>
      <c r="AN146" s="249">
        <v>1.0207824353021833</v>
      </c>
      <c r="AO146" s="243">
        <v>0</v>
      </c>
      <c r="AP146" s="243">
        <v>0</v>
      </c>
      <c r="AQ146" s="242" t="s">
        <v>400</v>
      </c>
      <c r="AR146" s="243">
        <v>0</v>
      </c>
      <c r="AS146" s="243">
        <v>0</v>
      </c>
      <c r="AT146" s="243">
        <v>0</v>
      </c>
      <c r="AU146" s="249">
        <v>1</v>
      </c>
      <c r="AV146" s="243">
        <v>0</v>
      </c>
      <c r="AW146" s="243">
        <v>0</v>
      </c>
      <c r="AX146" s="242" t="s">
        <v>400</v>
      </c>
      <c r="AY146" s="243">
        <v>0</v>
      </c>
      <c r="AZ146" s="243">
        <v>0</v>
      </c>
      <c r="BA146" s="243">
        <v>0</v>
      </c>
      <c r="BB146" s="249">
        <v>1</v>
      </c>
      <c r="BC146" s="243">
        <v>0</v>
      </c>
      <c r="BD146" s="243">
        <v>0</v>
      </c>
      <c r="BE146" s="242" t="s">
        <v>290</v>
      </c>
      <c r="BF146" s="245">
        <v>-3.9025087196419891E-10</v>
      </c>
      <c r="BG146" s="245">
        <v>-3.9025087196419891E-10</v>
      </c>
      <c r="BH146" s="243">
        <v>0</v>
      </c>
      <c r="BI146" s="249">
        <v>1.4044413143284937</v>
      </c>
      <c r="BJ146" s="243">
        <v>0</v>
      </c>
      <c r="BK146" s="243">
        <v>0</v>
      </c>
      <c r="BL146" s="242" t="s">
        <v>298</v>
      </c>
      <c r="BM146" s="245">
        <v>-1.2690104615013896E-10</v>
      </c>
      <c r="BN146" s="245">
        <v>-1.6198745909471478E-10</v>
      </c>
      <c r="BO146" s="245">
        <v>3.5086412944575799E-11</v>
      </c>
      <c r="BP146" s="249">
        <v>1.0320857737123392</v>
      </c>
      <c r="BQ146" s="244">
        <v>-0.27648639636165345</v>
      </c>
      <c r="BR146" s="245">
        <v>3.3070133475517339E-8</v>
      </c>
    </row>
    <row r="147" spans="1:70" x14ac:dyDescent="0.25">
      <c r="A147" s="242" t="s">
        <v>401</v>
      </c>
      <c r="B147" s="243">
        <v>0</v>
      </c>
      <c r="C147" s="243">
        <v>0</v>
      </c>
      <c r="D147" s="243">
        <v>0</v>
      </c>
      <c r="E147" s="249">
        <v>1</v>
      </c>
      <c r="F147" s="243">
        <v>0</v>
      </c>
      <c r="G147" s="243">
        <v>0</v>
      </c>
      <c r="H147" s="242" t="s">
        <v>401</v>
      </c>
      <c r="I147" s="243">
        <v>0</v>
      </c>
      <c r="J147" s="243">
        <v>0</v>
      </c>
      <c r="K147" s="243">
        <v>0</v>
      </c>
      <c r="L147" s="249">
        <v>1</v>
      </c>
      <c r="M147" s="243">
        <v>0</v>
      </c>
      <c r="N147" s="243">
        <v>0</v>
      </c>
      <c r="O147" s="242" t="s">
        <v>401</v>
      </c>
      <c r="P147" s="243">
        <v>0</v>
      </c>
      <c r="Q147" s="243">
        <v>0</v>
      </c>
      <c r="R147" s="243">
        <v>0</v>
      </c>
      <c r="S147" s="249">
        <v>1</v>
      </c>
      <c r="T147" s="243">
        <v>0</v>
      </c>
      <c r="U147" s="243">
        <v>0</v>
      </c>
      <c r="V147" s="242" t="s">
        <v>401</v>
      </c>
      <c r="W147" s="243">
        <v>0</v>
      </c>
      <c r="X147" s="243">
        <v>0</v>
      </c>
      <c r="Y147" s="243">
        <v>0</v>
      </c>
      <c r="Z147" s="249">
        <v>1</v>
      </c>
      <c r="AA147" s="243">
        <v>0</v>
      </c>
      <c r="AB147" s="243">
        <v>0</v>
      </c>
      <c r="AC147" s="242" t="s">
        <v>868</v>
      </c>
      <c r="AD147" s="243">
        <v>0</v>
      </c>
      <c r="AE147" s="243">
        <v>0</v>
      </c>
      <c r="AF147" s="243">
        <v>0</v>
      </c>
      <c r="AG147" s="249">
        <v>1.0002091425113695</v>
      </c>
      <c r="AH147" s="243">
        <v>0</v>
      </c>
      <c r="AI147" s="243">
        <v>0</v>
      </c>
      <c r="AJ147" s="242" t="s">
        <v>282</v>
      </c>
      <c r="AK147" s="248">
        <v>-1.4747752602254988E-2</v>
      </c>
      <c r="AL147" s="248">
        <v>-1.4747752602254988E-2</v>
      </c>
      <c r="AM147" s="243">
        <v>0</v>
      </c>
      <c r="AN147" s="249">
        <v>1.0207819611455311</v>
      </c>
      <c r="AO147" s="243">
        <v>0</v>
      </c>
      <c r="AP147" s="243">
        <v>0</v>
      </c>
      <c r="AQ147" s="242" t="s">
        <v>401</v>
      </c>
      <c r="AR147" s="243">
        <v>0</v>
      </c>
      <c r="AS147" s="243">
        <v>0</v>
      </c>
      <c r="AT147" s="243">
        <v>0</v>
      </c>
      <c r="AU147" s="249">
        <v>1</v>
      </c>
      <c r="AV147" s="243">
        <v>0</v>
      </c>
      <c r="AW147" s="243">
        <v>0</v>
      </c>
      <c r="AX147" s="242" t="s">
        <v>401</v>
      </c>
      <c r="AY147" s="243">
        <v>0</v>
      </c>
      <c r="AZ147" s="243">
        <v>0</v>
      </c>
      <c r="BA147" s="243">
        <v>0</v>
      </c>
      <c r="BB147" s="249">
        <v>1</v>
      </c>
      <c r="BC147" s="243">
        <v>0</v>
      </c>
      <c r="BD147" s="243">
        <v>0</v>
      </c>
      <c r="BE147" s="242" t="s">
        <v>307</v>
      </c>
      <c r="BF147" s="245">
        <v>-6.1830802713485255E-10</v>
      </c>
      <c r="BG147" s="245">
        <v>-6.1830802713485255E-10</v>
      </c>
      <c r="BH147" s="243">
        <v>0</v>
      </c>
      <c r="BI147" s="249">
        <v>1.4043794565364482</v>
      </c>
      <c r="BJ147" s="243">
        <v>0</v>
      </c>
      <c r="BK147" s="243">
        <v>0</v>
      </c>
      <c r="BL147" s="242" t="s">
        <v>314</v>
      </c>
      <c r="BM147" s="245">
        <v>-1.3465999139925204E-10</v>
      </c>
      <c r="BN147" s="245">
        <v>-1.3465999139925204E-10</v>
      </c>
      <c r="BO147" s="243">
        <v>0</v>
      </c>
      <c r="BP147" s="249">
        <v>1.0320856467907329</v>
      </c>
      <c r="BQ147" s="243">
        <v>0</v>
      </c>
      <c r="BR147" s="243">
        <v>0</v>
      </c>
    </row>
    <row r="148" spans="1:70" x14ac:dyDescent="0.25">
      <c r="A148" s="242" t="s">
        <v>402</v>
      </c>
      <c r="B148" s="243">
        <v>0</v>
      </c>
      <c r="C148" s="243">
        <v>0</v>
      </c>
      <c r="D148" s="243">
        <v>0</v>
      </c>
      <c r="E148" s="249">
        <v>1</v>
      </c>
      <c r="F148" s="243">
        <v>0</v>
      </c>
      <c r="G148" s="243">
        <v>0</v>
      </c>
      <c r="H148" s="242" t="s">
        <v>402</v>
      </c>
      <c r="I148" s="243">
        <v>0</v>
      </c>
      <c r="J148" s="243">
        <v>0</v>
      </c>
      <c r="K148" s="243">
        <v>0</v>
      </c>
      <c r="L148" s="249">
        <v>1</v>
      </c>
      <c r="M148" s="243">
        <v>0</v>
      </c>
      <c r="N148" s="243">
        <v>0</v>
      </c>
      <c r="O148" s="242" t="s">
        <v>402</v>
      </c>
      <c r="P148" s="243">
        <v>0</v>
      </c>
      <c r="Q148" s="243">
        <v>0</v>
      </c>
      <c r="R148" s="243">
        <v>0</v>
      </c>
      <c r="S148" s="249">
        <v>1</v>
      </c>
      <c r="T148" s="243">
        <v>0</v>
      </c>
      <c r="U148" s="243">
        <v>0</v>
      </c>
      <c r="V148" s="242" t="s">
        <v>402</v>
      </c>
      <c r="W148" s="243">
        <v>0</v>
      </c>
      <c r="X148" s="243">
        <v>0</v>
      </c>
      <c r="Y148" s="243">
        <v>0</v>
      </c>
      <c r="Z148" s="249">
        <v>1</v>
      </c>
      <c r="AA148" s="243">
        <v>0</v>
      </c>
      <c r="AB148" s="243">
        <v>0</v>
      </c>
      <c r="AC148" s="242" t="s">
        <v>403</v>
      </c>
      <c r="AD148" s="243">
        <v>0</v>
      </c>
      <c r="AE148" s="243">
        <v>0</v>
      </c>
      <c r="AF148" s="243">
        <v>0</v>
      </c>
      <c r="AG148" s="249">
        <v>1.0002091425113695</v>
      </c>
      <c r="AH148" s="243">
        <v>0</v>
      </c>
      <c r="AI148" s="243">
        <v>0</v>
      </c>
      <c r="AJ148" s="242" t="s">
        <v>299</v>
      </c>
      <c r="AK148" s="248">
        <v>-8.2492980310765004E-2</v>
      </c>
      <c r="AL148" s="248">
        <v>-8.2492980310765004E-2</v>
      </c>
      <c r="AM148" s="243">
        <v>0</v>
      </c>
      <c r="AN148" s="249">
        <v>1.0207793089044452</v>
      </c>
      <c r="AO148" s="243">
        <v>0</v>
      </c>
      <c r="AP148" s="243">
        <v>0</v>
      </c>
      <c r="AQ148" s="242" t="s">
        <v>402</v>
      </c>
      <c r="AR148" s="243">
        <v>0</v>
      </c>
      <c r="AS148" s="243">
        <v>0</v>
      </c>
      <c r="AT148" s="243">
        <v>0</v>
      </c>
      <c r="AU148" s="249">
        <v>1</v>
      </c>
      <c r="AV148" s="243">
        <v>0</v>
      </c>
      <c r="AW148" s="243">
        <v>0</v>
      </c>
      <c r="AX148" s="242" t="s">
        <v>402</v>
      </c>
      <c r="AY148" s="243">
        <v>0</v>
      </c>
      <c r="AZ148" s="243">
        <v>0</v>
      </c>
      <c r="BA148" s="243">
        <v>0</v>
      </c>
      <c r="BB148" s="249">
        <v>1</v>
      </c>
      <c r="BC148" s="243">
        <v>0</v>
      </c>
      <c r="BD148" s="243">
        <v>0</v>
      </c>
      <c r="BE148" s="242" t="s">
        <v>282</v>
      </c>
      <c r="BF148" s="245">
        <v>-8.118983616166148E-10</v>
      </c>
      <c r="BG148" s="245">
        <v>-8.118983616166148E-10</v>
      </c>
      <c r="BH148" s="243">
        <v>0</v>
      </c>
      <c r="BI148" s="249">
        <v>1.404298231260678</v>
      </c>
      <c r="BJ148" s="243">
        <v>0</v>
      </c>
      <c r="BK148" s="243">
        <v>0</v>
      </c>
      <c r="BL148" s="242" t="s">
        <v>270</v>
      </c>
      <c r="BM148" s="245">
        <v>-2.2366387077223798E-9</v>
      </c>
      <c r="BN148" s="245">
        <v>-2.2366387077223798E-9</v>
      </c>
      <c r="BO148" s="243">
        <v>0</v>
      </c>
      <c r="BP148" s="249">
        <v>1.0320835386829386</v>
      </c>
      <c r="BQ148" s="243">
        <v>0</v>
      </c>
      <c r="BR148" s="243">
        <v>0</v>
      </c>
    </row>
    <row r="149" spans="1:70" x14ac:dyDescent="0.25">
      <c r="A149" s="242" t="s">
        <v>868</v>
      </c>
      <c r="B149" s="243">
        <v>0</v>
      </c>
      <c r="C149" s="243">
        <v>0</v>
      </c>
      <c r="D149" s="243">
        <v>0</v>
      </c>
      <c r="E149" s="249">
        <v>1</v>
      </c>
      <c r="F149" s="243">
        <v>0</v>
      </c>
      <c r="G149" s="243">
        <v>0</v>
      </c>
      <c r="H149" s="242" t="s">
        <v>868</v>
      </c>
      <c r="I149" s="243">
        <v>0</v>
      </c>
      <c r="J149" s="243">
        <v>0</v>
      </c>
      <c r="K149" s="243">
        <v>0</v>
      </c>
      <c r="L149" s="249">
        <v>1</v>
      </c>
      <c r="M149" s="243">
        <v>0</v>
      </c>
      <c r="N149" s="243">
        <v>0</v>
      </c>
      <c r="O149" s="242" t="s">
        <v>868</v>
      </c>
      <c r="P149" s="243">
        <v>0</v>
      </c>
      <c r="Q149" s="243">
        <v>0</v>
      </c>
      <c r="R149" s="243">
        <v>0</v>
      </c>
      <c r="S149" s="249">
        <v>1</v>
      </c>
      <c r="T149" s="243">
        <v>0</v>
      </c>
      <c r="U149" s="243">
        <v>0</v>
      </c>
      <c r="V149" s="242" t="s">
        <v>868</v>
      </c>
      <c r="W149" s="243">
        <v>0</v>
      </c>
      <c r="X149" s="243">
        <v>0</v>
      </c>
      <c r="Y149" s="243">
        <v>0</v>
      </c>
      <c r="Z149" s="249">
        <v>1</v>
      </c>
      <c r="AA149" s="243">
        <v>0</v>
      </c>
      <c r="AB149" s="243">
        <v>0</v>
      </c>
      <c r="AC149" s="242" t="s">
        <v>404</v>
      </c>
      <c r="AD149" s="243">
        <v>0</v>
      </c>
      <c r="AE149" s="243">
        <v>0</v>
      </c>
      <c r="AF149" s="243">
        <v>0</v>
      </c>
      <c r="AG149" s="249">
        <v>1.0002091425113695</v>
      </c>
      <c r="AH149" s="243">
        <v>0</v>
      </c>
      <c r="AI149" s="243">
        <v>0</v>
      </c>
      <c r="AJ149" s="242" t="s">
        <v>238</v>
      </c>
      <c r="AK149" s="244">
        <v>-0.1184249060647635</v>
      </c>
      <c r="AL149" s="244">
        <v>-0.1792020607158662</v>
      </c>
      <c r="AM149" s="248">
        <v>6.0777154651102686E-2</v>
      </c>
      <c r="AN149" s="249">
        <v>1.0207755014119742</v>
      </c>
      <c r="AO149" s="244">
        <v>-0.51321260595187002</v>
      </c>
      <c r="AP149" s="245">
        <v>1.9540531332372656E-6</v>
      </c>
      <c r="AQ149" s="242" t="s">
        <v>868</v>
      </c>
      <c r="AR149" s="243">
        <v>0</v>
      </c>
      <c r="AS149" s="243">
        <v>0</v>
      </c>
      <c r="AT149" s="243">
        <v>0</v>
      </c>
      <c r="AU149" s="249">
        <v>1</v>
      </c>
      <c r="AV149" s="243">
        <v>0</v>
      </c>
      <c r="AW149" s="243">
        <v>0</v>
      </c>
      <c r="AX149" s="242" t="s">
        <v>868</v>
      </c>
      <c r="AY149" s="243">
        <v>0</v>
      </c>
      <c r="AZ149" s="243">
        <v>0</v>
      </c>
      <c r="BA149" s="243">
        <v>0</v>
      </c>
      <c r="BB149" s="249">
        <v>1</v>
      </c>
      <c r="BC149" s="243">
        <v>0</v>
      </c>
      <c r="BD149" s="243">
        <v>0</v>
      </c>
      <c r="BE149" s="242" t="s">
        <v>298</v>
      </c>
      <c r="BF149" s="245">
        <v>-2.2550914102697512E-9</v>
      </c>
      <c r="BG149" s="245">
        <v>-2.8785935077613538E-9</v>
      </c>
      <c r="BH149" s="245">
        <v>6.2350209749160252E-10</v>
      </c>
      <c r="BI149" s="249">
        <v>1.4040726236842302</v>
      </c>
      <c r="BJ149" s="244">
        <v>-0.27648639636165345</v>
      </c>
      <c r="BK149" s="245">
        <v>6.2377425803934717E-5</v>
      </c>
      <c r="BL149" s="242" t="s">
        <v>302</v>
      </c>
      <c r="BM149" s="245">
        <v>-1.495796065435894E-8</v>
      </c>
      <c r="BN149" s="245">
        <v>-1.495796065435894E-8</v>
      </c>
      <c r="BO149" s="243">
        <v>0</v>
      </c>
      <c r="BP149" s="249">
        <v>1.0320694402980126</v>
      </c>
      <c r="BQ149" s="243">
        <v>0</v>
      </c>
      <c r="BR149" s="243">
        <v>0</v>
      </c>
    </row>
    <row r="150" spans="1:70" x14ac:dyDescent="0.25">
      <c r="A150" s="242" t="s">
        <v>403</v>
      </c>
      <c r="B150" s="243">
        <v>0</v>
      </c>
      <c r="C150" s="243">
        <v>0</v>
      </c>
      <c r="D150" s="243">
        <v>0</v>
      </c>
      <c r="E150" s="249">
        <v>1</v>
      </c>
      <c r="F150" s="243">
        <v>0</v>
      </c>
      <c r="G150" s="243">
        <v>0</v>
      </c>
      <c r="H150" s="242" t="s">
        <v>403</v>
      </c>
      <c r="I150" s="243">
        <v>0</v>
      </c>
      <c r="J150" s="243">
        <v>0</v>
      </c>
      <c r="K150" s="243">
        <v>0</v>
      </c>
      <c r="L150" s="249">
        <v>1</v>
      </c>
      <c r="M150" s="243">
        <v>0</v>
      </c>
      <c r="N150" s="243">
        <v>0</v>
      </c>
      <c r="O150" s="242" t="s">
        <v>403</v>
      </c>
      <c r="P150" s="243">
        <v>0</v>
      </c>
      <c r="Q150" s="243">
        <v>0</v>
      </c>
      <c r="R150" s="243">
        <v>0</v>
      </c>
      <c r="S150" s="249">
        <v>1</v>
      </c>
      <c r="T150" s="243">
        <v>0</v>
      </c>
      <c r="U150" s="243">
        <v>0</v>
      </c>
      <c r="V150" s="242" t="s">
        <v>403</v>
      </c>
      <c r="W150" s="243">
        <v>0</v>
      </c>
      <c r="X150" s="243">
        <v>0</v>
      </c>
      <c r="Y150" s="243">
        <v>0</v>
      </c>
      <c r="Z150" s="249">
        <v>1</v>
      </c>
      <c r="AA150" s="243">
        <v>0</v>
      </c>
      <c r="AB150" s="243">
        <v>0</v>
      </c>
      <c r="AC150" s="242" t="s">
        <v>405</v>
      </c>
      <c r="AD150" s="243">
        <v>0</v>
      </c>
      <c r="AE150" s="243">
        <v>0</v>
      </c>
      <c r="AF150" s="243">
        <v>0</v>
      </c>
      <c r="AG150" s="249">
        <v>1.0002091425113695</v>
      </c>
      <c r="AH150" s="243">
        <v>0</v>
      </c>
      <c r="AI150" s="243">
        <v>0</v>
      </c>
      <c r="AJ150" s="242" t="s">
        <v>287</v>
      </c>
      <c r="AK150" s="244">
        <v>-0.21620830280152983</v>
      </c>
      <c r="AL150" s="244">
        <v>-0.21620830280152983</v>
      </c>
      <c r="AM150" s="243">
        <v>0</v>
      </c>
      <c r="AN150" s="249">
        <v>1.0207685500745194</v>
      </c>
      <c r="AO150" s="243">
        <v>0</v>
      </c>
      <c r="AP150" s="243">
        <v>0</v>
      </c>
      <c r="AQ150" s="242" t="s">
        <v>403</v>
      </c>
      <c r="AR150" s="243">
        <v>0</v>
      </c>
      <c r="AS150" s="243">
        <v>0</v>
      </c>
      <c r="AT150" s="243">
        <v>0</v>
      </c>
      <c r="AU150" s="249">
        <v>1</v>
      </c>
      <c r="AV150" s="243">
        <v>0</v>
      </c>
      <c r="AW150" s="243">
        <v>0</v>
      </c>
      <c r="AX150" s="242" t="s">
        <v>403</v>
      </c>
      <c r="AY150" s="243">
        <v>0</v>
      </c>
      <c r="AZ150" s="243">
        <v>0</v>
      </c>
      <c r="BA150" s="243">
        <v>0</v>
      </c>
      <c r="BB150" s="249">
        <v>1</v>
      </c>
      <c r="BC150" s="243">
        <v>0</v>
      </c>
      <c r="BD150" s="243">
        <v>0</v>
      </c>
      <c r="BE150" s="242" t="s">
        <v>287</v>
      </c>
      <c r="BF150" s="245">
        <v>-4.2385671290927975E-9</v>
      </c>
      <c r="BG150" s="245">
        <v>-4.2385671290927975E-9</v>
      </c>
      <c r="BH150" s="243">
        <v>0</v>
      </c>
      <c r="BI150" s="249">
        <v>1.4036485819565863</v>
      </c>
      <c r="BJ150" s="243">
        <v>0</v>
      </c>
      <c r="BK150" s="243">
        <v>0</v>
      </c>
      <c r="BL150" s="242" t="s">
        <v>299</v>
      </c>
      <c r="BM150" s="245">
        <v>-2.6383090811609385E-8</v>
      </c>
      <c r="BN150" s="245">
        <v>-2.6383090811609385E-8</v>
      </c>
      <c r="BO150" s="243">
        <v>0</v>
      </c>
      <c r="BP150" s="249">
        <v>1.0320445733406518</v>
      </c>
      <c r="BQ150" s="243">
        <v>0</v>
      </c>
      <c r="BR150" s="243">
        <v>0</v>
      </c>
    </row>
    <row r="151" spans="1:70" x14ac:dyDescent="0.25">
      <c r="A151" s="242" t="s">
        <v>404</v>
      </c>
      <c r="B151" s="243">
        <v>0</v>
      </c>
      <c r="C151" s="243">
        <v>0</v>
      </c>
      <c r="D151" s="243">
        <v>0</v>
      </c>
      <c r="E151" s="249">
        <v>1</v>
      </c>
      <c r="F151" s="243">
        <v>0</v>
      </c>
      <c r="G151" s="243">
        <v>0</v>
      </c>
      <c r="H151" s="242" t="s">
        <v>404</v>
      </c>
      <c r="I151" s="243">
        <v>0</v>
      </c>
      <c r="J151" s="243">
        <v>0</v>
      </c>
      <c r="K151" s="243">
        <v>0</v>
      </c>
      <c r="L151" s="249">
        <v>1</v>
      </c>
      <c r="M151" s="243">
        <v>0</v>
      </c>
      <c r="N151" s="243">
        <v>0</v>
      </c>
      <c r="O151" s="242" t="s">
        <v>404</v>
      </c>
      <c r="P151" s="243">
        <v>0</v>
      </c>
      <c r="Q151" s="243">
        <v>0</v>
      </c>
      <c r="R151" s="243">
        <v>0</v>
      </c>
      <c r="S151" s="249">
        <v>1</v>
      </c>
      <c r="T151" s="243">
        <v>0</v>
      </c>
      <c r="U151" s="243">
        <v>0</v>
      </c>
      <c r="V151" s="242" t="s">
        <v>404</v>
      </c>
      <c r="W151" s="243">
        <v>0</v>
      </c>
      <c r="X151" s="243">
        <v>0</v>
      </c>
      <c r="Y151" s="243">
        <v>0</v>
      </c>
      <c r="Z151" s="249">
        <v>1</v>
      </c>
      <c r="AA151" s="243">
        <v>0</v>
      </c>
      <c r="AB151" s="243">
        <v>0</v>
      </c>
      <c r="AC151" s="242" t="s">
        <v>406</v>
      </c>
      <c r="AD151" s="243">
        <v>0</v>
      </c>
      <c r="AE151" s="243">
        <v>0</v>
      </c>
      <c r="AF151" s="243">
        <v>0</v>
      </c>
      <c r="AG151" s="249">
        <v>1.0002091425113695</v>
      </c>
      <c r="AH151" s="243">
        <v>0</v>
      </c>
      <c r="AI151" s="243">
        <v>0</v>
      </c>
      <c r="AJ151" s="242" t="s">
        <v>243</v>
      </c>
      <c r="AK151" s="244">
        <v>-0.28562613657844671</v>
      </c>
      <c r="AL151" s="244">
        <v>-0.28562613657844671</v>
      </c>
      <c r="AM151" s="243">
        <v>0</v>
      </c>
      <c r="AN151" s="249">
        <v>1.0207593668764852</v>
      </c>
      <c r="AO151" s="243">
        <v>0</v>
      </c>
      <c r="AP151" s="243">
        <v>0</v>
      </c>
      <c r="AQ151" s="242" t="s">
        <v>404</v>
      </c>
      <c r="AR151" s="243">
        <v>0</v>
      </c>
      <c r="AS151" s="243">
        <v>0</v>
      </c>
      <c r="AT151" s="243">
        <v>0</v>
      </c>
      <c r="AU151" s="249">
        <v>1</v>
      </c>
      <c r="AV151" s="243">
        <v>0</v>
      </c>
      <c r="AW151" s="243">
        <v>0</v>
      </c>
      <c r="AX151" s="242" t="s">
        <v>404</v>
      </c>
      <c r="AY151" s="243">
        <v>0</v>
      </c>
      <c r="AZ151" s="243">
        <v>0</v>
      </c>
      <c r="BA151" s="243">
        <v>0</v>
      </c>
      <c r="BB151" s="249">
        <v>1</v>
      </c>
      <c r="BC151" s="243">
        <v>0</v>
      </c>
      <c r="BD151" s="243">
        <v>0</v>
      </c>
      <c r="BE151" s="242" t="s">
        <v>301</v>
      </c>
      <c r="BF151" s="245">
        <v>-4.9891301608719402E-9</v>
      </c>
      <c r="BG151" s="245">
        <v>-4.9891301608719402E-9</v>
      </c>
      <c r="BH151" s="243">
        <v>0</v>
      </c>
      <c r="BI151" s="249">
        <v>1.4031494511634615</v>
      </c>
      <c r="BJ151" s="243">
        <v>0</v>
      </c>
      <c r="BK151" s="243">
        <v>0</v>
      </c>
      <c r="BL151" s="242" t="s">
        <v>290</v>
      </c>
      <c r="BM151" s="245">
        <v>-1.3689920681670953E-7</v>
      </c>
      <c r="BN151" s="245">
        <v>-1.3689920681670953E-7</v>
      </c>
      <c r="BO151" s="243">
        <v>0</v>
      </c>
      <c r="BP151" s="249">
        <v>1.0319155411979455</v>
      </c>
      <c r="BQ151" s="243">
        <v>0</v>
      </c>
      <c r="BR151" s="243">
        <v>0</v>
      </c>
    </row>
    <row r="152" spans="1:70" x14ac:dyDescent="0.25">
      <c r="A152" s="242" t="s">
        <v>405</v>
      </c>
      <c r="B152" s="243">
        <v>0</v>
      </c>
      <c r="C152" s="243">
        <v>0</v>
      </c>
      <c r="D152" s="243">
        <v>0</v>
      </c>
      <c r="E152" s="249">
        <v>1</v>
      </c>
      <c r="F152" s="243">
        <v>0</v>
      </c>
      <c r="G152" s="243">
        <v>0</v>
      </c>
      <c r="H152" s="242" t="s">
        <v>405</v>
      </c>
      <c r="I152" s="243">
        <v>0</v>
      </c>
      <c r="J152" s="243">
        <v>0</v>
      </c>
      <c r="K152" s="243">
        <v>0</v>
      </c>
      <c r="L152" s="249">
        <v>1</v>
      </c>
      <c r="M152" s="243">
        <v>0</v>
      </c>
      <c r="N152" s="243">
        <v>0</v>
      </c>
      <c r="O152" s="242" t="s">
        <v>405</v>
      </c>
      <c r="P152" s="243">
        <v>0</v>
      </c>
      <c r="Q152" s="243">
        <v>0</v>
      </c>
      <c r="R152" s="243">
        <v>0</v>
      </c>
      <c r="S152" s="249">
        <v>1</v>
      </c>
      <c r="T152" s="243">
        <v>0</v>
      </c>
      <c r="U152" s="243">
        <v>0</v>
      </c>
      <c r="V152" s="242" t="s">
        <v>405</v>
      </c>
      <c r="W152" s="243">
        <v>0</v>
      </c>
      <c r="X152" s="243">
        <v>0</v>
      </c>
      <c r="Y152" s="243">
        <v>0</v>
      </c>
      <c r="Z152" s="249">
        <v>1</v>
      </c>
      <c r="AA152" s="243">
        <v>0</v>
      </c>
      <c r="AB152" s="243">
        <v>0</v>
      </c>
      <c r="AC152" s="242" t="s">
        <v>407</v>
      </c>
      <c r="AD152" s="243">
        <v>0</v>
      </c>
      <c r="AE152" s="243">
        <v>0</v>
      </c>
      <c r="AF152" s="243">
        <v>0</v>
      </c>
      <c r="AG152" s="249">
        <v>1.0002091425113695</v>
      </c>
      <c r="AH152" s="243">
        <v>0</v>
      </c>
      <c r="AI152" s="243">
        <v>0</v>
      </c>
      <c r="AJ152" s="242" t="s">
        <v>229</v>
      </c>
      <c r="AK152" s="244">
        <v>-0.83400278448606013</v>
      </c>
      <c r="AL152" s="244">
        <v>-0.83492688984145924</v>
      </c>
      <c r="AM152" s="245">
        <v>9.2410535539917487E-4</v>
      </c>
      <c r="AN152" s="249">
        <v>1.0207325527591824</v>
      </c>
      <c r="AO152" s="245">
        <v>-1.1080362950690132E-3</v>
      </c>
      <c r="AP152" s="245">
        <v>2.9711015191895508E-8</v>
      </c>
      <c r="AQ152" s="242" t="s">
        <v>405</v>
      </c>
      <c r="AR152" s="243">
        <v>0</v>
      </c>
      <c r="AS152" s="243">
        <v>0</v>
      </c>
      <c r="AT152" s="243">
        <v>0</v>
      </c>
      <c r="AU152" s="249">
        <v>1</v>
      </c>
      <c r="AV152" s="243">
        <v>0</v>
      </c>
      <c r="AW152" s="243">
        <v>0</v>
      </c>
      <c r="AX152" s="242" t="s">
        <v>405</v>
      </c>
      <c r="AY152" s="243">
        <v>0</v>
      </c>
      <c r="AZ152" s="243">
        <v>0</v>
      </c>
      <c r="BA152" s="243">
        <v>0</v>
      </c>
      <c r="BB152" s="249">
        <v>1</v>
      </c>
      <c r="BC152" s="243">
        <v>0</v>
      </c>
      <c r="BD152" s="243">
        <v>0</v>
      </c>
      <c r="BE152" s="242" t="s">
        <v>262</v>
      </c>
      <c r="BF152" s="245">
        <v>-8.3788607402932683E-9</v>
      </c>
      <c r="BG152" s="245">
        <v>-8.3788607402932683E-9</v>
      </c>
      <c r="BH152" s="243">
        <v>0</v>
      </c>
      <c r="BI152" s="249">
        <v>1.4023111993496313</v>
      </c>
      <c r="BJ152" s="243">
        <v>0</v>
      </c>
      <c r="BK152" s="243">
        <v>0</v>
      </c>
      <c r="BL152" s="242" t="s">
        <v>282</v>
      </c>
      <c r="BM152" s="245">
        <v>-1.7030447177686037E-7</v>
      </c>
      <c r="BN152" s="245">
        <v>-1.7030447177686037E-7</v>
      </c>
      <c r="BO152" s="243">
        <v>0</v>
      </c>
      <c r="BP152" s="249">
        <v>1.0317550234607225</v>
      </c>
      <c r="BQ152" s="243">
        <v>0</v>
      </c>
      <c r="BR152" s="243">
        <v>0</v>
      </c>
    </row>
    <row r="153" spans="1:70" x14ac:dyDescent="0.25">
      <c r="A153" s="242" t="s">
        <v>406</v>
      </c>
      <c r="B153" s="243">
        <v>0</v>
      </c>
      <c r="C153" s="243">
        <v>0</v>
      </c>
      <c r="D153" s="243">
        <v>0</v>
      </c>
      <c r="E153" s="249">
        <v>1</v>
      </c>
      <c r="F153" s="243">
        <v>0</v>
      </c>
      <c r="G153" s="243">
        <v>0</v>
      </c>
      <c r="H153" s="242" t="s">
        <v>406</v>
      </c>
      <c r="I153" s="243">
        <v>0</v>
      </c>
      <c r="J153" s="243">
        <v>0</v>
      </c>
      <c r="K153" s="243">
        <v>0</v>
      </c>
      <c r="L153" s="249">
        <v>1</v>
      </c>
      <c r="M153" s="243">
        <v>0</v>
      </c>
      <c r="N153" s="243">
        <v>0</v>
      </c>
      <c r="O153" s="242" t="s">
        <v>406</v>
      </c>
      <c r="P153" s="243">
        <v>0</v>
      </c>
      <c r="Q153" s="243">
        <v>0</v>
      </c>
      <c r="R153" s="243">
        <v>0</v>
      </c>
      <c r="S153" s="249">
        <v>1</v>
      </c>
      <c r="T153" s="243">
        <v>0</v>
      </c>
      <c r="U153" s="243">
        <v>0</v>
      </c>
      <c r="V153" s="242" t="s">
        <v>406</v>
      </c>
      <c r="W153" s="243">
        <v>0</v>
      </c>
      <c r="X153" s="243">
        <v>0</v>
      </c>
      <c r="Y153" s="243">
        <v>0</v>
      </c>
      <c r="Z153" s="249">
        <v>1</v>
      </c>
      <c r="AA153" s="243">
        <v>0</v>
      </c>
      <c r="AB153" s="243">
        <v>0</v>
      </c>
      <c r="AC153" s="242" t="s">
        <v>873</v>
      </c>
      <c r="AD153" s="243">
        <v>0</v>
      </c>
      <c r="AE153" s="243">
        <v>0</v>
      </c>
      <c r="AF153" s="243">
        <v>0</v>
      </c>
      <c r="AG153" s="249">
        <v>1.0002091425113695</v>
      </c>
      <c r="AH153" s="243">
        <v>0</v>
      </c>
      <c r="AI153" s="243">
        <v>0</v>
      </c>
      <c r="AJ153" s="242" t="s">
        <v>298</v>
      </c>
      <c r="AK153" s="244">
        <v>-0.87670688099409833</v>
      </c>
      <c r="AL153" s="249">
        <v>-1.1191044071856215</v>
      </c>
      <c r="AM153" s="244">
        <v>0.24239752619152322</v>
      </c>
      <c r="AN153" s="249">
        <v>1.0207043656576706</v>
      </c>
      <c r="AO153" s="244">
        <v>-0.27648639636165345</v>
      </c>
      <c r="AP153" s="245">
        <v>7.7933501208239684E-6</v>
      </c>
      <c r="AQ153" s="242" t="s">
        <v>406</v>
      </c>
      <c r="AR153" s="243">
        <v>0</v>
      </c>
      <c r="AS153" s="243">
        <v>0</v>
      </c>
      <c r="AT153" s="243">
        <v>0</v>
      </c>
      <c r="AU153" s="249">
        <v>1</v>
      </c>
      <c r="AV153" s="243">
        <v>0</v>
      </c>
      <c r="AW153" s="243">
        <v>0</v>
      </c>
      <c r="AX153" s="242" t="s">
        <v>406</v>
      </c>
      <c r="AY153" s="243">
        <v>0</v>
      </c>
      <c r="AZ153" s="243">
        <v>0</v>
      </c>
      <c r="BA153" s="243">
        <v>0</v>
      </c>
      <c r="BB153" s="249">
        <v>1</v>
      </c>
      <c r="BC153" s="243">
        <v>0</v>
      </c>
      <c r="BD153" s="243">
        <v>0</v>
      </c>
      <c r="BE153" s="242" t="s">
        <v>281</v>
      </c>
      <c r="BF153" s="245">
        <v>-1.8200561929286564E-8</v>
      </c>
      <c r="BG153" s="245">
        <v>-1.8200561929286564E-8</v>
      </c>
      <c r="BH153" s="243">
        <v>0</v>
      </c>
      <c r="BI153" s="249">
        <v>1.4004903486966802</v>
      </c>
      <c r="BJ153" s="243">
        <v>0</v>
      </c>
      <c r="BK153" s="243">
        <v>0</v>
      </c>
      <c r="BL153" s="242" t="s">
        <v>287</v>
      </c>
      <c r="BM153" s="245">
        <v>-2.1368881137870097E-7</v>
      </c>
      <c r="BN153" s="245">
        <v>-2.1368881137870097E-7</v>
      </c>
      <c r="BO153" s="243">
        <v>0</v>
      </c>
      <c r="BP153" s="249">
        <v>1.0315536145128861</v>
      </c>
      <c r="BQ153" s="243">
        <v>0</v>
      </c>
      <c r="BR153" s="243">
        <v>0</v>
      </c>
    </row>
    <row r="154" spans="1:70" x14ac:dyDescent="0.25">
      <c r="A154" s="242" t="s">
        <v>407</v>
      </c>
      <c r="B154" s="243">
        <v>0</v>
      </c>
      <c r="C154" s="243">
        <v>0</v>
      </c>
      <c r="D154" s="243">
        <v>0</v>
      </c>
      <c r="E154" s="249">
        <v>1</v>
      </c>
      <c r="F154" s="243">
        <v>0</v>
      </c>
      <c r="G154" s="243">
        <v>0</v>
      </c>
      <c r="H154" s="242" t="s">
        <v>407</v>
      </c>
      <c r="I154" s="243">
        <v>0</v>
      </c>
      <c r="J154" s="243">
        <v>0</v>
      </c>
      <c r="K154" s="243">
        <v>0</v>
      </c>
      <c r="L154" s="249">
        <v>1</v>
      </c>
      <c r="M154" s="243">
        <v>0</v>
      </c>
      <c r="N154" s="243">
        <v>0</v>
      </c>
      <c r="O154" s="242" t="s">
        <v>407</v>
      </c>
      <c r="P154" s="243">
        <v>0</v>
      </c>
      <c r="Q154" s="243">
        <v>0</v>
      </c>
      <c r="R154" s="243">
        <v>0</v>
      </c>
      <c r="S154" s="249">
        <v>1</v>
      </c>
      <c r="T154" s="243">
        <v>0</v>
      </c>
      <c r="U154" s="243">
        <v>0</v>
      </c>
      <c r="V154" s="242" t="s">
        <v>407</v>
      </c>
      <c r="W154" s="243">
        <v>0</v>
      </c>
      <c r="X154" s="243">
        <v>0</v>
      </c>
      <c r="Y154" s="243">
        <v>0</v>
      </c>
      <c r="Z154" s="249">
        <v>1</v>
      </c>
      <c r="AA154" s="243">
        <v>0</v>
      </c>
      <c r="AB154" s="243">
        <v>0</v>
      </c>
      <c r="AC154" s="242" t="s">
        <v>311</v>
      </c>
      <c r="AD154" s="243">
        <v>0</v>
      </c>
      <c r="AE154" s="243">
        <v>0</v>
      </c>
      <c r="AF154" s="243">
        <v>0</v>
      </c>
      <c r="AG154" s="249">
        <v>1.0002091425113695</v>
      </c>
      <c r="AH154" s="243">
        <v>0</v>
      </c>
      <c r="AI154" s="243">
        <v>0</v>
      </c>
      <c r="AJ154" s="242" t="s">
        <v>250</v>
      </c>
      <c r="AK154" s="249">
        <v>-2.2394112865017388</v>
      </c>
      <c r="AL154" s="249">
        <v>-3.0697984134765646</v>
      </c>
      <c r="AM154" s="244">
        <v>0.83038712697482564</v>
      </c>
      <c r="AN154" s="249">
        <v>1.0206323660935892</v>
      </c>
      <c r="AO154" s="244">
        <v>-0.37080599351269766</v>
      </c>
      <c r="AP154" s="245">
        <v>2.6697869891735873E-5</v>
      </c>
      <c r="AQ154" s="242" t="s">
        <v>407</v>
      </c>
      <c r="AR154" s="243">
        <v>0</v>
      </c>
      <c r="AS154" s="243">
        <v>0</v>
      </c>
      <c r="AT154" s="243">
        <v>0</v>
      </c>
      <c r="AU154" s="249">
        <v>1</v>
      </c>
      <c r="AV154" s="243">
        <v>0</v>
      </c>
      <c r="AW154" s="243">
        <v>0</v>
      </c>
      <c r="AX154" s="242" t="s">
        <v>407</v>
      </c>
      <c r="AY154" s="243">
        <v>0</v>
      </c>
      <c r="AZ154" s="243">
        <v>0</v>
      </c>
      <c r="BA154" s="243">
        <v>0</v>
      </c>
      <c r="BB154" s="249">
        <v>1</v>
      </c>
      <c r="BC154" s="243">
        <v>0</v>
      </c>
      <c r="BD154" s="243">
        <v>0</v>
      </c>
      <c r="BE154" s="242" t="s">
        <v>250</v>
      </c>
      <c r="BF154" s="245">
        <v>-2.0457725388690594E-8</v>
      </c>
      <c r="BG154" s="245">
        <v>-2.8043572576453949E-8</v>
      </c>
      <c r="BH154" s="245">
        <v>7.5858471877633536E-9</v>
      </c>
      <c r="BI154" s="249">
        <v>1.3984436831719222</v>
      </c>
      <c r="BJ154" s="244">
        <v>-0.37080599351269761</v>
      </c>
      <c r="BK154" s="245">
        <v>7.5891584329604994E-4</v>
      </c>
      <c r="BL154" s="242" t="s">
        <v>260</v>
      </c>
      <c r="BM154" s="245">
        <v>-2.7461578616594616E-7</v>
      </c>
      <c r="BN154" s="245">
        <v>-3.4371952072139701E-7</v>
      </c>
      <c r="BO154" s="245">
        <v>6.9103734555450824E-8</v>
      </c>
      <c r="BP154" s="249">
        <v>1.0312947798261558</v>
      </c>
      <c r="BQ154" s="244">
        <v>-0.25163788112928248</v>
      </c>
      <c r="BR154" s="245">
        <v>6.5132612131522295E-5</v>
      </c>
    </row>
    <row r="155" spans="1:70" x14ac:dyDescent="0.25">
      <c r="A155" s="242" t="s">
        <v>873</v>
      </c>
      <c r="B155" s="243">
        <v>0</v>
      </c>
      <c r="C155" s="243">
        <v>0</v>
      </c>
      <c r="D155" s="243">
        <v>0</v>
      </c>
      <c r="E155" s="249">
        <v>1</v>
      </c>
      <c r="F155" s="243">
        <v>0</v>
      </c>
      <c r="G155" s="243">
        <v>0</v>
      </c>
      <c r="H155" s="242" t="s">
        <v>873</v>
      </c>
      <c r="I155" s="243">
        <v>0</v>
      </c>
      <c r="J155" s="243">
        <v>0</v>
      </c>
      <c r="K155" s="243">
        <v>0</v>
      </c>
      <c r="L155" s="249">
        <v>1</v>
      </c>
      <c r="M155" s="243">
        <v>0</v>
      </c>
      <c r="N155" s="243">
        <v>0</v>
      </c>
      <c r="O155" s="242" t="s">
        <v>873</v>
      </c>
      <c r="P155" s="243">
        <v>0</v>
      </c>
      <c r="Q155" s="243">
        <v>0</v>
      </c>
      <c r="R155" s="243">
        <v>0</v>
      </c>
      <c r="S155" s="249">
        <v>1</v>
      </c>
      <c r="T155" s="243">
        <v>0</v>
      </c>
      <c r="U155" s="243">
        <v>0</v>
      </c>
      <c r="V155" s="242" t="s">
        <v>873</v>
      </c>
      <c r="W155" s="243">
        <v>0</v>
      </c>
      <c r="X155" s="243">
        <v>0</v>
      </c>
      <c r="Y155" s="243">
        <v>0</v>
      </c>
      <c r="Z155" s="249">
        <v>1</v>
      </c>
      <c r="AA155" s="243">
        <v>0</v>
      </c>
      <c r="AB155" s="243">
        <v>0</v>
      </c>
      <c r="AC155" s="242" t="s">
        <v>267</v>
      </c>
      <c r="AD155" s="243">
        <v>0</v>
      </c>
      <c r="AE155" s="243">
        <v>0</v>
      </c>
      <c r="AF155" s="243">
        <v>0</v>
      </c>
      <c r="AG155" s="249">
        <v>1.0002091425113695</v>
      </c>
      <c r="AH155" s="243">
        <v>0</v>
      </c>
      <c r="AI155" s="243">
        <v>0</v>
      </c>
      <c r="AJ155" s="242" t="s">
        <v>270</v>
      </c>
      <c r="AK155" s="249">
        <v>-4.6915538712039826</v>
      </c>
      <c r="AL155" s="249">
        <v>-4.6915538712039826</v>
      </c>
      <c r="AM155" s="243">
        <v>0</v>
      </c>
      <c r="AN155" s="249">
        <v>1.0204815274175372</v>
      </c>
      <c r="AO155" s="243">
        <v>0</v>
      </c>
      <c r="AP155" s="243">
        <v>0</v>
      </c>
      <c r="AQ155" s="242" t="s">
        <v>873</v>
      </c>
      <c r="AR155" s="243">
        <v>0</v>
      </c>
      <c r="AS155" s="243">
        <v>0</v>
      </c>
      <c r="AT155" s="243">
        <v>0</v>
      </c>
      <c r="AU155" s="249">
        <v>1</v>
      </c>
      <c r="AV155" s="243">
        <v>0</v>
      </c>
      <c r="AW155" s="243">
        <v>0</v>
      </c>
      <c r="AX155" s="242" t="s">
        <v>873</v>
      </c>
      <c r="AY155" s="243">
        <v>0</v>
      </c>
      <c r="AZ155" s="243">
        <v>0</v>
      </c>
      <c r="BA155" s="243">
        <v>0</v>
      </c>
      <c r="BB155" s="249">
        <v>1</v>
      </c>
      <c r="BC155" s="243">
        <v>0</v>
      </c>
      <c r="BD155" s="243">
        <v>0</v>
      </c>
      <c r="BE155" s="242" t="s">
        <v>243</v>
      </c>
      <c r="BF155" s="245">
        <v>-2.9045241190392476E-8</v>
      </c>
      <c r="BG155" s="245">
        <v>-2.9045241190392476E-8</v>
      </c>
      <c r="BH155" s="243">
        <v>0</v>
      </c>
      <c r="BI155" s="249">
        <v>1.395537891219337</v>
      </c>
      <c r="BJ155" s="243">
        <v>0</v>
      </c>
      <c r="BK155" s="243">
        <v>0</v>
      </c>
      <c r="BL155" s="242" t="s">
        <v>271</v>
      </c>
      <c r="BM155" s="245">
        <v>-6.6015397510177245E-7</v>
      </c>
      <c r="BN155" s="245">
        <v>-7.1971644776719227E-7</v>
      </c>
      <c r="BO155" s="245">
        <v>5.9562472665419944E-8</v>
      </c>
      <c r="BP155" s="249">
        <v>1.0306725623283028</v>
      </c>
      <c r="BQ155" s="248">
        <v>-9.0225121580518416E-2</v>
      </c>
      <c r="BR155" s="245">
        <v>5.6139649393307478E-5</v>
      </c>
    </row>
    <row r="156" spans="1:70" x14ac:dyDescent="0.25">
      <c r="A156" s="242" t="s">
        <v>311</v>
      </c>
      <c r="B156" s="243">
        <v>0</v>
      </c>
      <c r="C156" s="243">
        <v>0</v>
      </c>
      <c r="D156" s="243">
        <v>0</v>
      </c>
      <c r="E156" s="249">
        <v>1</v>
      </c>
      <c r="F156" s="243">
        <v>0</v>
      </c>
      <c r="G156" s="243">
        <v>0</v>
      </c>
      <c r="H156" s="242" t="s">
        <v>311</v>
      </c>
      <c r="I156" s="243">
        <v>0</v>
      </c>
      <c r="J156" s="243">
        <v>0</v>
      </c>
      <c r="K156" s="243">
        <v>0</v>
      </c>
      <c r="L156" s="249">
        <v>1</v>
      </c>
      <c r="M156" s="243">
        <v>0</v>
      </c>
      <c r="N156" s="243">
        <v>0</v>
      </c>
      <c r="O156" s="242" t="s">
        <v>311</v>
      </c>
      <c r="P156" s="243">
        <v>0</v>
      </c>
      <c r="Q156" s="243">
        <v>0</v>
      </c>
      <c r="R156" s="243">
        <v>0</v>
      </c>
      <c r="S156" s="249">
        <v>1</v>
      </c>
      <c r="T156" s="243">
        <v>0</v>
      </c>
      <c r="U156" s="243">
        <v>0</v>
      </c>
      <c r="V156" s="242" t="s">
        <v>311</v>
      </c>
      <c r="W156" s="243">
        <v>0</v>
      </c>
      <c r="X156" s="243">
        <v>0</v>
      </c>
      <c r="Y156" s="243">
        <v>0</v>
      </c>
      <c r="Z156" s="249">
        <v>1</v>
      </c>
      <c r="AA156" s="243">
        <v>0</v>
      </c>
      <c r="AB156" s="243">
        <v>0</v>
      </c>
      <c r="AC156" s="242" t="s">
        <v>226</v>
      </c>
      <c r="AD156" s="243">
        <v>0</v>
      </c>
      <c r="AE156" s="243">
        <v>0</v>
      </c>
      <c r="AF156" s="243">
        <v>0</v>
      </c>
      <c r="AG156" s="249">
        <v>1.0002091425113695</v>
      </c>
      <c r="AH156" s="243">
        <v>0</v>
      </c>
      <c r="AI156" s="243">
        <v>0</v>
      </c>
      <c r="AJ156" s="242" t="s">
        <v>271</v>
      </c>
      <c r="AK156" s="259">
        <v>-19.878227202610123</v>
      </c>
      <c r="AL156" s="259">
        <v>-21.67174266877079</v>
      </c>
      <c r="AM156" s="249">
        <v>1.7935154661606667</v>
      </c>
      <c r="AN156" s="249">
        <v>1.0198424202995511</v>
      </c>
      <c r="AO156" s="248">
        <v>-9.0225121580518403E-2</v>
      </c>
      <c r="AP156" s="245">
        <v>5.7663517423271824E-5</v>
      </c>
      <c r="AQ156" s="242" t="s">
        <v>311</v>
      </c>
      <c r="AR156" s="243">
        <v>0</v>
      </c>
      <c r="AS156" s="243">
        <v>0</v>
      </c>
      <c r="AT156" s="243">
        <v>0</v>
      </c>
      <c r="AU156" s="249">
        <v>1</v>
      </c>
      <c r="AV156" s="243">
        <v>0</v>
      </c>
      <c r="AW156" s="243">
        <v>0</v>
      </c>
      <c r="AX156" s="242" t="s">
        <v>311</v>
      </c>
      <c r="AY156" s="243">
        <v>0</v>
      </c>
      <c r="AZ156" s="243">
        <v>0</v>
      </c>
      <c r="BA156" s="243">
        <v>0</v>
      </c>
      <c r="BB156" s="249">
        <v>1</v>
      </c>
      <c r="BC156" s="243">
        <v>0</v>
      </c>
      <c r="BD156" s="243">
        <v>0</v>
      </c>
      <c r="BE156" s="242" t="s">
        <v>270</v>
      </c>
      <c r="BF156" s="245">
        <v>-3.9746124170593042E-8</v>
      </c>
      <c r="BG156" s="245">
        <v>-3.9746124170593042E-8</v>
      </c>
      <c r="BH156" s="243">
        <v>0</v>
      </c>
      <c r="BI156" s="249">
        <v>1.3915615438719595</v>
      </c>
      <c r="BJ156" s="243">
        <v>0</v>
      </c>
      <c r="BK156" s="243">
        <v>0</v>
      </c>
      <c r="BL156" s="242" t="s">
        <v>262</v>
      </c>
      <c r="BM156" s="245">
        <v>-9.9155979547051888E-7</v>
      </c>
      <c r="BN156" s="245">
        <v>-9.9155979547051888E-7</v>
      </c>
      <c r="BO156" s="243">
        <v>0</v>
      </c>
      <c r="BP156" s="249">
        <v>1.0297379836115512</v>
      </c>
      <c r="BQ156" s="243">
        <v>0</v>
      </c>
      <c r="BR156" s="243">
        <v>0</v>
      </c>
    </row>
    <row r="157" spans="1:70" x14ac:dyDescent="0.25">
      <c r="A157" s="242" t="s">
        <v>267</v>
      </c>
      <c r="B157" s="243">
        <v>0</v>
      </c>
      <c r="C157" s="243">
        <v>0</v>
      </c>
      <c r="D157" s="243">
        <v>0</v>
      </c>
      <c r="E157" s="249">
        <v>1</v>
      </c>
      <c r="F157" s="243">
        <v>0</v>
      </c>
      <c r="G157" s="243">
        <v>0</v>
      </c>
      <c r="H157" s="242" t="s">
        <v>267</v>
      </c>
      <c r="I157" s="243">
        <v>0</v>
      </c>
      <c r="J157" s="243">
        <v>0</v>
      </c>
      <c r="K157" s="243">
        <v>0</v>
      </c>
      <c r="L157" s="249">
        <v>1</v>
      </c>
      <c r="M157" s="243">
        <v>0</v>
      </c>
      <c r="N157" s="243">
        <v>0</v>
      </c>
      <c r="O157" s="242" t="s">
        <v>267</v>
      </c>
      <c r="P157" s="243">
        <v>0</v>
      </c>
      <c r="Q157" s="243">
        <v>0</v>
      </c>
      <c r="R157" s="243">
        <v>0</v>
      </c>
      <c r="S157" s="249">
        <v>1</v>
      </c>
      <c r="T157" s="243">
        <v>0</v>
      </c>
      <c r="U157" s="243">
        <v>0</v>
      </c>
      <c r="V157" s="242" t="s">
        <v>267</v>
      </c>
      <c r="W157" s="243">
        <v>0</v>
      </c>
      <c r="X157" s="243">
        <v>0</v>
      </c>
      <c r="Y157" s="243">
        <v>0</v>
      </c>
      <c r="Z157" s="249">
        <v>1</v>
      </c>
      <c r="AA157" s="243">
        <v>0</v>
      </c>
      <c r="AB157" s="243">
        <v>0</v>
      </c>
      <c r="AC157" s="242" t="s">
        <v>301</v>
      </c>
      <c r="AD157" s="245">
        <v>-3.5196617510679447E-3</v>
      </c>
      <c r="AE157" s="245">
        <v>-3.5196617510679447E-3</v>
      </c>
      <c r="AF157" s="243">
        <v>0</v>
      </c>
      <c r="AG157" s="249">
        <v>1.0001969666967685</v>
      </c>
      <c r="AH157" s="243">
        <v>0</v>
      </c>
      <c r="AI157" s="243">
        <v>0</v>
      </c>
      <c r="AJ157" s="242" t="s">
        <v>260</v>
      </c>
      <c r="AK157" s="258">
        <v>-150.16198609922364</v>
      </c>
      <c r="AL157" s="258">
        <v>-187.94843010739706</v>
      </c>
      <c r="AM157" s="259">
        <v>37.786444008173412</v>
      </c>
      <c r="AN157" s="249">
        <v>1.0150145453996029</v>
      </c>
      <c r="AO157" s="244">
        <v>-0.25163788112928254</v>
      </c>
      <c r="AP157" s="245">
        <v>1.2148762101801705E-3</v>
      </c>
      <c r="AQ157" s="242" t="s">
        <v>267</v>
      </c>
      <c r="AR157" s="243">
        <v>0</v>
      </c>
      <c r="AS157" s="243">
        <v>0</v>
      </c>
      <c r="AT157" s="243">
        <v>0</v>
      </c>
      <c r="AU157" s="249">
        <v>1</v>
      </c>
      <c r="AV157" s="243">
        <v>0</v>
      </c>
      <c r="AW157" s="243">
        <v>0</v>
      </c>
      <c r="AX157" s="242" t="s">
        <v>267</v>
      </c>
      <c r="AY157" s="243">
        <v>0</v>
      </c>
      <c r="AZ157" s="243">
        <v>0</v>
      </c>
      <c r="BA157" s="243">
        <v>0</v>
      </c>
      <c r="BB157" s="249">
        <v>1</v>
      </c>
      <c r="BC157" s="243">
        <v>0</v>
      </c>
      <c r="BD157" s="243">
        <v>0</v>
      </c>
      <c r="BE157" s="242" t="s">
        <v>238</v>
      </c>
      <c r="BF157" s="245">
        <v>-4.8665539041863714E-7</v>
      </c>
      <c r="BG157" s="245">
        <v>-7.3641307153591058E-7</v>
      </c>
      <c r="BH157" s="245">
        <v>2.4975768111727345E-7</v>
      </c>
      <c r="BI157" s="249">
        <v>1.3428747621753954</v>
      </c>
      <c r="BJ157" s="244">
        <v>-0.5132126059518699</v>
      </c>
      <c r="BK157" s="248">
        <v>2.4986670109903419E-2</v>
      </c>
      <c r="BL157" s="242" t="s">
        <v>250</v>
      </c>
      <c r="BM157" s="245">
        <v>-1.5153870658289349E-6</v>
      </c>
      <c r="BN157" s="245">
        <v>-2.077301672329925E-6</v>
      </c>
      <c r="BO157" s="245">
        <v>5.6191460650098993E-7</v>
      </c>
      <c r="BP157" s="249">
        <v>1.0283096799370433</v>
      </c>
      <c r="BQ157" s="244">
        <v>-0.37080599351269761</v>
      </c>
      <c r="BR157" s="245">
        <v>5.2962356306369941E-4</v>
      </c>
    </row>
    <row r="158" spans="1:70" x14ac:dyDescent="0.25">
      <c r="A158" s="242" t="s">
        <v>226</v>
      </c>
      <c r="B158" s="243">
        <v>0</v>
      </c>
      <c r="C158" s="243">
        <v>0</v>
      </c>
      <c r="D158" s="243">
        <v>0</v>
      </c>
      <c r="E158" s="249">
        <v>1</v>
      </c>
      <c r="F158" s="243">
        <v>0</v>
      </c>
      <c r="G158" s="243">
        <v>0</v>
      </c>
      <c r="H158" s="242" t="s">
        <v>226</v>
      </c>
      <c r="I158" s="243">
        <v>0</v>
      </c>
      <c r="J158" s="243">
        <v>0</v>
      </c>
      <c r="K158" s="243">
        <v>0</v>
      </c>
      <c r="L158" s="249">
        <v>1</v>
      </c>
      <c r="M158" s="243">
        <v>0</v>
      </c>
      <c r="N158" s="243">
        <v>0</v>
      </c>
      <c r="O158" s="242" t="s">
        <v>226</v>
      </c>
      <c r="P158" s="243">
        <v>0</v>
      </c>
      <c r="Q158" s="243">
        <v>0</v>
      </c>
      <c r="R158" s="243">
        <v>0</v>
      </c>
      <c r="S158" s="249">
        <v>1</v>
      </c>
      <c r="T158" s="243">
        <v>0</v>
      </c>
      <c r="U158" s="243">
        <v>0</v>
      </c>
      <c r="V158" s="242" t="s">
        <v>226</v>
      </c>
      <c r="W158" s="243">
        <v>0</v>
      </c>
      <c r="X158" s="243">
        <v>0</v>
      </c>
      <c r="Y158" s="243">
        <v>0</v>
      </c>
      <c r="Z158" s="249">
        <v>1</v>
      </c>
      <c r="AA158" s="243">
        <v>0</v>
      </c>
      <c r="AB158" s="243">
        <v>0</v>
      </c>
      <c r="AC158" s="242" t="s">
        <v>305</v>
      </c>
      <c r="AD158" s="248">
        <v>-5.6937147252854266E-2</v>
      </c>
      <c r="AE158" s="248">
        <v>-5.6937147252854266E-2</v>
      </c>
      <c r="AF158" s="243">
        <v>0</v>
      </c>
      <c r="AG158" s="249">
        <v>1</v>
      </c>
      <c r="AH158" s="243">
        <v>0</v>
      </c>
      <c r="AI158" s="243">
        <v>0</v>
      </c>
      <c r="AJ158" s="242" t="s">
        <v>230</v>
      </c>
      <c r="AK158" s="258">
        <v>-466.9992500438666</v>
      </c>
      <c r="AL158" s="258">
        <v>-507.79164148239545</v>
      </c>
      <c r="AM158" s="259">
        <v>40.792391438528909</v>
      </c>
      <c r="AN158" s="249">
        <v>1</v>
      </c>
      <c r="AO158" s="248">
        <v>-8.7350014876249077E-2</v>
      </c>
      <c r="AP158" s="245">
        <v>1.3115207640154347E-3</v>
      </c>
      <c r="AQ158" s="242" t="s">
        <v>226</v>
      </c>
      <c r="AR158" s="243">
        <v>0</v>
      </c>
      <c r="AS158" s="243">
        <v>0</v>
      </c>
      <c r="AT158" s="243">
        <v>0</v>
      </c>
      <c r="AU158" s="249">
        <v>1</v>
      </c>
      <c r="AV158" s="243">
        <v>0</v>
      </c>
      <c r="AW158" s="243">
        <v>0</v>
      </c>
      <c r="AX158" s="242" t="s">
        <v>226</v>
      </c>
      <c r="AY158" s="243">
        <v>0</v>
      </c>
      <c r="AZ158" s="243">
        <v>0</v>
      </c>
      <c r="BA158" s="243">
        <v>0</v>
      </c>
      <c r="BB158" s="249">
        <v>1</v>
      </c>
      <c r="BC158" s="243">
        <v>0</v>
      </c>
      <c r="BD158" s="243">
        <v>0</v>
      </c>
      <c r="BE158" s="242" t="s">
        <v>229</v>
      </c>
      <c r="BF158" s="245">
        <v>-3.4272516160775611E-6</v>
      </c>
      <c r="BG158" s="245">
        <v>-3.4310491352605087E-6</v>
      </c>
      <c r="BH158" s="245">
        <v>3.7975191829478695E-9</v>
      </c>
      <c r="BI158" s="249">
        <v>1</v>
      </c>
      <c r="BJ158" s="245">
        <v>-1.1080362950690135E-3</v>
      </c>
      <c r="BK158" s="245">
        <v>3.7991768115349425E-4</v>
      </c>
      <c r="BL158" s="242" t="s">
        <v>230</v>
      </c>
      <c r="BM158" s="245">
        <v>-3.0035715499461999E-5</v>
      </c>
      <c r="BN158" s="245">
        <v>-3.2659335695158784E-5</v>
      </c>
      <c r="BO158" s="245">
        <v>2.6236201956967903E-6</v>
      </c>
      <c r="BP158" s="249">
        <v>1</v>
      </c>
      <c r="BQ158" s="248">
        <v>-8.7350014876249063E-2</v>
      </c>
      <c r="BR158" s="245">
        <v>2.4728509636425802E-3</v>
      </c>
    </row>
    <row r="159" spans="1:70" ht="25" x14ac:dyDescent="0.25">
      <c r="A159" s="242" t="s">
        <v>410</v>
      </c>
      <c r="B159" s="243">
        <v>0</v>
      </c>
      <c r="C159" s="243">
        <v>0</v>
      </c>
      <c r="D159" s="243">
        <v>0</v>
      </c>
      <c r="E159" s="249">
        <v>1</v>
      </c>
      <c r="F159" s="243">
        <v>0</v>
      </c>
      <c r="G159" s="243">
        <v>0</v>
      </c>
      <c r="H159" s="242" t="s">
        <v>410</v>
      </c>
      <c r="I159" s="243">
        <v>0</v>
      </c>
      <c r="J159" s="243">
        <v>0</v>
      </c>
      <c r="K159" s="243">
        <v>0</v>
      </c>
      <c r="L159" s="249">
        <v>1</v>
      </c>
      <c r="M159" s="243">
        <v>0</v>
      </c>
      <c r="N159" s="243">
        <v>0</v>
      </c>
      <c r="O159" s="242" t="s">
        <v>410</v>
      </c>
      <c r="P159" s="243">
        <v>0</v>
      </c>
      <c r="Q159" s="243">
        <v>0</v>
      </c>
      <c r="R159" s="243">
        <v>0</v>
      </c>
      <c r="S159" s="249">
        <v>1</v>
      </c>
      <c r="T159" s="243">
        <v>0</v>
      </c>
      <c r="U159" s="243">
        <v>0</v>
      </c>
      <c r="V159" s="242" t="s">
        <v>410</v>
      </c>
      <c r="W159" s="243">
        <v>0</v>
      </c>
      <c r="X159" s="243">
        <v>0</v>
      </c>
      <c r="Y159" s="243">
        <v>0</v>
      </c>
      <c r="Z159" s="249">
        <v>1</v>
      </c>
      <c r="AA159" s="243">
        <v>0</v>
      </c>
      <c r="AB159" s="243">
        <v>0</v>
      </c>
      <c r="AC159" s="242" t="s">
        <v>410</v>
      </c>
      <c r="AD159" s="243">
        <v>0</v>
      </c>
      <c r="AE159" s="243">
        <v>0</v>
      </c>
      <c r="AF159" s="243">
        <v>0</v>
      </c>
      <c r="AG159" s="249">
        <v>1</v>
      </c>
      <c r="AH159" s="243">
        <v>0</v>
      </c>
      <c r="AI159" s="243">
        <v>0</v>
      </c>
      <c r="AJ159" s="242" t="s">
        <v>410</v>
      </c>
      <c r="AK159" s="243">
        <v>0</v>
      </c>
      <c r="AL159" s="243">
        <v>0</v>
      </c>
      <c r="AM159" s="243">
        <v>0</v>
      </c>
      <c r="AN159" s="249">
        <v>1</v>
      </c>
      <c r="AO159" s="243">
        <v>0</v>
      </c>
      <c r="AP159" s="243">
        <v>0</v>
      </c>
      <c r="AQ159" s="242" t="s">
        <v>410</v>
      </c>
      <c r="AR159" s="243">
        <v>0</v>
      </c>
      <c r="AS159" s="243">
        <v>0</v>
      </c>
      <c r="AT159" s="243">
        <v>0</v>
      </c>
      <c r="AU159" s="249">
        <v>1</v>
      </c>
      <c r="AV159" s="243">
        <v>0</v>
      </c>
      <c r="AW159" s="243">
        <v>0</v>
      </c>
      <c r="AX159" s="242" t="s">
        <v>410</v>
      </c>
      <c r="AY159" s="243">
        <v>0</v>
      </c>
      <c r="AZ159" s="243">
        <v>0</v>
      </c>
      <c r="BA159" s="243">
        <v>0</v>
      </c>
      <c r="BB159" s="249">
        <v>1</v>
      </c>
      <c r="BC159" s="243">
        <v>0</v>
      </c>
      <c r="BD159" s="243">
        <v>0</v>
      </c>
      <c r="BE159" s="242" t="s">
        <v>410</v>
      </c>
      <c r="BF159" s="243">
        <v>0</v>
      </c>
      <c r="BG159" s="243">
        <v>0</v>
      </c>
      <c r="BH159" s="243">
        <v>0</v>
      </c>
      <c r="BI159" s="249">
        <v>1</v>
      </c>
      <c r="BJ159" s="243">
        <v>0</v>
      </c>
      <c r="BK159" s="243">
        <v>0</v>
      </c>
      <c r="BL159" s="242" t="s">
        <v>410</v>
      </c>
      <c r="BM159" s="243">
        <v>0</v>
      </c>
      <c r="BN159" s="243">
        <v>0</v>
      </c>
      <c r="BO159" s="243">
        <v>0</v>
      </c>
      <c r="BP159" s="249">
        <v>1</v>
      </c>
      <c r="BQ159" s="243">
        <v>0</v>
      </c>
      <c r="BR159" s="243">
        <v>0</v>
      </c>
    </row>
    <row r="160" spans="1:70" x14ac:dyDescent="0.25">
      <c r="A160" s="243">
        <v>0</v>
      </c>
      <c r="B160" s="243">
        <v>0</v>
      </c>
      <c r="C160" s="243">
        <v>0</v>
      </c>
      <c r="D160" s="243">
        <v>0</v>
      </c>
      <c r="E160" s="249">
        <v>1</v>
      </c>
      <c r="F160" s="243">
        <v>0</v>
      </c>
      <c r="G160" s="243">
        <v>0</v>
      </c>
      <c r="H160" s="243">
        <v>0</v>
      </c>
      <c r="I160" s="243">
        <v>0</v>
      </c>
      <c r="J160" s="243">
        <v>0</v>
      </c>
      <c r="K160" s="243">
        <v>0</v>
      </c>
      <c r="L160" s="249">
        <v>1</v>
      </c>
      <c r="M160" s="243">
        <v>0</v>
      </c>
      <c r="N160" s="243">
        <v>0</v>
      </c>
      <c r="O160" s="243">
        <v>0</v>
      </c>
      <c r="P160" s="243">
        <v>0</v>
      </c>
      <c r="Q160" s="243">
        <v>0</v>
      </c>
      <c r="R160" s="243">
        <v>0</v>
      </c>
      <c r="S160" s="249">
        <v>1</v>
      </c>
      <c r="T160" s="243">
        <v>0</v>
      </c>
      <c r="U160" s="243">
        <v>0</v>
      </c>
      <c r="V160" s="243">
        <v>0</v>
      </c>
      <c r="W160" s="243">
        <v>0</v>
      </c>
      <c r="X160" s="243">
        <v>0</v>
      </c>
      <c r="Y160" s="243">
        <v>0</v>
      </c>
      <c r="Z160" s="249">
        <v>1</v>
      </c>
      <c r="AA160" s="243">
        <v>0</v>
      </c>
      <c r="AB160" s="243">
        <v>0</v>
      </c>
      <c r="AC160" s="243">
        <v>0</v>
      </c>
      <c r="AD160" s="243">
        <v>0</v>
      </c>
      <c r="AE160" s="243">
        <v>0</v>
      </c>
      <c r="AF160" s="243">
        <v>0</v>
      </c>
      <c r="AG160" s="249">
        <v>1</v>
      </c>
      <c r="AH160" s="243">
        <v>0</v>
      </c>
      <c r="AI160" s="243">
        <v>0</v>
      </c>
      <c r="AJ160" s="243">
        <v>0</v>
      </c>
      <c r="AK160" s="243">
        <v>0</v>
      </c>
      <c r="AL160" s="243">
        <v>0</v>
      </c>
      <c r="AM160" s="243">
        <v>0</v>
      </c>
      <c r="AN160" s="249">
        <v>1</v>
      </c>
      <c r="AO160" s="243">
        <v>0</v>
      </c>
      <c r="AP160" s="243">
        <v>0</v>
      </c>
      <c r="AQ160" s="243">
        <v>0</v>
      </c>
      <c r="AR160" s="243">
        <v>0</v>
      </c>
      <c r="AS160" s="243">
        <v>0</v>
      </c>
      <c r="AT160" s="243">
        <v>0</v>
      </c>
      <c r="AU160" s="249">
        <v>1</v>
      </c>
      <c r="AV160" s="243">
        <v>0</v>
      </c>
      <c r="AW160" s="243">
        <v>0</v>
      </c>
      <c r="AX160" s="243">
        <v>0</v>
      </c>
      <c r="AY160" s="243">
        <v>0</v>
      </c>
      <c r="AZ160" s="243">
        <v>0</v>
      </c>
      <c r="BA160" s="243">
        <v>0</v>
      </c>
      <c r="BB160" s="249">
        <v>1</v>
      </c>
      <c r="BC160" s="243">
        <v>0</v>
      </c>
      <c r="BD160" s="243">
        <v>0</v>
      </c>
      <c r="BE160" s="243">
        <v>0</v>
      </c>
      <c r="BF160" s="243">
        <v>0</v>
      </c>
      <c r="BG160" s="243">
        <v>0</v>
      </c>
      <c r="BH160" s="243">
        <v>0</v>
      </c>
      <c r="BI160" s="249">
        <v>1</v>
      </c>
      <c r="BJ160" s="243">
        <v>0</v>
      </c>
      <c r="BK160" s="243">
        <v>0</v>
      </c>
      <c r="BL160" s="243">
        <v>0</v>
      </c>
      <c r="BM160" s="243">
        <v>0</v>
      </c>
      <c r="BN160" s="243">
        <v>0</v>
      </c>
      <c r="BO160" s="243">
        <v>0</v>
      </c>
      <c r="BP160" s="249">
        <v>1</v>
      </c>
      <c r="BQ160" s="243">
        <v>0</v>
      </c>
      <c r="BR160" s="243">
        <v>0</v>
      </c>
    </row>
    <row r="161" spans="1:70" x14ac:dyDescent="0.25">
      <c r="A161" s="243">
        <v>0</v>
      </c>
      <c r="B161" s="243">
        <v>0</v>
      </c>
      <c r="C161" s="243">
        <v>0</v>
      </c>
      <c r="D161" s="243">
        <v>0</v>
      </c>
      <c r="E161" s="249">
        <v>1</v>
      </c>
      <c r="F161" s="243">
        <v>0</v>
      </c>
      <c r="G161" s="243">
        <v>0</v>
      </c>
      <c r="H161" s="243">
        <v>0</v>
      </c>
      <c r="I161" s="243">
        <v>0</v>
      </c>
      <c r="J161" s="243">
        <v>0</v>
      </c>
      <c r="K161" s="243">
        <v>0</v>
      </c>
      <c r="L161" s="249">
        <v>1</v>
      </c>
      <c r="M161" s="243">
        <v>0</v>
      </c>
      <c r="N161" s="243">
        <v>0</v>
      </c>
      <c r="O161" s="243">
        <v>0</v>
      </c>
      <c r="P161" s="243">
        <v>0</v>
      </c>
      <c r="Q161" s="243">
        <v>0</v>
      </c>
      <c r="R161" s="243">
        <v>0</v>
      </c>
      <c r="S161" s="249">
        <v>1</v>
      </c>
      <c r="T161" s="243">
        <v>0</v>
      </c>
      <c r="U161" s="243">
        <v>0</v>
      </c>
      <c r="V161" s="243">
        <v>0</v>
      </c>
      <c r="W161" s="243">
        <v>0</v>
      </c>
      <c r="X161" s="243">
        <v>0</v>
      </c>
      <c r="Y161" s="243">
        <v>0</v>
      </c>
      <c r="Z161" s="249">
        <v>1</v>
      </c>
      <c r="AA161" s="243">
        <v>0</v>
      </c>
      <c r="AB161" s="243">
        <v>0</v>
      </c>
      <c r="AC161" s="243">
        <v>0</v>
      </c>
      <c r="AD161" s="243">
        <v>0</v>
      </c>
      <c r="AE161" s="243">
        <v>0</v>
      </c>
      <c r="AF161" s="243">
        <v>0</v>
      </c>
      <c r="AG161" s="249">
        <v>1</v>
      </c>
      <c r="AH161" s="243">
        <v>0</v>
      </c>
      <c r="AI161" s="243">
        <v>0</v>
      </c>
      <c r="AJ161" s="243">
        <v>0</v>
      </c>
      <c r="AK161" s="243">
        <v>0</v>
      </c>
      <c r="AL161" s="243">
        <v>0</v>
      </c>
      <c r="AM161" s="243">
        <v>0</v>
      </c>
      <c r="AN161" s="249">
        <v>1</v>
      </c>
      <c r="AO161" s="243">
        <v>0</v>
      </c>
      <c r="AP161" s="243">
        <v>0</v>
      </c>
      <c r="AQ161" s="243">
        <v>0</v>
      </c>
      <c r="AR161" s="243">
        <v>0</v>
      </c>
      <c r="AS161" s="243">
        <v>0</v>
      </c>
      <c r="AT161" s="243">
        <v>0</v>
      </c>
      <c r="AU161" s="249">
        <v>1</v>
      </c>
      <c r="AV161" s="243">
        <v>0</v>
      </c>
      <c r="AW161" s="243">
        <v>0</v>
      </c>
      <c r="AX161" s="243">
        <v>0</v>
      </c>
      <c r="AY161" s="243">
        <v>0</v>
      </c>
      <c r="AZ161" s="243">
        <v>0</v>
      </c>
      <c r="BA161" s="243">
        <v>0</v>
      </c>
      <c r="BB161" s="249">
        <v>1</v>
      </c>
      <c r="BC161" s="243">
        <v>0</v>
      </c>
      <c r="BD161" s="243">
        <v>0</v>
      </c>
      <c r="BE161" s="243">
        <v>0</v>
      </c>
      <c r="BF161" s="243">
        <v>0</v>
      </c>
      <c r="BG161" s="243">
        <v>0</v>
      </c>
      <c r="BH161" s="243">
        <v>0</v>
      </c>
      <c r="BI161" s="249">
        <v>1</v>
      </c>
      <c r="BJ161" s="243">
        <v>0</v>
      </c>
      <c r="BK161" s="243">
        <v>0</v>
      </c>
      <c r="BL161" s="243">
        <v>0</v>
      </c>
      <c r="BM161" s="243">
        <v>0</v>
      </c>
      <c r="BN161" s="243">
        <v>0</v>
      </c>
      <c r="BO161" s="243">
        <v>0</v>
      </c>
      <c r="BP161" s="249">
        <v>1</v>
      </c>
      <c r="BQ161" s="243">
        <v>0</v>
      </c>
      <c r="BR161" s="243">
        <v>0</v>
      </c>
    </row>
    <row r="162" spans="1:70" x14ac:dyDescent="0.25">
      <c r="A162" s="243">
        <v>0</v>
      </c>
      <c r="B162" s="243">
        <v>0</v>
      </c>
      <c r="C162" s="243">
        <v>0</v>
      </c>
      <c r="D162" s="243">
        <v>0</v>
      </c>
      <c r="E162" s="249">
        <v>1</v>
      </c>
      <c r="F162" s="243">
        <v>0</v>
      </c>
      <c r="G162" s="243">
        <v>0</v>
      </c>
      <c r="H162" s="243">
        <v>0</v>
      </c>
      <c r="I162" s="243">
        <v>0</v>
      </c>
      <c r="J162" s="243">
        <v>0</v>
      </c>
      <c r="K162" s="243">
        <v>0</v>
      </c>
      <c r="L162" s="249">
        <v>1</v>
      </c>
      <c r="M162" s="243">
        <v>0</v>
      </c>
      <c r="N162" s="243">
        <v>0</v>
      </c>
      <c r="O162" s="243">
        <v>0</v>
      </c>
      <c r="P162" s="243">
        <v>0</v>
      </c>
      <c r="Q162" s="243">
        <v>0</v>
      </c>
      <c r="R162" s="243">
        <v>0</v>
      </c>
      <c r="S162" s="249">
        <v>1</v>
      </c>
      <c r="T162" s="243">
        <v>0</v>
      </c>
      <c r="U162" s="243">
        <v>0</v>
      </c>
      <c r="V162" s="243">
        <v>0</v>
      </c>
      <c r="W162" s="243">
        <v>0</v>
      </c>
      <c r="X162" s="243">
        <v>0</v>
      </c>
      <c r="Y162" s="243">
        <v>0</v>
      </c>
      <c r="Z162" s="249">
        <v>1</v>
      </c>
      <c r="AA162" s="243">
        <v>0</v>
      </c>
      <c r="AB162" s="243">
        <v>0</v>
      </c>
      <c r="AC162" s="243">
        <v>0</v>
      </c>
      <c r="AD162" s="243">
        <v>0</v>
      </c>
      <c r="AE162" s="243">
        <v>0</v>
      </c>
      <c r="AF162" s="243">
        <v>0</v>
      </c>
      <c r="AG162" s="249">
        <v>1</v>
      </c>
      <c r="AH162" s="243">
        <v>0</v>
      </c>
      <c r="AI162" s="243">
        <v>0</v>
      </c>
      <c r="AJ162" s="243">
        <v>0</v>
      </c>
      <c r="AK162" s="243">
        <v>0</v>
      </c>
      <c r="AL162" s="243">
        <v>0</v>
      </c>
      <c r="AM162" s="243">
        <v>0</v>
      </c>
      <c r="AN162" s="249">
        <v>1</v>
      </c>
      <c r="AO162" s="243">
        <v>0</v>
      </c>
      <c r="AP162" s="243">
        <v>0</v>
      </c>
      <c r="AQ162" s="243">
        <v>0</v>
      </c>
      <c r="AR162" s="243">
        <v>0</v>
      </c>
      <c r="AS162" s="243">
        <v>0</v>
      </c>
      <c r="AT162" s="243">
        <v>0</v>
      </c>
      <c r="AU162" s="249">
        <v>1</v>
      </c>
      <c r="AV162" s="243">
        <v>0</v>
      </c>
      <c r="AW162" s="243">
        <v>0</v>
      </c>
      <c r="AX162" s="243">
        <v>0</v>
      </c>
      <c r="AY162" s="243">
        <v>0</v>
      </c>
      <c r="AZ162" s="243">
        <v>0</v>
      </c>
      <c r="BA162" s="243">
        <v>0</v>
      </c>
      <c r="BB162" s="249">
        <v>1</v>
      </c>
      <c r="BC162" s="243">
        <v>0</v>
      </c>
      <c r="BD162" s="243">
        <v>0</v>
      </c>
      <c r="BE162" s="243">
        <v>0</v>
      </c>
      <c r="BF162" s="243">
        <v>0</v>
      </c>
      <c r="BG162" s="243">
        <v>0</v>
      </c>
      <c r="BH162" s="243">
        <v>0</v>
      </c>
      <c r="BI162" s="249">
        <v>1</v>
      </c>
      <c r="BJ162" s="243">
        <v>0</v>
      </c>
      <c r="BK162" s="243">
        <v>0</v>
      </c>
      <c r="BL162" s="243">
        <v>0</v>
      </c>
      <c r="BM162" s="243">
        <v>0</v>
      </c>
      <c r="BN162" s="243">
        <v>0</v>
      </c>
      <c r="BO162" s="243">
        <v>0</v>
      </c>
      <c r="BP162" s="249">
        <v>1</v>
      </c>
      <c r="BQ162" s="243">
        <v>0</v>
      </c>
      <c r="BR162" s="243">
        <v>0</v>
      </c>
    </row>
    <row r="163" spans="1:70" x14ac:dyDescent="0.25">
      <c r="A163" s="243">
        <v>0</v>
      </c>
      <c r="B163" s="243">
        <v>0</v>
      </c>
      <c r="C163" s="243">
        <v>0</v>
      </c>
      <c r="D163" s="243">
        <v>0</v>
      </c>
      <c r="E163" s="249">
        <v>1</v>
      </c>
      <c r="F163" s="243">
        <v>0</v>
      </c>
      <c r="G163" s="243">
        <v>0</v>
      </c>
      <c r="H163" s="243">
        <v>0</v>
      </c>
      <c r="I163" s="243">
        <v>0</v>
      </c>
      <c r="J163" s="243">
        <v>0</v>
      </c>
      <c r="K163" s="243">
        <v>0</v>
      </c>
      <c r="L163" s="249">
        <v>1</v>
      </c>
      <c r="M163" s="243">
        <v>0</v>
      </c>
      <c r="N163" s="243">
        <v>0</v>
      </c>
      <c r="O163" s="243">
        <v>0</v>
      </c>
      <c r="P163" s="243">
        <v>0</v>
      </c>
      <c r="Q163" s="243">
        <v>0</v>
      </c>
      <c r="R163" s="243">
        <v>0</v>
      </c>
      <c r="S163" s="249">
        <v>1</v>
      </c>
      <c r="T163" s="243">
        <v>0</v>
      </c>
      <c r="U163" s="243">
        <v>0</v>
      </c>
      <c r="V163" s="243">
        <v>0</v>
      </c>
      <c r="W163" s="243">
        <v>0</v>
      </c>
      <c r="X163" s="243">
        <v>0</v>
      </c>
      <c r="Y163" s="243">
        <v>0</v>
      </c>
      <c r="Z163" s="249">
        <v>1</v>
      </c>
      <c r="AA163" s="243">
        <v>0</v>
      </c>
      <c r="AB163" s="243">
        <v>0</v>
      </c>
      <c r="AC163" s="243">
        <v>0</v>
      </c>
      <c r="AD163" s="243">
        <v>0</v>
      </c>
      <c r="AE163" s="243">
        <v>0</v>
      </c>
      <c r="AF163" s="243">
        <v>0</v>
      </c>
      <c r="AG163" s="249">
        <v>1</v>
      </c>
      <c r="AH163" s="243">
        <v>0</v>
      </c>
      <c r="AI163" s="243">
        <v>0</v>
      </c>
      <c r="AJ163" s="243">
        <v>0</v>
      </c>
      <c r="AK163" s="243">
        <v>0</v>
      </c>
      <c r="AL163" s="243">
        <v>0</v>
      </c>
      <c r="AM163" s="243">
        <v>0</v>
      </c>
      <c r="AN163" s="249">
        <v>1</v>
      </c>
      <c r="AO163" s="243">
        <v>0</v>
      </c>
      <c r="AP163" s="243">
        <v>0</v>
      </c>
      <c r="AQ163" s="243">
        <v>0</v>
      </c>
      <c r="AR163" s="243">
        <v>0</v>
      </c>
      <c r="AS163" s="243">
        <v>0</v>
      </c>
      <c r="AT163" s="243">
        <v>0</v>
      </c>
      <c r="AU163" s="249">
        <v>1</v>
      </c>
      <c r="AV163" s="243">
        <v>0</v>
      </c>
      <c r="AW163" s="243">
        <v>0</v>
      </c>
      <c r="AX163" s="243">
        <v>0</v>
      </c>
      <c r="AY163" s="243">
        <v>0</v>
      </c>
      <c r="AZ163" s="243">
        <v>0</v>
      </c>
      <c r="BA163" s="243">
        <v>0</v>
      </c>
      <c r="BB163" s="249">
        <v>1</v>
      </c>
      <c r="BC163" s="243">
        <v>0</v>
      </c>
      <c r="BD163" s="243">
        <v>0</v>
      </c>
      <c r="BE163" s="243">
        <v>0</v>
      </c>
      <c r="BF163" s="243">
        <v>0</v>
      </c>
      <c r="BG163" s="243">
        <v>0</v>
      </c>
      <c r="BH163" s="243">
        <v>0</v>
      </c>
      <c r="BI163" s="249">
        <v>1</v>
      </c>
      <c r="BJ163" s="243">
        <v>0</v>
      </c>
      <c r="BK163" s="243">
        <v>0</v>
      </c>
      <c r="BL163" s="243">
        <v>0</v>
      </c>
      <c r="BM163" s="243">
        <v>0</v>
      </c>
      <c r="BN163" s="243">
        <v>0</v>
      </c>
      <c r="BO163" s="243">
        <v>0</v>
      </c>
      <c r="BP163" s="249">
        <v>1</v>
      </c>
      <c r="BQ163" s="243">
        <v>0</v>
      </c>
      <c r="BR163" s="243">
        <v>0</v>
      </c>
    </row>
    <row r="164" spans="1:70" x14ac:dyDescent="0.25">
      <c r="A164" s="243">
        <v>0</v>
      </c>
      <c r="B164" s="243">
        <v>0</v>
      </c>
      <c r="C164" s="243">
        <v>0</v>
      </c>
      <c r="D164" s="243">
        <v>0</v>
      </c>
      <c r="E164" s="249">
        <v>1</v>
      </c>
      <c r="F164" s="243">
        <v>0</v>
      </c>
      <c r="G164" s="243">
        <v>0</v>
      </c>
      <c r="H164" s="243">
        <v>0</v>
      </c>
      <c r="I164" s="243">
        <v>0</v>
      </c>
      <c r="J164" s="243">
        <v>0</v>
      </c>
      <c r="K164" s="243">
        <v>0</v>
      </c>
      <c r="L164" s="249">
        <v>1</v>
      </c>
      <c r="M164" s="243">
        <v>0</v>
      </c>
      <c r="N164" s="243">
        <v>0</v>
      </c>
      <c r="O164" s="243">
        <v>0</v>
      </c>
      <c r="P164" s="243">
        <v>0</v>
      </c>
      <c r="Q164" s="243">
        <v>0</v>
      </c>
      <c r="R164" s="243">
        <v>0</v>
      </c>
      <c r="S164" s="249">
        <v>1</v>
      </c>
      <c r="T164" s="243">
        <v>0</v>
      </c>
      <c r="U164" s="243">
        <v>0</v>
      </c>
      <c r="V164" s="243">
        <v>0</v>
      </c>
      <c r="W164" s="243">
        <v>0</v>
      </c>
      <c r="X164" s="243">
        <v>0</v>
      </c>
      <c r="Y164" s="243">
        <v>0</v>
      </c>
      <c r="Z164" s="249">
        <v>1</v>
      </c>
      <c r="AA164" s="243">
        <v>0</v>
      </c>
      <c r="AB164" s="243">
        <v>0</v>
      </c>
      <c r="AC164" s="243">
        <v>0</v>
      </c>
      <c r="AD164" s="243">
        <v>0</v>
      </c>
      <c r="AE164" s="243">
        <v>0</v>
      </c>
      <c r="AF164" s="243">
        <v>0</v>
      </c>
      <c r="AG164" s="249">
        <v>1</v>
      </c>
      <c r="AH164" s="243">
        <v>0</v>
      </c>
      <c r="AI164" s="243">
        <v>0</v>
      </c>
      <c r="AJ164" s="243">
        <v>0</v>
      </c>
      <c r="AK164" s="243">
        <v>0</v>
      </c>
      <c r="AL164" s="243">
        <v>0</v>
      </c>
      <c r="AM164" s="243">
        <v>0</v>
      </c>
      <c r="AN164" s="249">
        <v>1</v>
      </c>
      <c r="AO164" s="243">
        <v>0</v>
      </c>
      <c r="AP164" s="243">
        <v>0</v>
      </c>
      <c r="AQ164" s="243">
        <v>0</v>
      </c>
      <c r="AR164" s="243">
        <v>0</v>
      </c>
      <c r="AS164" s="243">
        <v>0</v>
      </c>
      <c r="AT164" s="243">
        <v>0</v>
      </c>
      <c r="AU164" s="249">
        <v>1</v>
      </c>
      <c r="AV164" s="243">
        <v>0</v>
      </c>
      <c r="AW164" s="243">
        <v>0</v>
      </c>
      <c r="AX164" s="243">
        <v>0</v>
      </c>
      <c r="AY164" s="243">
        <v>0</v>
      </c>
      <c r="AZ164" s="243">
        <v>0</v>
      </c>
      <c r="BA164" s="243">
        <v>0</v>
      </c>
      <c r="BB164" s="249">
        <v>1</v>
      </c>
      <c r="BC164" s="243">
        <v>0</v>
      </c>
      <c r="BD164" s="243">
        <v>0</v>
      </c>
      <c r="BE164" s="243">
        <v>0</v>
      </c>
      <c r="BF164" s="243">
        <v>0</v>
      </c>
      <c r="BG164" s="243">
        <v>0</v>
      </c>
      <c r="BH164" s="243">
        <v>0</v>
      </c>
      <c r="BI164" s="249">
        <v>1</v>
      </c>
      <c r="BJ164" s="243">
        <v>0</v>
      </c>
      <c r="BK164" s="243">
        <v>0</v>
      </c>
      <c r="BL164" s="243">
        <v>0</v>
      </c>
      <c r="BM164" s="243">
        <v>0</v>
      </c>
      <c r="BN164" s="243">
        <v>0</v>
      </c>
      <c r="BO164" s="243">
        <v>0</v>
      </c>
      <c r="BP164" s="249">
        <v>1</v>
      </c>
      <c r="BQ164" s="243">
        <v>0</v>
      </c>
      <c r="BR164" s="243">
        <v>0</v>
      </c>
    </row>
    <row r="165" spans="1:70" x14ac:dyDescent="0.25">
      <c r="A165" s="243">
        <v>0</v>
      </c>
      <c r="B165" s="243">
        <v>0</v>
      </c>
      <c r="C165" s="243">
        <v>0</v>
      </c>
      <c r="D165" s="243">
        <v>0</v>
      </c>
      <c r="E165" s="249">
        <v>1</v>
      </c>
      <c r="F165" s="243">
        <v>0</v>
      </c>
      <c r="G165" s="243">
        <v>0</v>
      </c>
      <c r="H165" s="243">
        <v>0</v>
      </c>
      <c r="I165" s="243">
        <v>0</v>
      </c>
      <c r="J165" s="243">
        <v>0</v>
      </c>
      <c r="K165" s="243">
        <v>0</v>
      </c>
      <c r="L165" s="249">
        <v>1</v>
      </c>
      <c r="M165" s="243">
        <v>0</v>
      </c>
      <c r="N165" s="243">
        <v>0</v>
      </c>
      <c r="O165" s="243">
        <v>0</v>
      </c>
      <c r="P165" s="243">
        <v>0</v>
      </c>
      <c r="Q165" s="243">
        <v>0</v>
      </c>
      <c r="R165" s="243">
        <v>0</v>
      </c>
      <c r="S165" s="249">
        <v>1</v>
      </c>
      <c r="T165" s="243">
        <v>0</v>
      </c>
      <c r="U165" s="243">
        <v>0</v>
      </c>
      <c r="V165" s="243">
        <v>0</v>
      </c>
      <c r="W165" s="243">
        <v>0</v>
      </c>
      <c r="X165" s="243">
        <v>0</v>
      </c>
      <c r="Y165" s="243">
        <v>0</v>
      </c>
      <c r="Z165" s="249">
        <v>1</v>
      </c>
      <c r="AA165" s="243">
        <v>0</v>
      </c>
      <c r="AB165" s="243">
        <v>0</v>
      </c>
      <c r="AC165" s="243">
        <v>0</v>
      </c>
      <c r="AD165" s="243">
        <v>0</v>
      </c>
      <c r="AE165" s="243">
        <v>0</v>
      </c>
      <c r="AF165" s="243">
        <v>0</v>
      </c>
      <c r="AG165" s="249">
        <v>1</v>
      </c>
      <c r="AH165" s="243">
        <v>0</v>
      </c>
      <c r="AI165" s="243">
        <v>0</v>
      </c>
      <c r="AJ165" s="243">
        <v>0</v>
      </c>
      <c r="AK165" s="243">
        <v>0</v>
      </c>
      <c r="AL165" s="243">
        <v>0</v>
      </c>
      <c r="AM165" s="243">
        <v>0</v>
      </c>
      <c r="AN165" s="249">
        <v>1</v>
      </c>
      <c r="AO165" s="243">
        <v>0</v>
      </c>
      <c r="AP165" s="243">
        <v>0</v>
      </c>
      <c r="AQ165" s="243">
        <v>0</v>
      </c>
      <c r="AR165" s="243">
        <v>0</v>
      </c>
      <c r="AS165" s="243">
        <v>0</v>
      </c>
      <c r="AT165" s="243">
        <v>0</v>
      </c>
      <c r="AU165" s="249">
        <v>1</v>
      </c>
      <c r="AV165" s="243">
        <v>0</v>
      </c>
      <c r="AW165" s="243">
        <v>0</v>
      </c>
      <c r="AX165" s="243">
        <v>0</v>
      </c>
      <c r="AY165" s="243">
        <v>0</v>
      </c>
      <c r="AZ165" s="243">
        <v>0</v>
      </c>
      <c r="BA165" s="243">
        <v>0</v>
      </c>
      <c r="BB165" s="249">
        <v>1</v>
      </c>
      <c r="BC165" s="243">
        <v>0</v>
      </c>
      <c r="BD165" s="243">
        <v>0</v>
      </c>
      <c r="BE165" s="243">
        <v>0</v>
      </c>
      <c r="BF165" s="243">
        <v>0</v>
      </c>
      <c r="BG165" s="243">
        <v>0</v>
      </c>
      <c r="BH165" s="243">
        <v>0</v>
      </c>
      <c r="BI165" s="249">
        <v>1</v>
      </c>
      <c r="BJ165" s="243">
        <v>0</v>
      </c>
      <c r="BK165" s="243">
        <v>0</v>
      </c>
      <c r="BL165" s="243">
        <v>0</v>
      </c>
      <c r="BM165" s="243">
        <v>0</v>
      </c>
      <c r="BN165" s="243">
        <v>0</v>
      </c>
      <c r="BO165" s="243">
        <v>0</v>
      </c>
      <c r="BP165" s="249">
        <v>1</v>
      </c>
      <c r="BQ165" s="243">
        <v>0</v>
      </c>
      <c r="BR165" s="243">
        <v>0</v>
      </c>
    </row>
    <row r="166" spans="1:70" x14ac:dyDescent="0.25">
      <c r="A166" s="242" t="s">
        <v>411</v>
      </c>
      <c r="B166" s="243">
        <v>0</v>
      </c>
      <c r="C166" s="243">
        <v>0</v>
      </c>
      <c r="D166" s="243">
        <v>0</v>
      </c>
      <c r="E166" s="249">
        <v>1</v>
      </c>
      <c r="F166" s="243">
        <v>0</v>
      </c>
      <c r="G166" s="243">
        <v>0</v>
      </c>
      <c r="H166" s="242" t="s">
        <v>411</v>
      </c>
      <c r="I166" s="243">
        <v>0</v>
      </c>
      <c r="J166" s="243">
        <v>0</v>
      </c>
      <c r="K166" s="243">
        <v>0</v>
      </c>
      <c r="L166" s="249">
        <v>1</v>
      </c>
      <c r="M166" s="243">
        <v>0</v>
      </c>
      <c r="N166" s="243">
        <v>0</v>
      </c>
      <c r="O166" s="242" t="s">
        <v>411</v>
      </c>
      <c r="P166" s="243">
        <v>0</v>
      </c>
      <c r="Q166" s="243">
        <v>0</v>
      </c>
      <c r="R166" s="243">
        <v>0</v>
      </c>
      <c r="S166" s="249">
        <v>1</v>
      </c>
      <c r="T166" s="243">
        <v>0</v>
      </c>
      <c r="U166" s="243">
        <v>0</v>
      </c>
      <c r="V166" s="242" t="s">
        <v>411</v>
      </c>
      <c r="W166" s="243">
        <v>0</v>
      </c>
      <c r="X166" s="243">
        <v>0</v>
      </c>
      <c r="Y166" s="243">
        <v>0</v>
      </c>
      <c r="Z166" s="249">
        <v>1</v>
      </c>
      <c r="AA166" s="243">
        <v>0</v>
      </c>
      <c r="AB166" s="243">
        <v>0</v>
      </c>
      <c r="AC166" s="242" t="s">
        <v>411</v>
      </c>
      <c r="AD166" s="243">
        <v>0</v>
      </c>
      <c r="AE166" s="243">
        <v>0</v>
      </c>
      <c r="AF166" s="243">
        <v>0</v>
      </c>
      <c r="AG166" s="249">
        <v>1</v>
      </c>
      <c r="AH166" s="243">
        <v>0</v>
      </c>
      <c r="AI166" s="243">
        <v>0</v>
      </c>
      <c r="AJ166" s="242" t="s">
        <v>411</v>
      </c>
      <c r="AK166" s="243">
        <v>0</v>
      </c>
      <c r="AL166" s="243">
        <v>0</v>
      </c>
      <c r="AM166" s="243">
        <v>0</v>
      </c>
      <c r="AN166" s="249">
        <v>1</v>
      </c>
      <c r="AO166" s="243">
        <v>0</v>
      </c>
      <c r="AP166" s="243">
        <v>0</v>
      </c>
      <c r="AQ166" s="242" t="s">
        <v>411</v>
      </c>
      <c r="AR166" s="243">
        <v>0</v>
      </c>
      <c r="AS166" s="243">
        <v>0</v>
      </c>
      <c r="AT166" s="243">
        <v>0</v>
      </c>
      <c r="AU166" s="249">
        <v>1</v>
      </c>
      <c r="AV166" s="243">
        <v>0</v>
      </c>
      <c r="AW166" s="243">
        <v>0</v>
      </c>
      <c r="AX166" s="242" t="s">
        <v>411</v>
      </c>
      <c r="AY166" s="243">
        <v>0</v>
      </c>
      <c r="AZ166" s="243">
        <v>0</v>
      </c>
      <c r="BA166" s="243">
        <v>0</v>
      </c>
      <c r="BB166" s="249">
        <v>1</v>
      </c>
      <c r="BC166" s="243">
        <v>0</v>
      </c>
      <c r="BD166" s="243">
        <v>0</v>
      </c>
      <c r="BE166" s="242" t="s">
        <v>411</v>
      </c>
      <c r="BF166" s="243">
        <v>0</v>
      </c>
      <c r="BG166" s="243">
        <v>0</v>
      </c>
      <c r="BH166" s="243">
        <v>0</v>
      </c>
      <c r="BI166" s="249">
        <v>1</v>
      </c>
      <c r="BJ166" s="243">
        <v>0</v>
      </c>
      <c r="BK166" s="243">
        <v>0</v>
      </c>
      <c r="BL166" s="242" t="s">
        <v>411</v>
      </c>
      <c r="BM166" s="243">
        <v>0</v>
      </c>
      <c r="BN166" s="243">
        <v>0</v>
      </c>
      <c r="BO166" s="243">
        <v>0</v>
      </c>
      <c r="BP166" s="249">
        <v>1</v>
      </c>
      <c r="BQ166" s="243">
        <v>0</v>
      </c>
      <c r="BR166" s="243">
        <v>0</v>
      </c>
    </row>
    <row r="167" spans="1:70" x14ac:dyDescent="0.25">
      <c r="A167" s="242" t="s">
        <v>412</v>
      </c>
      <c r="B167" s="243">
        <v>0</v>
      </c>
      <c r="C167" s="243">
        <v>0</v>
      </c>
      <c r="D167" s="243">
        <v>0</v>
      </c>
      <c r="E167" s="249">
        <v>1</v>
      </c>
      <c r="F167" s="243">
        <v>0</v>
      </c>
      <c r="G167" s="243">
        <v>0</v>
      </c>
      <c r="H167" s="242" t="s">
        <v>412</v>
      </c>
      <c r="I167" s="243">
        <v>0</v>
      </c>
      <c r="J167" s="243">
        <v>0</v>
      </c>
      <c r="K167" s="243">
        <v>0</v>
      </c>
      <c r="L167" s="249">
        <v>1</v>
      </c>
      <c r="M167" s="243">
        <v>0</v>
      </c>
      <c r="N167" s="243">
        <v>0</v>
      </c>
      <c r="O167" s="242" t="s">
        <v>412</v>
      </c>
      <c r="P167" s="243">
        <v>0</v>
      </c>
      <c r="Q167" s="243">
        <v>0</v>
      </c>
      <c r="R167" s="243">
        <v>0</v>
      </c>
      <c r="S167" s="249">
        <v>1</v>
      </c>
      <c r="T167" s="243">
        <v>0</v>
      </c>
      <c r="U167" s="243">
        <v>0</v>
      </c>
      <c r="V167" s="242" t="s">
        <v>412</v>
      </c>
      <c r="W167" s="243">
        <v>0</v>
      </c>
      <c r="X167" s="243">
        <v>0</v>
      </c>
      <c r="Y167" s="243">
        <v>0</v>
      </c>
      <c r="Z167" s="249">
        <v>1</v>
      </c>
      <c r="AA167" s="243">
        <v>0</v>
      </c>
      <c r="AB167" s="243">
        <v>0</v>
      </c>
      <c r="AC167" s="242" t="s">
        <v>412</v>
      </c>
      <c r="AD167" s="243">
        <v>0</v>
      </c>
      <c r="AE167" s="243">
        <v>0</v>
      </c>
      <c r="AF167" s="243">
        <v>0</v>
      </c>
      <c r="AG167" s="249">
        <v>1</v>
      </c>
      <c r="AH167" s="243">
        <v>0</v>
      </c>
      <c r="AI167" s="243">
        <v>0</v>
      </c>
      <c r="AJ167" s="242" t="s">
        <v>412</v>
      </c>
      <c r="AK167" s="243">
        <v>0</v>
      </c>
      <c r="AL167" s="243">
        <v>0</v>
      </c>
      <c r="AM167" s="243">
        <v>0</v>
      </c>
      <c r="AN167" s="249">
        <v>1</v>
      </c>
      <c r="AO167" s="243">
        <v>0</v>
      </c>
      <c r="AP167" s="243">
        <v>0</v>
      </c>
      <c r="AQ167" s="242" t="s">
        <v>412</v>
      </c>
      <c r="AR167" s="243">
        <v>0</v>
      </c>
      <c r="AS167" s="243">
        <v>0</v>
      </c>
      <c r="AT167" s="243">
        <v>0</v>
      </c>
      <c r="AU167" s="249">
        <v>1</v>
      </c>
      <c r="AV167" s="243">
        <v>0</v>
      </c>
      <c r="AW167" s="243">
        <v>0</v>
      </c>
      <c r="AX167" s="242" t="s">
        <v>412</v>
      </c>
      <c r="AY167" s="243">
        <v>0</v>
      </c>
      <c r="AZ167" s="243">
        <v>0</v>
      </c>
      <c r="BA167" s="243">
        <v>0</v>
      </c>
      <c r="BB167" s="249">
        <v>1</v>
      </c>
      <c r="BC167" s="243">
        <v>0</v>
      </c>
      <c r="BD167" s="243">
        <v>0</v>
      </c>
      <c r="BE167" s="242" t="s">
        <v>412</v>
      </c>
      <c r="BF167" s="243">
        <v>0</v>
      </c>
      <c r="BG167" s="243">
        <v>0</v>
      </c>
      <c r="BH167" s="243">
        <v>0</v>
      </c>
      <c r="BI167" s="249">
        <v>1</v>
      </c>
      <c r="BJ167" s="243">
        <v>0</v>
      </c>
      <c r="BK167" s="243">
        <v>0</v>
      </c>
      <c r="BL167" s="242" t="s">
        <v>412</v>
      </c>
      <c r="BM167" s="243">
        <v>0</v>
      </c>
      <c r="BN167" s="243">
        <v>0</v>
      </c>
      <c r="BO167" s="243">
        <v>0</v>
      </c>
      <c r="BP167" s="249">
        <v>1</v>
      </c>
      <c r="BQ167" s="243">
        <v>0</v>
      </c>
      <c r="BR167" s="243">
        <v>0</v>
      </c>
    </row>
    <row r="168" spans="1:70" x14ac:dyDescent="0.25">
      <c r="A168" s="243">
        <v>0</v>
      </c>
      <c r="B168" s="243">
        <v>0</v>
      </c>
      <c r="C168" s="243">
        <v>0</v>
      </c>
      <c r="D168" s="243">
        <v>0</v>
      </c>
      <c r="E168" s="249">
        <v>1</v>
      </c>
      <c r="F168" s="243">
        <v>0</v>
      </c>
      <c r="G168" s="243">
        <v>0</v>
      </c>
      <c r="H168" s="243">
        <v>0</v>
      </c>
      <c r="I168" s="243">
        <v>0</v>
      </c>
      <c r="J168" s="243">
        <v>0</v>
      </c>
      <c r="K168" s="243">
        <v>0</v>
      </c>
      <c r="L168" s="249">
        <v>1</v>
      </c>
      <c r="M168" s="243">
        <v>0</v>
      </c>
      <c r="N168" s="243">
        <v>0</v>
      </c>
      <c r="O168" s="243">
        <v>0</v>
      </c>
      <c r="P168" s="243">
        <v>0</v>
      </c>
      <c r="Q168" s="243">
        <v>0</v>
      </c>
      <c r="R168" s="243">
        <v>0</v>
      </c>
      <c r="S168" s="249">
        <v>1</v>
      </c>
      <c r="T168" s="243">
        <v>0</v>
      </c>
      <c r="U168" s="243">
        <v>0</v>
      </c>
      <c r="V168" s="243">
        <v>0</v>
      </c>
      <c r="W168" s="243">
        <v>0</v>
      </c>
      <c r="X168" s="243">
        <v>0</v>
      </c>
      <c r="Y168" s="243">
        <v>0</v>
      </c>
      <c r="Z168" s="249">
        <v>1</v>
      </c>
      <c r="AA168" s="243">
        <v>0</v>
      </c>
      <c r="AB168" s="243">
        <v>0</v>
      </c>
      <c r="AC168" s="243">
        <v>0</v>
      </c>
      <c r="AD168" s="243">
        <v>0</v>
      </c>
      <c r="AE168" s="243">
        <v>0</v>
      </c>
      <c r="AF168" s="243">
        <v>0</v>
      </c>
      <c r="AG168" s="249">
        <v>1</v>
      </c>
      <c r="AH168" s="243">
        <v>0</v>
      </c>
      <c r="AI168" s="243">
        <v>0</v>
      </c>
      <c r="AJ168" s="243">
        <v>0</v>
      </c>
      <c r="AK168" s="243">
        <v>0</v>
      </c>
      <c r="AL168" s="243">
        <v>0</v>
      </c>
      <c r="AM168" s="243">
        <v>0</v>
      </c>
      <c r="AN168" s="249">
        <v>1</v>
      </c>
      <c r="AO168" s="243">
        <v>0</v>
      </c>
      <c r="AP168" s="243">
        <v>0</v>
      </c>
      <c r="AQ168" s="243">
        <v>0</v>
      </c>
      <c r="AR168" s="243">
        <v>0</v>
      </c>
      <c r="AS168" s="243">
        <v>0</v>
      </c>
      <c r="AT168" s="243">
        <v>0</v>
      </c>
      <c r="AU168" s="249">
        <v>1</v>
      </c>
      <c r="AV168" s="243">
        <v>0</v>
      </c>
      <c r="AW168" s="243">
        <v>0</v>
      </c>
      <c r="AX168" s="243">
        <v>0</v>
      </c>
      <c r="AY168" s="243">
        <v>0</v>
      </c>
      <c r="AZ168" s="243">
        <v>0</v>
      </c>
      <c r="BA168" s="243">
        <v>0</v>
      </c>
      <c r="BB168" s="249">
        <v>1</v>
      </c>
      <c r="BC168" s="243">
        <v>0</v>
      </c>
      <c r="BD168" s="243">
        <v>0</v>
      </c>
      <c r="BE168" s="243">
        <v>0</v>
      </c>
      <c r="BF168" s="243">
        <v>0</v>
      </c>
      <c r="BG168" s="243">
        <v>0</v>
      </c>
      <c r="BH168" s="243">
        <v>0</v>
      </c>
      <c r="BI168" s="249">
        <v>1</v>
      </c>
      <c r="BJ168" s="243">
        <v>0</v>
      </c>
      <c r="BK168" s="243">
        <v>0</v>
      </c>
      <c r="BL168" s="243">
        <v>0</v>
      </c>
      <c r="BM168" s="243">
        <v>0</v>
      </c>
      <c r="BN168" s="243">
        <v>0</v>
      </c>
      <c r="BO168" s="243">
        <v>0</v>
      </c>
      <c r="BP168" s="249">
        <v>1</v>
      </c>
      <c r="BQ168" s="243">
        <v>0</v>
      </c>
      <c r="BR168" s="243">
        <v>0</v>
      </c>
    </row>
    <row r="169" spans="1:70" x14ac:dyDescent="0.25">
      <c r="A169" s="243">
        <v>0</v>
      </c>
      <c r="B169" s="243">
        <v>0</v>
      </c>
      <c r="C169" s="243">
        <v>0</v>
      </c>
      <c r="D169" s="243">
        <v>0</v>
      </c>
      <c r="E169" s="249">
        <v>1</v>
      </c>
      <c r="F169" s="243">
        <v>0</v>
      </c>
      <c r="G169" s="243">
        <v>0</v>
      </c>
      <c r="H169" s="243">
        <v>0</v>
      </c>
      <c r="I169" s="243">
        <v>0</v>
      </c>
      <c r="J169" s="243">
        <v>0</v>
      </c>
      <c r="K169" s="243">
        <v>0</v>
      </c>
      <c r="L169" s="249">
        <v>1</v>
      </c>
      <c r="M169" s="243">
        <v>0</v>
      </c>
      <c r="N169" s="243">
        <v>0</v>
      </c>
      <c r="O169" s="243">
        <v>0</v>
      </c>
      <c r="P169" s="243">
        <v>0</v>
      </c>
      <c r="Q169" s="243">
        <v>0</v>
      </c>
      <c r="R169" s="243">
        <v>0</v>
      </c>
      <c r="S169" s="249">
        <v>1</v>
      </c>
      <c r="T169" s="243">
        <v>0</v>
      </c>
      <c r="U169" s="243">
        <v>0</v>
      </c>
      <c r="V169" s="243">
        <v>0</v>
      </c>
      <c r="W169" s="243">
        <v>0</v>
      </c>
      <c r="X169" s="243">
        <v>0</v>
      </c>
      <c r="Y169" s="243">
        <v>0</v>
      </c>
      <c r="Z169" s="249">
        <v>1</v>
      </c>
      <c r="AA169" s="243">
        <v>0</v>
      </c>
      <c r="AB169" s="243">
        <v>0</v>
      </c>
      <c r="AC169" s="243">
        <v>0</v>
      </c>
      <c r="AD169" s="243">
        <v>0</v>
      </c>
      <c r="AE169" s="243">
        <v>0</v>
      </c>
      <c r="AF169" s="243">
        <v>0</v>
      </c>
      <c r="AG169" s="249">
        <v>1</v>
      </c>
      <c r="AH169" s="243">
        <v>0</v>
      </c>
      <c r="AI169" s="243">
        <v>0</v>
      </c>
      <c r="AJ169" s="243">
        <v>0</v>
      </c>
      <c r="AK169" s="243">
        <v>0</v>
      </c>
      <c r="AL169" s="243">
        <v>0</v>
      </c>
      <c r="AM169" s="243">
        <v>0</v>
      </c>
      <c r="AN169" s="249">
        <v>1</v>
      </c>
      <c r="AO169" s="243">
        <v>0</v>
      </c>
      <c r="AP169" s="243">
        <v>0</v>
      </c>
      <c r="AQ169" s="243">
        <v>0</v>
      </c>
      <c r="AR169" s="243">
        <v>0</v>
      </c>
      <c r="AS169" s="243">
        <v>0</v>
      </c>
      <c r="AT169" s="243">
        <v>0</v>
      </c>
      <c r="AU169" s="249">
        <v>1</v>
      </c>
      <c r="AV169" s="243">
        <v>0</v>
      </c>
      <c r="AW169" s="243">
        <v>0</v>
      </c>
      <c r="AX169" s="243">
        <v>0</v>
      </c>
      <c r="AY169" s="243">
        <v>0</v>
      </c>
      <c r="AZ169" s="243">
        <v>0</v>
      </c>
      <c r="BA169" s="243">
        <v>0</v>
      </c>
      <c r="BB169" s="249">
        <v>1</v>
      </c>
      <c r="BC169" s="243">
        <v>0</v>
      </c>
      <c r="BD169" s="243">
        <v>0</v>
      </c>
      <c r="BE169" s="243">
        <v>0</v>
      </c>
      <c r="BF169" s="243">
        <v>0</v>
      </c>
      <c r="BG169" s="243">
        <v>0</v>
      </c>
      <c r="BH169" s="243">
        <v>0</v>
      </c>
      <c r="BI169" s="249">
        <v>1</v>
      </c>
      <c r="BJ169" s="243">
        <v>0</v>
      </c>
      <c r="BK169" s="243">
        <v>0</v>
      </c>
      <c r="BL169" s="243">
        <v>0</v>
      </c>
      <c r="BM169" s="243">
        <v>0</v>
      </c>
      <c r="BN169" s="243">
        <v>0</v>
      </c>
      <c r="BO169" s="243">
        <v>0</v>
      </c>
      <c r="BP169" s="249">
        <v>1</v>
      </c>
      <c r="BQ169" s="243">
        <v>0</v>
      </c>
      <c r="BR169" s="243">
        <v>0</v>
      </c>
    </row>
    <row r="170" spans="1:70" x14ac:dyDescent="0.25">
      <c r="A170" s="242" t="s">
        <v>413</v>
      </c>
      <c r="B170" s="243">
        <v>0</v>
      </c>
      <c r="C170" s="243">
        <v>0</v>
      </c>
      <c r="D170" s="243">
        <v>0</v>
      </c>
      <c r="E170" s="249">
        <v>1</v>
      </c>
      <c r="F170" s="243">
        <v>0</v>
      </c>
      <c r="G170" s="243">
        <v>0</v>
      </c>
      <c r="H170" s="242" t="s">
        <v>413</v>
      </c>
      <c r="I170" s="243">
        <v>0</v>
      </c>
      <c r="J170" s="243">
        <v>0</v>
      </c>
      <c r="K170" s="243">
        <v>0</v>
      </c>
      <c r="L170" s="249">
        <v>1</v>
      </c>
      <c r="M170" s="243">
        <v>0</v>
      </c>
      <c r="N170" s="243">
        <v>0</v>
      </c>
      <c r="O170" s="242" t="s">
        <v>413</v>
      </c>
      <c r="P170" s="243">
        <v>0</v>
      </c>
      <c r="Q170" s="243">
        <v>0</v>
      </c>
      <c r="R170" s="243">
        <v>0</v>
      </c>
      <c r="S170" s="249">
        <v>1</v>
      </c>
      <c r="T170" s="243">
        <v>0</v>
      </c>
      <c r="U170" s="243">
        <v>0</v>
      </c>
      <c r="V170" s="242" t="s">
        <v>413</v>
      </c>
      <c r="W170" s="243">
        <v>0</v>
      </c>
      <c r="X170" s="243">
        <v>0</v>
      </c>
      <c r="Y170" s="243">
        <v>0</v>
      </c>
      <c r="Z170" s="249">
        <v>1</v>
      </c>
      <c r="AA170" s="243">
        <v>0</v>
      </c>
      <c r="AB170" s="243">
        <v>0</v>
      </c>
      <c r="AC170" s="242" t="s">
        <v>413</v>
      </c>
      <c r="AD170" s="243">
        <v>0</v>
      </c>
      <c r="AE170" s="243">
        <v>0</v>
      </c>
      <c r="AF170" s="243">
        <v>0</v>
      </c>
      <c r="AG170" s="249">
        <v>1</v>
      </c>
      <c r="AH170" s="243">
        <v>0</v>
      </c>
      <c r="AI170" s="243">
        <v>0</v>
      </c>
      <c r="AJ170" s="242" t="s">
        <v>413</v>
      </c>
      <c r="AK170" s="243">
        <v>0</v>
      </c>
      <c r="AL170" s="243">
        <v>0</v>
      </c>
      <c r="AM170" s="243">
        <v>0</v>
      </c>
      <c r="AN170" s="249">
        <v>1</v>
      </c>
      <c r="AO170" s="243">
        <v>0</v>
      </c>
      <c r="AP170" s="243">
        <v>0</v>
      </c>
      <c r="AQ170" s="242" t="s">
        <v>413</v>
      </c>
      <c r="AR170" s="243">
        <v>0</v>
      </c>
      <c r="AS170" s="243">
        <v>0</v>
      </c>
      <c r="AT170" s="243">
        <v>0</v>
      </c>
      <c r="AU170" s="249">
        <v>1</v>
      </c>
      <c r="AV170" s="243">
        <v>0</v>
      </c>
      <c r="AW170" s="243">
        <v>0</v>
      </c>
      <c r="AX170" s="242" t="s">
        <v>413</v>
      </c>
      <c r="AY170" s="243">
        <v>0</v>
      </c>
      <c r="AZ170" s="243">
        <v>0</v>
      </c>
      <c r="BA170" s="243">
        <v>0</v>
      </c>
      <c r="BB170" s="249">
        <v>1</v>
      </c>
      <c r="BC170" s="243">
        <v>0</v>
      </c>
      <c r="BD170" s="243">
        <v>0</v>
      </c>
      <c r="BE170" s="242" t="s">
        <v>413</v>
      </c>
      <c r="BF170" s="243">
        <v>0</v>
      </c>
      <c r="BG170" s="243">
        <v>0</v>
      </c>
      <c r="BH170" s="243">
        <v>0</v>
      </c>
      <c r="BI170" s="249">
        <v>1</v>
      </c>
      <c r="BJ170" s="243">
        <v>0</v>
      </c>
      <c r="BK170" s="243">
        <v>0</v>
      </c>
      <c r="BL170" s="242" t="s">
        <v>413</v>
      </c>
      <c r="BM170" s="243">
        <v>0</v>
      </c>
      <c r="BN170" s="243">
        <v>0</v>
      </c>
      <c r="BO170" s="243">
        <v>0</v>
      </c>
      <c r="BP170" s="249">
        <v>1</v>
      </c>
      <c r="BQ170" s="243">
        <v>0</v>
      </c>
      <c r="BR170" s="243">
        <v>0</v>
      </c>
    </row>
    <row r="171" spans="1:70" x14ac:dyDescent="0.25">
      <c r="A171" s="242" t="s">
        <v>414</v>
      </c>
      <c r="B171" s="243">
        <v>0</v>
      </c>
      <c r="C171" s="243">
        <v>0</v>
      </c>
      <c r="D171" s="243">
        <v>0</v>
      </c>
      <c r="E171" s="249">
        <v>1</v>
      </c>
      <c r="F171" s="243">
        <v>0</v>
      </c>
      <c r="G171" s="243">
        <v>0</v>
      </c>
      <c r="H171" s="242" t="s">
        <v>414</v>
      </c>
      <c r="I171" s="243">
        <v>0</v>
      </c>
      <c r="J171" s="243">
        <v>0</v>
      </c>
      <c r="K171" s="243">
        <v>0</v>
      </c>
      <c r="L171" s="249">
        <v>1</v>
      </c>
      <c r="M171" s="243">
        <v>0</v>
      </c>
      <c r="N171" s="243">
        <v>0</v>
      </c>
      <c r="O171" s="242" t="s">
        <v>414</v>
      </c>
      <c r="P171" s="243">
        <v>0</v>
      </c>
      <c r="Q171" s="243">
        <v>0</v>
      </c>
      <c r="R171" s="243">
        <v>0</v>
      </c>
      <c r="S171" s="249">
        <v>1</v>
      </c>
      <c r="T171" s="243">
        <v>0</v>
      </c>
      <c r="U171" s="243">
        <v>0</v>
      </c>
      <c r="V171" s="242" t="s">
        <v>414</v>
      </c>
      <c r="W171" s="243">
        <v>0</v>
      </c>
      <c r="X171" s="243">
        <v>0</v>
      </c>
      <c r="Y171" s="243">
        <v>0</v>
      </c>
      <c r="Z171" s="249">
        <v>1</v>
      </c>
      <c r="AA171" s="243">
        <v>0</v>
      </c>
      <c r="AB171" s="243">
        <v>0</v>
      </c>
      <c r="AC171" s="242" t="s">
        <v>414</v>
      </c>
      <c r="AD171" s="243">
        <v>0</v>
      </c>
      <c r="AE171" s="243">
        <v>0</v>
      </c>
      <c r="AF171" s="243">
        <v>0</v>
      </c>
      <c r="AG171" s="249">
        <v>1</v>
      </c>
      <c r="AH171" s="243">
        <v>0</v>
      </c>
      <c r="AI171" s="243">
        <v>0</v>
      </c>
      <c r="AJ171" s="242" t="s">
        <v>414</v>
      </c>
      <c r="AK171" s="243">
        <v>0</v>
      </c>
      <c r="AL171" s="243">
        <v>0</v>
      </c>
      <c r="AM171" s="243">
        <v>0</v>
      </c>
      <c r="AN171" s="249">
        <v>1</v>
      </c>
      <c r="AO171" s="243">
        <v>0</v>
      </c>
      <c r="AP171" s="243">
        <v>0</v>
      </c>
      <c r="AQ171" s="242" t="s">
        <v>414</v>
      </c>
      <c r="AR171" s="243">
        <v>0</v>
      </c>
      <c r="AS171" s="243">
        <v>0</v>
      </c>
      <c r="AT171" s="243">
        <v>0</v>
      </c>
      <c r="AU171" s="249">
        <v>1</v>
      </c>
      <c r="AV171" s="243">
        <v>0</v>
      </c>
      <c r="AW171" s="243">
        <v>0</v>
      </c>
      <c r="AX171" s="242" t="s">
        <v>414</v>
      </c>
      <c r="AY171" s="243">
        <v>0</v>
      </c>
      <c r="AZ171" s="243">
        <v>0</v>
      </c>
      <c r="BA171" s="243">
        <v>0</v>
      </c>
      <c r="BB171" s="249">
        <v>1</v>
      </c>
      <c r="BC171" s="243">
        <v>0</v>
      </c>
      <c r="BD171" s="243">
        <v>0</v>
      </c>
      <c r="BE171" s="242" t="s">
        <v>414</v>
      </c>
      <c r="BF171" s="243">
        <v>0</v>
      </c>
      <c r="BG171" s="243">
        <v>0</v>
      </c>
      <c r="BH171" s="243">
        <v>0</v>
      </c>
      <c r="BI171" s="249">
        <v>1</v>
      </c>
      <c r="BJ171" s="243">
        <v>0</v>
      </c>
      <c r="BK171" s="243">
        <v>0</v>
      </c>
      <c r="BL171" s="242" t="s">
        <v>414</v>
      </c>
      <c r="BM171" s="243">
        <v>0</v>
      </c>
      <c r="BN171" s="243">
        <v>0</v>
      </c>
      <c r="BO171" s="243">
        <v>0</v>
      </c>
      <c r="BP171" s="249">
        <v>1</v>
      </c>
      <c r="BQ171" s="243">
        <v>0</v>
      </c>
      <c r="BR171" s="243">
        <v>0</v>
      </c>
    </row>
    <row r="172" spans="1:70" x14ac:dyDescent="0.25">
      <c r="A172" s="243">
        <v>0</v>
      </c>
      <c r="B172" s="243">
        <v>0</v>
      </c>
      <c r="C172" s="243">
        <v>0</v>
      </c>
      <c r="D172" s="243">
        <v>0</v>
      </c>
      <c r="E172" s="249">
        <v>1</v>
      </c>
      <c r="F172" s="243">
        <v>0</v>
      </c>
      <c r="G172" s="243">
        <v>0</v>
      </c>
      <c r="H172" s="243">
        <v>0</v>
      </c>
      <c r="I172" s="243">
        <v>0</v>
      </c>
      <c r="J172" s="243">
        <v>0</v>
      </c>
      <c r="K172" s="243">
        <v>0</v>
      </c>
      <c r="L172" s="249">
        <v>1</v>
      </c>
      <c r="M172" s="243">
        <v>0</v>
      </c>
      <c r="N172" s="243">
        <v>0</v>
      </c>
      <c r="O172" s="243">
        <v>0</v>
      </c>
      <c r="P172" s="243">
        <v>0</v>
      </c>
      <c r="Q172" s="243">
        <v>0</v>
      </c>
      <c r="R172" s="243">
        <v>0</v>
      </c>
      <c r="S172" s="249">
        <v>1</v>
      </c>
      <c r="T172" s="243">
        <v>0</v>
      </c>
      <c r="U172" s="243">
        <v>0</v>
      </c>
      <c r="V172" s="243">
        <v>0</v>
      </c>
      <c r="W172" s="243">
        <v>0</v>
      </c>
      <c r="X172" s="243">
        <v>0</v>
      </c>
      <c r="Y172" s="243">
        <v>0</v>
      </c>
      <c r="Z172" s="249">
        <v>1</v>
      </c>
      <c r="AA172" s="243">
        <v>0</v>
      </c>
      <c r="AB172" s="243">
        <v>0</v>
      </c>
      <c r="AC172" s="243">
        <v>0</v>
      </c>
      <c r="AD172" s="243">
        <v>0</v>
      </c>
      <c r="AE172" s="243">
        <v>0</v>
      </c>
      <c r="AF172" s="243">
        <v>0</v>
      </c>
      <c r="AG172" s="249">
        <v>1</v>
      </c>
      <c r="AH172" s="243">
        <v>0</v>
      </c>
      <c r="AI172" s="243">
        <v>0</v>
      </c>
      <c r="AJ172" s="243">
        <v>0</v>
      </c>
      <c r="AK172" s="243">
        <v>0</v>
      </c>
      <c r="AL172" s="243">
        <v>0</v>
      </c>
      <c r="AM172" s="243">
        <v>0</v>
      </c>
      <c r="AN172" s="249">
        <v>1</v>
      </c>
      <c r="AO172" s="243">
        <v>0</v>
      </c>
      <c r="AP172" s="243">
        <v>0</v>
      </c>
      <c r="AQ172" s="243">
        <v>0</v>
      </c>
      <c r="AR172" s="243">
        <v>0</v>
      </c>
      <c r="AS172" s="243">
        <v>0</v>
      </c>
      <c r="AT172" s="243">
        <v>0</v>
      </c>
      <c r="AU172" s="249">
        <v>1</v>
      </c>
      <c r="AV172" s="243">
        <v>0</v>
      </c>
      <c r="AW172" s="243">
        <v>0</v>
      </c>
      <c r="AX172" s="243">
        <v>0</v>
      </c>
      <c r="AY172" s="243">
        <v>0</v>
      </c>
      <c r="AZ172" s="243">
        <v>0</v>
      </c>
      <c r="BA172" s="243">
        <v>0</v>
      </c>
      <c r="BB172" s="249">
        <v>1</v>
      </c>
      <c r="BC172" s="243">
        <v>0</v>
      </c>
      <c r="BD172" s="243">
        <v>0</v>
      </c>
      <c r="BE172" s="243">
        <v>0</v>
      </c>
      <c r="BF172" s="243">
        <v>0</v>
      </c>
      <c r="BG172" s="243">
        <v>0</v>
      </c>
      <c r="BH172" s="243">
        <v>0</v>
      </c>
      <c r="BI172" s="249">
        <v>1</v>
      </c>
      <c r="BJ172" s="243">
        <v>0</v>
      </c>
      <c r="BK172" s="243">
        <v>0</v>
      </c>
      <c r="BL172" s="243">
        <v>0</v>
      </c>
      <c r="BM172" s="243">
        <v>0</v>
      </c>
      <c r="BN172" s="243">
        <v>0</v>
      </c>
      <c r="BO172" s="243">
        <v>0</v>
      </c>
      <c r="BP172" s="249">
        <v>1</v>
      </c>
      <c r="BQ172" s="243">
        <v>0</v>
      </c>
      <c r="BR172" s="243">
        <v>0</v>
      </c>
    </row>
    <row r="173" spans="1:70" x14ac:dyDescent="0.25">
      <c r="A173" s="243">
        <v>0</v>
      </c>
      <c r="B173" s="243">
        <v>0</v>
      </c>
      <c r="C173" s="243">
        <v>0</v>
      </c>
      <c r="D173" s="243">
        <v>0</v>
      </c>
      <c r="E173" s="249">
        <v>1</v>
      </c>
      <c r="F173" s="243">
        <v>0</v>
      </c>
      <c r="G173" s="243">
        <v>0</v>
      </c>
      <c r="H173" s="243">
        <v>0</v>
      </c>
      <c r="I173" s="243">
        <v>0</v>
      </c>
      <c r="J173" s="243">
        <v>0</v>
      </c>
      <c r="K173" s="243">
        <v>0</v>
      </c>
      <c r="L173" s="249">
        <v>1</v>
      </c>
      <c r="M173" s="243">
        <v>0</v>
      </c>
      <c r="N173" s="243">
        <v>0</v>
      </c>
      <c r="O173" s="243">
        <v>0</v>
      </c>
      <c r="P173" s="243">
        <v>0</v>
      </c>
      <c r="Q173" s="243">
        <v>0</v>
      </c>
      <c r="R173" s="243">
        <v>0</v>
      </c>
      <c r="S173" s="249">
        <v>1</v>
      </c>
      <c r="T173" s="243">
        <v>0</v>
      </c>
      <c r="U173" s="243">
        <v>0</v>
      </c>
      <c r="V173" s="243">
        <v>0</v>
      </c>
      <c r="W173" s="243">
        <v>0</v>
      </c>
      <c r="X173" s="243">
        <v>0</v>
      </c>
      <c r="Y173" s="243">
        <v>0</v>
      </c>
      <c r="Z173" s="249">
        <v>1</v>
      </c>
      <c r="AA173" s="243">
        <v>0</v>
      </c>
      <c r="AB173" s="243">
        <v>0</v>
      </c>
      <c r="AC173" s="243">
        <v>0</v>
      </c>
      <c r="AD173" s="243">
        <v>0</v>
      </c>
      <c r="AE173" s="243">
        <v>0</v>
      </c>
      <c r="AF173" s="243">
        <v>0</v>
      </c>
      <c r="AG173" s="249">
        <v>1</v>
      </c>
      <c r="AH173" s="243">
        <v>0</v>
      </c>
      <c r="AI173" s="243">
        <v>0</v>
      </c>
      <c r="AJ173" s="243">
        <v>0</v>
      </c>
      <c r="AK173" s="243">
        <v>0</v>
      </c>
      <c r="AL173" s="243">
        <v>0</v>
      </c>
      <c r="AM173" s="243">
        <v>0</v>
      </c>
      <c r="AN173" s="249">
        <v>1</v>
      </c>
      <c r="AO173" s="243">
        <v>0</v>
      </c>
      <c r="AP173" s="243">
        <v>0</v>
      </c>
      <c r="AQ173" s="243">
        <v>0</v>
      </c>
      <c r="AR173" s="243">
        <v>0</v>
      </c>
      <c r="AS173" s="243">
        <v>0</v>
      </c>
      <c r="AT173" s="243">
        <v>0</v>
      </c>
      <c r="AU173" s="249">
        <v>1</v>
      </c>
      <c r="AV173" s="243">
        <v>0</v>
      </c>
      <c r="AW173" s="243">
        <v>0</v>
      </c>
      <c r="AX173" s="243">
        <v>0</v>
      </c>
      <c r="AY173" s="243">
        <v>0</v>
      </c>
      <c r="AZ173" s="243">
        <v>0</v>
      </c>
      <c r="BA173" s="243">
        <v>0</v>
      </c>
      <c r="BB173" s="249">
        <v>1</v>
      </c>
      <c r="BC173" s="243">
        <v>0</v>
      </c>
      <c r="BD173" s="243">
        <v>0</v>
      </c>
      <c r="BE173" s="243">
        <v>0</v>
      </c>
      <c r="BF173" s="243">
        <v>0</v>
      </c>
      <c r="BG173" s="243">
        <v>0</v>
      </c>
      <c r="BH173" s="243">
        <v>0</v>
      </c>
      <c r="BI173" s="249">
        <v>1</v>
      </c>
      <c r="BJ173" s="243">
        <v>0</v>
      </c>
      <c r="BK173" s="243">
        <v>0</v>
      </c>
      <c r="BL173" s="243">
        <v>0</v>
      </c>
      <c r="BM173" s="243">
        <v>0</v>
      </c>
      <c r="BN173" s="243">
        <v>0</v>
      </c>
      <c r="BO173" s="243">
        <v>0</v>
      </c>
      <c r="BP173" s="249">
        <v>1</v>
      </c>
      <c r="BQ173" s="243">
        <v>0</v>
      </c>
      <c r="BR173" s="243">
        <v>0</v>
      </c>
    </row>
    <row r="174" spans="1:70" x14ac:dyDescent="0.25">
      <c r="A174" s="242" t="s">
        <v>415</v>
      </c>
      <c r="B174" s="243">
        <v>0</v>
      </c>
      <c r="C174" s="243">
        <v>0</v>
      </c>
      <c r="D174" s="243">
        <v>0</v>
      </c>
      <c r="E174" s="249">
        <v>1</v>
      </c>
      <c r="F174" s="243">
        <v>0</v>
      </c>
      <c r="G174" s="243">
        <v>0</v>
      </c>
      <c r="H174" s="242" t="s">
        <v>415</v>
      </c>
      <c r="I174" s="243">
        <v>0</v>
      </c>
      <c r="J174" s="243">
        <v>0</v>
      </c>
      <c r="K174" s="243">
        <v>0</v>
      </c>
      <c r="L174" s="249">
        <v>1</v>
      </c>
      <c r="M174" s="243">
        <v>0</v>
      </c>
      <c r="N174" s="243">
        <v>0</v>
      </c>
      <c r="O174" s="242" t="s">
        <v>415</v>
      </c>
      <c r="P174" s="243">
        <v>0</v>
      </c>
      <c r="Q174" s="243">
        <v>0</v>
      </c>
      <c r="R174" s="243">
        <v>0</v>
      </c>
      <c r="S174" s="249">
        <v>1</v>
      </c>
      <c r="T174" s="243">
        <v>0</v>
      </c>
      <c r="U174" s="243">
        <v>0</v>
      </c>
      <c r="V174" s="242" t="s">
        <v>415</v>
      </c>
      <c r="W174" s="243">
        <v>0</v>
      </c>
      <c r="X174" s="243">
        <v>0</v>
      </c>
      <c r="Y174" s="243">
        <v>0</v>
      </c>
      <c r="Z174" s="249">
        <v>1</v>
      </c>
      <c r="AA174" s="243">
        <v>0</v>
      </c>
      <c r="AB174" s="243">
        <v>0</v>
      </c>
      <c r="AC174" s="242" t="s">
        <v>415</v>
      </c>
      <c r="AD174" s="243">
        <v>0</v>
      </c>
      <c r="AE174" s="243">
        <v>0</v>
      </c>
      <c r="AF174" s="243">
        <v>0</v>
      </c>
      <c r="AG174" s="249">
        <v>1</v>
      </c>
      <c r="AH174" s="243">
        <v>0</v>
      </c>
      <c r="AI174" s="243">
        <v>0</v>
      </c>
      <c r="AJ174" s="242" t="s">
        <v>415</v>
      </c>
      <c r="AK174" s="243">
        <v>0</v>
      </c>
      <c r="AL174" s="243">
        <v>0</v>
      </c>
      <c r="AM174" s="243">
        <v>0</v>
      </c>
      <c r="AN174" s="249">
        <v>1</v>
      </c>
      <c r="AO174" s="243">
        <v>0</v>
      </c>
      <c r="AP174" s="243">
        <v>0</v>
      </c>
      <c r="AQ174" s="242" t="s">
        <v>415</v>
      </c>
      <c r="AR174" s="243">
        <v>0</v>
      </c>
      <c r="AS174" s="243">
        <v>0</v>
      </c>
      <c r="AT174" s="243">
        <v>0</v>
      </c>
      <c r="AU174" s="249">
        <v>1</v>
      </c>
      <c r="AV174" s="243">
        <v>0</v>
      </c>
      <c r="AW174" s="243">
        <v>0</v>
      </c>
      <c r="AX174" s="242" t="s">
        <v>415</v>
      </c>
      <c r="AY174" s="243">
        <v>0</v>
      </c>
      <c r="AZ174" s="243">
        <v>0</v>
      </c>
      <c r="BA174" s="243">
        <v>0</v>
      </c>
      <c r="BB174" s="249">
        <v>1</v>
      </c>
      <c r="BC174" s="243">
        <v>0</v>
      </c>
      <c r="BD174" s="243">
        <v>0</v>
      </c>
      <c r="BE174" s="242" t="s">
        <v>415</v>
      </c>
      <c r="BF174" s="243">
        <v>0</v>
      </c>
      <c r="BG174" s="243">
        <v>0</v>
      </c>
      <c r="BH174" s="243">
        <v>0</v>
      </c>
      <c r="BI174" s="249">
        <v>1</v>
      </c>
      <c r="BJ174" s="243">
        <v>0</v>
      </c>
      <c r="BK174" s="243">
        <v>0</v>
      </c>
      <c r="BL174" s="242" t="s">
        <v>415</v>
      </c>
      <c r="BM174" s="243">
        <v>0</v>
      </c>
      <c r="BN174" s="243">
        <v>0</v>
      </c>
      <c r="BO174" s="243">
        <v>0</v>
      </c>
      <c r="BP174" s="249">
        <v>1</v>
      </c>
      <c r="BQ174" s="243">
        <v>0</v>
      </c>
      <c r="BR174" s="243">
        <v>0</v>
      </c>
    </row>
    <row r="175" spans="1:70" x14ac:dyDescent="0.25">
      <c r="A175" s="242" t="s">
        <v>416</v>
      </c>
      <c r="B175" s="243">
        <v>0</v>
      </c>
      <c r="C175" s="243">
        <v>0</v>
      </c>
      <c r="D175" s="243">
        <v>0</v>
      </c>
      <c r="E175" s="249">
        <v>1</v>
      </c>
      <c r="F175" s="243">
        <v>0</v>
      </c>
      <c r="G175" s="243">
        <v>0</v>
      </c>
      <c r="H175" s="242" t="s">
        <v>416</v>
      </c>
      <c r="I175" s="243">
        <v>0</v>
      </c>
      <c r="J175" s="243">
        <v>0</v>
      </c>
      <c r="K175" s="243">
        <v>0</v>
      </c>
      <c r="L175" s="249">
        <v>1</v>
      </c>
      <c r="M175" s="243">
        <v>0</v>
      </c>
      <c r="N175" s="243">
        <v>0</v>
      </c>
      <c r="O175" s="242" t="s">
        <v>416</v>
      </c>
      <c r="P175" s="243">
        <v>0</v>
      </c>
      <c r="Q175" s="243">
        <v>0</v>
      </c>
      <c r="R175" s="243">
        <v>0</v>
      </c>
      <c r="S175" s="249">
        <v>1</v>
      </c>
      <c r="T175" s="243">
        <v>0</v>
      </c>
      <c r="U175" s="243">
        <v>0</v>
      </c>
      <c r="V175" s="242" t="s">
        <v>416</v>
      </c>
      <c r="W175" s="243">
        <v>0</v>
      </c>
      <c r="X175" s="243">
        <v>0</v>
      </c>
      <c r="Y175" s="243">
        <v>0</v>
      </c>
      <c r="Z175" s="249">
        <v>1</v>
      </c>
      <c r="AA175" s="243">
        <v>0</v>
      </c>
      <c r="AB175" s="243">
        <v>0</v>
      </c>
      <c r="AC175" s="242" t="s">
        <v>416</v>
      </c>
      <c r="AD175" s="243">
        <v>0</v>
      </c>
      <c r="AE175" s="243">
        <v>0</v>
      </c>
      <c r="AF175" s="243">
        <v>0</v>
      </c>
      <c r="AG175" s="249">
        <v>1</v>
      </c>
      <c r="AH175" s="243">
        <v>0</v>
      </c>
      <c r="AI175" s="243">
        <v>0</v>
      </c>
      <c r="AJ175" s="242" t="s">
        <v>416</v>
      </c>
      <c r="AK175" s="243">
        <v>0</v>
      </c>
      <c r="AL175" s="243">
        <v>0</v>
      </c>
      <c r="AM175" s="243">
        <v>0</v>
      </c>
      <c r="AN175" s="249">
        <v>1</v>
      </c>
      <c r="AO175" s="243">
        <v>0</v>
      </c>
      <c r="AP175" s="243">
        <v>0</v>
      </c>
      <c r="AQ175" s="242" t="s">
        <v>416</v>
      </c>
      <c r="AR175" s="243">
        <v>0</v>
      </c>
      <c r="AS175" s="243">
        <v>0</v>
      </c>
      <c r="AT175" s="243">
        <v>0</v>
      </c>
      <c r="AU175" s="249">
        <v>1</v>
      </c>
      <c r="AV175" s="243">
        <v>0</v>
      </c>
      <c r="AW175" s="243">
        <v>0</v>
      </c>
      <c r="AX175" s="242" t="s">
        <v>416</v>
      </c>
      <c r="AY175" s="243">
        <v>0</v>
      </c>
      <c r="AZ175" s="243">
        <v>0</v>
      </c>
      <c r="BA175" s="243">
        <v>0</v>
      </c>
      <c r="BB175" s="249">
        <v>1</v>
      </c>
      <c r="BC175" s="243">
        <v>0</v>
      </c>
      <c r="BD175" s="243">
        <v>0</v>
      </c>
      <c r="BE175" s="242" t="s">
        <v>416</v>
      </c>
      <c r="BF175" s="243">
        <v>0</v>
      </c>
      <c r="BG175" s="243">
        <v>0</v>
      </c>
      <c r="BH175" s="243">
        <v>0</v>
      </c>
      <c r="BI175" s="249">
        <v>1</v>
      </c>
      <c r="BJ175" s="243">
        <v>0</v>
      </c>
      <c r="BK175" s="243">
        <v>0</v>
      </c>
      <c r="BL175" s="242" t="s">
        <v>416</v>
      </c>
      <c r="BM175" s="243">
        <v>0</v>
      </c>
      <c r="BN175" s="243">
        <v>0</v>
      </c>
      <c r="BO175" s="243">
        <v>0</v>
      </c>
      <c r="BP175" s="249">
        <v>1</v>
      </c>
      <c r="BQ175" s="243">
        <v>0</v>
      </c>
      <c r="BR175" s="243">
        <v>0</v>
      </c>
    </row>
  </sheetData>
  <mergeCells count="2">
    <mergeCell ref="B2:F2"/>
    <mergeCell ref="B3:F3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986BA-57A9-43D4-AA40-612EC5EACE81}">
  <dimension ref="A1:L99"/>
  <sheetViews>
    <sheetView topLeftCell="A3" workbookViewId="0">
      <selection activeCell="B21" sqref="B21"/>
    </sheetView>
  </sheetViews>
  <sheetFormatPr defaultRowHeight="12.5" x14ac:dyDescent="0.25"/>
  <cols>
    <col min="1" max="1" width="33.54296875" style="32" bestFit="1" customWidth="1"/>
    <col min="2" max="2" width="6.26953125" style="32" bestFit="1" customWidth="1"/>
    <col min="3" max="3" width="13.26953125" style="32" bestFit="1" customWidth="1"/>
    <col min="4" max="4" width="17.453125" style="32" bestFit="1" customWidth="1"/>
    <col min="5" max="6" width="21.6328125" style="32" bestFit="1" customWidth="1"/>
    <col min="7" max="9" width="18.26953125" style="32" bestFit="1" customWidth="1"/>
    <col min="10" max="11" width="12.36328125" style="32" bestFit="1" customWidth="1"/>
    <col min="12" max="16384" width="8.7265625" style="32"/>
  </cols>
  <sheetData>
    <row r="1" spans="1:12" ht="35" customHeight="1" x14ac:dyDescent="0.35">
      <c r="A1" s="263" t="s">
        <v>915</v>
      </c>
      <c r="B1" s="264"/>
      <c r="C1" s="264"/>
      <c r="D1" s="265"/>
      <c r="E1" s="31"/>
      <c r="F1" s="31"/>
      <c r="G1" s="31"/>
      <c r="H1" s="31"/>
      <c r="I1" s="31"/>
      <c r="J1" s="31"/>
      <c r="K1" s="31"/>
    </row>
    <row r="2" spans="1:12" ht="88.5" thickBot="1" x14ac:dyDescent="0.45">
      <c r="A2" s="33" t="s">
        <v>126</v>
      </c>
      <c r="B2" s="34" t="s">
        <v>127</v>
      </c>
      <c r="C2" s="33" t="s">
        <v>128</v>
      </c>
      <c r="D2" s="35" t="s">
        <v>129</v>
      </c>
      <c r="E2" s="31"/>
      <c r="F2" s="31"/>
      <c r="G2" s="31"/>
      <c r="H2" s="31"/>
      <c r="I2" s="31"/>
      <c r="J2" s="31"/>
      <c r="K2" s="31"/>
    </row>
    <row r="3" spans="1:12" ht="36.5" thickBot="1" x14ac:dyDescent="0.45">
      <c r="A3" s="36" t="s">
        <v>130</v>
      </c>
      <c r="B3" s="36" t="s">
        <v>131</v>
      </c>
      <c r="C3" s="36" t="s">
        <v>132</v>
      </c>
      <c r="D3" s="36" t="s">
        <v>133</v>
      </c>
      <c r="E3" s="37" t="s">
        <v>134</v>
      </c>
      <c r="F3" s="37" t="s">
        <v>135</v>
      </c>
      <c r="G3" s="37" t="s">
        <v>136</v>
      </c>
      <c r="H3" s="37" t="s">
        <v>137</v>
      </c>
      <c r="I3" s="37" t="s">
        <v>138</v>
      </c>
      <c r="J3" s="37" t="s">
        <v>139</v>
      </c>
      <c r="K3" s="38" t="s">
        <v>140</v>
      </c>
      <c r="L3" s="39"/>
    </row>
    <row r="4" spans="1:12" ht="72" x14ac:dyDescent="0.4">
      <c r="A4" s="41" t="s">
        <v>845</v>
      </c>
      <c r="B4" s="40" t="s">
        <v>167</v>
      </c>
      <c r="C4" s="40" t="s">
        <v>168</v>
      </c>
      <c r="D4" s="42" t="s">
        <v>169</v>
      </c>
      <c r="E4" s="43"/>
      <c r="F4" s="43"/>
      <c r="G4" s="43"/>
      <c r="H4" s="43"/>
      <c r="I4" s="43"/>
      <c r="J4" s="43"/>
      <c r="K4" s="43"/>
    </row>
    <row r="5" spans="1:12" ht="18.5" thickBot="1" x14ac:dyDescent="0.45">
      <c r="A5" s="56">
        <v>1000</v>
      </c>
      <c r="B5" s="45">
        <v>6.1020940879058845</v>
      </c>
      <c r="C5" s="61">
        <v>12.204188346862793</v>
      </c>
      <c r="D5" s="72">
        <v>13.122553519964217</v>
      </c>
      <c r="E5" s="43"/>
      <c r="F5" s="43"/>
      <c r="G5" s="43"/>
      <c r="H5" s="43"/>
      <c r="I5" s="43"/>
      <c r="J5" s="43"/>
      <c r="K5" s="43"/>
    </row>
    <row r="6" spans="1:12" ht="72" x14ac:dyDescent="0.4">
      <c r="A6" s="49"/>
      <c r="B6" s="41" t="s">
        <v>149</v>
      </c>
      <c r="C6" s="42" t="s">
        <v>148</v>
      </c>
      <c r="D6" s="43"/>
      <c r="E6" s="43"/>
      <c r="F6" s="43"/>
      <c r="G6" s="43"/>
      <c r="H6" s="43"/>
      <c r="I6" s="43"/>
      <c r="J6" s="43"/>
      <c r="K6" s="43"/>
    </row>
    <row r="7" spans="1:12" ht="18.5" thickBot="1" x14ac:dyDescent="0.45">
      <c r="A7" s="49"/>
      <c r="B7" s="56">
        <v>1703.7547691345214</v>
      </c>
      <c r="C7" s="57">
        <v>1703.7573649846888</v>
      </c>
      <c r="D7" s="43"/>
      <c r="E7" s="43"/>
      <c r="F7" s="43"/>
      <c r="G7" s="43"/>
      <c r="H7" s="43"/>
      <c r="I7" s="43"/>
      <c r="J7" s="43"/>
      <c r="K7" s="43"/>
    </row>
    <row r="8" spans="1:12" ht="72" x14ac:dyDescent="0.4">
      <c r="A8" s="49"/>
      <c r="B8" s="41" t="s">
        <v>158</v>
      </c>
      <c r="C8" s="41" t="s">
        <v>159</v>
      </c>
      <c r="D8" s="42" t="s">
        <v>160</v>
      </c>
      <c r="E8" s="43"/>
      <c r="F8" s="43"/>
      <c r="G8" s="43"/>
      <c r="H8" s="43"/>
      <c r="I8" s="43"/>
      <c r="J8" s="43"/>
      <c r="K8" s="43"/>
    </row>
    <row r="9" spans="1:12" ht="18.5" thickBot="1" x14ac:dyDescent="0.45">
      <c r="A9" s="49"/>
      <c r="B9" s="46">
        <v>2.3950752033996583</v>
      </c>
      <c r="C9" s="46">
        <v>5.1929125552546509</v>
      </c>
      <c r="D9" s="58">
        <v>18.108443132302245</v>
      </c>
      <c r="E9" s="43"/>
      <c r="F9" s="43"/>
      <c r="G9" s="43"/>
      <c r="H9" s="43"/>
      <c r="I9" s="43"/>
      <c r="J9" s="43"/>
      <c r="K9" s="43"/>
    </row>
    <row r="10" spans="1:12" ht="18" x14ac:dyDescent="0.4">
      <c r="A10" s="49"/>
      <c r="B10" s="49"/>
      <c r="C10" s="40" t="s">
        <v>161</v>
      </c>
      <c r="D10" s="41" t="s">
        <v>162</v>
      </c>
      <c r="E10" s="41" t="s">
        <v>149</v>
      </c>
      <c r="F10" s="42" t="s">
        <v>148</v>
      </c>
      <c r="G10" s="43"/>
      <c r="H10" s="43"/>
      <c r="I10" s="43"/>
      <c r="J10" s="43"/>
      <c r="K10" s="43"/>
    </row>
    <row r="11" spans="1:12" ht="18.5" thickBot="1" x14ac:dyDescent="0.45">
      <c r="A11" s="49"/>
      <c r="B11" s="49"/>
      <c r="C11" s="45">
        <v>4.4510679045039874</v>
      </c>
      <c r="D11" s="46">
        <v>3.6134659624671941</v>
      </c>
      <c r="E11" s="46">
        <v>2.2442530837033536</v>
      </c>
      <c r="F11" s="53">
        <v>2.244256588980563</v>
      </c>
      <c r="G11" s="43"/>
      <c r="H11" s="43"/>
      <c r="I11" s="43"/>
      <c r="J11" s="43"/>
      <c r="K11" s="43"/>
    </row>
    <row r="12" spans="1:12" ht="18" x14ac:dyDescent="0.4">
      <c r="A12" s="49"/>
      <c r="B12" s="49"/>
      <c r="C12" s="49"/>
      <c r="D12" s="49"/>
      <c r="E12" s="40" t="s">
        <v>163</v>
      </c>
      <c r="F12" s="42" t="s">
        <v>164</v>
      </c>
      <c r="G12" s="43"/>
      <c r="H12" s="43"/>
      <c r="I12" s="43"/>
      <c r="J12" s="43"/>
      <c r="K12" s="43"/>
    </row>
    <row r="13" spans="1:12" ht="18.5" thickBot="1" x14ac:dyDescent="0.45">
      <c r="A13" s="49"/>
      <c r="B13" s="49"/>
      <c r="C13" s="49"/>
      <c r="D13" s="49"/>
      <c r="E13" s="45">
        <v>1.5582306031073698</v>
      </c>
      <c r="F13" s="53">
        <v>1.6049775576591492</v>
      </c>
      <c r="G13" s="43"/>
      <c r="H13" s="43"/>
      <c r="I13" s="43"/>
      <c r="J13" s="43"/>
      <c r="K13" s="43"/>
    </row>
    <row r="14" spans="1:12" ht="18" x14ac:dyDescent="0.4">
      <c r="A14" s="49"/>
      <c r="B14" s="49"/>
      <c r="C14" s="49"/>
      <c r="D14" s="49"/>
      <c r="E14" s="40" t="s">
        <v>150</v>
      </c>
      <c r="F14" s="42" t="s">
        <v>151</v>
      </c>
      <c r="G14" s="43"/>
      <c r="H14" s="43"/>
      <c r="I14" s="43"/>
      <c r="J14" s="43"/>
      <c r="K14" s="43"/>
    </row>
    <row r="15" spans="1:12" ht="18.5" thickBot="1" x14ac:dyDescent="0.45">
      <c r="A15" s="49"/>
      <c r="B15" s="49"/>
      <c r="C15" s="49"/>
      <c r="D15" s="49"/>
      <c r="E15" s="51">
        <v>0.13605873832279425</v>
      </c>
      <c r="F15" s="52">
        <v>0.13605873286724091</v>
      </c>
      <c r="G15" s="43"/>
      <c r="H15" s="43"/>
      <c r="I15" s="43"/>
      <c r="J15" s="43"/>
      <c r="K15" s="43"/>
    </row>
    <row r="16" spans="1:12" ht="18" x14ac:dyDescent="0.4">
      <c r="A16" s="49"/>
      <c r="B16" s="49"/>
      <c r="C16" s="49"/>
      <c r="D16" s="40" t="s">
        <v>150</v>
      </c>
      <c r="E16" s="42" t="s">
        <v>151</v>
      </c>
      <c r="F16" s="43"/>
      <c r="G16" s="43"/>
      <c r="H16" s="43"/>
      <c r="I16" s="43"/>
      <c r="J16" s="43"/>
      <c r="K16" s="43"/>
    </row>
    <row r="17" spans="1:11" ht="18.5" thickBot="1" x14ac:dyDescent="0.45">
      <c r="A17" s="49"/>
      <c r="B17" s="49"/>
      <c r="C17" s="49"/>
      <c r="D17" s="51">
        <v>0.90377153779792785</v>
      </c>
      <c r="E17" s="52">
        <v>0.90377151966094971</v>
      </c>
      <c r="F17" s="43"/>
      <c r="G17" s="43"/>
      <c r="H17" s="43"/>
      <c r="I17" s="43"/>
      <c r="J17" s="43"/>
      <c r="K17" s="43"/>
    </row>
    <row r="18" spans="1:11" ht="18" x14ac:dyDescent="0.4">
      <c r="A18" s="49"/>
      <c r="B18" s="49"/>
      <c r="C18" s="40" t="s">
        <v>150</v>
      </c>
      <c r="D18" s="42" t="s">
        <v>151</v>
      </c>
      <c r="E18" s="43"/>
      <c r="F18" s="43"/>
      <c r="G18" s="43"/>
      <c r="H18" s="43"/>
      <c r="I18" s="43"/>
      <c r="J18" s="43"/>
      <c r="K18" s="43"/>
    </row>
    <row r="19" spans="1:11" ht="18.5" thickBot="1" x14ac:dyDescent="0.45">
      <c r="A19" s="49"/>
      <c r="B19" s="49"/>
      <c r="C19" s="45">
        <v>1.4052644524025715</v>
      </c>
      <c r="D19" s="59">
        <v>1.4052644968032837</v>
      </c>
      <c r="E19" s="43"/>
      <c r="F19" s="43"/>
      <c r="G19" s="43"/>
      <c r="H19" s="43"/>
      <c r="I19" s="43"/>
      <c r="J19" s="43"/>
      <c r="K19" s="43"/>
    </row>
    <row r="20" spans="1:11" ht="36" x14ac:dyDescent="0.4">
      <c r="A20" s="49"/>
      <c r="B20" s="113" t="s">
        <v>847</v>
      </c>
      <c r="C20" s="42" t="s">
        <v>145</v>
      </c>
      <c r="D20" s="43"/>
      <c r="E20" s="43"/>
      <c r="F20" s="43"/>
      <c r="G20" s="43"/>
      <c r="H20" s="43"/>
      <c r="I20" s="43"/>
      <c r="J20" s="43"/>
      <c r="K20" s="43"/>
    </row>
    <row r="21" spans="1:11" ht="18.5" thickBot="1" x14ac:dyDescent="0.45">
      <c r="A21" s="49"/>
      <c r="B21" s="44">
        <v>6691.9079116821285</v>
      </c>
      <c r="C21" s="57">
        <v>9108.6901860595717</v>
      </c>
      <c r="D21" s="43"/>
      <c r="E21" s="43"/>
      <c r="F21" s="43"/>
      <c r="G21" s="43"/>
      <c r="H21" s="43"/>
      <c r="I21" s="43"/>
      <c r="J21" s="43"/>
      <c r="K21" s="43"/>
    </row>
    <row r="22" spans="1:11" ht="36" x14ac:dyDescent="0.4">
      <c r="A22" s="49"/>
      <c r="B22" s="49"/>
      <c r="C22" s="119" t="s">
        <v>817</v>
      </c>
      <c r="D22" s="113" t="s">
        <v>188</v>
      </c>
      <c r="E22" s="40" t="s">
        <v>189</v>
      </c>
      <c r="F22" s="40" t="s">
        <v>190</v>
      </c>
      <c r="G22" s="42" t="s">
        <v>191</v>
      </c>
      <c r="H22" s="43"/>
      <c r="I22" s="43"/>
      <c r="J22" s="43"/>
      <c r="K22" s="43"/>
    </row>
    <row r="23" spans="1:11" ht="18.5" thickBot="1" x14ac:dyDescent="0.45">
      <c r="A23" s="49"/>
      <c r="B23" s="49"/>
      <c r="C23" s="61">
        <v>16.498563875561526</v>
      </c>
      <c r="D23" s="61">
        <v>13.691745605707169</v>
      </c>
      <c r="E23" s="61">
        <v>27.493436234550476</v>
      </c>
      <c r="F23" s="61">
        <v>80.618179964694974</v>
      </c>
      <c r="G23" s="72">
        <v>80.618179321289063</v>
      </c>
      <c r="H23" s="43"/>
      <c r="I23" s="43"/>
      <c r="J23" s="43"/>
      <c r="K23" s="43"/>
    </row>
    <row r="24" spans="1:11" ht="18" x14ac:dyDescent="0.4">
      <c r="A24" s="49"/>
      <c r="B24" s="49"/>
      <c r="C24" s="113" t="s">
        <v>192</v>
      </c>
      <c r="D24" s="41" t="s">
        <v>157</v>
      </c>
      <c r="E24" s="41" t="s">
        <v>144</v>
      </c>
      <c r="F24" s="42" t="s">
        <v>145</v>
      </c>
      <c r="G24" s="43"/>
      <c r="H24" s="43"/>
      <c r="I24" s="43"/>
      <c r="J24" s="43"/>
      <c r="K24" s="43"/>
    </row>
    <row r="25" spans="1:11" ht="18.5" thickBot="1" x14ac:dyDescent="0.45">
      <c r="A25" s="49"/>
      <c r="B25" s="49"/>
      <c r="C25" s="61">
        <v>20.358121650097655</v>
      </c>
      <c r="D25" s="62">
        <v>13.232779216766357</v>
      </c>
      <c r="E25" s="46">
        <v>2.7267684335906059</v>
      </c>
      <c r="F25" s="50">
        <v>0.88234111105052671</v>
      </c>
      <c r="G25" s="43"/>
      <c r="H25" s="43"/>
      <c r="I25" s="43"/>
      <c r="J25" s="43"/>
      <c r="K25" s="43"/>
    </row>
    <row r="26" spans="1:11" ht="36" x14ac:dyDescent="0.4">
      <c r="A26" s="49"/>
      <c r="B26" s="49"/>
      <c r="C26" s="49"/>
      <c r="D26" s="49"/>
      <c r="E26" s="49"/>
      <c r="F26" s="42" t="s">
        <v>146</v>
      </c>
      <c r="G26" s="43"/>
      <c r="H26" s="43"/>
      <c r="I26" s="43"/>
      <c r="J26" s="43"/>
      <c r="K26" s="43"/>
    </row>
    <row r="27" spans="1:11" ht="18.5" thickBot="1" x14ac:dyDescent="0.45">
      <c r="A27" s="49"/>
      <c r="B27" s="49"/>
      <c r="C27" s="49"/>
      <c r="D27" s="49"/>
      <c r="E27" s="49"/>
      <c r="F27" s="53">
        <v>2.781303817107375</v>
      </c>
      <c r="G27" s="43"/>
      <c r="H27" s="43"/>
      <c r="I27" s="43"/>
      <c r="J27" s="43"/>
      <c r="K27" s="43"/>
    </row>
    <row r="28" spans="1:11" ht="18" x14ac:dyDescent="0.4">
      <c r="A28" s="49"/>
      <c r="B28" s="49"/>
      <c r="C28" s="49"/>
      <c r="D28" s="49"/>
      <c r="E28" s="41" t="s">
        <v>147</v>
      </c>
      <c r="F28" s="42" t="s">
        <v>148</v>
      </c>
      <c r="G28" s="43"/>
      <c r="H28" s="43"/>
      <c r="I28" s="43"/>
      <c r="J28" s="43"/>
      <c r="K28" s="43"/>
    </row>
    <row r="29" spans="1:11" ht="18.5" thickBot="1" x14ac:dyDescent="0.45">
      <c r="A29" s="49"/>
      <c r="B29" s="49"/>
      <c r="C29" s="49"/>
      <c r="D29" s="49"/>
      <c r="E29" s="46">
        <v>5.0893393692178961</v>
      </c>
      <c r="F29" s="53">
        <v>5.0893470355010368</v>
      </c>
      <c r="G29" s="43"/>
      <c r="H29" s="43"/>
      <c r="I29" s="43"/>
      <c r="J29" s="43"/>
      <c r="K29" s="43"/>
    </row>
    <row r="30" spans="1:11" ht="18" x14ac:dyDescent="0.4">
      <c r="A30" s="49"/>
      <c r="B30" s="49"/>
      <c r="C30" s="49"/>
      <c r="D30" s="49"/>
      <c r="E30" s="41" t="s">
        <v>149</v>
      </c>
      <c r="F30" s="42" t="s">
        <v>148</v>
      </c>
      <c r="G30" s="43"/>
      <c r="H30" s="43"/>
      <c r="I30" s="43"/>
      <c r="J30" s="43"/>
      <c r="K30" s="43"/>
    </row>
    <row r="31" spans="1:11" ht="18.5" thickBot="1" x14ac:dyDescent="0.45">
      <c r="A31" s="49"/>
      <c r="B31" s="49"/>
      <c r="C31" s="49"/>
      <c r="D31" s="49"/>
      <c r="E31" s="46">
        <v>2.2592294097244121</v>
      </c>
      <c r="F31" s="53">
        <v>2.2592328749185144</v>
      </c>
      <c r="G31" s="43"/>
      <c r="H31" s="43"/>
      <c r="I31" s="43"/>
      <c r="J31" s="43"/>
      <c r="K31" s="43"/>
    </row>
    <row r="32" spans="1:11" ht="18" x14ac:dyDescent="0.4">
      <c r="A32" s="49"/>
      <c r="B32" s="49"/>
      <c r="C32" s="49"/>
      <c r="D32" s="49"/>
      <c r="E32" s="40" t="s">
        <v>150</v>
      </c>
      <c r="F32" s="42" t="s">
        <v>151</v>
      </c>
      <c r="G32" s="43"/>
      <c r="H32" s="43"/>
      <c r="I32" s="43"/>
      <c r="J32" s="43"/>
      <c r="K32" s="43"/>
    </row>
    <row r="33" spans="1:11" ht="18.5" thickBot="1" x14ac:dyDescent="0.45">
      <c r="A33" s="49"/>
      <c r="B33" s="49"/>
      <c r="C33" s="49"/>
      <c r="D33" s="49"/>
      <c r="E33" s="45">
        <v>3.5285276533599017</v>
      </c>
      <c r="F33" s="53">
        <v>3.5285277366638184</v>
      </c>
      <c r="G33" s="43"/>
      <c r="H33" s="43"/>
      <c r="I33" s="43"/>
      <c r="J33" s="43"/>
      <c r="K33" s="43"/>
    </row>
    <row r="34" spans="1:11" ht="36" x14ac:dyDescent="0.4">
      <c r="A34" s="49"/>
      <c r="B34" s="49"/>
      <c r="C34" s="49"/>
      <c r="D34" s="112" t="s">
        <v>155</v>
      </c>
      <c r="E34" s="40" t="s">
        <v>156</v>
      </c>
      <c r="F34" s="41" t="s">
        <v>157</v>
      </c>
      <c r="G34" s="41" t="s">
        <v>144</v>
      </c>
      <c r="H34" s="42" t="s">
        <v>145</v>
      </c>
      <c r="I34" s="43"/>
      <c r="J34" s="43"/>
      <c r="K34" s="43"/>
    </row>
    <row r="35" spans="1:11" ht="18.5" thickBot="1" x14ac:dyDescent="0.45">
      <c r="A35" s="49"/>
      <c r="B35" s="49"/>
      <c r="C35" s="49"/>
      <c r="D35" s="46">
        <v>2.0154540653228761</v>
      </c>
      <c r="E35" s="45">
        <v>4.5598438015387623</v>
      </c>
      <c r="F35" s="46">
        <v>1.170967943572998</v>
      </c>
      <c r="G35" s="47">
        <v>0.24129158997517128</v>
      </c>
      <c r="H35" s="48">
        <v>7.8078312684137674E-2</v>
      </c>
      <c r="I35" s="43"/>
      <c r="J35" s="43"/>
      <c r="K35" s="43"/>
    </row>
    <row r="36" spans="1:11" ht="36" x14ac:dyDescent="0.4">
      <c r="A36" s="49"/>
      <c r="B36" s="49"/>
      <c r="C36" s="49"/>
      <c r="D36" s="49"/>
      <c r="E36" s="49"/>
      <c r="F36" s="49"/>
      <c r="G36" s="49"/>
      <c r="H36" s="42" t="s">
        <v>146</v>
      </c>
      <c r="I36" s="43"/>
      <c r="J36" s="43"/>
      <c r="K36" s="43"/>
    </row>
    <row r="37" spans="1:11" ht="18.5" thickBot="1" x14ac:dyDescent="0.45">
      <c r="A37" s="49"/>
      <c r="B37" s="49"/>
      <c r="C37" s="49"/>
      <c r="D37" s="49"/>
      <c r="E37" s="49"/>
      <c r="F37" s="49"/>
      <c r="G37" s="49"/>
      <c r="H37" s="50">
        <v>0.24611741012854124</v>
      </c>
      <c r="I37" s="43"/>
      <c r="J37" s="43"/>
      <c r="K37" s="43"/>
    </row>
    <row r="38" spans="1:11" ht="18" x14ac:dyDescent="0.4">
      <c r="A38" s="49"/>
      <c r="B38" s="49"/>
      <c r="C38" s="49"/>
      <c r="D38" s="49"/>
      <c r="E38" s="49"/>
      <c r="F38" s="49"/>
      <c r="G38" s="41" t="s">
        <v>147</v>
      </c>
      <c r="H38" s="42" t="s">
        <v>148</v>
      </c>
      <c r="I38" s="43"/>
      <c r="J38" s="43"/>
      <c r="K38" s="43"/>
    </row>
    <row r="39" spans="1:11" ht="18.5" thickBot="1" x14ac:dyDescent="0.45">
      <c r="A39" s="49"/>
      <c r="B39" s="49"/>
      <c r="C39" s="49"/>
      <c r="D39" s="49"/>
      <c r="E39" s="49"/>
      <c r="F39" s="49"/>
      <c r="G39" s="47">
        <v>0.45035536321827407</v>
      </c>
      <c r="H39" s="50">
        <v>0.45035603935347784</v>
      </c>
      <c r="I39" s="43"/>
      <c r="J39" s="43"/>
      <c r="K39" s="43"/>
    </row>
    <row r="40" spans="1:11" ht="18" x14ac:dyDescent="0.4">
      <c r="A40" s="49"/>
      <c r="B40" s="49"/>
      <c r="C40" s="49"/>
      <c r="D40" s="49"/>
      <c r="E40" s="49"/>
      <c r="F40" s="49"/>
      <c r="G40" s="41" t="s">
        <v>149</v>
      </c>
      <c r="H40" s="42" t="s">
        <v>148</v>
      </c>
      <c r="I40" s="43"/>
      <c r="J40" s="43"/>
      <c r="K40" s="43"/>
    </row>
    <row r="41" spans="1:11" ht="18.5" thickBot="1" x14ac:dyDescent="0.45">
      <c r="A41" s="49"/>
      <c r="B41" s="49"/>
      <c r="C41" s="49"/>
      <c r="D41" s="49"/>
      <c r="E41" s="49"/>
      <c r="F41" s="49"/>
      <c r="G41" s="47">
        <v>0.1999190872520262</v>
      </c>
      <c r="H41" s="50">
        <v>0.19991939525753827</v>
      </c>
      <c r="I41" s="43"/>
      <c r="J41" s="43"/>
      <c r="K41" s="43"/>
    </row>
    <row r="42" spans="1:11" ht="18" x14ac:dyDescent="0.4">
      <c r="A42" s="49"/>
      <c r="B42" s="49"/>
      <c r="C42" s="49"/>
      <c r="D42" s="49"/>
      <c r="E42" s="49"/>
      <c r="F42" s="49"/>
      <c r="G42" s="40" t="s">
        <v>150</v>
      </c>
      <c r="H42" s="42" t="s">
        <v>151</v>
      </c>
      <c r="I42" s="43"/>
      <c r="J42" s="43"/>
      <c r="K42" s="43"/>
    </row>
    <row r="43" spans="1:11" ht="18.5" thickBot="1" x14ac:dyDescent="0.45">
      <c r="A43" s="49"/>
      <c r="B43" s="49"/>
      <c r="C43" s="49"/>
      <c r="D43" s="49"/>
      <c r="E43" s="49"/>
      <c r="F43" s="49"/>
      <c r="G43" s="51">
        <v>0.31223921960598716</v>
      </c>
      <c r="H43" s="50">
        <v>0.31223922967910767</v>
      </c>
      <c r="I43" s="43"/>
      <c r="J43" s="43"/>
      <c r="K43" s="43"/>
    </row>
    <row r="44" spans="1:11" ht="36" x14ac:dyDescent="0.4">
      <c r="A44" s="49"/>
      <c r="B44" s="49"/>
      <c r="C44" s="49"/>
      <c r="D44" s="49"/>
      <c r="E44" s="49"/>
      <c r="F44" s="41" t="s">
        <v>158</v>
      </c>
      <c r="G44" s="41" t="s">
        <v>159</v>
      </c>
      <c r="H44" s="42" t="s">
        <v>160</v>
      </c>
      <c r="I44" s="43"/>
      <c r="J44" s="43"/>
      <c r="K44" s="43"/>
    </row>
    <row r="45" spans="1:11" ht="18.5" thickBot="1" x14ac:dyDescent="0.45">
      <c r="A45" s="49"/>
      <c r="B45" s="49"/>
      <c r="C45" s="49"/>
      <c r="D45" s="49"/>
      <c r="E45" s="49"/>
      <c r="F45" s="46">
        <v>3.3683567753791812</v>
      </c>
      <c r="G45" s="46">
        <v>7.3031447769789111</v>
      </c>
      <c r="H45" s="58">
        <v>25.467130956483711</v>
      </c>
      <c r="I45" s="43"/>
      <c r="J45" s="43"/>
      <c r="K45" s="43"/>
    </row>
    <row r="46" spans="1:11" ht="36" x14ac:dyDescent="0.4">
      <c r="A46" s="49"/>
      <c r="B46" s="49"/>
      <c r="C46" s="49"/>
      <c r="D46" s="49"/>
      <c r="E46" s="49"/>
      <c r="F46" s="49"/>
      <c r="G46" s="40" t="s">
        <v>161</v>
      </c>
      <c r="H46" s="41" t="s">
        <v>162</v>
      </c>
      <c r="I46" s="41" t="s">
        <v>149</v>
      </c>
      <c r="J46" s="42" t="s">
        <v>148</v>
      </c>
      <c r="K46" s="43"/>
    </row>
    <row r="47" spans="1:11" ht="18.5" thickBot="1" x14ac:dyDescent="0.45">
      <c r="A47" s="49"/>
      <c r="B47" s="49"/>
      <c r="C47" s="49"/>
      <c r="D47" s="49"/>
      <c r="E47" s="49"/>
      <c r="F47" s="49"/>
      <c r="G47" s="45">
        <v>6.2598383802676381</v>
      </c>
      <c r="H47" s="46">
        <v>5.0818621568965918</v>
      </c>
      <c r="I47" s="46">
        <v>3.1562450916716629</v>
      </c>
      <c r="J47" s="53">
        <v>3.1562498176291425</v>
      </c>
      <c r="K47" s="43"/>
    </row>
    <row r="48" spans="1:11" ht="36" x14ac:dyDescent="0.4">
      <c r="A48" s="49"/>
      <c r="B48" s="49"/>
      <c r="C48" s="49"/>
      <c r="D48" s="49"/>
      <c r="E48" s="49"/>
      <c r="F48" s="49"/>
      <c r="G48" s="49"/>
      <c r="H48" s="49"/>
      <c r="I48" s="40" t="s">
        <v>163</v>
      </c>
      <c r="J48" s="42" t="s">
        <v>164</v>
      </c>
      <c r="K48" s="43"/>
    </row>
    <row r="49" spans="1:11" ht="18.5" thickBot="1" x14ac:dyDescent="0.45">
      <c r="A49" s="49"/>
      <c r="B49" s="49"/>
      <c r="C49" s="49"/>
      <c r="D49" s="49"/>
      <c r="E49" s="49"/>
      <c r="F49" s="49"/>
      <c r="G49" s="49"/>
      <c r="H49" s="49"/>
      <c r="I49" s="45">
        <v>2.1914452199992147</v>
      </c>
      <c r="J49" s="53">
        <v>2.2571884655952452</v>
      </c>
      <c r="K49" s="43"/>
    </row>
    <row r="50" spans="1:11" ht="36" x14ac:dyDescent="0.4">
      <c r="A50" s="49"/>
      <c r="B50" s="49"/>
      <c r="C50" s="49"/>
      <c r="D50" s="49"/>
      <c r="E50" s="49"/>
      <c r="F50" s="49"/>
      <c r="G50" s="49"/>
      <c r="H50" s="49"/>
      <c r="I50" s="40" t="s">
        <v>150</v>
      </c>
      <c r="J50" s="42" t="s">
        <v>151</v>
      </c>
      <c r="K50" s="43"/>
    </row>
    <row r="51" spans="1:11" ht="18.5" thickBot="1" x14ac:dyDescent="0.45">
      <c r="A51" s="49"/>
      <c r="B51" s="49"/>
      <c r="C51" s="49"/>
      <c r="D51" s="49"/>
      <c r="E51" s="49"/>
      <c r="F51" s="49"/>
      <c r="G51" s="49"/>
      <c r="H51" s="49"/>
      <c r="I51" s="51">
        <v>0.19134861755507848</v>
      </c>
      <c r="J51" s="52">
        <v>0.1913486123085022</v>
      </c>
      <c r="K51" s="43"/>
    </row>
    <row r="52" spans="1:11" ht="18" x14ac:dyDescent="0.4">
      <c r="A52" s="49"/>
      <c r="B52" s="49"/>
      <c r="C52" s="49"/>
      <c r="D52" s="49"/>
      <c r="E52" s="49"/>
      <c r="F52" s="49"/>
      <c r="G52" s="49"/>
      <c r="H52" s="40" t="s">
        <v>150</v>
      </c>
      <c r="I52" s="42" t="s">
        <v>151</v>
      </c>
      <c r="J52" s="43"/>
      <c r="K52" s="43"/>
    </row>
    <row r="53" spans="1:11" ht="18.5" thickBot="1" x14ac:dyDescent="0.45">
      <c r="A53" s="49"/>
      <c r="B53" s="49"/>
      <c r="C53" s="49"/>
      <c r="D53" s="49"/>
      <c r="E53" s="49"/>
      <c r="F53" s="49"/>
      <c r="G53" s="49"/>
      <c r="H53" s="45">
        <v>1.2710351845350265</v>
      </c>
      <c r="I53" s="59">
        <v>1.2710351943969727</v>
      </c>
      <c r="J53" s="43"/>
      <c r="K53" s="43"/>
    </row>
    <row r="54" spans="1:11" ht="18" x14ac:dyDescent="0.4">
      <c r="A54" s="49"/>
      <c r="B54" s="49"/>
      <c r="C54" s="49"/>
      <c r="D54" s="49"/>
      <c r="E54" s="49"/>
      <c r="F54" s="49"/>
      <c r="G54" s="40" t="s">
        <v>150</v>
      </c>
      <c r="H54" s="42" t="s">
        <v>151</v>
      </c>
      <c r="I54" s="43"/>
      <c r="J54" s="43"/>
      <c r="K54" s="43"/>
    </row>
    <row r="55" spans="1:11" ht="18.5" thickBot="1" x14ac:dyDescent="0.45">
      <c r="A55" s="49"/>
      <c r="B55" s="49"/>
      <c r="C55" s="49"/>
      <c r="D55" s="49"/>
      <c r="E55" s="49"/>
      <c r="F55" s="49"/>
      <c r="G55" s="45">
        <v>1.9763186143878171</v>
      </c>
      <c r="H55" s="59">
        <v>1.9763185977935791</v>
      </c>
      <c r="I55" s="43"/>
      <c r="J55" s="43"/>
      <c r="K55" s="43"/>
    </row>
    <row r="56" spans="1:11" ht="18" x14ac:dyDescent="0.4">
      <c r="A56" s="49"/>
      <c r="B56" s="49"/>
      <c r="C56" s="49"/>
      <c r="D56" s="40" t="s">
        <v>166</v>
      </c>
      <c r="E56" s="41" t="s">
        <v>157</v>
      </c>
      <c r="F56" s="41" t="s">
        <v>144</v>
      </c>
      <c r="G56" s="42" t="s">
        <v>145</v>
      </c>
      <c r="H56" s="43"/>
      <c r="I56" s="43"/>
      <c r="J56" s="43"/>
      <c r="K56" s="43"/>
    </row>
    <row r="57" spans="1:11" ht="18.5" thickBot="1" x14ac:dyDescent="0.45">
      <c r="A57" s="49"/>
      <c r="B57" s="49"/>
      <c r="C57" s="49"/>
      <c r="D57" s="61">
        <v>16.245781253814698</v>
      </c>
      <c r="E57" s="46">
        <v>9.1983611709594726</v>
      </c>
      <c r="F57" s="46">
        <v>1.8954295650499438</v>
      </c>
      <c r="G57" s="50">
        <v>0.61333240169190795</v>
      </c>
      <c r="H57" s="43"/>
      <c r="I57" s="43"/>
      <c r="J57" s="43"/>
      <c r="K57" s="43"/>
    </row>
    <row r="58" spans="1:11" ht="36" x14ac:dyDescent="0.4">
      <c r="A58" s="49"/>
      <c r="B58" s="49"/>
      <c r="C58" s="49"/>
      <c r="D58" s="49"/>
      <c r="E58" s="49"/>
      <c r="F58" s="49"/>
      <c r="G58" s="42" t="s">
        <v>146</v>
      </c>
      <c r="H58" s="43"/>
      <c r="I58" s="43"/>
      <c r="J58" s="43"/>
      <c r="K58" s="43"/>
    </row>
    <row r="59" spans="1:11" ht="18.5" thickBot="1" x14ac:dyDescent="0.45">
      <c r="A59" s="49"/>
      <c r="B59" s="49"/>
      <c r="C59" s="49"/>
      <c r="D59" s="49"/>
      <c r="E59" s="49"/>
      <c r="F59" s="49"/>
      <c r="G59" s="53">
        <v>1.9333381711641136</v>
      </c>
      <c r="H59" s="43"/>
      <c r="I59" s="43"/>
      <c r="J59" s="43"/>
      <c r="K59" s="43"/>
    </row>
    <row r="60" spans="1:11" ht="18" x14ac:dyDescent="0.4">
      <c r="A60" s="49"/>
      <c r="B60" s="49"/>
      <c r="C60" s="49"/>
      <c r="D60" s="49"/>
      <c r="E60" s="49"/>
      <c r="F60" s="41" t="s">
        <v>147</v>
      </c>
      <c r="G60" s="42" t="s">
        <v>148</v>
      </c>
      <c r="H60" s="43"/>
      <c r="I60" s="43"/>
      <c r="J60" s="43"/>
      <c r="K60" s="43"/>
    </row>
    <row r="61" spans="1:11" ht="18.5" thickBot="1" x14ac:dyDescent="0.45">
      <c r="A61" s="49"/>
      <c r="B61" s="49"/>
      <c r="C61" s="49"/>
      <c r="D61" s="49"/>
      <c r="E61" s="49"/>
      <c r="F61" s="46">
        <v>3.5376983935103543</v>
      </c>
      <c r="G61" s="53">
        <v>3.537703914791904</v>
      </c>
      <c r="H61" s="43"/>
      <c r="I61" s="43"/>
      <c r="J61" s="43"/>
      <c r="K61" s="43"/>
    </row>
    <row r="62" spans="1:11" ht="18" x14ac:dyDescent="0.4">
      <c r="A62" s="49"/>
      <c r="B62" s="49"/>
      <c r="C62" s="49"/>
      <c r="D62" s="49"/>
      <c r="E62" s="49"/>
      <c r="F62" s="41" t="s">
        <v>149</v>
      </c>
      <c r="G62" s="42" t="s">
        <v>148</v>
      </c>
      <c r="H62" s="43"/>
      <c r="I62" s="43"/>
      <c r="J62" s="43"/>
      <c r="K62" s="43"/>
    </row>
    <row r="63" spans="1:11" ht="18.5" thickBot="1" x14ac:dyDescent="0.45">
      <c r="A63" s="49"/>
      <c r="B63" s="49"/>
      <c r="C63" s="49"/>
      <c r="D63" s="49"/>
      <c r="E63" s="49"/>
      <c r="F63" s="46">
        <v>1.5704341317253603</v>
      </c>
      <c r="G63" s="53">
        <v>1.5704364939330284</v>
      </c>
      <c r="H63" s="43"/>
      <c r="I63" s="43"/>
      <c r="J63" s="43"/>
      <c r="K63" s="43"/>
    </row>
    <row r="64" spans="1:11" ht="18" x14ac:dyDescent="0.4">
      <c r="A64" s="49"/>
      <c r="B64" s="49"/>
      <c r="C64" s="49"/>
      <c r="D64" s="49"/>
      <c r="E64" s="49"/>
      <c r="F64" s="40" t="s">
        <v>150</v>
      </c>
      <c r="G64" s="42" t="s">
        <v>151</v>
      </c>
      <c r="H64" s="43"/>
      <c r="I64" s="43"/>
      <c r="J64" s="43"/>
      <c r="K64" s="43"/>
    </row>
    <row r="65" spans="1:11" ht="18.5" thickBot="1" x14ac:dyDescent="0.45">
      <c r="A65" s="49"/>
      <c r="B65" s="49"/>
      <c r="C65" s="49"/>
      <c r="D65" s="49"/>
      <c r="E65" s="49"/>
      <c r="F65" s="45">
        <v>2.4527479315388017</v>
      </c>
      <c r="G65" s="53">
        <v>2.4527478218078613</v>
      </c>
      <c r="H65" s="43"/>
      <c r="I65" s="43"/>
      <c r="J65" s="43"/>
      <c r="K65" s="43"/>
    </row>
    <row r="66" spans="1:11" ht="18" x14ac:dyDescent="0.4">
      <c r="A66" s="49"/>
      <c r="B66" s="49"/>
      <c r="C66" s="49"/>
      <c r="D66" s="49"/>
      <c r="E66" s="41" t="s">
        <v>143</v>
      </c>
      <c r="F66" s="41" t="s">
        <v>144</v>
      </c>
      <c r="G66" s="42" t="s">
        <v>145</v>
      </c>
      <c r="H66" s="43"/>
      <c r="I66" s="43"/>
      <c r="J66" s="43"/>
      <c r="K66" s="43"/>
    </row>
    <row r="67" spans="1:11" ht="18.5" thickBot="1" x14ac:dyDescent="0.45">
      <c r="A67" s="49"/>
      <c r="B67" s="49"/>
      <c r="C67" s="49"/>
      <c r="D67" s="49"/>
      <c r="E67" s="62">
        <v>11.885413339233398</v>
      </c>
      <c r="F67" s="46">
        <v>2.449127898241855</v>
      </c>
      <c r="G67" s="50">
        <v>0.79250081129713745</v>
      </c>
      <c r="H67" s="43"/>
      <c r="I67" s="43"/>
      <c r="J67" s="43"/>
      <c r="K67" s="43"/>
    </row>
    <row r="68" spans="1:11" ht="36" x14ac:dyDescent="0.4">
      <c r="A68" s="49"/>
      <c r="B68" s="49"/>
      <c r="C68" s="49"/>
      <c r="D68" s="49"/>
      <c r="E68" s="49"/>
      <c r="F68" s="49"/>
      <c r="G68" s="42" t="s">
        <v>146</v>
      </c>
      <c r="H68" s="43"/>
      <c r="I68" s="43"/>
      <c r="J68" s="43"/>
      <c r="K68" s="43"/>
    </row>
    <row r="69" spans="1:11" ht="18.5" thickBot="1" x14ac:dyDescent="0.45">
      <c r="A69" s="49"/>
      <c r="B69" s="49"/>
      <c r="C69" s="49"/>
      <c r="D69" s="49"/>
      <c r="E69" s="49"/>
      <c r="F69" s="49"/>
      <c r="G69" s="53">
        <v>2.4981104290800737</v>
      </c>
      <c r="H69" s="43"/>
      <c r="I69" s="43"/>
      <c r="J69" s="43"/>
      <c r="K69" s="43"/>
    </row>
    <row r="70" spans="1:11" ht="18" x14ac:dyDescent="0.4">
      <c r="A70" s="49"/>
      <c r="B70" s="49"/>
      <c r="C70" s="49"/>
      <c r="D70" s="49"/>
      <c r="E70" s="49"/>
      <c r="F70" s="41" t="s">
        <v>147</v>
      </c>
      <c r="G70" s="42" t="s">
        <v>148</v>
      </c>
      <c r="H70" s="43"/>
      <c r="I70" s="43"/>
      <c r="J70" s="43"/>
      <c r="K70" s="43"/>
    </row>
    <row r="71" spans="1:11" ht="18.5" thickBot="1" x14ac:dyDescent="0.45">
      <c r="A71" s="49"/>
      <c r="B71" s="49"/>
      <c r="C71" s="49"/>
      <c r="D71" s="49"/>
      <c r="E71" s="49"/>
      <c r="F71" s="46">
        <v>4.5711410177794187</v>
      </c>
      <c r="G71" s="53">
        <v>4.5711482301134829</v>
      </c>
      <c r="H71" s="43"/>
      <c r="I71" s="43"/>
      <c r="J71" s="43"/>
      <c r="K71" s="43"/>
    </row>
    <row r="72" spans="1:11" ht="18" x14ac:dyDescent="0.4">
      <c r="A72" s="49"/>
      <c r="B72" s="49"/>
      <c r="C72" s="49"/>
      <c r="D72" s="49"/>
      <c r="E72" s="49"/>
      <c r="F72" s="41" t="s">
        <v>149</v>
      </c>
      <c r="G72" s="42" t="s">
        <v>148</v>
      </c>
      <c r="H72" s="43"/>
      <c r="I72" s="43"/>
      <c r="J72" s="43"/>
      <c r="K72" s="43"/>
    </row>
    <row r="73" spans="1:11" ht="18.5" thickBot="1" x14ac:dyDescent="0.45">
      <c r="A73" s="49"/>
      <c r="B73" s="49"/>
      <c r="C73" s="49"/>
      <c r="D73" s="49"/>
      <c r="E73" s="49"/>
      <c r="F73" s="46">
        <v>2.0291938646944434</v>
      </c>
      <c r="G73" s="53">
        <v>2.029196979860211</v>
      </c>
      <c r="H73" s="43"/>
      <c r="I73" s="43"/>
      <c r="J73" s="43"/>
      <c r="K73" s="43"/>
    </row>
    <row r="74" spans="1:11" ht="18" x14ac:dyDescent="0.4">
      <c r="A74" s="49"/>
      <c r="B74" s="49"/>
      <c r="C74" s="49"/>
      <c r="D74" s="49"/>
      <c r="E74" s="49"/>
      <c r="F74" s="40" t="s">
        <v>150</v>
      </c>
      <c r="G74" s="42" t="s">
        <v>151</v>
      </c>
      <c r="H74" s="43"/>
      <c r="I74" s="43"/>
      <c r="J74" s="43"/>
      <c r="K74" s="43"/>
    </row>
    <row r="75" spans="1:11" ht="18.5" thickBot="1" x14ac:dyDescent="0.45">
      <c r="A75" s="49"/>
      <c r="B75" s="49"/>
      <c r="C75" s="49"/>
      <c r="D75" s="49"/>
      <c r="E75" s="70"/>
      <c r="F75" s="60">
        <v>3.169251708030838</v>
      </c>
      <c r="G75" s="59">
        <v>3.1692516803741455</v>
      </c>
      <c r="H75" s="43"/>
      <c r="I75" s="43"/>
      <c r="J75" s="43"/>
      <c r="K75" s="43"/>
    </row>
    <row r="76" spans="1:11" ht="36" x14ac:dyDescent="0.4">
      <c r="A76" s="49"/>
      <c r="B76" s="49"/>
      <c r="C76" s="41" t="s">
        <v>149</v>
      </c>
      <c r="D76" s="42" t="s">
        <v>148</v>
      </c>
      <c r="E76" s="43"/>
      <c r="F76" s="43"/>
      <c r="G76" s="43"/>
      <c r="H76" s="43"/>
      <c r="I76" s="43"/>
      <c r="J76" s="43"/>
      <c r="K76" s="43"/>
    </row>
    <row r="77" spans="1:11" ht="18.5" thickBot="1" x14ac:dyDescent="0.45">
      <c r="A77" s="49"/>
      <c r="B77" s="49"/>
      <c r="C77" s="56">
        <v>1094.0198408535157</v>
      </c>
      <c r="D77" s="57">
        <v>1094.0215697046078</v>
      </c>
      <c r="E77" s="43"/>
      <c r="F77" s="43"/>
      <c r="G77" s="43"/>
      <c r="H77" s="43"/>
      <c r="I77" s="43"/>
      <c r="J77" s="43"/>
      <c r="K77" s="43"/>
    </row>
    <row r="78" spans="1:11" ht="36" x14ac:dyDescent="0.4">
      <c r="A78" s="49"/>
      <c r="B78" s="49"/>
      <c r="C78" s="119" t="s">
        <v>818</v>
      </c>
      <c r="D78" s="40" t="s">
        <v>193</v>
      </c>
      <c r="E78" s="112" t="s">
        <v>165</v>
      </c>
      <c r="F78" s="40" t="s">
        <v>156</v>
      </c>
      <c r="G78" s="41" t="s">
        <v>157</v>
      </c>
      <c r="H78" s="41" t="s">
        <v>144</v>
      </c>
      <c r="I78" s="42" t="s">
        <v>145</v>
      </c>
      <c r="J78" s="43"/>
      <c r="K78" s="43"/>
    </row>
    <row r="79" spans="1:11" ht="18.5" thickBot="1" x14ac:dyDescent="0.45">
      <c r="A79" s="49"/>
      <c r="B79" s="49"/>
      <c r="C79" s="61">
        <v>16.269299117250977</v>
      </c>
      <c r="D79" s="45">
        <v>7.1048026782989497</v>
      </c>
      <c r="E79" s="46">
        <v>7.1048026084899902</v>
      </c>
      <c r="F79" s="61">
        <v>16.074189373422428</v>
      </c>
      <c r="G79" s="46">
        <v>4.1278520278930664</v>
      </c>
      <c r="H79" s="47">
        <v>0.85059200366190613</v>
      </c>
      <c r="I79" s="50">
        <v>0.27523873303910146</v>
      </c>
      <c r="J79" s="43"/>
      <c r="K79" s="43"/>
    </row>
    <row r="80" spans="1:11" ht="36" x14ac:dyDescent="0.4">
      <c r="A80" s="49"/>
      <c r="B80" s="49"/>
      <c r="C80" s="49"/>
      <c r="D80" s="49"/>
      <c r="E80" s="49"/>
      <c r="F80" s="49"/>
      <c r="G80" s="49"/>
      <c r="H80" s="49"/>
      <c r="I80" s="42" t="s">
        <v>146</v>
      </c>
      <c r="J80" s="43"/>
      <c r="K80" s="43"/>
    </row>
    <row r="81" spans="1:11" ht="18.5" thickBot="1" x14ac:dyDescent="0.45">
      <c r="A81" s="49"/>
      <c r="B81" s="49"/>
      <c r="C81" s="49"/>
      <c r="D81" s="49"/>
      <c r="E81" s="49"/>
      <c r="F81" s="49"/>
      <c r="G81" s="49"/>
      <c r="H81" s="49"/>
      <c r="I81" s="50">
        <v>0.86760384303754101</v>
      </c>
      <c r="J81" s="43"/>
      <c r="K81" s="43"/>
    </row>
    <row r="82" spans="1:11" ht="18" x14ac:dyDescent="0.4">
      <c r="A82" s="49"/>
      <c r="B82" s="49"/>
      <c r="C82" s="49"/>
      <c r="D82" s="49"/>
      <c r="E82" s="49"/>
      <c r="F82" s="49"/>
      <c r="G82" s="49"/>
      <c r="H82" s="41" t="s">
        <v>147</v>
      </c>
      <c r="I82" s="42" t="s">
        <v>148</v>
      </c>
      <c r="J82" s="43"/>
      <c r="K82" s="43"/>
    </row>
    <row r="83" spans="1:11" ht="18.5" thickBot="1" x14ac:dyDescent="0.45">
      <c r="A83" s="49"/>
      <c r="B83" s="49"/>
      <c r="C83" s="49"/>
      <c r="D83" s="49"/>
      <c r="E83" s="49"/>
      <c r="F83" s="49"/>
      <c r="G83" s="49"/>
      <c r="H83" s="46">
        <v>1.5875757244549413</v>
      </c>
      <c r="I83" s="53">
        <v>1.5875781007161363</v>
      </c>
      <c r="J83" s="43"/>
      <c r="K83" s="43"/>
    </row>
    <row r="84" spans="1:11" ht="18" x14ac:dyDescent="0.4">
      <c r="A84" s="49"/>
      <c r="B84" s="49"/>
      <c r="C84" s="49"/>
      <c r="D84" s="49"/>
      <c r="E84" s="49"/>
      <c r="F84" s="49"/>
      <c r="G84" s="49"/>
      <c r="H84" s="41" t="s">
        <v>149</v>
      </c>
      <c r="I84" s="42" t="s">
        <v>148</v>
      </c>
      <c r="J84" s="43"/>
      <c r="K84" s="43"/>
    </row>
    <row r="85" spans="1:11" ht="18.5" thickBot="1" x14ac:dyDescent="0.45">
      <c r="A85" s="49"/>
      <c r="B85" s="49"/>
      <c r="C85" s="49"/>
      <c r="D85" s="49"/>
      <c r="E85" s="49"/>
      <c r="F85" s="49"/>
      <c r="G85" s="49"/>
      <c r="H85" s="47">
        <v>0.70474721897045134</v>
      </c>
      <c r="I85" s="50">
        <v>0.70474827724036992</v>
      </c>
      <c r="J85" s="43"/>
      <c r="K85" s="43"/>
    </row>
    <row r="86" spans="1:11" ht="18" x14ac:dyDescent="0.4">
      <c r="A86" s="49"/>
      <c r="B86" s="49"/>
      <c r="C86" s="49"/>
      <c r="D86" s="49"/>
      <c r="E86" s="49"/>
      <c r="F86" s="49"/>
      <c r="G86" s="49"/>
      <c r="H86" s="40" t="s">
        <v>150</v>
      </c>
      <c r="I86" s="42" t="s">
        <v>151</v>
      </c>
      <c r="J86" s="43"/>
      <c r="K86" s="43"/>
    </row>
    <row r="87" spans="1:11" ht="18.5" thickBot="1" x14ac:dyDescent="0.45">
      <c r="A87" s="49"/>
      <c r="B87" s="49"/>
      <c r="C87" s="49"/>
      <c r="D87" s="49"/>
      <c r="E87" s="49"/>
      <c r="F87" s="49"/>
      <c r="G87" s="49"/>
      <c r="H87" s="45">
        <v>1.1006939091984735</v>
      </c>
      <c r="I87" s="53">
        <v>1.100693941116333</v>
      </c>
      <c r="J87" s="43"/>
      <c r="K87" s="43"/>
    </row>
    <row r="88" spans="1:11" ht="36" x14ac:dyDescent="0.4">
      <c r="A88" s="49"/>
      <c r="B88" s="49"/>
      <c r="C88" s="49"/>
      <c r="D88" s="49"/>
      <c r="E88" s="49"/>
      <c r="F88" s="49"/>
      <c r="G88" s="41" t="s">
        <v>158</v>
      </c>
      <c r="H88" s="41" t="s">
        <v>159</v>
      </c>
      <c r="I88" s="42" t="s">
        <v>160</v>
      </c>
      <c r="J88" s="43"/>
      <c r="K88" s="43"/>
    </row>
    <row r="89" spans="1:11" ht="18.5" thickBot="1" x14ac:dyDescent="0.45">
      <c r="A89" s="49"/>
      <c r="B89" s="49"/>
      <c r="C89" s="49"/>
      <c r="D89" s="49"/>
      <c r="E89" s="49"/>
      <c r="F89" s="49"/>
      <c r="G89" s="62">
        <v>11.874004256248474</v>
      </c>
      <c r="H89" s="62">
        <v>25.744771280180654</v>
      </c>
      <c r="I89" s="58">
        <v>89.775772630444493</v>
      </c>
      <c r="J89" s="43"/>
      <c r="K89" s="43"/>
    </row>
    <row r="90" spans="1:11" ht="36" x14ac:dyDescent="0.4">
      <c r="A90" s="49"/>
      <c r="B90" s="49"/>
      <c r="C90" s="49"/>
      <c r="D90" s="49"/>
      <c r="E90" s="49"/>
      <c r="F90" s="49"/>
      <c r="G90" s="49"/>
      <c r="H90" s="40" t="s">
        <v>161</v>
      </c>
      <c r="I90" s="41" t="s">
        <v>162</v>
      </c>
      <c r="J90" s="41" t="s">
        <v>149</v>
      </c>
      <c r="K90" s="42" t="s">
        <v>148</v>
      </c>
    </row>
    <row r="91" spans="1:11" ht="18.5" thickBot="1" x14ac:dyDescent="0.45">
      <c r="A91" s="49"/>
      <c r="B91" s="49"/>
      <c r="C91" s="49"/>
      <c r="D91" s="49"/>
      <c r="E91" s="49"/>
      <c r="F91" s="49"/>
      <c r="G91" s="49"/>
      <c r="H91" s="61">
        <v>22.066946811583421</v>
      </c>
      <c r="I91" s="62">
        <v>17.914388125801089</v>
      </c>
      <c r="J91" s="62">
        <v>11.126276465256204</v>
      </c>
      <c r="K91" s="58">
        <v>11.12629302309664</v>
      </c>
    </row>
    <row r="92" spans="1:11" ht="36" x14ac:dyDescent="0.4">
      <c r="A92" s="49"/>
      <c r="B92" s="49"/>
      <c r="C92" s="49"/>
      <c r="D92" s="49"/>
      <c r="E92" s="49"/>
      <c r="F92" s="49"/>
      <c r="G92" s="49"/>
      <c r="H92" s="49"/>
      <c r="I92" s="49"/>
      <c r="J92" s="40" t="s">
        <v>163</v>
      </c>
      <c r="K92" s="42" t="s">
        <v>164</v>
      </c>
    </row>
    <row r="93" spans="1:11" ht="18.5" thickBot="1" x14ac:dyDescent="0.45">
      <c r="A93" s="49"/>
      <c r="B93" s="49"/>
      <c r="C93" s="49"/>
      <c r="D93" s="49"/>
      <c r="E93" s="49"/>
      <c r="F93" s="49"/>
      <c r="G93" s="49"/>
      <c r="H93" s="49"/>
      <c r="I93" s="49"/>
      <c r="J93" s="45">
        <v>7.7252002515626987</v>
      </c>
      <c r="K93" s="53">
        <v>7.9569561815261842</v>
      </c>
    </row>
    <row r="94" spans="1:11" ht="36" x14ac:dyDescent="0.4">
      <c r="A94" s="49"/>
      <c r="B94" s="49"/>
      <c r="C94" s="49"/>
      <c r="D94" s="49"/>
      <c r="E94" s="49"/>
      <c r="F94" s="49"/>
      <c r="G94" s="49"/>
      <c r="H94" s="49"/>
      <c r="I94" s="49"/>
      <c r="J94" s="40" t="s">
        <v>150</v>
      </c>
      <c r="K94" s="42" t="s">
        <v>151</v>
      </c>
    </row>
    <row r="95" spans="1:11" ht="18.5" thickBot="1" x14ac:dyDescent="0.45">
      <c r="A95" s="49"/>
      <c r="B95" s="49"/>
      <c r="C95" s="49"/>
      <c r="D95" s="49"/>
      <c r="E95" s="49"/>
      <c r="F95" s="49"/>
      <c r="G95" s="49"/>
      <c r="H95" s="49"/>
      <c r="I95" s="49"/>
      <c r="J95" s="51">
        <v>0.67453494843608131</v>
      </c>
      <c r="K95" s="52">
        <v>0.67453497648239136</v>
      </c>
    </row>
    <row r="96" spans="1:11" ht="36" x14ac:dyDescent="0.4">
      <c r="A96" s="49"/>
      <c r="B96" s="49"/>
      <c r="C96" s="49"/>
      <c r="D96" s="49"/>
      <c r="E96" s="49"/>
      <c r="F96" s="49"/>
      <c r="G96" s="49"/>
      <c r="H96" s="49"/>
      <c r="I96" s="40" t="s">
        <v>150</v>
      </c>
      <c r="J96" s="42" t="s">
        <v>151</v>
      </c>
      <c r="K96" s="43"/>
    </row>
    <row r="97" spans="1:11" ht="18.5" thickBot="1" x14ac:dyDescent="0.45">
      <c r="A97" s="49"/>
      <c r="B97" s="49"/>
      <c r="C97" s="49"/>
      <c r="D97" s="49"/>
      <c r="E97" s="49"/>
      <c r="F97" s="49"/>
      <c r="G97" s="49"/>
      <c r="H97" s="49"/>
      <c r="I97" s="45">
        <v>4.4806051235389708</v>
      </c>
      <c r="J97" s="59">
        <v>4.4806051254272461</v>
      </c>
      <c r="K97" s="43"/>
    </row>
    <row r="98" spans="1:11" ht="18" x14ac:dyDescent="0.4">
      <c r="A98" s="49"/>
      <c r="B98" s="49"/>
      <c r="C98" s="49"/>
      <c r="D98" s="49"/>
      <c r="E98" s="49"/>
      <c r="F98" s="49"/>
      <c r="G98" s="49"/>
      <c r="H98" s="40" t="s">
        <v>150</v>
      </c>
      <c r="I98" s="42" t="s">
        <v>151</v>
      </c>
      <c r="J98" s="43"/>
      <c r="K98" s="43"/>
    </row>
    <row r="99" spans="1:11" ht="18.5" thickBot="1" x14ac:dyDescent="0.45">
      <c r="A99" s="70"/>
      <c r="B99" s="70"/>
      <c r="C99" s="70"/>
      <c r="D99" s="70"/>
      <c r="E99" s="70"/>
      <c r="F99" s="70"/>
      <c r="G99" s="70"/>
      <c r="H99" s="60">
        <v>6.9668440456722482</v>
      </c>
      <c r="I99" s="59">
        <v>6.9668440818786621</v>
      </c>
      <c r="J99" s="43"/>
      <c r="K99" s="43"/>
    </row>
  </sheetData>
  <mergeCells count="1">
    <mergeCell ref="A1:D1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EC2DB-67EF-4C8A-815A-5B01B51542E2}">
  <dimension ref="A2:AI150"/>
  <sheetViews>
    <sheetView workbookViewId="0">
      <selection activeCell="B6" sqref="B6"/>
    </sheetView>
  </sheetViews>
  <sheetFormatPr defaultRowHeight="14.5" x14ac:dyDescent="0.35"/>
  <cols>
    <col min="1" max="1" width="25.6328125" customWidth="1"/>
    <col min="2" max="3" width="9.54296875" bestFit="1" customWidth="1"/>
    <col min="4" max="4" width="8.453125" bestFit="1" customWidth="1"/>
    <col min="5" max="5" width="9.08984375" bestFit="1" customWidth="1"/>
    <col min="6" max="6" width="8.6328125" customWidth="1"/>
    <col min="7" max="7" width="9.54296875" bestFit="1" customWidth="1"/>
    <col min="8" max="8" width="25.6328125" customWidth="1"/>
    <col min="9" max="11" width="9.54296875" bestFit="1" customWidth="1"/>
    <col min="12" max="12" width="9.08984375" bestFit="1" customWidth="1"/>
    <col min="13" max="13" width="8.6328125" customWidth="1"/>
    <col min="14" max="14" width="9.54296875" bestFit="1" customWidth="1"/>
    <col min="15" max="15" width="25.6328125" customWidth="1"/>
    <col min="16" max="18" width="9.54296875" bestFit="1" customWidth="1"/>
    <col min="19" max="19" width="9.08984375" bestFit="1" customWidth="1"/>
    <col min="20" max="20" width="8.6328125" customWidth="1"/>
    <col min="21" max="21" width="9.54296875" bestFit="1" customWidth="1"/>
    <col min="22" max="22" width="25.6328125" customWidth="1"/>
    <col min="23" max="24" width="9.54296875" bestFit="1" customWidth="1"/>
    <col min="25" max="25" width="8.453125" bestFit="1" customWidth="1"/>
    <col min="26" max="26" width="9.08984375" bestFit="1" customWidth="1"/>
    <col min="27" max="28" width="8.6328125" customWidth="1"/>
    <col min="29" max="29" width="25.6328125" customWidth="1"/>
    <col min="30" max="33" width="9.6328125" customWidth="1"/>
    <col min="34" max="34" width="8.6328125" customWidth="1"/>
    <col min="35" max="35" width="9.54296875" bestFit="1" customWidth="1"/>
  </cols>
  <sheetData>
    <row r="2" spans="1:35" ht="18" x14ac:dyDescent="0.4">
      <c r="A2" s="76" t="s">
        <v>203</v>
      </c>
      <c r="B2" s="266" t="s">
        <v>845</v>
      </c>
      <c r="C2" s="267"/>
      <c r="D2" s="267"/>
      <c r="E2" s="267"/>
      <c r="F2" s="26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 ht="18" x14ac:dyDescent="0.4">
      <c r="A3" s="76" t="s">
        <v>204</v>
      </c>
      <c r="B3" s="268" t="s">
        <v>836</v>
      </c>
      <c r="C3" s="269"/>
      <c r="D3" s="269"/>
      <c r="E3" s="269"/>
      <c r="F3" s="270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36" x14ac:dyDescent="0.4">
      <c r="A4" s="78" t="s">
        <v>1</v>
      </c>
      <c r="B4" s="77"/>
      <c r="C4" s="77"/>
      <c r="D4" s="77"/>
      <c r="E4" s="77"/>
      <c r="F4" s="77"/>
      <c r="G4" s="77"/>
      <c r="H4" s="78" t="s">
        <v>2</v>
      </c>
      <c r="I4" s="77"/>
      <c r="J4" s="77"/>
      <c r="K4" s="77"/>
      <c r="L4" s="77"/>
      <c r="M4" s="77"/>
      <c r="N4" s="77"/>
      <c r="O4" s="78" t="s">
        <v>3</v>
      </c>
      <c r="P4" s="77"/>
      <c r="Q4" s="77"/>
      <c r="R4" s="77"/>
      <c r="S4" s="77"/>
      <c r="T4" s="77"/>
      <c r="U4" s="77"/>
      <c r="V4" s="78" t="s">
        <v>206</v>
      </c>
      <c r="W4" s="77"/>
      <c r="X4" s="77"/>
      <c r="Y4" s="77"/>
      <c r="Z4" s="77"/>
      <c r="AA4" s="77"/>
      <c r="AB4" s="77"/>
      <c r="AC4" s="78" t="s">
        <v>5</v>
      </c>
      <c r="AD4" s="77"/>
      <c r="AE4" s="77"/>
      <c r="AF4" s="77"/>
      <c r="AG4" s="77"/>
      <c r="AH4" s="77"/>
      <c r="AI4" s="77"/>
    </row>
    <row r="5" spans="1:35" ht="90" x14ac:dyDescent="0.4">
      <c r="A5" s="76" t="s">
        <v>207</v>
      </c>
      <c r="B5" s="76" t="s">
        <v>208</v>
      </c>
      <c r="C5" s="76" t="s">
        <v>209</v>
      </c>
      <c r="D5" s="76" t="s">
        <v>210</v>
      </c>
      <c r="E5" s="76" t="s">
        <v>211</v>
      </c>
      <c r="F5" s="76" t="s">
        <v>212</v>
      </c>
      <c r="G5" s="76" t="s">
        <v>213</v>
      </c>
      <c r="H5" s="76" t="s">
        <v>207</v>
      </c>
      <c r="I5" s="76" t="s">
        <v>208</v>
      </c>
      <c r="J5" s="76" t="s">
        <v>209</v>
      </c>
      <c r="K5" s="76" t="s">
        <v>210</v>
      </c>
      <c r="L5" s="76" t="s">
        <v>211</v>
      </c>
      <c r="M5" s="76" t="s">
        <v>212</v>
      </c>
      <c r="N5" s="76" t="s">
        <v>213</v>
      </c>
      <c r="O5" s="76" t="s">
        <v>207</v>
      </c>
      <c r="P5" s="76" t="s">
        <v>208</v>
      </c>
      <c r="Q5" s="76" t="s">
        <v>209</v>
      </c>
      <c r="R5" s="76" t="s">
        <v>210</v>
      </c>
      <c r="S5" s="76" t="s">
        <v>211</v>
      </c>
      <c r="T5" s="76" t="s">
        <v>212</v>
      </c>
      <c r="U5" s="76" t="s">
        <v>213</v>
      </c>
      <c r="V5" s="76" t="s">
        <v>207</v>
      </c>
      <c r="W5" s="76" t="s">
        <v>208</v>
      </c>
      <c r="X5" s="76" t="s">
        <v>209</v>
      </c>
      <c r="Y5" s="76" t="s">
        <v>210</v>
      </c>
      <c r="Z5" s="76" t="s">
        <v>211</v>
      </c>
      <c r="AA5" s="76" t="s">
        <v>212</v>
      </c>
      <c r="AB5" s="76" t="s">
        <v>213</v>
      </c>
      <c r="AC5" s="76" t="s">
        <v>207</v>
      </c>
      <c r="AD5" s="76" t="s">
        <v>208</v>
      </c>
      <c r="AE5" s="76" t="s">
        <v>209</v>
      </c>
      <c r="AF5" s="76" t="s">
        <v>210</v>
      </c>
      <c r="AG5" s="76" t="s">
        <v>211</v>
      </c>
      <c r="AH5" s="76" t="s">
        <v>212</v>
      </c>
      <c r="AI5" s="76" t="s">
        <v>213</v>
      </c>
    </row>
    <row r="6" spans="1:35" ht="18" x14ac:dyDescent="0.4">
      <c r="A6" s="78" t="s">
        <v>214</v>
      </c>
      <c r="B6" s="79">
        <f>-3192.04007387238+2201.2595239233</f>
        <v>-990.78054994908007</v>
      </c>
      <c r="C6" s="80">
        <v>393.52871982135605</v>
      </c>
      <c r="D6" s="79">
        <f>-3192.04007387238+1807.73080410194</f>
        <v>-1384.3092697704401</v>
      </c>
      <c r="E6" s="81"/>
      <c r="F6" s="81"/>
      <c r="G6" s="85">
        <v>0.82122565942612202</v>
      </c>
      <c r="H6" s="78" t="s">
        <v>214</v>
      </c>
      <c r="I6" s="84">
        <v>7.4069721395164185</v>
      </c>
      <c r="J6" s="84">
        <v>2.1132402207750971</v>
      </c>
      <c r="K6" s="84">
        <v>5.2937319187413214</v>
      </c>
      <c r="L6" s="81"/>
      <c r="M6" s="81"/>
      <c r="N6" s="85">
        <v>0.71469580538842625</v>
      </c>
      <c r="O6" s="78" t="s">
        <v>214</v>
      </c>
      <c r="P6" s="84">
        <v>5.7256042500194182</v>
      </c>
      <c r="Q6" s="85">
        <v>0.14490988512974229</v>
      </c>
      <c r="R6" s="84">
        <v>5.5806943648896761</v>
      </c>
      <c r="S6" s="81"/>
      <c r="T6" s="81"/>
      <c r="U6" s="85">
        <v>0.97469090094215827</v>
      </c>
      <c r="V6" s="78" t="s">
        <v>214</v>
      </c>
      <c r="W6" s="86">
        <v>5.8545088632623516E-6</v>
      </c>
      <c r="X6" s="86">
        <v>5.8545088632623516E-6</v>
      </c>
      <c r="Y6" s="87">
        <v>0</v>
      </c>
      <c r="Z6" s="81"/>
      <c r="AA6" s="81"/>
      <c r="AB6" s="87">
        <v>0</v>
      </c>
      <c r="AC6" s="78" t="s">
        <v>214</v>
      </c>
      <c r="AD6" s="80">
        <v>187.94376604606626</v>
      </c>
      <c r="AE6" s="94">
        <v>77.342132529325283</v>
      </c>
      <c r="AF6" s="88">
        <v>110.60163351674102</v>
      </c>
      <c r="AG6" s="77"/>
      <c r="AH6" s="77"/>
      <c r="AI6" s="89">
        <v>0.58848258627334205</v>
      </c>
    </row>
    <row r="7" spans="1:35" ht="18" x14ac:dyDescent="0.4">
      <c r="A7" s="76" t="s">
        <v>215</v>
      </c>
      <c r="B7" s="91">
        <v>2071.5122695564173</v>
      </c>
      <c r="C7" s="88">
        <v>374.31016307202952</v>
      </c>
      <c r="D7" s="91">
        <f>-3192.04007387238+1697.20210648439</f>
        <v>-1494.8379673879901</v>
      </c>
      <c r="E7" s="89">
        <v>0.94105772038381297</v>
      </c>
      <c r="F7" s="89">
        <v>0.8193058430920217</v>
      </c>
      <c r="G7" s="89">
        <v>0.77101408899731583</v>
      </c>
      <c r="H7" s="76" t="s">
        <v>219</v>
      </c>
      <c r="I7" s="92">
        <v>5.0267749681802725</v>
      </c>
      <c r="J7" s="92">
        <v>2.0064663784974899</v>
      </c>
      <c r="K7" s="92">
        <v>3.020308589682783</v>
      </c>
      <c r="L7" s="89">
        <v>0.6786544992335366</v>
      </c>
      <c r="M7" s="89">
        <v>0.60084420106360081</v>
      </c>
      <c r="N7" s="89">
        <v>0.40776562039019237</v>
      </c>
      <c r="O7" s="76" t="s">
        <v>627</v>
      </c>
      <c r="P7" s="92">
        <v>3.1041731643120158</v>
      </c>
      <c r="Q7" s="95">
        <v>0</v>
      </c>
      <c r="R7" s="92">
        <v>3.1041731643120158</v>
      </c>
      <c r="S7" s="89">
        <v>0.542156430790949</v>
      </c>
      <c r="T7" s="92">
        <v>1</v>
      </c>
      <c r="U7" s="89">
        <v>0.542156430790949</v>
      </c>
      <c r="V7" s="76" t="s">
        <v>218</v>
      </c>
      <c r="W7" s="90">
        <v>4.2818860301580919E-6</v>
      </c>
      <c r="X7" s="90">
        <v>4.2818860301580919E-6</v>
      </c>
      <c r="Y7" s="95">
        <v>0</v>
      </c>
      <c r="Z7" s="89">
        <v>0.73138261981758523</v>
      </c>
      <c r="AA7" s="95">
        <v>0</v>
      </c>
      <c r="AB7" s="95">
        <v>0</v>
      </c>
      <c r="AC7" s="76" t="s">
        <v>219</v>
      </c>
      <c r="AD7" s="88">
        <v>178.04542327772549</v>
      </c>
      <c r="AE7" s="94">
        <v>71.067863175389903</v>
      </c>
      <c r="AF7" s="88">
        <v>106.9775601023356</v>
      </c>
      <c r="AG7" s="89">
        <v>0.94733348715639432</v>
      </c>
      <c r="AH7" s="89">
        <v>0.60084420106360081</v>
      </c>
      <c r="AI7" s="89">
        <v>0.56919983223127868</v>
      </c>
    </row>
    <row r="8" spans="1:35" ht="36" x14ac:dyDescent="0.4">
      <c r="A8" s="76" t="s">
        <v>231</v>
      </c>
      <c r="B8" s="88">
        <v>105.46020591305084</v>
      </c>
      <c r="C8" s="89">
        <v>-0.23178764405670282</v>
      </c>
      <c r="D8" s="88">
        <v>105.69199355710754</v>
      </c>
      <c r="E8" s="89">
        <v>0.98896674917706007</v>
      </c>
      <c r="F8" s="92">
        <v>1.0021978683053947</v>
      </c>
      <c r="G8" s="93">
        <v>4.8014326529174069E-2</v>
      </c>
      <c r="H8" s="76" t="s">
        <v>216</v>
      </c>
      <c r="I8" s="92">
        <v>1.0166096039341574</v>
      </c>
      <c r="J8" s="93">
        <v>-2.4691958336960695E-2</v>
      </c>
      <c r="K8" s="92">
        <v>1.0413015622711181</v>
      </c>
      <c r="L8" s="89">
        <v>0.81590486075582658</v>
      </c>
      <c r="M8" s="92">
        <v>1.0242885353840903</v>
      </c>
      <c r="N8" s="89">
        <v>0.14058397178460319</v>
      </c>
      <c r="O8" s="76" t="s">
        <v>871</v>
      </c>
      <c r="P8" s="92">
        <v>1.701414012145996</v>
      </c>
      <c r="Q8" s="95">
        <v>0</v>
      </c>
      <c r="R8" s="92">
        <v>1.701414012145996</v>
      </c>
      <c r="S8" s="89">
        <v>0.83931528736756711</v>
      </c>
      <c r="T8" s="92">
        <v>1</v>
      </c>
      <c r="U8" s="89">
        <v>0.29715885657661822</v>
      </c>
      <c r="V8" s="76" t="s">
        <v>224</v>
      </c>
      <c r="W8" s="90">
        <v>5.7701637008099893E-7</v>
      </c>
      <c r="X8" s="90">
        <v>5.7701637008099893E-7</v>
      </c>
      <c r="Y8" s="95">
        <v>0</v>
      </c>
      <c r="Z8" s="89">
        <v>0.829941932572552</v>
      </c>
      <c r="AA8" s="95">
        <v>0</v>
      </c>
      <c r="AB8" s="95">
        <v>0</v>
      </c>
      <c r="AC8" s="76" t="s">
        <v>246</v>
      </c>
      <c r="AD8" s="92">
        <v>3.9825949875959834</v>
      </c>
      <c r="AE8" s="92">
        <v>2.3958316387448439</v>
      </c>
      <c r="AF8" s="92">
        <v>1.5867633488511399</v>
      </c>
      <c r="AG8" s="89">
        <v>0.96852384143832249</v>
      </c>
      <c r="AH8" s="89">
        <v>0.3984244829798671</v>
      </c>
      <c r="AI8" s="90">
        <v>8.4427559489374804E-3</v>
      </c>
    </row>
    <row r="9" spans="1:35" ht="18" x14ac:dyDescent="0.4">
      <c r="A9" s="76" t="s">
        <v>223</v>
      </c>
      <c r="B9" s="94">
        <v>24.274155320029738</v>
      </c>
      <c r="C9" s="94">
        <v>19.437451259582108</v>
      </c>
      <c r="D9" s="92">
        <v>4.8367040604476292</v>
      </c>
      <c r="E9" s="89">
        <v>0.99999414283792476</v>
      </c>
      <c r="F9" s="89">
        <v>0.19925323854447941</v>
      </c>
      <c r="G9" s="90">
        <v>2.197243899632145E-3</v>
      </c>
      <c r="H9" s="76" t="s">
        <v>240</v>
      </c>
      <c r="I9" s="89">
        <v>0.52840477228441363</v>
      </c>
      <c r="J9" s="90">
        <v>6.9228905127960618E-3</v>
      </c>
      <c r="K9" s="89">
        <v>0.52148188177161758</v>
      </c>
      <c r="L9" s="89">
        <v>0.88724369696736816</v>
      </c>
      <c r="M9" s="89">
        <v>0.98689850872681029</v>
      </c>
      <c r="N9" s="93">
        <v>7.040419107147658E-2</v>
      </c>
      <c r="O9" s="76" t="s">
        <v>622</v>
      </c>
      <c r="P9" s="89">
        <v>0.35192289562317436</v>
      </c>
      <c r="Q9" s="95">
        <v>0</v>
      </c>
      <c r="R9" s="89">
        <v>0.35192289562317436</v>
      </c>
      <c r="S9" s="89">
        <v>0.90078004816062762</v>
      </c>
      <c r="T9" s="92">
        <v>1</v>
      </c>
      <c r="U9" s="93">
        <v>6.1464760793060541E-2</v>
      </c>
      <c r="V9" s="76" t="s">
        <v>234</v>
      </c>
      <c r="W9" s="90">
        <v>2.9720478134088631E-7</v>
      </c>
      <c r="X9" s="90">
        <v>2.9720478134088631E-7</v>
      </c>
      <c r="Y9" s="95">
        <v>0</v>
      </c>
      <c r="Z9" s="89">
        <v>0.88070704170166736</v>
      </c>
      <c r="AA9" s="95">
        <v>0</v>
      </c>
      <c r="AB9" s="95">
        <v>0</v>
      </c>
      <c r="AC9" s="76" t="s">
        <v>274</v>
      </c>
      <c r="AD9" s="92">
        <v>3.7128593318491001</v>
      </c>
      <c r="AE9" s="92">
        <v>3.3450000949016929</v>
      </c>
      <c r="AF9" s="89">
        <v>0.36785923694740713</v>
      </c>
      <c r="AG9" s="89">
        <v>0.98827900230350951</v>
      </c>
      <c r="AH9" s="93">
        <v>9.9077073508250499E-2</v>
      </c>
      <c r="AI9" s="90">
        <v>1.9572835252074411E-3</v>
      </c>
    </row>
    <row r="10" spans="1:35" ht="36" x14ac:dyDescent="0.4">
      <c r="A10" s="96" t="s">
        <v>239</v>
      </c>
      <c r="B10" s="100">
        <v>1.0482330093377191E-2</v>
      </c>
      <c r="C10" s="100">
        <v>1.0482330093377191E-2</v>
      </c>
      <c r="D10" s="101">
        <v>0</v>
      </c>
      <c r="E10" s="98">
        <v>0.9999989048071426</v>
      </c>
      <c r="F10" s="101">
        <v>0</v>
      </c>
      <c r="G10" s="101">
        <v>0</v>
      </c>
      <c r="H10" s="76" t="s">
        <v>232</v>
      </c>
      <c r="I10" s="89">
        <v>0.45897544539868551</v>
      </c>
      <c r="J10" s="93">
        <v>1.319989770324943E-2</v>
      </c>
      <c r="K10" s="89">
        <v>0.44577554769543609</v>
      </c>
      <c r="L10" s="89">
        <v>0.94920902325097023</v>
      </c>
      <c r="M10" s="89">
        <v>0.97124051442058423</v>
      </c>
      <c r="N10" s="93">
        <v>6.0183235375925091E-2</v>
      </c>
      <c r="O10" s="76" t="s">
        <v>219</v>
      </c>
      <c r="P10" s="89">
        <v>0.31805123334386332</v>
      </c>
      <c r="Q10" s="89">
        <v>0.1269519941480769</v>
      </c>
      <c r="R10" s="89">
        <v>0.19109923919578639</v>
      </c>
      <c r="S10" s="89">
        <v>0.95632898578459702</v>
      </c>
      <c r="T10" s="89">
        <v>0.6008442010636007</v>
      </c>
      <c r="U10" s="93">
        <v>3.337625704660574E-2</v>
      </c>
      <c r="V10" s="76" t="s">
        <v>239</v>
      </c>
      <c r="W10" s="90">
        <v>2.8956712965130362E-7</v>
      </c>
      <c r="X10" s="90">
        <v>2.8956712965130362E-7</v>
      </c>
      <c r="Y10" s="95">
        <v>0</v>
      </c>
      <c r="Z10" s="89">
        <v>0.93016757484192225</v>
      </c>
      <c r="AA10" s="95">
        <v>0</v>
      </c>
      <c r="AB10" s="95">
        <v>0</v>
      </c>
      <c r="AC10" s="76" t="s">
        <v>252</v>
      </c>
      <c r="AD10" s="92">
        <v>1.8503298618135688</v>
      </c>
      <c r="AE10" s="89">
        <v>0.19126057931263407</v>
      </c>
      <c r="AF10" s="92">
        <v>1.6590692825009348</v>
      </c>
      <c r="AG10" s="89">
        <v>0.99812412726157829</v>
      </c>
      <c r="AH10" s="89">
        <v>0.89663433355327615</v>
      </c>
      <c r="AI10" s="90">
        <v>8.8274770555267362E-3</v>
      </c>
    </row>
    <row r="11" spans="1:35" ht="18" x14ac:dyDescent="0.4">
      <c r="A11" s="96" t="s">
        <v>245</v>
      </c>
      <c r="B11" s="99">
        <v>6.4725148407490489E-4</v>
      </c>
      <c r="C11" s="99">
        <v>6.4725148407490489E-4</v>
      </c>
      <c r="D11" s="101">
        <v>0</v>
      </c>
      <c r="E11" s="98">
        <v>0.99999919884402344</v>
      </c>
      <c r="F11" s="101">
        <v>0</v>
      </c>
      <c r="G11" s="101">
        <v>0</v>
      </c>
      <c r="H11" s="76" t="s">
        <v>246</v>
      </c>
      <c r="I11" s="89">
        <v>0.17187412878885228</v>
      </c>
      <c r="J11" s="89">
        <v>0.10339526788853873</v>
      </c>
      <c r="K11" s="93">
        <v>6.8478860900313562E-2</v>
      </c>
      <c r="L11" s="89">
        <v>0.97241339415333927</v>
      </c>
      <c r="M11" s="89">
        <v>0.3984244829798671</v>
      </c>
      <c r="N11" s="90">
        <v>9.2451894796494218E-3</v>
      </c>
      <c r="O11" s="76" t="s">
        <v>288</v>
      </c>
      <c r="P11" s="89">
        <v>0.1318330808651294</v>
      </c>
      <c r="Q11" s="95">
        <v>0</v>
      </c>
      <c r="R11" s="89">
        <v>0.1318330808651294</v>
      </c>
      <c r="S11" s="89">
        <v>0.97935416795024921</v>
      </c>
      <c r="T11" s="92">
        <v>1</v>
      </c>
      <c r="U11" s="93">
        <v>2.3025182165652174E-2</v>
      </c>
      <c r="V11" s="76" t="s">
        <v>247</v>
      </c>
      <c r="W11" s="90">
        <v>2.2973835344317865E-7</v>
      </c>
      <c r="X11" s="90">
        <v>2.2973835344317865E-7</v>
      </c>
      <c r="Y11" s="95">
        <v>0</v>
      </c>
      <c r="Z11" s="89">
        <v>0.96940884320600496</v>
      </c>
      <c r="AA11" s="95">
        <v>0</v>
      </c>
      <c r="AB11" s="95">
        <v>0</v>
      </c>
      <c r="AC11" s="96" t="s">
        <v>249</v>
      </c>
      <c r="AD11" s="98">
        <v>0.3562865935823249</v>
      </c>
      <c r="AE11" s="98">
        <v>0.3562865935823249</v>
      </c>
      <c r="AF11" s="101">
        <v>0</v>
      </c>
      <c r="AG11" s="97">
        <v>1.0000198357550167</v>
      </c>
      <c r="AH11" s="101">
        <v>0</v>
      </c>
      <c r="AI11" s="101">
        <v>0</v>
      </c>
    </row>
    <row r="12" spans="1:35" ht="18" x14ac:dyDescent="0.4">
      <c r="A12" s="96" t="s">
        <v>247</v>
      </c>
      <c r="B12" s="99">
        <v>4.4059410249376726E-4</v>
      </c>
      <c r="C12" s="99">
        <v>4.4059410249376726E-4</v>
      </c>
      <c r="D12" s="101">
        <v>0</v>
      </c>
      <c r="E12" s="98">
        <v>0.99999939899947887</v>
      </c>
      <c r="F12" s="101">
        <v>0</v>
      </c>
      <c r="G12" s="101">
        <v>0</v>
      </c>
      <c r="H12" s="76" t="s">
        <v>263</v>
      </c>
      <c r="I12" s="89">
        <v>0.12744029340747506</v>
      </c>
      <c r="J12" s="95">
        <v>0</v>
      </c>
      <c r="K12" s="89">
        <v>0.12744029340747506</v>
      </c>
      <c r="L12" s="89">
        <v>0.98961884477567619</v>
      </c>
      <c r="M12" s="92">
        <v>1</v>
      </c>
      <c r="N12" s="93">
        <v>1.7205450622336929E-2</v>
      </c>
      <c r="O12" s="76" t="s">
        <v>277</v>
      </c>
      <c r="P12" s="93">
        <v>6.3379024897846387E-2</v>
      </c>
      <c r="Q12" s="95">
        <v>0</v>
      </c>
      <c r="R12" s="93">
        <v>6.3379024897846387E-2</v>
      </c>
      <c r="S12" s="89">
        <v>0.99042357165513006</v>
      </c>
      <c r="T12" s="92">
        <v>1</v>
      </c>
      <c r="U12" s="93">
        <v>1.1069403704880833E-2</v>
      </c>
      <c r="V12" s="76" t="s">
        <v>245</v>
      </c>
      <c r="W12" s="90">
        <v>1.0558751779362233E-7</v>
      </c>
      <c r="X12" s="90">
        <v>1.0558751779362233E-7</v>
      </c>
      <c r="Y12" s="95">
        <v>0</v>
      </c>
      <c r="Z12" s="89">
        <v>0.98744409095431651</v>
      </c>
      <c r="AA12" s="95">
        <v>0</v>
      </c>
      <c r="AB12" s="95">
        <v>0</v>
      </c>
      <c r="AC12" s="96" t="s">
        <v>223</v>
      </c>
      <c r="AD12" s="100">
        <v>1.3961996208689945E-2</v>
      </c>
      <c r="AE12" s="100">
        <v>1.118002324756273E-2</v>
      </c>
      <c r="AF12" s="99">
        <v>2.7819729611272149E-3</v>
      </c>
      <c r="AG12" s="97">
        <v>1.0000941239131313</v>
      </c>
      <c r="AH12" s="98">
        <v>0.19925323854447943</v>
      </c>
      <c r="AI12" s="99">
        <v>1.4802156089845166E-5</v>
      </c>
    </row>
    <row r="13" spans="1:35" ht="18" x14ac:dyDescent="0.4">
      <c r="A13" s="96" t="s">
        <v>224</v>
      </c>
      <c r="B13" s="99">
        <v>3.7506064055264926E-4</v>
      </c>
      <c r="C13" s="99">
        <v>3.7506064055264926E-4</v>
      </c>
      <c r="D13" s="101">
        <v>0</v>
      </c>
      <c r="E13" s="98">
        <v>0.99999956938404133</v>
      </c>
      <c r="F13" s="101">
        <v>0</v>
      </c>
      <c r="G13" s="101">
        <v>0</v>
      </c>
      <c r="H13" s="76" t="s">
        <v>252</v>
      </c>
      <c r="I13" s="93">
        <v>7.6889597708732424E-2</v>
      </c>
      <c r="J13" s="90">
        <v>7.9477445099836209E-3</v>
      </c>
      <c r="K13" s="93">
        <v>6.8941853198748806E-2</v>
      </c>
      <c r="L13" s="89">
        <v>0.99999955044871691</v>
      </c>
      <c r="M13" s="89">
        <v>0.89663433355327615</v>
      </c>
      <c r="N13" s="90">
        <v>9.3076971129595516E-3</v>
      </c>
      <c r="O13" s="96" t="s">
        <v>232</v>
      </c>
      <c r="P13" s="100">
        <v>2.895451480015112E-2</v>
      </c>
      <c r="Q13" s="99">
        <v>8.3271695085392679E-4</v>
      </c>
      <c r="R13" s="100">
        <v>2.8121797849297196E-2</v>
      </c>
      <c r="S13" s="98">
        <v>0.99548059507760178</v>
      </c>
      <c r="T13" s="98">
        <v>0.97124051442058434</v>
      </c>
      <c r="U13" s="99">
        <v>4.9115860302782581E-3</v>
      </c>
      <c r="V13" s="96" t="s">
        <v>259</v>
      </c>
      <c r="W13" s="99">
        <v>3.7171965978237354E-8</v>
      </c>
      <c r="X13" s="99">
        <v>3.7171965978237354E-8</v>
      </c>
      <c r="Y13" s="101">
        <v>0</v>
      </c>
      <c r="Z13" s="98">
        <v>0.99379337948498991</v>
      </c>
      <c r="AA13" s="101">
        <v>0</v>
      </c>
      <c r="AB13" s="101">
        <v>0</v>
      </c>
      <c r="AC13" s="96" t="s">
        <v>269</v>
      </c>
      <c r="AD13" s="100">
        <v>1.2202712578828861E-2</v>
      </c>
      <c r="AE13" s="99">
        <v>9.0877012986128585E-3</v>
      </c>
      <c r="AF13" s="99">
        <v>3.1150112802160006E-3</v>
      </c>
      <c r="AG13" s="97">
        <v>1.0001590513796579</v>
      </c>
      <c r="AH13" s="98">
        <v>0.25527203563086459</v>
      </c>
      <c r="AI13" s="99">
        <v>1.6574166548586084E-5</v>
      </c>
    </row>
    <row r="14" spans="1:35" ht="18" x14ac:dyDescent="0.4">
      <c r="A14" s="96" t="s">
        <v>259</v>
      </c>
      <c r="B14" s="99">
        <v>3.7171965978237355E-4</v>
      </c>
      <c r="C14" s="99">
        <v>3.7171965978237355E-4</v>
      </c>
      <c r="D14" s="101">
        <v>0</v>
      </c>
      <c r="E14" s="98">
        <v>0.99999973825084487</v>
      </c>
      <c r="F14" s="101">
        <v>0</v>
      </c>
      <c r="G14" s="101">
        <v>0</v>
      </c>
      <c r="H14" s="96" t="s">
        <v>272</v>
      </c>
      <c r="I14" s="99">
        <v>3.329813829237436E-6</v>
      </c>
      <c r="J14" s="101">
        <v>0</v>
      </c>
      <c r="K14" s="99">
        <v>3.329813829237436E-6</v>
      </c>
      <c r="L14" s="97">
        <v>1</v>
      </c>
      <c r="M14" s="97">
        <v>1</v>
      </c>
      <c r="N14" s="99">
        <v>4.4955128310430374E-7</v>
      </c>
      <c r="O14" s="96" t="s">
        <v>246</v>
      </c>
      <c r="P14" s="100">
        <v>1.1016007245177092E-2</v>
      </c>
      <c r="Q14" s="99">
        <v>6.6269602540149396E-3</v>
      </c>
      <c r="R14" s="99">
        <v>4.389046991162153E-3</v>
      </c>
      <c r="S14" s="98">
        <v>0.99740458541366805</v>
      </c>
      <c r="T14" s="98">
        <v>0.3984244829798671</v>
      </c>
      <c r="U14" s="99">
        <v>7.6656485490544826E-4</v>
      </c>
      <c r="V14" s="96" t="s">
        <v>265</v>
      </c>
      <c r="W14" s="99">
        <v>3.6336714816032472E-8</v>
      </c>
      <c r="X14" s="99">
        <v>3.6336714816032472E-8</v>
      </c>
      <c r="Y14" s="101">
        <v>0</v>
      </c>
      <c r="Z14" s="97">
        <v>1</v>
      </c>
      <c r="AA14" s="101">
        <v>0</v>
      </c>
      <c r="AB14" s="101">
        <v>0</v>
      </c>
      <c r="AC14" s="96" t="s">
        <v>312</v>
      </c>
      <c r="AD14" s="99">
        <v>2.6346193608983741E-3</v>
      </c>
      <c r="AE14" s="101">
        <v>0</v>
      </c>
      <c r="AF14" s="99">
        <v>2.6346193608983741E-3</v>
      </c>
      <c r="AG14" s="97">
        <v>1.0001730695054851</v>
      </c>
      <c r="AH14" s="97">
        <v>1</v>
      </c>
      <c r="AI14" s="99">
        <v>1.4018125827342479E-5</v>
      </c>
    </row>
    <row r="15" spans="1:35" ht="36" x14ac:dyDescent="0.4">
      <c r="A15" s="96" t="s">
        <v>234</v>
      </c>
      <c r="B15" s="99">
        <v>3.6159915063141169E-4</v>
      </c>
      <c r="C15" s="99">
        <v>3.6159915063141169E-4</v>
      </c>
      <c r="D15" s="101">
        <v>0</v>
      </c>
      <c r="E15" s="98">
        <v>0.99999990252004911</v>
      </c>
      <c r="F15" s="101">
        <v>0</v>
      </c>
      <c r="G15" s="101">
        <v>0</v>
      </c>
      <c r="H15" s="96" t="s">
        <v>242</v>
      </c>
      <c r="I15" s="101">
        <v>0</v>
      </c>
      <c r="J15" s="101">
        <v>0</v>
      </c>
      <c r="K15" s="101">
        <v>0</v>
      </c>
      <c r="L15" s="97">
        <v>1</v>
      </c>
      <c r="M15" s="101">
        <v>0</v>
      </c>
      <c r="N15" s="101">
        <v>0</v>
      </c>
      <c r="O15" s="96" t="s">
        <v>252</v>
      </c>
      <c r="P15" s="99">
        <v>4.8649146893139424E-3</v>
      </c>
      <c r="Q15" s="99">
        <v>5.0286514906739235E-4</v>
      </c>
      <c r="R15" s="99">
        <v>4.3620495402465495E-3</v>
      </c>
      <c r="S15" s="98">
        <v>0.99825426249173321</v>
      </c>
      <c r="T15" s="98">
        <v>0.89663433355327604</v>
      </c>
      <c r="U15" s="99">
        <v>7.6184964062644674E-4</v>
      </c>
      <c r="V15" s="96" t="s">
        <v>242</v>
      </c>
      <c r="W15" s="101">
        <v>0</v>
      </c>
      <c r="X15" s="101">
        <v>0</v>
      </c>
      <c r="Y15" s="101">
        <v>0</v>
      </c>
      <c r="Z15" s="97">
        <v>1</v>
      </c>
      <c r="AA15" s="101">
        <v>0</v>
      </c>
      <c r="AB15" s="101">
        <v>0</v>
      </c>
      <c r="AC15" s="96" t="s">
        <v>315</v>
      </c>
      <c r="AD15" s="99">
        <v>1.8499425036784911E-3</v>
      </c>
      <c r="AE15" s="101">
        <v>0</v>
      </c>
      <c r="AF15" s="99">
        <v>1.8499425036784911E-3</v>
      </c>
      <c r="AG15" s="97">
        <v>1.0001829125694111</v>
      </c>
      <c r="AH15" s="97">
        <v>1</v>
      </c>
      <c r="AI15" s="99">
        <v>9.8430639259673982E-6</v>
      </c>
    </row>
    <row r="16" spans="1:35" ht="36" x14ac:dyDescent="0.4">
      <c r="A16" s="96" t="s">
        <v>265</v>
      </c>
      <c r="B16" s="99">
        <v>1.7259939537615424E-4</v>
      </c>
      <c r="C16" s="99">
        <v>1.7259939537615424E-4</v>
      </c>
      <c r="D16" s="101">
        <v>0</v>
      </c>
      <c r="E16" s="98">
        <v>0.99999998092942943</v>
      </c>
      <c r="F16" s="101">
        <v>0</v>
      </c>
      <c r="G16" s="101">
        <v>0</v>
      </c>
      <c r="H16" s="96" t="s">
        <v>248</v>
      </c>
      <c r="I16" s="101">
        <v>0</v>
      </c>
      <c r="J16" s="101">
        <v>0</v>
      </c>
      <c r="K16" s="101">
        <v>0</v>
      </c>
      <c r="L16" s="97">
        <v>1</v>
      </c>
      <c r="M16" s="101">
        <v>0</v>
      </c>
      <c r="N16" s="101">
        <v>0</v>
      </c>
      <c r="O16" s="96" t="s">
        <v>264</v>
      </c>
      <c r="P16" s="99">
        <v>3.9945417081500428E-3</v>
      </c>
      <c r="Q16" s="99">
        <v>3.9945417081500428E-3</v>
      </c>
      <c r="R16" s="101">
        <v>0</v>
      </c>
      <c r="S16" s="98">
        <v>0.99895192539921351</v>
      </c>
      <c r="T16" s="101">
        <v>0</v>
      </c>
      <c r="U16" s="101">
        <v>0</v>
      </c>
      <c r="V16" s="96" t="s">
        <v>248</v>
      </c>
      <c r="W16" s="101">
        <v>0</v>
      </c>
      <c r="X16" s="101">
        <v>0</v>
      </c>
      <c r="Y16" s="101">
        <v>0</v>
      </c>
      <c r="Z16" s="97">
        <v>1</v>
      </c>
      <c r="AA16" s="101">
        <v>0</v>
      </c>
      <c r="AB16" s="101">
        <v>0</v>
      </c>
      <c r="AC16" s="96" t="s">
        <v>224</v>
      </c>
      <c r="AD16" s="99">
        <v>1.1055855580125039E-6</v>
      </c>
      <c r="AE16" s="99">
        <v>1.1055855580125039E-6</v>
      </c>
      <c r="AF16" s="101">
        <v>0</v>
      </c>
      <c r="AG16" s="97">
        <v>1.0001829184519451</v>
      </c>
      <c r="AH16" s="101">
        <v>0</v>
      </c>
      <c r="AI16" s="101">
        <v>0</v>
      </c>
    </row>
    <row r="17" spans="1:35" ht="18" x14ac:dyDescent="0.4">
      <c r="A17" s="96" t="s">
        <v>218</v>
      </c>
      <c r="B17" s="99">
        <v>4.1979274805471496E-5</v>
      </c>
      <c r="C17" s="99">
        <v>4.1979274805471496E-5</v>
      </c>
      <c r="D17" s="101">
        <v>0</v>
      </c>
      <c r="E17" s="97">
        <v>1</v>
      </c>
      <c r="F17" s="101">
        <v>0</v>
      </c>
      <c r="G17" s="101">
        <v>0</v>
      </c>
      <c r="H17" s="96" t="s">
        <v>255</v>
      </c>
      <c r="I17" s="101">
        <v>0</v>
      </c>
      <c r="J17" s="101">
        <v>0</v>
      </c>
      <c r="K17" s="101">
        <v>0</v>
      </c>
      <c r="L17" s="97">
        <v>1</v>
      </c>
      <c r="M17" s="101">
        <v>0</v>
      </c>
      <c r="N17" s="101">
        <v>0</v>
      </c>
      <c r="O17" s="96" t="s">
        <v>273</v>
      </c>
      <c r="P17" s="99">
        <v>3.3039601596175599E-3</v>
      </c>
      <c r="Q17" s="99">
        <v>3.3039601596175599E-3</v>
      </c>
      <c r="R17" s="101">
        <v>0</v>
      </c>
      <c r="S17" s="98">
        <v>0.99952897543888508</v>
      </c>
      <c r="T17" s="101">
        <v>0</v>
      </c>
      <c r="U17" s="101">
        <v>0</v>
      </c>
      <c r="V17" s="96" t="s">
        <v>255</v>
      </c>
      <c r="W17" s="101">
        <v>0</v>
      </c>
      <c r="X17" s="101">
        <v>0</v>
      </c>
      <c r="Y17" s="101">
        <v>0</v>
      </c>
      <c r="Z17" s="97">
        <v>1</v>
      </c>
      <c r="AA17" s="101">
        <v>0</v>
      </c>
      <c r="AB17" s="101">
        <v>0</v>
      </c>
      <c r="AC17" s="96" t="s">
        <v>218</v>
      </c>
      <c r="AD17" s="99">
        <v>1.5713380755518798E-7</v>
      </c>
      <c r="AE17" s="99">
        <v>1.5713380755518798E-7</v>
      </c>
      <c r="AF17" s="101">
        <v>0</v>
      </c>
      <c r="AG17" s="97">
        <v>1.0001829192880132</v>
      </c>
      <c r="AH17" s="101">
        <v>0</v>
      </c>
      <c r="AI17" s="101">
        <v>0</v>
      </c>
    </row>
    <row r="18" spans="1:35" ht="36" x14ac:dyDescent="0.4">
      <c r="A18" s="96" t="s">
        <v>242</v>
      </c>
      <c r="B18" s="101">
        <v>0</v>
      </c>
      <c r="C18" s="101">
        <v>0</v>
      </c>
      <c r="D18" s="101">
        <v>0</v>
      </c>
      <c r="E18" s="97">
        <v>1</v>
      </c>
      <c r="F18" s="101">
        <v>0</v>
      </c>
      <c r="G18" s="101">
        <v>0</v>
      </c>
      <c r="H18" s="96" t="s">
        <v>237</v>
      </c>
      <c r="I18" s="101">
        <v>0</v>
      </c>
      <c r="J18" s="101">
        <v>0</v>
      </c>
      <c r="K18" s="101">
        <v>0</v>
      </c>
      <c r="L18" s="97">
        <v>1</v>
      </c>
      <c r="M18" s="101">
        <v>0</v>
      </c>
      <c r="N18" s="101">
        <v>0</v>
      </c>
      <c r="O18" s="96" t="s">
        <v>283</v>
      </c>
      <c r="P18" s="99">
        <v>2.1851066870449964E-3</v>
      </c>
      <c r="Q18" s="99">
        <v>2.1851066870449964E-3</v>
      </c>
      <c r="R18" s="101">
        <v>0</v>
      </c>
      <c r="S18" s="98">
        <v>0.99991061318254115</v>
      </c>
      <c r="T18" s="101">
        <v>0</v>
      </c>
      <c r="U18" s="101">
        <v>0</v>
      </c>
      <c r="V18" s="96" t="s">
        <v>237</v>
      </c>
      <c r="W18" s="101">
        <v>0</v>
      </c>
      <c r="X18" s="101">
        <v>0</v>
      </c>
      <c r="Y18" s="101">
        <v>0</v>
      </c>
      <c r="Z18" s="97">
        <v>1</v>
      </c>
      <c r="AA18" s="101">
        <v>0</v>
      </c>
      <c r="AB18" s="101">
        <v>0</v>
      </c>
      <c r="AC18" s="96" t="s">
        <v>234</v>
      </c>
      <c r="AD18" s="99">
        <v>1.2085692721577793E-8</v>
      </c>
      <c r="AE18" s="99">
        <v>1.2085692721577793E-8</v>
      </c>
      <c r="AF18" s="101">
        <v>0</v>
      </c>
      <c r="AG18" s="97">
        <v>1.000182919352318</v>
      </c>
      <c r="AH18" s="101">
        <v>0</v>
      </c>
      <c r="AI18" s="101">
        <v>0</v>
      </c>
    </row>
    <row r="19" spans="1:35" ht="36" x14ac:dyDescent="0.4">
      <c r="A19" s="96" t="s">
        <v>248</v>
      </c>
      <c r="B19" s="101">
        <v>0</v>
      </c>
      <c r="C19" s="101">
        <v>0</v>
      </c>
      <c r="D19" s="101">
        <v>0</v>
      </c>
      <c r="E19" s="97">
        <v>1</v>
      </c>
      <c r="F19" s="101">
        <v>0</v>
      </c>
      <c r="G19" s="101">
        <v>0</v>
      </c>
      <c r="H19" s="96" t="s">
        <v>268</v>
      </c>
      <c r="I19" s="101">
        <v>0</v>
      </c>
      <c r="J19" s="101">
        <v>0</v>
      </c>
      <c r="K19" s="101">
        <v>0</v>
      </c>
      <c r="L19" s="97">
        <v>1</v>
      </c>
      <c r="M19" s="101">
        <v>0</v>
      </c>
      <c r="N19" s="101">
        <v>0</v>
      </c>
      <c r="O19" s="96" t="s">
        <v>217</v>
      </c>
      <c r="P19" s="99">
        <v>5.1174007291655225E-4</v>
      </c>
      <c r="Q19" s="99">
        <v>5.1174007291655225E-4</v>
      </c>
      <c r="R19" s="101">
        <v>0</v>
      </c>
      <c r="S19" s="98">
        <v>0.99999999066141843</v>
      </c>
      <c r="T19" s="101">
        <v>0</v>
      </c>
      <c r="U19" s="101">
        <v>0</v>
      </c>
      <c r="V19" s="96" t="s">
        <v>268</v>
      </c>
      <c r="W19" s="101">
        <v>0</v>
      </c>
      <c r="X19" s="101">
        <v>0</v>
      </c>
      <c r="Y19" s="101">
        <v>0</v>
      </c>
      <c r="Z19" s="97">
        <v>1</v>
      </c>
      <c r="AA19" s="101">
        <v>0</v>
      </c>
      <c r="AB19" s="101">
        <v>0</v>
      </c>
      <c r="AC19" s="96" t="s">
        <v>242</v>
      </c>
      <c r="AD19" s="101">
        <v>0</v>
      </c>
      <c r="AE19" s="101">
        <v>0</v>
      </c>
      <c r="AF19" s="101">
        <v>0</v>
      </c>
      <c r="AG19" s="97">
        <v>1.000182919352318</v>
      </c>
      <c r="AH19" s="101">
        <v>0</v>
      </c>
      <c r="AI19" s="101">
        <v>0</v>
      </c>
    </row>
    <row r="20" spans="1:35" ht="54" x14ac:dyDescent="0.4">
      <c r="A20" s="96" t="s">
        <v>255</v>
      </c>
      <c r="B20" s="101">
        <v>0</v>
      </c>
      <c r="C20" s="101">
        <v>0</v>
      </c>
      <c r="D20" s="101">
        <v>0</v>
      </c>
      <c r="E20" s="97">
        <v>1</v>
      </c>
      <c r="F20" s="101">
        <v>0</v>
      </c>
      <c r="G20" s="101">
        <v>0</v>
      </c>
      <c r="H20" s="96" t="s">
        <v>221</v>
      </c>
      <c r="I20" s="101">
        <v>0</v>
      </c>
      <c r="J20" s="101">
        <v>0</v>
      </c>
      <c r="K20" s="101">
        <v>0</v>
      </c>
      <c r="L20" s="97">
        <v>1</v>
      </c>
      <c r="M20" s="101">
        <v>0</v>
      </c>
      <c r="N20" s="101">
        <v>0</v>
      </c>
      <c r="O20" s="96" t="s">
        <v>291</v>
      </c>
      <c r="P20" s="99">
        <v>5.3469022413755273E-8</v>
      </c>
      <c r="Q20" s="101">
        <v>0</v>
      </c>
      <c r="R20" s="99">
        <v>5.3469022413755273E-8</v>
      </c>
      <c r="S20" s="97">
        <v>1</v>
      </c>
      <c r="T20" s="97">
        <v>1</v>
      </c>
      <c r="U20" s="99">
        <v>9.3385815852665575E-9</v>
      </c>
      <c r="V20" s="96" t="s">
        <v>221</v>
      </c>
      <c r="W20" s="101">
        <v>0</v>
      </c>
      <c r="X20" s="101">
        <v>0</v>
      </c>
      <c r="Y20" s="101">
        <v>0</v>
      </c>
      <c r="Z20" s="97">
        <v>1</v>
      </c>
      <c r="AA20" s="101">
        <v>0</v>
      </c>
      <c r="AB20" s="101">
        <v>0</v>
      </c>
      <c r="AC20" s="96" t="s">
        <v>248</v>
      </c>
      <c r="AD20" s="101">
        <v>0</v>
      </c>
      <c r="AE20" s="101">
        <v>0</v>
      </c>
      <c r="AF20" s="101">
        <v>0</v>
      </c>
      <c r="AG20" s="97">
        <v>1.000182919352318</v>
      </c>
      <c r="AH20" s="101">
        <v>0</v>
      </c>
      <c r="AI20" s="101">
        <v>0</v>
      </c>
    </row>
    <row r="21" spans="1:35" ht="36" x14ac:dyDescent="0.4">
      <c r="A21" s="96" t="s">
        <v>237</v>
      </c>
      <c r="B21" s="101">
        <v>0</v>
      </c>
      <c r="C21" s="101">
        <v>0</v>
      </c>
      <c r="D21" s="101">
        <v>0</v>
      </c>
      <c r="E21" s="97">
        <v>1</v>
      </c>
      <c r="F21" s="101">
        <v>0</v>
      </c>
      <c r="G21" s="101">
        <v>0</v>
      </c>
      <c r="H21" s="96" t="s">
        <v>227</v>
      </c>
      <c r="I21" s="101">
        <v>0</v>
      </c>
      <c r="J21" s="101">
        <v>0</v>
      </c>
      <c r="K21" s="101">
        <v>0</v>
      </c>
      <c r="L21" s="97">
        <v>1</v>
      </c>
      <c r="M21" s="101">
        <v>0</v>
      </c>
      <c r="N21" s="101">
        <v>0</v>
      </c>
      <c r="O21" s="96" t="s">
        <v>242</v>
      </c>
      <c r="P21" s="101">
        <v>0</v>
      </c>
      <c r="Q21" s="101">
        <v>0</v>
      </c>
      <c r="R21" s="101">
        <v>0</v>
      </c>
      <c r="S21" s="97">
        <v>1</v>
      </c>
      <c r="T21" s="101">
        <v>0</v>
      </c>
      <c r="U21" s="101">
        <v>0</v>
      </c>
      <c r="V21" s="96" t="s">
        <v>227</v>
      </c>
      <c r="W21" s="101">
        <v>0</v>
      </c>
      <c r="X21" s="101">
        <v>0</v>
      </c>
      <c r="Y21" s="101">
        <v>0</v>
      </c>
      <c r="Z21" s="97">
        <v>1</v>
      </c>
      <c r="AA21" s="101">
        <v>0</v>
      </c>
      <c r="AB21" s="101">
        <v>0</v>
      </c>
      <c r="AC21" s="96" t="s">
        <v>255</v>
      </c>
      <c r="AD21" s="101">
        <v>0</v>
      </c>
      <c r="AE21" s="101">
        <v>0</v>
      </c>
      <c r="AF21" s="101">
        <v>0</v>
      </c>
      <c r="AG21" s="97">
        <v>1.000182919352318</v>
      </c>
      <c r="AH21" s="101">
        <v>0</v>
      </c>
      <c r="AI21" s="101">
        <v>0</v>
      </c>
    </row>
    <row r="22" spans="1:35" ht="36" x14ac:dyDescent="0.4">
      <c r="A22" s="96" t="s">
        <v>268</v>
      </c>
      <c r="B22" s="101">
        <v>0</v>
      </c>
      <c r="C22" s="101">
        <v>0</v>
      </c>
      <c r="D22" s="101">
        <v>0</v>
      </c>
      <c r="E22" s="97">
        <v>1</v>
      </c>
      <c r="F22" s="101">
        <v>0</v>
      </c>
      <c r="G22" s="101">
        <v>0</v>
      </c>
      <c r="H22" s="96" t="s">
        <v>276</v>
      </c>
      <c r="I22" s="101">
        <v>0</v>
      </c>
      <c r="J22" s="101">
        <v>0</v>
      </c>
      <c r="K22" s="101">
        <v>0</v>
      </c>
      <c r="L22" s="97">
        <v>1</v>
      </c>
      <c r="M22" s="101">
        <v>0</v>
      </c>
      <c r="N22" s="101">
        <v>0</v>
      </c>
      <c r="O22" s="96" t="s">
        <v>248</v>
      </c>
      <c r="P22" s="101">
        <v>0</v>
      </c>
      <c r="Q22" s="101">
        <v>0</v>
      </c>
      <c r="R22" s="101">
        <v>0</v>
      </c>
      <c r="S22" s="97">
        <v>1</v>
      </c>
      <c r="T22" s="101">
        <v>0</v>
      </c>
      <c r="U22" s="101">
        <v>0</v>
      </c>
      <c r="V22" s="96" t="s">
        <v>276</v>
      </c>
      <c r="W22" s="101">
        <v>0</v>
      </c>
      <c r="X22" s="101">
        <v>0</v>
      </c>
      <c r="Y22" s="101">
        <v>0</v>
      </c>
      <c r="Z22" s="97">
        <v>1</v>
      </c>
      <c r="AA22" s="101">
        <v>0</v>
      </c>
      <c r="AB22" s="101">
        <v>0</v>
      </c>
      <c r="AC22" s="96" t="s">
        <v>237</v>
      </c>
      <c r="AD22" s="101">
        <v>0</v>
      </c>
      <c r="AE22" s="101">
        <v>0</v>
      </c>
      <c r="AF22" s="101">
        <v>0</v>
      </c>
      <c r="AG22" s="97">
        <v>1.000182919352318</v>
      </c>
      <c r="AH22" s="101">
        <v>0</v>
      </c>
      <c r="AI22" s="101">
        <v>0</v>
      </c>
    </row>
    <row r="23" spans="1:35" ht="54" x14ac:dyDescent="0.4">
      <c r="A23" s="96" t="s">
        <v>221</v>
      </c>
      <c r="B23" s="101">
        <v>0</v>
      </c>
      <c r="C23" s="101">
        <v>0</v>
      </c>
      <c r="D23" s="101">
        <v>0</v>
      </c>
      <c r="E23" s="97">
        <v>1</v>
      </c>
      <c r="F23" s="101">
        <v>0</v>
      </c>
      <c r="G23" s="101">
        <v>0</v>
      </c>
      <c r="H23" s="96" t="s">
        <v>280</v>
      </c>
      <c r="I23" s="101">
        <v>0</v>
      </c>
      <c r="J23" s="101">
        <v>0</v>
      </c>
      <c r="K23" s="101">
        <v>0</v>
      </c>
      <c r="L23" s="97">
        <v>1</v>
      </c>
      <c r="M23" s="101">
        <v>0</v>
      </c>
      <c r="N23" s="101">
        <v>0</v>
      </c>
      <c r="O23" s="96" t="s">
        <v>255</v>
      </c>
      <c r="P23" s="101">
        <v>0</v>
      </c>
      <c r="Q23" s="101">
        <v>0</v>
      </c>
      <c r="R23" s="101">
        <v>0</v>
      </c>
      <c r="S23" s="97">
        <v>1</v>
      </c>
      <c r="T23" s="101">
        <v>0</v>
      </c>
      <c r="U23" s="101">
        <v>0</v>
      </c>
      <c r="V23" s="96" t="s">
        <v>280</v>
      </c>
      <c r="W23" s="101">
        <v>0</v>
      </c>
      <c r="X23" s="101">
        <v>0</v>
      </c>
      <c r="Y23" s="101">
        <v>0</v>
      </c>
      <c r="Z23" s="97">
        <v>1</v>
      </c>
      <c r="AA23" s="101">
        <v>0</v>
      </c>
      <c r="AB23" s="101">
        <v>0</v>
      </c>
      <c r="AC23" s="96" t="s">
        <v>268</v>
      </c>
      <c r="AD23" s="101">
        <v>0</v>
      </c>
      <c r="AE23" s="101">
        <v>0</v>
      </c>
      <c r="AF23" s="101">
        <v>0</v>
      </c>
      <c r="AG23" s="97">
        <v>1.000182919352318</v>
      </c>
      <c r="AH23" s="101">
        <v>0</v>
      </c>
      <c r="AI23" s="101">
        <v>0</v>
      </c>
    </row>
    <row r="24" spans="1:35" ht="54" x14ac:dyDescent="0.4">
      <c r="A24" s="96" t="s">
        <v>227</v>
      </c>
      <c r="B24" s="101">
        <v>0</v>
      </c>
      <c r="C24" s="101">
        <v>0</v>
      </c>
      <c r="D24" s="101">
        <v>0</v>
      </c>
      <c r="E24" s="97">
        <v>1</v>
      </c>
      <c r="F24" s="101">
        <v>0</v>
      </c>
      <c r="G24" s="101">
        <v>0</v>
      </c>
      <c r="H24" s="96" t="s">
        <v>285</v>
      </c>
      <c r="I24" s="101">
        <v>0</v>
      </c>
      <c r="J24" s="101">
        <v>0</v>
      </c>
      <c r="K24" s="101">
        <v>0</v>
      </c>
      <c r="L24" s="97">
        <v>1</v>
      </c>
      <c r="M24" s="101">
        <v>0</v>
      </c>
      <c r="N24" s="101">
        <v>0</v>
      </c>
      <c r="O24" s="96" t="s">
        <v>237</v>
      </c>
      <c r="P24" s="101">
        <v>0</v>
      </c>
      <c r="Q24" s="101">
        <v>0</v>
      </c>
      <c r="R24" s="101">
        <v>0</v>
      </c>
      <c r="S24" s="97">
        <v>1</v>
      </c>
      <c r="T24" s="101">
        <v>0</v>
      </c>
      <c r="U24" s="101">
        <v>0</v>
      </c>
      <c r="V24" s="96" t="s">
        <v>285</v>
      </c>
      <c r="W24" s="101">
        <v>0</v>
      </c>
      <c r="X24" s="101">
        <v>0</v>
      </c>
      <c r="Y24" s="101">
        <v>0</v>
      </c>
      <c r="Z24" s="97">
        <v>1</v>
      </c>
      <c r="AA24" s="101">
        <v>0</v>
      </c>
      <c r="AB24" s="101">
        <v>0</v>
      </c>
      <c r="AC24" s="96" t="s">
        <v>221</v>
      </c>
      <c r="AD24" s="101">
        <v>0</v>
      </c>
      <c r="AE24" s="101">
        <v>0</v>
      </c>
      <c r="AF24" s="101">
        <v>0</v>
      </c>
      <c r="AG24" s="97">
        <v>1.000182919352318</v>
      </c>
      <c r="AH24" s="101">
        <v>0</v>
      </c>
      <c r="AI24" s="101">
        <v>0</v>
      </c>
    </row>
    <row r="25" spans="1:35" ht="36" x14ac:dyDescent="0.4">
      <c r="A25" s="96" t="s">
        <v>276</v>
      </c>
      <c r="B25" s="101">
        <v>0</v>
      </c>
      <c r="C25" s="101">
        <v>0</v>
      </c>
      <c r="D25" s="101">
        <v>0</v>
      </c>
      <c r="E25" s="97">
        <v>1</v>
      </c>
      <c r="F25" s="101">
        <v>0</v>
      </c>
      <c r="G25" s="101">
        <v>0</v>
      </c>
      <c r="H25" s="96" t="s">
        <v>289</v>
      </c>
      <c r="I25" s="101">
        <v>0</v>
      </c>
      <c r="J25" s="101">
        <v>0</v>
      </c>
      <c r="K25" s="101">
        <v>0</v>
      </c>
      <c r="L25" s="97">
        <v>1</v>
      </c>
      <c r="M25" s="101">
        <v>0</v>
      </c>
      <c r="N25" s="101">
        <v>0</v>
      </c>
      <c r="O25" s="96" t="s">
        <v>268</v>
      </c>
      <c r="P25" s="101">
        <v>0</v>
      </c>
      <c r="Q25" s="101">
        <v>0</v>
      </c>
      <c r="R25" s="101">
        <v>0</v>
      </c>
      <c r="S25" s="97">
        <v>1</v>
      </c>
      <c r="T25" s="101">
        <v>0</v>
      </c>
      <c r="U25" s="101">
        <v>0</v>
      </c>
      <c r="V25" s="96" t="s">
        <v>289</v>
      </c>
      <c r="W25" s="101">
        <v>0</v>
      </c>
      <c r="X25" s="101">
        <v>0</v>
      </c>
      <c r="Y25" s="101">
        <v>0</v>
      </c>
      <c r="Z25" s="97">
        <v>1</v>
      </c>
      <c r="AA25" s="101">
        <v>0</v>
      </c>
      <c r="AB25" s="101">
        <v>0</v>
      </c>
      <c r="AC25" s="96" t="s">
        <v>227</v>
      </c>
      <c r="AD25" s="101">
        <v>0</v>
      </c>
      <c r="AE25" s="101">
        <v>0</v>
      </c>
      <c r="AF25" s="101">
        <v>0</v>
      </c>
      <c r="AG25" s="97">
        <v>1.000182919352318</v>
      </c>
      <c r="AH25" s="101">
        <v>0</v>
      </c>
      <c r="AI25" s="101">
        <v>0</v>
      </c>
    </row>
    <row r="26" spans="1:35" ht="54" x14ac:dyDescent="0.4">
      <c r="A26" s="96" t="s">
        <v>280</v>
      </c>
      <c r="B26" s="101">
        <v>0</v>
      </c>
      <c r="C26" s="101">
        <v>0</v>
      </c>
      <c r="D26" s="101">
        <v>0</v>
      </c>
      <c r="E26" s="97">
        <v>1</v>
      </c>
      <c r="F26" s="101">
        <v>0</v>
      </c>
      <c r="G26" s="101">
        <v>0</v>
      </c>
      <c r="H26" s="96" t="s">
        <v>294</v>
      </c>
      <c r="I26" s="101">
        <v>0</v>
      </c>
      <c r="J26" s="101">
        <v>0</v>
      </c>
      <c r="K26" s="101">
        <v>0</v>
      </c>
      <c r="L26" s="97">
        <v>1</v>
      </c>
      <c r="M26" s="101">
        <v>0</v>
      </c>
      <c r="N26" s="101">
        <v>0</v>
      </c>
      <c r="O26" s="96" t="s">
        <v>221</v>
      </c>
      <c r="P26" s="101">
        <v>0</v>
      </c>
      <c r="Q26" s="101">
        <v>0</v>
      </c>
      <c r="R26" s="101">
        <v>0</v>
      </c>
      <c r="S26" s="97">
        <v>1</v>
      </c>
      <c r="T26" s="101">
        <v>0</v>
      </c>
      <c r="U26" s="101">
        <v>0</v>
      </c>
      <c r="V26" s="96" t="s">
        <v>294</v>
      </c>
      <c r="W26" s="101">
        <v>0</v>
      </c>
      <c r="X26" s="101">
        <v>0</v>
      </c>
      <c r="Y26" s="101">
        <v>0</v>
      </c>
      <c r="Z26" s="97">
        <v>1</v>
      </c>
      <c r="AA26" s="101">
        <v>0</v>
      </c>
      <c r="AB26" s="101">
        <v>0</v>
      </c>
      <c r="AC26" s="96" t="s">
        <v>276</v>
      </c>
      <c r="AD26" s="101">
        <v>0</v>
      </c>
      <c r="AE26" s="101">
        <v>0</v>
      </c>
      <c r="AF26" s="101">
        <v>0</v>
      </c>
      <c r="AG26" s="97">
        <v>1.000182919352318</v>
      </c>
      <c r="AH26" s="101">
        <v>0</v>
      </c>
      <c r="AI26" s="101">
        <v>0</v>
      </c>
    </row>
    <row r="27" spans="1:35" ht="36" x14ac:dyDescent="0.4">
      <c r="A27" s="96" t="s">
        <v>285</v>
      </c>
      <c r="B27" s="101">
        <v>0</v>
      </c>
      <c r="C27" s="101">
        <v>0</v>
      </c>
      <c r="D27" s="101">
        <v>0</v>
      </c>
      <c r="E27" s="97">
        <v>1</v>
      </c>
      <c r="F27" s="101">
        <v>0</v>
      </c>
      <c r="G27" s="101">
        <v>0</v>
      </c>
      <c r="H27" s="96" t="s">
        <v>297</v>
      </c>
      <c r="I27" s="101">
        <v>0</v>
      </c>
      <c r="J27" s="101">
        <v>0</v>
      </c>
      <c r="K27" s="101">
        <v>0</v>
      </c>
      <c r="L27" s="97">
        <v>1</v>
      </c>
      <c r="M27" s="101">
        <v>0</v>
      </c>
      <c r="N27" s="101">
        <v>0</v>
      </c>
      <c r="O27" s="96" t="s">
        <v>227</v>
      </c>
      <c r="P27" s="101">
        <v>0</v>
      </c>
      <c r="Q27" s="101">
        <v>0</v>
      </c>
      <c r="R27" s="101">
        <v>0</v>
      </c>
      <c r="S27" s="97">
        <v>1</v>
      </c>
      <c r="T27" s="101">
        <v>0</v>
      </c>
      <c r="U27" s="101">
        <v>0</v>
      </c>
      <c r="V27" s="96" t="s">
        <v>297</v>
      </c>
      <c r="W27" s="101">
        <v>0</v>
      </c>
      <c r="X27" s="101">
        <v>0</v>
      </c>
      <c r="Y27" s="101">
        <v>0</v>
      </c>
      <c r="Z27" s="97">
        <v>1</v>
      </c>
      <c r="AA27" s="101">
        <v>0</v>
      </c>
      <c r="AB27" s="101">
        <v>0</v>
      </c>
      <c r="AC27" s="96" t="s">
        <v>280</v>
      </c>
      <c r="AD27" s="101">
        <v>0</v>
      </c>
      <c r="AE27" s="101">
        <v>0</v>
      </c>
      <c r="AF27" s="101">
        <v>0</v>
      </c>
      <c r="AG27" s="97">
        <v>1.000182919352318</v>
      </c>
      <c r="AH27" s="101">
        <v>0</v>
      </c>
      <c r="AI27" s="101">
        <v>0</v>
      </c>
    </row>
    <row r="28" spans="1:35" ht="36" x14ac:dyDescent="0.4">
      <c r="A28" s="96" t="s">
        <v>289</v>
      </c>
      <c r="B28" s="101">
        <v>0</v>
      </c>
      <c r="C28" s="101">
        <v>0</v>
      </c>
      <c r="D28" s="101">
        <v>0</v>
      </c>
      <c r="E28" s="97">
        <v>1</v>
      </c>
      <c r="F28" s="101">
        <v>0</v>
      </c>
      <c r="G28" s="101">
        <v>0</v>
      </c>
      <c r="H28" s="101">
        <v>0</v>
      </c>
      <c r="I28" s="101">
        <v>0</v>
      </c>
      <c r="J28" s="101">
        <v>0</v>
      </c>
      <c r="K28" s="101">
        <v>0</v>
      </c>
      <c r="L28" s="97">
        <v>1</v>
      </c>
      <c r="M28" s="101">
        <v>0</v>
      </c>
      <c r="N28" s="101">
        <v>0</v>
      </c>
      <c r="O28" s="96" t="s">
        <v>276</v>
      </c>
      <c r="P28" s="101">
        <v>0</v>
      </c>
      <c r="Q28" s="101">
        <v>0</v>
      </c>
      <c r="R28" s="101">
        <v>0</v>
      </c>
      <c r="S28" s="97">
        <v>1</v>
      </c>
      <c r="T28" s="101">
        <v>0</v>
      </c>
      <c r="U28" s="101">
        <v>0</v>
      </c>
      <c r="V28" s="101">
        <v>0</v>
      </c>
      <c r="W28" s="101">
        <v>0</v>
      </c>
      <c r="X28" s="101">
        <v>0</v>
      </c>
      <c r="Y28" s="101">
        <v>0</v>
      </c>
      <c r="Z28" s="97">
        <v>1</v>
      </c>
      <c r="AA28" s="101">
        <v>0</v>
      </c>
      <c r="AB28" s="101">
        <v>0</v>
      </c>
      <c r="AC28" s="96" t="s">
        <v>285</v>
      </c>
      <c r="AD28" s="101">
        <v>0</v>
      </c>
      <c r="AE28" s="101">
        <v>0</v>
      </c>
      <c r="AF28" s="101">
        <v>0</v>
      </c>
      <c r="AG28" s="97">
        <v>1.000182919352318</v>
      </c>
      <c r="AH28" s="101">
        <v>0</v>
      </c>
      <c r="AI28" s="101">
        <v>0</v>
      </c>
    </row>
    <row r="29" spans="1:35" ht="36" x14ac:dyDescent="0.4">
      <c r="A29" s="96" t="s">
        <v>294</v>
      </c>
      <c r="B29" s="101">
        <v>0</v>
      </c>
      <c r="C29" s="101">
        <v>0</v>
      </c>
      <c r="D29" s="101">
        <v>0</v>
      </c>
      <c r="E29" s="97">
        <v>1</v>
      </c>
      <c r="F29" s="101">
        <v>0</v>
      </c>
      <c r="G29" s="101">
        <v>0</v>
      </c>
      <c r="H29" s="101">
        <v>0</v>
      </c>
      <c r="I29" s="101">
        <v>0</v>
      </c>
      <c r="J29" s="101">
        <v>0</v>
      </c>
      <c r="K29" s="101">
        <v>0</v>
      </c>
      <c r="L29" s="97">
        <v>1</v>
      </c>
      <c r="M29" s="101">
        <v>0</v>
      </c>
      <c r="N29" s="101">
        <v>0</v>
      </c>
      <c r="O29" s="96" t="s">
        <v>280</v>
      </c>
      <c r="P29" s="101">
        <v>0</v>
      </c>
      <c r="Q29" s="101">
        <v>0</v>
      </c>
      <c r="R29" s="101">
        <v>0</v>
      </c>
      <c r="S29" s="97">
        <v>1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97">
        <v>1</v>
      </c>
      <c r="AA29" s="101">
        <v>0</v>
      </c>
      <c r="AB29" s="101">
        <v>0</v>
      </c>
      <c r="AC29" s="96" t="s">
        <v>289</v>
      </c>
      <c r="AD29" s="101">
        <v>0</v>
      </c>
      <c r="AE29" s="101">
        <v>0</v>
      </c>
      <c r="AF29" s="101">
        <v>0</v>
      </c>
      <c r="AG29" s="97">
        <v>1.000182919352318</v>
      </c>
      <c r="AH29" s="101">
        <v>0</v>
      </c>
      <c r="AI29" s="101">
        <v>0</v>
      </c>
    </row>
    <row r="30" spans="1:35" ht="36" x14ac:dyDescent="0.4">
      <c r="A30" s="96" t="s">
        <v>297</v>
      </c>
      <c r="B30" s="101">
        <v>0</v>
      </c>
      <c r="C30" s="101">
        <v>0</v>
      </c>
      <c r="D30" s="101">
        <v>0</v>
      </c>
      <c r="E30" s="97">
        <v>1</v>
      </c>
      <c r="F30" s="101">
        <v>0</v>
      </c>
      <c r="G30" s="101">
        <v>0</v>
      </c>
      <c r="H30" s="101">
        <v>0</v>
      </c>
      <c r="I30" s="101">
        <v>0</v>
      </c>
      <c r="J30" s="101">
        <v>0</v>
      </c>
      <c r="K30" s="101">
        <v>0</v>
      </c>
      <c r="L30" s="97">
        <v>1</v>
      </c>
      <c r="M30" s="101">
        <v>0</v>
      </c>
      <c r="N30" s="101">
        <v>0</v>
      </c>
      <c r="O30" s="96" t="s">
        <v>285</v>
      </c>
      <c r="P30" s="101">
        <v>0</v>
      </c>
      <c r="Q30" s="101">
        <v>0</v>
      </c>
      <c r="R30" s="101">
        <v>0</v>
      </c>
      <c r="S30" s="97">
        <v>1</v>
      </c>
      <c r="T30" s="101">
        <v>0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97">
        <v>1</v>
      </c>
      <c r="AA30" s="101">
        <v>0</v>
      </c>
      <c r="AB30" s="101">
        <v>0</v>
      </c>
      <c r="AC30" s="96" t="s">
        <v>294</v>
      </c>
      <c r="AD30" s="101">
        <v>0</v>
      </c>
      <c r="AE30" s="101">
        <v>0</v>
      </c>
      <c r="AF30" s="101">
        <v>0</v>
      </c>
      <c r="AG30" s="97">
        <v>1.000182919352318</v>
      </c>
      <c r="AH30" s="101">
        <v>0</v>
      </c>
      <c r="AI30" s="101">
        <v>0</v>
      </c>
    </row>
    <row r="31" spans="1:35" ht="36" x14ac:dyDescent="0.4">
      <c r="A31" s="101">
        <v>0</v>
      </c>
      <c r="B31" s="101">
        <v>0</v>
      </c>
      <c r="C31" s="101">
        <v>0</v>
      </c>
      <c r="D31" s="101">
        <v>0</v>
      </c>
      <c r="E31" s="97">
        <v>1</v>
      </c>
      <c r="F31" s="101">
        <v>0</v>
      </c>
      <c r="G31" s="101">
        <v>0</v>
      </c>
      <c r="H31" s="101">
        <v>0</v>
      </c>
      <c r="I31" s="101">
        <v>0</v>
      </c>
      <c r="J31" s="101">
        <v>0</v>
      </c>
      <c r="K31" s="101">
        <v>0</v>
      </c>
      <c r="L31" s="97">
        <v>1</v>
      </c>
      <c r="M31" s="101">
        <v>0</v>
      </c>
      <c r="N31" s="101">
        <v>0</v>
      </c>
      <c r="O31" s="96" t="s">
        <v>289</v>
      </c>
      <c r="P31" s="101">
        <v>0</v>
      </c>
      <c r="Q31" s="101">
        <v>0</v>
      </c>
      <c r="R31" s="101">
        <v>0</v>
      </c>
      <c r="S31" s="97">
        <v>1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97">
        <v>1</v>
      </c>
      <c r="AA31" s="101">
        <v>0</v>
      </c>
      <c r="AB31" s="101">
        <v>0</v>
      </c>
      <c r="AC31" s="96" t="s">
        <v>297</v>
      </c>
      <c r="AD31" s="101">
        <v>0</v>
      </c>
      <c r="AE31" s="101">
        <v>0</v>
      </c>
      <c r="AF31" s="101">
        <v>0</v>
      </c>
      <c r="AG31" s="97">
        <v>1.000182919352318</v>
      </c>
      <c r="AH31" s="101">
        <v>0</v>
      </c>
      <c r="AI31" s="101">
        <v>0</v>
      </c>
    </row>
    <row r="32" spans="1:35" ht="18" x14ac:dyDescent="0.4">
      <c r="A32" s="101">
        <v>0</v>
      </c>
      <c r="B32" s="101">
        <v>0</v>
      </c>
      <c r="C32" s="101">
        <v>0</v>
      </c>
      <c r="D32" s="101">
        <v>0</v>
      </c>
      <c r="E32" s="97">
        <v>1</v>
      </c>
      <c r="F32" s="101">
        <v>0</v>
      </c>
      <c r="G32" s="101">
        <v>0</v>
      </c>
      <c r="H32" s="101">
        <v>0</v>
      </c>
      <c r="I32" s="101">
        <v>0</v>
      </c>
      <c r="J32" s="101">
        <v>0</v>
      </c>
      <c r="K32" s="101">
        <v>0</v>
      </c>
      <c r="L32" s="97">
        <v>1</v>
      </c>
      <c r="M32" s="101">
        <v>0</v>
      </c>
      <c r="N32" s="101">
        <v>0</v>
      </c>
      <c r="O32" s="96" t="s">
        <v>294</v>
      </c>
      <c r="P32" s="101">
        <v>0</v>
      </c>
      <c r="Q32" s="101">
        <v>0</v>
      </c>
      <c r="R32" s="101">
        <v>0</v>
      </c>
      <c r="S32" s="97">
        <v>1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97">
        <v>1</v>
      </c>
      <c r="AA32" s="101">
        <v>0</v>
      </c>
      <c r="AB32" s="101">
        <v>0</v>
      </c>
      <c r="AC32" s="101">
        <v>0</v>
      </c>
      <c r="AD32" s="101">
        <v>0</v>
      </c>
      <c r="AE32" s="101">
        <v>0</v>
      </c>
      <c r="AF32" s="101">
        <v>0</v>
      </c>
      <c r="AG32" s="97">
        <v>1.000182919352318</v>
      </c>
      <c r="AH32" s="101">
        <v>0</v>
      </c>
      <c r="AI32" s="101">
        <v>0</v>
      </c>
    </row>
    <row r="33" spans="1:35" ht="36" x14ac:dyDescent="0.4">
      <c r="A33" s="101">
        <v>0</v>
      </c>
      <c r="B33" s="101">
        <v>0</v>
      </c>
      <c r="C33" s="101">
        <v>0</v>
      </c>
      <c r="D33" s="101">
        <v>0</v>
      </c>
      <c r="E33" s="97">
        <v>1</v>
      </c>
      <c r="F33" s="101">
        <v>0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97">
        <v>1</v>
      </c>
      <c r="M33" s="101">
        <v>0</v>
      </c>
      <c r="N33" s="101">
        <v>0</v>
      </c>
      <c r="O33" s="96" t="s">
        <v>297</v>
      </c>
      <c r="P33" s="101">
        <v>0</v>
      </c>
      <c r="Q33" s="101">
        <v>0</v>
      </c>
      <c r="R33" s="101">
        <v>0</v>
      </c>
      <c r="S33" s="97">
        <v>1</v>
      </c>
      <c r="T33" s="101">
        <v>0</v>
      </c>
      <c r="U33" s="101">
        <v>0</v>
      </c>
      <c r="V33" s="101">
        <v>0</v>
      </c>
      <c r="W33" s="101">
        <v>0</v>
      </c>
      <c r="X33" s="101">
        <v>0</v>
      </c>
      <c r="Y33" s="101">
        <v>0</v>
      </c>
      <c r="Z33" s="97">
        <v>1</v>
      </c>
      <c r="AA33" s="101">
        <v>0</v>
      </c>
      <c r="AB33" s="101">
        <v>0</v>
      </c>
      <c r="AC33" s="101">
        <v>0</v>
      </c>
      <c r="AD33" s="101">
        <v>0</v>
      </c>
      <c r="AE33" s="101">
        <v>0</v>
      </c>
      <c r="AF33" s="101">
        <v>0</v>
      </c>
      <c r="AG33" s="97">
        <v>1.000182919352318</v>
      </c>
      <c r="AH33" s="101">
        <v>0</v>
      </c>
      <c r="AI33" s="101">
        <v>0</v>
      </c>
    </row>
    <row r="34" spans="1:35" ht="18" x14ac:dyDescent="0.4">
      <c r="A34" s="101">
        <v>0</v>
      </c>
      <c r="B34" s="101">
        <v>0</v>
      </c>
      <c r="C34" s="101">
        <v>0</v>
      </c>
      <c r="D34" s="101">
        <v>0</v>
      </c>
      <c r="E34" s="97">
        <v>1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97">
        <v>1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97">
        <v>1</v>
      </c>
      <c r="T34" s="101">
        <v>0</v>
      </c>
      <c r="U34" s="101">
        <v>0</v>
      </c>
      <c r="V34" s="101">
        <v>0</v>
      </c>
      <c r="W34" s="101">
        <v>0</v>
      </c>
      <c r="X34" s="101">
        <v>0</v>
      </c>
      <c r="Y34" s="101">
        <v>0</v>
      </c>
      <c r="Z34" s="97">
        <v>1</v>
      </c>
      <c r="AA34" s="101">
        <v>0</v>
      </c>
      <c r="AB34" s="101">
        <v>0</v>
      </c>
      <c r="AC34" s="101">
        <v>0</v>
      </c>
      <c r="AD34" s="101">
        <v>0</v>
      </c>
      <c r="AE34" s="101">
        <v>0</v>
      </c>
      <c r="AF34" s="101">
        <v>0</v>
      </c>
      <c r="AG34" s="97">
        <v>1.000182919352318</v>
      </c>
      <c r="AH34" s="101">
        <v>0</v>
      </c>
      <c r="AI34" s="101">
        <v>0</v>
      </c>
    </row>
    <row r="35" spans="1:35" ht="18" x14ac:dyDescent="0.4">
      <c r="A35" s="101">
        <v>0</v>
      </c>
      <c r="B35" s="101">
        <v>0</v>
      </c>
      <c r="C35" s="101">
        <v>0</v>
      </c>
      <c r="D35" s="101">
        <v>0</v>
      </c>
      <c r="E35" s="97">
        <v>1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97">
        <v>1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97">
        <v>1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0</v>
      </c>
      <c r="Z35" s="97">
        <v>1</v>
      </c>
      <c r="AA35" s="101">
        <v>0</v>
      </c>
      <c r="AB35" s="101">
        <v>0</v>
      </c>
      <c r="AC35" s="101">
        <v>0</v>
      </c>
      <c r="AD35" s="101">
        <v>0</v>
      </c>
      <c r="AE35" s="101">
        <v>0</v>
      </c>
      <c r="AF35" s="101">
        <v>0</v>
      </c>
      <c r="AG35" s="97">
        <v>1.000182919352318</v>
      </c>
      <c r="AH35" s="101">
        <v>0</v>
      </c>
      <c r="AI35" s="101">
        <v>0</v>
      </c>
    </row>
    <row r="36" spans="1:35" ht="18" x14ac:dyDescent="0.4">
      <c r="A36" s="101">
        <v>0</v>
      </c>
      <c r="B36" s="101">
        <v>0</v>
      </c>
      <c r="C36" s="101">
        <v>0</v>
      </c>
      <c r="D36" s="101">
        <v>0</v>
      </c>
      <c r="E36" s="97">
        <v>1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97">
        <v>1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97">
        <v>1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0</v>
      </c>
      <c r="Z36" s="97">
        <v>1</v>
      </c>
      <c r="AA36" s="101">
        <v>0</v>
      </c>
      <c r="AB36" s="101">
        <v>0</v>
      </c>
      <c r="AC36" s="101">
        <v>0</v>
      </c>
      <c r="AD36" s="101">
        <v>0</v>
      </c>
      <c r="AE36" s="101">
        <v>0</v>
      </c>
      <c r="AF36" s="101">
        <v>0</v>
      </c>
      <c r="AG36" s="97">
        <v>1.000182919352318</v>
      </c>
      <c r="AH36" s="101">
        <v>0</v>
      </c>
      <c r="AI36" s="101">
        <v>0</v>
      </c>
    </row>
    <row r="37" spans="1:35" ht="18" x14ac:dyDescent="0.4">
      <c r="A37" s="101">
        <v>0</v>
      </c>
      <c r="B37" s="101">
        <v>0</v>
      </c>
      <c r="C37" s="101">
        <v>0</v>
      </c>
      <c r="D37" s="101">
        <v>0</v>
      </c>
      <c r="E37" s="97">
        <v>1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97">
        <v>1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97">
        <v>1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0</v>
      </c>
      <c r="Z37" s="97">
        <v>1</v>
      </c>
      <c r="AA37" s="101">
        <v>0</v>
      </c>
      <c r="AB37" s="101">
        <v>0</v>
      </c>
      <c r="AC37" s="101">
        <v>0</v>
      </c>
      <c r="AD37" s="101">
        <v>0</v>
      </c>
      <c r="AE37" s="101">
        <v>0</v>
      </c>
      <c r="AF37" s="101">
        <v>0</v>
      </c>
      <c r="AG37" s="97">
        <v>1.000182919352318</v>
      </c>
      <c r="AH37" s="101">
        <v>0</v>
      </c>
      <c r="AI37" s="101">
        <v>0</v>
      </c>
    </row>
    <row r="38" spans="1:35" ht="18" x14ac:dyDescent="0.4">
      <c r="A38" s="101">
        <v>0</v>
      </c>
      <c r="B38" s="101">
        <v>0</v>
      </c>
      <c r="C38" s="101">
        <v>0</v>
      </c>
      <c r="D38" s="101">
        <v>0</v>
      </c>
      <c r="E38" s="97">
        <v>1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97">
        <v>1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97">
        <v>1</v>
      </c>
      <c r="T38" s="101">
        <v>0</v>
      </c>
      <c r="U38" s="101">
        <v>0</v>
      </c>
      <c r="V38" s="101">
        <v>0</v>
      </c>
      <c r="W38" s="101">
        <v>0</v>
      </c>
      <c r="X38" s="101">
        <v>0</v>
      </c>
      <c r="Y38" s="101">
        <v>0</v>
      </c>
      <c r="Z38" s="97">
        <v>1</v>
      </c>
      <c r="AA38" s="101">
        <v>0</v>
      </c>
      <c r="AB38" s="101">
        <v>0</v>
      </c>
      <c r="AC38" s="101">
        <v>0</v>
      </c>
      <c r="AD38" s="101">
        <v>0</v>
      </c>
      <c r="AE38" s="101">
        <v>0</v>
      </c>
      <c r="AF38" s="101">
        <v>0</v>
      </c>
      <c r="AG38" s="97">
        <v>1.000182919352318</v>
      </c>
      <c r="AH38" s="101">
        <v>0</v>
      </c>
      <c r="AI38" s="101">
        <v>0</v>
      </c>
    </row>
    <row r="39" spans="1:35" ht="18" x14ac:dyDescent="0.4">
      <c r="A39" s="101">
        <v>0</v>
      </c>
      <c r="B39" s="101">
        <v>0</v>
      </c>
      <c r="C39" s="101">
        <v>0</v>
      </c>
      <c r="D39" s="101">
        <v>0</v>
      </c>
      <c r="E39" s="97">
        <v>1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97">
        <v>1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97">
        <v>1</v>
      </c>
      <c r="T39" s="101">
        <v>0</v>
      </c>
      <c r="U39" s="101">
        <v>0</v>
      </c>
      <c r="V39" s="101">
        <v>0</v>
      </c>
      <c r="W39" s="101">
        <v>0</v>
      </c>
      <c r="X39" s="101">
        <v>0</v>
      </c>
      <c r="Y39" s="101">
        <v>0</v>
      </c>
      <c r="Z39" s="97">
        <v>1</v>
      </c>
      <c r="AA39" s="101">
        <v>0</v>
      </c>
      <c r="AB39" s="101">
        <v>0</v>
      </c>
      <c r="AC39" s="101">
        <v>0</v>
      </c>
      <c r="AD39" s="101">
        <v>0</v>
      </c>
      <c r="AE39" s="101">
        <v>0</v>
      </c>
      <c r="AF39" s="101">
        <v>0</v>
      </c>
      <c r="AG39" s="97">
        <v>1.000182919352318</v>
      </c>
      <c r="AH39" s="101">
        <v>0</v>
      </c>
      <c r="AI39" s="101">
        <v>0</v>
      </c>
    </row>
    <row r="40" spans="1:35" ht="18" x14ac:dyDescent="0.4">
      <c r="A40" s="101">
        <v>0</v>
      </c>
      <c r="B40" s="101">
        <v>0</v>
      </c>
      <c r="C40" s="101">
        <v>0</v>
      </c>
      <c r="D40" s="101">
        <v>0</v>
      </c>
      <c r="E40" s="97">
        <v>1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97">
        <v>1</v>
      </c>
      <c r="M40" s="101">
        <v>0</v>
      </c>
      <c r="N40" s="101">
        <v>0</v>
      </c>
      <c r="O40" s="101">
        <v>0</v>
      </c>
      <c r="P40" s="101">
        <v>0</v>
      </c>
      <c r="Q40" s="101">
        <v>0</v>
      </c>
      <c r="R40" s="101">
        <v>0</v>
      </c>
      <c r="S40" s="97">
        <v>1</v>
      </c>
      <c r="T40" s="101">
        <v>0</v>
      </c>
      <c r="U40" s="101">
        <v>0</v>
      </c>
      <c r="V40" s="101">
        <v>0</v>
      </c>
      <c r="W40" s="101">
        <v>0</v>
      </c>
      <c r="X40" s="101">
        <v>0</v>
      </c>
      <c r="Y40" s="101">
        <v>0</v>
      </c>
      <c r="Z40" s="97">
        <v>1</v>
      </c>
      <c r="AA40" s="101">
        <v>0</v>
      </c>
      <c r="AB40" s="101">
        <v>0</v>
      </c>
      <c r="AC40" s="101">
        <v>0</v>
      </c>
      <c r="AD40" s="101">
        <v>0</v>
      </c>
      <c r="AE40" s="101">
        <v>0</v>
      </c>
      <c r="AF40" s="101">
        <v>0</v>
      </c>
      <c r="AG40" s="97">
        <v>1.000182919352318</v>
      </c>
      <c r="AH40" s="101">
        <v>0</v>
      </c>
      <c r="AI40" s="101">
        <v>0</v>
      </c>
    </row>
    <row r="41" spans="1:35" ht="18" x14ac:dyDescent="0.4">
      <c r="A41" s="101">
        <v>0</v>
      </c>
      <c r="B41" s="101">
        <v>0</v>
      </c>
      <c r="C41" s="101">
        <v>0</v>
      </c>
      <c r="D41" s="101">
        <v>0</v>
      </c>
      <c r="E41" s="97">
        <v>1</v>
      </c>
      <c r="F41" s="101">
        <v>0</v>
      </c>
      <c r="G41" s="101">
        <v>0</v>
      </c>
      <c r="H41" s="101">
        <v>0</v>
      </c>
      <c r="I41" s="101">
        <v>0</v>
      </c>
      <c r="J41" s="101">
        <v>0</v>
      </c>
      <c r="K41" s="101">
        <v>0</v>
      </c>
      <c r="L41" s="97">
        <v>1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97">
        <v>1</v>
      </c>
      <c r="T41" s="101">
        <v>0</v>
      </c>
      <c r="U41" s="101">
        <v>0</v>
      </c>
      <c r="V41" s="101">
        <v>0</v>
      </c>
      <c r="W41" s="101">
        <v>0</v>
      </c>
      <c r="X41" s="101">
        <v>0</v>
      </c>
      <c r="Y41" s="101">
        <v>0</v>
      </c>
      <c r="Z41" s="97">
        <v>1</v>
      </c>
      <c r="AA41" s="101">
        <v>0</v>
      </c>
      <c r="AB41" s="101">
        <v>0</v>
      </c>
      <c r="AC41" s="101">
        <v>0</v>
      </c>
      <c r="AD41" s="101">
        <v>0</v>
      </c>
      <c r="AE41" s="101">
        <v>0</v>
      </c>
      <c r="AF41" s="101">
        <v>0</v>
      </c>
      <c r="AG41" s="97">
        <v>1.000182919352318</v>
      </c>
      <c r="AH41" s="101">
        <v>0</v>
      </c>
      <c r="AI41" s="101">
        <v>0</v>
      </c>
    </row>
    <row r="42" spans="1:35" ht="18" x14ac:dyDescent="0.4">
      <c r="A42" s="101">
        <v>0</v>
      </c>
      <c r="B42" s="101">
        <v>0</v>
      </c>
      <c r="C42" s="101">
        <v>0</v>
      </c>
      <c r="D42" s="101">
        <v>0</v>
      </c>
      <c r="E42" s="97">
        <v>1</v>
      </c>
      <c r="F42" s="101">
        <v>0</v>
      </c>
      <c r="G42" s="101">
        <v>0</v>
      </c>
      <c r="H42" s="101">
        <v>0</v>
      </c>
      <c r="I42" s="101">
        <v>0</v>
      </c>
      <c r="J42" s="101">
        <v>0</v>
      </c>
      <c r="K42" s="101">
        <v>0</v>
      </c>
      <c r="L42" s="97">
        <v>1</v>
      </c>
      <c r="M42" s="101">
        <v>0</v>
      </c>
      <c r="N42" s="101">
        <v>0</v>
      </c>
      <c r="O42" s="101">
        <v>0</v>
      </c>
      <c r="P42" s="101">
        <v>0</v>
      </c>
      <c r="Q42" s="101">
        <v>0</v>
      </c>
      <c r="R42" s="101">
        <v>0</v>
      </c>
      <c r="S42" s="97">
        <v>1</v>
      </c>
      <c r="T42" s="101">
        <v>0</v>
      </c>
      <c r="U42" s="101">
        <v>0</v>
      </c>
      <c r="V42" s="101">
        <v>0</v>
      </c>
      <c r="W42" s="101">
        <v>0</v>
      </c>
      <c r="X42" s="101">
        <v>0</v>
      </c>
      <c r="Y42" s="101">
        <v>0</v>
      </c>
      <c r="Z42" s="97">
        <v>1</v>
      </c>
      <c r="AA42" s="101">
        <v>0</v>
      </c>
      <c r="AB42" s="101">
        <v>0</v>
      </c>
      <c r="AC42" s="101">
        <v>0</v>
      </c>
      <c r="AD42" s="101">
        <v>0</v>
      </c>
      <c r="AE42" s="101">
        <v>0</v>
      </c>
      <c r="AF42" s="101">
        <v>0</v>
      </c>
      <c r="AG42" s="97">
        <v>1.000182919352318</v>
      </c>
      <c r="AH42" s="101">
        <v>0</v>
      </c>
      <c r="AI42" s="101">
        <v>0</v>
      </c>
    </row>
    <row r="43" spans="1:35" ht="18" x14ac:dyDescent="0.4">
      <c r="A43" s="101">
        <v>0</v>
      </c>
      <c r="B43" s="101">
        <v>0</v>
      </c>
      <c r="C43" s="101">
        <v>0</v>
      </c>
      <c r="D43" s="101">
        <v>0</v>
      </c>
      <c r="E43" s="97">
        <v>1</v>
      </c>
      <c r="F43" s="101">
        <v>0</v>
      </c>
      <c r="G43" s="101">
        <v>0</v>
      </c>
      <c r="H43" s="96" t="s">
        <v>335</v>
      </c>
      <c r="I43" s="101">
        <v>0</v>
      </c>
      <c r="J43" s="101">
        <v>0</v>
      </c>
      <c r="K43" s="101">
        <v>0</v>
      </c>
      <c r="L43" s="97">
        <v>1</v>
      </c>
      <c r="M43" s="101">
        <v>0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97">
        <v>1</v>
      </c>
      <c r="T43" s="101">
        <v>0</v>
      </c>
      <c r="U43" s="101">
        <v>0</v>
      </c>
      <c r="V43" s="96" t="s">
        <v>232</v>
      </c>
      <c r="W43" s="101">
        <v>0</v>
      </c>
      <c r="X43" s="101">
        <v>0</v>
      </c>
      <c r="Y43" s="101">
        <v>0</v>
      </c>
      <c r="Z43" s="97">
        <v>1</v>
      </c>
      <c r="AA43" s="101">
        <v>0</v>
      </c>
      <c r="AB43" s="101">
        <v>0</v>
      </c>
      <c r="AC43" s="101">
        <v>0</v>
      </c>
      <c r="AD43" s="101">
        <v>0</v>
      </c>
      <c r="AE43" s="101">
        <v>0</v>
      </c>
      <c r="AF43" s="101">
        <v>0</v>
      </c>
      <c r="AG43" s="97">
        <v>1.000182919352318</v>
      </c>
      <c r="AH43" s="101">
        <v>0</v>
      </c>
      <c r="AI43" s="101">
        <v>0</v>
      </c>
    </row>
    <row r="44" spans="1:35" ht="18" x14ac:dyDescent="0.4">
      <c r="A44" s="101">
        <v>0</v>
      </c>
      <c r="B44" s="101">
        <v>0</v>
      </c>
      <c r="C44" s="101">
        <v>0</v>
      </c>
      <c r="D44" s="101">
        <v>0</v>
      </c>
      <c r="E44" s="97">
        <v>1</v>
      </c>
      <c r="F44" s="101">
        <v>0</v>
      </c>
      <c r="G44" s="101">
        <v>0</v>
      </c>
      <c r="H44" s="96" t="s">
        <v>287</v>
      </c>
      <c r="I44" s="101">
        <v>0</v>
      </c>
      <c r="J44" s="101">
        <v>0</v>
      </c>
      <c r="K44" s="101">
        <v>0</v>
      </c>
      <c r="L44" s="97">
        <v>1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97">
        <v>1</v>
      </c>
      <c r="T44" s="101">
        <v>0</v>
      </c>
      <c r="U44" s="101">
        <v>0</v>
      </c>
      <c r="V44" s="96" t="s">
        <v>335</v>
      </c>
      <c r="W44" s="101">
        <v>0</v>
      </c>
      <c r="X44" s="101">
        <v>0</v>
      </c>
      <c r="Y44" s="101">
        <v>0</v>
      </c>
      <c r="Z44" s="97">
        <v>1</v>
      </c>
      <c r="AA44" s="101">
        <v>0</v>
      </c>
      <c r="AB44" s="101">
        <v>0</v>
      </c>
      <c r="AC44" s="101">
        <v>0</v>
      </c>
      <c r="AD44" s="101">
        <v>0</v>
      </c>
      <c r="AE44" s="101">
        <v>0</v>
      </c>
      <c r="AF44" s="101">
        <v>0</v>
      </c>
      <c r="AG44" s="97">
        <v>1.000182919352318</v>
      </c>
      <c r="AH44" s="101">
        <v>0</v>
      </c>
      <c r="AI44" s="101">
        <v>0</v>
      </c>
    </row>
    <row r="45" spans="1:35" ht="18" x14ac:dyDescent="0.4">
      <c r="A45" s="101">
        <v>0</v>
      </c>
      <c r="B45" s="101">
        <v>0</v>
      </c>
      <c r="C45" s="101">
        <v>0</v>
      </c>
      <c r="D45" s="101">
        <v>0</v>
      </c>
      <c r="E45" s="97">
        <v>1</v>
      </c>
      <c r="F45" s="101">
        <v>0</v>
      </c>
      <c r="G45" s="101">
        <v>0</v>
      </c>
      <c r="H45" s="96" t="s">
        <v>249</v>
      </c>
      <c r="I45" s="101">
        <v>0</v>
      </c>
      <c r="J45" s="101">
        <v>0</v>
      </c>
      <c r="K45" s="101">
        <v>0</v>
      </c>
      <c r="L45" s="97">
        <v>1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97">
        <v>1</v>
      </c>
      <c r="T45" s="101">
        <v>0</v>
      </c>
      <c r="U45" s="101">
        <v>0</v>
      </c>
      <c r="V45" s="96" t="s">
        <v>287</v>
      </c>
      <c r="W45" s="101">
        <v>0</v>
      </c>
      <c r="X45" s="101">
        <v>0</v>
      </c>
      <c r="Y45" s="101">
        <v>0</v>
      </c>
      <c r="Z45" s="97">
        <v>1</v>
      </c>
      <c r="AA45" s="101">
        <v>0</v>
      </c>
      <c r="AB45" s="101">
        <v>0</v>
      </c>
      <c r="AC45" s="101">
        <v>0</v>
      </c>
      <c r="AD45" s="101">
        <v>0</v>
      </c>
      <c r="AE45" s="101">
        <v>0</v>
      </c>
      <c r="AF45" s="101">
        <v>0</v>
      </c>
      <c r="AG45" s="97">
        <v>1.000182919352318</v>
      </c>
      <c r="AH45" s="101">
        <v>0</v>
      </c>
      <c r="AI45" s="101">
        <v>0</v>
      </c>
    </row>
    <row r="46" spans="1:35" ht="18" x14ac:dyDescent="0.4">
      <c r="A46" s="96" t="s">
        <v>232</v>
      </c>
      <c r="B46" s="101">
        <v>0</v>
      </c>
      <c r="C46" s="101">
        <v>0</v>
      </c>
      <c r="D46" s="101">
        <v>0</v>
      </c>
      <c r="E46" s="97">
        <v>1</v>
      </c>
      <c r="F46" s="101">
        <v>0</v>
      </c>
      <c r="G46" s="101">
        <v>0</v>
      </c>
      <c r="H46" s="96" t="s">
        <v>302</v>
      </c>
      <c r="I46" s="101">
        <v>0</v>
      </c>
      <c r="J46" s="101">
        <v>0</v>
      </c>
      <c r="K46" s="101">
        <v>0</v>
      </c>
      <c r="L46" s="97">
        <v>1</v>
      </c>
      <c r="M46" s="101">
        <v>0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97">
        <v>1</v>
      </c>
      <c r="T46" s="101">
        <v>0</v>
      </c>
      <c r="U46" s="101">
        <v>0</v>
      </c>
      <c r="V46" s="96" t="s">
        <v>249</v>
      </c>
      <c r="W46" s="101">
        <v>0</v>
      </c>
      <c r="X46" s="101">
        <v>0</v>
      </c>
      <c r="Y46" s="101">
        <v>0</v>
      </c>
      <c r="Z46" s="97">
        <v>1</v>
      </c>
      <c r="AA46" s="101">
        <v>0</v>
      </c>
      <c r="AB46" s="101">
        <v>0</v>
      </c>
      <c r="AC46" s="101">
        <v>0</v>
      </c>
      <c r="AD46" s="101">
        <v>0</v>
      </c>
      <c r="AE46" s="101">
        <v>0</v>
      </c>
      <c r="AF46" s="101">
        <v>0</v>
      </c>
      <c r="AG46" s="97">
        <v>1.000182919352318</v>
      </c>
      <c r="AH46" s="101">
        <v>0</v>
      </c>
      <c r="AI46" s="101">
        <v>0</v>
      </c>
    </row>
    <row r="47" spans="1:35" ht="18" x14ac:dyDescent="0.4">
      <c r="A47" s="96" t="s">
        <v>335</v>
      </c>
      <c r="B47" s="101">
        <v>0</v>
      </c>
      <c r="C47" s="101">
        <v>0</v>
      </c>
      <c r="D47" s="101">
        <v>0</v>
      </c>
      <c r="E47" s="97">
        <v>1</v>
      </c>
      <c r="F47" s="101">
        <v>0</v>
      </c>
      <c r="G47" s="101">
        <v>0</v>
      </c>
      <c r="H47" s="96" t="s">
        <v>282</v>
      </c>
      <c r="I47" s="101">
        <v>0</v>
      </c>
      <c r="J47" s="101">
        <v>0</v>
      </c>
      <c r="K47" s="101">
        <v>0</v>
      </c>
      <c r="L47" s="97">
        <v>1</v>
      </c>
      <c r="M47" s="101">
        <v>0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97">
        <v>1</v>
      </c>
      <c r="T47" s="101">
        <v>0</v>
      </c>
      <c r="U47" s="101">
        <v>0</v>
      </c>
      <c r="V47" s="96" t="s">
        <v>302</v>
      </c>
      <c r="W47" s="101">
        <v>0</v>
      </c>
      <c r="X47" s="101">
        <v>0</v>
      </c>
      <c r="Y47" s="101">
        <v>0</v>
      </c>
      <c r="Z47" s="97">
        <v>1</v>
      </c>
      <c r="AA47" s="101">
        <v>0</v>
      </c>
      <c r="AB47" s="101">
        <v>0</v>
      </c>
      <c r="AC47" s="96" t="s">
        <v>232</v>
      </c>
      <c r="AD47" s="101">
        <v>0</v>
      </c>
      <c r="AE47" s="101">
        <v>0</v>
      </c>
      <c r="AF47" s="101">
        <v>0</v>
      </c>
      <c r="AG47" s="97">
        <v>1.000182919352318</v>
      </c>
      <c r="AH47" s="101">
        <v>0</v>
      </c>
      <c r="AI47" s="101">
        <v>0</v>
      </c>
    </row>
    <row r="48" spans="1:35" ht="18" x14ac:dyDescent="0.4">
      <c r="A48" s="96" t="s">
        <v>287</v>
      </c>
      <c r="B48" s="101">
        <v>0</v>
      </c>
      <c r="C48" s="101">
        <v>0</v>
      </c>
      <c r="D48" s="101">
        <v>0</v>
      </c>
      <c r="E48" s="97">
        <v>1</v>
      </c>
      <c r="F48" s="101">
        <v>0</v>
      </c>
      <c r="G48" s="101">
        <v>0</v>
      </c>
      <c r="H48" s="96" t="s">
        <v>215</v>
      </c>
      <c r="I48" s="101">
        <v>0</v>
      </c>
      <c r="J48" s="101">
        <v>0</v>
      </c>
      <c r="K48" s="101">
        <v>0</v>
      </c>
      <c r="L48" s="97">
        <v>1</v>
      </c>
      <c r="M48" s="101">
        <v>0</v>
      </c>
      <c r="N48" s="101">
        <v>0</v>
      </c>
      <c r="O48" s="101">
        <v>0</v>
      </c>
      <c r="P48" s="101">
        <v>0</v>
      </c>
      <c r="Q48" s="101">
        <v>0</v>
      </c>
      <c r="R48" s="101">
        <v>0</v>
      </c>
      <c r="S48" s="97">
        <v>1</v>
      </c>
      <c r="T48" s="101">
        <v>0</v>
      </c>
      <c r="U48" s="101">
        <v>0</v>
      </c>
      <c r="V48" s="96" t="s">
        <v>282</v>
      </c>
      <c r="W48" s="101">
        <v>0</v>
      </c>
      <c r="X48" s="101">
        <v>0</v>
      </c>
      <c r="Y48" s="101">
        <v>0</v>
      </c>
      <c r="Z48" s="97">
        <v>1</v>
      </c>
      <c r="AA48" s="101">
        <v>0</v>
      </c>
      <c r="AB48" s="101">
        <v>0</v>
      </c>
      <c r="AC48" s="96" t="s">
        <v>335</v>
      </c>
      <c r="AD48" s="101">
        <v>0</v>
      </c>
      <c r="AE48" s="101">
        <v>0</v>
      </c>
      <c r="AF48" s="101">
        <v>0</v>
      </c>
      <c r="AG48" s="97">
        <v>1.000182919352318</v>
      </c>
      <c r="AH48" s="101">
        <v>0</v>
      </c>
      <c r="AI48" s="101">
        <v>0</v>
      </c>
    </row>
    <row r="49" spans="1:35" ht="36" x14ac:dyDescent="0.4">
      <c r="A49" s="96" t="s">
        <v>249</v>
      </c>
      <c r="B49" s="101">
        <v>0</v>
      </c>
      <c r="C49" s="101">
        <v>0</v>
      </c>
      <c r="D49" s="101">
        <v>0</v>
      </c>
      <c r="E49" s="97">
        <v>1</v>
      </c>
      <c r="F49" s="101">
        <v>0</v>
      </c>
      <c r="G49" s="101">
        <v>0</v>
      </c>
      <c r="H49" s="96" t="s">
        <v>339</v>
      </c>
      <c r="I49" s="101">
        <v>0</v>
      </c>
      <c r="J49" s="101">
        <v>0</v>
      </c>
      <c r="K49" s="101">
        <v>0</v>
      </c>
      <c r="L49" s="97">
        <v>1</v>
      </c>
      <c r="M49" s="101">
        <v>0</v>
      </c>
      <c r="N49" s="101">
        <v>0</v>
      </c>
      <c r="O49" s="96" t="s">
        <v>335</v>
      </c>
      <c r="P49" s="101">
        <v>0</v>
      </c>
      <c r="Q49" s="101">
        <v>0</v>
      </c>
      <c r="R49" s="101">
        <v>0</v>
      </c>
      <c r="S49" s="97">
        <v>1</v>
      </c>
      <c r="T49" s="101">
        <v>0</v>
      </c>
      <c r="U49" s="101">
        <v>0</v>
      </c>
      <c r="V49" s="96" t="s">
        <v>215</v>
      </c>
      <c r="W49" s="101">
        <v>0</v>
      </c>
      <c r="X49" s="101">
        <v>0</v>
      </c>
      <c r="Y49" s="101">
        <v>0</v>
      </c>
      <c r="Z49" s="97">
        <v>1</v>
      </c>
      <c r="AA49" s="101">
        <v>0</v>
      </c>
      <c r="AB49" s="101">
        <v>0</v>
      </c>
      <c r="AC49" s="96" t="s">
        <v>287</v>
      </c>
      <c r="AD49" s="101">
        <v>0</v>
      </c>
      <c r="AE49" s="101">
        <v>0</v>
      </c>
      <c r="AF49" s="101">
        <v>0</v>
      </c>
      <c r="AG49" s="97">
        <v>1.000182919352318</v>
      </c>
      <c r="AH49" s="101">
        <v>0</v>
      </c>
      <c r="AI49" s="101">
        <v>0</v>
      </c>
    </row>
    <row r="50" spans="1:35" ht="36" x14ac:dyDescent="0.4">
      <c r="A50" s="96" t="s">
        <v>302</v>
      </c>
      <c r="B50" s="101">
        <v>0</v>
      </c>
      <c r="C50" s="101">
        <v>0</v>
      </c>
      <c r="D50" s="101">
        <v>0</v>
      </c>
      <c r="E50" s="97">
        <v>1</v>
      </c>
      <c r="F50" s="101">
        <v>0</v>
      </c>
      <c r="G50" s="101">
        <v>0</v>
      </c>
      <c r="H50" s="96" t="s">
        <v>269</v>
      </c>
      <c r="I50" s="101">
        <v>0</v>
      </c>
      <c r="J50" s="101">
        <v>0</v>
      </c>
      <c r="K50" s="101">
        <v>0</v>
      </c>
      <c r="L50" s="97">
        <v>1</v>
      </c>
      <c r="M50" s="101">
        <v>0</v>
      </c>
      <c r="N50" s="101">
        <v>0</v>
      </c>
      <c r="O50" s="96" t="s">
        <v>287</v>
      </c>
      <c r="P50" s="101">
        <v>0</v>
      </c>
      <c r="Q50" s="101">
        <v>0</v>
      </c>
      <c r="R50" s="101">
        <v>0</v>
      </c>
      <c r="S50" s="97">
        <v>1</v>
      </c>
      <c r="T50" s="101">
        <v>0</v>
      </c>
      <c r="U50" s="101">
        <v>0</v>
      </c>
      <c r="V50" s="96" t="s">
        <v>339</v>
      </c>
      <c r="W50" s="101">
        <v>0</v>
      </c>
      <c r="X50" s="101">
        <v>0</v>
      </c>
      <c r="Y50" s="101">
        <v>0</v>
      </c>
      <c r="Z50" s="97">
        <v>1</v>
      </c>
      <c r="AA50" s="101">
        <v>0</v>
      </c>
      <c r="AB50" s="101">
        <v>0</v>
      </c>
      <c r="AC50" s="96" t="s">
        <v>302</v>
      </c>
      <c r="AD50" s="101">
        <v>0</v>
      </c>
      <c r="AE50" s="101">
        <v>0</v>
      </c>
      <c r="AF50" s="101">
        <v>0</v>
      </c>
      <c r="AG50" s="97">
        <v>1.000182919352318</v>
      </c>
      <c r="AH50" s="101">
        <v>0</v>
      </c>
      <c r="AI50" s="101">
        <v>0</v>
      </c>
    </row>
    <row r="51" spans="1:35" ht="18" x14ac:dyDescent="0.4">
      <c r="A51" s="96" t="s">
        <v>282</v>
      </c>
      <c r="B51" s="101">
        <v>0</v>
      </c>
      <c r="C51" s="101">
        <v>0</v>
      </c>
      <c r="D51" s="101">
        <v>0</v>
      </c>
      <c r="E51" s="97">
        <v>1</v>
      </c>
      <c r="F51" s="101">
        <v>0</v>
      </c>
      <c r="G51" s="101">
        <v>0</v>
      </c>
      <c r="H51" s="96" t="s">
        <v>247</v>
      </c>
      <c r="I51" s="101">
        <v>0</v>
      </c>
      <c r="J51" s="101">
        <v>0</v>
      </c>
      <c r="K51" s="101">
        <v>0</v>
      </c>
      <c r="L51" s="97">
        <v>1</v>
      </c>
      <c r="M51" s="101">
        <v>0</v>
      </c>
      <c r="N51" s="101">
        <v>0</v>
      </c>
      <c r="O51" s="96" t="s">
        <v>249</v>
      </c>
      <c r="P51" s="101">
        <v>0</v>
      </c>
      <c r="Q51" s="101">
        <v>0</v>
      </c>
      <c r="R51" s="101">
        <v>0</v>
      </c>
      <c r="S51" s="97">
        <v>1</v>
      </c>
      <c r="T51" s="101">
        <v>0</v>
      </c>
      <c r="U51" s="101">
        <v>0</v>
      </c>
      <c r="V51" s="96" t="s">
        <v>269</v>
      </c>
      <c r="W51" s="101">
        <v>0</v>
      </c>
      <c r="X51" s="101">
        <v>0</v>
      </c>
      <c r="Y51" s="101">
        <v>0</v>
      </c>
      <c r="Z51" s="97">
        <v>1</v>
      </c>
      <c r="AA51" s="101">
        <v>0</v>
      </c>
      <c r="AB51" s="101">
        <v>0</v>
      </c>
      <c r="AC51" s="96" t="s">
        <v>282</v>
      </c>
      <c r="AD51" s="101">
        <v>0</v>
      </c>
      <c r="AE51" s="101">
        <v>0</v>
      </c>
      <c r="AF51" s="101">
        <v>0</v>
      </c>
      <c r="AG51" s="97">
        <v>1.000182919352318</v>
      </c>
      <c r="AH51" s="101">
        <v>0</v>
      </c>
      <c r="AI51" s="101">
        <v>0</v>
      </c>
    </row>
    <row r="52" spans="1:35" ht="36" x14ac:dyDescent="0.4">
      <c r="A52" s="96" t="s">
        <v>339</v>
      </c>
      <c r="B52" s="101">
        <v>0</v>
      </c>
      <c r="C52" s="101">
        <v>0</v>
      </c>
      <c r="D52" s="101">
        <v>0</v>
      </c>
      <c r="E52" s="97">
        <v>1</v>
      </c>
      <c r="F52" s="101">
        <v>0</v>
      </c>
      <c r="G52" s="101">
        <v>0</v>
      </c>
      <c r="H52" s="96" t="s">
        <v>340</v>
      </c>
      <c r="I52" s="101">
        <v>0</v>
      </c>
      <c r="J52" s="101">
        <v>0</v>
      </c>
      <c r="K52" s="101">
        <v>0</v>
      </c>
      <c r="L52" s="97">
        <v>1</v>
      </c>
      <c r="M52" s="101">
        <v>0</v>
      </c>
      <c r="N52" s="101">
        <v>0</v>
      </c>
      <c r="O52" s="96" t="s">
        <v>302</v>
      </c>
      <c r="P52" s="101">
        <v>0</v>
      </c>
      <c r="Q52" s="101">
        <v>0</v>
      </c>
      <c r="R52" s="101">
        <v>0</v>
      </c>
      <c r="S52" s="97">
        <v>1</v>
      </c>
      <c r="T52" s="101">
        <v>0</v>
      </c>
      <c r="U52" s="101">
        <v>0</v>
      </c>
      <c r="V52" s="96" t="s">
        <v>340</v>
      </c>
      <c r="W52" s="101">
        <v>0</v>
      </c>
      <c r="X52" s="101">
        <v>0</v>
      </c>
      <c r="Y52" s="101">
        <v>0</v>
      </c>
      <c r="Z52" s="97">
        <v>1</v>
      </c>
      <c r="AA52" s="101">
        <v>0</v>
      </c>
      <c r="AB52" s="101">
        <v>0</v>
      </c>
      <c r="AC52" s="96" t="s">
        <v>215</v>
      </c>
      <c r="AD52" s="101">
        <v>0</v>
      </c>
      <c r="AE52" s="101">
        <v>0</v>
      </c>
      <c r="AF52" s="101">
        <v>0</v>
      </c>
      <c r="AG52" s="97">
        <v>1.000182919352318</v>
      </c>
      <c r="AH52" s="101">
        <v>0</v>
      </c>
      <c r="AI52" s="101">
        <v>0</v>
      </c>
    </row>
    <row r="53" spans="1:35" ht="36" x14ac:dyDescent="0.4">
      <c r="A53" s="96" t="s">
        <v>269</v>
      </c>
      <c r="B53" s="101">
        <v>0</v>
      </c>
      <c r="C53" s="101">
        <v>0</v>
      </c>
      <c r="D53" s="101">
        <v>0</v>
      </c>
      <c r="E53" s="97">
        <v>1</v>
      </c>
      <c r="F53" s="101">
        <v>0</v>
      </c>
      <c r="G53" s="101">
        <v>0</v>
      </c>
      <c r="H53" s="96" t="s">
        <v>265</v>
      </c>
      <c r="I53" s="101">
        <v>0</v>
      </c>
      <c r="J53" s="101">
        <v>0</v>
      </c>
      <c r="K53" s="101">
        <v>0</v>
      </c>
      <c r="L53" s="97">
        <v>1</v>
      </c>
      <c r="M53" s="101">
        <v>0</v>
      </c>
      <c r="N53" s="101">
        <v>0</v>
      </c>
      <c r="O53" s="96" t="s">
        <v>282</v>
      </c>
      <c r="P53" s="101">
        <v>0</v>
      </c>
      <c r="Q53" s="101">
        <v>0</v>
      </c>
      <c r="R53" s="101">
        <v>0</v>
      </c>
      <c r="S53" s="97">
        <v>1</v>
      </c>
      <c r="T53" s="101">
        <v>0</v>
      </c>
      <c r="U53" s="101">
        <v>0</v>
      </c>
      <c r="V53" s="96" t="s">
        <v>281</v>
      </c>
      <c r="W53" s="101">
        <v>0</v>
      </c>
      <c r="X53" s="101">
        <v>0</v>
      </c>
      <c r="Y53" s="101">
        <v>0</v>
      </c>
      <c r="Z53" s="97">
        <v>1</v>
      </c>
      <c r="AA53" s="101">
        <v>0</v>
      </c>
      <c r="AB53" s="101">
        <v>0</v>
      </c>
      <c r="AC53" s="96" t="s">
        <v>339</v>
      </c>
      <c r="AD53" s="101">
        <v>0</v>
      </c>
      <c r="AE53" s="101">
        <v>0</v>
      </c>
      <c r="AF53" s="101">
        <v>0</v>
      </c>
      <c r="AG53" s="97">
        <v>1.000182919352318</v>
      </c>
      <c r="AH53" s="101">
        <v>0</v>
      </c>
      <c r="AI53" s="101">
        <v>0</v>
      </c>
    </row>
    <row r="54" spans="1:35" ht="18" x14ac:dyDescent="0.4">
      <c r="A54" s="96" t="s">
        <v>340</v>
      </c>
      <c r="B54" s="101">
        <v>0</v>
      </c>
      <c r="C54" s="101">
        <v>0</v>
      </c>
      <c r="D54" s="101">
        <v>0</v>
      </c>
      <c r="E54" s="97">
        <v>1</v>
      </c>
      <c r="F54" s="101">
        <v>0</v>
      </c>
      <c r="G54" s="101">
        <v>0</v>
      </c>
      <c r="H54" s="96" t="s">
        <v>245</v>
      </c>
      <c r="I54" s="101">
        <v>0</v>
      </c>
      <c r="J54" s="101">
        <v>0</v>
      </c>
      <c r="K54" s="101">
        <v>0</v>
      </c>
      <c r="L54" s="97">
        <v>1</v>
      </c>
      <c r="M54" s="101">
        <v>0</v>
      </c>
      <c r="N54" s="101">
        <v>0</v>
      </c>
      <c r="O54" s="96" t="s">
        <v>215</v>
      </c>
      <c r="P54" s="101">
        <v>0</v>
      </c>
      <c r="Q54" s="101">
        <v>0</v>
      </c>
      <c r="R54" s="101">
        <v>0</v>
      </c>
      <c r="S54" s="97">
        <v>1</v>
      </c>
      <c r="T54" s="101">
        <v>0</v>
      </c>
      <c r="U54" s="101">
        <v>0</v>
      </c>
      <c r="V54" s="96" t="s">
        <v>307</v>
      </c>
      <c r="W54" s="101">
        <v>0</v>
      </c>
      <c r="X54" s="101">
        <v>0</v>
      </c>
      <c r="Y54" s="101">
        <v>0</v>
      </c>
      <c r="Z54" s="97">
        <v>1</v>
      </c>
      <c r="AA54" s="101">
        <v>0</v>
      </c>
      <c r="AB54" s="101">
        <v>0</v>
      </c>
      <c r="AC54" s="96" t="s">
        <v>247</v>
      </c>
      <c r="AD54" s="101">
        <v>0</v>
      </c>
      <c r="AE54" s="101">
        <v>0</v>
      </c>
      <c r="AF54" s="101">
        <v>0</v>
      </c>
      <c r="AG54" s="97">
        <v>1.000182919352318</v>
      </c>
      <c r="AH54" s="101">
        <v>0</v>
      </c>
      <c r="AI54" s="101">
        <v>0</v>
      </c>
    </row>
    <row r="55" spans="1:35" ht="36" x14ac:dyDescent="0.4">
      <c r="A55" s="96" t="s">
        <v>281</v>
      </c>
      <c r="B55" s="101">
        <v>0</v>
      </c>
      <c r="C55" s="101">
        <v>0</v>
      </c>
      <c r="D55" s="101">
        <v>0</v>
      </c>
      <c r="E55" s="97">
        <v>1</v>
      </c>
      <c r="F55" s="101">
        <v>0</v>
      </c>
      <c r="G55" s="101">
        <v>0</v>
      </c>
      <c r="H55" s="96" t="s">
        <v>259</v>
      </c>
      <c r="I55" s="101">
        <v>0</v>
      </c>
      <c r="J55" s="101">
        <v>0</v>
      </c>
      <c r="K55" s="101">
        <v>0</v>
      </c>
      <c r="L55" s="97">
        <v>1</v>
      </c>
      <c r="M55" s="101">
        <v>0</v>
      </c>
      <c r="N55" s="101">
        <v>0</v>
      </c>
      <c r="O55" s="96" t="s">
        <v>339</v>
      </c>
      <c r="P55" s="101">
        <v>0</v>
      </c>
      <c r="Q55" s="101">
        <v>0</v>
      </c>
      <c r="R55" s="101">
        <v>0</v>
      </c>
      <c r="S55" s="97">
        <v>1</v>
      </c>
      <c r="T55" s="101">
        <v>0</v>
      </c>
      <c r="U55" s="101">
        <v>0</v>
      </c>
      <c r="V55" s="96" t="s">
        <v>312</v>
      </c>
      <c r="W55" s="101">
        <v>0</v>
      </c>
      <c r="X55" s="101">
        <v>0</v>
      </c>
      <c r="Y55" s="101">
        <v>0</v>
      </c>
      <c r="Z55" s="97">
        <v>1</v>
      </c>
      <c r="AA55" s="101">
        <v>0</v>
      </c>
      <c r="AB55" s="101">
        <v>0</v>
      </c>
      <c r="AC55" s="96" t="s">
        <v>340</v>
      </c>
      <c r="AD55" s="101">
        <v>0</v>
      </c>
      <c r="AE55" s="101">
        <v>0</v>
      </c>
      <c r="AF55" s="101">
        <v>0</v>
      </c>
      <c r="AG55" s="97">
        <v>1.000182919352318</v>
      </c>
      <c r="AH55" s="101">
        <v>0</v>
      </c>
      <c r="AI55" s="101">
        <v>0</v>
      </c>
    </row>
    <row r="56" spans="1:35" ht="36" x14ac:dyDescent="0.4">
      <c r="A56" s="96" t="s">
        <v>307</v>
      </c>
      <c r="B56" s="101">
        <v>0</v>
      </c>
      <c r="C56" s="101">
        <v>0</v>
      </c>
      <c r="D56" s="101">
        <v>0</v>
      </c>
      <c r="E56" s="97">
        <v>1</v>
      </c>
      <c r="F56" s="101">
        <v>0</v>
      </c>
      <c r="G56" s="101">
        <v>0</v>
      </c>
      <c r="H56" s="96" t="s">
        <v>239</v>
      </c>
      <c r="I56" s="101">
        <v>0</v>
      </c>
      <c r="J56" s="101">
        <v>0</v>
      </c>
      <c r="K56" s="101">
        <v>0</v>
      </c>
      <c r="L56" s="97">
        <v>1</v>
      </c>
      <c r="M56" s="101">
        <v>0</v>
      </c>
      <c r="N56" s="101">
        <v>0</v>
      </c>
      <c r="O56" s="96" t="s">
        <v>269</v>
      </c>
      <c r="P56" s="101">
        <v>0</v>
      </c>
      <c r="Q56" s="101">
        <v>0</v>
      </c>
      <c r="R56" s="101">
        <v>0</v>
      </c>
      <c r="S56" s="97">
        <v>1</v>
      </c>
      <c r="T56" s="101">
        <v>0</v>
      </c>
      <c r="U56" s="101">
        <v>0</v>
      </c>
      <c r="V56" s="96" t="s">
        <v>301</v>
      </c>
      <c r="W56" s="101">
        <v>0</v>
      </c>
      <c r="X56" s="101">
        <v>0</v>
      </c>
      <c r="Y56" s="101">
        <v>0</v>
      </c>
      <c r="Z56" s="97">
        <v>1</v>
      </c>
      <c r="AA56" s="101">
        <v>0</v>
      </c>
      <c r="AB56" s="101">
        <v>0</v>
      </c>
      <c r="AC56" s="96" t="s">
        <v>265</v>
      </c>
      <c r="AD56" s="101">
        <v>0</v>
      </c>
      <c r="AE56" s="101">
        <v>0</v>
      </c>
      <c r="AF56" s="101">
        <v>0</v>
      </c>
      <c r="AG56" s="97">
        <v>1.000182919352318</v>
      </c>
      <c r="AH56" s="101">
        <v>0</v>
      </c>
      <c r="AI56" s="101">
        <v>0</v>
      </c>
    </row>
    <row r="57" spans="1:35" ht="18" x14ac:dyDescent="0.4">
      <c r="A57" s="96" t="s">
        <v>312</v>
      </c>
      <c r="B57" s="101">
        <v>0</v>
      </c>
      <c r="C57" s="101">
        <v>0</v>
      </c>
      <c r="D57" s="101">
        <v>0</v>
      </c>
      <c r="E57" s="97">
        <v>1</v>
      </c>
      <c r="F57" s="101">
        <v>0</v>
      </c>
      <c r="G57" s="101">
        <v>0</v>
      </c>
      <c r="H57" s="96" t="s">
        <v>281</v>
      </c>
      <c r="I57" s="101">
        <v>0</v>
      </c>
      <c r="J57" s="101">
        <v>0</v>
      </c>
      <c r="K57" s="101">
        <v>0</v>
      </c>
      <c r="L57" s="97">
        <v>1</v>
      </c>
      <c r="M57" s="101">
        <v>0</v>
      </c>
      <c r="N57" s="101">
        <v>0</v>
      </c>
      <c r="O57" s="96" t="s">
        <v>247</v>
      </c>
      <c r="P57" s="101">
        <v>0</v>
      </c>
      <c r="Q57" s="101">
        <v>0</v>
      </c>
      <c r="R57" s="101">
        <v>0</v>
      </c>
      <c r="S57" s="97">
        <v>1</v>
      </c>
      <c r="T57" s="101">
        <v>0</v>
      </c>
      <c r="U57" s="101">
        <v>0</v>
      </c>
      <c r="V57" s="96" t="s">
        <v>343</v>
      </c>
      <c r="W57" s="101">
        <v>0</v>
      </c>
      <c r="X57" s="101">
        <v>0</v>
      </c>
      <c r="Y57" s="101">
        <v>0</v>
      </c>
      <c r="Z57" s="97">
        <v>1</v>
      </c>
      <c r="AA57" s="101">
        <v>0</v>
      </c>
      <c r="AB57" s="101">
        <v>0</v>
      </c>
      <c r="AC57" s="96" t="s">
        <v>245</v>
      </c>
      <c r="AD57" s="101">
        <v>0</v>
      </c>
      <c r="AE57" s="101">
        <v>0</v>
      </c>
      <c r="AF57" s="101">
        <v>0</v>
      </c>
      <c r="AG57" s="97">
        <v>1.000182919352318</v>
      </c>
      <c r="AH57" s="101">
        <v>0</v>
      </c>
      <c r="AI57" s="101">
        <v>0</v>
      </c>
    </row>
    <row r="58" spans="1:35" ht="18" x14ac:dyDescent="0.4">
      <c r="A58" s="96" t="s">
        <v>301</v>
      </c>
      <c r="B58" s="101">
        <v>0</v>
      </c>
      <c r="C58" s="101">
        <v>0</v>
      </c>
      <c r="D58" s="101">
        <v>0</v>
      </c>
      <c r="E58" s="97">
        <v>1</v>
      </c>
      <c r="F58" s="101">
        <v>0</v>
      </c>
      <c r="G58" s="101">
        <v>0</v>
      </c>
      <c r="H58" s="96" t="s">
        <v>307</v>
      </c>
      <c r="I58" s="101">
        <v>0</v>
      </c>
      <c r="J58" s="101">
        <v>0</v>
      </c>
      <c r="K58" s="101">
        <v>0</v>
      </c>
      <c r="L58" s="97">
        <v>1</v>
      </c>
      <c r="M58" s="101">
        <v>0</v>
      </c>
      <c r="N58" s="101">
        <v>0</v>
      </c>
      <c r="O58" s="96" t="s">
        <v>340</v>
      </c>
      <c r="P58" s="101">
        <v>0</v>
      </c>
      <c r="Q58" s="101">
        <v>0</v>
      </c>
      <c r="R58" s="101">
        <v>0</v>
      </c>
      <c r="S58" s="97">
        <v>1</v>
      </c>
      <c r="T58" s="101">
        <v>0</v>
      </c>
      <c r="U58" s="101">
        <v>0</v>
      </c>
      <c r="V58" s="96" t="s">
        <v>344</v>
      </c>
      <c r="W58" s="101">
        <v>0</v>
      </c>
      <c r="X58" s="101">
        <v>0</v>
      </c>
      <c r="Y58" s="101">
        <v>0</v>
      </c>
      <c r="Z58" s="97">
        <v>1</v>
      </c>
      <c r="AA58" s="101">
        <v>0</v>
      </c>
      <c r="AB58" s="101">
        <v>0</v>
      </c>
      <c r="AC58" s="96" t="s">
        <v>259</v>
      </c>
      <c r="AD58" s="101">
        <v>0</v>
      </c>
      <c r="AE58" s="101">
        <v>0</v>
      </c>
      <c r="AF58" s="101">
        <v>0</v>
      </c>
      <c r="AG58" s="97">
        <v>1.000182919352318</v>
      </c>
      <c r="AH58" s="101">
        <v>0</v>
      </c>
      <c r="AI58" s="101">
        <v>0</v>
      </c>
    </row>
    <row r="59" spans="1:35" ht="36" x14ac:dyDescent="0.4">
      <c r="A59" s="96" t="s">
        <v>343</v>
      </c>
      <c r="B59" s="101">
        <v>0</v>
      </c>
      <c r="C59" s="101">
        <v>0</v>
      </c>
      <c r="D59" s="101">
        <v>0</v>
      </c>
      <c r="E59" s="97">
        <v>1</v>
      </c>
      <c r="F59" s="101">
        <v>0</v>
      </c>
      <c r="G59" s="101">
        <v>0</v>
      </c>
      <c r="H59" s="96" t="s">
        <v>312</v>
      </c>
      <c r="I59" s="101">
        <v>0</v>
      </c>
      <c r="J59" s="101">
        <v>0</v>
      </c>
      <c r="K59" s="101">
        <v>0</v>
      </c>
      <c r="L59" s="97">
        <v>1</v>
      </c>
      <c r="M59" s="101">
        <v>0</v>
      </c>
      <c r="N59" s="101">
        <v>0</v>
      </c>
      <c r="O59" s="96" t="s">
        <v>265</v>
      </c>
      <c r="P59" s="101">
        <v>0</v>
      </c>
      <c r="Q59" s="101">
        <v>0</v>
      </c>
      <c r="R59" s="101">
        <v>0</v>
      </c>
      <c r="S59" s="97">
        <v>1</v>
      </c>
      <c r="T59" s="101">
        <v>0</v>
      </c>
      <c r="U59" s="101">
        <v>0</v>
      </c>
      <c r="V59" s="96" t="s">
        <v>272</v>
      </c>
      <c r="W59" s="101">
        <v>0</v>
      </c>
      <c r="X59" s="101">
        <v>0</v>
      </c>
      <c r="Y59" s="101">
        <v>0</v>
      </c>
      <c r="Z59" s="97">
        <v>1</v>
      </c>
      <c r="AA59" s="101">
        <v>0</v>
      </c>
      <c r="AB59" s="101">
        <v>0</v>
      </c>
      <c r="AC59" s="96" t="s">
        <v>239</v>
      </c>
      <c r="AD59" s="101">
        <v>0</v>
      </c>
      <c r="AE59" s="101">
        <v>0</v>
      </c>
      <c r="AF59" s="101">
        <v>0</v>
      </c>
      <c r="AG59" s="97">
        <v>1.000182919352318</v>
      </c>
      <c r="AH59" s="101">
        <v>0</v>
      </c>
      <c r="AI59" s="101">
        <v>0</v>
      </c>
    </row>
    <row r="60" spans="1:35" ht="18" x14ac:dyDescent="0.4">
      <c r="A60" s="96" t="s">
        <v>344</v>
      </c>
      <c r="B60" s="101">
        <v>0</v>
      </c>
      <c r="C60" s="101">
        <v>0</v>
      </c>
      <c r="D60" s="101">
        <v>0</v>
      </c>
      <c r="E60" s="97">
        <v>1</v>
      </c>
      <c r="F60" s="101">
        <v>0</v>
      </c>
      <c r="G60" s="101">
        <v>0</v>
      </c>
      <c r="H60" s="96" t="s">
        <v>301</v>
      </c>
      <c r="I60" s="101">
        <v>0</v>
      </c>
      <c r="J60" s="101">
        <v>0</v>
      </c>
      <c r="K60" s="101">
        <v>0</v>
      </c>
      <c r="L60" s="97">
        <v>1</v>
      </c>
      <c r="M60" s="101">
        <v>0</v>
      </c>
      <c r="N60" s="101">
        <v>0</v>
      </c>
      <c r="O60" s="96" t="s">
        <v>245</v>
      </c>
      <c r="P60" s="101">
        <v>0</v>
      </c>
      <c r="Q60" s="101">
        <v>0</v>
      </c>
      <c r="R60" s="101">
        <v>0</v>
      </c>
      <c r="S60" s="97">
        <v>1</v>
      </c>
      <c r="T60" s="101">
        <v>0</v>
      </c>
      <c r="U60" s="101">
        <v>0</v>
      </c>
      <c r="V60" s="96" t="s">
        <v>305</v>
      </c>
      <c r="W60" s="101">
        <v>0</v>
      </c>
      <c r="X60" s="101">
        <v>0</v>
      </c>
      <c r="Y60" s="101">
        <v>0</v>
      </c>
      <c r="Z60" s="97">
        <v>1</v>
      </c>
      <c r="AA60" s="101">
        <v>0</v>
      </c>
      <c r="AB60" s="101">
        <v>0</v>
      </c>
      <c r="AC60" s="96" t="s">
        <v>281</v>
      </c>
      <c r="AD60" s="101">
        <v>0</v>
      </c>
      <c r="AE60" s="101">
        <v>0</v>
      </c>
      <c r="AF60" s="101">
        <v>0</v>
      </c>
      <c r="AG60" s="97">
        <v>1.000182919352318</v>
      </c>
      <c r="AH60" s="101">
        <v>0</v>
      </c>
      <c r="AI60" s="101">
        <v>0</v>
      </c>
    </row>
    <row r="61" spans="1:35" ht="18" x14ac:dyDescent="0.4">
      <c r="A61" s="96" t="s">
        <v>272</v>
      </c>
      <c r="B61" s="101">
        <v>0</v>
      </c>
      <c r="C61" s="101">
        <v>0</v>
      </c>
      <c r="D61" s="101">
        <v>0</v>
      </c>
      <c r="E61" s="97">
        <v>1</v>
      </c>
      <c r="F61" s="101">
        <v>0</v>
      </c>
      <c r="G61" s="101">
        <v>0</v>
      </c>
      <c r="H61" s="96" t="s">
        <v>343</v>
      </c>
      <c r="I61" s="101">
        <v>0</v>
      </c>
      <c r="J61" s="101">
        <v>0</v>
      </c>
      <c r="K61" s="101">
        <v>0</v>
      </c>
      <c r="L61" s="97">
        <v>1</v>
      </c>
      <c r="M61" s="101">
        <v>0</v>
      </c>
      <c r="N61" s="101">
        <v>0</v>
      </c>
      <c r="O61" s="96" t="s">
        <v>259</v>
      </c>
      <c r="P61" s="101">
        <v>0</v>
      </c>
      <c r="Q61" s="101">
        <v>0</v>
      </c>
      <c r="R61" s="101">
        <v>0</v>
      </c>
      <c r="S61" s="97">
        <v>1</v>
      </c>
      <c r="T61" s="101">
        <v>0</v>
      </c>
      <c r="U61" s="101">
        <v>0</v>
      </c>
      <c r="V61" s="96" t="s">
        <v>290</v>
      </c>
      <c r="W61" s="101">
        <v>0</v>
      </c>
      <c r="X61" s="101">
        <v>0</v>
      </c>
      <c r="Y61" s="101">
        <v>0</v>
      </c>
      <c r="Z61" s="97">
        <v>1</v>
      </c>
      <c r="AA61" s="101">
        <v>0</v>
      </c>
      <c r="AB61" s="101">
        <v>0</v>
      </c>
      <c r="AC61" s="96" t="s">
        <v>307</v>
      </c>
      <c r="AD61" s="101">
        <v>0</v>
      </c>
      <c r="AE61" s="101">
        <v>0</v>
      </c>
      <c r="AF61" s="101">
        <v>0</v>
      </c>
      <c r="AG61" s="97">
        <v>1.000182919352318</v>
      </c>
      <c r="AH61" s="101">
        <v>0</v>
      </c>
      <c r="AI61" s="101">
        <v>0</v>
      </c>
    </row>
    <row r="62" spans="1:35" ht="36" x14ac:dyDescent="0.4">
      <c r="A62" s="96" t="s">
        <v>305</v>
      </c>
      <c r="B62" s="101">
        <v>0</v>
      </c>
      <c r="C62" s="101">
        <v>0</v>
      </c>
      <c r="D62" s="101">
        <v>0</v>
      </c>
      <c r="E62" s="97">
        <v>1</v>
      </c>
      <c r="F62" s="101">
        <v>0</v>
      </c>
      <c r="G62" s="101">
        <v>0</v>
      </c>
      <c r="H62" s="96" t="s">
        <v>344</v>
      </c>
      <c r="I62" s="101">
        <v>0</v>
      </c>
      <c r="J62" s="101">
        <v>0</v>
      </c>
      <c r="K62" s="101">
        <v>0</v>
      </c>
      <c r="L62" s="97">
        <v>1</v>
      </c>
      <c r="M62" s="101">
        <v>0</v>
      </c>
      <c r="N62" s="101">
        <v>0</v>
      </c>
      <c r="O62" s="96" t="s">
        <v>239</v>
      </c>
      <c r="P62" s="101">
        <v>0</v>
      </c>
      <c r="Q62" s="101">
        <v>0</v>
      </c>
      <c r="R62" s="101">
        <v>0</v>
      </c>
      <c r="S62" s="97">
        <v>1</v>
      </c>
      <c r="T62" s="101">
        <v>0</v>
      </c>
      <c r="U62" s="101">
        <v>0</v>
      </c>
      <c r="V62" s="96" t="s">
        <v>262</v>
      </c>
      <c r="W62" s="101">
        <v>0</v>
      </c>
      <c r="X62" s="101">
        <v>0</v>
      </c>
      <c r="Y62" s="101">
        <v>0</v>
      </c>
      <c r="Z62" s="97">
        <v>1</v>
      </c>
      <c r="AA62" s="101">
        <v>0</v>
      </c>
      <c r="AB62" s="101">
        <v>0</v>
      </c>
      <c r="AC62" s="96" t="s">
        <v>343</v>
      </c>
      <c r="AD62" s="101">
        <v>0</v>
      </c>
      <c r="AE62" s="101">
        <v>0</v>
      </c>
      <c r="AF62" s="101">
        <v>0</v>
      </c>
      <c r="AG62" s="97">
        <v>1.000182919352318</v>
      </c>
      <c r="AH62" s="101">
        <v>0</v>
      </c>
      <c r="AI62" s="101">
        <v>0</v>
      </c>
    </row>
    <row r="63" spans="1:35" ht="18" x14ac:dyDescent="0.4">
      <c r="A63" s="96" t="s">
        <v>290</v>
      </c>
      <c r="B63" s="101">
        <v>0</v>
      </c>
      <c r="C63" s="101">
        <v>0</v>
      </c>
      <c r="D63" s="101">
        <v>0</v>
      </c>
      <c r="E63" s="97">
        <v>1</v>
      </c>
      <c r="F63" s="101">
        <v>0</v>
      </c>
      <c r="G63" s="101">
        <v>0</v>
      </c>
      <c r="H63" s="96" t="s">
        <v>305</v>
      </c>
      <c r="I63" s="101">
        <v>0</v>
      </c>
      <c r="J63" s="101">
        <v>0</v>
      </c>
      <c r="K63" s="101">
        <v>0</v>
      </c>
      <c r="L63" s="97">
        <v>1</v>
      </c>
      <c r="M63" s="101">
        <v>0</v>
      </c>
      <c r="N63" s="101">
        <v>0</v>
      </c>
      <c r="O63" s="96" t="s">
        <v>281</v>
      </c>
      <c r="P63" s="101">
        <v>0</v>
      </c>
      <c r="Q63" s="101">
        <v>0</v>
      </c>
      <c r="R63" s="101">
        <v>0</v>
      </c>
      <c r="S63" s="97">
        <v>1</v>
      </c>
      <c r="T63" s="101">
        <v>0</v>
      </c>
      <c r="U63" s="101">
        <v>0</v>
      </c>
      <c r="V63" s="96" t="s">
        <v>347</v>
      </c>
      <c r="W63" s="101">
        <v>0</v>
      </c>
      <c r="X63" s="101">
        <v>0</v>
      </c>
      <c r="Y63" s="101">
        <v>0</v>
      </c>
      <c r="Z63" s="97">
        <v>1</v>
      </c>
      <c r="AA63" s="101">
        <v>0</v>
      </c>
      <c r="AB63" s="101">
        <v>0</v>
      </c>
      <c r="AC63" s="96" t="s">
        <v>344</v>
      </c>
      <c r="AD63" s="101">
        <v>0</v>
      </c>
      <c r="AE63" s="101">
        <v>0</v>
      </c>
      <c r="AF63" s="101">
        <v>0</v>
      </c>
      <c r="AG63" s="97">
        <v>1.000182919352318</v>
      </c>
      <c r="AH63" s="101">
        <v>0</v>
      </c>
      <c r="AI63" s="101">
        <v>0</v>
      </c>
    </row>
    <row r="64" spans="1:35" ht="18" x14ac:dyDescent="0.4">
      <c r="A64" s="96" t="s">
        <v>262</v>
      </c>
      <c r="B64" s="101">
        <v>0</v>
      </c>
      <c r="C64" s="101">
        <v>0</v>
      </c>
      <c r="D64" s="101">
        <v>0</v>
      </c>
      <c r="E64" s="97">
        <v>1</v>
      </c>
      <c r="F64" s="101">
        <v>0</v>
      </c>
      <c r="G64" s="101">
        <v>0</v>
      </c>
      <c r="H64" s="96" t="s">
        <v>290</v>
      </c>
      <c r="I64" s="101">
        <v>0</v>
      </c>
      <c r="J64" s="101">
        <v>0</v>
      </c>
      <c r="K64" s="101">
        <v>0</v>
      </c>
      <c r="L64" s="97">
        <v>1</v>
      </c>
      <c r="M64" s="101">
        <v>0</v>
      </c>
      <c r="N64" s="101">
        <v>0</v>
      </c>
      <c r="O64" s="96" t="s">
        <v>307</v>
      </c>
      <c r="P64" s="101">
        <v>0</v>
      </c>
      <c r="Q64" s="101">
        <v>0</v>
      </c>
      <c r="R64" s="101">
        <v>0</v>
      </c>
      <c r="S64" s="97">
        <v>1</v>
      </c>
      <c r="T64" s="101">
        <v>0</v>
      </c>
      <c r="U64" s="101">
        <v>0</v>
      </c>
      <c r="V64" s="96" t="s">
        <v>223</v>
      </c>
      <c r="W64" s="101">
        <v>0</v>
      </c>
      <c r="X64" s="101">
        <v>0</v>
      </c>
      <c r="Y64" s="101">
        <v>0</v>
      </c>
      <c r="Z64" s="97">
        <v>1</v>
      </c>
      <c r="AA64" s="101">
        <v>0</v>
      </c>
      <c r="AB64" s="101">
        <v>0</v>
      </c>
      <c r="AC64" s="96" t="s">
        <v>272</v>
      </c>
      <c r="AD64" s="101">
        <v>0</v>
      </c>
      <c r="AE64" s="101">
        <v>0</v>
      </c>
      <c r="AF64" s="101">
        <v>0</v>
      </c>
      <c r="AG64" s="97">
        <v>1.000182919352318</v>
      </c>
      <c r="AH64" s="101">
        <v>0</v>
      </c>
      <c r="AI64" s="101">
        <v>0</v>
      </c>
    </row>
    <row r="65" spans="1:35" ht="18" x14ac:dyDescent="0.4">
      <c r="A65" s="96" t="s">
        <v>347</v>
      </c>
      <c r="B65" s="101">
        <v>0</v>
      </c>
      <c r="C65" s="101">
        <v>0</v>
      </c>
      <c r="D65" s="101">
        <v>0</v>
      </c>
      <c r="E65" s="97">
        <v>1</v>
      </c>
      <c r="F65" s="101">
        <v>0</v>
      </c>
      <c r="G65" s="101">
        <v>0</v>
      </c>
      <c r="H65" s="96" t="s">
        <v>262</v>
      </c>
      <c r="I65" s="101">
        <v>0</v>
      </c>
      <c r="J65" s="101">
        <v>0</v>
      </c>
      <c r="K65" s="101">
        <v>0</v>
      </c>
      <c r="L65" s="97">
        <v>1</v>
      </c>
      <c r="M65" s="101">
        <v>0</v>
      </c>
      <c r="N65" s="101">
        <v>0</v>
      </c>
      <c r="O65" s="96" t="s">
        <v>312</v>
      </c>
      <c r="P65" s="101">
        <v>0</v>
      </c>
      <c r="Q65" s="101">
        <v>0</v>
      </c>
      <c r="R65" s="101">
        <v>0</v>
      </c>
      <c r="S65" s="97">
        <v>1</v>
      </c>
      <c r="T65" s="101">
        <v>0</v>
      </c>
      <c r="U65" s="101">
        <v>0</v>
      </c>
      <c r="V65" s="96" t="s">
        <v>270</v>
      </c>
      <c r="W65" s="101">
        <v>0</v>
      </c>
      <c r="X65" s="101">
        <v>0</v>
      </c>
      <c r="Y65" s="101">
        <v>0</v>
      </c>
      <c r="Z65" s="97">
        <v>1</v>
      </c>
      <c r="AA65" s="101">
        <v>0</v>
      </c>
      <c r="AB65" s="101">
        <v>0</v>
      </c>
      <c r="AC65" s="96" t="s">
        <v>290</v>
      </c>
      <c r="AD65" s="101">
        <v>0</v>
      </c>
      <c r="AE65" s="101">
        <v>0</v>
      </c>
      <c r="AF65" s="101">
        <v>0</v>
      </c>
      <c r="AG65" s="97">
        <v>1.000182919352318</v>
      </c>
      <c r="AH65" s="101">
        <v>0</v>
      </c>
      <c r="AI65" s="101">
        <v>0</v>
      </c>
    </row>
    <row r="66" spans="1:35" ht="18" x14ac:dyDescent="0.4">
      <c r="A66" s="96" t="s">
        <v>270</v>
      </c>
      <c r="B66" s="101">
        <v>0</v>
      </c>
      <c r="C66" s="101">
        <v>0</v>
      </c>
      <c r="D66" s="101">
        <v>0</v>
      </c>
      <c r="E66" s="97">
        <v>1</v>
      </c>
      <c r="F66" s="101">
        <v>0</v>
      </c>
      <c r="G66" s="101">
        <v>0</v>
      </c>
      <c r="H66" s="96" t="s">
        <v>347</v>
      </c>
      <c r="I66" s="101">
        <v>0</v>
      </c>
      <c r="J66" s="101">
        <v>0</v>
      </c>
      <c r="K66" s="101">
        <v>0</v>
      </c>
      <c r="L66" s="97">
        <v>1</v>
      </c>
      <c r="M66" s="101">
        <v>0</v>
      </c>
      <c r="N66" s="101">
        <v>0</v>
      </c>
      <c r="O66" s="96" t="s">
        <v>301</v>
      </c>
      <c r="P66" s="101">
        <v>0</v>
      </c>
      <c r="Q66" s="101">
        <v>0</v>
      </c>
      <c r="R66" s="101">
        <v>0</v>
      </c>
      <c r="S66" s="97">
        <v>1</v>
      </c>
      <c r="T66" s="101">
        <v>0</v>
      </c>
      <c r="U66" s="101">
        <v>0</v>
      </c>
      <c r="V66" s="96" t="s">
        <v>246</v>
      </c>
      <c r="W66" s="101">
        <v>0</v>
      </c>
      <c r="X66" s="101">
        <v>0</v>
      </c>
      <c r="Y66" s="101">
        <v>0</v>
      </c>
      <c r="Z66" s="97">
        <v>1</v>
      </c>
      <c r="AA66" s="101">
        <v>0</v>
      </c>
      <c r="AB66" s="101">
        <v>0</v>
      </c>
      <c r="AC66" s="96" t="s">
        <v>262</v>
      </c>
      <c r="AD66" s="101">
        <v>0</v>
      </c>
      <c r="AE66" s="101">
        <v>0</v>
      </c>
      <c r="AF66" s="101">
        <v>0</v>
      </c>
      <c r="AG66" s="97">
        <v>1.000182919352318</v>
      </c>
      <c r="AH66" s="101">
        <v>0</v>
      </c>
      <c r="AI66" s="101">
        <v>0</v>
      </c>
    </row>
    <row r="67" spans="1:35" ht="18" x14ac:dyDescent="0.4">
      <c r="A67" s="96" t="s">
        <v>246</v>
      </c>
      <c r="B67" s="101">
        <v>0</v>
      </c>
      <c r="C67" s="101">
        <v>0</v>
      </c>
      <c r="D67" s="101">
        <v>0</v>
      </c>
      <c r="E67" s="97">
        <v>1</v>
      </c>
      <c r="F67" s="101">
        <v>0</v>
      </c>
      <c r="G67" s="101">
        <v>0</v>
      </c>
      <c r="H67" s="96" t="s">
        <v>223</v>
      </c>
      <c r="I67" s="101">
        <v>0</v>
      </c>
      <c r="J67" s="101">
        <v>0</v>
      </c>
      <c r="K67" s="101">
        <v>0</v>
      </c>
      <c r="L67" s="97">
        <v>1</v>
      </c>
      <c r="M67" s="101">
        <v>0</v>
      </c>
      <c r="N67" s="101">
        <v>0</v>
      </c>
      <c r="O67" s="96" t="s">
        <v>343</v>
      </c>
      <c r="P67" s="101">
        <v>0</v>
      </c>
      <c r="Q67" s="101">
        <v>0</v>
      </c>
      <c r="R67" s="101">
        <v>0</v>
      </c>
      <c r="S67" s="97">
        <v>1</v>
      </c>
      <c r="T67" s="101">
        <v>0</v>
      </c>
      <c r="U67" s="101">
        <v>0</v>
      </c>
      <c r="V67" s="96" t="s">
        <v>252</v>
      </c>
      <c r="W67" s="101">
        <v>0</v>
      </c>
      <c r="X67" s="101">
        <v>0</v>
      </c>
      <c r="Y67" s="101">
        <v>0</v>
      </c>
      <c r="Z67" s="97">
        <v>1</v>
      </c>
      <c r="AA67" s="101">
        <v>0</v>
      </c>
      <c r="AB67" s="101">
        <v>0</v>
      </c>
      <c r="AC67" s="96" t="s">
        <v>347</v>
      </c>
      <c r="AD67" s="101">
        <v>0</v>
      </c>
      <c r="AE67" s="101">
        <v>0</v>
      </c>
      <c r="AF67" s="101">
        <v>0</v>
      </c>
      <c r="AG67" s="97">
        <v>1.000182919352318</v>
      </c>
      <c r="AH67" s="101">
        <v>0</v>
      </c>
      <c r="AI67" s="101">
        <v>0</v>
      </c>
    </row>
    <row r="68" spans="1:35" ht="18" x14ac:dyDescent="0.4">
      <c r="A68" s="96" t="s">
        <v>252</v>
      </c>
      <c r="B68" s="101">
        <v>0</v>
      </c>
      <c r="C68" s="101">
        <v>0</v>
      </c>
      <c r="D68" s="101">
        <v>0</v>
      </c>
      <c r="E68" s="97">
        <v>1</v>
      </c>
      <c r="F68" s="101">
        <v>0</v>
      </c>
      <c r="G68" s="101">
        <v>0</v>
      </c>
      <c r="H68" s="96" t="s">
        <v>218</v>
      </c>
      <c r="I68" s="101">
        <v>0</v>
      </c>
      <c r="J68" s="101">
        <v>0</v>
      </c>
      <c r="K68" s="101">
        <v>0</v>
      </c>
      <c r="L68" s="97">
        <v>1</v>
      </c>
      <c r="M68" s="101">
        <v>0</v>
      </c>
      <c r="N68" s="101">
        <v>0</v>
      </c>
      <c r="O68" s="96" t="s">
        <v>344</v>
      </c>
      <c r="P68" s="101">
        <v>0</v>
      </c>
      <c r="Q68" s="101">
        <v>0</v>
      </c>
      <c r="R68" s="101">
        <v>0</v>
      </c>
      <c r="S68" s="97">
        <v>1</v>
      </c>
      <c r="T68" s="101">
        <v>0</v>
      </c>
      <c r="U68" s="101">
        <v>0</v>
      </c>
      <c r="V68" s="96" t="s">
        <v>283</v>
      </c>
      <c r="W68" s="101">
        <v>0</v>
      </c>
      <c r="X68" s="101">
        <v>0</v>
      </c>
      <c r="Y68" s="101">
        <v>0</v>
      </c>
      <c r="Z68" s="97">
        <v>1</v>
      </c>
      <c r="AA68" s="101">
        <v>0</v>
      </c>
      <c r="AB68" s="101">
        <v>0</v>
      </c>
      <c r="AC68" s="96" t="s">
        <v>270</v>
      </c>
      <c r="AD68" s="101">
        <v>0</v>
      </c>
      <c r="AE68" s="101">
        <v>0</v>
      </c>
      <c r="AF68" s="101">
        <v>0</v>
      </c>
      <c r="AG68" s="97">
        <v>1.000182919352318</v>
      </c>
      <c r="AH68" s="101">
        <v>0</v>
      </c>
      <c r="AI68" s="101">
        <v>0</v>
      </c>
    </row>
    <row r="69" spans="1:35" ht="18" x14ac:dyDescent="0.4">
      <c r="A69" s="96" t="s">
        <v>283</v>
      </c>
      <c r="B69" s="101">
        <v>0</v>
      </c>
      <c r="C69" s="101">
        <v>0</v>
      </c>
      <c r="D69" s="101">
        <v>0</v>
      </c>
      <c r="E69" s="97">
        <v>1</v>
      </c>
      <c r="F69" s="101">
        <v>0</v>
      </c>
      <c r="G69" s="101">
        <v>0</v>
      </c>
      <c r="H69" s="96" t="s">
        <v>224</v>
      </c>
      <c r="I69" s="101">
        <v>0</v>
      </c>
      <c r="J69" s="101">
        <v>0</v>
      </c>
      <c r="K69" s="101">
        <v>0</v>
      </c>
      <c r="L69" s="97">
        <v>1</v>
      </c>
      <c r="M69" s="101">
        <v>0</v>
      </c>
      <c r="N69" s="101">
        <v>0</v>
      </c>
      <c r="O69" s="96" t="s">
        <v>272</v>
      </c>
      <c r="P69" s="101">
        <v>0</v>
      </c>
      <c r="Q69" s="101">
        <v>0</v>
      </c>
      <c r="R69" s="101">
        <v>0</v>
      </c>
      <c r="S69" s="97">
        <v>1</v>
      </c>
      <c r="T69" s="101">
        <v>0</v>
      </c>
      <c r="U69" s="101">
        <v>0</v>
      </c>
      <c r="V69" s="96" t="s">
        <v>231</v>
      </c>
      <c r="W69" s="101">
        <v>0</v>
      </c>
      <c r="X69" s="101">
        <v>0</v>
      </c>
      <c r="Y69" s="101">
        <v>0</v>
      </c>
      <c r="Z69" s="97">
        <v>1</v>
      </c>
      <c r="AA69" s="101">
        <v>0</v>
      </c>
      <c r="AB69" s="101">
        <v>0</v>
      </c>
      <c r="AC69" s="96" t="s">
        <v>283</v>
      </c>
      <c r="AD69" s="101">
        <v>0</v>
      </c>
      <c r="AE69" s="101">
        <v>0</v>
      </c>
      <c r="AF69" s="101">
        <v>0</v>
      </c>
      <c r="AG69" s="97">
        <v>1.000182919352318</v>
      </c>
      <c r="AH69" s="101">
        <v>0</v>
      </c>
      <c r="AI69" s="101">
        <v>0</v>
      </c>
    </row>
    <row r="70" spans="1:35" ht="18" x14ac:dyDescent="0.4">
      <c r="A70" s="96" t="s">
        <v>274</v>
      </c>
      <c r="B70" s="101">
        <v>0</v>
      </c>
      <c r="C70" s="101">
        <v>0</v>
      </c>
      <c r="D70" s="101">
        <v>0</v>
      </c>
      <c r="E70" s="97">
        <v>1</v>
      </c>
      <c r="F70" s="101">
        <v>0</v>
      </c>
      <c r="G70" s="101">
        <v>0</v>
      </c>
      <c r="H70" s="96" t="s">
        <v>234</v>
      </c>
      <c r="I70" s="101">
        <v>0</v>
      </c>
      <c r="J70" s="101">
        <v>0</v>
      </c>
      <c r="K70" s="101">
        <v>0</v>
      </c>
      <c r="L70" s="97">
        <v>1</v>
      </c>
      <c r="M70" s="101">
        <v>0</v>
      </c>
      <c r="N70" s="101">
        <v>0</v>
      </c>
      <c r="O70" s="96" t="s">
        <v>305</v>
      </c>
      <c r="P70" s="101">
        <v>0</v>
      </c>
      <c r="Q70" s="101">
        <v>0</v>
      </c>
      <c r="R70" s="101">
        <v>0</v>
      </c>
      <c r="S70" s="97">
        <v>1</v>
      </c>
      <c r="T70" s="101">
        <v>0</v>
      </c>
      <c r="U70" s="101">
        <v>0</v>
      </c>
      <c r="V70" s="96" t="s">
        <v>274</v>
      </c>
      <c r="W70" s="101">
        <v>0</v>
      </c>
      <c r="X70" s="101">
        <v>0</v>
      </c>
      <c r="Y70" s="101">
        <v>0</v>
      </c>
      <c r="Z70" s="97">
        <v>1</v>
      </c>
      <c r="AA70" s="101">
        <v>0</v>
      </c>
      <c r="AB70" s="101">
        <v>0</v>
      </c>
      <c r="AC70" s="96" t="s">
        <v>231</v>
      </c>
      <c r="AD70" s="101">
        <v>0</v>
      </c>
      <c r="AE70" s="101">
        <v>0</v>
      </c>
      <c r="AF70" s="101">
        <v>0</v>
      </c>
      <c r="AG70" s="97">
        <v>1.000182919352318</v>
      </c>
      <c r="AH70" s="101">
        <v>0</v>
      </c>
      <c r="AI70" s="101">
        <v>0</v>
      </c>
    </row>
    <row r="71" spans="1:35" ht="36" x14ac:dyDescent="0.4">
      <c r="A71" s="96" t="s">
        <v>219</v>
      </c>
      <c r="B71" s="101">
        <v>0</v>
      </c>
      <c r="C71" s="101">
        <v>0</v>
      </c>
      <c r="D71" s="101">
        <v>0</v>
      </c>
      <c r="E71" s="97">
        <v>1</v>
      </c>
      <c r="F71" s="101">
        <v>0</v>
      </c>
      <c r="G71" s="101">
        <v>0</v>
      </c>
      <c r="H71" s="96" t="s">
        <v>270</v>
      </c>
      <c r="I71" s="101">
        <v>0</v>
      </c>
      <c r="J71" s="101">
        <v>0</v>
      </c>
      <c r="K71" s="101">
        <v>0</v>
      </c>
      <c r="L71" s="97">
        <v>1</v>
      </c>
      <c r="M71" s="101">
        <v>0</v>
      </c>
      <c r="N71" s="101">
        <v>0</v>
      </c>
      <c r="O71" s="96" t="s">
        <v>290</v>
      </c>
      <c r="P71" s="101">
        <v>0</v>
      </c>
      <c r="Q71" s="101">
        <v>0</v>
      </c>
      <c r="R71" s="101">
        <v>0</v>
      </c>
      <c r="S71" s="97">
        <v>1</v>
      </c>
      <c r="T71" s="101">
        <v>0</v>
      </c>
      <c r="U71" s="101">
        <v>0</v>
      </c>
      <c r="V71" s="96" t="s">
        <v>219</v>
      </c>
      <c r="W71" s="101">
        <v>0</v>
      </c>
      <c r="X71" s="101">
        <v>0</v>
      </c>
      <c r="Y71" s="101">
        <v>0</v>
      </c>
      <c r="Z71" s="97">
        <v>1</v>
      </c>
      <c r="AA71" s="101">
        <v>0</v>
      </c>
      <c r="AB71" s="101">
        <v>0</v>
      </c>
      <c r="AC71" s="96" t="s">
        <v>348</v>
      </c>
      <c r="AD71" s="101">
        <v>0</v>
      </c>
      <c r="AE71" s="101">
        <v>0</v>
      </c>
      <c r="AF71" s="101">
        <v>0</v>
      </c>
      <c r="AG71" s="97">
        <v>1.000182919352318</v>
      </c>
      <c r="AH71" s="101">
        <v>0</v>
      </c>
      <c r="AI71" s="101">
        <v>0</v>
      </c>
    </row>
    <row r="72" spans="1:35" ht="36" x14ac:dyDescent="0.4">
      <c r="A72" s="96" t="s">
        <v>348</v>
      </c>
      <c r="B72" s="101">
        <v>0</v>
      </c>
      <c r="C72" s="101">
        <v>0</v>
      </c>
      <c r="D72" s="101">
        <v>0</v>
      </c>
      <c r="E72" s="97">
        <v>1</v>
      </c>
      <c r="F72" s="101">
        <v>0</v>
      </c>
      <c r="G72" s="101">
        <v>0</v>
      </c>
      <c r="H72" s="96" t="s">
        <v>283</v>
      </c>
      <c r="I72" s="101">
        <v>0</v>
      </c>
      <c r="J72" s="101">
        <v>0</v>
      </c>
      <c r="K72" s="101">
        <v>0</v>
      </c>
      <c r="L72" s="97">
        <v>1</v>
      </c>
      <c r="M72" s="101">
        <v>0</v>
      </c>
      <c r="N72" s="101">
        <v>0</v>
      </c>
      <c r="O72" s="96" t="s">
        <v>262</v>
      </c>
      <c r="P72" s="101">
        <v>0</v>
      </c>
      <c r="Q72" s="101">
        <v>0</v>
      </c>
      <c r="R72" s="101">
        <v>0</v>
      </c>
      <c r="S72" s="97">
        <v>1</v>
      </c>
      <c r="T72" s="101">
        <v>0</v>
      </c>
      <c r="U72" s="101">
        <v>0</v>
      </c>
      <c r="V72" s="96" t="s">
        <v>348</v>
      </c>
      <c r="W72" s="101">
        <v>0</v>
      </c>
      <c r="X72" s="101">
        <v>0</v>
      </c>
      <c r="Y72" s="101">
        <v>0</v>
      </c>
      <c r="Z72" s="97">
        <v>1</v>
      </c>
      <c r="AA72" s="101">
        <v>0</v>
      </c>
      <c r="AB72" s="101">
        <v>0</v>
      </c>
      <c r="AC72" s="96" t="s">
        <v>349</v>
      </c>
      <c r="AD72" s="101">
        <v>0</v>
      </c>
      <c r="AE72" s="101">
        <v>0</v>
      </c>
      <c r="AF72" s="101">
        <v>0</v>
      </c>
      <c r="AG72" s="97">
        <v>1.000182919352318</v>
      </c>
      <c r="AH72" s="101">
        <v>0</v>
      </c>
      <c r="AI72" s="101">
        <v>0</v>
      </c>
    </row>
    <row r="73" spans="1:35" ht="18" x14ac:dyDescent="0.4">
      <c r="A73" s="96" t="s">
        <v>349</v>
      </c>
      <c r="B73" s="101">
        <v>0</v>
      </c>
      <c r="C73" s="101">
        <v>0</v>
      </c>
      <c r="D73" s="101">
        <v>0</v>
      </c>
      <c r="E73" s="97">
        <v>1</v>
      </c>
      <c r="F73" s="101">
        <v>0</v>
      </c>
      <c r="G73" s="101">
        <v>0</v>
      </c>
      <c r="H73" s="96" t="s">
        <v>231</v>
      </c>
      <c r="I73" s="101">
        <v>0</v>
      </c>
      <c r="J73" s="101">
        <v>0</v>
      </c>
      <c r="K73" s="101">
        <v>0</v>
      </c>
      <c r="L73" s="97">
        <v>1</v>
      </c>
      <c r="M73" s="101">
        <v>0</v>
      </c>
      <c r="N73" s="101">
        <v>0</v>
      </c>
      <c r="O73" s="96" t="s">
        <v>347</v>
      </c>
      <c r="P73" s="101">
        <v>0</v>
      </c>
      <c r="Q73" s="101">
        <v>0</v>
      </c>
      <c r="R73" s="101">
        <v>0</v>
      </c>
      <c r="S73" s="97">
        <v>1</v>
      </c>
      <c r="T73" s="101">
        <v>0</v>
      </c>
      <c r="U73" s="101">
        <v>0</v>
      </c>
      <c r="V73" s="96" t="s">
        <v>349</v>
      </c>
      <c r="W73" s="101">
        <v>0</v>
      </c>
      <c r="X73" s="101">
        <v>0</v>
      </c>
      <c r="Y73" s="101">
        <v>0</v>
      </c>
      <c r="Z73" s="97">
        <v>1</v>
      </c>
      <c r="AA73" s="101">
        <v>0</v>
      </c>
      <c r="AB73" s="101">
        <v>0</v>
      </c>
      <c r="AC73" s="96" t="s">
        <v>228</v>
      </c>
      <c r="AD73" s="101">
        <v>0</v>
      </c>
      <c r="AE73" s="101">
        <v>0</v>
      </c>
      <c r="AF73" s="101">
        <v>0</v>
      </c>
      <c r="AG73" s="97">
        <v>1.000182919352318</v>
      </c>
      <c r="AH73" s="101">
        <v>0</v>
      </c>
      <c r="AI73" s="101">
        <v>0</v>
      </c>
    </row>
    <row r="74" spans="1:35" ht="18" x14ac:dyDescent="0.4">
      <c r="A74" s="96" t="s">
        <v>228</v>
      </c>
      <c r="B74" s="101">
        <v>0</v>
      </c>
      <c r="C74" s="101">
        <v>0</v>
      </c>
      <c r="D74" s="101">
        <v>0</v>
      </c>
      <c r="E74" s="97">
        <v>1</v>
      </c>
      <c r="F74" s="101">
        <v>0</v>
      </c>
      <c r="G74" s="101">
        <v>0</v>
      </c>
      <c r="H74" s="96" t="s">
        <v>274</v>
      </c>
      <c r="I74" s="101">
        <v>0</v>
      </c>
      <c r="J74" s="101">
        <v>0</v>
      </c>
      <c r="K74" s="101">
        <v>0</v>
      </c>
      <c r="L74" s="97">
        <v>1</v>
      </c>
      <c r="M74" s="101">
        <v>0</v>
      </c>
      <c r="N74" s="101">
        <v>0</v>
      </c>
      <c r="O74" s="96" t="s">
        <v>223</v>
      </c>
      <c r="P74" s="101">
        <v>0</v>
      </c>
      <c r="Q74" s="101">
        <v>0</v>
      </c>
      <c r="R74" s="101">
        <v>0</v>
      </c>
      <c r="S74" s="97">
        <v>1</v>
      </c>
      <c r="T74" s="101">
        <v>0</v>
      </c>
      <c r="U74" s="101">
        <v>0</v>
      </c>
      <c r="V74" s="96" t="s">
        <v>228</v>
      </c>
      <c r="W74" s="101">
        <v>0</v>
      </c>
      <c r="X74" s="101">
        <v>0</v>
      </c>
      <c r="Y74" s="101">
        <v>0</v>
      </c>
      <c r="Z74" s="97">
        <v>1</v>
      </c>
      <c r="AA74" s="101">
        <v>0</v>
      </c>
      <c r="AB74" s="101">
        <v>0</v>
      </c>
      <c r="AC74" s="96" t="s">
        <v>350</v>
      </c>
      <c r="AD74" s="101">
        <v>0</v>
      </c>
      <c r="AE74" s="101">
        <v>0</v>
      </c>
      <c r="AF74" s="101">
        <v>0</v>
      </c>
      <c r="AG74" s="97">
        <v>1.000182919352318</v>
      </c>
      <c r="AH74" s="101">
        <v>0</v>
      </c>
      <c r="AI74" s="101">
        <v>0</v>
      </c>
    </row>
    <row r="75" spans="1:35" ht="36" x14ac:dyDescent="0.4">
      <c r="A75" s="96" t="s">
        <v>350</v>
      </c>
      <c r="B75" s="101">
        <v>0</v>
      </c>
      <c r="C75" s="101">
        <v>0</v>
      </c>
      <c r="D75" s="101">
        <v>0</v>
      </c>
      <c r="E75" s="97">
        <v>1</v>
      </c>
      <c r="F75" s="101">
        <v>0</v>
      </c>
      <c r="G75" s="101">
        <v>0</v>
      </c>
      <c r="H75" s="96" t="s">
        <v>348</v>
      </c>
      <c r="I75" s="101">
        <v>0</v>
      </c>
      <c r="J75" s="101">
        <v>0</v>
      </c>
      <c r="K75" s="101">
        <v>0</v>
      </c>
      <c r="L75" s="97">
        <v>1</v>
      </c>
      <c r="M75" s="101">
        <v>0</v>
      </c>
      <c r="N75" s="101">
        <v>0</v>
      </c>
      <c r="O75" s="96" t="s">
        <v>218</v>
      </c>
      <c r="P75" s="101">
        <v>0</v>
      </c>
      <c r="Q75" s="101">
        <v>0</v>
      </c>
      <c r="R75" s="101">
        <v>0</v>
      </c>
      <c r="S75" s="97">
        <v>1</v>
      </c>
      <c r="T75" s="101">
        <v>0</v>
      </c>
      <c r="U75" s="101">
        <v>0</v>
      </c>
      <c r="V75" s="96" t="s">
        <v>350</v>
      </c>
      <c r="W75" s="101">
        <v>0</v>
      </c>
      <c r="X75" s="101">
        <v>0</v>
      </c>
      <c r="Y75" s="101">
        <v>0</v>
      </c>
      <c r="Z75" s="97">
        <v>1</v>
      </c>
      <c r="AA75" s="101">
        <v>0</v>
      </c>
      <c r="AB75" s="101">
        <v>0</v>
      </c>
      <c r="AC75" s="96" t="s">
        <v>256</v>
      </c>
      <c r="AD75" s="101">
        <v>0</v>
      </c>
      <c r="AE75" s="101">
        <v>0</v>
      </c>
      <c r="AF75" s="101">
        <v>0</v>
      </c>
      <c r="AG75" s="97">
        <v>1.000182919352318</v>
      </c>
      <c r="AH75" s="101">
        <v>0</v>
      </c>
      <c r="AI75" s="101">
        <v>0</v>
      </c>
    </row>
    <row r="76" spans="1:35" ht="18" x14ac:dyDescent="0.4">
      <c r="A76" s="96" t="s">
        <v>256</v>
      </c>
      <c r="B76" s="101">
        <v>0</v>
      </c>
      <c r="C76" s="101">
        <v>0</v>
      </c>
      <c r="D76" s="101">
        <v>0</v>
      </c>
      <c r="E76" s="97">
        <v>1</v>
      </c>
      <c r="F76" s="101">
        <v>0</v>
      </c>
      <c r="G76" s="101">
        <v>0</v>
      </c>
      <c r="H76" s="96" t="s">
        <v>349</v>
      </c>
      <c r="I76" s="101">
        <v>0</v>
      </c>
      <c r="J76" s="101">
        <v>0</v>
      </c>
      <c r="K76" s="101">
        <v>0</v>
      </c>
      <c r="L76" s="97">
        <v>1</v>
      </c>
      <c r="M76" s="101">
        <v>0</v>
      </c>
      <c r="N76" s="101">
        <v>0</v>
      </c>
      <c r="O76" s="96" t="s">
        <v>224</v>
      </c>
      <c r="P76" s="101">
        <v>0</v>
      </c>
      <c r="Q76" s="101">
        <v>0</v>
      </c>
      <c r="R76" s="101">
        <v>0</v>
      </c>
      <c r="S76" s="97">
        <v>1</v>
      </c>
      <c r="T76" s="101">
        <v>0</v>
      </c>
      <c r="U76" s="101">
        <v>0</v>
      </c>
      <c r="V76" s="96" t="s">
        <v>256</v>
      </c>
      <c r="W76" s="101">
        <v>0</v>
      </c>
      <c r="X76" s="101">
        <v>0</v>
      </c>
      <c r="Y76" s="101">
        <v>0</v>
      </c>
      <c r="Z76" s="97">
        <v>1</v>
      </c>
      <c r="AA76" s="101">
        <v>0</v>
      </c>
      <c r="AB76" s="101">
        <v>0</v>
      </c>
      <c r="AC76" s="96" t="s">
        <v>351</v>
      </c>
      <c r="AD76" s="101">
        <v>0</v>
      </c>
      <c r="AE76" s="101">
        <v>0</v>
      </c>
      <c r="AF76" s="101">
        <v>0</v>
      </c>
      <c r="AG76" s="97">
        <v>1.000182919352318</v>
      </c>
      <c r="AH76" s="101">
        <v>0</v>
      </c>
      <c r="AI76" s="101">
        <v>0</v>
      </c>
    </row>
    <row r="77" spans="1:35" ht="18" x14ac:dyDescent="0.4">
      <c r="A77" s="96" t="s">
        <v>315</v>
      </c>
      <c r="B77" s="101">
        <v>0</v>
      </c>
      <c r="C77" s="101">
        <v>0</v>
      </c>
      <c r="D77" s="101">
        <v>0</v>
      </c>
      <c r="E77" s="97">
        <v>1</v>
      </c>
      <c r="F77" s="101">
        <v>0</v>
      </c>
      <c r="G77" s="101">
        <v>0</v>
      </c>
      <c r="H77" s="96" t="s">
        <v>228</v>
      </c>
      <c r="I77" s="101">
        <v>0</v>
      </c>
      <c r="J77" s="101">
        <v>0</v>
      </c>
      <c r="K77" s="101">
        <v>0</v>
      </c>
      <c r="L77" s="97">
        <v>1</v>
      </c>
      <c r="M77" s="101">
        <v>0</v>
      </c>
      <c r="N77" s="101">
        <v>0</v>
      </c>
      <c r="O77" s="96" t="s">
        <v>234</v>
      </c>
      <c r="P77" s="101">
        <v>0</v>
      </c>
      <c r="Q77" s="101">
        <v>0</v>
      </c>
      <c r="R77" s="101">
        <v>0</v>
      </c>
      <c r="S77" s="97">
        <v>1</v>
      </c>
      <c r="T77" s="101">
        <v>0</v>
      </c>
      <c r="U77" s="101">
        <v>0</v>
      </c>
      <c r="V77" s="96" t="s">
        <v>315</v>
      </c>
      <c r="W77" s="101">
        <v>0</v>
      </c>
      <c r="X77" s="101">
        <v>0</v>
      </c>
      <c r="Y77" s="101">
        <v>0</v>
      </c>
      <c r="Z77" s="97">
        <v>1</v>
      </c>
      <c r="AA77" s="101">
        <v>0</v>
      </c>
      <c r="AB77" s="101">
        <v>0</v>
      </c>
      <c r="AC77" s="96" t="s">
        <v>240</v>
      </c>
      <c r="AD77" s="101">
        <v>0</v>
      </c>
      <c r="AE77" s="101">
        <v>0</v>
      </c>
      <c r="AF77" s="101">
        <v>0</v>
      </c>
      <c r="AG77" s="97">
        <v>1.000182919352318</v>
      </c>
      <c r="AH77" s="101">
        <v>0</v>
      </c>
      <c r="AI77" s="101">
        <v>0</v>
      </c>
    </row>
    <row r="78" spans="1:35" ht="18" x14ac:dyDescent="0.4">
      <c r="A78" s="96" t="s">
        <v>351</v>
      </c>
      <c r="B78" s="101">
        <v>0</v>
      </c>
      <c r="C78" s="101">
        <v>0</v>
      </c>
      <c r="D78" s="101">
        <v>0</v>
      </c>
      <c r="E78" s="97">
        <v>1</v>
      </c>
      <c r="F78" s="101">
        <v>0</v>
      </c>
      <c r="G78" s="101">
        <v>0</v>
      </c>
      <c r="H78" s="96" t="s">
        <v>350</v>
      </c>
      <c r="I78" s="101">
        <v>0</v>
      </c>
      <c r="J78" s="101">
        <v>0</v>
      </c>
      <c r="K78" s="101">
        <v>0</v>
      </c>
      <c r="L78" s="97">
        <v>1</v>
      </c>
      <c r="M78" s="101">
        <v>0</v>
      </c>
      <c r="N78" s="101">
        <v>0</v>
      </c>
      <c r="O78" s="96" t="s">
        <v>270</v>
      </c>
      <c r="P78" s="101">
        <v>0</v>
      </c>
      <c r="Q78" s="101">
        <v>0</v>
      </c>
      <c r="R78" s="101">
        <v>0</v>
      </c>
      <c r="S78" s="97">
        <v>1</v>
      </c>
      <c r="T78" s="101">
        <v>0</v>
      </c>
      <c r="U78" s="101">
        <v>0</v>
      </c>
      <c r="V78" s="96" t="s">
        <v>351</v>
      </c>
      <c r="W78" s="101">
        <v>0</v>
      </c>
      <c r="X78" s="101">
        <v>0</v>
      </c>
      <c r="Y78" s="101">
        <v>0</v>
      </c>
      <c r="Z78" s="97">
        <v>1</v>
      </c>
      <c r="AA78" s="101">
        <v>0</v>
      </c>
      <c r="AB78" s="101">
        <v>0</v>
      </c>
      <c r="AC78" s="96" t="s">
        <v>354</v>
      </c>
      <c r="AD78" s="101">
        <v>0</v>
      </c>
      <c r="AE78" s="101">
        <v>0</v>
      </c>
      <c r="AF78" s="101">
        <v>0</v>
      </c>
      <c r="AG78" s="97">
        <v>1.000182919352318</v>
      </c>
      <c r="AH78" s="101">
        <v>0</v>
      </c>
      <c r="AI78" s="101">
        <v>0</v>
      </c>
    </row>
    <row r="79" spans="1:35" ht="18" x14ac:dyDescent="0.4">
      <c r="A79" s="96" t="s">
        <v>240</v>
      </c>
      <c r="B79" s="101">
        <v>0</v>
      </c>
      <c r="C79" s="101">
        <v>0</v>
      </c>
      <c r="D79" s="101">
        <v>0</v>
      </c>
      <c r="E79" s="97">
        <v>1</v>
      </c>
      <c r="F79" s="101">
        <v>0</v>
      </c>
      <c r="G79" s="101">
        <v>0</v>
      </c>
      <c r="H79" s="96" t="s">
        <v>256</v>
      </c>
      <c r="I79" s="101">
        <v>0</v>
      </c>
      <c r="J79" s="101">
        <v>0</v>
      </c>
      <c r="K79" s="101">
        <v>0</v>
      </c>
      <c r="L79" s="97">
        <v>1</v>
      </c>
      <c r="M79" s="101">
        <v>0</v>
      </c>
      <c r="N79" s="101">
        <v>0</v>
      </c>
      <c r="O79" s="96" t="s">
        <v>231</v>
      </c>
      <c r="P79" s="101">
        <v>0</v>
      </c>
      <c r="Q79" s="101">
        <v>0</v>
      </c>
      <c r="R79" s="101">
        <v>0</v>
      </c>
      <c r="S79" s="97">
        <v>1</v>
      </c>
      <c r="T79" s="101">
        <v>0</v>
      </c>
      <c r="U79" s="101">
        <v>0</v>
      </c>
      <c r="V79" s="96" t="s">
        <v>240</v>
      </c>
      <c r="W79" s="101">
        <v>0</v>
      </c>
      <c r="X79" s="101">
        <v>0</v>
      </c>
      <c r="Y79" s="101">
        <v>0</v>
      </c>
      <c r="Z79" s="97">
        <v>1</v>
      </c>
      <c r="AA79" s="101">
        <v>0</v>
      </c>
      <c r="AB79" s="101">
        <v>0</v>
      </c>
      <c r="AC79" s="96" t="s">
        <v>216</v>
      </c>
      <c r="AD79" s="101">
        <v>0</v>
      </c>
      <c r="AE79" s="101">
        <v>0</v>
      </c>
      <c r="AF79" s="101">
        <v>0</v>
      </c>
      <c r="AG79" s="97">
        <v>1.000182919352318</v>
      </c>
      <c r="AH79" s="101">
        <v>0</v>
      </c>
      <c r="AI79" s="101">
        <v>0</v>
      </c>
    </row>
    <row r="80" spans="1:35" ht="18" x14ac:dyDescent="0.4">
      <c r="A80" s="96" t="s">
        <v>354</v>
      </c>
      <c r="B80" s="101">
        <v>0</v>
      </c>
      <c r="C80" s="101">
        <v>0</v>
      </c>
      <c r="D80" s="101">
        <v>0</v>
      </c>
      <c r="E80" s="97">
        <v>1</v>
      </c>
      <c r="F80" s="101">
        <v>0</v>
      </c>
      <c r="G80" s="101">
        <v>0</v>
      </c>
      <c r="H80" s="96" t="s">
        <v>315</v>
      </c>
      <c r="I80" s="101">
        <v>0</v>
      </c>
      <c r="J80" s="101">
        <v>0</v>
      </c>
      <c r="K80" s="101">
        <v>0</v>
      </c>
      <c r="L80" s="97">
        <v>1</v>
      </c>
      <c r="M80" s="101">
        <v>0</v>
      </c>
      <c r="N80" s="101">
        <v>0</v>
      </c>
      <c r="O80" s="96" t="s">
        <v>274</v>
      </c>
      <c r="P80" s="101">
        <v>0</v>
      </c>
      <c r="Q80" s="101">
        <v>0</v>
      </c>
      <c r="R80" s="101">
        <v>0</v>
      </c>
      <c r="S80" s="97">
        <v>1</v>
      </c>
      <c r="T80" s="101">
        <v>0</v>
      </c>
      <c r="U80" s="101">
        <v>0</v>
      </c>
      <c r="V80" s="96" t="s">
        <v>354</v>
      </c>
      <c r="W80" s="101">
        <v>0</v>
      </c>
      <c r="X80" s="101">
        <v>0</v>
      </c>
      <c r="Y80" s="101">
        <v>0</v>
      </c>
      <c r="Z80" s="97">
        <v>1</v>
      </c>
      <c r="AA80" s="101">
        <v>0</v>
      </c>
      <c r="AB80" s="101">
        <v>0</v>
      </c>
      <c r="AC80" s="96" t="s">
        <v>355</v>
      </c>
      <c r="AD80" s="101">
        <v>0</v>
      </c>
      <c r="AE80" s="101">
        <v>0</v>
      </c>
      <c r="AF80" s="101">
        <v>0</v>
      </c>
      <c r="AG80" s="97">
        <v>1.000182919352318</v>
      </c>
      <c r="AH80" s="101">
        <v>0</v>
      </c>
      <c r="AI80" s="101">
        <v>0</v>
      </c>
    </row>
    <row r="81" spans="1:35" ht="36" x14ac:dyDescent="0.4">
      <c r="A81" s="96" t="s">
        <v>216</v>
      </c>
      <c r="B81" s="101">
        <v>0</v>
      </c>
      <c r="C81" s="101">
        <v>0</v>
      </c>
      <c r="D81" s="101">
        <v>0</v>
      </c>
      <c r="E81" s="97">
        <v>1</v>
      </c>
      <c r="F81" s="101">
        <v>0</v>
      </c>
      <c r="G81" s="101">
        <v>0</v>
      </c>
      <c r="H81" s="96" t="s">
        <v>351</v>
      </c>
      <c r="I81" s="101">
        <v>0</v>
      </c>
      <c r="J81" s="101">
        <v>0</v>
      </c>
      <c r="K81" s="101">
        <v>0</v>
      </c>
      <c r="L81" s="97">
        <v>1</v>
      </c>
      <c r="M81" s="101">
        <v>0</v>
      </c>
      <c r="N81" s="101">
        <v>0</v>
      </c>
      <c r="O81" s="96" t="s">
        <v>348</v>
      </c>
      <c r="P81" s="101">
        <v>0</v>
      </c>
      <c r="Q81" s="101">
        <v>0</v>
      </c>
      <c r="R81" s="101">
        <v>0</v>
      </c>
      <c r="S81" s="97">
        <v>1</v>
      </c>
      <c r="T81" s="101">
        <v>0</v>
      </c>
      <c r="U81" s="101">
        <v>0</v>
      </c>
      <c r="V81" s="96" t="s">
        <v>216</v>
      </c>
      <c r="W81" s="101">
        <v>0</v>
      </c>
      <c r="X81" s="101">
        <v>0</v>
      </c>
      <c r="Y81" s="101">
        <v>0</v>
      </c>
      <c r="Z81" s="97">
        <v>1</v>
      </c>
      <c r="AA81" s="101">
        <v>0</v>
      </c>
      <c r="AB81" s="101">
        <v>0</v>
      </c>
      <c r="AC81" s="96" t="s">
        <v>263</v>
      </c>
      <c r="AD81" s="101">
        <v>0</v>
      </c>
      <c r="AE81" s="101">
        <v>0</v>
      </c>
      <c r="AF81" s="101">
        <v>0</v>
      </c>
      <c r="AG81" s="97">
        <v>1.000182919352318</v>
      </c>
      <c r="AH81" s="101">
        <v>0</v>
      </c>
      <c r="AI81" s="101">
        <v>0</v>
      </c>
    </row>
    <row r="82" spans="1:35" ht="18" x14ac:dyDescent="0.4">
      <c r="A82" s="96" t="s">
        <v>355</v>
      </c>
      <c r="B82" s="101">
        <v>0</v>
      </c>
      <c r="C82" s="101">
        <v>0</v>
      </c>
      <c r="D82" s="101">
        <v>0</v>
      </c>
      <c r="E82" s="97">
        <v>1</v>
      </c>
      <c r="F82" s="101">
        <v>0</v>
      </c>
      <c r="G82" s="101">
        <v>0</v>
      </c>
      <c r="H82" s="96" t="s">
        <v>354</v>
      </c>
      <c r="I82" s="101">
        <v>0</v>
      </c>
      <c r="J82" s="101">
        <v>0</v>
      </c>
      <c r="K82" s="101">
        <v>0</v>
      </c>
      <c r="L82" s="97">
        <v>1</v>
      </c>
      <c r="M82" s="101">
        <v>0</v>
      </c>
      <c r="N82" s="101">
        <v>0</v>
      </c>
      <c r="O82" s="96" t="s">
        <v>349</v>
      </c>
      <c r="P82" s="101">
        <v>0</v>
      </c>
      <c r="Q82" s="101">
        <v>0</v>
      </c>
      <c r="R82" s="101">
        <v>0</v>
      </c>
      <c r="S82" s="97">
        <v>1</v>
      </c>
      <c r="T82" s="101">
        <v>0</v>
      </c>
      <c r="U82" s="101">
        <v>0</v>
      </c>
      <c r="V82" s="96" t="s">
        <v>355</v>
      </c>
      <c r="W82" s="101">
        <v>0</v>
      </c>
      <c r="X82" s="101">
        <v>0</v>
      </c>
      <c r="Y82" s="101">
        <v>0</v>
      </c>
      <c r="Z82" s="97">
        <v>1</v>
      </c>
      <c r="AA82" s="101">
        <v>0</v>
      </c>
      <c r="AB82" s="101">
        <v>0</v>
      </c>
      <c r="AC82" s="96" t="s">
        <v>337</v>
      </c>
      <c r="AD82" s="101">
        <v>0</v>
      </c>
      <c r="AE82" s="101">
        <v>0</v>
      </c>
      <c r="AF82" s="101">
        <v>0</v>
      </c>
      <c r="AG82" s="97">
        <v>1.000182919352318</v>
      </c>
      <c r="AH82" s="101">
        <v>0</v>
      </c>
      <c r="AI82" s="101">
        <v>0</v>
      </c>
    </row>
    <row r="83" spans="1:35" ht="18" x14ac:dyDescent="0.4">
      <c r="A83" s="96" t="s">
        <v>263</v>
      </c>
      <c r="B83" s="101">
        <v>0</v>
      </c>
      <c r="C83" s="101">
        <v>0</v>
      </c>
      <c r="D83" s="101">
        <v>0</v>
      </c>
      <c r="E83" s="97">
        <v>1</v>
      </c>
      <c r="F83" s="101">
        <v>0</v>
      </c>
      <c r="G83" s="101">
        <v>0</v>
      </c>
      <c r="H83" s="96" t="s">
        <v>355</v>
      </c>
      <c r="I83" s="101">
        <v>0</v>
      </c>
      <c r="J83" s="101">
        <v>0</v>
      </c>
      <c r="K83" s="101">
        <v>0</v>
      </c>
      <c r="L83" s="97">
        <v>1</v>
      </c>
      <c r="M83" s="101">
        <v>0</v>
      </c>
      <c r="N83" s="101">
        <v>0</v>
      </c>
      <c r="O83" s="96" t="s">
        <v>228</v>
      </c>
      <c r="P83" s="101">
        <v>0</v>
      </c>
      <c r="Q83" s="101">
        <v>0</v>
      </c>
      <c r="R83" s="101">
        <v>0</v>
      </c>
      <c r="S83" s="97">
        <v>1</v>
      </c>
      <c r="T83" s="101">
        <v>0</v>
      </c>
      <c r="U83" s="101">
        <v>0</v>
      </c>
      <c r="V83" s="96" t="s">
        <v>263</v>
      </c>
      <c r="W83" s="101">
        <v>0</v>
      </c>
      <c r="X83" s="101">
        <v>0</v>
      </c>
      <c r="Y83" s="101">
        <v>0</v>
      </c>
      <c r="Z83" s="97">
        <v>1</v>
      </c>
      <c r="AA83" s="101">
        <v>0</v>
      </c>
      <c r="AB83" s="101">
        <v>0</v>
      </c>
      <c r="AC83" s="96" t="s">
        <v>356</v>
      </c>
      <c r="AD83" s="101">
        <v>0</v>
      </c>
      <c r="AE83" s="101">
        <v>0</v>
      </c>
      <c r="AF83" s="101">
        <v>0</v>
      </c>
      <c r="AG83" s="97">
        <v>1.000182919352318</v>
      </c>
      <c r="AH83" s="101">
        <v>0</v>
      </c>
      <c r="AI83" s="101">
        <v>0</v>
      </c>
    </row>
    <row r="84" spans="1:35" ht="18" x14ac:dyDescent="0.4">
      <c r="A84" s="96" t="s">
        <v>337</v>
      </c>
      <c r="B84" s="101">
        <v>0</v>
      </c>
      <c r="C84" s="101">
        <v>0</v>
      </c>
      <c r="D84" s="101">
        <v>0</v>
      </c>
      <c r="E84" s="97">
        <v>1</v>
      </c>
      <c r="F84" s="101">
        <v>0</v>
      </c>
      <c r="G84" s="101">
        <v>0</v>
      </c>
      <c r="H84" s="96" t="s">
        <v>337</v>
      </c>
      <c r="I84" s="101">
        <v>0</v>
      </c>
      <c r="J84" s="101">
        <v>0</v>
      </c>
      <c r="K84" s="101">
        <v>0</v>
      </c>
      <c r="L84" s="97">
        <v>1</v>
      </c>
      <c r="M84" s="101">
        <v>0</v>
      </c>
      <c r="N84" s="101">
        <v>0</v>
      </c>
      <c r="O84" s="96" t="s">
        <v>350</v>
      </c>
      <c r="P84" s="101">
        <v>0</v>
      </c>
      <c r="Q84" s="101">
        <v>0</v>
      </c>
      <c r="R84" s="101">
        <v>0</v>
      </c>
      <c r="S84" s="97">
        <v>1</v>
      </c>
      <c r="T84" s="101">
        <v>0</v>
      </c>
      <c r="U84" s="101">
        <v>0</v>
      </c>
      <c r="V84" s="96" t="s">
        <v>337</v>
      </c>
      <c r="W84" s="101">
        <v>0</v>
      </c>
      <c r="X84" s="101">
        <v>0</v>
      </c>
      <c r="Y84" s="101">
        <v>0</v>
      </c>
      <c r="Z84" s="97">
        <v>1</v>
      </c>
      <c r="AA84" s="101">
        <v>0</v>
      </c>
      <c r="AB84" s="101">
        <v>0</v>
      </c>
      <c r="AC84" s="96" t="s">
        <v>314</v>
      </c>
      <c r="AD84" s="101">
        <v>0</v>
      </c>
      <c r="AE84" s="101">
        <v>0</v>
      </c>
      <c r="AF84" s="101">
        <v>0</v>
      </c>
      <c r="AG84" s="97">
        <v>1.000182919352318</v>
      </c>
      <c r="AH84" s="101">
        <v>0</v>
      </c>
      <c r="AI84" s="101">
        <v>0</v>
      </c>
    </row>
    <row r="85" spans="1:35" ht="18" x14ac:dyDescent="0.4">
      <c r="A85" s="96" t="s">
        <v>356</v>
      </c>
      <c r="B85" s="101">
        <v>0</v>
      </c>
      <c r="C85" s="101">
        <v>0</v>
      </c>
      <c r="D85" s="101">
        <v>0</v>
      </c>
      <c r="E85" s="97">
        <v>1</v>
      </c>
      <c r="F85" s="101">
        <v>0</v>
      </c>
      <c r="G85" s="101">
        <v>0</v>
      </c>
      <c r="H85" s="96" t="s">
        <v>356</v>
      </c>
      <c r="I85" s="101">
        <v>0</v>
      </c>
      <c r="J85" s="101">
        <v>0</v>
      </c>
      <c r="K85" s="101">
        <v>0</v>
      </c>
      <c r="L85" s="97">
        <v>1</v>
      </c>
      <c r="M85" s="101">
        <v>0</v>
      </c>
      <c r="N85" s="101">
        <v>0</v>
      </c>
      <c r="O85" s="96" t="s">
        <v>256</v>
      </c>
      <c r="P85" s="101">
        <v>0</v>
      </c>
      <c r="Q85" s="101">
        <v>0</v>
      </c>
      <c r="R85" s="101">
        <v>0</v>
      </c>
      <c r="S85" s="97">
        <v>1</v>
      </c>
      <c r="T85" s="101">
        <v>0</v>
      </c>
      <c r="U85" s="101">
        <v>0</v>
      </c>
      <c r="V85" s="96" t="s">
        <v>356</v>
      </c>
      <c r="W85" s="101">
        <v>0</v>
      </c>
      <c r="X85" s="101">
        <v>0</v>
      </c>
      <c r="Y85" s="101">
        <v>0</v>
      </c>
      <c r="Z85" s="97">
        <v>1</v>
      </c>
      <c r="AA85" s="101">
        <v>0</v>
      </c>
      <c r="AB85" s="101">
        <v>0</v>
      </c>
      <c r="AC85" s="96" t="s">
        <v>217</v>
      </c>
      <c r="AD85" s="101">
        <v>0</v>
      </c>
      <c r="AE85" s="101">
        <v>0</v>
      </c>
      <c r="AF85" s="101">
        <v>0</v>
      </c>
      <c r="AG85" s="97">
        <v>1.000182919352318</v>
      </c>
      <c r="AH85" s="101">
        <v>0</v>
      </c>
      <c r="AI85" s="101">
        <v>0</v>
      </c>
    </row>
    <row r="86" spans="1:35" ht="18" x14ac:dyDescent="0.4">
      <c r="A86" s="96" t="s">
        <v>314</v>
      </c>
      <c r="B86" s="101">
        <v>0</v>
      </c>
      <c r="C86" s="101">
        <v>0</v>
      </c>
      <c r="D86" s="101">
        <v>0</v>
      </c>
      <c r="E86" s="97">
        <v>1</v>
      </c>
      <c r="F86" s="101">
        <v>0</v>
      </c>
      <c r="G86" s="101">
        <v>0</v>
      </c>
      <c r="H86" s="96" t="s">
        <v>314</v>
      </c>
      <c r="I86" s="101">
        <v>0</v>
      </c>
      <c r="J86" s="101">
        <v>0</v>
      </c>
      <c r="K86" s="101">
        <v>0</v>
      </c>
      <c r="L86" s="97">
        <v>1</v>
      </c>
      <c r="M86" s="101">
        <v>0</v>
      </c>
      <c r="N86" s="101">
        <v>0</v>
      </c>
      <c r="O86" s="96" t="s">
        <v>315</v>
      </c>
      <c r="P86" s="101">
        <v>0</v>
      </c>
      <c r="Q86" s="101">
        <v>0</v>
      </c>
      <c r="R86" s="101">
        <v>0</v>
      </c>
      <c r="S86" s="97">
        <v>1</v>
      </c>
      <c r="T86" s="101">
        <v>0</v>
      </c>
      <c r="U86" s="101">
        <v>0</v>
      </c>
      <c r="V86" s="96" t="s">
        <v>314</v>
      </c>
      <c r="W86" s="101">
        <v>0</v>
      </c>
      <c r="X86" s="101">
        <v>0</v>
      </c>
      <c r="Y86" s="101">
        <v>0</v>
      </c>
      <c r="Z86" s="97">
        <v>1</v>
      </c>
      <c r="AA86" s="101">
        <v>0</v>
      </c>
      <c r="AB86" s="101">
        <v>0</v>
      </c>
      <c r="AC86" s="96" t="s">
        <v>250</v>
      </c>
      <c r="AD86" s="101">
        <v>0</v>
      </c>
      <c r="AE86" s="101">
        <v>0</v>
      </c>
      <c r="AF86" s="101">
        <v>0</v>
      </c>
      <c r="AG86" s="97">
        <v>1.000182919352318</v>
      </c>
      <c r="AH86" s="101">
        <v>0</v>
      </c>
      <c r="AI86" s="101">
        <v>0</v>
      </c>
    </row>
    <row r="87" spans="1:35" ht="18" x14ac:dyDescent="0.4">
      <c r="A87" s="96" t="s">
        <v>217</v>
      </c>
      <c r="B87" s="101">
        <v>0</v>
      </c>
      <c r="C87" s="101">
        <v>0</v>
      </c>
      <c r="D87" s="101">
        <v>0</v>
      </c>
      <c r="E87" s="97">
        <v>1</v>
      </c>
      <c r="F87" s="101">
        <v>0</v>
      </c>
      <c r="G87" s="101">
        <v>0</v>
      </c>
      <c r="H87" s="96" t="s">
        <v>217</v>
      </c>
      <c r="I87" s="101">
        <v>0</v>
      </c>
      <c r="J87" s="101">
        <v>0</v>
      </c>
      <c r="K87" s="101">
        <v>0</v>
      </c>
      <c r="L87" s="97">
        <v>1</v>
      </c>
      <c r="M87" s="101">
        <v>0</v>
      </c>
      <c r="N87" s="101">
        <v>0</v>
      </c>
      <c r="O87" s="96" t="s">
        <v>351</v>
      </c>
      <c r="P87" s="101">
        <v>0</v>
      </c>
      <c r="Q87" s="101">
        <v>0</v>
      </c>
      <c r="R87" s="101">
        <v>0</v>
      </c>
      <c r="S87" s="97">
        <v>1</v>
      </c>
      <c r="T87" s="101">
        <v>0</v>
      </c>
      <c r="U87" s="101">
        <v>0</v>
      </c>
      <c r="V87" s="96" t="s">
        <v>217</v>
      </c>
      <c r="W87" s="101">
        <v>0</v>
      </c>
      <c r="X87" s="101">
        <v>0</v>
      </c>
      <c r="Y87" s="101">
        <v>0</v>
      </c>
      <c r="Z87" s="97">
        <v>1</v>
      </c>
      <c r="AA87" s="101">
        <v>0</v>
      </c>
      <c r="AB87" s="101">
        <v>0</v>
      </c>
      <c r="AC87" s="96" t="s">
        <v>230</v>
      </c>
      <c r="AD87" s="101">
        <v>0</v>
      </c>
      <c r="AE87" s="101">
        <v>0</v>
      </c>
      <c r="AF87" s="101">
        <v>0</v>
      </c>
      <c r="AG87" s="97">
        <v>1.000182919352318</v>
      </c>
      <c r="AH87" s="101">
        <v>0</v>
      </c>
      <c r="AI87" s="101">
        <v>0</v>
      </c>
    </row>
    <row r="88" spans="1:35" ht="18" x14ac:dyDescent="0.4">
      <c r="A88" s="96" t="s">
        <v>250</v>
      </c>
      <c r="B88" s="101">
        <v>0</v>
      </c>
      <c r="C88" s="101">
        <v>0</v>
      </c>
      <c r="D88" s="101">
        <v>0</v>
      </c>
      <c r="E88" s="97">
        <v>1</v>
      </c>
      <c r="F88" s="101">
        <v>0</v>
      </c>
      <c r="G88" s="101">
        <v>0</v>
      </c>
      <c r="H88" s="96" t="s">
        <v>250</v>
      </c>
      <c r="I88" s="101">
        <v>0</v>
      </c>
      <c r="J88" s="101">
        <v>0</v>
      </c>
      <c r="K88" s="101">
        <v>0</v>
      </c>
      <c r="L88" s="97">
        <v>1</v>
      </c>
      <c r="M88" s="101">
        <v>0</v>
      </c>
      <c r="N88" s="101">
        <v>0</v>
      </c>
      <c r="O88" s="96" t="s">
        <v>240</v>
      </c>
      <c r="P88" s="101">
        <v>0</v>
      </c>
      <c r="Q88" s="101">
        <v>0</v>
      </c>
      <c r="R88" s="101">
        <v>0</v>
      </c>
      <c r="S88" s="97">
        <v>1</v>
      </c>
      <c r="T88" s="101">
        <v>0</v>
      </c>
      <c r="U88" s="101">
        <v>0</v>
      </c>
      <c r="V88" s="96" t="s">
        <v>250</v>
      </c>
      <c r="W88" s="101">
        <v>0</v>
      </c>
      <c r="X88" s="101">
        <v>0</v>
      </c>
      <c r="Y88" s="101">
        <v>0</v>
      </c>
      <c r="Z88" s="97">
        <v>1</v>
      </c>
      <c r="AA88" s="101">
        <v>0</v>
      </c>
      <c r="AB88" s="101">
        <v>0</v>
      </c>
      <c r="AC88" s="96" t="s">
        <v>291</v>
      </c>
      <c r="AD88" s="101">
        <v>0</v>
      </c>
      <c r="AE88" s="101">
        <v>0</v>
      </c>
      <c r="AF88" s="101">
        <v>0</v>
      </c>
      <c r="AG88" s="97">
        <v>1.000182919352318</v>
      </c>
      <c r="AH88" s="101">
        <v>0</v>
      </c>
      <c r="AI88" s="101">
        <v>0</v>
      </c>
    </row>
    <row r="89" spans="1:35" ht="18" x14ac:dyDescent="0.4">
      <c r="A89" s="96" t="s">
        <v>230</v>
      </c>
      <c r="B89" s="101">
        <v>0</v>
      </c>
      <c r="C89" s="101">
        <v>0</v>
      </c>
      <c r="D89" s="101">
        <v>0</v>
      </c>
      <c r="E89" s="97">
        <v>1</v>
      </c>
      <c r="F89" s="101">
        <v>0</v>
      </c>
      <c r="G89" s="101">
        <v>0</v>
      </c>
      <c r="H89" s="96" t="s">
        <v>230</v>
      </c>
      <c r="I89" s="101">
        <v>0</v>
      </c>
      <c r="J89" s="101">
        <v>0</v>
      </c>
      <c r="K89" s="101">
        <v>0</v>
      </c>
      <c r="L89" s="97">
        <v>1</v>
      </c>
      <c r="M89" s="101">
        <v>0</v>
      </c>
      <c r="N89" s="101">
        <v>0</v>
      </c>
      <c r="O89" s="96" t="s">
        <v>354</v>
      </c>
      <c r="P89" s="101">
        <v>0</v>
      </c>
      <c r="Q89" s="101">
        <v>0</v>
      </c>
      <c r="R89" s="101">
        <v>0</v>
      </c>
      <c r="S89" s="97">
        <v>1</v>
      </c>
      <c r="T89" s="101">
        <v>0</v>
      </c>
      <c r="U89" s="101">
        <v>0</v>
      </c>
      <c r="V89" s="96" t="s">
        <v>230</v>
      </c>
      <c r="W89" s="101">
        <v>0</v>
      </c>
      <c r="X89" s="101">
        <v>0</v>
      </c>
      <c r="Y89" s="101">
        <v>0</v>
      </c>
      <c r="Z89" s="97">
        <v>1</v>
      </c>
      <c r="AA89" s="101">
        <v>0</v>
      </c>
      <c r="AB89" s="101">
        <v>0</v>
      </c>
      <c r="AC89" s="96" t="s">
        <v>277</v>
      </c>
      <c r="AD89" s="101">
        <v>0</v>
      </c>
      <c r="AE89" s="101">
        <v>0</v>
      </c>
      <c r="AF89" s="101">
        <v>0</v>
      </c>
      <c r="AG89" s="97">
        <v>1.000182919352318</v>
      </c>
      <c r="AH89" s="101">
        <v>0</v>
      </c>
      <c r="AI89" s="101">
        <v>0</v>
      </c>
    </row>
    <row r="90" spans="1:35" ht="36" x14ac:dyDescent="0.4">
      <c r="A90" s="96" t="s">
        <v>291</v>
      </c>
      <c r="B90" s="101">
        <v>0</v>
      </c>
      <c r="C90" s="101">
        <v>0</v>
      </c>
      <c r="D90" s="101">
        <v>0</v>
      </c>
      <c r="E90" s="97">
        <v>1</v>
      </c>
      <c r="F90" s="101">
        <v>0</v>
      </c>
      <c r="G90" s="101">
        <v>0</v>
      </c>
      <c r="H90" s="96" t="s">
        <v>291</v>
      </c>
      <c r="I90" s="101">
        <v>0</v>
      </c>
      <c r="J90" s="101">
        <v>0</v>
      </c>
      <c r="K90" s="101">
        <v>0</v>
      </c>
      <c r="L90" s="97">
        <v>1</v>
      </c>
      <c r="M90" s="101">
        <v>0</v>
      </c>
      <c r="N90" s="101">
        <v>0</v>
      </c>
      <c r="O90" s="96" t="s">
        <v>216</v>
      </c>
      <c r="P90" s="101">
        <v>0</v>
      </c>
      <c r="Q90" s="101">
        <v>0</v>
      </c>
      <c r="R90" s="101">
        <v>0</v>
      </c>
      <c r="S90" s="97">
        <v>1</v>
      </c>
      <c r="T90" s="101">
        <v>0</v>
      </c>
      <c r="U90" s="101">
        <v>0</v>
      </c>
      <c r="V90" s="96" t="s">
        <v>291</v>
      </c>
      <c r="W90" s="101">
        <v>0</v>
      </c>
      <c r="X90" s="101">
        <v>0</v>
      </c>
      <c r="Y90" s="101">
        <v>0</v>
      </c>
      <c r="Z90" s="97">
        <v>1</v>
      </c>
      <c r="AA90" s="101">
        <v>0</v>
      </c>
      <c r="AB90" s="101">
        <v>0</v>
      </c>
      <c r="AC90" s="96" t="s">
        <v>907</v>
      </c>
      <c r="AD90" s="101">
        <v>0</v>
      </c>
      <c r="AE90" s="101">
        <v>0</v>
      </c>
      <c r="AF90" s="101">
        <v>0</v>
      </c>
      <c r="AG90" s="97">
        <v>1.000182919352318</v>
      </c>
      <c r="AH90" s="101">
        <v>0</v>
      </c>
      <c r="AI90" s="101">
        <v>0</v>
      </c>
    </row>
    <row r="91" spans="1:35" ht="18" x14ac:dyDescent="0.4">
      <c r="A91" s="96" t="s">
        <v>277</v>
      </c>
      <c r="B91" s="101">
        <v>0</v>
      </c>
      <c r="C91" s="101">
        <v>0</v>
      </c>
      <c r="D91" s="101">
        <v>0</v>
      </c>
      <c r="E91" s="97">
        <v>1</v>
      </c>
      <c r="F91" s="101">
        <v>0</v>
      </c>
      <c r="G91" s="101">
        <v>0</v>
      </c>
      <c r="H91" s="96" t="s">
        <v>277</v>
      </c>
      <c r="I91" s="101">
        <v>0</v>
      </c>
      <c r="J91" s="101">
        <v>0</v>
      </c>
      <c r="K91" s="101">
        <v>0</v>
      </c>
      <c r="L91" s="97">
        <v>1</v>
      </c>
      <c r="M91" s="101">
        <v>0</v>
      </c>
      <c r="N91" s="101">
        <v>0</v>
      </c>
      <c r="O91" s="96" t="s">
        <v>355</v>
      </c>
      <c r="P91" s="101">
        <v>0</v>
      </c>
      <c r="Q91" s="101">
        <v>0</v>
      </c>
      <c r="R91" s="101">
        <v>0</v>
      </c>
      <c r="S91" s="97">
        <v>1</v>
      </c>
      <c r="T91" s="101">
        <v>0</v>
      </c>
      <c r="U91" s="101">
        <v>0</v>
      </c>
      <c r="V91" s="96" t="s">
        <v>277</v>
      </c>
      <c r="W91" s="101">
        <v>0</v>
      </c>
      <c r="X91" s="101">
        <v>0</v>
      </c>
      <c r="Y91" s="101">
        <v>0</v>
      </c>
      <c r="Z91" s="97">
        <v>1</v>
      </c>
      <c r="AA91" s="101">
        <v>0</v>
      </c>
      <c r="AB91" s="101">
        <v>0</v>
      </c>
      <c r="AC91" s="96" t="s">
        <v>229</v>
      </c>
      <c r="AD91" s="101">
        <v>0</v>
      </c>
      <c r="AE91" s="101">
        <v>0</v>
      </c>
      <c r="AF91" s="101">
        <v>0</v>
      </c>
      <c r="AG91" s="97">
        <v>1.000182919352318</v>
      </c>
      <c r="AH91" s="101">
        <v>0</v>
      </c>
      <c r="AI91" s="101">
        <v>0</v>
      </c>
    </row>
    <row r="92" spans="1:35" ht="36" x14ac:dyDescent="0.4">
      <c r="A92" s="96" t="s">
        <v>907</v>
      </c>
      <c r="B92" s="101">
        <v>0</v>
      </c>
      <c r="C92" s="101">
        <v>0</v>
      </c>
      <c r="D92" s="101">
        <v>0</v>
      </c>
      <c r="E92" s="97">
        <v>1</v>
      </c>
      <c r="F92" s="101">
        <v>0</v>
      </c>
      <c r="G92" s="101">
        <v>0</v>
      </c>
      <c r="H92" s="96" t="s">
        <v>907</v>
      </c>
      <c r="I92" s="101">
        <v>0</v>
      </c>
      <c r="J92" s="101">
        <v>0</v>
      </c>
      <c r="K92" s="101">
        <v>0</v>
      </c>
      <c r="L92" s="97">
        <v>1</v>
      </c>
      <c r="M92" s="101">
        <v>0</v>
      </c>
      <c r="N92" s="101">
        <v>0</v>
      </c>
      <c r="O92" s="96" t="s">
        <v>263</v>
      </c>
      <c r="P92" s="101">
        <v>0</v>
      </c>
      <c r="Q92" s="101">
        <v>0</v>
      </c>
      <c r="R92" s="101">
        <v>0</v>
      </c>
      <c r="S92" s="97">
        <v>1</v>
      </c>
      <c r="T92" s="101">
        <v>0</v>
      </c>
      <c r="U92" s="101">
        <v>0</v>
      </c>
      <c r="V92" s="96" t="s">
        <v>907</v>
      </c>
      <c r="W92" s="101">
        <v>0</v>
      </c>
      <c r="X92" s="101">
        <v>0</v>
      </c>
      <c r="Y92" s="101">
        <v>0</v>
      </c>
      <c r="Z92" s="97">
        <v>1</v>
      </c>
      <c r="AA92" s="101">
        <v>0</v>
      </c>
      <c r="AB92" s="101">
        <v>0</v>
      </c>
      <c r="AC92" s="96" t="s">
        <v>238</v>
      </c>
      <c r="AD92" s="101">
        <v>0</v>
      </c>
      <c r="AE92" s="101">
        <v>0</v>
      </c>
      <c r="AF92" s="101">
        <v>0</v>
      </c>
      <c r="AG92" s="97">
        <v>1.000182919352318</v>
      </c>
      <c r="AH92" s="101">
        <v>0</v>
      </c>
      <c r="AI92" s="101">
        <v>0</v>
      </c>
    </row>
    <row r="93" spans="1:35" ht="18" x14ac:dyDescent="0.4">
      <c r="A93" s="96" t="s">
        <v>229</v>
      </c>
      <c r="B93" s="101">
        <v>0</v>
      </c>
      <c r="C93" s="101">
        <v>0</v>
      </c>
      <c r="D93" s="101">
        <v>0</v>
      </c>
      <c r="E93" s="97">
        <v>1</v>
      </c>
      <c r="F93" s="101">
        <v>0</v>
      </c>
      <c r="G93" s="101">
        <v>0</v>
      </c>
      <c r="H93" s="96" t="s">
        <v>229</v>
      </c>
      <c r="I93" s="101">
        <v>0</v>
      </c>
      <c r="J93" s="101">
        <v>0</v>
      </c>
      <c r="K93" s="101">
        <v>0</v>
      </c>
      <c r="L93" s="97">
        <v>1</v>
      </c>
      <c r="M93" s="101">
        <v>0</v>
      </c>
      <c r="N93" s="101">
        <v>0</v>
      </c>
      <c r="O93" s="96" t="s">
        <v>337</v>
      </c>
      <c r="P93" s="101">
        <v>0</v>
      </c>
      <c r="Q93" s="101">
        <v>0</v>
      </c>
      <c r="R93" s="101">
        <v>0</v>
      </c>
      <c r="S93" s="97">
        <v>1</v>
      </c>
      <c r="T93" s="101">
        <v>0</v>
      </c>
      <c r="U93" s="101">
        <v>0</v>
      </c>
      <c r="V93" s="96" t="s">
        <v>229</v>
      </c>
      <c r="W93" s="101">
        <v>0</v>
      </c>
      <c r="X93" s="101">
        <v>0</v>
      </c>
      <c r="Y93" s="101">
        <v>0</v>
      </c>
      <c r="Z93" s="97">
        <v>1</v>
      </c>
      <c r="AA93" s="101">
        <v>0</v>
      </c>
      <c r="AB93" s="101">
        <v>0</v>
      </c>
      <c r="AC93" s="96" t="s">
        <v>243</v>
      </c>
      <c r="AD93" s="101">
        <v>0</v>
      </c>
      <c r="AE93" s="101">
        <v>0</v>
      </c>
      <c r="AF93" s="101">
        <v>0</v>
      </c>
      <c r="AG93" s="97">
        <v>1.000182919352318</v>
      </c>
      <c r="AH93" s="101">
        <v>0</v>
      </c>
      <c r="AI93" s="101">
        <v>0</v>
      </c>
    </row>
    <row r="94" spans="1:35" ht="18" x14ac:dyDescent="0.4">
      <c r="A94" s="96" t="s">
        <v>238</v>
      </c>
      <c r="B94" s="101">
        <v>0</v>
      </c>
      <c r="C94" s="101">
        <v>0</v>
      </c>
      <c r="D94" s="101">
        <v>0</v>
      </c>
      <c r="E94" s="97">
        <v>1</v>
      </c>
      <c r="F94" s="101">
        <v>0</v>
      </c>
      <c r="G94" s="101">
        <v>0</v>
      </c>
      <c r="H94" s="96" t="s">
        <v>238</v>
      </c>
      <c r="I94" s="101">
        <v>0</v>
      </c>
      <c r="J94" s="101">
        <v>0</v>
      </c>
      <c r="K94" s="101">
        <v>0</v>
      </c>
      <c r="L94" s="97">
        <v>1</v>
      </c>
      <c r="M94" s="101">
        <v>0</v>
      </c>
      <c r="N94" s="101">
        <v>0</v>
      </c>
      <c r="O94" s="96" t="s">
        <v>356</v>
      </c>
      <c r="P94" s="101">
        <v>0</v>
      </c>
      <c r="Q94" s="101">
        <v>0</v>
      </c>
      <c r="R94" s="101">
        <v>0</v>
      </c>
      <c r="S94" s="97">
        <v>1</v>
      </c>
      <c r="T94" s="101">
        <v>0</v>
      </c>
      <c r="U94" s="101">
        <v>0</v>
      </c>
      <c r="V94" s="96" t="s">
        <v>238</v>
      </c>
      <c r="W94" s="101">
        <v>0</v>
      </c>
      <c r="X94" s="101">
        <v>0</v>
      </c>
      <c r="Y94" s="101">
        <v>0</v>
      </c>
      <c r="Z94" s="97">
        <v>1</v>
      </c>
      <c r="AA94" s="101">
        <v>0</v>
      </c>
      <c r="AB94" s="101">
        <v>0</v>
      </c>
      <c r="AC94" s="96" t="s">
        <v>288</v>
      </c>
      <c r="AD94" s="101">
        <v>0</v>
      </c>
      <c r="AE94" s="101">
        <v>0</v>
      </c>
      <c r="AF94" s="101">
        <v>0</v>
      </c>
      <c r="AG94" s="97">
        <v>1.000182919352318</v>
      </c>
      <c r="AH94" s="101">
        <v>0</v>
      </c>
      <c r="AI94" s="101">
        <v>0</v>
      </c>
    </row>
    <row r="95" spans="1:35" ht="36" x14ac:dyDescent="0.4">
      <c r="A95" s="96" t="s">
        <v>243</v>
      </c>
      <c r="B95" s="101">
        <v>0</v>
      </c>
      <c r="C95" s="101">
        <v>0</v>
      </c>
      <c r="D95" s="101">
        <v>0</v>
      </c>
      <c r="E95" s="97">
        <v>1</v>
      </c>
      <c r="F95" s="101">
        <v>0</v>
      </c>
      <c r="G95" s="101">
        <v>0</v>
      </c>
      <c r="H95" s="96" t="s">
        <v>243</v>
      </c>
      <c r="I95" s="101">
        <v>0</v>
      </c>
      <c r="J95" s="101">
        <v>0</v>
      </c>
      <c r="K95" s="101">
        <v>0</v>
      </c>
      <c r="L95" s="97">
        <v>1</v>
      </c>
      <c r="M95" s="101">
        <v>0</v>
      </c>
      <c r="N95" s="101">
        <v>0</v>
      </c>
      <c r="O95" s="96" t="s">
        <v>314</v>
      </c>
      <c r="P95" s="101">
        <v>0</v>
      </c>
      <c r="Q95" s="101">
        <v>0</v>
      </c>
      <c r="R95" s="101">
        <v>0</v>
      </c>
      <c r="S95" s="97">
        <v>1</v>
      </c>
      <c r="T95" s="101">
        <v>0</v>
      </c>
      <c r="U95" s="101">
        <v>0</v>
      </c>
      <c r="V95" s="96" t="s">
        <v>243</v>
      </c>
      <c r="W95" s="101">
        <v>0</v>
      </c>
      <c r="X95" s="101">
        <v>0</v>
      </c>
      <c r="Y95" s="101">
        <v>0</v>
      </c>
      <c r="Z95" s="97">
        <v>1</v>
      </c>
      <c r="AA95" s="101">
        <v>0</v>
      </c>
      <c r="AB95" s="101">
        <v>0</v>
      </c>
      <c r="AC95" s="96" t="s">
        <v>364</v>
      </c>
      <c r="AD95" s="101">
        <v>0</v>
      </c>
      <c r="AE95" s="101">
        <v>0</v>
      </c>
      <c r="AF95" s="101">
        <v>0</v>
      </c>
      <c r="AG95" s="97">
        <v>1.000182919352318</v>
      </c>
      <c r="AH95" s="101">
        <v>0</v>
      </c>
      <c r="AI95" s="101">
        <v>0</v>
      </c>
    </row>
    <row r="96" spans="1:35" ht="18" x14ac:dyDescent="0.4">
      <c r="A96" s="96" t="s">
        <v>288</v>
      </c>
      <c r="B96" s="101">
        <v>0</v>
      </c>
      <c r="C96" s="101">
        <v>0</v>
      </c>
      <c r="D96" s="101">
        <v>0</v>
      </c>
      <c r="E96" s="97">
        <v>1</v>
      </c>
      <c r="F96" s="101">
        <v>0</v>
      </c>
      <c r="G96" s="101">
        <v>0</v>
      </c>
      <c r="H96" s="96" t="s">
        <v>288</v>
      </c>
      <c r="I96" s="101">
        <v>0</v>
      </c>
      <c r="J96" s="101">
        <v>0</v>
      </c>
      <c r="K96" s="101">
        <v>0</v>
      </c>
      <c r="L96" s="97">
        <v>1</v>
      </c>
      <c r="M96" s="101">
        <v>0</v>
      </c>
      <c r="N96" s="101">
        <v>0</v>
      </c>
      <c r="O96" s="96" t="s">
        <v>250</v>
      </c>
      <c r="P96" s="101">
        <v>0</v>
      </c>
      <c r="Q96" s="101">
        <v>0</v>
      </c>
      <c r="R96" s="101">
        <v>0</v>
      </c>
      <c r="S96" s="97">
        <v>1</v>
      </c>
      <c r="T96" s="101">
        <v>0</v>
      </c>
      <c r="U96" s="101">
        <v>0</v>
      </c>
      <c r="V96" s="96" t="s">
        <v>288</v>
      </c>
      <c r="W96" s="101">
        <v>0</v>
      </c>
      <c r="X96" s="101">
        <v>0</v>
      </c>
      <c r="Y96" s="101">
        <v>0</v>
      </c>
      <c r="Z96" s="97">
        <v>1</v>
      </c>
      <c r="AA96" s="101">
        <v>0</v>
      </c>
      <c r="AB96" s="101">
        <v>0</v>
      </c>
      <c r="AC96" s="96" t="s">
        <v>299</v>
      </c>
      <c r="AD96" s="101">
        <v>0</v>
      </c>
      <c r="AE96" s="101">
        <v>0</v>
      </c>
      <c r="AF96" s="101">
        <v>0</v>
      </c>
      <c r="AG96" s="97">
        <v>1.000182919352318</v>
      </c>
      <c r="AH96" s="101">
        <v>0</v>
      </c>
      <c r="AI96" s="101">
        <v>0</v>
      </c>
    </row>
    <row r="97" spans="1:35" ht="36" x14ac:dyDescent="0.4">
      <c r="A97" s="96" t="s">
        <v>364</v>
      </c>
      <c r="B97" s="101">
        <v>0</v>
      </c>
      <c r="C97" s="101">
        <v>0</v>
      </c>
      <c r="D97" s="101">
        <v>0</v>
      </c>
      <c r="E97" s="97">
        <v>1</v>
      </c>
      <c r="F97" s="101">
        <v>0</v>
      </c>
      <c r="G97" s="101">
        <v>0</v>
      </c>
      <c r="H97" s="96" t="s">
        <v>364</v>
      </c>
      <c r="I97" s="101">
        <v>0</v>
      </c>
      <c r="J97" s="101">
        <v>0</v>
      </c>
      <c r="K97" s="101">
        <v>0</v>
      </c>
      <c r="L97" s="97">
        <v>1</v>
      </c>
      <c r="M97" s="101">
        <v>0</v>
      </c>
      <c r="N97" s="101">
        <v>0</v>
      </c>
      <c r="O97" s="96" t="s">
        <v>230</v>
      </c>
      <c r="P97" s="101">
        <v>0</v>
      </c>
      <c r="Q97" s="101">
        <v>0</v>
      </c>
      <c r="R97" s="101">
        <v>0</v>
      </c>
      <c r="S97" s="97">
        <v>1</v>
      </c>
      <c r="T97" s="101">
        <v>0</v>
      </c>
      <c r="U97" s="101">
        <v>0</v>
      </c>
      <c r="V97" s="96" t="s">
        <v>364</v>
      </c>
      <c r="W97" s="101">
        <v>0</v>
      </c>
      <c r="X97" s="101">
        <v>0</v>
      </c>
      <c r="Y97" s="101">
        <v>0</v>
      </c>
      <c r="Z97" s="97">
        <v>1</v>
      </c>
      <c r="AA97" s="101">
        <v>0</v>
      </c>
      <c r="AB97" s="101">
        <v>0</v>
      </c>
      <c r="AC97" s="96" t="s">
        <v>908</v>
      </c>
      <c r="AD97" s="101">
        <v>0</v>
      </c>
      <c r="AE97" s="101">
        <v>0</v>
      </c>
      <c r="AF97" s="101">
        <v>0</v>
      </c>
      <c r="AG97" s="97">
        <v>1.000182919352318</v>
      </c>
      <c r="AH97" s="101">
        <v>0</v>
      </c>
      <c r="AI97" s="101">
        <v>0</v>
      </c>
    </row>
    <row r="98" spans="1:35" ht="36" x14ac:dyDescent="0.4">
      <c r="A98" s="96" t="s">
        <v>299</v>
      </c>
      <c r="B98" s="101">
        <v>0</v>
      </c>
      <c r="C98" s="101">
        <v>0</v>
      </c>
      <c r="D98" s="101">
        <v>0</v>
      </c>
      <c r="E98" s="97">
        <v>1</v>
      </c>
      <c r="F98" s="101">
        <v>0</v>
      </c>
      <c r="G98" s="101">
        <v>0</v>
      </c>
      <c r="H98" s="96" t="s">
        <v>299</v>
      </c>
      <c r="I98" s="101">
        <v>0</v>
      </c>
      <c r="J98" s="101">
        <v>0</v>
      </c>
      <c r="K98" s="101">
        <v>0</v>
      </c>
      <c r="L98" s="97">
        <v>1</v>
      </c>
      <c r="M98" s="101">
        <v>0</v>
      </c>
      <c r="N98" s="101">
        <v>0</v>
      </c>
      <c r="O98" s="96" t="s">
        <v>907</v>
      </c>
      <c r="P98" s="101">
        <v>0</v>
      </c>
      <c r="Q98" s="101">
        <v>0</v>
      </c>
      <c r="R98" s="101">
        <v>0</v>
      </c>
      <c r="S98" s="97">
        <v>1</v>
      </c>
      <c r="T98" s="101">
        <v>0</v>
      </c>
      <c r="U98" s="101">
        <v>0</v>
      </c>
      <c r="V98" s="96" t="s">
        <v>299</v>
      </c>
      <c r="W98" s="101">
        <v>0</v>
      </c>
      <c r="X98" s="101">
        <v>0</v>
      </c>
      <c r="Y98" s="101">
        <v>0</v>
      </c>
      <c r="Z98" s="97">
        <v>1</v>
      </c>
      <c r="AA98" s="101">
        <v>0</v>
      </c>
      <c r="AB98" s="101">
        <v>0</v>
      </c>
      <c r="AC98" s="96" t="s">
        <v>298</v>
      </c>
      <c r="AD98" s="101">
        <v>0</v>
      </c>
      <c r="AE98" s="101">
        <v>0</v>
      </c>
      <c r="AF98" s="101">
        <v>0</v>
      </c>
      <c r="AG98" s="97">
        <v>1.000182919352318</v>
      </c>
      <c r="AH98" s="101">
        <v>0</v>
      </c>
      <c r="AI98" s="101">
        <v>0</v>
      </c>
    </row>
    <row r="99" spans="1:35" ht="18" x14ac:dyDescent="0.4">
      <c r="A99" s="96" t="s">
        <v>908</v>
      </c>
      <c r="B99" s="101">
        <v>0</v>
      </c>
      <c r="C99" s="101">
        <v>0</v>
      </c>
      <c r="D99" s="101">
        <v>0</v>
      </c>
      <c r="E99" s="97">
        <v>1</v>
      </c>
      <c r="F99" s="101">
        <v>0</v>
      </c>
      <c r="G99" s="101">
        <v>0</v>
      </c>
      <c r="H99" s="96" t="s">
        <v>908</v>
      </c>
      <c r="I99" s="101">
        <v>0</v>
      </c>
      <c r="J99" s="101">
        <v>0</v>
      </c>
      <c r="K99" s="101">
        <v>0</v>
      </c>
      <c r="L99" s="97">
        <v>1</v>
      </c>
      <c r="M99" s="101">
        <v>0</v>
      </c>
      <c r="N99" s="101">
        <v>0</v>
      </c>
      <c r="O99" s="96" t="s">
        <v>229</v>
      </c>
      <c r="P99" s="101">
        <v>0</v>
      </c>
      <c r="Q99" s="101">
        <v>0</v>
      </c>
      <c r="R99" s="101">
        <v>0</v>
      </c>
      <c r="S99" s="97">
        <v>1</v>
      </c>
      <c r="T99" s="101">
        <v>0</v>
      </c>
      <c r="U99" s="101">
        <v>0</v>
      </c>
      <c r="V99" s="96" t="s">
        <v>908</v>
      </c>
      <c r="W99" s="101">
        <v>0</v>
      </c>
      <c r="X99" s="101">
        <v>0</v>
      </c>
      <c r="Y99" s="101">
        <v>0</v>
      </c>
      <c r="Z99" s="97">
        <v>1</v>
      </c>
      <c r="AA99" s="101">
        <v>0</v>
      </c>
      <c r="AB99" s="101">
        <v>0</v>
      </c>
      <c r="AC99" s="96" t="s">
        <v>622</v>
      </c>
      <c r="AD99" s="101">
        <v>0</v>
      </c>
      <c r="AE99" s="101">
        <v>0</v>
      </c>
      <c r="AF99" s="101">
        <v>0</v>
      </c>
      <c r="AG99" s="97">
        <v>1.000182919352318</v>
      </c>
      <c r="AH99" s="101">
        <v>0</v>
      </c>
      <c r="AI99" s="101">
        <v>0</v>
      </c>
    </row>
    <row r="100" spans="1:35" ht="18" x14ac:dyDescent="0.4">
      <c r="A100" s="96" t="s">
        <v>298</v>
      </c>
      <c r="B100" s="101">
        <v>0</v>
      </c>
      <c r="C100" s="101">
        <v>0</v>
      </c>
      <c r="D100" s="101">
        <v>0</v>
      </c>
      <c r="E100" s="97">
        <v>1</v>
      </c>
      <c r="F100" s="101">
        <v>0</v>
      </c>
      <c r="G100" s="101">
        <v>0</v>
      </c>
      <c r="H100" s="96" t="s">
        <v>298</v>
      </c>
      <c r="I100" s="101">
        <v>0</v>
      </c>
      <c r="J100" s="101">
        <v>0</v>
      </c>
      <c r="K100" s="101">
        <v>0</v>
      </c>
      <c r="L100" s="97">
        <v>1</v>
      </c>
      <c r="M100" s="101">
        <v>0</v>
      </c>
      <c r="N100" s="101">
        <v>0</v>
      </c>
      <c r="O100" s="96" t="s">
        <v>238</v>
      </c>
      <c r="P100" s="101">
        <v>0</v>
      </c>
      <c r="Q100" s="101">
        <v>0</v>
      </c>
      <c r="R100" s="101">
        <v>0</v>
      </c>
      <c r="S100" s="97">
        <v>1</v>
      </c>
      <c r="T100" s="101">
        <v>0</v>
      </c>
      <c r="U100" s="101">
        <v>0</v>
      </c>
      <c r="V100" s="96" t="s">
        <v>298</v>
      </c>
      <c r="W100" s="101">
        <v>0</v>
      </c>
      <c r="X100" s="101">
        <v>0</v>
      </c>
      <c r="Y100" s="101">
        <v>0</v>
      </c>
      <c r="Z100" s="97">
        <v>1</v>
      </c>
      <c r="AA100" s="101">
        <v>0</v>
      </c>
      <c r="AB100" s="101">
        <v>0</v>
      </c>
      <c r="AC100" s="96" t="s">
        <v>273</v>
      </c>
      <c r="AD100" s="101">
        <v>0</v>
      </c>
      <c r="AE100" s="101">
        <v>0</v>
      </c>
      <c r="AF100" s="101">
        <v>0</v>
      </c>
      <c r="AG100" s="97">
        <v>1.000182919352318</v>
      </c>
      <c r="AH100" s="101">
        <v>0</v>
      </c>
      <c r="AI100" s="101">
        <v>0</v>
      </c>
    </row>
    <row r="101" spans="1:35" ht="36" x14ac:dyDescent="0.4">
      <c r="A101" s="96" t="s">
        <v>622</v>
      </c>
      <c r="B101" s="101">
        <v>0</v>
      </c>
      <c r="C101" s="101">
        <v>0</v>
      </c>
      <c r="D101" s="101">
        <v>0</v>
      </c>
      <c r="E101" s="97">
        <v>1</v>
      </c>
      <c r="F101" s="101">
        <v>0</v>
      </c>
      <c r="G101" s="101">
        <v>0</v>
      </c>
      <c r="H101" s="96" t="s">
        <v>622</v>
      </c>
      <c r="I101" s="101">
        <v>0</v>
      </c>
      <c r="J101" s="101">
        <v>0</v>
      </c>
      <c r="K101" s="101">
        <v>0</v>
      </c>
      <c r="L101" s="97">
        <v>1</v>
      </c>
      <c r="M101" s="101">
        <v>0</v>
      </c>
      <c r="N101" s="101">
        <v>0</v>
      </c>
      <c r="O101" s="96" t="s">
        <v>243</v>
      </c>
      <c r="P101" s="101">
        <v>0</v>
      </c>
      <c r="Q101" s="101">
        <v>0</v>
      </c>
      <c r="R101" s="101">
        <v>0</v>
      </c>
      <c r="S101" s="97">
        <v>1</v>
      </c>
      <c r="T101" s="101">
        <v>0</v>
      </c>
      <c r="U101" s="101">
        <v>0</v>
      </c>
      <c r="V101" s="96" t="s">
        <v>622</v>
      </c>
      <c r="W101" s="101">
        <v>0</v>
      </c>
      <c r="X101" s="101">
        <v>0</v>
      </c>
      <c r="Y101" s="101">
        <v>0</v>
      </c>
      <c r="Z101" s="97">
        <v>1</v>
      </c>
      <c r="AA101" s="101">
        <v>0</v>
      </c>
      <c r="AB101" s="101">
        <v>0</v>
      </c>
      <c r="AC101" s="96" t="s">
        <v>871</v>
      </c>
      <c r="AD101" s="101">
        <v>0</v>
      </c>
      <c r="AE101" s="101">
        <v>0</v>
      </c>
      <c r="AF101" s="101">
        <v>0</v>
      </c>
      <c r="AG101" s="97">
        <v>1.000182919352318</v>
      </c>
      <c r="AH101" s="101">
        <v>0</v>
      </c>
      <c r="AI101" s="101">
        <v>0</v>
      </c>
    </row>
    <row r="102" spans="1:35" ht="36" x14ac:dyDescent="0.4">
      <c r="A102" s="96" t="s">
        <v>273</v>
      </c>
      <c r="B102" s="101">
        <v>0</v>
      </c>
      <c r="C102" s="101">
        <v>0</v>
      </c>
      <c r="D102" s="101">
        <v>0</v>
      </c>
      <c r="E102" s="97">
        <v>1</v>
      </c>
      <c r="F102" s="101">
        <v>0</v>
      </c>
      <c r="G102" s="101">
        <v>0</v>
      </c>
      <c r="H102" s="96" t="s">
        <v>273</v>
      </c>
      <c r="I102" s="101">
        <v>0</v>
      </c>
      <c r="J102" s="101">
        <v>0</v>
      </c>
      <c r="K102" s="101">
        <v>0</v>
      </c>
      <c r="L102" s="97">
        <v>1</v>
      </c>
      <c r="M102" s="101">
        <v>0</v>
      </c>
      <c r="N102" s="101">
        <v>0</v>
      </c>
      <c r="O102" s="96" t="s">
        <v>364</v>
      </c>
      <c r="P102" s="101">
        <v>0</v>
      </c>
      <c r="Q102" s="101">
        <v>0</v>
      </c>
      <c r="R102" s="101">
        <v>0</v>
      </c>
      <c r="S102" s="97">
        <v>1</v>
      </c>
      <c r="T102" s="101">
        <v>0</v>
      </c>
      <c r="U102" s="101">
        <v>0</v>
      </c>
      <c r="V102" s="96" t="s">
        <v>273</v>
      </c>
      <c r="W102" s="101">
        <v>0</v>
      </c>
      <c r="X102" s="101">
        <v>0</v>
      </c>
      <c r="Y102" s="101">
        <v>0</v>
      </c>
      <c r="Z102" s="97">
        <v>1</v>
      </c>
      <c r="AA102" s="101">
        <v>0</v>
      </c>
      <c r="AB102" s="101">
        <v>0</v>
      </c>
      <c r="AC102" s="96" t="s">
        <v>627</v>
      </c>
      <c r="AD102" s="101">
        <v>0</v>
      </c>
      <c r="AE102" s="101">
        <v>0</v>
      </c>
      <c r="AF102" s="101">
        <v>0</v>
      </c>
      <c r="AG102" s="97">
        <v>1.000182919352318</v>
      </c>
      <c r="AH102" s="101">
        <v>0</v>
      </c>
      <c r="AI102" s="101">
        <v>0</v>
      </c>
    </row>
    <row r="103" spans="1:35" ht="36" x14ac:dyDescent="0.4">
      <c r="A103" s="96" t="s">
        <v>871</v>
      </c>
      <c r="B103" s="101">
        <v>0</v>
      </c>
      <c r="C103" s="101">
        <v>0</v>
      </c>
      <c r="D103" s="101">
        <v>0</v>
      </c>
      <c r="E103" s="97">
        <v>1</v>
      </c>
      <c r="F103" s="101">
        <v>0</v>
      </c>
      <c r="G103" s="101">
        <v>0</v>
      </c>
      <c r="H103" s="96" t="s">
        <v>871</v>
      </c>
      <c r="I103" s="101">
        <v>0</v>
      </c>
      <c r="J103" s="101">
        <v>0</v>
      </c>
      <c r="K103" s="101">
        <v>0</v>
      </c>
      <c r="L103" s="97">
        <v>1</v>
      </c>
      <c r="M103" s="101">
        <v>0</v>
      </c>
      <c r="N103" s="101">
        <v>0</v>
      </c>
      <c r="O103" s="96" t="s">
        <v>299</v>
      </c>
      <c r="P103" s="101">
        <v>0</v>
      </c>
      <c r="Q103" s="101">
        <v>0</v>
      </c>
      <c r="R103" s="101">
        <v>0</v>
      </c>
      <c r="S103" s="97">
        <v>1</v>
      </c>
      <c r="T103" s="101">
        <v>0</v>
      </c>
      <c r="U103" s="101">
        <v>0</v>
      </c>
      <c r="V103" s="96" t="s">
        <v>871</v>
      </c>
      <c r="W103" s="101">
        <v>0</v>
      </c>
      <c r="X103" s="101">
        <v>0</v>
      </c>
      <c r="Y103" s="101">
        <v>0</v>
      </c>
      <c r="Z103" s="97">
        <v>1</v>
      </c>
      <c r="AA103" s="101">
        <v>0</v>
      </c>
      <c r="AB103" s="101">
        <v>0</v>
      </c>
      <c r="AC103" s="96" t="s">
        <v>264</v>
      </c>
      <c r="AD103" s="101">
        <v>0</v>
      </c>
      <c r="AE103" s="101">
        <v>0</v>
      </c>
      <c r="AF103" s="101">
        <v>0</v>
      </c>
      <c r="AG103" s="97">
        <v>1.000182919352318</v>
      </c>
      <c r="AH103" s="101">
        <v>0</v>
      </c>
      <c r="AI103" s="101">
        <v>0</v>
      </c>
    </row>
    <row r="104" spans="1:35" ht="18" x14ac:dyDescent="0.4">
      <c r="A104" s="96" t="s">
        <v>627</v>
      </c>
      <c r="B104" s="101">
        <v>0</v>
      </c>
      <c r="C104" s="101">
        <v>0</v>
      </c>
      <c r="D104" s="101">
        <v>0</v>
      </c>
      <c r="E104" s="97">
        <v>1</v>
      </c>
      <c r="F104" s="101">
        <v>0</v>
      </c>
      <c r="G104" s="101">
        <v>0</v>
      </c>
      <c r="H104" s="96" t="s">
        <v>627</v>
      </c>
      <c r="I104" s="101">
        <v>0</v>
      </c>
      <c r="J104" s="101">
        <v>0</v>
      </c>
      <c r="K104" s="101">
        <v>0</v>
      </c>
      <c r="L104" s="97">
        <v>1</v>
      </c>
      <c r="M104" s="101">
        <v>0</v>
      </c>
      <c r="N104" s="101">
        <v>0</v>
      </c>
      <c r="O104" s="96" t="s">
        <v>908</v>
      </c>
      <c r="P104" s="101">
        <v>0</v>
      </c>
      <c r="Q104" s="101">
        <v>0</v>
      </c>
      <c r="R104" s="101">
        <v>0</v>
      </c>
      <c r="S104" s="97">
        <v>1</v>
      </c>
      <c r="T104" s="101">
        <v>0</v>
      </c>
      <c r="U104" s="101">
        <v>0</v>
      </c>
      <c r="V104" s="96" t="s">
        <v>627</v>
      </c>
      <c r="W104" s="101">
        <v>0</v>
      </c>
      <c r="X104" s="101">
        <v>0</v>
      </c>
      <c r="Y104" s="101">
        <v>0</v>
      </c>
      <c r="Z104" s="97">
        <v>1</v>
      </c>
      <c r="AA104" s="101">
        <v>0</v>
      </c>
      <c r="AB104" s="101">
        <v>0</v>
      </c>
      <c r="AC104" s="96" t="s">
        <v>376</v>
      </c>
      <c r="AD104" s="101">
        <v>0</v>
      </c>
      <c r="AE104" s="101">
        <v>0</v>
      </c>
      <c r="AF104" s="101">
        <v>0</v>
      </c>
      <c r="AG104" s="97">
        <v>1.000182919352318</v>
      </c>
      <c r="AH104" s="101">
        <v>0</v>
      </c>
      <c r="AI104" s="101">
        <v>0</v>
      </c>
    </row>
    <row r="105" spans="1:35" ht="36" x14ac:dyDescent="0.4">
      <c r="A105" s="96" t="s">
        <v>264</v>
      </c>
      <c r="B105" s="101">
        <v>0</v>
      </c>
      <c r="C105" s="101">
        <v>0</v>
      </c>
      <c r="D105" s="101">
        <v>0</v>
      </c>
      <c r="E105" s="97">
        <v>1</v>
      </c>
      <c r="F105" s="101">
        <v>0</v>
      </c>
      <c r="G105" s="101">
        <v>0</v>
      </c>
      <c r="H105" s="96" t="s">
        <v>264</v>
      </c>
      <c r="I105" s="101">
        <v>0</v>
      </c>
      <c r="J105" s="101">
        <v>0</v>
      </c>
      <c r="K105" s="101">
        <v>0</v>
      </c>
      <c r="L105" s="97">
        <v>1</v>
      </c>
      <c r="M105" s="101">
        <v>0</v>
      </c>
      <c r="N105" s="101">
        <v>0</v>
      </c>
      <c r="O105" s="96" t="s">
        <v>298</v>
      </c>
      <c r="P105" s="101">
        <v>0</v>
      </c>
      <c r="Q105" s="101">
        <v>0</v>
      </c>
      <c r="R105" s="101">
        <v>0</v>
      </c>
      <c r="S105" s="97">
        <v>1</v>
      </c>
      <c r="T105" s="101">
        <v>0</v>
      </c>
      <c r="U105" s="101">
        <v>0</v>
      </c>
      <c r="V105" s="96" t="s">
        <v>264</v>
      </c>
      <c r="W105" s="101">
        <v>0</v>
      </c>
      <c r="X105" s="101">
        <v>0</v>
      </c>
      <c r="Y105" s="101">
        <v>0</v>
      </c>
      <c r="Z105" s="97">
        <v>1</v>
      </c>
      <c r="AA105" s="101">
        <v>0</v>
      </c>
      <c r="AB105" s="101">
        <v>0</v>
      </c>
      <c r="AC105" s="96" t="s">
        <v>260</v>
      </c>
      <c r="AD105" s="101">
        <v>0</v>
      </c>
      <c r="AE105" s="101">
        <v>0</v>
      </c>
      <c r="AF105" s="101">
        <v>0</v>
      </c>
      <c r="AG105" s="97">
        <v>1.000182919352318</v>
      </c>
      <c r="AH105" s="101">
        <v>0</v>
      </c>
      <c r="AI105" s="101">
        <v>0</v>
      </c>
    </row>
    <row r="106" spans="1:35" ht="18" x14ac:dyDescent="0.4">
      <c r="A106" s="96" t="s">
        <v>376</v>
      </c>
      <c r="B106" s="101">
        <v>0</v>
      </c>
      <c r="C106" s="101">
        <v>0</v>
      </c>
      <c r="D106" s="101">
        <v>0</v>
      </c>
      <c r="E106" s="97">
        <v>1</v>
      </c>
      <c r="F106" s="101">
        <v>0</v>
      </c>
      <c r="G106" s="101">
        <v>0</v>
      </c>
      <c r="H106" s="96" t="s">
        <v>376</v>
      </c>
      <c r="I106" s="101">
        <v>0</v>
      </c>
      <c r="J106" s="101">
        <v>0</v>
      </c>
      <c r="K106" s="101">
        <v>0</v>
      </c>
      <c r="L106" s="97">
        <v>1</v>
      </c>
      <c r="M106" s="101">
        <v>0</v>
      </c>
      <c r="N106" s="101">
        <v>0</v>
      </c>
      <c r="O106" s="96" t="s">
        <v>376</v>
      </c>
      <c r="P106" s="101">
        <v>0</v>
      </c>
      <c r="Q106" s="101">
        <v>0</v>
      </c>
      <c r="R106" s="101">
        <v>0</v>
      </c>
      <c r="S106" s="97">
        <v>1</v>
      </c>
      <c r="T106" s="101">
        <v>0</v>
      </c>
      <c r="U106" s="101">
        <v>0</v>
      </c>
      <c r="V106" s="96" t="s">
        <v>376</v>
      </c>
      <c r="W106" s="101">
        <v>0</v>
      </c>
      <c r="X106" s="101">
        <v>0</v>
      </c>
      <c r="Y106" s="101">
        <v>0</v>
      </c>
      <c r="Z106" s="97">
        <v>1</v>
      </c>
      <c r="AA106" s="101">
        <v>0</v>
      </c>
      <c r="AB106" s="101">
        <v>0</v>
      </c>
      <c r="AC106" s="96" t="s">
        <v>380</v>
      </c>
      <c r="AD106" s="101">
        <v>0</v>
      </c>
      <c r="AE106" s="101">
        <v>0</v>
      </c>
      <c r="AF106" s="101">
        <v>0</v>
      </c>
      <c r="AG106" s="97">
        <v>1.000182919352318</v>
      </c>
      <c r="AH106" s="101">
        <v>0</v>
      </c>
      <c r="AI106" s="101">
        <v>0</v>
      </c>
    </row>
    <row r="107" spans="1:35" ht="18" x14ac:dyDescent="0.4">
      <c r="A107" s="96" t="s">
        <v>260</v>
      </c>
      <c r="B107" s="101">
        <v>0</v>
      </c>
      <c r="C107" s="101">
        <v>0</v>
      </c>
      <c r="D107" s="101">
        <v>0</v>
      </c>
      <c r="E107" s="97">
        <v>1</v>
      </c>
      <c r="F107" s="101">
        <v>0</v>
      </c>
      <c r="G107" s="101">
        <v>0</v>
      </c>
      <c r="H107" s="96" t="s">
        <v>260</v>
      </c>
      <c r="I107" s="101">
        <v>0</v>
      </c>
      <c r="J107" s="101">
        <v>0</v>
      </c>
      <c r="K107" s="101">
        <v>0</v>
      </c>
      <c r="L107" s="97">
        <v>1</v>
      </c>
      <c r="M107" s="101">
        <v>0</v>
      </c>
      <c r="N107" s="101">
        <v>0</v>
      </c>
      <c r="O107" s="96" t="s">
        <v>260</v>
      </c>
      <c r="P107" s="101">
        <v>0</v>
      </c>
      <c r="Q107" s="101">
        <v>0</v>
      </c>
      <c r="R107" s="101">
        <v>0</v>
      </c>
      <c r="S107" s="97">
        <v>1</v>
      </c>
      <c r="T107" s="101">
        <v>0</v>
      </c>
      <c r="U107" s="101">
        <v>0</v>
      </c>
      <c r="V107" s="96" t="s">
        <v>260</v>
      </c>
      <c r="W107" s="101">
        <v>0</v>
      </c>
      <c r="X107" s="101">
        <v>0</v>
      </c>
      <c r="Y107" s="101">
        <v>0</v>
      </c>
      <c r="Z107" s="97">
        <v>1</v>
      </c>
      <c r="AA107" s="101">
        <v>0</v>
      </c>
      <c r="AB107" s="101">
        <v>0</v>
      </c>
      <c r="AC107" s="96" t="s">
        <v>872</v>
      </c>
      <c r="AD107" s="101">
        <v>0</v>
      </c>
      <c r="AE107" s="101">
        <v>0</v>
      </c>
      <c r="AF107" s="101">
        <v>0</v>
      </c>
      <c r="AG107" s="97">
        <v>1.000182919352318</v>
      </c>
      <c r="AH107" s="101">
        <v>0</v>
      </c>
      <c r="AI107" s="101">
        <v>0</v>
      </c>
    </row>
    <row r="108" spans="1:35" ht="18" x14ac:dyDescent="0.4">
      <c r="A108" s="96" t="s">
        <v>380</v>
      </c>
      <c r="B108" s="101">
        <v>0</v>
      </c>
      <c r="C108" s="101">
        <v>0</v>
      </c>
      <c r="D108" s="101">
        <v>0</v>
      </c>
      <c r="E108" s="97">
        <v>1</v>
      </c>
      <c r="F108" s="101">
        <v>0</v>
      </c>
      <c r="G108" s="101">
        <v>0</v>
      </c>
      <c r="H108" s="96" t="s">
        <v>380</v>
      </c>
      <c r="I108" s="101">
        <v>0</v>
      </c>
      <c r="J108" s="101">
        <v>0</v>
      </c>
      <c r="K108" s="101">
        <v>0</v>
      </c>
      <c r="L108" s="97">
        <v>1</v>
      </c>
      <c r="M108" s="101">
        <v>0</v>
      </c>
      <c r="N108" s="101">
        <v>0</v>
      </c>
      <c r="O108" s="96" t="s">
        <v>380</v>
      </c>
      <c r="P108" s="101">
        <v>0</v>
      </c>
      <c r="Q108" s="101">
        <v>0</v>
      </c>
      <c r="R108" s="101">
        <v>0</v>
      </c>
      <c r="S108" s="97">
        <v>1</v>
      </c>
      <c r="T108" s="101">
        <v>0</v>
      </c>
      <c r="U108" s="101">
        <v>0</v>
      </c>
      <c r="V108" s="96" t="s">
        <v>380</v>
      </c>
      <c r="W108" s="101">
        <v>0</v>
      </c>
      <c r="X108" s="101">
        <v>0</v>
      </c>
      <c r="Y108" s="101">
        <v>0</v>
      </c>
      <c r="Z108" s="97">
        <v>1</v>
      </c>
      <c r="AA108" s="101">
        <v>0</v>
      </c>
      <c r="AB108" s="101">
        <v>0</v>
      </c>
      <c r="AC108" s="96" t="s">
        <v>387</v>
      </c>
      <c r="AD108" s="101">
        <v>0</v>
      </c>
      <c r="AE108" s="101">
        <v>0</v>
      </c>
      <c r="AF108" s="101">
        <v>0</v>
      </c>
      <c r="AG108" s="97">
        <v>1.000182919352318</v>
      </c>
      <c r="AH108" s="101">
        <v>0</v>
      </c>
      <c r="AI108" s="101">
        <v>0</v>
      </c>
    </row>
    <row r="109" spans="1:35" ht="18" x14ac:dyDescent="0.4">
      <c r="A109" s="96" t="s">
        <v>872</v>
      </c>
      <c r="B109" s="101">
        <v>0</v>
      </c>
      <c r="C109" s="101">
        <v>0</v>
      </c>
      <c r="D109" s="101">
        <v>0</v>
      </c>
      <c r="E109" s="97">
        <v>1</v>
      </c>
      <c r="F109" s="101">
        <v>0</v>
      </c>
      <c r="G109" s="101">
        <v>0</v>
      </c>
      <c r="H109" s="96" t="s">
        <v>872</v>
      </c>
      <c r="I109" s="101">
        <v>0</v>
      </c>
      <c r="J109" s="101">
        <v>0</v>
      </c>
      <c r="K109" s="101">
        <v>0</v>
      </c>
      <c r="L109" s="97">
        <v>1</v>
      </c>
      <c r="M109" s="101">
        <v>0</v>
      </c>
      <c r="N109" s="101">
        <v>0</v>
      </c>
      <c r="O109" s="96" t="s">
        <v>872</v>
      </c>
      <c r="P109" s="101">
        <v>0</v>
      </c>
      <c r="Q109" s="101">
        <v>0</v>
      </c>
      <c r="R109" s="101">
        <v>0</v>
      </c>
      <c r="S109" s="97">
        <v>1</v>
      </c>
      <c r="T109" s="101">
        <v>0</v>
      </c>
      <c r="U109" s="101">
        <v>0</v>
      </c>
      <c r="V109" s="96" t="s">
        <v>872</v>
      </c>
      <c r="W109" s="101">
        <v>0</v>
      </c>
      <c r="X109" s="101">
        <v>0</v>
      </c>
      <c r="Y109" s="101">
        <v>0</v>
      </c>
      <c r="Z109" s="97">
        <v>1</v>
      </c>
      <c r="AA109" s="101">
        <v>0</v>
      </c>
      <c r="AB109" s="101">
        <v>0</v>
      </c>
      <c r="AC109" s="96" t="s">
        <v>271</v>
      </c>
      <c r="AD109" s="101">
        <v>0</v>
      </c>
      <c r="AE109" s="101">
        <v>0</v>
      </c>
      <c r="AF109" s="101">
        <v>0</v>
      </c>
      <c r="AG109" s="97">
        <v>1.000182919352318</v>
      </c>
      <c r="AH109" s="101">
        <v>0</v>
      </c>
      <c r="AI109" s="101">
        <v>0</v>
      </c>
    </row>
    <row r="110" spans="1:35" ht="18" x14ac:dyDescent="0.4">
      <c r="A110" s="96" t="s">
        <v>387</v>
      </c>
      <c r="B110" s="101">
        <v>0</v>
      </c>
      <c r="C110" s="101">
        <v>0</v>
      </c>
      <c r="D110" s="101">
        <v>0</v>
      </c>
      <c r="E110" s="97">
        <v>1</v>
      </c>
      <c r="F110" s="101">
        <v>0</v>
      </c>
      <c r="G110" s="101">
        <v>0</v>
      </c>
      <c r="H110" s="96" t="s">
        <v>387</v>
      </c>
      <c r="I110" s="101">
        <v>0</v>
      </c>
      <c r="J110" s="101">
        <v>0</v>
      </c>
      <c r="K110" s="101">
        <v>0</v>
      </c>
      <c r="L110" s="97">
        <v>1</v>
      </c>
      <c r="M110" s="101">
        <v>0</v>
      </c>
      <c r="N110" s="101">
        <v>0</v>
      </c>
      <c r="O110" s="96" t="s">
        <v>387</v>
      </c>
      <c r="P110" s="101">
        <v>0</v>
      </c>
      <c r="Q110" s="101">
        <v>0</v>
      </c>
      <c r="R110" s="101">
        <v>0</v>
      </c>
      <c r="S110" s="97">
        <v>1</v>
      </c>
      <c r="T110" s="101">
        <v>0</v>
      </c>
      <c r="U110" s="101">
        <v>0</v>
      </c>
      <c r="V110" s="96" t="s">
        <v>387</v>
      </c>
      <c r="W110" s="101">
        <v>0</v>
      </c>
      <c r="X110" s="101">
        <v>0</v>
      </c>
      <c r="Y110" s="101">
        <v>0</v>
      </c>
      <c r="Z110" s="97">
        <v>1</v>
      </c>
      <c r="AA110" s="101">
        <v>0</v>
      </c>
      <c r="AB110" s="101">
        <v>0</v>
      </c>
      <c r="AC110" s="96" t="s">
        <v>222</v>
      </c>
      <c r="AD110" s="101">
        <v>0</v>
      </c>
      <c r="AE110" s="101">
        <v>0</v>
      </c>
      <c r="AF110" s="101">
        <v>0</v>
      </c>
      <c r="AG110" s="97">
        <v>1.000182919352318</v>
      </c>
      <c r="AH110" s="101">
        <v>0</v>
      </c>
      <c r="AI110" s="101">
        <v>0</v>
      </c>
    </row>
    <row r="111" spans="1:35" ht="18" x14ac:dyDescent="0.4">
      <c r="A111" s="96" t="s">
        <v>271</v>
      </c>
      <c r="B111" s="101">
        <v>0</v>
      </c>
      <c r="C111" s="101">
        <v>0</v>
      </c>
      <c r="D111" s="101">
        <v>0</v>
      </c>
      <c r="E111" s="97">
        <v>1</v>
      </c>
      <c r="F111" s="101">
        <v>0</v>
      </c>
      <c r="G111" s="101">
        <v>0</v>
      </c>
      <c r="H111" s="96" t="s">
        <v>271</v>
      </c>
      <c r="I111" s="101">
        <v>0</v>
      </c>
      <c r="J111" s="101">
        <v>0</v>
      </c>
      <c r="K111" s="101">
        <v>0</v>
      </c>
      <c r="L111" s="97">
        <v>1</v>
      </c>
      <c r="M111" s="101">
        <v>0</v>
      </c>
      <c r="N111" s="101">
        <v>0</v>
      </c>
      <c r="O111" s="96" t="s">
        <v>271</v>
      </c>
      <c r="P111" s="101">
        <v>0</v>
      </c>
      <c r="Q111" s="101">
        <v>0</v>
      </c>
      <c r="R111" s="101">
        <v>0</v>
      </c>
      <c r="S111" s="97">
        <v>1</v>
      </c>
      <c r="T111" s="101">
        <v>0</v>
      </c>
      <c r="U111" s="101">
        <v>0</v>
      </c>
      <c r="V111" s="96" t="s">
        <v>271</v>
      </c>
      <c r="W111" s="101">
        <v>0</v>
      </c>
      <c r="X111" s="101">
        <v>0</v>
      </c>
      <c r="Y111" s="101">
        <v>0</v>
      </c>
      <c r="Z111" s="97">
        <v>1</v>
      </c>
      <c r="AA111" s="101">
        <v>0</v>
      </c>
      <c r="AB111" s="101">
        <v>0</v>
      </c>
      <c r="AC111" s="96" t="s">
        <v>466</v>
      </c>
      <c r="AD111" s="101">
        <v>0</v>
      </c>
      <c r="AE111" s="101">
        <v>0</v>
      </c>
      <c r="AF111" s="101">
        <v>0</v>
      </c>
      <c r="AG111" s="97">
        <v>1.000182919352318</v>
      </c>
      <c r="AH111" s="101">
        <v>0</v>
      </c>
      <c r="AI111" s="101">
        <v>0</v>
      </c>
    </row>
    <row r="112" spans="1:35" ht="18" x14ac:dyDescent="0.4">
      <c r="A112" s="96" t="s">
        <v>222</v>
      </c>
      <c r="B112" s="101">
        <v>0</v>
      </c>
      <c r="C112" s="101">
        <v>0</v>
      </c>
      <c r="D112" s="101">
        <v>0</v>
      </c>
      <c r="E112" s="97">
        <v>1</v>
      </c>
      <c r="F112" s="101">
        <v>0</v>
      </c>
      <c r="G112" s="101">
        <v>0</v>
      </c>
      <c r="H112" s="96" t="s">
        <v>222</v>
      </c>
      <c r="I112" s="101">
        <v>0</v>
      </c>
      <c r="J112" s="101">
        <v>0</v>
      </c>
      <c r="K112" s="101">
        <v>0</v>
      </c>
      <c r="L112" s="97">
        <v>1</v>
      </c>
      <c r="M112" s="101">
        <v>0</v>
      </c>
      <c r="N112" s="101">
        <v>0</v>
      </c>
      <c r="O112" s="96" t="s">
        <v>222</v>
      </c>
      <c r="P112" s="101">
        <v>0</v>
      </c>
      <c r="Q112" s="101">
        <v>0</v>
      </c>
      <c r="R112" s="101">
        <v>0</v>
      </c>
      <c r="S112" s="97">
        <v>1</v>
      </c>
      <c r="T112" s="101">
        <v>0</v>
      </c>
      <c r="U112" s="101">
        <v>0</v>
      </c>
      <c r="V112" s="96" t="s">
        <v>222</v>
      </c>
      <c r="W112" s="101">
        <v>0</v>
      </c>
      <c r="X112" s="101">
        <v>0</v>
      </c>
      <c r="Y112" s="101">
        <v>0</v>
      </c>
      <c r="Z112" s="97">
        <v>1</v>
      </c>
      <c r="AA112" s="101">
        <v>0</v>
      </c>
      <c r="AB112" s="101">
        <v>0</v>
      </c>
      <c r="AC112" s="96" t="s">
        <v>389</v>
      </c>
      <c r="AD112" s="101">
        <v>0</v>
      </c>
      <c r="AE112" s="101">
        <v>0</v>
      </c>
      <c r="AF112" s="101">
        <v>0</v>
      </c>
      <c r="AG112" s="97">
        <v>1.000182919352318</v>
      </c>
      <c r="AH112" s="101">
        <v>0</v>
      </c>
      <c r="AI112" s="101">
        <v>0</v>
      </c>
    </row>
    <row r="113" spans="1:35" ht="18" x14ac:dyDescent="0.4">
      <c r="A113" s="96" t="s">
        <v>466</v>
      </c>
      <c r="B113" s="101">
        <v>0</v>
      </c>
      <c r="C113" s="101">
        <v>0</v>
      </c>
      <c r="D113" s="101">
        <v>0</v>
      </c>
      <c r="E113" s="97">
        <v>1</v>
      </c>
      <c r="F113" s="101">
        <v>0</v>
      </c>
      <c r="G113" s="101">
        <v>0</v>
      </c>
      <c r="H113" s="96" t="s">
        <v>466</v>
      </c>
      <c r="I113" s="101">
        <v>0</v>
      </c>
      <c r="J113" s="101">
        <v>0</v>
      </c>
      <c r="K113" s="101">
        <v>0</v>
      </c>
      <c r="L113" s="97">
        <v>1</v>
      </c>
      <c r="M113" s="101">
        <v>0</v>
      </c>
      <c r="N113" s="101">
        <v>0</v>
      </c>
      <c r="O113" s="96" t="s">
        <v>466</v>
      </c>
      <c r="P113" s="101">
        <v>0</v>
      </c>
      <c r="Q113" s="101">
        <v>0</v>
      </c>
      <c r="R113" s="101">
        <v>0</v>
      </c>
      <c r="S113" s="97">
        <v>1</v>
      </c>
      <c r="T113" s="101">
        <v>0</v>
      </c>
      <c r="U113" s="101">
        <v>0</v>
      </c>
      <c r="V113" s="96" t="s">
        <v>466</v>
      </c>
      <c r="W113" s="101">
        <v>0</v>
      </c>
      <c r="X113" s="101">
        <v>0</v>
      </c>
      <c r="Y113" s="101">
        <v>0</v>
      </c>
      <c r="Z113" s="97">
        <v>1</v>
      </c>
      <c r="AA113" s="101">
        <v>0</v>
      </c>
      <c r="AB113" s="101">
        <v>0</v>
      </c>
      <c r="AC113" s="96" t="s">
        <v>390</v>
      </c>
      <c r="AD113" s="101">
        <v>0</v>
      </c>
      <c r="AE113" s="101">
        <v>0</v>
      </c>
      <c r="AF113" s="101">
        <v>0</v>
      </c>
      <c r="AG113" s="97">
        <v>1.000182919352318</v>
      </c>
      <c r="AH113" s="101">
        <v>0</v>
      </c>
      <c r="AI113" s="101">
        <v>0</v>
      </c>
    </row>
    <row r="114" spans="1:35" ht="18" x14ac:dyDescent="0.4">
      <c r="A114" s="96" t="s">
        <v>389</v>
      </c>
      <c r="B114" s="101">
        <v>0</v>
      </c>
      <c r="C114" s="101">
        <v>0</v>
      </c>
      <c r="D114" s="101">
        <v>0</v>
      </c>
      <c r="E114" s="97">
        <v>1</v>
      </c>
      <c r="F114" s="101">
        <v>0</v>
      </c>
      <c r="G114" s="101">
        <v>0</v>
      </c>
      <c r="H114" s="96" t="s">
        <v>389</v>
      </c>
      <c r="I114" s="101">
        <v>0</v>
      </c>
      <c r="J114" s="101">
        <v>0</v>
      </c>
      <c r="K114" s="101">
        <v>0</v>
      </c>
      <c r="L114" s="97">
        <v>1</v>
      </c>
      <c r="M114" s="101">
        <v>0</v>
      </c>
      <c r="N114" s="101">
        <v>0</v>
      </c>
      <c r="O114" s="96" t="s">
        <v>389</v>
      </c>
      <c r="P114" s="101">
        <v>0</v>
      </c>
      <c r="Q114" s="101">
        <v>0</v>
      </c>
      <c r="R114" s="101">
        <v>0</v>
      </c>
      <c r="S114" s="97">
        <v>1</v>
      </c>
      <c r="T114" s="101">
        <v>0</v>
      </c>
      <c r="U114" s="101">
        <v>0</v>
      </c>
      <c r="V114" s="96" t="s">
        <v>389</v>
      </c>
      <c r="W114" s="101">
        <v>0</v>
      </c>
      <c r="X114" s="101">
        <v>0</v>
      </c>
      <c r="Y114" s="101">
        <v>0</v>
      </c>
      <c r="Z114" s="97">
        <v>1</v>
      </c>
      <c r="AA114" s="101">
        <v>0</v>
      </c>
      <c r="AB114" s="101">
        <v>0</v>
      </c>
      <c r="AC114" s="96" t="s">
        <v>392</v>
      </c>
      <c r="AD114" s="101">
        <v>0</v>
      </c>
      <c r="AE114" s="101">
        <v>0</v>
      </c>
      <c r="AF114" s="101">
        <v>0</v>
      </c>
      <c r="AG114" s="97">
        <v>1.000182919352318</v>
      </c>
      <c r="AH114" s="101">
        <v>0</v>
      </c>
      <c r="AI114" s="101">
        <v>0</v>
      </c>
    </row>
    <row r="115" spans="1:35" ht="18" x14ac:dyDescent="0.4">
      <c r="A115" s="96" t="s">
        <v>390</v>
      </c>
      <c r="B115" s="101">
        <v>0</v>
      </c>
      <c r="C115" s="101">
        <v>0</v>
      </c>
      <c r="D115" s="101">
        <v>0</v>
      </c>
      <c r="E115" s="97">
        <v>1</v>
      </c>
      <c r="F115" s="101">
        <v>0</v>
      </c>
      <c r="G115" s="101">
        <v>0</v>
      </c>
      <c r="H115" s="96" t="s">
        <v>390</v>
      </c>
      <c r="I115" s="101">
        <v>0</v>
      </c>
      <c r="J115" s="101">
        <v>0</v>
      </c>
      <c r="K115" s="101">
        <v>0</v>
      </c>
      <c r="L115" s="97">
        <v>1</v>
      </c>
      <c r="M115" s="101">
        <v>0</v>
      </c>
      <c r="N115" s="101">
        <v>0</v>
      </c>
      <c r="O115" s="96" t="s">
        <v>390</v>
      </c>
      <c r="P115" s="101">
        <v>0</v>
      </c>
      <c r="Q115" s="101">
        <v>0</v>
      </c>
      <c r="R115" s="101">
        <v>0</v>
      </c>
      <c r="S115" s="97">
        <v>1</v>
      </c>
      <c r="T115" s="101">
        <v>0</v>
      </c>
      <c r="U115" s="101">
        <v>0</v>
      </c>
      <c r="V115" s="96" t="s">
        <v>390</v>
      </c>
      <c r="W115" s="101">
        <v>0</v>
      </c>
      <c r="X115" s="101">
        <v>0</v>
      </c>
      <c r="Y115" s="101">
        <v>0</v>
      </c>
      <c r="Z115" s="97">
        <v>1</v>
      </c>
      <c r="AA115" s="101">
        <v>0</v>
      </c>
      <c r="AB115" s="101">
        <v>0</v>
      </c>
      <c r="AC115" s="96" t="s">
        <v>393</v>
      </c>
      <c r="AD115" s="101">
        <v>0</v>
      </c>
      <c r="AE115" s="101">
        <v>0</v>
      </c>
      <c r="AF115" s="101">
        <v>0</v>
      </c>
      <c r="AG115" s="97">
        <v>1.000182919352318</v>
      </c>
      <c r="AH115" s="101">
        <v>0</v>
      </c>
      <c r="AI115" s="101">
        <v>0</v>
      </c>
    </row>
    <row r="116" spans="1:35" ht="18" x14ac:dyDescent="0.4">
      <c r="A116" s="96" t="s">
        <v>392</v>
      </c>
      <c r="B116" s="101">
        <v>0</v>
      </c>
      <c r="C116" s="101">
        <v>0</v>
      </c>
      <c r="D116" s="101">
        <v>0</v>
      </c>
      <c r="E116" s="97">
        <v>1</v>
      </c>
      <c r="F116" s="101">
        <v>0</v>
      </c>
      <c r="G116" s="101">
        <v>0</v>
      </c>
      <c r="H116" s="96" t="s">
        <v>392</v>
      </c>
      <c r="I116" s="101">
        <v>0</v>
      </c>
      <c r="J116" s="101">
        <v>0</v>
      </c>
      <c r="K116" s="101">
        <v>0</v>
      </c>
      <c r="L116" s="97">
        <v>1</v>
      </c>
      <c r="M116" s="101">
        <v>0</v>
      </c>
      <c r="N116" s="101">
        <v>0</v>
      </c>
      <c r="O116" s="96" t="s">
        <v>392</v>
      </c>
      <c r="P116" s="101">
        <v>0</v>
      </c>
      <c r="Q116" s="101">
        <v>0</v>
      </c>
      <c r="R116" s="101">
        <v>0</v>
      </c>
      <c r="S116" s="97">
        <v>1</v>
      </c>
      <c r="T116" s="101">
        <v>0</v>
      </c>
      <c r="U116" s="101">
        <v>0</v>
      </c>
      <c r="V116" s="96" t="s">
        <v>392</v>
      </c>
      <c r="W116" s="101">
        <v>0</v>
      </c>
      <c r="X116" s="101">
        <v>0</v>
      </c>
      <c r="Y116" s="101">
        <v>0</v>
      </c>
      <c r="Z116" s="97">
        <v>1</v>
      </c>
      <c r="AA116" s="101">
        <v>0</v>
      </c>
      <c r="AB116" s="101">
        <v>0</v>
      </c>
      <c r="AC116" s="96" t="s">
        <v>394</v>
      </c>
      <c r="AD116" s="101">
        <v>0</v>
      </c>
      <c r="AE116" s="101">
        <v>0</v>
      </c>
      <c r="AF116" s="101">
        <v>0</v>
      </c>
      <c r="AG116" s="97">
        <v>1.000182919352318</v>
      </c>
      <c r="AH116" s="101">
        <v>0</v>
      </c>
      <c r="AI116" s="101">
        <v>0</v>
      </c>
    </row>
    <row r="117" spans="1:35" ht="18" x14ac:dyDescent="0.4">
      <c r="A117" s="96" t="s">
        <v>393</v>
      </c>
      <c r="B117" s="101">
        <v>0</v>
      </c>
      <c r="C117" s="101">
        <v>0</v>
      </c>
      <c r="D117" s="101">
        <v>0</v>
      </c>
      <c r="E117" s="97">
        <v>1</v>
      </c>
      <c r="F117" s="101">
        <v>0</v>
      </c>
      <c r="G117" s="101">
        <v>0</v>
      </c>
      <c r="H117" s="96" t="s">
        <v>393</v>
      </c>
      <c r="I117" s="101">
        <v>0</v>
      </c>
      <c r="J117" s="101">
        <v>0</v>
      </c>
      <c r="K117" s="101">
        <v>0</v>
      </c>
      <c r="L117" s="97">
        <v>1</v>
      </c>
      <c r="M117" s="101">
        <v>0</v>
      </c>
      <c r="N117" s="101">
        <v>0</v>
      </c>
      <c r="O117" s="96" t="s">
        <v>393</v>
      </c>
      <c r="P117" s="101">
        <v>0</v>
      </c>
      <c r="Q117" s="101">
        <v>0</v>
      </c>
      <c r="R117" s="101">
        <v>0</v>
      </c>
      <c r="S117" s="97">
        <v>1</v>
      </c>
      <c r="T117" s="101">
        <v>0</v>
      </c>
      <c r="U117" s="101">
        <v>0</v>
      </c>
      <c r="V117" s="96" t="s">
        <v>393</v>
      </c>
      <c r="W117" s="101">
        <v>0</v>
      </c>
      <c r="X117" s="101">
        <v>0</v>
      </c>
      <c r="Y117" s="101">
        <v>0</v>
      </c>
      <c r="Z117" s="97">
        <v>1</v>
      </c>
      <c r="AA117" s="101">
        <v>0</v>
      </c>
      <c r="AB117" s="101">
        <v>0</v>
      </c>
      <c r="AC117" s="96" t="s">
        <v>395</v>
      </c>
      <c r="AD117" s="101">
        <v>0</v>
      </c>
      <c r="AE117" s="101">
        <v>0</v>
      </c>
      <c r="AF117" s="101">
        <v>0</v>
      </c>
      <c r="AG117" s="97">
        <v>1.000182919352318</v>
      </c>
      <c r="AH117" s="101">
        <v>0</v>
      </c>
      <c r="AI117" s="101">
        <v>0</v>
      </c>
    </row>
    <row r="118" spans="1:35" ht="18" x14ac:dyDescent="0.4">
      <c r="A118" s="96" t="s">
        <v>394</v>
      </c>
      <c r="B118" s="101">
        <v>0</v>
      </c>
      <c r="C118" s="101">
        <v>0</v>
      </c>
      <c r="D118" s="101">
        <v>0</v>
      </c>
      <c r="E118" s="97">
        <v>1</v>
      </c>
      <c r="F118" s="101">
        <v>0</v>
      </c>
      <c r="G118" s="101">
        <v>0</v>
      </c>
      <c r="H118" s="96" t="s">
        <v>394</v>
      </c>
      <c r="I118" s="101">
        <v>0</v>
      </c>
      <c r="J118" s="101">
        <v>0</v>
      </c>
      <c r="K118" s="101">
        <v>0</v>
      </c>
      <c r="L118" s="97">
        <v>1</v>
      </c>
      <c r="M118" s="101">
        <v>0</v>
      </c>
      <c r="N118" s="101">
        <v>0</v>
      </c>
      <c r="O118" s="96" t="s">
        <v>394</v>
      </c>
      <c r="P118" s="101">
        <v>0</v>
      </c>
      <c r="Q118" s="101">
        <v>0</v>
      </c>
      <c r="R118" s="101">
        <v>0</v>
      </c>
      <c r="S118" s="97">
        <v>1</v>
      </c>
      <c r="T118" s="101">
        <v>0</v>
      </c>
      <c r="U118" s="101">
        <v>0</v>
      </c>
      <c r="V118" s="96" t="s">
        <v>394</v>
      </c>
      <c r="W118" s="101">
        <v>0</v>
      </c>
      <c r="X118" s="101">
        <v>0</v>
      </c>
      <c r="Y118" s="101">
        <v>0</v>
      </c>
      <c r="Z118" s="97">
        <v>1</v>
      </c>
      <c r="AA118" s="101">
        <v>0</v>
      </c>
      <c r="AB118" s="101">
        <v>0</v>
      </c>
      <c r="AC118" s="96" t="s">
        <v>244</v>
      </c>
      <c r="AD118" s="101">
        <v>0</v>
      </c>
      <c r="AE118" s="101">
        <v>0</v>
      </c>
      <c r="AF118" s="101">
        <v>0</v>
      </c>
      <c r="AG118" s="97">
        <v>1.000182919352318</v>
      </c>
      <c r="AH118" s="101">
        <v>0</v>
      </c>
      <c r="AI118" s="101">
        <v>0</v>
      </c>
    </row>
    <row r="119" spans="1:35" ht="18" x14ac:dyDescent="0.4">
      <c r="A119" s="96" t="s">
        <v>395</v>
      </c>
      <c r="B119" s="101">
        <v>0</v>
      </c>
      <c r="C119" s="101">
        <v>0</v>
      </c>
      <c r="D119" s="101">
        <v>0</v>
      </c>
      <c r="E119" s="97">
        <v>1</v>
      </c>
      <c r="F119" s="101">
        <v>0</v>
      </c>
      <c r="G119" s="101">
        <v>0</v>
      </c>
      <c r="H119" s="96" t="s">
        <v>395</v>
      </c>
      <c r="I119" s="101">
        <v>0</v>
      </c>
      <c r="J119" s="101">
        <v>0</v>
      </c>
      <c r="K119" s="101">
        <v>0</v>
      </c>
      <c r="L119" s="97">
        <v>1</v>
      </c>
      <c r="M119" s="101">
        <v>0</v>
      </c>
      <c r="N119" s="101">
        <v>0</v>
      </c>
      <c r="O119" s="96" t="s">
        <v>395</v>
      </c>
      <c r="P119" s="101">
        <v>0</v>
      </c>
      <c r="Q119" s="101">
        <v>0</v>
      </c>
      <c r="R119" s="101">
        <v>0</v>
      </c>
      <c r="S119" s="97">
        <v>1</v>
      </c>
      <c r="T119" s="101">
        <v>0</v>
      </c>
      <c r="U119" s="101">
        <v>0</v>
      </c>
      <c r="V119" s="96" t="s">
        <v>395</v>
      </c>
      <c r="W119" s="101">
        <v>0</v>
      </c>
      <c r="X119" s="101">
        <v>0</v>
      </c>
      <c r="Y119" s="101">
        <v>0</v>
      </c>
      <c r="Z119" s="97">
        <v>1</v>
      </c>
      <c r="AA119" s="101">
        <v>0</v>
      </c>
      <c r="AB119" s="101">
        <v>0</v>
      </c>
      <c r="AC119" s="96" t="s">
        <v>257</v>
      </c>
      <c r="AD119" s="101">
        <v>0</v>
      </c>
      <c r="AE119" s="101">
        <v>0</v>
      </c>
      <c r="AF119" s="101">
        <v>0</v>
      </c>
      <c r="AG119" s="97">
        <v>1.000182919352318</v>
      </c>
      <c r="AH119" s="101">
        <v>0</v>
      </c>
      <c r="AI119" s="101">
        <v>0</v>
      </c>
    </row>
    <row r="120" spans="1:35" ht="36" x14ac:dyDescent="0.4">
      <c r="A120" s="96" t="s">
        <v>244</v>
      </c>
      <c r="B120" s="101">
        <v>0</v>
      </c>
      <c r="C120" s="101">
        <v>0</v>
      </c>
      <c r="D120" s="101">
        <v>0</v>
      </c>
      <c r="E120" s="97">
        <v>1</v>
      </c>
      <c r="F120" s="101">
        <v>0</v>
      </c>
      <c r="G120" s="101">
        <v>0</v>
      </c>
      <c r="H120" s="96" t="s">
        <v>244</v>
      </c>
      <c r="I120" s="101">
        <v>0</v>
      </c>
      <c r="J120" s="101">
        <v>0</v>
      </c>
      <c r="K120" s="101">
        <v>0</v>
      </c>
      <c r="L120" s="97">
        <v>1</v>
      </c>
      <c r="M120" s="101">
        <v>0</v>
      </c>
      <c r="N120" s="101">
        <v>0</v>
      </c>
      <c r="O120" s="96" t="s">
        <v>244</v>
      </c>
      <c r="P120" s="101">
        <v>0</v>
      </c>
      <c r="Q120" s="101">
        <v>0</v>
      </c>
      <c r="R120" s="101">
        <v>0</v>
      </c>
      <c r="S120" s="97">
        <v>1</v>
      </c>
      <c r="T120" s="101">
        <v>0</v>
      </c>
      <c r="U120" s="101">
        <v>0</v>
      </c>
      <c r="V120" s="96" t="s">
        <v>244</v>
      </c>
      <c r="W120" s="101">
        <v>0</v>
      </c>
      <c r="X120" s="101">
        <v>0</v>
      </c>
      <c r="Y120" s="101">
        <v>0</v>
      </c>
      <c r="Z120" s="97">
        <v>1</v>
      </c>
      <c r="AA120" s="101">
        <v>0</v>
      </c>
      <c r="AB120" s="101">
        <v>0</v>
      </c>
      <c r="AC120" s="96" t="s">
        <v>399</v>
      </c>
      <c r="AD120" s="101">
        <v>0</v>
      </c>
      <c r="AE120" s="101">
        <v>0</v>
      </c>
      <c r="AF120" s="101">
        <v>0</v>
      </c>
      <c r="AG120" s="97">
        <v>1.000182919352318</v>
      </c>
      <c r="AH120" s="101">
        <v>0</v>
      </c>
      <c r="AI120" s="101">
        <v>0</v>
      </c>
    </row>
    <row r="121" spans="1:35" ht="36" x14ac:dyDescent="0.4">
      <c r="A121" s="96" t="s">
        <v>257</v>
      </c>
      <c r="B121" s="101">
        <v>0</v>
      </c>
      <c r="C121" s="101">
        <v>0</v>
      </c>
      <c r="D121" s="101">
        <v>0</v>
      </c>
      <c r="E121" s="97">
        <v>1</v>
      </c>
      <c r="F121" s="101">
        <v>0</v>
      </c>
      <c r="G121" s="101">
        <v>0</v>
      </c>
      <c r="H121" s="96" t="s">
        <v>257</v>
      </c>
      <c r="I121" s="101">
        <v>0</v>
      </c>
      <c r="J121" s="101">
        <v>0</v>
      </c>
      <c r="K121" s="101">
        <v>0</v>
      </c>
      <c r="L121" s="97">
        <v>1</v>
      </c>
      <c r="M121" s="101">
        <v>0</v>
      </c>
      <c r="N121" s="101">
        <v>0</v>
      </c>
      <c r="O121" s="96" t="s">
        <v>257</v>
      </c>
      <c r="P121" s="101">
        <v>0</v>
      </c>
      <c r="Q121" s="101">
        <v>0</v>
      </c>
      <c r="R121" s="101">
        <v>0</v>
      </c>
      <c r="S121" s="97">
        <v>1</v>
      </c>
      <c r="T121" s="101">
        <v>0</v>
      </c>
      <c r="U121" s="101">
        <v>0</v>
      </c>
      <c r="V121" s="96" t="s">
        <v>257</v>
      </c>
      <c r="W121" s="101">
        <v>0</v>
      </c>
      <c r="X121" s="101">
        <v>0</v>
      </c>
      <c r="Y121" s="101">
        <v>0</v>
      </c>
      <c r="Z121" s="97">
        <v>1</v>
      </c>
      <c r="AA121" s="101">
        <v>0</v>
      </c>
      <c r="AB121" s="101">
        <v>0</v>
      </c>
      <c r="AC121" s="96" t="s">
        <v>400</v>
      </c>
      <c r="AD121" s="101">
        <v>0</v>
      </c>
      <c r="AE121" s="101">
        <v>0</v>
      </c>
      <c r="AF121" s="101">
        <v>0</v>
      </c>
      <c r="AG121" s="97">
        <v>1.000182919352318</v>
      </c>
      <c r="AH121" s="101">
        <v>0</v>
      </c>
      <c r="AI121" s="101">
        <v>0</v>
      </c>
    </row>
    <row r="122" spans="1:35" ht="36" x14ac:dyDescent="0.4">
      <c r="A122" s="96" t="s">
        <v>399</v>
      </c>
      <c r="B122" s="101">
        <v>0</v>
      </c>
      <c r="C122" s="101">
        <v>0</v>
      </c>
      <c r="D122" s="101">
        <v>0</v>
      </c>
      <c r="E122" s="97">
        <v>1</v>
      </c>
      <c r="F122" s="101">
        <v>0</v>
      </c>
      <c r="G122" s="101">
        <v>0</v>
      </c>
      <c r="H122" s="96" t="s">
        <v>399</v>
      </c>
      <c r="I122" s="101">
        <v>0</v>
      </c>
      <c r="J122" s="101">
        <v>0</v>
      </c>
      <c r="K122" s="101">
        <v>0</v>
      </c>
      <c r="L122" s="97">
        <v>1</v>
      </c>
      <c r="M122" s="101">
        <v>0</v>
      </c>
      <c r="N122" s="101">
        <v>0</v>
      </c>
      <c r="O122" s="96" t="s">
        <v>399</v>
      </c>
      <c r="P122" s="101">
        <v>0</v>
      </c>
      <c r="Q122" s="101">
        <v>0</v>
      </c>
      <c r="R122" s="101">
        <v>0</v>
      </c>
      <c r="S122" s="97">
        <v>1</v>
      </c>
      <c r="T122" s="101">
        <v>0</v>
      </c>
      <c r="U122" s="101">
        <v>0</v>
      </c>
      <c r="V122" s="96" t="s">
        <v>399</v>
      </c>
      <c r="W122" s="101">
        <v>0</v>
      </c>
      <c r="X122" s="101">
        <v>0</v>
      </c>
      <c r="Y122" s="101">
        <v>0</v>
      </c>
      <c r="Z122" s="97">
        <v>1</v>
      </c>
      <c r="AA122" s="101">
        <v>0</v>
      </c>
      <c r="AB122" s="101">
        <v>0</v>
      </c>
      <c r="AC122" s="96" t="s">
        <v>401</v>
      </c>
      <c r="AD122" s="101">
        <v>0</v>
      </c>
      <c r="AE122" s="101">
        <v>0</v>
      </c>
      <c r="AF122" s="101">
        <v>0</v>
      </c>
      <c r="AG122" s="97">
        <v>1.000182919352318</v>
      </c>
      <c r="AH122" s="101">
        <v>0</v>
      </c>
      <c r="AI122" s="101">
        <v>0</v>
      </c>
    </row>
    <row r="123" spans="1:35" ht="36" x14ac:dyDescent="0.4">
      <c r="A123" s="96" t="s">
        <v>400</v>
      </c>
      <c r="B123" s="101">
        <v>0</v>
      </c>
      <c r="C123" s="101">
        <v>0</v>
      </c>
      <c r="D123" s="101">
        <v>0</v>
      </c>
      <c r="E123" s="97">
        <v>1</v>
      </c>
      <c r="F123" s="101">
        <v>0</v>
      </c>
      <c r="G123" s="101">
        <v>0</v>
      </c>
      <c r="H123" s="96" t="s">
        <v>400</v>
      </c>
      <c r="I123" s="101">
        <v>0</v>
      </c>
      <c r="J123" s="101">
        <v>0</v>
      </c>
      <c r="K123" s="101">
        <v>0</v>
      </c>
      <c r="L123" s="97">
        <v>1</v>
      </c>
      <c r="M123" s="101">
        <v>0</v>
      </c>
      <c r="N123" s="101">
        <v>0</v>
      </c>
      <c r="O123" s="96" t="s">
        <v>400</v>
      </c>
      <c r="P123" s="101">
        <v>0</v>
      </c>
      <c r="Q123" s="101">
        <v>0</v>
      </c>
      <c r="R123" s="101">
        <v>0</v>
      </c>
      <c r="S123" s="97">
        <v>1</v>
      </c>
      <c r="T123" s="101">
        <v>0</v>
      </c>
      <c r="U123" s="101">
        <v>0</v>
      </c>
      <c r="V123" s="96" t="s">
        <v>400</v>
      </c>
      <c r="W123" s="101">
        <v>0</v>
      </c>
      <c r="X123" s="101">
        <v>0</v>
      </c>
      <c r="Y123" s="101">
        <v>0</v>
      </c>
      <c r="Z123" s="97">
        <v>1</v>
      </c>
      <c r="AA123" s="101">
        <v>0</v>
      </c>
      <c r="AB123" s="101">
        <v>0</v>
      </c>
      <c r="AC123" s="96" t="s">
        <v>402</v>
      </c>
      <c r="AD123" s="101">
        <v>0</v>
      </c>
      <c r="AE123" s="101">
        <v>0</v>
      </c>
      <c r="AF123" s="101">
        <v>0</v>
      </c>
      <c r="AG123" s="97">
        <v>1.000182919352318</v>
      </c>
      <c r="AH123" s="101">
        <v>0</v>
      </c>
      <c r="AI123" s="101">
        <v>0</v>
      </c>
    </row>
    <row r="124" spans="1:35" ht="18" x14ac:dyDescent="0.4">
      <c r="A124" s="96" t="s">
        <v>401</v>
      </c>
      <c r="B124" s="101">
        <v>0</v>
      </c>
      <c r="C124" s="101">
        <v>0</v>
      </c>
      <c r="D124" s="101">
        <v>0</v>
      </c>
      <c r="E124" s="97">
        <v>1</v>
      </c>
      <c r="F124" s="101">
        <v>0</v>
      </c>
      <c r="G124" s="101">
        <v>0</v>
      </c>
      <c r="H124" s="96" t="s">
        <v>401</v>
      </c>
      <c r="I124" s="101">
        <v>0</v>
      </c>
      <c r="J124" s="101">
        <v>0</v>
      </c>
      <c r="K124" s="101">
        <v>0</v>
      </c>
      <c r="L124" s="97">
        <v>1</v>
      </c>
      <c r="M124" s="101">
        <v>0</v>
      </c>
      <c r="N124" s="101">
        <v>0</v>
      </c>
      <c r="O124" s="96" t="s">
        <v>401</v>
      </c>
      <c r="P124" s="101">
        <v>0</v>
      </c>
      <c r="Q124" s="101">
        <v>0</v>
      </c>
      <c r="R124" s="101">
        <v>0</v>
      </c>
      <c r="S124" s="97">
        <v>1</v>
      </c>
      <c r="T124" s="101">
        <v>0</v>
      </c>
      <c r="U124" s="101">
        <v>0</v>
      </c>
      <c r="V124" s="96" t="s">
        <v>401</v>
      </c>
      <c r="W124" s="101">
        <v>0</v>
      </c>
      <c r="X124" s="101">
        <v>0</v>
      </c>
      <c r="Y124" s="101">
        <v>0</v>
      </c>
      <c r="Z124" s="97">
        <v>1</v>
      </c>
      <c r="AA124" s="101">
        <v>0</v>
      </c>
      <c r="AB124" s="101">
        <v>0</v>
      </c>
      <c r="AC124" s="96" t="s">
        <v>403</v>
      </c>
      <c r="AD124" s="101">
        <v>0</v>
      </c>
      <c r="AE124" s="101">
        <v>0</v>
      </c>
      <c r="AF124" s="101">
        <v>0</v>
      </c>
      <c r="AG124" s="97">
        <v>1.000182919352318</v>
      </c>
      <c r="AH124" s="101">
        <v>0</v>
      </c>
      <c r="AI124" s="101">
        <v>0</v>
      </c>
    </row>
    <row r="125" spans="1:35" ht="18" x14ac:dyDescent="0.4">
      <c r="A125" s="96" t="s">
        <v>402</v>
      </c>
      <c r="B125" s="101">
        <v>0</v>
      </c>
      <c r="C125" s="101">
        <v>0</v>
      </c>
      <c r="D125" s="101">
        <v>0</v>
      </c>
      <c r="E125" s="97">
        <v>1</v>
      </c>
      <c r="F125" s="101">
        <v>0</v>
      </c>
      <c r="G125" s="101">
        <v>0</v>
      </c>
      <c r="H125" s="96" t="s">
        <v>402</v>
      </c>
      <c r="I125" s="101">
        <v>0</v>
      </c>
      <c r="J125" s="101">
        <v>0</v>
      </c>
      <c r="K125" s="101">
        <v>0</v>
      </c>
      <c r="L125" s="97">
        <v>1</v>
      </c>
      <c r="M125" s="101">
        <v>0</v>
      </c>
      <c r="N125" s="101">
        <v>0</v>
      </c>
      <c r="O125" s="96" t="s">
        <v>402</v>
      </c>
      <c r="P125" s="101">
        <v>0</v>
      </c>
      <c r="Q125" s="101">
        <v>0</v>
      </c>
      <c r="R125" s="101">
        <v>0</v>
      </c>
      <c r="S125" s="97">
        <v>1</v>
      </c>
      <c r="T125" s="101">
        <v>0</v>
      </c>
      <c r="U125" s="101">
        <v>0</v>
      </c>
      <c r="V125" s="96" t="s">
        <v>402</v>
      </c>
      <c r="W125" s="101">
        <v>0</v>
      </c>
      <c r="X125" s="101">
        <v>0</v>
      </c>
      <c r="Y125" s="101">
        <v>0</v>
      </c>
      <c r="Z125" s="97">
        <v>1</v>
      </c>
      <c r="AA125" s="101">
        <v>0</v>
      </c>
      <c r="AB125" s="101">
        <v>0</v>
      </c>
      <c r="AC125" s="96" t="s">
        <v>404</v>
      </c>
      <c r="AD125" s="101">
        <v>0</v>
      </c>
      <c r="AE125" s="101">
        <v>0</v>
      </c>
      <c r="AF125" s="101">
        <v>0</v>
      </c>
      <c r="AG125" s="97">
        <v>1.000182919352318</v>
      </c>
      <c r="AH125" s="101">
        <v>0</v>
      </c>
      <c r="AI125" s="101">
        <v>0</v>
      </c>
    </row>
    <row r="126" spans="1:35" ht="18" x14ac:dyDescent="0.4">
      <c r="A126" s="96" t="s">
        <v>403</v>
      </c>
      <c r="B126" s="101">
        <v>0</v>
      </c>
      <c r="C126" s="101">
        <v>0</v>
      </c>
      <c r="D126" s="101">
        <v>0</v>
      </c>
      <c r="E126" s="97">
        <v>1</v>
      </c>
      <c r="F126" s="101">
        <v>0</v>
      </c>
      <c r="G126" s="101">
        <v>0</v>
      </c>
      <c r="H126" s="96" t="s">
        <v>403</v>
      </c>
      <c r="I126" s="101">
        <v>0</v>
      </c>
      <c r="J126" s="101">
        <v>0</v>
      </c>
      <c r="K126" s="101">
        <v>0</v>
      </c>
      <c r="L126" s="97">
        <v>1</v>
      </c>
      <c r="M126" s="101">
        <v>0</v>
      </c>
      <c r="N126" s="101">
        <v>0</v>
      </c>
      <c r="O126" s="96" t="s">
        <v>403</v>
      </c>
      <c r="P126" s="101">
        <v>0</v>
      </c>
      <c r="Q126" s="101">
        <v>0</v>
      </c>
      <c r="R126" s="101">
        <v>0</v>
      </c>
      <c r="S126" s="97">
        <v>1</v>
      </c>
      <c r="T126" s="101">
        <v>0</v>
      </c>
      <c r="U126" s="101">
        <v>0</v>
      </c>
      <c r="V126" s="96" t="s">
        <v>403</v>
      </c>
      <c r="W126" s="101">
        <v>0</v>
      </c>
      <c r="X126" s="101">
        <v>0</v>
      </c>
      <c r="Y126" s="101">
        <v>0</v>
      </c>
      <c r="Z126" s="97">
        <v>1</v>
      </c>
      <c r="AA126" s="101">
        <v>0</v>
      </c>
      <c r="AB126" s="101">
        <v>0</v>
      </c>
      <c r="AC126" s="96" t="s">
        <v>405</v>
      </c>
      <c r="AD126" s="101">
        <v>0</v>
      </c>
      <c r="AE126" s="101">
        <v>0</v>
      </c>
      <c r="AF126" s="101">
        <v>0</v>
      </c>
      <c r="AG126" s="97">
        <v>1.000182919352318</v>
      </c>
      <c r="AH126" s="101">
        <v>0</v>
      </c>
      <c r="AI126" s="101">
        <v>0</v>
      </c>
    </row>
    <row r="127" spans="1:35" ht="18" x14ac:dyDescent="0.4">
      <c r="A127" s="96" t="s">
        <v>404</v>
      </c>
      <c r="B127" s="101">
        <v>0</v>
      </c>
      <c r="C127" s="101">
        <v>0</v>
      </c>
      <c r="D127" s="101">
        <v>0</v>
      </c>
      <c r="E127" s="97">
        <v>1</v>
      </c>
      <c r="F127" s="101">
        <v>0</v>
      </c>
      <c r="G127" s="101">
        <v>0</v>
      </c>
      <c r="H127" s="96" t="s">
        <v>404</v>
      </c>
      <c r="I127" s="101">
        <v>0</v>
      </c>
      <c r="J127" s="101">
        <v>0</v>
      </c>
      <c r="K127" s="101">
        <v>0</v>
      </c>
      <c r="L127" s="97">
        <v>1</v>
      </c>
      <c r="M127" s="101">
        <v>0</v>
      </c>
      <c r="N127" s="101">
        <v>0</v>
      </c>
      <c r="O127" s="96" t="s">
        <v>404</v>
      </c>
      <c r="P127" s="101">
        <v>0</v>
      </c>
      <c r="Q127" s="101">
        <v>0</v>
      </c>
      <c r="R127" s="101">
        <v>0</v>
      </c>
      <c r="S127" s="97">
        <v>1</v>
      </c>
      <c r="T127" s="101">
        <v>0</v>
      </c>
      <c r="U127" s="101">
        <v>0</v>
      </c>
      <c r="V127" s="96" t="s">
        <v>404</v>
      </c>
      <c r="W127" s="101">
        <v>0</v>
      </c>
      <c r="X127" s="101">
        <v>0</v>
      </c>
      <c r="Y127" s="101">
        <v>0</v>
      </c>
      <c r="Z127" s="97">
        <v>1</v>
      </c>
      <c r="AA127" s="101">
        <v>0</v>
      </c>
      <c r="AB127" s="101">
        <v>0</v>
      </c>
      <c r="AC127" s="96" t="s">
        <v>406</v>
      </c>
      <c r="AD127" s="101">
        <v>0</v>
      </c>
      <c r="AE127" s="101">
        <v>0</v>
      </c>
      <c r="AF127" s="101">
        <v>0</v>
      </c>
      <c r="AG127" s="97">
        <v>1.000182919352318</v>
      </c>
      <c r="AH127" s="101">
        <v>0</v>
      </c>
      <c r="AI127" s="101">
        <v>0</v>
      </c>
    </row>
    <row r="128" spans="1:35" ht="18" x14ac:dyDescent="0.4">
      <c r="A128" s="96" t="s">
        <v>405</v>
      </c>
      <c r="B128" s="101">
        <v>0</v>
      </c>
      <c r="C128" s="101">
        <v>0</v>
      </c>
      <c r="D128" s="101">
        <v>0</v>
      </c>
      <c r="E128" s="97">
        <v>1</v>
      </c>
      <c r="F128" s="101">
        <v>0</v>
      </c>
      <c r="G128" s="101">
        <v>0</v>
      </c>
      <c r="H128" s="96" t="s">
        <v>405</v>
      </c>
      <c r="I128" s="101">
        <v>0</v>
      </c>
      <c r="J128" s="101">
        <v>0</v>
      </c>
      <c r="K128" s="101">
        <v>0</v>
      </c>
      <c r="L128" s="97">
        <v>1</v>
      </c>
      <c r="M128" s="101">
        <v>0</v>
      </c>
      <c r="N128" s="101">
        <v>0</v>
      </c>
      <c r="O128" s="96" t="s">
        <v>405</v>
      </c>
      <c r="P128" s="101">
        <v>0</v>
      </c>
      <c r="Q128" s="101">
        <v>0</v>
      </c>
      <c r="R128" s="101">
        <v>0</v>
      </c>
      <c r="S128" s="97">
        <v>1</v>
      </c>
      <c r="T128" s="101">
        <v>0</v>
      </c>
      <c r="U128" s="101">
        <v>0</v>
      </c>
      <c r="V128" s="96" t="s">
        <v>405</v>
      </c>
      <c r="W128" s="101">
        <v>0</v>
      </c>
      <c r="X128" s="101">
        <v>0</v>
      </c>
      <c r="Y128" s="101">
        <v>0</v>
      </c>
      <c r="Z128" s="97">
        <v>1</v>
      </c>
      <c r="AA128" s="101">
        <v>0</v>
      </c>
      <c r="AB128" s="101">
        <v>0</v>
      </c>
      <c r="AC128" s="96" t="s">
        <v>407</v>
      </c>
      <c r="AD128" s="101">
        <v>0</v>
      </c>
      <c r="AE128" s="101">
        <v>0</v>
      </c>
      <c r="AF128" s="101">
        <v>0</v>
      </c>
      <c r="AG128" s="97">
        <v>1.000182919352318</v>
      </c>
      <c r="AH128" s="101">
        <v>0</v>
      </c>
      <c r="AI128" s="101">
        <v>0</v>
      </c>
    </row>
    <row r="129" spans="1:35" ht="18" x14ac:dyDescent="0.4">
      <c r="A129" s="96" t="s">
        <v>406</v>
      </c>
      <c r="B129" s="101">
        <v>0</v>
      </c>
      <c r="C129" s="101">
        <v>0</v>
      </c>
      <c r="D129" s="101">
        <v>0</v>
      </c>
      <c r="E129" s="97">
        <v>1</v>
      </c>
      <c r="F129" s="101">
        <v>0</v>
      </c>
      <c r="G129" s="101">
        <v>0</v>
      </c>
      <c r="H129" s="96" t="s">
        <v>406</v>
      </c>
      <c r="I129" s="101">
        <v>0</v>
      </c>
      <c r="J129" s="101">
        <v>0</v>
      </c>
      <c r="K129" s="101">
        <v>0</v>
      </c>
      <c r="L129" s="97">
        <v>1</v>
      </c>
      <c r="M129" s="101">
        <v>0</v>
      </c>
      <c r="N129" s="101">
        <v>0</v>
      </c>
      <c r="O129" s="96" t="s">
        <v>406</v>
      </c>
      <c r="P129" s="101">
        <v>0</v>
      </c>
      <c r="Q129" s="101">
        <v>0</v>
      </c>
      <c r="R129" s="101">
        <v>0</v>
      </c>
      <c r="S129" s="97">
        <v>1</v>
      </c>
      <c r="T129" s="101">
        <v>0</v>
      </c>
      <c r="U129" s="101">
        <v>0</v>
      </c>
      <c r="V129" s="96" t="s">
        <v>406</v>
      </c>
      <c r="W129" s="101">
        <v>0</v>
      </c>
      <c r="X129" s="101">
        <v>0</v>
      </c>
      <c r="Y129" s="101">
        <v>0</v>
      </c>
      <c r="Z129" s="97">
        <v>1</v>
      </c>
      <c r="AA129" s="101">
        <v>0</v>
      </c>
      <c r="AB129" s="101">
        <v>0</v>
      </c>
      <c r="AC129" s="96" t="s">
        <v>311</v>
      </c>
      <c r="AD129" s="101">
        <v>0</v>
      </c>
      <c r="AE129" s="101">
        <v>0</v>
      </c>
      <c r="AF129" s="101">
        <v>0</v>
      </c>
      <c r="AG129" s="97">
        <v>1.000182919352318</v>
      </c>
      <c r="AH129" s="101">
        <v>0</v>
      </c>
      <c r="AI129" s="101">
        <v>0</v>
      </c>
    </row>
    <row r="130" spans="1:35" ht="18" x14ac:dyDescent="0.4">
      <c r="A130" s="96" t="s">
        <v>407</v>
      </c>
      <c r="B130" s="101">
        <v>0</v>
      </c>
      <c r="C130" s="101">
        <v>0</v>
      </c>
      <c r="D130" s="101">
        <v>0</v>
      </c>
      <c r="E130" s="97">
        <v>1</v>
      </c>
      <c r="F130" s="101">
        <v>0</v>
      </c>
      <c r="G130" s="101">
        <v>0</v>
      </c>
      <c r="H130" s="96" t="s">
        <v>407</v>
      </c>
      <c r="I130" s="101">
        <v>0</v>
      </c>
      <c r="J130" s="101">
        <v>0</v>
      </c>
      <c r="K130" s="101">
        <v>0</v>
      </c>
      <c r="L130" s="97">
        <v>1</v>
      </c>
      <c r="M130" s="101">
        <v>0</v>
      </c>
      <c r="N130" s="101">
        <v>0</v>
      </c>
      <c r="O130" s="96" t="s">
        <v>407</v>
      </c>
      <c r="P130" s="101">
        <v>0</v>
      </c>
      <c r="Q130" s="101">
        <v>0</v>
      </c>
      <c r="R130" s="101">
        <v>0</v>
      </c>
      <c r="S130" s="97">
        <v>1</v>
      </c>
      <c r="T130" s="101">
        <v>0</v>
      </c>
      <c r="U130" s="101">
        <v>0</v>
      </c>
      <c r="V130" s="96" t="s">
        <v>407</v>
      </c>
      <c r="W130" s="101">
        <v>0</v>
      </c>
      <c r="X130" s="101">
        <v>0</v>
      </c>
      <c r="Y130" s="101">
        <v>0</v>
      </c>
      <c r="Z130" s="97">
        <v>1</v>
      </c>
      <c r="AA130" s="101">
        <v>0</v>
      </c>
      <c r="AB130" s="101">
        <v>0</v>
      </c>
      <c r="AC130" s="96" t="s">
        <v>267</v>
      </c>
      <c r="AD130" s="101">
        <v>0</v>
      </c>
      <c r="AE130" s="101">
        <v>0</v>
      </c>
      <c r="AF130" s="101">
        <v>0</v>
      </c>
      <c r="AG130" s="97">
        <v>1.000182919352318</v>
      </c>
      <c r="AH130" s="101">
        <v>0</v>
      </c>
      <c r="AI130" s="101">
        <v>0</v>
      </c>
    </row>
    <row r="131" spans="1:35" ht="18" x14ac:dyDescent="0.4">
      <c r="A131" s="96" t="s">
        <v>311</v>
      </c>
      <c r="B131" s="101">
        <v>0</v>
      </c>
      <c r="C131" s="101">
        <v>0</v>
      </c>
      <c r="D131" s="101">
        <v>0</v>
      </c>
      <c r="E131" s="97">
        <v>1</v>
      </c>
      <c r="F131" s="101">
        <v>0</v>
      </c>
      <c r="G131" s="101">
        <v>0</v>
      </c>
      <c r="H131" s="96" t="s">
        <v>311</v>
      </c>
      <c r="I131" s="101">
        <v>0</v>
      </c>
      <c r="J131" s="101">
        <v>0</v>
      </c>
      <c r="K131" s="101">
        <v>0</v>
      </c>
      <c r="L131" s="97">
        <v>1</v>
      </c>
      <c r="M131" s="101">
        <v>0</v>
      </c>
      <c r="N131" s="101">
        <v>0</v>
      </c>
      <c r="O131" s="96" t="s">
        <v>311</v>
      </c>
      <c r="P131" s="101">
        <v>0</v>
      </c>
      <c r="Q131" s="101">
        <v>0</v>
      </c>
      <c r="R131" s="101">
        <v>0</v>
      </c>
      <c r="S131" s="97">
        <v>1</v>
      </c>
      <c r="T131" s="101">
        <v>0</v>
      </c>
      <c r="U131" s="101">
        <v>0</v>
      </c>
      <c r="V131" s="96" t="s">
        <v>311</v>
      </c>
      <c r="W131" s="101">
        <v>0</v>
      </c>
      <c r="X131" s="101">
        <v>0</v>
      </c>
      <c r="Y131" s="101">
        <v>0</v>
      </c>
      <c r="Z131" s="97">
        <v>1</v>
      </c>
      <c r="AA131" s="101">
        <v>0</v>
      </c>
      <c r="AB131" s="101">
        <v>0</v>
      </c>
      <c r="AC131" s="96" t="s">
        <v>226</v>
      </c>
      <c r="AD131" s="101">
        <v>0</v>
      </c>
      <c r="AE131" s="101">
        <v>0</v>
      </c>
      <c r="AF131" s="101">
        <v>0</v>
      </c>
      <c r="AG131" s="97">
        <v>1.000182919352318</v>
      </c>
      <c r="AH131" s="101">
        <v>0</v>
      </c>
      <c r="AI131" s="101">
        <v>0</v>
      </c>
    </row>
    <row r="132" spans="1:35" ht="18" x14ac:dyDescent="0.4">
      <c r="A132" s="96" t="s">
        <v>267</v>
      </c>
      <c r="B132" s="101">
        <v>0</v>
      </c>
      <c r="C132" s="101">
        <v>0</v>
      </c>
      <c r="D132" s="101">
        <v>0</v>
      </c>
      <c r="E132" s="97">
        <v>1</v>
      </c>
      <c r="F132" s="101">
        <v>0</v>
      </c>
      <c r="G132" s="101">
        <v>0</v>
      </c>
      <c r="H132" s="96" t="s">
        <v>267</v>
      </c>
      <c r="I132" s="101">
        <v>0</v>
      </c>
      <c r="J132" s="101">
        <v>0</v>
      </c>
      <c r="K132" s="101">
        <v>0</v>
      </c>
      <c r="L132" s="97">
        <v>1</v>
      </c>
      <c r="M132" s="101">
        <v>0</v>
      </c>
      <c r="N132" s="101">
        <v>0</v>
      </c>
      <c r="O132" s="96" t="s">
        <v>267</v>
      </c>
      <c r="P132" s="101">
        <v>0</v>
      </c>
      <c r="Q132" s="101">
        <v>0</v>
      </c>
      <c r="R132" s="101">
        <v>0</v>
      </c>
      <c r="S132" s="97">
        <v>1</v>
      </c>
      <c r="T132" s="101">
        <v>0</v>
      </c>
      <c r="U132" s="101">
        <v>0</v>
      </c>
      <c r="V132" s="96" t="s">
        <v>267</v>
      </c>
      <c r="W132" s="101">
        <v>0</v>
      </c>
      <c r="X132" s="101">
        <v>0</v>
      </c>
      <c r="Y132" s="101">
        <v>0</v>
      </c>
      <c r="Z132" s="97">
        <v>1</v>
      </c>
      <c r="AA132" s="101">
        <v>0</v>
      </c>
      <c r="AB132" s="101">
        <v>0</v>
      </c>
      <c r="AC132" s="96" t="s">
        <v>301</v>
      </c>
      <c r="AD132" s="99">
        <v>-1.9783765465514916E-3</v>
      </c>
      <c r="AE132" s="99">
        <v>-1.9783765465514916E-3</v>
      </c>
      <c r="AF132" s="101">
        <v>0</v>
      </c>
      <c r="AG132" s="97">
        <v>1.0001723929241839</v>
      </c>
      <c r="AH132" s="101">
        <v>0</v>
      </c>
      <c r="AI132" s="101">
        <v>0</v>
      </c>
    </row>
    <row r="133" spans="1:35" ht="18" x14ac:dyDescent="0.4">
      <c r="A133" s="96" t="s">
        <v>226</v>
      </c>
      <c r="B133" s="101">
        <v>0</v>
      </c>
      <c r="C133" s="101">
        <v>0</v>
      </c>
      <c r="D133" s="101">
        <v>0</v>
      </c>
      <c r="E133" s="97">
        <v>1</v>
      </c>
      <c r="F133" s="101">
        <v>0</v>
      </c>
      <c r="G133" s="101">
        <v>0</v>
      </c>
      <c r="H133" s="96" t="s">
        <v>226</v>
      </c>
      <c r="I133" s="101">
        <v>0</v>
      </c>
      <c r="J133" s="101">
        <v>0</v>
      </c>
      <c r="K133" s="101">
        <v>0</v>
      </c>
      <c r="L133" s="97">
        <v>1</v>
      </c>
      <c r="M133" s="101">
        <v>0</v>
      </c>
      <c r="N133" s="101">
        <v>0</v>
      </c>
      <c r="O133" s="96" t="s">
        <v>226</v>
      </c>
      <c r="P133" s="101">
        <v>0</v>
      </c>
      <c r="Q133" s="101">
        <v>0</v>
      </c>
      <c r="R133" s="101">
        <v>0</v>
      </c>
      <c r="S133" s="97">
        <v>1</v>
      </c>
      <c r="T133" s="101">
        <v>0</v>
      </c>
      <c r="U133" s="101">
        <v>0</v>
      </c>
      <c r="V133" s="96" t="s">
        <v>226</v>
      </c>
      <c r="W133" s="101">
        <v>0</v>
      </c>
      <c r="X133" s="101">
        <v>0</v>
      </c>
      <c r="Y133" s="101">
        <v>0</v>
      </c>
      <c r="Z133" s="97">
        <v>1</v>
      </c>
      <c r="AA133" s="101">
        <v>0</v>
      </c>
      <c r="AB133" s="101">
        <v>0</v>
      </c>
      <c r="AC133" s="96" t="s">
        <v>305</v>
      </c>
      <c r="AD133" s="100">
        <v>-3.2400175410794124E-2</v>
      </c>
      <c r="AE133" s="100">
        <v>-3.2400175410794124E-2</v>
      </c>
      <c r="AF133" s="101">
        <v>0</v>
      </c>
      <c r="AG133" s="97">
        <v>1</v>
      </c>
      <c r="AH133" s="101">
        <v>0</v>
      </c>
      <c r="AI133" s="101">
        <v>0</v>
      </c>
    </row>
    <row r="134" spans="1:35" ht="36" x14ac:dyDescent="0.4">
      <c r="A134" s="96" t="s">
        <v>410</v>
      </c>
      <c r="B134" s="101">
        <v>0</v>
      </c>
      <c r="C134" s="101">
        <v>0</v>
      </c>
      <c r="D134" s="101">
        <v>0</v>
      </c>
      <c r="E134" s="97">
        <v>1</v>
      </c>
      <c r="F134" s="101">
        <v>0</v>
      </c>
      <c r="G134" s="101">
        <v>0</v>
      </c>
      <c r="H134" s="96" t="s">
        <v>410</v>
      </c>
      <c r="I134" s="101">
        <v>0</v>
      </c>
      <c r="J134" s="101">
        <v>0</v>
      </c>
      <c r="K134" s="101">
        <v>0</v>
      </c>
      <c r="L134" s="97">
        <v>1</v>
      </c>
      <c r="M134" s="101">
        <v>0</v>
      </c>
      <c r="N134" s="101">
        <v>0</v>
      </c>
      <c r="O134" s="96" t="s">
        <v>410</v>
      </c>
      <c r="P134" s="101">
        <v>0</v>
      </c>
      <c r="Q134" s="101">
        <v>0</v>
      </c>
      <c r="R134" s="101">
        <v>0</v>
      </c>
      <c r="S134" s="97">
        <v>1</v>
      </c>
      <c r="T134" s="101">
        <v>0</v>
      </c>
      <c r="U134" s="101">
        <v>0</v>
      </c>
      <c r="V134" s="96" t="s">
        <v>410</v>
      </c>
      <c r="W134" s="101">
        <v>0</v>
      </c>
      <c r="X134" s="101">
        <v>0</v>
      </c>
      <c r="Y134" s="101">
        <v>0</v>
      </c>
      <c r="Z134" s="97">
        <v>1</v>
      </c>
      <c r="AA134" s="101">
        <v>0</v>
      </c>
      <c r="AB134" s="101">
        <v>0</v>
      </c>
      <c r="AC134" s="96" t="s">
        <v>410</v>
      </c>
      <c r="AD134" s="101">
        <v>0</v>
      </c>
      <c r="AE134" s="101">
        <v>0</v>
      </c>
      <c r="AF134" s="101">
        <v>0</v>
      </c>
      <c r="AG134" s="97">
        <v>1</v>
      </c>
      <c r="AH134" s="101">
        <v>0</v>
      </c>
      <c r="AI134" s="101">
        <v>0</v>
      </c>
    </row>
    <row r="135" spans="1:35" ht="18" x14ac:dyDescent="0.4">
      <c r="A135" s="101">
        <v>0</v>
      </c>
      <c r="B135" s="101">
        <v>0</v>
      </c>
      <c r="C135" s="101">
        <v>0</v>
      </c>
      <c r="D135" s="101">
        <v>0</v>
      </c>
      <c r="E135" s="97">
        <v>1</v>
      </c>
      <c r="F135" s="101">
        <v>0</v>
      </c>
      <c r="G135" s="101">
        <v>0</v>
      </c>
      <c r="H135" s="101">
        <v>0</v>
      </c>
      <c r="I135" s="101">
        <v>0</v>
      </c>
      <c r="J135" s="101">
        <v>0</v>
      </c>
      <c r="K135" s="101">
        <v>0</v>
      </c>
      <c r="L135" s="97">
        <v>1</v>
      </c>
      <c r="M135" s="101">
        <v>0</v>
      </c>
      <c r="N135" s="101">
        <v>0</v>
      </c>
      <c r="O135" s="101">
        <v>0</v>
      </c>
      <c r="P135" s="101">
        <v>0</v>
      </c>
      <c r="Q135" s="101">
        <v>0</v>
      </c>
      <c r="R135" s="101">
        <v>0</v>
      </c>
      <c r="S135" s="97">
        <v>1</v>
      </c>
      <c r="T135" s="101">
        <v>0</v>
      </c>
      <c r="U135" s="101">
        <v>0</v>
      </c>
      <c r="V135" s="101">
        <v>0</v>
      </c>
      <c r="W135" s="101">
        <v>0</v>
      </c>
      <c r="X135" s="101">
        <v>0</v>
      </c>
      <c r="Y135" s="101">
        <v>0</v>
      </c>
      <c r="Z135" s="97">
        <v>1</v>
      </c>
      <c r="AA135" s="101">
        <v>0</v>
      </c>
      <c r="AB135" s="101">
        <v>0</v>
      </c>
      <c r="AC135" s="101">
        <v>0</v>
      </c>
      <c r="AD135" s="101">
        <v>0</v>
      </c>
      <c r="AE135" s="101">
        <v>0</v>
      </c>
      <c r="AF135" s="101">
        <v>0</v>
      </c>
      <c r="AG135" s="97">
        <v>1</v>
      </c>
      <c r="AH135" s="101">
        <v>0</v>
      </c>
      <c r="AI135" s="101">
        <v>0</v>
      </c>
    </row>
    <row r="136" spans="1:35" ht="18" x14ac:dyDescent="0.4">
      <c r="A136" s="101">
        <v>0</v>
      </c>
      <c r="B136" s="101">
        <v>0</v>
      </c>
      <c r="C136" s="101">
        <v>0</v>
      </c>
      <c r="D136" s="101">
        <v>0</v>
      </c>
      <c r="E136" s="97">
        <v>1</v>
      </c>
      <c r="F136" s="101">
        <v>0</v>
      </c>
      <c r="G136" s="101">
        <v>0</v>
      </c>
      <c r="H136" s="101">
        <v>0</v>
      </c>
      <c r="I136" s="101">
        <v>0</v>
      </c>
      <c r="J136" s="101">
        <v>0</v>
      </c>
      <c r="K136" s="101">
        <v>0</v>
      </c>
      <c r="L136" s="97">
        <v>1</v>
      </c>
      <c r="M136" s="101">
        <v>0</v>
      </c>
      <c r="N136" s="101">
        <v>0</v>
      </c>
      <c r="O136" s="101">
        <v>0</v>
      </c>
      <c r="P136" s="101">
        <v>0</v>
      </c>
      <c r="Q136" s="101">
        <v>0</v>
      </c>
      <c r="R136" s="101">
        <v>0</v>
      </c>
      <c r="S136" s="97">
        <v>1</v>
      </c>
      <c r="T136" s="101">
        <v>0</v>
      </c>
      <c r="U136" s="101">
        <v>0</v>
      </c>
      <c r="V136" s="101">
        <v>0</v>
      </c>
      <c r="W136" s="101">
        <v>0</v>
      </c>
      <c r="X136" s="101">
        <v>0</v>
      </c>
      <c r="Y136" s="101">
        <v>0</v>
      </c>
      <c r="Z136" s="97">
        <v>1</v>
      </c>
      <c r="AA136" s="101">
        <v>0</v>
      </c>
      <c r="AB136" s="101">
        <v>0</v>
      </c>
      <c r="AC136" s="101">
        <v>0</v>
      </c>
      <c r="AD136" s="101">
        <v>0</v>
      </c>
      <c r="AE136" s="101">
        <v>0</v>
      </c>
      <c r="AF136" s="101">
        <v>0</v>
      </c>
      <c r="AG136" s="97">
        <v>1</v>
      </c>
      <c r="AH136" s="101">
        <v>0</v>
      </c>
      <c r="AI136" s="101">
        <v>0</v>
      </c>
    </row>
    <row r="137" spans="1:35" ht="18" x14ac:dyDescent="0.4">
      <c r="A137" s="101">
        <v>0</v>
      </c>
      <c r="B137" s="101">
        <v>0</v>
      </c>
      <c r="C137" s="101">
        <v>0</v>
      </c>
      <c r="D137" s="101">
        <v>0</v>
      </c>
      <c r="E137" s="97">
        <v>1</v>
      </c>
      <c r="F137" s="101">
        <v>0</v>
      </c>
      <c r="G137" s="101">
        <v>0</v>
      </c>
      <c r="H137" s="101">
        <v>0</v>
      </c>
      <c r="I137" s="101">
        <v>0</v>
      </c>
      <c r="J137" s="101">
        <v>0</v>
      </c>
      <c r="K137" s="101">
        <v>0</v>
      </c>
      <c r="L137" s="97">
        <v>1</v>
      </c>
      <c r="M137" s="101">
        <v>0</v>
      </c>
      <c r="N137" s="101">
        <v>0</v>
      </c>
      <c r="O137" s="101">
        <v>0</v>
      </c>
      <c r="P137" s="101">
        <v>0</v>
      </c>
      <c r="Q137" s="101">
        <v>0</v>
      </c>
      <c r="R137" s="101">
        <v>0</v>
      </c>
      <c r="S137" s="97">
        <v>1</v>
      </c>
      <c r="T137" s="101">
        <v>0</v>
      </c>
      <c r="U137" s="101">
        <v>0</v>
      </c>
      <c r="V137" s="101">
        <v>0</v>
      </c>
      <c r="W137" s="101">
        <v>0</v>
      </c>
      <c r="X137" s="101">
        <v>0</v>
      </c>
      <c r="Y137" s="101">
        <v>0</v>
      </c>
      <c r="Z137" s="97">
        <v>1</v>
      </c>
      <c r="AA137" s="101">
        <v>0</v>
      </c>
      <c r="AB137" s="101">
        <v>0</v>
      </c>
      <c r="AC137" s="101">
        <v>0</v>
      </c>
      <c r="AD137" s="101">
        <v>0</v>
      </c>
      <c r="AE137" s="101">
        <v>0</v>
      </c>
      <c r="AF137" s="101">
        <v>0</v>
      </c>
      <c r="AG137" s="97">
        <v>1</v>
      </c>
      <c r="AH137" s="101">
        <v>0</v>
      </c>
      <c r="AI137" s="101">
        <v>0</v>
      </c>
    </row>
    <row r="138" spans="1:35" ht="18" x14ac:dyDescent="0.4">
      <c r="A138" s="101">
        <v>0</v>
      </c>
      <c r="B138" s="101">
        <v>0</v>
      </c>
      <c r="C138" s="101">
        <v>0</v>
      </c>
      <c r="D138" s="101">
        <v>0</v>
      </c>
      <c r="E138" s="97">
        <v>1</v>
      </c>
      <c r="F138" s="101">
        <v>0</v>
      </c>
      <c r="G138" s="101">
        <v>0</v>
      </c>
      <c r="H138" s="101">
        <v>0</v>
      </c>
      <c r="I138" s="101">
        <v>0</v>
      </c>
      <c r="J138" s="101">
        <v>0</v>
      </c>
      <c r="K138" s="101">
        <v>0</v>
      </c>
      <c r="L138" s="97">
        <v>1</v>
      </c>
      <c r="M138" s="101">
        <v>0</v>
      </c>
      <c r="N138" s="101">
        <v>0</v>
      </c>
      <c r="O138" s="101">
        <v>0</v>
      </c>
      <c r="P138" s="101">
        <v>0</v>
      </c>
      <c r="Q138" s="101">
        <v>0</v>
      </c>
      <c r="R138" s="101">
        <v>0</v>
      </c>
      <c r="S138" s="97">
        <v>1</v>
      </c>
      <c r="T138" s="101">
        <v>0</v>
      </c>
      <c r="U138" s="101">
        <v>0</v>
      </c>
      <c r="V138" s="101">
        <v>0</v>
      </c>
      <c r="W138" s="101">
        <v>0</v>
      </c>
      <c r="X138" s="101">
        <v>0</v>
      </c>
      <c r="Y138" s="101">
        <v>0</v>
      </c>
      <c r="Z138" s="97">
        <v>1</v>
      </c>
      <c r="AA138" s="101">
        <v>0</v>
      </c>
      <c r="AB138" s="101">
        <v>0</v>
      </c>
      <c r="AC138" s="101">
        <v>0</v>
      </c>
      <c r="AD138" s="101">
        <v>0</v>
      </c>
      <c r="AE138" s="101">
        <v>0</v>
      </c>
      <c r="AF138" s="101">
        <v>0</v>
      </c>
      <c r="AG138" s="97">
        <v>1</v>
      </c>
      <c r="AH138" s="101">
        <v>0</v>
      </c>
      <c r="AI138" s="101">
        <v>0</v>
      </c>
    </row>
    <row r="139" spans="1:35" ht="18" x14ac:dyDescent="0.4">
      <c r="A139" s="101">
        <v>0</v>
      </c>
      <c r="B139" s="101">
        <v>0</v>
      </c>
      <c r="C139" s="101">
        <v>0</v>
      </c>
      <c r="D139" s="101">
        <v>0</v>
      </c>
      <c r="E139" s="97">
        <v>1</v>
      </c>
      <c r="F139" s="101">
        <v>0</v>
      </c>
      <c r="G139" s="101">
        <v>0</v>
      </c>
      <c r="H139" s="101">
        <v>0</v>
      </c>
      <c r="I139" s="101">
        <v>0</v>
      </c>
      <c r="J139" s="101">
        <v>0</v>
      </c>
      <c r="K139" s="101">
        <v>0</v>
      </c>
      <c r="L139" s="97">
        <v>1</v>
      </c>
      <c r="M139" s="101">
        <v>0</v>
      </c>
      <c r="N139" s="101">
        <v>0</v>
      </c>
      <c r="O139" s="101">
        <v>0</v>
      </c>
      <c r="P139" s="101">
        <v>0</v>
      </c>
      <c r="Q139" s="101">
        <v>0</v>
      </c>
      <c r="R139" s="101">
        <v>0</v>
      </c>
      <c r="S139" s="97">
        <v>1</v>
      </c>
      <c r="T139" s="101">
        <v>0</v>
      </c>
      <c r="U139" s="101">
        <v>0</v>
      </c>
      <c r="V139" s="101">
        <v>0</v>
      </c>
      <c r="W139" s="101">
        <v>0</v>
      </c>
      <c r="X139" s="101">
        <v>0</v>
      </c>
      <c r="Y139" s="101">
        <v>0</v>
      </c>
      <c r="Z139" s="97">
        <v>1</v>
      </c>
      <c r="AA139" s="101">
        <v>0</v>
      </c>
      <c r="AB139" s="101">
        <v>0</v>
      </c>
      <c r="AC139" s="101">
        <v>0</v>
      </c>
      <c r="AD139" s="101">
        <v>0</v>
      </c>
      <c r="AE139" s="101">
        <v>0</v>
      </c>
      <c r="AF139" s="101">
        <v>0</v>
      </c>
      <c r="AG139" s="97">
        <v>1</v>
      </c>
      <c r="AH139" s="101">
        <v>0</v>
      </c>
      <c r="AI139" s="101">
        <v>0</v>
      </c>
    </row>
    <row r="140" spans="1:35" ht="18" x14ac:dyDescent="0.4">
      <c r="A140" s="101">
        <v>0</v>
      </c>
      <c r="B140" s="101">
        <v>0</v>
      </c>
      <c r="C140" s="101">
        <v>0</v>
      </c>
      <c r="D140" s="101">
        <v>0</v>
      </c>
      <c r="E140" s="97">
        <v>1</v>
      </c>
      <c r="F140" s="101">
        <v>0</v>
      </c>
      <c r="G140" s="101">
        <v>0</v>
      </c>
      <c r="H140" s="101">
        <v>0</v>
      </c>
      <c r="I140" s="101">
        <v>0</v>
      </c>
      <c r="J140" s="101">
        <v>0</v>
      </c>
      <c r="K140" s="101">
        <v>0</v>
      </c>
      <c r="L140" s="97">
        <v>1</v>
      </c>
      <c r="M140" s="101">
        <v>0</v>
      </c>
      <c r="N140" s="101">
        <v>0</v>
      </c>
      <c r="O140" s="101">
        <v>0</v>
      </c>
      <c r="P140" s="101">
        <v>0</v>
      </c>
      <c r="Q140" s="101">
        <v>0</v>
      </c>
      <c r="R140" s="101">
        <v>0</v>
      </c>
      <c r="S140" s="97">
        <v>1</v>
      </c>
      <c r="T140" s="101">
        <v>0</v>
      </c>
      <c r="U140" s="101">
        <v>0</v>
      </c>
      <c r="V140" s="101">
        <v>0</v>
      </c>
      <c r="W140" s="101">
        <v>0</v>
      </c>
      <c r="X140" s="101">
        <v>0</v>
      </c>
      <c r="Y140" s="101">
        <v>0</v>
      </c>
      <c r="Z140" s="97">
        <v>1</v>
      </c>
      <c r="AA140" s="101">
        <v>0</v>
      </c>
      <c r="AB140" s="101">
        <v>0</v>
      </c>
      <c r="AC140" s="101">
        <v>0</v>
      </c>
      <c r="AD140" s="101">
        <v>0</v>
      </c>
      <c r="AE140" s="101">
        <v>0</v>
      </c>
      <c r="AF140" s="101">
        <v>0</v>
      </c>
      <c r="AG140" s="97">
        <v>1</v>
      </c>
      <c r="AH140" s="101">
        <v>0</v>
      </c>
      <c r="AI140" s="101">
        <v>0</v>
      </c>
    </row>
    <row r="141" spans="1:35" ht="18" x14ac:dyDescent="0.4">
      <c r="A141" s="96" t="s">
        <v>411</v>
      </c>
      <c r="B141" s="101">
        <v>0</v>
      </c>
      <c r="C141" s="101">
        <v>0</v>
      </c>
      <c r="D141" s="101">
        <v>0</v>
      </c>
      <c r="E141" s="97">
        <v>1</v>
      </c>
      <c r="F141" s="101">
        <v>0</v>
      </c>
      <c r="G141" s="101">
        <v>0</v>
      </c>
      <c r="H141" s="96" t="s">
        <v>411</v>
      </c>
      <c r="I141" s="101">
        <v>0</v>
      </c>
      <c r="J141" s="101">
        <v>0</v>
      </c>
      <c r="K141" s="101">
        <v>0</v>
      </c>
      <c r="L141" s="97">
        <v>1</v>
      </c>
      <c r="M141" s="101">
        <v>0</v>
      </c>
      <c r="N141" s="101">
        <v>0</v>
      </c>
      <c r="O141" s="96" t="s">
        <v>411</v>
      </c>
      <c r="P141" s="101">
        <v>0</v>
      </c>
      <c r="Q141" s="101">
        <v>0</v>
      </c>
      <c r="R141" s="101">
        <v>0</v>
      </c>
      <c r="S141" s="97">
        <v>1</v>
      </c>
      <c r="T141" s="101">
        <v>0</v>
      </c>
      <c r="U141" s="101">
        <v>0</v>
      </c>
      <c r="V141" s="96" t="s">
        <v>411</v>
      </c>
      <c r="W141" s="101">
        <v>0</v>
      </c>
      <c r="X141" s="101">
        <v>0</v>
      </c>
      <c r="Y141" s="101">
        <v>0</v>
      </c>
      <c r="Z141" s="97">
        <v>1</v>
      </c>
      <c r="AA141" s="101">
        <v>0</v>
      </c>
      <c r="AB141" s="101">
        <v>0</v>
      </c>
      <c r="AC141" s="96" t="s">
        <v>411</v>
      </c>
      <c r="AD141" s="101">
        <v>0</v>
      </c>
      <c r="AE141" s="101">
        <v>0</v>
      </c>
      <c r="AF141" s="101">
        <v>0</v>
      </c>
      <c r="AG141" s="97">
        <v>1</v>
      </c>
      <c r="AH141" s="101">
        <v>0</v>
      </c>
      <c r="AI141" s="101">
        <v>0</v>
      </c>
    </row>
    <row r="142" spans="1:35" ht="18" x14ac:dyDescent="0.4">
      <c r="A142" s="96" t="s">
        <v>412</v>
      </c>
      <c r="B142" s="101">
        <v>0</v>
      </c>
      <c r="C142" s="101">
        <v>0</v>
      </c>
      <c r="D142" s="101">
        <v>0</v>
      </c>
      <c r="E142" s="97">
        <v>1</v>
      </c>
      <c r="F142" s="101">
        <v>0</v>
      </c>
      <c r="G142" s="101">
        <v>0</v>
      </c>
      <c r="H142" s="96" t="s">
        <v>412</v>
      </c>
      <c r="I142" s="101">
        <v>0</v>
      </c>
      <c r="J142" s="101">
        <v>0</v>
      </c>
      <c r="K142" s="101">
        <v>0</v>
      </c>
      <c r="L142" s="97">
        <v>1</v>
      </c>
      <c r="M142" s="101">
        <v>0</v>
      </c>
      <c r="N142" s="101">
        <v>0</v>
      </c>
      <c r="O142" s="96" t="s">
        <v>412</v>
      </c>
      <c r="P142" s="101">
        <v>0</v>
      </c>
      <c r="Q142" s="101">
        <v>0</v>
      </c>
      <c r="R142" s="101">
        <v>0</v>
      </c>
      <c r="S142" s="97">
        <v>1</v>
      </c>
      <c r="T142" s="101">
        <v>0</v>
      </c>
      <c r="U142" s="101">
        <v>0</v>
      </c>
      <c r="V142" s="96" t="s">
        <v>412</v>
      </c>
      <c r="W142" s="101">
        <v>0</v>
      </c>
      <c r="X142" s="101">
        <v>0</v>
      </c>
      <c r="Y142" s="101">
        <v>0</v>
      </c>
      <c r="Z142" s="97">
        <v>1</v>
      </c>
      <c r="AA142" s="101">
        <v>0</v>
      </c>
      <c r="AB142" s="101">
        <v>0</v>
      </c>
      <c r="AC142" s="96" t="s">
        <v>412</v>
      </c>
      <c r="AD142" s="101">
        <v>0</v>
      </c>
      <c r="AE142" s="101">
        <v>0</v>
      </c>
      <c r="AF142" s="101">
        <v>0</v>
      </c>
      <c r="AG142" s="97">
        <v>1</v>
      </c>
      <c r="AH142" s="101">
        <v>0</v>
      </c>
      <c r="AI142" s="101">
        <v>0</v>
      </c>
    </row>
    <row r="143" spans="1:35" ht="18" x14ac:dyDescent="0.4">
      <c r="A143" s="101">
        <v>0</v>
      </c>
      <c r="B143" s="101">
        <v>0</v>
      </c>
      <c r="C143" s="101">
        <v>0</v>
      </c>
      <c r="D143" s="101">
        <v>0</v>
      </c>
      <c r="E143" s="97">
        <v>1</v>
      </c>
      <c r="F143" s="101">
        <v>0</v>
      </c>
      <c r="G143" s="101">
        <v>0</v>
      </c>
      <c r="H143" s="101">
        <v>0</v>
      </c>
      <c r="I143" s="101">
        <v>0</v>
      </c>
      <c r="J143" s="101">
        <v>0</v>
      </c>
      <c r="K143" s="101">
        <v>0</v>
      </c>
      <c r="L143" s="97">
        <v>1</v>
      </c>
      <c r="M143" s="101">
        <v>0</v>
      </c>
      <c r="N143" s="101">
        <v>0</v>
      </c>
      <c r="O143" s="101">
        <v>0</v>
      </c>
      <c r="P143" s="101">
        <v>0</v>
      </c>
      <c r="Q143" s="101">
        <v>0</v>
      </c>
      <c r="R143" s="101">
        <v>0</v>
      </c>
      <c r="S143" s="97">
        <v>1</v>
      </c>
      <c r="T143" s="101">
        <v>0</v>
      </c>
      <c r="U143" s="101">
        <v>0</v>
      </c>
      <c r="V143" s="101">
        <v>0</v>
      </c>
      <c r="W143" s="101">
        <v>0</v>
      </c>
      <c r="X143" s="101">
        <v>0</v>
      </c>
      <c r="Y143" s="101">
        <v>0</v>
      </c>
      <c r="Z143" s="97">
        <v>1</v>
      </c>
      <c r="AA143" s="101">
        <v>0</v>
      </c>
      <c r="AB143" s="101">
        <v>0</v>
      </c>
      <c r="AC143" s="101">
        <v>0</v>
      </c>
      <c r="AD143" s="101">
        <v>0</v>
      </c>
      <c r="AE143" s="101">
        <v>0</v>
      </c>
      <c r="AF143" s="101">
        <v>0</v>
      </c>
      <c r="AG143" s="97">
        <v>1</v>
      </c>
      <c r="AH143" s="101">
        <v>0</v>
      </c>
      <c r="AI143" s="101">
        <v>0</v>
      </c>
    </row>
    <row r="144" spans="1:35" ht="18" x14ac:dyDescent="0.4">
      <c r="A144" s="101">
        <v>0</v>
      </c>
      <c r="B144" s="101">
        <v>0</v>
      </c>
      <c r="C144" s="101">
        <v>0</v>
      </c>
      <c r="D144" s="101">
        <v>0</v>
      </c>
      <c r="E144" s="97">
        <v>1</v>
      </c>
      <c r="F144" s="101">
        <v>0</v>
      </c>
      <c r="G144" s="101">
        <v>0</v>
      </c>
      <c r="H144" s="101">
        <v>0</v>
      </c>
      <c r="I144" s="101">
        <v>0</v>
      </c>
      <c r="J144" s="101">
        <v>0</v>
      </c>
      <c r="K144" s="101">
        <v>0</v>
      </c>
      <c r="L144" s="97">
        <v>1</v>
      </c>
      <c r="M144" s="101">
        <v>0</v>
      </c>
      <c r="N144" s="101">
        <v>0</v>
      </c>
      <c r="O144" s="101">
        <v>0</v>
      </c>
      <c r="P144" s="101">
        <v>0</v>
      </c>
      <c r="Q144" s="101">
        <v>0</v>
      </c>
      <c r="R144" s="101">
        <v>0</v>
      </c>
      <c r="S144" s="97">
        <v>1</v>
      </c>
      <c r="T144" s="101">
        <v>0</v>
      </c>
      <c r="U144" s="101">
        <v>0</v>
      </c>
      <c r="V144" s="101">
        <v>0</v>
      </c>
      <c r="W144" s="101">
        <v>0</v>
      </c>
      <c r="X144" s="101">
        <v>0</v>
      </c>
      <c r="Y144" s="101">
        <v>0</v>
      </c>
      <c r="Z144" s="97">
        <v>1</v>
      </c>
      <c r="AA144" s="101">
        <v>0</v>
      </c>
      <c r="AB144" s="101">
        <v>0</v>
      </c>
      <c r="AC144" s="101">
        <v>0</v>
      </c>
      <c r="AD144" s="101">
        <v>0</v>
      </c>
      <c r="AE144" s="101">
        <v>0</v>
      </c>
      <c r="AF144" s="101">
        <v>0</v>
      </c>
      <c r="AG144" s="97">
        <v>1</v>
      </c>
      <c r="AH144" s="101">
        <v>0</v>
      </c>
      <c r="AI144" s="101">
        <v>0</v>
      </c>
    </row>
    <row r="145" spans="1:35" ht="18" x14ac:dyDescent="0.4">
      <c r="A145" s="96" t="s">
        <v>413</v>
      </c>
      <c r="B145" s="101">
        <v>0</v>
      </c>
      <c r="C145" s="101">
        <v>0</v>
      </c>
      <c r="D145" s="101">
        <v>0</v>
      </c>
      <c r="E145" s="97">
        <v>1</v>
      </c>
      <c r="F145" s="101">
        <v>0</v>
      </c>
      <c r="G145" s="101">
        <v>0</v>
      </c>
      <c r="H145" s="96" t="s">
        <v>413</v>
      </c>
      <c r="I145" s="101">
        <v>0</v>
      </c>
      <c r="J145" s="101">
        <v>0</v>
      </c>
      <c r="K145" s="101">
        <v>0</v>
      </c>
      <c r="L145" s="97">
        <v>1</v>
      </c>
      <c r="M145" s="101">
        <v>0</v>
      </c>
      <c r="N145" s="101">
        <v>0</v>
      </c>
      <c r="O145" s="96" t="s">
        <v>413</v>
      </c>
      <c r="P145" s="101">
        <v>0</v>
      </c>
      <c r="Q145" s="101">
        <v>0</v>
      </c>
      <c r="R145" s="101">
        <v>0</v>
      </c>
      <c r="S145" s="97">
        <v>1</v>
      </c>
      <c r="T145" s="101">
        <v>0</v>
      </c>
      <c r="U145" s="101">
        <v>0</v>
      </c>
      <c r="V145" s="96" t="s">
        <v>413</v>
      </c>
      <c r="W145" s="101">
        <v>0</v>
      </c>
      <c r="X145" s="101">
        <v>0</v>
      </c>
      <c r="Y145" s="101">
        <v>0</v>
      </c>
      <c r="Z145" s="97">
        <v>1</v>
      </c>
      <c r="AA145" s="101">
        <v>0</v>
      </c>
      <c r="AB145" s="101">
        <v>0</v>
      </c>
      <c r="AC145" s="96" t="s">
        <v>413</v>
      </c>
      <c r="AD145" s="101">
        <v>0</v>
      </c>
      <c r="AE145" s="101">
        <v>0</v>
      </c>
      <c r="AF145" s="101">
        <v>0</v>
      </c>
      <c r="AG145" s="97">
        <v>1</v>
      </c>
      <c r="AH145" s="101">
        <v>0</v>
      </c>
      <c r="AI145" s="101">
        <v>0</v>
      </c>
    </row>
    <row r="146" spans="1:35" ht="36" x14ac:dyDescent="0.4">
      <c r="A146" s="96" t="s">
        <v>414</v>
      </c>
      <c r="B146" s="101">
        <v>0</v>
      </c>
      <c r="C146" s="101">
        <v>0</v>
      </c>
      <c r="D146" s="101">
        <v>0</v>
      </c>
      <c r="E146" s="97">
        <v>1</v>
      </c>
      <c r="F146" s="101">
        <v>0</v>
      </c>
      <c r="G146" s="101">
        <v>0</v>
      </c>
      <c r="H146" s="96" t="s">
        <v>414</v>
      </c>
      <c r="I146" s="101">
        <v>0</v>
      </c>
      <c r="J146" s="101">
        <v>0</v>
      </c>
      <c r="K146" s="101">
        <v>0</v>
      </c>
      <c r="L146" s="97">
        <v>1</v>
      </c>
      <c r="M146" s="101">
        <v>0</v>
      </c>
      <c r="N146" s="101">
        <v>0</v>
      </c>
      <c r="O146" s="96" t="s">
        <v>414</v>
      </c>
      <c r="P146" s="101">
        <v>0</v>
      </c>
      <c r="Q146" s="101">
        <v>0</v>
      </c>
      <c r="R146" s="101">
        <v>0</v>
      </c>
      <c r="S146" s="97">
        <v>1</v>
      </c>
      <c r="T146" s="101">
        <v>0</v>
      </c>
      <c r="U146" s="101">
        <v>0</v>
      </c>
      <c r="V146" s="96" t="s">
        <v>414</v>
      </c>
      <c r="W146" s="101">
        <v>0</v>
      </c>
      <c r="X146" s="101">
        <v>0</v>
      </c>
      <c r="Y146" s="101">
        <v>0</v>
      </c>
      <c r="Z146" s="97">
        <v>1</v>
      </c>
      <c r="AA146" s="101">
        <v>0</v>
      </c>
      <c r="AB146" s="101">
        <v>0</v>
      </c>
      <c r="AC146" s="96" t="s">
        <v>414</v>
      </c>
      <c r="AD146" s="101">
        <v>0</v>
      </c>
      <c r="AE146" s="101">
        <v>0</v>
      </c>
      <c r="AF146" s="101">
        <v>0</v>
      </c>
      <c r="AG146" s="97">
        <v>1</v>
      </c>
      <c r="AH146" s="101">
        <v>0</v>
      </c>
      <c r="AI146" s="101">
        <v>0</v>
      </c>
    </row>
    <row r="147" spans="1:35" ht="18" x14ac:dyDescent="0.4">
      <c r="A147" s="101">
        <v>0</v>
      </c>
      <c r="B147" s="101">
        <v>0</v>
      </c>
      <c r="C147" s="101">
        <v>0</v>
      </c>
      <c r="D147" s="101">
        <v>0</v>
      </c>
      <c r="E147" s="97">
        <v>1</v>
      </c>
      <c r="F147" s="101">
        <v>0</v>
      </c>
      <c r="G147" s="101">
        <v>0</v>
      </c>
      <c r="H147" s="101">
        <v>0</v>
      </c>
      <c r="I147" s="101">
        <v>0</v>
      </c>
      <c r="J147" s="101">
        <v>0</v>
      </c>
      <c r="K147" s="101">
        <v>0</v>
      </c>
      <c r="L147" s="97">
        <v>1</v>
      </c>
      <c r="M147" s="101">
        <v>0</v>
      </c>
      <c r="N147" s="101">
        <v>0</v>
      </c>
      <c r="O147" s="101">
        <v>0</v>
      </c>
      <c r="P147" s="101">
        <v>0</v>
      </c>
      <c r="Q147" s="101">
        <v>0</v>
      </c>
      <c r="R147" s="101">
        <v>0</v>
      </c>
      <c r="S147" s="97">
        <v>1</v>
      </c>
      <c r="T147" s="101">
        <v>0</v>
      </c>
      <c r="U147" s="101">
        <v>0</v>
      </c>
      <c r="V147" s="101">
        <v>0</v>
      </c>
      <c r="W147" s="101">
        <v>0</v>
      </c>
      <c r="X147" s="101">
        <v>0</v>
      </c>
      <c r="Y147" s="101">
        <v>0</v>
      </c>
      <c r="Z147" s="97">
        <v>1</v>
      </c>
      <c r="AA147" s="101">
        <v>0</v>
      </c>
      <c r="AB147" s="101">
        <v>0</v>
      </c>
      <c r="AC147" s="101">
        <v>0</v>
      </c>
      <c r="AD147" s="101">
        <v>0</v>
      </c>
      <c r="AE147" s="101">
        <v>0</v>
      </c>
      <c r="AF147" s="101">
        <v>0</v>
      </c>
      <c r="AG147" s="97">
        <v>1</v>
      </c>
      <c r="AH147" s="101">
        <v>0</v>
      </c>
      <c r="AI147" s="101">
        <v>0</v>
      </c>
    </row>
    <row r="148" spans="1:35" ht="18" x14ac:dyDescent="0.4">
      <c r="A148" s="101">
        <v>0</v>
      </c>
      <c r="B148" s="101">
        <v>0</v>
      </c>
      <c r="C148" s="101">
        <v>0</v>
      </c>
      <c r="D148" s="101">
        <v>0</v>
      </c>
      <c r="E148" s="97">
        <v>1</v>
      </c>
      <c r="F148" s="101">
        <v>0</v>
      </c>
      <c r="G148" s="101">
        <v>0</v>
      </c>
      <c r="H148" s="101">
        <v>0</v>
      </c>
      <c r="I148" s="101">
        <v>0</v>
      </c>
      <c r="J148" s="101">
        <v>0</v>
      </c>
      <c r="K148" s="101">
        <v>0</v>
      </c>
      <c r="L148" s="97">
        <v>1</v>
      </c>
      <c r="M148" s="101">
        <v>0</v>
      </c>
      <c r="N148" s="101">
        <v>0</v>
      </c>
      <c r="O148" s="101">
        <v>0</v>
      </c>
      <c r="P148" s="101">
        <v>0</v>
      </c>
      <c r="Q148" s="101">
        <v>0</v>
      </c>
      <c r="R148" s="101">
        <v>0</v>
      </c>
      <c r="S148" s="97">
        <v>1</v>
      </c>
      <c r="T148" s="101">
        <v>0</v>
      </c>
      <c r="U148" s="101">
        <v>0</v>
      </c>
      <c r="V148" s="101">
        <v>0</v>
      </c>
      <c r="W148" s="101">
        <v>0</v>
      </c>
      <c r="X148" s="101">
        <v>0</v>
      </c>
      <c r="Y148" s="101">
        <v>0</v>
      </c>
      <c r="Z148" s="97">
        <v>1</v>
      </c>
      <c r="AA148" s="101">
        <v>0</v>
      </c>
      <c r="AB148" s="101">
        <v>0</v>
      </c>
      <c r="AC148" s="101">
        <v>0</v>
      </c>
      <c r="AD148" s="101">
        <v>0</v>
      </c>
      <c r="AE148" s="101">
        <v>0</v>
      </c>
      <c r="AF148" s="101">
        <v>0</v>
      </c>
      <c r="AG148" s="97">
        <v>1</v>
      </c>
      <c r="AH148" s="101">
        <v>0</v>
      </c>
      <c r="AI148" s="101">
        <v>0</v>
      </c>
    </row>
    <row r="149" spans="1:35" ht="18" x14ac:dyDescent="0.4">
      <c r="A149" s="96" t="s">
        <v>415</v>
      </c>
      <c r="B149" s="101">
        <v>0</v>
      </c>
      <c r="C149" s="101">
        <v>0</v>
      </c>
      <c r="D149" s="101">
        <v>0</v>
      </c>
      <c r="E149" s="97">
        <v>1</v>
      </c>
      <c r="F149" s="101">
        <v>0</v>
      </c>
      <c r="G149" s="101">
        <v>0</v>
      </c>
      <c r="H149" s="96" t="s">
        <v>415</v>
      </c>
      <c r="I149" s="101">
        <v>0</v>
      </c>
      <c r="J149" s="101">
        <v>0</v>
      </c>
      <c r="K149" s="101">
        <v>0</v>
      </c>
      <c r="L149" s="97">
        <v>1</v>
      </c>
      <c r="M149" s="101">
        <v>0</v>
      </c>
      <c r="N149" s="101">
        <v>0</v>
      </c>
      <c r="O149" s="96" t="s">
        <v>415</v>
      </c>
      <c r="P149" s="101">
        <v>0</v>
      </c>
      <c r="Q149" s="101">
        <v>0</v>
      </c>
      <c r="R149" s="101">
        <v>0</v>
      </c>
      <c r="S149" s="97">
        <v>1</v>
      </c>
      <c r="T149" s="101">
        <v>0</v>
      </c>
      <c r="U149" s="101">
        <v>0</v>
      </c>
      <c r="V149" s="96" t="s">
        <v>415</v>
      </c>
      <c r="W149" s="101">
        <v>0</v>
      </c>
      <c r="X149" s="101">
        <v>0</v>
      </c>
      <c r="Y149" s="101">
        <v>0</v>
      </c>
      <c r="Z149" s="97">
        <v>1</v>
      </c>
      <c r="AA149" s="101">
        <v>0</v>
      </c>
      <c r="AB149" s="101">
        <v>0</v>
      </c>
      <c r="AC149" s="96" t="s">
        <v>415</v>
      </c>
      <c r="AD149" s="101">
        <v>0</v>
      </c>
      <c r="AE149" s="101">
        <v>0</v>
      </c>
      <c r="AF149" s="101">
        <v>0</v>
      </c>
      <c r="AG149" s="97">
        <v>1</v>
      </c>
      <c r="AH149" s="101">
        <v>0</v>
      </c>
      <c r="AI149" s="101">
        <v>0</v>
      </c>
    </row>
    <row r="150" spans="1:35" ht="36" x14ac:dyDescent="0.4">
      <c r="A150" s="96" t="s">
        <v>416</v>
      </c>
      <c r="B150" s="101">
        <v>0</v>
      </c>
      <c r="C150" s="101">
        <v>0</v>
      </c>
      <c r="D150" s="101">
        <v>0</v>
      </c>
      <c r="E150" s="97">
        <v>1</v>
      </c>
      <c r="F150" s="101">
        <v>0</v>
      </c>
      <c r="G150" s="101">
        <v>0</v>
      </c>
      <c r="H150" s="96" t="s">
        <v>416</v>
      </c>
      <c r="I150" s="101">
        <v>0</v>
      </c>
      <c r="J150" s="101">
        <v>0</v>
      </c>
      <c r="K150" s="101">
        <v>0</v>
      </c>
      <c r="L150" s="97">
        <v>1</v>
      </c>
      <c r="M150" s="101">
        <v>0</v>
      </c>
      <c r="N150" s="101">
        <v>0</v>
      </c>
      <c r="O150" s="96" t="s">
        <v>416</v>
      </c>
      <c r="P150" s="101">
        <v>0</v>
      </c>
      <c r="Q150" s="101">
        <v>0</v>
      </c>
      <c r="R150" s="101">
        <v>0</v>
      </c>
      <c r="S150" s="97">
        <v>1</v>
      </c>
      <c r="T150" s="101">
        <v>0</v>
      </c>
      <c r="U150" s="101">
        <v>0</v>
      </c>
      <c r="V150" s="96" t="s">
        <v>416</v>
      </c>
      <c r="W150" s="101">
        <v>0</v>
      </c>
      <c r="X150" s="101">
        <v>0</v>
      </c>
      <c r="Y150" s="101">
        <v>0</v>
      </c>
      <c r="Z150" s="97">
        <v>1</v>
      </c>
      <c r="AA150" s="101">
        <v>0</v>
      </c>
      <c r="AB150" s="101">
        <v>0</v>
      </c>
      <c r="AC150" s="96" t="s">
        <v>416</v>
      </c>
      <c r="AD150" s="101">
        <v>0</v>
      </c>
      <c r="AE150" s="101">
        <v>0</v>
      </c>
      <c r="AF150" s="101">
        <v>0</v>
      </c>
      <c r="AG150" s="97">
        <v>1</v>
      </c>
      <c r="AH150" s="101">
        <v>0</v>
      </c>
      <c r="AI150" s="101">
        <v>0</v>
      </c>
    </row>
  </sheetData>
  <mergeCells count="2">
    <mergeCell ref="B2:F2"/>
    <mergeCell ref="B3:F3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7960E-0B4B-4BA6-885E-34248BB1C4CE}">
  <dimension ref="A1:W46"/>
  <sheetViews>
    <sheetView tabSelected="1" topLeftCell="A3" zoomScale="40" zoomScaleNormal="100" workbookViewId="0">
      <selection activeCell="C26" sqref="C26"/>
    </sheetView>
  </sheetViews>
  <sheetFormatPr defaultRowHeight="14.5" x14ac:dyDescent="0.35"/>
  <cols>
    <col min="1" max="1" width="31.453125" customWidth="1"/>
    <col min="2" max="2" width="16.54296875" customWidth="1"/>
    <col min="3" max="3" width="40.54296875" customWidth="1"/>
    <col min="4" max="4" width="22.1796875" customWidth="1"/>
    <col min="5" max="5" width="12.7265625" customWidth="1"/>
    <col min="6" max="6" width="15.1796875" bestFit="1" customWidth="1"/>
    <col min="7" max="7" width="13.54296875" bestFit="1" customWidth="1"/>
    <col min="8" max="8" width="13.7265625" bestFit="1" customWidth="1"/>
    <col min="9" max="9" width="13.26953125" bestFit="1" customWidth="1"/>
    <col min="10" max="10" width="14.453125" bestFit="1" customWidth="1"/>
    <col min="11" max="11" width="13.54296875" bestFit="1" customWidth="1"/>
    <col min="12" max="12" width="14.26953125" bestFit="1" customWidth="1"/>
    <col min="13" max="13" width="13.54296875" bestFit="1" customWidth="1"/>
    <col min="14" max="14" width="13.7265625" bestFit="1" customWidth="1"/>
    <col min="15" max="15" width="13.54296875" bestFit="1" customWidth="1"/>
    <col min="16" max="16" width="24.54296875" customWidth="1"/>
    <col min="17" max="17" width="17.453125" bestFit="1" customWidth="1"/>
    <col min="18" max="18" width="19.26953125" bestFit="1" customWidth="1"/>
    <col min="19" max="19" width="13.26953125" bestFit="1" customWidth="1"/>
    <col min="20" max="20" width="14.26953125" bestFit="1" customWidth="1"/>
    <col min="21" max="21" width="12.26953125" bestFit="1" customWidth="1"/>
    <col min="22" max="22" width="11.26953125" bestFit="1" customWidth="1"/>
    <col min="23" max="23" width="13.54296875" bestFit="1" customWidth="1"/>
  </cols>
  <sheetData>
    <row r="1" spans="1:23" ht="26" x14ac:dyDescent="0.35">
      <c r="A1" s="1"/>
      <c r="B1" s="1"/>
      <c r="C1" s="2"/>
      <c r="D1" s="281" t="s">
        <v>30</v>
      </c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1"/>
      <c r="U1" s="1"/>
      <c r="V1" s="1"/>
      <c r="W1" s="1"/>
    </row>
    <row r="2" spans="1:23" ht="235" x14ac:dyDescent="0.55000000000000004">
      <c r="A2" s="3" t="s">
        <v>31</v>
      </c>
      <c r="B2" s="4" t="s">
        <v>32</v>
      </c>
      <c r="C2" s="4" t="s">
        <v>33</v>
      </c>
      <c r="D2" s="5" t="s">
        <v>1</v>
      </c>
      <c r="E2" s="6" t="s">
        <v>917</v>
      </c>
      <c r="F2" s="5" t="s">
        <v>2</v>
      </c>
      <c r="G2" s="6" t="s">
        <v>918</v>
      </c>
      <c r="H2" s="5" t="s">
        <v>3</v>
      </c>
      <c r="I2" s="6" t="s">
        <v>919</v>
      </c>
      <c r="J2" s="5" t="s">
        <v>4</v>
      </c>
      <c r="K2" s="6" t="s">
        <v>920</v>
      </c>
      <c r="L2" s="5" t="s">
        <v>5</v>
      </c>
      <c r="M2" s="6" t="s">
        <v>921</v>
      </c>
      <c r="N2" s="5" t="s">
        <v>705</v>
      </c>
      <c r="O2" s="6" t="s">
        <v>40</v>
      </c>
      <c r="P2" s="5" t="s">
        <v>6</v>
      </c>
      <c r="Q2" s="7" t="s">
        <v>922</v>
      </c>
      <c r="R2" s="5" t="s">
        <v>704</v>
      </c>
      <c r="S2" s="7" t="s">
        <v>706</v>
      </c>
      <c r="T2" s="5" t="s">
        <v>43</v>
      </c>
      <c r="U2" s="5" t="s">
        <v>44</v>
      </c>
      <c r="V2" s="6" t="s">
        <v>45</v>
      </c>
      <c r="W2" s="8" t="s">
        <v>46</v>
      </c>
    </row>
    <row r="3" spans="1:23" ht="23.5" x14ac:dyDescent="0.35">
      <c r="A3" s="9" t="s">
        <v>47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21" x14ac:dyDescent="0.35">
      <c r="A4" s="11" t="s">
        <v>48</v>
      </c>
      <c r="B4" s="12" t="s">
        <v>49</v>
      </c>
      <c r="C4" s="11" t="s">
        <v>50</v>
      </c>
      <c r="D4" s="15">
        <v>3595.9080714051688</v>
      </c>
      <c r="E4" s="14">
        <f>(D4-MIN($D$5:$D$47))/(MAX($D$5:$D$47)-MIN($D$5:$D$47))</f>
        <v>0.3373616574905145</v>
      </c>
      <c r="F4" s="15">
        <v>34.362127506247489</v>
      </c>
      <c r="G4" s="15">
        <f>(F4-MIN($F$5:$F$47))/(MAX($F$5:$F$47)-MIN($F$5:$F$47))</f>
        <v>0.37891797400526966</v>
      </c>
      <c r="H4" s="15">
        <v>1.3590711032692635</v>
      </c>
      <c r="I4" s="15">
        <f>(H4-MIN($H$5:$H$47))/(MAX($H$5:$H$47)-MIN($H$5:$H$47))</f>
        <v>9.6051328221196608E-2</v>
      </c>
      <c r="J4" s="16">
        <v>2.2962186103965146E-5</v>
      </c>
      <c r="K4" s="16">
        <f>(J4-MIN($J$5:$J$47))/(MAX($J$5:$J$47)-MIN($J$5:$J$47))</f>
        <v>1.0476370168135739E-4</v>
      </c>
      <c r="L4" s="15">
        <v>613.43031223448781</v>
      </c>
      <c r="M4" s="15">
        <f>(L4-MIN($L$5:$L$47))/(MAX($L$5:$L$47)-MIN($L$5:$L$47))</f>
        <v>0.25082520538951036</v>
      </c>
      <c r="N4" s="15">
        <v>105009.4569348146</v>
      </c>
      <c r="O4" s="15">
        <f>(N4-MIN($N$5:$N$47))/(MAX($N$5:$N$47)-MIN($N$5:$N$47))</f>
        <v>0.42842032590810625</v>
      </c>
      <c r="P4" s="15">
        <v>11096.930417517924</v>
      </c>
      <c r="Q4" s="15">
        <f>(P4-MIN($P$5:$P$47))/(MAX($P$5:$P$47)-MIN($P$5:$P$47))</f>
        <v>7.2640308477469936E-3</v>
      </c>
      <c r="R4" s="15">
        <v>82124.866859253991</v>
      </c>
      <c r="S4" s="15">
        <f>(R4-MIN($R$5:$R$47))/(MAX($R$5:$R$47)-MIN($R$5:$R$47))</f>
        <v>0.38585938310574053</v>
      </c>
      <c r="T4" s="13">
        <v>60</v>
      </c>
      <c r="U4" s="13">
        <f>60-T4</f>
        <v>0</v>
      </c>
      <c r="V4" s="15">
        <f>(U4-MIN($U$5:$U$47))/(MAX($U$5:$U$47)-MIN($U$5:$U$47))</f>
        <v>0</v>
      </c>
      <c r="W4" s="15">
        <f>(E4+G4+I4+K4+M4+O4+Q4+V4)</f>
        <v>1.4989452855640257</v>
      </c>
    </row>
    <row r="5" spans="1:23" ht="21" x14ac:dyDescent="0.35">
      <c r="A5" s="11" t="s">
        <v>709</v>
      </c>
      <c r="B5" s="12" t="s">
        <v>51</v>
      </c>
      <c r="C5" s="11" t="s">
        <v>52</v>
      </c>
      <c r="D5" s="15">
        <v>2421.3409726264663</v>
      </c>
      <c r="E5" s="14">
        <f t="shared" ref="E5:E18" si="0">(D5-MIN($D$5:$D$47))/(MAX($D$5:$D$47)-MIN($D$5:$D$47))</f>
        <v>0.25096950489638181</v>
      </c>
      <c r="F5" s="15">
        <v>17.985841485333747</v>
      </c>
      <c r="G5" s="15">
        <f t="shared" ref="G5:G18" si="1">(F5-MIN($F$5:$F$47))/(MAX($F$5:$F$47)-MIN($F$5:$F$47))</f>
        <v>0.19059070906575265</v>
      </c>
      <c r="H5" s="15">
        <v>0.97109077118449794</v>
      </c>
      <c r="I5" s="15">
        <f t="shared" ref="I5:I18" si="2">(H5-MIN($H$5:$H$47))/(MAX($H$5:$H$47)-MIN($H$5:$H$47))</f>
        <v>6.7705655862843092E-2</v>
      </c>
      <c r="J5" s="16">
        <v>0.11471623192302206</v>
      </c>
      <c r="K5" s="16">
        <f t="shared" ref="K5:K18" si="3">(J5-MIN($J$5:$J$47))/(MAX($J$5:$J$47)-MIN($J$5:$J$47))</f>
        <v>0.5326343938635929</v>
      </c>
      <c r="L5" s="15">
        <v>487.42875886125023</v>
      </c>
      <c r="M5" s="15">
        <f t="shared" ref="M5:M18" si="4">(L5-MIN($L$5:$L$47))/(MAX($L$5:$L$47)-MIN($L$5:$L$47))</f>
        <v>0.19708485734522563</v>
      </c>
      <c r="N5" s="15">
        <v>71859.004419868827</v>
      </c>
      <c r="O5" s="15">
        <f t="shared" ref="O5:O18" si="5">(N5-MIN($N$5:$N$47))/(MAX($N$5:$N$47)-MIN($N$5:$N$47))</f>
        <v>0.28848174662171155</v>
      </c>
      <c r="P5" s="15">
        <v>8461.0528304074833</v>
      </c>
      <c r="Q5" s="15">
        <f t="shared" ref="Q5:Q18" si="6">(P5-MIN($P$5:$P$47))/(MAX($P$5:$P$47)-MIN($P$5:$P$47))</f>
        <v>5.4661134454109259E-3</v>
      </c>
      <c r="R5" s="15">
        <v>54801.4683997268</v>
      </c>
      <c r="S5" s="15">
        <f t="shared" ref="S5:S18" si="7">(R5-MIN($R$5:$R$47))/(MAX($R$5:$R$47)-MIN($R$5:$R$47))</f>
        <v>0.25173341370733637</v>
      </c>
      <c r="T5" s="13">
        <v>21</v>
      </c>
      <c r="U5" s="13">
        <f>60-T5</f>
        <v>39</v>
      </c>
      <c r="V5" s="15">
        <f t="shared" ref="V5:V18" si="8">(U5-MIN($U$5:$U$47))/(MAX($U$5:$U$47)-MIN($U$5:$U$47))</f>
        <v>0.65</v>
      </c>
      <c r="W5" s="15">
        <f t="shared" ref="W5:W18" si="9">(E5+G5+I5+K5+M5+O5+Q5+V5)</f>
        <v>2.1829329811009188</v>
      </c>
    </row>
    <row r="6" spans="1:23" ht="21" x14ac:dyDescent="0.35">
      <c r="A6" s="11" t="s">
        <v>708</v>
      </c>
      <c r="B6" s="12" t="s">
        <v>51</v>
      </c>
      <c r="C6" s="11" t="s">
        <v>52</v>
      </c>
      <c r="D6" s="15">
        <v>2391.1634896685473</v>
      </c>
      <c r="E6" s="14">
        <f t="shared" si="0"/>
        <v>0.24874988056387823</v>
      </c>
      <c r="F6" s="15">
        <v>17.883205347720761</v>
      </c>
      <c r="G6" s="15">
        <f t="shared" si="1"/>
        <v>0.18941039363550646</v>
      </c>
      <c r="H6" s="15">
        <v>0.96667211057312885</v>
      </c>
      <c r="I6" s="15">
        <f t="shared" si="2"/>
        <v>6.738283046270073E-2</v>
      </c>
      <c r="J6" s="16">
        <v>0.11517740061672035</v>
      </c>
      <c r="K6" s="16">
        <f t="shared" si="3"/>
        <v>0.53477563540689121</v>
      </c>
      <c r="L6" s="15">
        <v>486.40378375789686</v>
      </c>
      <c r="M6" s="15">
        <f t="shared" si="4"/>
        <v>0.19664769988711261</v>
      </c>
      <c r="N6" s="15">
        <v>71455.897896356095</v>
      </c>
      <c r="O6" s="15">
        <f t="shared" si="5"/>
        <v>0.2867801060731846</v>
      </c>
      <c r="P6" s="15">
        <v>8420.0888469907113</v>
      </c>
      <c r="Q6" s="15">
        <f t="shared" si="6"/>
        <v>5.4381721407713735E-3</v>
      </c>
      <c r="R6" s="15">
        <v>54506.142861784858</v>
      </c>
      <c r="S6" s="15">
        <f t="shared" si="7"/>
        <v>0.2502837102920295</v>
      </c>
      <c r="T6" s="13">
        <v>16</v>
      </c>
      <c r="U6" s="13">
        <f t="shared" ref="U6:U32" si="10">60-T6</f>
        <v>44</v>
      </c>
      <c r="V6" s="15">
        <f t="shared" si="8"/>
        <v>0.73333333333333328</v>
      </c>
      <c r="W6" s="15">
        <f t="shared" si="9"/>
        <v>2.2625180515033785</v>
      </c>
    </row>
    <row r="7" spans="1:23" ht="21" x14ac:dyDescent="0.35">
      <c r="A7" s="11" t="s">
        <v>707</v>
      </c>
      <c r="B7" s="12" t="s">
        <v>51</v>
      </c>
      <c r="C7" s="11" t="s">
        <v>52</v>
      </c>
      <c r="D7" s="15">
        <v>2392.9621183789054</v>
      </c>
      <c r="E7" s="14">
        <f t="shared" si="0"/>
        <v>0.24888217390511605</v>
      </c>
      <c r="F7" s="15">
        <v>17.886179522630751</v>
      </c>
      <c r="G7" s="15">
        <f t="shared" si="1"/>
        <v>0.18944459664255792</v>
      </c>
      <c r="H7" s="15">
        <v>0.96163177838993819</v>
      </c>
      <c r="I7" s="15">
        <f t="shared" si="2"/>
        <v>6.7014586011044416E-2</v>
      </c>
      <c r="J7" s="16">
        <v>0.11556903395172928</v>
      </c>
      <c r="K7" s="16">
        <f t="shared" si="3"/>
        <v>0.53659401895746717</v>
      </c>
      <c r="L7" s="15">
        <v>487.20621804571812</v>
      </c>
      <c r="M7" s="15">
        <f t="shared" si="4"/>
        <v>0.19698994247663407</v>
      </c>
      <c r="N7" s="15">
        <v>71595.530640153578</v>
      </c>
      <c r="O7" s="15">
        <f t="shared" si="5"/>
        <v>0.28736954019267574</v>
      </c>
      <c r="P7" s="15">
        <v>8439.8348779341395</v>
      </c>
      <c r="Q7" s="15">
        <f t="shared" si="6"/>
        <v>5.4516407983576974E-3</v>
      </c>
      <c r="R7" s="15">
        <v>54633.940057721047</v>
      </c>
      <c r="S7" s="15">
        <f t="shared" si="7"/>
        <v>0.25091104524147689</v>
      </c>
      <c r="T7" s="13">
        <v>14</v>
      </c>
      <c r="U7" s="13">
        <f t="shared" si="10"/>
        <v>46</v>
      </c>
      <c r="V7" s="15">
        <f t="shared" si="8"/>
        <v>0.76666666666666672</v>
      </c>
      <c r="W7" s="15">
        <f t="shared" si="9"/>
        <v>2.29841316565052</v>
      </c>
    </row>
    <row r="8" spans="1:23" ht="21" x14ac:dyDescent="0.35">
      <c r="A8" s="11" t="s">
        <v>923</v>
      </c>
      <c r="B8" s="12" t="s">
        <v>51</v>
      </c>
      <c r="C8" s="11" t="s">
        <v>52</v>
      </c>
      <c r="D8" s="15">
        <v>2386.602525976954</v>
      </c>
      <c r="E8" s="14">
        <f t="shared" si="0"/>
        <v>0.24841441103503636</v>
      </c>
      <c r="F8" s="15">
        <v>17.872269412910306</v>
      </c>
      <c r="G8" s="15">
        <f t="shared" si="1"/>
        <v>0.18928463040141422</v>
      </c>
      <c r="H8" s="15">
        <v>0.95565889667247994</v>
      </c>
      <c r="I8" s="15">
        <f t="shared" si="2"/>
        <v>6.6578209900718083E-2</v>
      </c>
      <c r="J8" s="16">
        <v>0.11597005272821521</v>
      </c>
      <c r="K8" s="16">
        <f t="shared" si="3"/>
        <v>0.53845597983119475</v>
      </c>
      <c r="L8" s="15">
        <v>487.66042027993899</v>
      </c>
      <c r="M8" s="15">
        <f t="shared" si="4"/>
        <v>0.19718366220068556</v>
      </c>
      <c r="N8" s="15">
        <v>71603.077405760996</v>
      </c>
      <c r="O8" s="15">
        <f t="shared" si="5"/>
        <v>0.28740139748502597</v>
      </c>
      <c r="P8" s="15">
        <v>8429.9138328127046</v>
      </c>
      <c r="Q8" s="15">
        <f t="shared" si="6"/>
        <v>5.4448737088083144E-3</v>
      </c>
      <c r="R8" s="15">
        <v>54628.569536193143</v>
      </c>
      <c r="S8" s="15">
        <f t="shared" si="7"/>
        <v>0.2508846822541943</v>
      </c>
      <c r="T8" s="13">
        <v>11</v>
      </c>
      <c r="U8" s="13">
        <f t="shared" si="10"/>
        <v>49</v>
      </c>
      <c r="V8" s="15">
        <f t="shared" si="8"/>
        <v>0.81666666666666665</v>
      </c>
      <c r="W8" s="15">
        <f t="shared" si="9"/>
        <v>2.3494298312295498</v>
      </c>
    </row>
    <row r="9" spans="1:23" ht="21" x14ac:dyDescent="0.35">
      <c r="A9" s="11" t="s">
        <v>53</v>
      </c>
      <c r="B9" s="12" t="s">
        <v>51</v>
      </c>
      <c r="C9" s="11" t="s">
        <v>52</v>
      </c>
      <c r="D9" s="15">
        <v>2890.2975873300861</v>
      </c>
      <c r="E9" s="14">
        <f t="shared" si="0"/>
        <v>0.28546235886754195</v>
      </c>
      <c r="F9" s="15">
        <v>21.261483364921784</v>
      </c>
      <c r="G9" s="15">
        <f t="shared" si="1"/>
        <v>0.22826058582024605</v>
      </c>
      <c r="H9" s="15">
        <v>0.93444967100928888</v>
      </c>
      <c r="I9" s="15">
        <f t="shared" si="2"/>
        <v>6.5028673205409906E-2</v>
      </c>
      <c r="J9" s="16">
        <v>0.21537483661711837</v>
      </c>
      <c r="K9" s="16">
        <f t="shared" si="3"/>
        <v>1</v>
      </c>
      <c r="L9" s="15">
        <v>525.79513945736346</v>
      </c>
      <c r="M9" s="15">
        <f t="shared" si="4"/>
        <v>0.2134483274075919</v>
      </c>
      <c r="N9" s="15">
        <v>82575.255759995605</v>
      </c>
      <c r="O9" s="15">
        <f t="shared" si="5"/>
        <v>0.33371844398314776</v>
      </c>
      <c r="P9" s="15">
        <v>9537.7668322573463</v>
      </c>
      <c r="Q9" s="15">
        <f t="shared" si="6"/>
        <v>6.2005340614255449E-3</v>
      </c>
      <c r="R9" s="15">
        <v>60126.888178141708</v>
      </c>
      <c r="S9" s="15">
        <f t="shared" si="7"/>
        <v>0.27787500408422006</v>
      </c>
      <c r="T9" s="13">
        <v>8</v>
      </c>
      <c r="U9" s="13">
        <f t="shared" si="10"/>
        <v>52</v>
      </c>
      <c r="V9" s="15">
        <f t="shared" si="8"/>
        <v>0.8666666666666667</v>
      </c>
      <c r="W9" s="15">
        <f t="shared" si="9"/>
        <v>2.9987855900120297</v>
      </c>
    </row>
    <row r="10" spans="1:23" ht="21" x14ac:dyDescent="0.35">
      <c r="A10" s="11" t="s">
        <v>54</v>
      </c>
      <c r="B10" s="12" t="s">
        <v>9</v>
      </c>
      <c r="C10" s="11" t="s">
        <v>52</v>
      </c>
      <c r="D10" s="15">
        <v>4815.9308076136977</v>
      </c>
      <c r="E10" s="14">
        <f t="shared" si="0"/>
        <v>0.42709717835129146</v>
      </c>
      <c r="F10" s="15">
        <v>28.007012469761193</v>
      </c>
      <c r="G10" s="15">
        <f t="shared" si="1"/>
        <v>0.30583416051611795</v>
      </c>
      <c r="H10" s="15">
        <v>1.0241805118902594</v>
      </c>
      <c r="I10" s="15">
        <f t="shared" si="2"/>
        <v>7.1584368960358233E-2</v>
      </c>
      <c r="J10" s="16">
        <v>2.4970304559620999E-5</v>
      </c>
      <c r="K10" s="16">
        <f t="shared" si="3"/>
        <v>1.1408754937498976E-4</v>
      </c>
      <c r="L10" s="15">
        <v>2158.6577155673849</v>
      </c>
      <c r="M10" s="15">
        <f t="shared" si="4"/>
        <v>0.90987309995549903</v>
      </c>
      <c r="N10" s="15">
        <v>127837.62411254161</v>
      </c>
      <c r="O10" s="15">
        <f t="shared" si="5"/>
        <v>0.52478526334367137</v>
      </c>
      <c r="P10" s="15">
        <v>14643.655395340626</v>
      </c>
      <c r="Q10" s="15">
        <f t="shared" si="6"/>
        <v>9.6832321756500327E-3</v>
      </c>
      <c r="R10" s="15">
        <v>87135.623174287975</v>
      </c>
      <c r="S10" s="15">
        <f t="shared" si="7"/>
        <v>0.41045634344245036</v>
      </c>
      <c r="T10" s="13">
        <v>0</v>
      </c>
      <c r="U10" s="13">
        <f t="shared" si="10"/>
        <v>60</v>
      </c>
      <c r="V10" s="15">
        <f t="shared" si="8"/>
        <v>1</v>
      </c>
      <c r="W10" s="15">
        <f t="shared" si="9"/>
        <v>3.2489713908519633</v>
      </c>
    </row>
    <row r="11" spans="1:23" ht="21" x14ac:dyDescent="0.35">
      <c r="A11" s="11" t="s">
        <v>55</v>
      </c>
      <c r="B11" s="12" t="s">
        <v>9</v>
      </c>
      <c r="C11" s="11" t="s">
        <v>52</v>
      </c>
      <c r="D11" s="15">
        <v>4815.9308076136977</v>
      </c>
      <c r="E11" s="14">
        <f t="shared" si="0"/>
        <v>0.42709717835129146</v>
      </c>
      <c r="F11" s="15">
        <v>28.007012469761193</v>
      </c>
      <c r="G11" s="15">
        <f t="shared" si="1"/>
        <v>0.30583416051611795</v>
      </c>
      <c r="H11" s="15">
        <v>1.0241805118902594</v>
      </c>
      <c r="I11" s="15">
        <f t="shared" si="2"/>
        <v>7.1584368960358233E-2</v>
      </c>
      <c r="J11" s="16">
        <v>2.4970304559620999E-5</v>
      </c>
      <c r="K11" s="16">
        <f t="shared" si="3"/>
        <v>1.1408754937498976E-4</v>
      </c>
      <c r="L11" s="15">
        <v>2158.6577155673849</v>
      </c>
      <c r="M11" s="15">
        <f t="shared" si="4"/>
        <v>0.90987309995549903</v>
      </c>
      <c r="N11" s="15">
        <v>127837.62411254161</v>
      </c>
      <c r="O11" s="15">
        <f t="shared" si="5"/>
        <v>0.52478526334367137</v>
      </c>
      <c r="P11" s="15">
        <v>14643.655395340626</v>
      </c>
      <c r="Q11" s="15">
        <f t="shared" si="6"/>
        <v>9.6832321756500327E-3</v>
      </c>
      <c r="R11" s="15">
        <v>87135.623174287975</v>
      </c>
      <c r="S11" s="15">
        <f t="shared" si="7"/>
        <v>0.41045634344245036</v>
      </c>
      <c r="T11" s="13">
        <v>3</v>
      </c>
      <c r="U11" s="13">
        <f t="shared" si="10"/>
        <v>57</v>
      </c>
      <c r="V11" s="15">
        <f t="shared" si="8"/>
        <v>0.95</v>
      </c>
      <c r="W11" s="15">
        <f t="shared" si="9"/>
        <v>3.1989713908519635</v>
      </c>
    </row>
    <row r="12" spans="1:23" ht="21" x14ac:dyDescent="0.35">
      <c r="A12" s="11" t="s">
        <v>56</v>
      </c>
      <c r="B12" s="12" t="s">
        <v>9</v>
      </c>
      <c r="C12" s="11" t="s">
        <v>52</v>
      </c>
      <c r="D12" s="15">
        <v>4815.9308076136977</v>
      </c>
      <c r="E12" s="14">
        <f t="shared" si="0"/>
        <v>0.42709717835129146</v>
      </c>
      <c r="F12" s="15">
        <v>28.007012469761193</v>
      </c>
      <c r="G12" s="15">
        <f t="shared" si="1"/>
        <v>0.30583416051611795</v>
      </c>
      <c r="H12" s="15">
        <v>1.0241805118902594</v>
      </c>
      <c r="I12" s="15">
        <f t="shared" si="2"/>
        <v>7.1584368960358233E-2</v>
      </c>
      <c r="J12" s="16">
        <v>2.4970304559620999E-5</v>
      </c>
      <c r="K12" s="16">
        <f t="shared" si="3"/>
        <v>1.1408754937498976E-4</v>
      </c>
      <c r="L12" s="15">
        <v>2158.6577155673849</v>
      </c>
      <c r="M12" s="15">
        <f t="shared" si="4"/>
        <v>0.90987309995549903</v>
      </c>
      <c r="N12" s="15">
        <v>127837.62411254161</v>
      </c>
      <c r="O12" s="15">
        <f t="shared" si="5"/>
        <v>0.52478526334367137</v>
      </c>
      <c r="P12" s="15">
        <v>14643.655395340626</v>
      </c>
      <c r="Q12" s="15">
        <f t="shared" si="6"/>
        <v>9.6832321756500327E-3</v>
      </c>
      <c r="R12" s="15">
        <v>87135.623174287975</v>
      </c>
      <c r="S12" s="15">
        <f t="shared" si="7"/>
        <v>0.41045634344245036</v>
      </c>
      <c r="T12" s="13">
        <v>0</v>
      </c>
      <c r="U12" s="13">
        <f t="shared" si="10"/>
        <v>60</v>
      </c>
      <c r="V12" s="15">
        <f t="shared" si="8"/>
        <v>1</v>
      </c>
      <c r="W12" s="15">
        <f t="shared" si="9"/>
        <v>3.2489713908519633</v>
      </c>
    </row>
    <row r="13" spans="1:23" ht="21" x14ac:dyDescent="0.35">
      <c r="A13" s="11" t="s">
        <v>57</v>
      </c>
      <c r="B13" s="12" t="s">
        <v>125</v>
      </c>
      <c r="C13" s="11" t="s">
        <v>52</v>
      </c>
      <c r="D13" s="15">
        <v>3696.6333983692325</v>
      </c>
      <c r="E13" s="14">
        <f t="shared" si="0"/>
        <v>0.34477024047076427</v>
      </c>
      <c r="F13" s="15">
        <v>23.645654170296719</v>
      </c>
      <c r="G13" s="15">
        <f t="shared" si="1"/>
        <v>0.25567854654415467</v>
      </c>
      <c r="H13" s="15">
        <v>0.99687324612255712</v>
      </c>
      <c r="I13" s="15">
        <f t="shared" si="2"/>
        <v>6.9589312138032877E-2</v>
      </c>
      <c r="J13" s="16">
        <v>1.3778626803427078E-5</v>
      </c>
      <c r="K13" s="16">
        <f t="shared" si="3"/>
        <v>6.2123732927276827E-5</v>
      </c>
      <c r="L13" s="15">
        <v>387.60390556713639</v>
      </c>
      <c r="M13" s="15">
        <f t="shared" si="4"/>
        <v>0.15450901430300187</v>
      </c>
      <c r="N13" s="15">
        <v>96523.574429077533</v>
      </c>
      <c r="O13" s="15">
        <f t="shared" si="5"/>
        <v>0.39259872313183236</v>
      </c>
      <c r="P13" s="15">
        <v>10331.076720000001</v>
      </c>
      <c r="Q13" s="15">
        <f t="shared" si="6"/>
        <v>6.7416463117032097E-3</v>
      </c>
      <c r="R13" s="15">
        <v>67354.478200288184</v>
      </c>
      <c r="S13" s="15">
        <f t="shared" si="7"/>
        <v>0.31335402839265536</v>
      </c>
      <c r="T13" s="13">
        <v>0</v>
      </c>
      <c r="U13" s="13">
        <f t="shared" si="10"/>
        <v>60</v>
      </c>
      <c r="V13" s="15">
        <f t="shared" si="8"/>
        <v>1</v>
      </c>
      <c r="W13" s="15">
        <f t="shared" si="9"/>
        <v>2.2239496066324165</v>
      </c>
    </row>
    <row r="14" spans="1:23" ht="21" x14ac:dyDescent="0.35">
      <c r="A14" s="11" t="s">
        <v>58</v>
      </c>
      <c r="B14" s="12" t="s">
        <v>59</v>
      </c>
      <c r="C14" s="11" t="s">
        <v>60</v>
      </c>
      <c r="D14" s="15">
        <v>2609.6391632096347</v>
      </c>
      <c r="E14" s="14">
        <f t="shared" si="0"/>
        <v>0.26481927646837194</v>
      </c>
      <c r="F14" s="15">
        <v>20.394586484503378</v>
      </c>
      <c r="G14" s="15">
        <f t="shared" si="1"/>
        <v>0.21829127298183432</v>
      </c>
      <c r="H14" s="15">
        <v>0.94343483920178495</v>
      </c>
      <c r="I14" s="15">
        <f t="shared" si="2"/>
        <v>6.568512564025536E-2</v>
      </c>
      <c r="J14" s="16">
        <v>0.18258066448497615</v>
      </c>
      <c r="K14" s="16">
        <f t="shared" si="3"/>
        <v>0.84773414868148622</v>
      </c>
      <c r="L14" s="15">
        <v>353.63934580424933</v>
      </c>
      <c r="M14" s="15">
        <f t="shared" si="4"/>
        <v>0.14002294477478172</v>
      </c>
      <c r="N14" s="15">
        <v>77409.158479106613</v>
      </c>
      <c r="O14" s="15">
        <f t="shared" si="5"/>
        <v>0.31191070806711529</v>
      </c>
      <c r="P14" s="15">
        <v>8924.6022103447176</v>
      </c>
      <c r="Q14" s="15">
        <f t="shared" si="6"/>
        <v>5.78229789233165E-3</v>
      </c>
      <c r="R14" s="15">
        <v>57107.052307693863</v>
      </c>
      <c r="S14" s="15">
        <f t="shared" si="7"/>
        <v>0.26305113749427683</v>
      </c>
      <c r="T14" s="13">
        <v>0</v>
      </c>
      <c r="U14" s="13">
        <f t="shared" si="10"/>
        <v>60</v>
      </c>
      <c r="V14" s="15">
        <f t="shared" si="8"/>
        <v>1</v>
      </c>
      <c r="W14" s="15">
        <f t="shared" si="9"/>
        <v>2.8542457745061767</v>
      </c>
    </row>
    <row r="15" spans="1:23" ht="63" x14ac:dyDescent="0.35">
      <c r="A15" s="11" t="s">
        <v>124</v>
      </c>
      <c r="B15" s="12" t="s">
        <v>61</v>
      </c>
      <c r="C15" s="11" t="s">
        <v>62</v>
      </c>
      <c r="D15" s="15">
        <v>10407.492329513212</v>
      </c>
      <c r="E15" s="14">
        <f t="shared" si="0"/>
        <v>0.83836958393945205</v>
      </c>
      <c r="F15" s="15">
        <v>66.485855280451901</v>
      </c>
      <c r="G15" s="15">
        <f t="shared" si="1"/>
        <v>0.74834079573978884</v>
      </c>
      <c r="H15" s="15">
        <v>2.0824933335492211</v>
      </c>
      <c r="I15" s="15">
        <f t="shared" si="2"/>
        <v>0.14890423807381495</v>
      </c>
      <c r="J15" s="16">
        <v>0.10071193465612582</v>
      </c>
      <c r="K15" s="16">
        <f t="shared" si="3"/>
        <v>0.46761136974610024</v>
      </c>
      <c r="L15" s="15">
        <v>937.09177090550043</v>
      </c>
      <c r="M15" s="15">
        <f t="shared" si="4"/>
        <v>0.38886857844204831</v>
      </c>
      <c r="N15" s="15">
        <v>230006.41609032208</v>
      </c>
      <c r="O15" s="15">
        <f t="shared" si="5"/>
        <v>0.95607215423398051</v>
      </c>
      <c r="P15" s="15">
        <v>35138.669088939438</v>
      </c>
      <c r="Q15" s="15">
        <f t="shared" si="6"/>
        <v>2.3662766718918413E-2</v>
      </c>
      <c r="R15" s="15">
        <v>165085.79119910381</v>
      </c>
      <c r="S15" s="15">
        <f t="shared" si="7"/>
        <v>0.79310061320938996</v>
      </c>
      <c r="T15" s="13">
        <v>17</v>
      </c>
      <c r="U15" s="13">
        <f>60-T15</f>
        <v>43</v>
      </c>
      <c r="V15" s="15">
        <f t="shared" si="8"/>
        <v>0.71666666666666667</v>
      </c>
      <c r="W15" s="15">
        <f>(E15+G15+I15+K15+M15+O15+Q15+V15)</f>
        <v>4.2884961535607706</v>
      </c>
    </row>
    <row r="16" spans="1:23" ht="42" x14ac:dyDescent="0.35">
      <c r="A16" s="11" t="s">
        <v>63</v>
      </c>
      <c r="B16" s="12" t="s">
        <v>64</v>
      </c>
      <c r="C16" s="17" t="s">
        <v>65</v>
      </c>
      <c r="D16" s="15">
        <v>3455.3225498942656</v>
      </c>
      <c r="E16" s="14">
        <f t="shared" si="0"/>
        <v>0.32702126413237909</v>
      </c>
      <c r="F16" s="15">
        <v>32.327194781144833</v>
      </c>
      <c r="G16" s="15">
        <f t="shared" si="1"/>
        <v>0.35551625068625314</v>
      </c>
      <c r="H16" s="15">
        <v>0.90377529671821233</v>
      </c>
      <c r="I16" s="15">
        <f t="shared" si="2"/>
        <v>6.2787616915828723E-2</v>
      </c>
      <c r="J16" s="16">
        <v>1.7862699088651046E-5</v>
      </c>
      <c r="K16" s="16">
        <f t="shared" si="3"/>
        <v>8.1086393147824777E-5</v>
      </c>
      <c r="L16" s="15">
        <v>573.83479154814768</v>
      </c>
      <c r="M16" s="15">
        <f t="shared" si="4"/>
        <v>0.2339375003913389</v>
      </c>
      <c r="N16" s="15">
        <v>96423.821625306897</v>
      </c>
      <c r="O16" s="15">
        <f t="shared" si="5"/>
        <v>0.39217763489379992</v>
      </c>
      <c r="P16" s="15">
        <v>10699.880704544308</v>
      </c>
      <c r="Q16" s="15">
        <f t="shared" si="6"/>
        <v>6.9932054528050493E-3</v>
      </c>
      <c r="R16" s="15">
        <v>67619.333455534477</v>
      </c>
      <c r="S16" s="15">
        <f t="shared" si="7"/>
        <v>0.31465415831290633</v>
      </c>
      <c r="T16" s="13">
        <v>2</v>
      </c>
      <c r="U16" s="13">
        <f t="shared" si="10"/>
        <v>58</v>
      </c>
      <c r="V16" s="15">
        <f t="shared" si="8"/>
        <v>0.96666666666666667</v>
      </c>
      <c r="W16" s="15">
        <f t="shared" si="9"/>
        <v>2.3451812255322193</v>
      </c>
    </row>
    <row r="17" spans="1:23" ht="21" x14ac:dyDescent="0.35">
      <c r="A17" s="11" t="s">
        <v>66</v>
      </c>
      <c r="B17" s="12" t="s">
        <v>67</v>
      </c>
      <c r="C17" s="11" t="s">
        <v>68</v>
      </c>
      <c r="D17" s="15">
        <v>5165.9441799455517</v>
      </c>
      <c r="E17" s="14">
        <f t="shared" si="0"/>
        <v>0.45284147912723005</v>
      </c>
      <c r="F17" s="15">
        <v>35.737641714860082</v>
      </c>
      <c r="G17" s="15">
        <f t="shared" si="1"/>
        <v>0.39473638536317046</v>
      </c>
      <c r="H17" s="15">
        <v>2.4859490736741328</v>
      </c>
      <c r="I17" s="15">
        <f t="shared" si="2"/>
        <v>0.1783805369347046</v>
      </c>
      <c r="J17" s="16">
        <v>1.8160885174913994E-5</v>
      </c>
      <c r="K17" s="16">
        <f t="shared" si="3"/>
        <v>8.2470893969898055E-5</v>
      </c>
      <c r="L17" s="15">
        <v>632.43630042153359</v>
      </c>
      <c r="M17" s="15">
        <f t="shared" si="4"/>
        <v>0.25893136275625239</v>
      </c>
      <c r="N17" s="15">
        <v>111867.69066800861</v>
      </c>
      <c r="O17" s="15">
        <f t="shared" si="5"/>
        <v>0.45737110673393372</v>
      </c>
      <c r="P17" s="15">
        <v>17511.566484189148</v>
      </c>
      <c r="Q17" s="15">
        <f t="shared" si="6"/>
        <v>1.1639418335511065E-2</v>
      </c>
      <c r="R17" s="15">
        <v>92089.285397253072</v>
      </c>
      <c r="S17" s="15">
        <f t="shared" si="7"/>
        <v>0.43477303847991472</v>
      </c>
      <c r="T17" s="13">
        <v>12</v>
      </c>
      <c r="U17" s="13">
        <f t="shared" si="10"/>
        <v>48</v>
      </c>
      <c r="V17" s="15">
        <f t="shared" si="8"/>
        <v>0.8</v>
      </c>
      <c r="W17" s="15">
        <f t="shared" si="9"/>
        <v>2.5539827601447724</v>
      </c>
    </row>
    <row r="18" spans="1:23" ht="21" x14ac:dyDescent="0.35">
      <c r="A18" s="11" t="s">
        <v>69</v>
      </c>
      <c r="B18" s="12" t="s">
        <v>70</v>
      </c>
      <c r="C18" s="11" t="s">
        <v>71</v>
      </c>
      <c r="D18" s="15">
        <v>5424.0599352217769</v>
      </c>
      <c r="E18" s="14">
        <f t="shared" si="0"/>
        <v>0.47182649559837059</v>
      </c>
      <c r="F18" s="15">
        <v>37.66647812539955</v>
      </c>
      <c r="G18" s="15">
        <f t="shared" si="1"/>
        <v>0.41691800122214806</v>
      </c>
      <c r="H18" s="15">
        <v>2.6656815783868928</v>
      </c>
      <c r="I18" s="15">
        <f t="shared" si="2"/>
        <v>0.19151171465023131</v>
      </c>
      <c r="J18" s="16">
        <v>1.904088377436164E-5</v>
      </c>
      <c r="K18" s="16">
        <f t="shared" si="3"/>
        <v>8.6556794823381282E-5</v>
      </c>
      <c r="L18" s="15">
        <v>661.43517239439007</v>
      </c>
      <c r="M18" s="15">
        <f t="shared" si="4"/>
        <v>0.27129953942544544</v>
      </c>
      <c r="N18" s="15">
        <v>117340.9564279042</v>
      </c>
      <c r="O18" s="15">
        <f t="shared" si="5"/>
        <v>0.48047549826980623</v>
      </c>
      <c r="P18" s="15">
        <v>18101.362608977681</v>
      </c>
      <c r="Q18" s="15">
        <f t="shared" si="6"/>
        <v>1.204171498303867E-2</v>
      </c>
      <c r="R18" s="15">
        <v>95719.797848310365</v>
      </c>
      <c r="S18" s="15">
        <f t="shared" si="7"/>
        <v>0.45259461373645993</v>
      </c>
      <c r="T18" s="13">
        <v>20</v>
      </c>
      <c r="U18" s="13">
        <f t="shared" si="10"/>
        <v>40</v>
      </c>
      <c r="V18" s="15">
        <f t="shared" si="8"/>
        <v>0.66666666666666663</v>
      </c>
      <c r="W18" s="15">
        <f t="shared" si="9"/>
        <v>2.5108261876105304</v>
      </c>
    </row>
    <row r="19" spans="1:23" ht="23.5" x14ac:dyDescent="0.35">
      <c r="A19" s="282" t="s">
        <v>72</v>
      </c>
      <c r="B19" s="283"/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  <c r="S19" s="283"/>
      <c r="T19" s="283"/>
      <c r="U19" s="283"/>
      <c r="V19" s="283"/>
      <c r="W19" s="283"/>
    </row>
    <row r="20" spans="1:23" ht="21" x14ac:dyDescent="0.35">
      <c r="A20" s="11" t="s">
        <v>14</v>
      </c>
      <c r="B20" s="12" t="s">
        <v>15</v>
      </c>
      <c r="C20" s="11" t="s">
        <v>73</v>
      </c>
      <c r="D20" s="15">
        <v>6576.3664435515393</v>
      </c>
      <c r="E20" s="14">
        <f>(D20-MIN($D$5:$D$47))/(MAX($D$5:$D$47)-MIN($D$5:$D$47))</f>
        <v>0.55658132978906771</v>
      </c>
      <c r="F20" s="15">
        <v>48.025341841363115</v>
      </c>
      <c r="G20" s="15">
        <f>(F20-MIN($F$5:$F$47))/(MAX($F$5:$F$47)-MIN($F$5:$F$47))</f>
        <v>0.53604491858407188</v>
      </c>
      <c r="H20" s="15">
        <v>9.1747802129857003</v>
      </c>
      <c r="I20" s="15">
        <f>(H20-MIN($H$5:$H$47))/(MAX($H$5:$H$47)-MIN($H$5:$H$47))</f>
        <v>0.66706359701790141</v>
      </c>
      <c r="J20" s="16">
        <v>3.6969979539970144E-5</v>
      </c>
      <c r="K20" s="16">
        <f>(J20-MIN($J$5:$J$47))/(MAX($J$5:$J$47)-MIN($J$5:$J$47))</f>
        <v>1.6980295877962347E-4</v>
      </c>
      <c r="L20" s="15">
        <v>376.90886013347858</v>
      </c>
      <c r="M20" s="15">
        <f>(L20-MIN($L$5:$L$47))/(MAX($L$5:$L$47)-MIN($L$5:$L$47))</f>
        <v>0.14994751923752686</v>
      </c>
      <c r="N20" s="15">
        <v>187230.36413386132</v>
      </c>
      <c r="O20" s="15">
        <f>(N20-MIN($N$5:$N$47))/(MAX($N$5:$N$47)-MIN($N$5:$N$47))</f>
        <v>0.77550086533319273</v>
      </c>
      <c r="P20" s="15">
        <v>20131.116557430745</v>
      </c>
      <c r="Q20" s="15">
        <f>(P20-MIN($P$5:$P$47))/(MAX($P$5:$P$47)-MIN($P$5:$P$47))</f>
        <v>1.3426198831692908E-2</v>
      </c>
      <c r="R20" s="15">
        <v>95593.563847786805</v>
      </c>
      <c r="S20" s="15">
        <f>(R20-MIN($R$5:$R$47))/(MAX($R$5:$R$47)-MIN($R$5:$R$47))</f>
        <v>0.45197495225048701</v>
      </c>
      <c r="T20" s="15">
        <v>0</v>
      </c>
      <c r="U20" s="15">
        <f t="shared" si="10"/>
        <v>60</v>
      </c>
      <c r="V20" s="15">
        <f>(U20-MIN($U$5:$U$47))/(MAX($U$5:$U$47)-MIN($U$5:$U$47))</f>
        <v>1</v>
      </c>
      <c r="W20" s="15">
        <f t="shared" ref="W20:W23" si="11">(E20+G20+I20+K20+M20+O20+Q20+V20)</f>
        <v>3.6987342317522329</v>
      </c>
    </row>
    <row r="21" spans="1:23" ht="21" x14ac:dyDescent="0.35">
      <c r="A21" s="11" t="s">
        <v>23</v>
      </c>
      <c r="B21" s="12" t="s">
        <v>21</v>
      </c>
      <c r="C21" s="11" t="s">
        <v>73</v>
      </c>
      <c r="D21" s="15">
        <v>7252.9351202425523</v>
      </c>
      <c r="E21" s="14">
        <f t="shared" ref="E21:E23" si="12">(D21-MIN($D$5:$D$47))/(MAX($D$5:$D$47)-MIN($D$5:$D$47))</f>
        <v>0.60634453566966495</v>
      </c>
      <c r="F21" s="15">
        <v>46.897635560733434</v>
      </c>
      <c r="G21" s="15">
        <f t="shared" ref="G21:G23" si="13">(F21-MIN($F$5:$F$47))/(MAX($F$5:$F$47)-MIN($F$5:$F$47))</f>
        <v>0.52307629803024902</v>
      </c>
      <c r="H21" s="15">
        <v>5.3800612732786099</v>
      </c>
      <c r="I21" s="15">
        <f t="shared" ref="I21:I23" si="14">(H21-MIN($H$5:$H$47))/(MAX($H$5:$H$47)-MIN($H$5:$H$47))</f>
        <v>0.38982310088503208</v>
      </c>
      <c r="J21" s="16">
        <v>3.883260869406375E-5</v>
      </c>
      <c r="K21" s="16">
        <f t="shared" ref="K21:K23" si="15">(J21-MIN($J$5:$J$47))/(MAX($J$5:$J$47)-MIN($J$5:$J$47))</f>
        <v>1.7845128851016022E-4</v>
      </c>
      <c r="L21" s="15">
        <v>730.55954513171412</v>
      </c>
      <c r="M21" s="15">
        <f t="shared" ref="M21:M23" si="16">(L21-MIN($L$5:$L$47))/(MAX($L$5:$L$47)-MIN($L$5:$L$47))</f>
        <v>0.3007814604795685</v>
      </c>
      <c r="N21" s="15">
        <v>185371.85678772826</v>
      </c>
      <c r="O21" s="15">
        <f t="shared" ref="O21:O23" si="17">(N21-MIN($N$5:$N$47))/(MAX($N$5:$N$47)-MIN($N$5:$N$47))</f>
        <v>0.76765551608814298</v>
      </c>
      <c r="P21" s="15">
        <v>20744.560340148248</v>
      </c>
      <c r="Q21" s="15">
        <f t="shared" ref="Q21:Q23" si="18">(P21-MIN($P$5:$P$47))/(MAX($P$5:$P$47)-MIN($P$5:$P$47))</f>
        <v>1.3844625414814975E-2</v>
      </c>
      <c r="R21" s="15">
        <v>107562.71376543527</v>
      </c>
      <c r="S21" s="15">
        <f t="shared" ref="S21:S23" si="19">(R21-MIN($R$5:$R$47))/(MAX($R$5:$R$47)-MIN($R$5:$R$47))</f>
        <v>0.5107294969297439</v>
      </c>
      <c r="T21" s="15">
        <v>0</v>
      </c>
      <c r="U21" s="15">
        <f t="shared" si="10"/>
        <v>60</v>
      </c>
      <c r="V21" s="15">
        <f t="shared" ref="V21:V23" si="20">(U21-MIN($U$5:$U$47))/(MAX($U$5:$U$47)-MIN($U$5:$U$47))</f>
        <v>1</v>
      </c>
      <c r="W21" s="15">
        <f t="shared" si="11"/>
        <v>3.6017039878559824</v>
      </c>
    </row>
    <row r="22" spans="1:23" ht="21" x14ac:dyDescent="0.35">
      <c r="A22" s="260" t="s">
        <v>74</v>
      </c>
      <c r="B22" s="12"/>
      <c r="C22" s="11" t="s">
        <v>71</v>
      </c>
      <c r="D22" s="15">
        <v>7230.839640784211</v>
      </c>
      <c r="E22" s="14">
        <f t="shared" si="12"/>
        <v>0.60471936156510309</v>
      </c>
      <c r="F22" s="15">
        <v>52.117926130150394</v>
      </c>
      <c r="G22" s="15">
        <f t="shared" si="13"/>
        <v>0.58310963183208475</v>
      </c>
      <c r="H22" s="15">
        <v>8.6030070170689594</v>
      </c>
      <c r="I22" s="15">
        <f t="shared" si="14"/>
        <v>0.62529009889324993</v>
      </c>
      <c r="J22" s="16">
        <v>4.1396193469621205E-5</v>
      </c>
      <c r="K22" s="16">
        <f t="shared" si="15"/>
        <v>1.9035420884321692E-4</v>
      </c>
      <c r="L22" s="15">
        <v>420.58979203730098</v>
      </c>
      <c r="M22" s="15">
        <f t="shared" si="16"/>
        <v>0.1685776743472551</v>
      </c>
      <c r="N22" s="15">
        <v>206627.85963782103</v>
      </c>
      <c r="O22" s="15">
        <f t="shared" si="17"/>
        <v>0.85738384902141074</v>
      </c>
      <c r="P22" s="15">
        <v>22429.494160796916</v>
      </c>
      <c r="Q22" s="15">
        <f t="shared" si="18"/>
        <v>1.4993909377295859E-2</v>
      </c>
      <c r="R22" s="15">
        <v>104099.53769044692</v>
      </c>
      <c r="S22" s="15">
        <f t="shared" si="19"/>
        <v>0.49372934781054784</v>
      </c>
      <c r="T22" s="15">
        <v>0</v>
      </c>
      <c r="U22" s="15">
        <f t="shared" si="10"/>
        <v>60</v>
      </c>
      <c r="V22" s="15">
        <f t="shared" si="20"/>
        <v>1</v>
      </c>
      <c r="W22" s="15">
        <f>(E22+G22+I22+K22+M22+O22+Q22+V22)</f>
        <v>3.8542648792452425</v>
      </c>
    </row>
    <row r="23" spans="1:23" ht="21" x14ac:dyDescent="0.35">
      <c r="A23" s="11" t="s">
        <v>24</v>
      </c>
      <c r="B23" s="12" t="s">
        <v>25</v>
      </c>
      <c r="C23" s="11" t="s">
        <v>75</v>
      </c>
      <c r="D23" s="15">
        <v>3332.7731343345376</v>
      </c>
      <c r="E23" s="14">
        <f t="shared" si="12"/>
        <v>0.31800746847918371</v>
      </c>
      <c r="F23" s="15">
        <v>23.747883979375786</v>
      </c>
      <c r="G23" s="15">
        <f t="shared" si="13"/>
        <v>0.25685418919686376</v>
      </c>
      <c r="H23" s="15">
        <v>0.54826979418941968</v>
      </c>
      <c r="I23" s="15">
        <f t="shared" si="14"/>
        <v>3.6814541316544609E-2</v>
      </c>
      <c r="J23" s="16">
        <v>8.3355041335051092E-6</v>
      </c>
      <c r="K23" s="16">
        <f t="shared" si="15"/>
        <v>3.6850897747075865E-5</v>
      </c>
      <c r="L23" s="15">
        <v>615.39262668377478</v>
      </c>
      <c r="M23" s="15">
        <f t="shared" si="16"/>
        <v>0.25166214317840124</v>
      </c>
      <c r="N23" s="15">
        <v>90642.639246484701</v>
      </c>
      <c r="O23" s="15">
        <f t="shared" si="17"/>
        <v>0.36777342960208698</v>
      </c>
      <c r="P23" s="15">
        <v>8246.6063114651442</v>
      </c>
      <c r="Q23" s="15">
        <f t="shared" si="18"/>
        <v>5.3198406707713848E-3</v>
      </c>
      <c r="R23" s="15">
        <v>50702.065446968656</v>
      </c>
      <c r="S23" s="15">
        <f t="shared" si="19"/>
        <v>0.23161013380832193</v>
      </c>
      <c r="T23" s="15">
        <v>60</v>
      </c>
      <c r="U23" s="15">
        <f t="shared" si="10"/>
        <v>0</v>
      </c>
      <c r="V23" s="15">
        <f t="shared" si="20"/>
        <v>0</v>
      </c>
      <c r="W23" s="15">
        <f t="shared" si="11"/>
        <v>1.2364684633415985</v>
      </c>
    </row>
    <row r="24" spans="1:23" ht="23.5" x14ac:dyDescent="0.35">
      <c r="A24" s="282" t="s">
        <v>76</v>
      </c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283"/>
      <c r="U24" s="283"/>
      <c r="V24" s="283"/>
      <c r="W24" s="283"/>
    </row>
    <row r="25" spans="1:23" ht="42" x14ac:dyDescent="0.5">
      <c r="A25" s="18" t="s">
        <v>28</v>
      </c>
      <c r="B25" s="12" t="s">
        <v>77</v>
      </c>
      <c r="C25" s="11" t="s">
        <v>924</v>
      </c>
      <c r="D25" s="19">
        <v>1481.045416800835</v>
      </c>
      <c r="E25" s="14">
        <f>(D25-MIN($D$5:$D$47))/(MAX($D$5:$D$47)-MIN($D$5:$D$47))</f>
        <v>0.18180857128353092</v>
      </c>
      <c r="F25" s="19">
        <v>6.3966547038795021</v>
      </c>
      <c r="G25" s="15">
        <f>(F25-MIN($F$5:$F$47))/(MAX($F$5:$F$47)-MIN($F$5:$F$47))</f>
        <v>5.7315078276378897E-2</v>
      </c>
      <c r="H25" s="19">
        <v>0.17525485397162704</v>
      </c>
      <c r="I25" s="15">
        <f>(H25-MIN($H$5:$H$47))/(MAX($H$5:$H$47)-MIN($H$5:$H$47))</f>
        <v>9.5622339035123585E-3</v>
      </c>
      <c r="J25" s="261">
        <v>9.8746126953705577E-6</v>
      </c>
      <c r="K25" s="16">
        <f>(J25-MIN($J$5:$J$47))/(MAX($J$5:$J$47)-MIN($J$5:$J$47))</f>
        <v>4.3997096605206554E-5</v>
      </c>
      <c r="L25" s="19">
        <v>232.94222686398484</v>
      </c>
      <c r="M25" s="15">
        <f>(L25-MIN($L$5:$L$47))/(MAX($L$5:$L$47)-MIN($L$5:$L$47))</f>
        <v>8.8544966875741607E-2</v>
      </c>
      <c r="N25" s="19">
        <v>54923.634110548526</v>
      </c>
      <c r="O25" s="15">
        <f>(N25-MIN($N$5:$N$47))/(MAX($N$5:$N$47)-MIN($N$5:$N$47))</f>
        <v>0.21699217465563336</v>
      </c>
      <c r="P25" s="19">
        <v>5608.8343029640228</v>
      </c>
      <c r="Q25" s="15">
        <f>(P25-MIN($P$5:$P$47))/(MAX($P$5:$P$47)-MIN($P$5:$P$47))</f>
        <v>3.5206310941695942E-3</v>
      </c>
      <c r="R25" s="19">
        <v>17880.192094117854</v>
      </c>
      <c r="S25" s="15">
        <f>(R25-MIN($R$5:$R$47))/(MAX($R$5:$R$47)-MIN($R$5:$R$47))</f>
        <v>7.0493075568161173E-2</v>
      </c>
      <c r="T25" s="19">
        <v>60</v>
      </c>
      <c r="U25" s="15">
        <f t="shared" si="10"/>
        <v>0</v>
      </c>
      <c r="V25" s="15">
        <f>(U25-MIN($U$5:$U$47))/(MAX($U$5:$U$47)-MIN($U$5:$U$47))</f>
        <v>0</v>
      </c>
      <c r="W25" s="15">
        <f t="shared" ref="W25:W26" si="21">(E25+G25+I25+K25+M25+O25+Q25+V25)</f>
        <v>0.55778765318557189</v>
      </c>
    </row>
    <row r="26" spans="1:23" ht="21" x14ac:dyDescent="0.5">
      <c r="A26" s="18" t="s">
        <v>123</v>
      </c>
      <c r="B26" s="12" t="s">
        <v>13</v>
      </c>
      <c r="C26" s="11" t="s">
        <v>78</v>
      </c>
      <c r="D26" s="19">
        <v>1624.7256800410041</v>
      </c>
      <c r="E26" s="14">
        <f>(D26-MIN($D$5:$D$47))/(MAX($D$5:$D$47)-MIN($D$5:$D$47))</f>
        <v>0.19237659012171951</v>
      </c>
      <c r="F26" s="19">
        <v>9.6663410579826365</v>
      </c>
      <c r="G26" s="15">
        <f>(F26-MIN($F$5:$F$47))/(MAX($F$5:$F$47)-MIN($F$5:$F$47))</f>
        <v>9.4916466496633392E-2</v>
      </c>
      <c r="H26" s="19">
        <v>3.5284117627337053</v>
      </c>
      <c r="I26" s="15">
        <f>(H26-MIN($H$5:$H$47))/(MAX($H$5:$H$47)-MIN($H$5:$H$47))</f>
        <v>0.25454240233419834</v>
      </c>
      <c r="J26" s="261">
        <v>7.0642170471402371E-6</v>
      </c>
      <c r="K26" s="16">
        <f>(J26-MIN($J$5:$J$47))/(MAX($J$5:$J$47)-MIN($J$5:$J$47))</f>
        <v>3.0948214499101609E-5</v>
      </c>
      <c r="L26" s="19">
        <v>194.11005283321538</v>
      </c>
      <c r="M26" s="15">
        <f>(L26-MIN($L$5:$L$47))/(MAX($L$5:$L$47)-MIN($L$5:$L$47))</f>
        <v>7.1982833379274483E-2</v>
      </c>
      <c r="N26" s="19">
        <v>41229.818460057053</v>
      </c>
      <c r="O26" s="15">
        <f>(N26-MIN($N$5:$N$47))/(MAX($N$5:$N$47)-MIN($N$5:$N$47))</f>
        <v>0.15918623350669675</v>
      </c>
      <c r="P26" s="19">
        <v>4869.8875213876181</v>
      </c>
      <c r="Q26" s="15">
        <f>(P26-MIN($P$5:$P$47))/(MAX($P$5:$P$47)-MIN($P$5:$P$47))</f>
        <v>3.0165996154343172E-3</v>
      </c>
      <c r="R26" s="19">
        <v>16871.311438304609</v>
      </c>
      <c r="S26" s="15">
        <f>(R26-MIN($R$5:$R$47))/(MAX($R$5:$R$47)-MIN($R$5:$R$47))</f>
        <v>6.5540650042885173E-2</v>
      </c>
      <c r="T26" s="19">
        <v>40</v>
      </c>
      <c r="U26" s="15">
        <f t="shared" si="10"/>
        <v>20</v>
      </c>
      <c r="V26" s="15">
        <f>(U26-MIN($U$5:$U$47))/(MAX($U$5:$U$47)-MIN($U$5:$U$47))</f>
        <v>0.33333333333333331</v>
      </c>
      <c r="W26" s="15">
        <f t="shared" si="21"/>
        <v>1.1093854070017892</v>
      </c>
    </row>
    <row r="27" spans="1:23" ht="23.5" x14ac:dyDescent="0.35">
      <c r="A27" s="282" t="s">
        <v>79</v>
      </c>
      <c r="B27" s="283"/>
      <c r="C27" s="283"/>
      <c r="D27" s="283"/>
      <c r="E27" s="283"/>
      <c r="F27" s="283"/>
      <c r="G27" s="283"/>
      <c r="H27" s="283"/>
      <c r="I27" s="283"/>
      <c r="J27" s="283"/>
      <c r="K27" s="283"/>
      <c r="L27" s="283"/>
      <c r="M27" s="283"/>
      <c r="N27" s="283"/>
      <c r="O27" s="283"/>
      <c r="P27" s="283"/>
      <c r="Q27" s="283"/>
      <c r="R27" s="283"/>
      <c r="S27" s="283"/>
      <c r="T27" s="283"/>
      <c r="U27" s="283"/>
      <c r="V27" s="283"/>
      <c r="W27" s="283"/>
    </row>
    <row r="28" spans="1:23" ht="21" x14ac:dyDescent="0.5">
      <c r="A28" s="18" t="s">
        <v>80</v>
      </c>
      <c r="B28" s="12" t="s">
        <v>81</v>
      </c>
      <c r="C28" s="11" t="s">
        <v>75</v>
      </c>
      <c r="D28" s="19">
        <v>1814.7990726602325</v>
      </c>
      <c r="E28" s="14">
        <f>(D28-MIN($D$5:$D$47))/(MAX($D$5:$D$47)-MIN($D$5:$D$47))</f>
        <v>0.20635693194835419</v>
      </c>
      <c r="F28" s="19">
        <v>25.002858028184175</v>
      </c>
      <c r="G28" s="15">
        <f>(F28-MIN($F$5:$F$47))/(MAX($F$5:$F$47)-MIN($F$5:$F$47))</f>
        <v>0.27128638889588735</v>
      </c>
      <c r="H28" s="19">
        <v>6.5040234949891076</v>
      </c>
      <c r="I28" s="15">
        <f>(H28-MIN($H$5:$H$47))/(MAX($H$5:$H$47)-MIN($H$5:$H$47))</f>
        <v>0.47193928628180171</v>
      </c>
      <c r="J28" s="261">
        <v>4.66159854612067E-6</v>
      </c>
      <c r="K28" s="16">
        <f>(J28-MIN($J$5:$J$47))/(MAX($J$5:$J$47)-MIN($J$5:$J$47))</f>
        <v>1.9792672899294248E-5</v>
      </c>
      <c r="L28" s="19">
        <v>418.64511595705733</v>
      </c>
      <c r="M28" s="15">
        <f>(L28-MIN($L$5:$L$47))/(MAX($L$5:$L$47)-MIN($L$5:$L$47))</f>
        <v>0.16774825941872545</v>
      </c>
      <c r="N28" s="19">
        <v>60658.356031322473</v>
      </c>
      <c r="O28" s="15">
        <f>(N28-MIN($N$5:$N$47))/(MAX($N$5:$N$47)-MIN($N$5:$N$47))</f>
        <v>0.24120025561120528</v>
      </c>
      <c r="P28" s="19">
        <v>4617.4240855495482</v>
      </c>
      <c r="Q28" s="15">
        <f>(P28-MIN($P$5:$P$47))/(MAX($P$5:$P$47)-MIN($P$5:$P$47))</f>
        <v>2.8443957137939476E-3</v>
      </c>
      <c r="R28" s="19">
        <v>24704.350960729193</v>
      </c>
      <c r="S28" s="15">
        <f>(R28-MIN($R$5:$R$47))/(MAX($R$5:$R$47)-MIN($R$5:$R$47))</f>
        <v>0.10399172415935837</v>
      </c>
      <c r="T28" s="19">
        <v>0</v>
      </c>
      <c r="U28" s="15">
        <f t="shared" si="10"/>
        <v>60</v>
      </c>
      <c r="V28" s="15">
        <f>(U28-MIN($U$5:$U$47))/(MAX($U$5:$U$47)-MIN($U$5:$U$47))</f>
        <v>1</v>
      </c>
      <c r="W28" s="15">
        <f t="shared" ref="W28:W29" si="22">(E28+G28+I28+K28+M28+O28+Q28+V28)</f>
        <v>2.361395310542667</v>
      </c>
    </row>
    <row r="29" spans="1:23" ht="21" x14ac:dyDescent="0.5">
      <c r="A29" s="18" t="s">
        <v>27</v>
      </c>
      <c r="B29" s="12" t="s">
        <v>82</v>
      </c>
      <c r="C29" s="11" t="s">
        <v>83</v>
      </c>
      <c r="D29" s="19">
        <v>2576.6319920040942</v>
      </c>
      <c r="E29" s="14">
        <f>(D29-MIN($D$5:$D$47))/(MAX($D$5:$D$47)-MIN($D$5:$D$47))</f>
        <v>0.26239152195825943</v>
      </c>
      <c r="F29" s="19">
        <v>23.889609327000478</v>
      </c>
      <c r="G29" s="15">
        <f>(F29-MIN($F$5:$F$47))/(MAX($F$5:$F$47)-MIN($F$5:$F$47))</f>
        <v>0.25848403048423957</v>
      </c>
      <c r="H29" s="19">
        <v>4.8352833000805076</v>
      </c>
      <c r="I29" s="15">
        <f>(H29-MIN($H$5:$H$47))/(MAX($H$5:$H$47)-MIN($H$5:$H$47))</f>
        <v>0.35002186185483419</v>
      </c>
      <c r="J29" s="261">
        <v>4.4089589688484033E-6</v>
      </c>
      <c r="K29" s="16">
        <f>(J29-MIN($J$5:$J$47))/(MAX($J$5:$J$47)-MIN($J$5:$J$47))</f>
        <v>1.8619648004654278E-5</v>
      </c>
      <c r="L29" s="19">
        <v>490.06409511332151</v>
      </c>
      <c r="M29" s="15">
        <f>(L29-MIN($L$5:$L$47))/(MAX($L$5:$L$47)-MIN($L$5:$L$47))</f>
        <v>0.19820884259468141</v>
      </c>
      <c r="N29" s="19">
        <v>63002.660923688316</v>
      </c>
      <c r="O29" s="15">
        <f>(N29-MIN($N$5:$N$47))/(MAX($N$5:$N$47)-MIN($N$5:$N$47))</f>
        <v>0.25109631045099717</v>
      </c>
      <c r="P29" s="19">
        <v>8183.5496087702104</v>
      </c>
      <c r="Q29" s="15">
        <f>(P29-MIN($P$5:$P$47))/(MAX($P$5:$P$47)-MIN($P$5:$P$47))</f>
        <v>5.2768300455194612E-3</v>
      </c>
      <c r="R29" s="19">
        <v>36855.009578192687</v>
      </c>
      <c r="S29" s="15">
        <f>(R29-MIN($R$5:$R$47))/(MAX($R$5:$R$47)-MIN($R$5:$R$47))</f>
        <v>0.16363726453056754</v>
      </c>
      <c r="T29" s="19">
        <v>0</v>
      </c>
      <c r="U29" s="15">
        <f t="shared" si="10"/>
        <v>60</v>
      </c>
      <c r="V29" s="15">
        <f>(U29-MIN($U$5:$U$47))/(MAX($U$5:$U$47)-MIN($U$5:$U$47))</f>
        <v>1</v>
      </c>
      <c r="W29" s="15">
        <f t="shared" si="22"/>
        <v>2.3254980170365358</v>
      </c>
    </row>
    <row r="30" spans="1:23" ht="23.5" x14ac:dyDescent="0.35">
      <c r="A30" s="282" t="s">
        <v>84</v>
      </c>
      <c r="B30" s="283"/>
      <c r="C30" s="283"/>
      <c r="D30" s="283"/>
      <c r="E30" s="283"/>
      <c r="F30" s="283"/>
      <c r="G30" s="283"/>
      <c r="H30" s="283"/>
      <c r="I30" s="283"/>
      <c r="J30" s="283"/>
      <c r="K30" s="283"/>
      <c r="L30" s="283"/>
      <c r="M30" s="283"/>
      <c r="N30" s="283"/>
      <c r="O30" s="283"/>
      <c r="P30" s="283"/>
      <c r="Q30" s="283"/>
      <c r="R30" s="283"/>
      <c r="S30" s="283"/>
      <c r="T30" s="283"/>
      <c r="U30" s="283"/>
      <c r="V30" s="283"/>
      <c r="W30" s="283"/>
    </row>
    <row r="31" spans="1:23" ht="42" x14ac:dyDescent="0.35">
      <c r="A31" s="11" t="s">
        <v>85</v>
      </c>
      <c r="B31" s="12" t="s">
        <v>86</v>
      </c>
      <c r="C31" s="11" t="s">
        <v>50</v>
      </c>
      <c r="D31" s="15">
        <v>-894.83314836400859</v>
      </c>
      <c r="E31" s="14">
        <f>(D31-MIN($D$5:$D$47))/(MAX($D$5:$D$47)-MIN($D$5:$D$47))</f>
        <v>7.0571554127189118E-3</v>
      </c>
      <c r="F31" s="15">
        <v>7.7106006780092775</v>
      </c>
      <c r="G31" s="15">
        <f>(F31-MIN($F$5:$F$47))/(MAX($F$5:$F$47)-MIN($F$5:$F$47))</f>
        <v>7.2425455029089217E-2</v>
      </c>
      <c r="H31" s="15">
        <v>0.81830929569291533</v>
      </c>
      <c r="I31" s="15">
        <f>(H31-MIN($H$5:$H$47))/(MAX($H$5:$H$47)-MIN($H$5:$H$47))</f>
        <v>5.6543508484289753E-2</v>
      </c>
      <c r="J31" s="16">
        <v>6.0978108490444385E-7</v>
      </c>
      <c r="K31" s="16">
        <f>(J31-MIN($J$5:$J$47))/(MAX($J$5:$J$47)-MIN($J$5:$J$47))</f>
        <v>9.7977429544081115E-7</v>
      </c>
      <c r="L31" s="15">
        <v>53.737955760916996</v>
      </c>
      <c r="M31" s="15">
        <f>(L31-MIN($L$5:$L$47))/(MAX($L$5:$L$47)-MIN($L$5:$L$47))</f>
        <v>1.2113370262213473E-2</v>
      </c>
      <c r="N31" s="15">
        <v>8621.7951664608008</v>
      </c>
      <c r="O31" s="15">
        <f>(N31-MIN($N$5:$N$47))/(MAX($N$5:$N$47)-MIN($N$5:$N$47))</f>
        <v>2.1537420085937106E-2</v>
      </c>
      <c r="P31" s="15">
        <v>551.65153175336116</v>
      </c>
      <c r="Q31" s="15">
        <f>(P31-MIN($P$5:$P$47))/(MAX($P$5:$P$47)-MIN($P$5:$P$47))</f>
        <v>7.1154928957667588E-5</v>
      </c>
      <c r="R31" s="15">
        <v>7909.3440446544901</v>
      </c>
      <c r="S31" s="15">
        <f>(R31-MIN($R$5:$R$47))/(MAX($R$5:$R$47)-MIN($R$5:$R$47))</f>
        <v>2.1547858803145258E-2</v>
      </c>
      <c r="T31" s="15">
        <v>60</v>
      </c>
      <c r="U31" s="15">
        <f t="shared" si="10"/>
        <v>0</v>
      </c>
      <c r="V31" s="15">
        <f>(U31-MIN($U$5:$U$47))/(MAX($U$5:$U$47)-MIN($U$5:$U$47))</f>
        <v>0</v>
      </c>
      <c r="W31" s="15">
        <f t="shared" ref="W31" si="23">(E31+G31+I31+K31+M31+O31+Q31+V31)</f>
        <v>0.1697490439775016</v>
      </c>
    </row>
    <row r="32" spans="1:23" ht="21" x14ac:dyDescent="0.5">
      <c r="A32" s="18" t="s">
        <v>87</v>
      </c>
      <c r="B32" s="12" t="s">
        <v>88</v>
      </c>
      <c r="C32" s="11" t="s">
        <v>71</v>
      </c>
      <c r="D32" s="19">
        <v>1225.937191541562</v>
      </c>
      <c r="E32" s="14">
        <f>(D32-MIN($D$5:$D$47))/(MAX($D$5:$D$47)-MIN($D$5:$D$47))</f>
        <v>0.16304476566737355</v>
      </c>
      <c r="F32" s="19">
        <v>28.394000598106093</v>
      </c>
      <c r="G32" s="15">
        <f>(F32-MIN($F$5:$F$47))/(MAX($F$5:$F$47)-MIN($F$5:$F$47))</f>
        <v>0.31028452341782736</v>
      </c>
      <c r="H32" s="19">
        <v>2.9660009718760918</v>
      </c>
      <c r="I32" s="15">
        <f>(H32-MIN($H$5:$H$47))/(MAX($H$5:$H$47)-MIN($H$5:$H$47))</f>
        <v>0.21345291740389158</v>
      </c>
      <c r="J32" s="261">
        <v>9.8982233259993889E-6</v>
      </c>
      <c r="K32" s="16">
        <f>(J32-MIN($J$5:$J$47))/(MAX($J$5:$J$47)-MIN($J$5:$J$47))</f>
        <v>4.4106722570404871E-5</v>
      </c>
      <c r="L32" s="19">
        <v>431.16778590430044</v>
      </c>
      <c r="M32" s="15">
        <f>(L32-MIN($L$5:$L$47))/(MAX($L$5:$L$47)-MIN($L$5:$L$47))</f>
        <v>0.17308924628271349</v>
      </c>
      <c r="N32" s="262">
        <v>53418.074258376553</v>
      </c>
      <c r="O32" s="15">
        <f>(N32-MIN($N$5:$N$47))/(MAX($N$5:$N$47)-MIN($N$5:$N$47))</f>
        <v>0.21063672877903203</v>
      </c>
      <c r="P32" s="19">
        <v>10760.69830381664</v>
      </c>
      <c r="Q32" s="15">
        <f>(P32-MIN($P$5:$P$47))/(MAX($P$5:$P$47)-MIN($P$5:$P$47))</f>
        <v>7.0346887980995074E-3</v>
      </c>
      <c r="R32" s="15">
        <v>43085.734688695498</v>
      </c>
      <c r="S32" s="15">
        <f>(R32-MIN($R$5:$R$47))/(MAX($R$5:$R$47)-MIN($R$5:$R$47))</f>
        <v>0.19422284658175537</v>
      </c>
      <c r="T32" s="19">
        <v>60</v>
      </c>
      <c r="U32" s="15">
        <f t="shared" si="10"/>
        <v>0</v>
      </c>
      <c r="V32" s="15">
        <f>(U32-MIN($U$5:$U$47))/(MAX($U$5:$U$47)-MIN($U$5:$U$47))</f>
        <v>0</v>
      </c>
      <c r="W32" s="15">
        <f>(E32+G32+I32+K32+M32+O32+Q32+V32)</f>
        <v>1.0775869770715079</v>
      </c>
    </row>
    <row r="33" spans="1:23" ht="235" x14ac:dyDescent="0.35">
      <c r="A33" s="20" t="s">
        <v>89</v>
      </c>
      <c r="B33" s="21" t="s">
        <v>32</v>
      </c>
      <c r="C33" s="22"/>
      <c r="D33" s="23" t="s">
        <v>1</v>
      </c>
      <c r="E33" s="24" t="s">
        <v>34</v>
      </c>
      <c r="F33" s="23" t="s">
        <v>2</v>
      </c>
      <c r="G33" s="24" t="s">
        <v>35</v>
      </c>
      <c r="H33" s="23" t="s">
        <v>3</v>
      </c>
      <c r="I33" s="24" t="s">
        <v>36</v>
      </c>
      <c r="J33" s="23" t="s">
        <v>4</v>
      </c>
      <c r="K33" s="24" t="s">
        <v>37</v>
      </c>
      <c r="L33" s="23" t="s">
        <v>5</v>
      </c>
      <c r="M33" s="6" t="s">
        <v>38</v>
      </c>
      <c r="N33" s="23" t="s">
        <v>39</v>
      </c>
      <c r="O33" s="6" t="s">
        <v>40</v>
      </c>
      <c r="P33" s="23" t="s">
        <v>6</v>
      </c>
      <c r="Q33" s="7" t="s">
        <v>41</v>
      </c>
      <c r="R33" s="23" t="s">
        <v>7</v>
      </c>
      <c r="S33" s="7" t="s">
        <v>42</v>
      </c>
      <c r="T33" s="23" t="s">
        <v>90</v>
      </c>
      <c r="U33" s="23" t="s">
        <v>91</v>
      </c>
      <c r="V33" s="6" t="s">
        <v>45</v>
      </c>
      <c r="W33" s="25" t="s">
        <v>46</v>
      </c>
    </row>
    <row r="34" spans="1:23" ht="21" x14ac:dyDescent="0.5">
      <c r="A34" s="11" t="s">
        <v>92</v>
      </c>
      <c r="B34" s="12" t="s">
        <v>93</v>
      </c>
      <c r="C34" s="11" t="s">
        <v>50</v>
      </c>
      <c r="D34" s="19">
        <v>-39.385574216664509</v>
      </c>
      <c r="E34" s="14">
        <f>(D34-MIN($D$5:$D$47))/(MAX($D$5:$D$47)-MIN($D$5:$D$47))</f>
        <v>6.9977321862862304E-2</v>
      </c>
      <c r="F34" s="19">
        <v>12.321370398126605</v>
      </c>
      <c r="G34" s="15">
        <f>(F34-MIN($F$5:$F$47))/(MAX($F$5:$F$47)-MIN($F$5:$F$47))</f>
        <v>0.1254492999684553</v>
      </c>
      <c r="H34" s="19">
        <v>0.9529279423451853</v>
      </c>
      <c r="I34" s="15">
        <f>(H34-MIN($H$5:$H$47))/(MAX($H$5:$H$47)-MIN($H$5:$H$47))</f>
        <v>6.6378687579132442E-2</v>
      </c>
      <c r="J34" s="19">
        <v>1.7227671503129369E-6</v>
      </c>
      <c r="K34" s="15">
        <f>(J34-MIN($J$5:$J$47))/(MAX($J$5:$J$47)-MIN($J$5:$J$47))</f>
        <v>6.1474537865466868E-6</v>
      </c>
      <c r="L34" s="19">
        <v>133.62920949623577</v>
      </c>
      <c r="M34" s="15">
        <f>(L34-MIN($L$5:$L$47))/(MAX($L$5:$L$47)-MIN($L$5:$L$47))</f>
        <v>4.6187424640833544E-2</v>
      </c>
      <c r="N34" s="19">
        <v>21539.194363654464</v>
      </c>
      <c r="O34" s="15">
        <f>(N34-MIN($N$5:$N$47))/(MAX($N$5:$N$47)-MIN($N$5:$N$47))</f>
        <v>7.6065861014926739E-2</v>
      </c>
      <c r="P34" s="19">
        <v>89415.074959698351</v>
      </c>
      <c r="Q34" s="15">
        <f>(P34-MIN($P$5:$P$47))/(MAX($P$5:$P$47)-MIN($P$5:$P$47))</f>
        <v>6.0684400473264774E-2</v>
      </c>
      <c r="R34" s="19">
        <v>19409.838053767908</v>
      </c>
      <c r="S34" s="15">
        <f>(R34-MIN($R$5:$R$47))/(MAX($R$5:$R$47)-MIN($R$5:$R$47))</f>
        <v>7.800185041834376E-2</v>
      </c>
      <c r="T34" s="19">
        <v>60</v>
      </c>
      <c r="U34" s="19">
        <f>60-T34</f>
        <v>0</v>
      </c>
      <c r="V34" s="15">
        <f>(U34-MIN($U$5:$U$47))/(MAX($U$5:$U$47)-MIN($U$5:$U$47))</f>
        <v>0</v>
      </c>
      <c r="W34" s="15">
        <f t="shared" ref="W34:W45" si="24">(E34+G34+I34+K34+M34+O34+Q34+V34)</f>
        <v>0.44474914299326163</v>
      </c>
    </row>
    <row r="35" spans="1:23" ht="21" x14ac:dyDescent="0.5">
      <c r="A35" s="260" t="s">
        <v>94</v>
      </c>
      <c r="B35" s="12"/>
      <c r="C35" s="11" t="s">
        <v>97</v>
      </c>
      <c r="D35" s="19">
        <v>7358.2029616290811</v>
      </c>
      <c r="E35" s="14">
        <f t="shared" ref="E35:E46" si="25">(D35-MIN($D$5:$D$47))/(MAX($D$5:$D$47)-MIN($D$5:$D$47))</f>
        <v>0.61408723119193531</v>
      </c>
      <c r="F35" s="19">
        <v>72.804456962964494</v>
      </c>
      <c r="G35" s="15">
        <f t="shared" ref="G35:G46" si="26">(F35-MIN($F$5:$F$47))/(MAX($F$5:$F$47)-MIN($F$5:$F$47))</f>
        <v>0.82100470571242568</v>
      </c>
      <c r="H35" s="19">
        <v>7.9960545146248325</v>
      </c>
      <c r="I35" s="15">
        <f t="shared" ref="I35:I46" si="27">(H35-MIN($H$5:$H$47))/(MAX($H$5:$H$47)-MIN($H$5:$H$47))</f>
        <v>0.58094641611191467</v>
      </c>
      <c r="J35" s="19">
        <v>1.9540694258359158E-5</v>
      </c>
      <c r="K35" s="15">
        <f t="shared" ref="K35:K46" si="28">(J35-MIN($J$5:$J$47))/(MAX($J$5:$J$47)-MIN($J$5:$J$47))</f>
        <v>8.8877453156732214E-5</v>
      </c>
      <c r="L35" s="19">
        <v>519.49694285369901</v>
      </c>
      <c r="M35" s="15">
        <f t="shared" ref="M35:M46" si="29">(L35-MIN($L$5:$L$47))/(MAX($L$5:$L$47)-MIN($L$5:$L$47))</f>
        <v>0.2107621122898333</v>
      </c>
      <c r="N35" s="19">
        <v>86842.858498798989</v>
      </c>
      <c r="O35" s="15">
        <f t="shared" ref="O35:O46" si="30">(N35-MIN($N$5:$N$47))/(MAX($N$5:$N$47)-MIN($N$5:$N$47))</f>
        <v>0.35173334932893835</v>
      </c>
      <c r="P35" s="19">
        <v>1466520.0147076077</v>
      </c>
      <c r="Q35" s="15">
        <f t="shared" ref="Q35:Q46" si="31">(P35-MIN($P$5:$P$47))/(MAX($P$5:$P$47)-MIN($P$5:$P$47))</f>
        <v>1</v>
      </c>
      <c r="R35" s="19">
        <v>71596.424004858418</v>
      </c>
      <c r="S35" s="15">
        <f t="shared" ref="S35:S46" si="32">(R35-MIN($R$5:$R$47))/(MAX($R$5:$R$47)-MIN($R$5:$R$47))</f>
        <v>0.3341770271867564</v>
      </c>
      <c r="T35" s="19">
        <v>60</v>
      </c>
      <c r="U35" s="19">
        <f t="shared" ref="U35:U46" si="33">60-T35</f>
        <v>0</v>
      </c>
      <c r="V35" s="15">
        <f t="shared" ref="V35:V46" si="34">(U35-MIN($U$5:$U$47))/(MAX($U$5:$U$47)-MIN($U$5:$U$47))</f>
        <v>0</v>
      </c>
      <c r="W35" s="15">
        <f t="shared" si="24"/>
        <v>3.5786226920882043</v>
      </c>
    </row>
    <row r="36" spans="1:23" ht="21" x14ac:dyDescent="0.5">
      <c r="A36" s="11" t="s">
        <v>95</v>
      </c>
      <c r="B36" s="26" t="s">
        <v>96</v>
      </c>
      <c r="C36" s="11" t="s">
        <v>97</v>
      </c>
      <c r="D36" s="19">
        <v>29.474870545498106</v>
      </c>
      <c r="E36" s="14">
        <f t="shared" si="25"/>
        <v>7.5042168356330652E-2</v>
      </c>
      <c r="F36" s="19">
        <v>12.192048415785514</v>
      </c>
      <c r="G36" s="15">
        <f t="shared" si="26"/>
        <v>0.1239620973634354</v>
      </c>
      <c r="H36" s="19">
        <v>0.92878861632628029</v>
      </c>
      <c r="I36" s="15">
        <f t="shared" si="27"/>
        <v>6.4615079041022663E-2</v>
      </c>
      <c r="J36" s="19">
        <v>1.684817631510686E-6</v>
      </c>
      <c r="K36" s="15">
        <f t="shared" si="28"/>
        <v>5.9712512660418586E-6</v>
      </c>
      <c r="L36" s="19">
        <v>133.35344967852038</v>
      </c>
      <c r="M36" s="15">
        <f t="shared" si="29"/>
        <v>4.606981157826473E-2</v>
      </c>
      <c r="N36" s="19">
        <v>21739.176374382329</v>
      </c>
      <c r="O36" s="15">
        <f t="shared" si="30"/>
        <v>7.6910048540013376E-2</v>
      </c>
      <c r="P36" s="19">
        <v>86606.494758290894</v>
      </c>
      <c r="Q36" s="15">
        <f t="shared" si="31"/>
        <v>5.8768683580849225E-2</v>
      </c>
      <c r="R36" s="19">
        <v>19680.279709657865</v>
      </c>
      <c r="S36" s="15">
        <f t="shared" si="32"/>
        <v>7.9329403040162755E-2</v>
      </c>
      <c r="T36" s="19">
        <v>60</v>
      </c>
      <c r="U36" s="19">
        <f t="shared" si="33"/>
        <v>0</v>
      </c>
      <c r="V36" s="15">
        <f t="shared" si="34"/>
        <v>0</v>
      </c>
      <c r="W36" s="15">
        <f t="shared" si="24"/>
        <v>0.4453738597111821</v>
      </c>
    </row>
    <row r="37" spans="1:23" ht="21" x14ac:dyDescent="0.5">
      <c r="A37" s="18" t="s">
        <v>98</v>
      </c>
      <c r="B37" s="12" t="s">
        <v>99</v>
      </c>
      <c r="C37" s="27" t="s">
        <v>100</v>
      </c>
      <c r="D37" s="19">
        <v>-174.78415712413243</v>
      </c>
      <c r="E37" s="14">
        <f t="shared" si="25"/>
        <v>6.0018439949914078E-2</v>
      </c>
      <c r="F37" s="19">
        <v>16.877912458011988</v>
      </c>
      <c r="G37" s="15">
        <f t="shared" si="26"/>
        <v>0.17784952689562319</v>
      </c>
      <c r="H37" s="19">
        <v>13.731834798217104</v>
      </c>
      <c r="I37" s="15">
        <f t="shared" si="27"/>
        <v>1</v>
      </c>
      <c r="J37" s="19">
        <v>2.8552275376049624E-6</v>
      </c>
      <c r="K37" s="15">
        <f t="shared" si="28"/>
        <v>1.1405554044747962E-5</v>
      </c>
      <c r="L37" s="19">
        <v>119.09026126085175</v>
      </c>
      <c r="M37" s="15">
        <f t="shared" si="29"/>
        <v>3.9986484117084969E-2</v>
      </c>
      <c r="N37" s="19">
        <v>16396.18121895747</v>
      </c>
      <c r="O37" s="15">
        <f t="shared" si="30"/>
        <v>5.4355570562762523E-2</v>
      </c>
      <c r="P37" s="19">
        <v>2671.6494476846474</v>
      </c>
      <c r="Q37" s="15">
        <f t="shared" si="31"/>
        <v>1.517193684553852E-3</v>
      </c>
      <c r="R37" s="19">
        <v>14192.864830765404</v>
      </c>
      <c r="S37" s="15">
        <f t="shared" si="32"/>
        <v>5.2392605949826955E-2</v>
      </c>
      <c r="T37" s="19">
        <v>60</v>
      </c>
      <c r="U37" s="19">
        <f t="shared" si="33"/>
        <v>0</v>
      </c>
      <c r="V37" s="15">
        <f t="shared" si="34"/>
        <v>0</v>
      </c>
      <c r="W37" s="15">
        <f t="shared" si="24"/>
        <v>1.3337386207639834</v>
      </c>
    </row>
    <row r="38" spans="1:23" ht="42" x14ac:dyDescent="0.5">
      <c r="A38" s="18" t="s">
        <v>101</v>
      </c>
      <c r="B38" s="12" t="s">
        <v>102</v>
      </c>
      <c r="C38" s="27" t="s">
        <v>100</v>
      </c>
      <c r="D38" s="19">
        <v>844.03185794056481</v>
      </c>
      <c r="E38" s="14">
        <f t="shared" si="25"/>
        <v>0.13495473667603131</v>
      </c>
      <c r="F38" s="19">
        <v>16.605189820752589</v>
      </c>
      <c r="G38" s="15">
        <f t="shared" si="26"/>
        <v>0.17471321697183689</v>
      </c>
      <c r="H38" s="19">
        <v>12.429142319090564</v>
      </c>
      <c r="I38" s="15">
        <f t="shared" si="27"/>
        <v>0.90482586063423265</v>
      </c>
      <c r="J38" s="19">
        <v>5.903410964985619E-6</v>
      </c>
      <c r="K38" s="15">
        <f t="shared" si="28"/>
        <v>2.5558503010036626E-5</v>
      </c>
      <c r="L38" s="19">
        <v>210.54249083818513</v>
      </c>
      <c r="M38" s="15">
        <f t="shared" si="29"/>
        <v>7.8991357591570208E-2</v>
      </c>
      <c r="N38" s="19">
        <v>40377.320952117843</v>
      </c>
      <c r="O38" s="15">
        <f t="shared" si="30"/>
        <v>0.15558757101325354</v>
      </c>
      <c r="P38" s="19">
        <v>4502.2631831982135</v>
      </c>
      <c r="Q38" s="15">
        <f t="shared" si="31"/>
        <v>2.7658451045324741E-3</v>
      </c>
      <c r="R38" s="19">
        <v>19286.789135016985</v>
      </c>
      <c r="S38" s="15">
        <f t="shared" si="32"/>
        <v>7.7397823963313309E-2</v>
      </c>
      <c r="T38" s="19">
        <v>60</v>
      </c>
      <c r="U38" s="19">
        <f t="shared" si="33"/>
        <v>0</v>
      </c>
      <c r="V38" s="15">
        <f t="shared" si="34"/>
        <v>0</v>
      </c>
      <c r="W38" s="15">
        <f t="shared" si="24"/>
        <v>1.451864146494467</v>
      </c>
    </row>
    <row r="39" spans="1:23" ht="21" x14ac:dyDescent="0.5">
      <c r="A39" s="18" t="s">
        <v>103</v>
      </c>
      <c r="B39" s="12" t="s">
        <v>104</v>
      </c>
      <c r="C39" s="27" t="s">
        <v>105</v>
      </c>
      <c r="D39" s="19">
        <v>2454.0115981854415</v>
      </c>
      <c r="E39" s="14">
        <f t="shared" si="25"/>
        <v>0.25337250568839409</v>
      </c>
      <c r="F39" s="19">
        <v>23.557501232537259</v>
      </c>
      <c r="G39" s="15">
        <f t="shared" si="26"/>
        <v>0.25466478789073221</v>
      </c>
      <c r="H39" s="19">
        <v>0.34527004882302198</v>
      </c>
      <c r="I39" s="15">
        <f t="shared" si="27"/>
        <v>2.1983469235994056E-2</v>
      </c>
      <c r="J39" s="19">
        <v>1.5107119774825079E-5</v>
      </c>
      <c r="K39" s="15">
        <f t="shared" si="28"/>
        <v>6.8292027478073435E-5</v>
      </c>
      <c r="L39" s="19">
        <v>404.22754581851416</v>
      </c>
      <c r="M39" s="15">
        <f t="shared" si="29"/>
        <v>0.16159908731365549</v>
      </c>
      <c r="N39" s="19">
        <v>76734.169646374561</v>
      </c>
      <c r="O39" s="15">
        <f t="shared" si="30"/>
        <v>0.30906136601834178</v>
      </c>
      <c r="P39" s="19">
        <v>7367.9653614678537</v>
      </c>
      <c r="Q39" s="15">
        <f t="shared" si="31"/>
        <v>4.7205245788063625E-3</v>
      </c>
      <c r="R39" s="19">
        <v>38339.861036726674</v>
      </c>
      <c r="S39" s="15">
        <f t="shared" si="32"/>
        <v>0.17092615070567152</v>
      </c>
      <c r="T39" s="19">
        <v>60</v>
      </c>
      <c r="U39" s="19">
        <f t="shared" si="33"/>
        <v>0</v>
      </c>
      <c r="V39" s="15">
        <f t="shared" si="34"/>
        <v>0</v>
      </c>
      <c r="W39" s="15">
        <f t="shared" si="24"/>
        <v>1.0054700327534021</v>
      </c>
    </row>
    <row r="40" spans="1:23" ht="21" x14ac:dyDescent="0.5">
      <c r="A40" s="18" t="s">
        <v>106</v>
      </c>
      <c r="B40" s="28" t="s">
        <v>107</v>
      </c>
      <c r="C40" s="27" t="s">
        <v>108</v>
      </c>
      <c r="D40" s="29">
        <v>2699.8136106703791</v>
      </c>
      <c r="E40" s="14">
        <f t="shared" si="25"/>
        <v>0.27145181762606357</v>
      </c>
      <c r="F40" s="29">
        <v>31.775112413300221</v>
      </c>
      <c r="G40" s="15">
        <f t="shared" si="26"/>
        <v>0.34916730427528259</v>
      </c>
      <c r="H40" s="29">
        <v>0.47099177113591062</v>
      </c>
      <c r="I40" s="15">
        <f t="shared" si="27"/>
        <v>3.1168642953074272E-2</v>
      </c>
      <c r="J40" s="29">
        <v>2.07541053869911E-6</v>
      </c>
      <c r="K40" s="15">
        <f t="shared" si="28"/>
        <v>7.7848040306114824E-6</v>
      </c>
      <c r="L40" s="29">
        <v>256.74928330852032</v>
      </c>
      <c r="M40" s="15">
        <f t="shared" si="29"/>
        <v>9.8698805975244414E-2</v>
      </c>
      <c r="N40" s="29">
        <v>51622.763168024743</v>
      </c>
      <c r="O40" s="15">
        <f t="shared" si="30"/>
        <v>0.2030581509829168</v>
      </c>
      <c r="P40" s="29">
        <v>3642.2105693460767</v>
      </c>
      <c r="Q40" s="15">
        <f t="shared" si="31"/>
        <v>2.1792080129881351E-3</v>
      </c>
      <c r="R40" s="29">
        <v>39325.299717337191</v>
      </c>
      <c r="S40" s="15">
        <f t="shared" si="32"/>
        <v>0.17576350351576764</v>
      </c>
      <c r="T40" s="19">
        <v>60</v>
      </c>
      <c r="U40" s="19">
        <f t="shared" si="33"/>
        <v>0</v>
      </c>
      <c r="V40" s="15">
        <f t="shared" si="34"/>
        <v>0</v>
      </c>
      <c r="W40" s="15">
        <f t="shared" si="24"/>
        <v>0.95573171462960038</v>
      </c>
    </row>
    <row r="41" spans="1:23" ht="21" x14ac:dyDescent="0.5">
      <c r="A41" s="30" t="s">
        <v>109</v>
      </c>
      <c r="B41" s="28" t="s">
        <v>110</v>
      </c>
      <c r="C41" s="27" t="s">
        <v>108</v>
      </c>
      <c r="D41" s="29">
        <v>1360.8246711447766</v>
      </c>
      <c r="E41" s="14">
        <f t="shared" si="25"/>
        <v>0.17296605473892654</v>
      </c>
      <c r="F41" s="29">
        <v>47.76753812825438</v>
      </c>
      <c r="G41" s="15">
        <f t="shared" si="26"/>
        <v>0.53308017626587978</v>
      </c>
      <c r="H41" s="29">
        <v>4.9890493548004056</v>
      </c>
      <c r="I41" s="15">
        <f t="shared" si="27"/>
        <v>0.36125594215861262</v>
      </c>
      <c r="J41" s="29">
        <v>1.4481626697555232E-5</v>
      </c>
      <c r="K41" s="15">
        <f t="shared" si="28"/>
        <v>6.5387815244248441E-5</v>
      </c>
      <c r="L41" s="29">
        <v>394.44536121088566</v>
      </c>
      <c r="M41" s="15">
        <f t="shared" si="29"/>
        <v>0.15742693235704003</v>
      </c>
      <c r="N41" s="29">
        <v>67280.53400313489</v>
      </c>
      <c r="O41" s="15">
        <f t="shared" si="30"/>
        <v>0.26915457016360211</v>
      </c>
      <c r="P41" s="29">
        <v>121616.17435301894</v>
      </c>
      <c r="Q41" s="15">
        <f t="shared" si="31"/>
        <v>8.2648590789504497E-2</v>
      </c>
      <c r="R41" s="29">
        <v>46990.082220999961</v>
      </c>
      <c r="S41" s="15">
        <f t="shared" si="32"/>
        <v>0.21338863221469176</v>
      </c>
      <c r="T41" s="19">
        <v>60</v>
      </c>
      <c r="U41" s="19">
        <f t="shared" si="33"/>
        <v>0</v>
      </c>
      <c r="V41" s="15">
        <f t="shared" si="34"/>
        <v>0</v>
      </c>
      <c r="W41" s="15">
        <f t="shared" si="24"/>
        <v>1.57659765428881</v>
      </c>
    </row>
    <row r="42" spans="1:23" ht="21" x14ac:dyDescent="0.5">
      <c r="A42" s="30" t="s">
        <v>111</v>
      </c>
      <c r="B42" s="28" t="s">
        <v>112</v>
      </c>
      <c r="C42" s="27" t="s">
        <v>108</v>
      </c>
      <c r="D42" s="29">
        <v>-443.66569580406622</v>
      </c>
      <c r="E42" s="14">
        <f t="shared" si="25"/>
        <v>4.0241574972565856E-2</v>
      </c>
      <c r="F42" s="29">
        <v>23.35233567517394</v>
      </c>
      <c r="G42" s="15">
        <f t="shared" si="26"/>
        <v>0.25230538428550198</v>
      </c>
      <c r="H42" s="29">
        <v>4.2379120176150877</v>
      </c>
      <c r="I42" s="15">
        <f t="shared" si="27"/>
        <v>0.30637817878959378</v>
      </c>
      <c r="J42" s="29">
        <v>8.5661364904392976E-6</v>
      </c>
      <c r="K42" s="15">
        <f t="shared" si="28"/>
        <v>3.7921741433224608E-5</v>
      </c>
      <c r="L42" s="29">
        <v>289.06991987467916</v>
      </c>
      <c r="M42" s="15">
        <f t="shared" si="29"/>
        <v>0.112483733316046</v>
      </c>
      <c r="N42" s="29">
        <v>21829.430055187557</v>
      </c>
      <c r="O42" s="15">
        <f t="shared" si="30"/>
        <v>7.7291037965770276E-2</v>
      </c>
      <c r="P42" s="29">
        <v>398750.37036829913</v>
      </c>
      <c r="Q42" s="15">
        <f t="shared" si="31"/>
        <v>0.27168028036220021</v>
      </c>
      <c r="R42" s="29">
        <v>9763.5721330348424</v>
      </c>
      <c r="S42" s="15">
        <f t="shared" si="32"/>
        <v>3.0649952754164995E-2</v>
      </c>
      <c r="T42" s="19">
        <v>60</v>
      </c>
      <c r="U42" s="19">
        <f t="shared" si="33"/>
        <v>0</v>
      </c>
      <c r="V42" s="15">
        <f t="shared" si="34"/>
        <v>0</v>
      </c>
      <c r="W42" s="15">
        <f t="shared" si="24"/>
        <v>1.0604181114331115</v>
      </c>
    </row>
    <row r="43" spans="1:23" ht="21" x14ac:dyDescent="0.5">
      <c r="A43" s="30" t="s">
        <v>113</v>
      </c>
      <c r="B43" s="28" t="s">
        <v>114</v>
      </c>
      <c r="C43" s="27" t="s">
        <v>115</v>
      </c>
      <c r="D43" s="29">
        <v>-354.08622907297536</v>
      </c>
      <c r="E43" s="14">
        <f t="shared" si="25"/>
        <v>4.6830353908379994E-2</v>
      </c>
      <c r="F43" s="29">
        <v>10.136869595467136</v>
      </c>
      <c r="G43" s="15">
        <f t="shared" si="26"/>
        <v>0.10032754397948154</v>
      </c>
      <c r="H43" s="29">
        <v>0.84990767787730281</v>
      </c>
      <c r="I43" s="15">
        <f t="shared" si="27"/>
        <v>5.8852072384010828E-2</v>
      </c>
      <c r="J43" s="29">
        <v>1.2114431232976715E-6</v>
      </c>
      <c r="K43" s="15">
        <f t="shared" si="28"/>
        <v>3.7733371917026687E-6</v>
      </c>
      <c r="L43" s="29">
        <v>77.60644155601544</v>
      </c>
      <c r="M43" s="15">
        <f t="shared" si="29"/>
        <v>2.2293409313947098E-2</v>
      </c>
      <c r="N43" s="29">
        <v>16244.042675995548</v>
      </c>
      <c r="O43" s="15">
        <f t="shared" si="30"/>
        <v>5.371334549668854E-2</v>
      </c>
      <c r="P43" s="29">
        <v>88193.360078628539</v>
      </c>
      <c r="Q43" s="15">
        <f t="shared" si="31"/>
        <v>5.9851075566178975E-2</v>
      </c>
      <c r="R43" s="29">
        <v>15543.163156164495</v>
      </c>
      <c r="S43" s="15">
        <f t="shared" si="32"/>
        <v>5.902099341559057E-2</v>
      </c>
      <c r="T43" s="19">
        <v>60</v>
      </c>
      <c r="U43" s="19">
        <f t="shared" si="33"/>
        <v>0</v>
      </c>
      <c r="V43" s="15">
        <f t="shared" si="34"/>
        <v>0</v>
      </c>
      <c r="W43" s="15">
        <f t="shared" si="24"/>
        <v>0.3418715739858787</v>
      </c>
    </row>
    <row r="44" spans="1:23" ht="21" x14ac:dyDescent="0.5">
      <c r="A44" s="30" t="s">
        <v>116</v>
      </c>
      <c r="B44" s="28" t="s">
        <v>117</v>
      </c>
      <c r="C44" s="27" t="s">
        <v>115</v>
      </c>
      <c r="D44" s="29">
        <v>231.23669855449938</v>
      </c>
      <c r="E44" s="14">
        <f t="shared" si="25"/>
        <v>8.9882221897034195E-2</v>
      </c>
      <c r="F44" s="29">
        <v>1.4127342106546736</v>
      </c>
      <c r="G44" s="15">
        <f t="shared" si="26"/>
        <v>0</v>
      </c>
      <c r="H44" s="29">
        <v>4.4372134434949757E-2</v>
      </c>
      <c r="I44" s="15">
        <f t="shared" si="27"/>
        <v>0</v>
      </c>
      <c r="J44" s="29">
        <v>3.9876274679971617E-7</v>
      </c>
      <c r="K44" s="15">
        <f t="shared" si="28"/>
        <v>0</v>
      </c>
      <c r="L44" s="29">
        <v>25.336512056713062</v>
      </c>
      <c r="M44" s="15">
        <f t="shared" si="29"/>
        <v>0</v>
      </c>
      <c r="N44" s="29">
        <v>3519.7337800000005</v>
      </c>
      <c r="O44" s="15">
        <f t="shared" si="30"/>
        <v>0</v>
      </c>
      <c r="P44" s="29">
        <v>447.33323425634762</v>
      </c>
      <c r="Q44" s="15">
        <f t="shared" si="31"/>
        <v>0</v>
      </c>
      <c r="R44" s="29">
        <v>3519.7337800000005</v>
      </c>
      <c r="S44" s="15">
        <f t="shared" si="32"/>
        <v>0</v>
      </c>
      <c r="T44" s="19">
        <v>60</v>
      </c>
      <c r="U44" s="19">
        <f t="shared" si="33"/>
        <v>0</v>
      </c>
      <c r="V44" s="15">
        <f t="shared" si="34"/>
        <v>0</v>
      </c>
      <c r="W44" s="15">
        <f t="shared" si="24"/>
        <v>8.9882221897034195E-2</v>
      </c>
    </row>
    <row r="45" spans="1:23" ht="21" x14ac:dyDescent="0.5">
      <c r="A45" s="30" t="s">
        <v>118</v>
      </c>
      <c r="B45" s="28" t="s">
        <v>119</v>
      </c>
      <c r="C45" s="27" t="s">
        <v>120</v>
      </c>
      <c r="D45" s="29">
        <v>-990.78054994907598</v>
      </c>
      <c r="E45" s="14">
        <f t="shared" si="25"/>
        <v>0</v>
      </c>
      <c r="F45" s="29">
        <v>7.4069721395164185</v>
      </c>
      <c r="G45" s="15">
        <f t="shared" si="26"/>
        <v>6.8933727286979815E-2</v>
      </c>
      <c r="H45" s="29">
        <v>5.7256042500194191</v>
      </c>
      <c r="I45" s="15">
        <f t="shared" si="27"/>
        <v>0.41506831873356265</v>
      </c>
      <c r="J45" s="29">
        <v>5.8545088632623516E-6</v>
      </c>
      <c r="K45" s="15">
        <f t="shared" si="28"/>
        <v>2.5331446808704447E-5</v>
      </c>
      <c r="L45" s="29">
        <v>187.94376604606626</v>
      </c>
      <c r="M45" s="15">
        <f t="shared" si="29"/>
        <v>6.9352878515935051E-2</v>
      </c>
      <c r="N45" s="29">
        <v>7848.6570089865691</v>
      </c>
      <c r="O45" s="15">
        <f t="shared" si="30"/>
        <v>1.8273758592922285E-2</v>
      </c>
      <c r="P45" s="29">
        <v>384001.34945341572</v>
      </c>
      <c r="Q45" s="15">
        <f t="shared" si="31"/>
        <v>0.26162005544888889</v>
      </c>
      <c r="R45" s="29">
        <v>6879.6566293468413</v>
      </c>
      <c r="S45" s="15">
        <f t="shared" si="32"/>
        <v>1.6493296393566236E-2</v>
      </c>
      <c r="T45" s="19">
        <v>60</v>
      </c>
      <c r="U45" s="19">
        <f t="shared" si="33"/>
        <v>0</v>
      </c>
      <c r="V45" s="15">
        <f t="shared" si="34"/>
        <v>0</v>
      </c>
      <c r="W45" s="15">
        <f t="shared" si="24"/>
        <v>0.83327407002509735</v>
      </c>
    </row>
    <row r="46" spans="1:23" ht="21" x14ac:dyDescent="0.5">
      <c r="A46" s="30" t="s">
        <v>121</v>
      </c>
      <c r="B46" s="28" t="s">
        <v>122</v>
      </c>
      <c r="C46" s="27" t="s">
        <v>120</v>
      </c>
      <c r="D46" s="29">
        <v>12604.980911126884</v>
      </c>
      <c r="E46" s="14">
        <f t="shared" si="25"/>
        <v>1</v>
      </c>
      <c r="F46" s="29">
        <v>88.369267170304099</v>
      </c>
      <c r="G46" s="15">
        <f t="shared" si="26"/>
        <v>1</v>
      </c>
      <c r="H46" s="29">
        <v>12.060772140397212</v>
      </c>
      <c r="I46" s="15">
        <f t="shared" si="27"/>
        <v>0.87791289745457179</v>
      </c>
      <c r="J46" s="29">
        <v>7.2555514953342702E-5</v>
      </c>
      <c r="K46" s="15">
        <f t="shared" si="28"/>
        <v>3.3502932346749886E-4</v>
      </c>
      <c r="L46" s="29">
        <v>2369.9724877933409</v>
      </c>
      <c r="M46" s="15">
        <f t="shared" si="29"/>
        <v>1</v>
      </c>
      <c r="N46" s="29">
        <v>240412.60981171188</v>
      </c>
      <c r="O46" s="15">
        <f t="shared" si="30"/>
        <v>1</v>
      </c>
      <c r="P46" s="29">
        <v>697918.24444886507</v>
      </c>
      <c r="Q46" s="15">
        <f t="shared" si="31"/>
        <v>0.47574101886522779</v>
      </c>
      <c r="R46" s="29">
        <v>207234.18655958454</v>
      </c>
      <c r="S46" s="15">
        <f t="shared" si="32"/>
        <v>1</v>
      </c>
      <c r="T46" s="29">
        <v>0</v>
      </c>
      <c r="U46" s="19">
        <f t="shared" si="33"/>
        <v>60</v>
      </c>
      <c r="V46" s="15">
        <f t="shared" si="34"/>
        <v>1</v>
      </c>
      <c r="W46" s="15">
        <f>(E46+G46+I46+K46+M46+O46+Q46+V46)</f>
        <v>6.353988945643267</v>
      </c>
    </row>
  </sheetData>
  <protectedRanges>
    <protectedRange sqref="C37" name="Compatibility_15_11" securityDescriptor="O:WDG:WDD:(A;;CC;;;S-1-5-21-343818398-790525478-682003330-600843)(A;;CC;;;S-1-5-21-343818398-790525478-682003330-654703)(A;;CC;;;S-1-5-21-343818398-790525478-682003330-17328)"/>
    <protectedRange sqref="C38" name="Compatibility_15_1_10" securityDescriptor="O:WDG:WDD:(A;;CC;;;S-1-5-21-343818398-790525478-682003330-600843)(A;;CC;;;S-1-5-21-343818398-790525478-682003330-654703)(A;;CC;;;S-1-5-21-343818398-790525478-682003330-17328)"/>
    <protectedRange sqref="C39" name="Compatibility_14_10" securityDescriptor="O:WDG:WDD:(A;;CC;;;S-1-5-21-343818398-790525478-682003330-600843)(A;;CC;;;S-1-5-21-343818398-790525478-682003330-654703)(A;;CC;;;S-1-5-21-343818398-790525478-682003330-17328)"/>
    <protectedRange sqref="C40" name="Compatibility_20_12" securityDescriptor="O:WDG:WDD:(A;;CC;;;S-1-5-21-343818398-790525478-682003330-600843)(A;;CC;;;S-1-5-21-343818398-790525478-682003330-654703)(A;;CC;;;S-1-5-21-343818398-790525478-682003330-17328)"/>
    <protectedRange sqref="C41" name="Compatibility_20_1_10" securityDescriptor="O:WDG:WDD:(A;;CC;;;S-1-5-21-343818398-790525478-682003330-600843)(A;;CC;;;S-1-5-21-343818398-790525478-682003330-654703)(A;;CC;;;S-1-5-21-343818398-790525478-682003330-17328)"/>
    <protectedRange sqref="C42" name="Compatibility_20_2_10" securityDescriptor="O:WDG:WDD:(A;;CC;;;S-1-5-21-343818398-790525478-682003330-600843)(A;;CC;;;S-1-5-21-343818398-790525478-682003330-654703)(A;;CC;;;S-1-5-21-343818398-790525478-682003330-17328)"/>
  </protectedRanges>
  <mergeCells count="5">
    <mergeCell ref="D1:S1"/>
    <mergeCell ref="A19:W19"/>
    <mergeCell ref="A24:W24"/>
    <mergeCell ref="A27:W27"/>
    <mergeCell ref="A30:W30"/>
  </mergeCells>
  <conditionalFormatting sqref="E4:E18 E2 E20:E23 E25:E26 E28:E29 E31:E46">
    <cfRule type="colorScale" priority="13">
      <colorScale>
        <cfvo type="num" val="0"/>
        <cfvo type="num" val="&quot;0.5&quot;"/>
        <cfvo type="num" val="1"/>
        <color rgb="FF00B050"/>
        <color rgb="FFFFEB84"/>
        <color rgb="FFFF0000"/>
      </colorScale>
    </cfRule>
    <cfRule type="colorScale" priority="14">
      <colorScale>
        <cfvo type="num" val="0"/>
        <cfvo type="num" val="0"/>
        <cfvo type="num" val="1"/>
        <color rgb="FF00B050"/>
        <color rgb="FFFFEB84"/>
        <color rgb="FFFF0000"/>
      </colorScale>
    </cfRule>
  </conditionalFormatting>
  <conditionalFormatting sqref="G4:G18 G2 G20:G23 G25:G26 G28:G29 G31:G32">
    <cfRule type="colorScale" priority="11">
      <colorScale>
        <cfvo type="num" val="0"/>
        <cfvo type="percentile" val="50"/>
        <cfvo type="num" val="1"/>
        <color rgb="FF00B050"/>
        <color rgb="FFFFEB84"/>
        <color rgb="FFFF0000"/>
      </colorScale>
    </cfRule>
  </conditionalFormatting>
  <conditionalFormatting sqref="I4:I18 I2 I20:I23 I25:I26 I28:I29 I31:I32">
    <cfRule type="colorScale" priority="10">
      <colorScale>
        <cfvo type="num" val="0"/>
        <cfvo type="percentile" val="50"/>
        <cfvo type="num" val="1"/>
        <color rgb="FF00B050"/>
        <color rgb="FFFFEB84"/>
        <color rgb="FFFF0000"/>
      </colorScale>
    </cfRule>
  </conditionalFormatting>
  <conditionalFormatting sqref="K4:K18 K2 K20:K23 K25:K26 K28:K29 K31:K32">
    <cfRule type="colorScale" priority="9">
      <colorScale>
        <cfvo type="num" val="0"/>
        <cfvo type="percentile" val="50"/>
        <cfvo type="num" val="1"/>
        <color rgb="FF00B050"/>
        <color rgb="FFFFEB84"/>
        <color rgb="FFFF0000"/>
      </colorScale>
    </cfRule>
  </conditionalFormatting>
  <conditionalFormatting sqref="M4:M18 M2 M20:M23 M25:M26 M28:M29 M31:M46">
    <cfRule type="colorScale" priority="8">
      <colorScale>
        <cfvo type="num" val="0"/>
        <cfvo type="percentile" val="50"/>
        <cfvo type="num" val="1"/>
        <color rgb="FF00B050"/>
        <color rgb="FFFFEB84"/>
        <color rgb="FFFF0000"/>
      </colorScale>
    </cfRule>
  </conditionalFormatting>
  <conditionalFormatting sqref="O4:O18 O2 O20:O23 O25:O26 O28:O29 O31:O46">
    <cfRule type="colorScale" priority="7">
      <colorScale>
        <cfvo type="num" val="0"/>
        <cfvo type="percentile" val="50"/>
        <cfvo type="num" val="1"/>
        <color rgb="FF00B050"/>
        <color rgb="FFFFEB84"/>
        <color rgb="FFFF0000"/>
      </colorScale>
    </cfRule>
  </conditionalFormatting>
  <conditionalFormatting sqref="Q4:Q18 Q2 Q20:Q23 Q25:Q26 Q28:Q29 Q31:Q46">
    <cfRule type="colorScale" priority="6">
      <colorScale>
        <cfvo type="num" val="0"/>
        <cfvo type="percentile" val="50"/>
        <cfvo type="num" val="1"/>
        <color rgb="FF00B050"/>
        <color rgb="FFFFEB84"/>
        <color rgb="FFFF0000"/>
      </colorScale>
    </cfRule>
  </conditionalFormatting>
  <conditionalFormatting sqref="S4:S18 S2 S20:S23 S25:S26 S28:S29 S31:S46">
    <cfRule type="colorScale" priority="5">
      <colorScale>
        <cfvo type="num" val="0"/>
        <cfvo type="percentile" val="50"/>
        <cfvo type="num" val="1"/>
        <color rgb="FF00B050"/>
        <color rgb="FFFFEB84"/>
        <color rgb="FFFF0000"/>
      </colorScale>
    </cfRule>
  </conditionalFormatting>
  <conditionalFormatting sqref="V4:V18 V20:V23 V25:V26 V28:V29 V31:V32 V34:V46">
    <cfRule type="colorScale" priority="4">
      <colorScale>
        <cfvo type="num" val="0"/>
        <cfvo type="percentile" val="50"/>
        <cfvo type="num" val="1"/>
        <color rgb="FF00B050"/>
        <color rgb="FFFFEB84"/>
        <color rgb="FFFF0000"/>
      </colorScale>
    </cfRule>
  </conditionalFormatting>
  <conditionalFormatting sqref="V33">
    <cfRule type="colorScale" priority="3">
      <colorScale>
        <cfvo type="num" val="0"/>
        <cfvo type="percentile" val="50"/>
        <cfvo type="num" val="1"/>
        <color rgb="FF00B050"/>
        <color rgb="FFFFEB84"/>
        <color rgb="FFFF0000"/>
      </colorScale>
    </cfRule>
  </conditionalFormatting>
  <conditionalFormatting sqref="W2:W18 W20:W23 W25:W26 W28:W29 W31:W46">
    <cfRule type="colorScale" priority="1">
      <colorScale>
        <cfvo type="num" val="0"/>
        <cfvo type="percentile" val="50"/>
        <cfvo type="num" val="8"/>
        <color rgb="FF00B050"/>
        <color rgb="FFFFEB84"/>
        <color rgb="FFFF0000"/>
      </colorScale>
    </cfRule>
  </conditionalFormatting>
  <conditionalFormatting sqref="W4:W18 W1 W20:W23 W25:W26 W28:W29 W31:W46 V2:W2 E4:E18 E20:E23 E25:E26 E28:E29 E31:E32 E34:E46 G33:G46 I33:I46 K33:K46">
    <cfRule type="colorScale" priority="12">
      <colorScale>
        <cfvo type="num" val="0"/>
        <cfvo type="percentile" val="50"/>
        <cfvo type="num" val="1"/>
        <color rgb="FF00B050"/>
        <color rgb="FFFFEB84"/>
        <color rgb="FFFF0000"/>
      </colorScale>
    </cfRule>
  </conditionalFormatting>
  <conditionalFormatting sqref="W4:W18 W20:W23 W25:W26 W28:W29 W31:W46">
    <cfRule type="colorScale" priority="2">
      <colorScale>
        <cfvo type="num" val="0"/>
        <cfvo type="percentile" val="50"/>
        <cfvo type="num" val="8"/>
        <color rgb="FFF8696B"/>
        <color rgb="FFFFEB84"/>
        <color rgb="FF63BE7B"/>
      </colorScale>
    </cfRule>
  </conditionalFormatting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2C752-E135-4939-8CD2-1BFB874CEAF7}">
  <sheetPr codeName="Sheet535"/>
  <dimension ref="A1:L109"/>
  <sheetViews>
    <sheetView workbookViewId="0">
      <selection activeCell="A4" sqref="A4"/>
    </sheetView>
  </sheetViews>
  <sheetFormatPr defaultRowHeight="12.5" x14ac:dyDescent="0.25"/>
  <cols>
    <col min="1" max="1" width="12.1796875" style="32" bestFit="1" customWidth="1"/>
    <col min="2" max="2" width="13.7265625" style="32" bestFit="1" customWidth="1"/>
    <col min="3" max="3" width="14.453125" style="32" bestFit="1" customWidth="1"/>
    <col min="4" max="4" width="12.90625" style="32" bestFit="1" customWidth="1"/>
    <col min="5" max="6" width="17.81640625" style="32" bestFit="1" customWidth="1"/>
    <col min="7" max="7" width="19.90625" style="32" bestFit="1" customWidth="1"/>
    <col min="8" max="8" width="13.6328125" style="32" bestFit="1" customWidth="1"/>
    <col min="9" max="9" width="17.453125" style="32" bestFit="1" customWidth="1"/>
    <col min="10" max="10" width="17.81640625" style="32" bestFit="1" customWidth="1"/>
    <col min="11" max="11" width="17.453125" style="32" bestFit="1" customWidth="1"/>
    <col min="12" max="16384" width="8.7265625" style="32"/>
  </cols>
  <sheetData>
    <row r="1" spans="1:12" ht="35" customHeight="1" x14ac:dyDescent="0.35">
      <c r="A1" s="263" t="s">
        <v>432</v>
      </c>
      <c r="B1" s="264"/>
      <c r="C1" s="264"/>
      <c r="D1" s="265"/>
      <c r="E1" s="31"/>
      <c r="F1" s="31"/>
      <c r="G1" s="31"/>
      <c r="H1" s="31"/>
      <c r="I1" s="31"/>
      <c r="J1" s="31"/>
      <c r="K1" s="31"/>
    </row>
    <row r="2" spans="1:12" ht="36" thickBot="1" x14ac:dyDescent="0.45">
      <c r="A2" s="33" t="s">
        <v>126</v>
      </c>
      <c r="B2" s="34" t="s">
        <v>127</v>
      </c>
      <c r="C2" s="33" t="s">
        <v>128</v>
      </c>
      <c r="D2" s="35" t="s">
        <v>129</v>
      </c>
      <c r="E2" s="31"/>
      <c r="F2" s="31"/>
      <c r="G2" s="31"/>
      <c r="H2" s="31"/>
      <c r="I2" s="31"/>
      <c r="J2" s="31"/>
      <c r="K2" s="31"/>
    </row>
    <row r="3" spans="1:12" ht="18.5" thickBot="1" x14ac:dyDescent="0.45">
      <c r="A3" s="36" t="s">
        <v>130</v>
      </c>
      <c r="B3" s="36" t="s">
        <v>131</v>
      </c>
      <c r="C3" s="36" t="s">
        <v>132</v>
      </c>
      <c r="D3" s="37" t="s">
        <v>133</v>
      </c>
      <c r="E3" s="37" t="s">
        <v>134</v>
      </c>
      <c r="F3" s="37" t="s">
        <v>135</v>
      </c>
      <c r="G3" s="37" t="s">
        <v>136</v>
      </c>
      <c r="H3" s="37" t="s">
        <v>137</v>
      </c>
      <c r="I3" s="37" t="s">
        <v>138</v>
      </c>
      <c r="J3" s="37" t="s">
        <v>139</v>
      </c>
      <c r="K3" s="38" t="s">
        <v>140</v>
      </c>
      <c r="L3" s="39"/>
    </row>
    <row r="4" spans="1:12" ht="18" x14ac:dyDescent="0.4">
      <c r="A4" s="40" t="s">
        <v>22</v>
      </c>
      <c r="B4" s="40" t="s">
        <v>418</v>
      </c>
      <c r="C4" s="42" t="s">
        <v>419</v>
      </c>
      <c r="D4" s="43"/>
      <c r="E4" s="43"/>
      <c r="F4" s="43"/>
      <c r="G4" s="43"/>
      <c r="H4" s="43"/>
      <c r="I4" s="43"/>
      <c r="J4" s="43"/>
      <c r="K4" s="43"/>
    </row>
    <row r="5" spans="1:12" ht="18.5" thickBot="1" x14ac:dyDescent="0.45">
      <c r="A5" s="44">
        <v>1000</v>
      </c>
      <c r="B5" s="61">
        <v>52.5655</v>
      </c>
      <c r="C5" s="58">
        <v>70.899292867279058</v>
      </c>
      <c r="D5" s="43"/>
      <c r="E5" s="43"/>
      <c r="F5" s="43"/>
      <c r="G5" s="43"/>
      <c r="H5" s="43"/>
      <c r="I5" s="43"/>
      <c r="J5" s="43"/>
      <c r="K5" s="43"/>
    </row>
    <row r="6" spans="1:12" ht="18" x14ac:dyDescent="0.4">
      <c r="A6" s="49"/>
      <c r="B6" s="40" t="s">
        <v>194</v>
      </c>
      <c r="C6" s="41" t="s">
        <v>195</v>
      </c>
      <c r="D6" s="40" t="s">
        <v>173</v>
      </c>
      <c r="E6" s="42" t="s">
        <v>145</v>
      </c>
      <c r="F6" s="43"/>
      <c r="G6" s="43"/>
      <c r="H6" s="43"/>
      <c r="I6" s="43"/>
      <c r="J6" s="43"/>
      <c r="K6" s="43"/>
    </row>
    <row r="7" spans="1:12" ht="18.5" thickBot="1" x14ac:dyDescent="0.45">
      <c r="A7" s="49"/>
      <c r="B7" s="61">
        <v>75.779799999999994</v>
      </c>
      <c r="C7" s="62">
        <v>69.717416381835932</v>
      </c>
      <c r="D7" s="61">
        <v>71.082371347568952</v>
      </c>
      <c r="E7" s="63">
        <v>199.31497830200195</v>
      </c>
      <c r="F7" s="43"/>
      <c r="G7" s="43"/>
      <c r="H7" s="43"/>
      <c r="I7" s="43"/>
      <c r="J7" s="43"/>
      <c r="K7" s="43"/>
    </row>
    <row r="8" spans="1:12" ht="18" x14ac:dyDescent="0.4">
      <c r="A8" s="49"/>
      <c r="B8" s="49"/>
      <c r="C8" s="49"/>
      <c r="D8" s="49"/>
      <c r="E8" s="42" t="s">
        <v>164</v>
      </c>
      <c r="F8" s="43"/>
      <c r="G8" s="43"/>
      <c r="H8" s="43"/>
      <c r="I8" s="43"/>
      <c r="J8" s="43"/>
      <c r="K8" s="43"/>
    </row>
    <row r="9" spans="1:12" ht="18.5" thickBot="1" x14ac:dyDescent="0.45">
      <c r="A9" s="49"/>
      <c r="B9" s="49"/>
      <c r="C9" s="49"/>
      <c r="D9" s="49"/>
      <c r="E9" s="58">
        <v>72.006445442199706</v>
      </c>
      <c r="F9" s="43"/>
      <c r="G9" s="43"/>
      <c r="H9" s="43"/>
      <c r="I9" s="43"/>
      <c r="J9" s="43"/>
      <c r="K9" s="43"/>
    </row>
    <row r="10" spans="1:12" ht="36" x14ac:dyDescent="0.4">
      <c r="A10" s="49"/>
      <c r="B10" s="49"/>
      <c r="C10" s="40" t="s">
        <v>161</v>
      </c>
      <c r="D10" s="41" t="s">
        <v>162</v>
      </c>
      <c r="E10" s="41" t="s">
        <v>149</v>
      </c>
      <c r="F10" s="42" t="s">
        <v>148</v>
      </c>
      <c r="G10" s="43"/>
      <c r="H10" s="43"/>
      <c r="I10" s="43"/>
      <c r="J10" s="43"/>
      <c r="K10" s="43"/>
    </row>
    <row r="11" spans="1:12" ht="18.5" thickBot="1" x14ac:dyDescent="0.45">
      <c r="A11" s="49"/>
      <c r="B11" s="49"/>
      <c r="C11" s="61">
        <v>27.204948348999025</v>
      </c>
      <c r="D11" s="62">
        <v>22.085521230621339</v>
      </c>
      <c r="E11" s="62">
        <v>13.716885627609015</v>
      </c>
      <c r="F11" s="58">
        <v>13.716906533400531</v>
      </c>
      <c r="G11" s="43"/>
      <c r="H11" s="43"/>
      <c r="I11" s="43"/>
      <c r="J11" s="43"/>
      <c r="K11" s="43"/>
    </row>
    <row r="12" spans="1:12" ht="18" x14ac:dyDescent="0.4">
      <c r="A12" s="49"/>
      <c r="B12" s="49"/>
      <c r="C12" s="49"/>
      <c r="D12" s="49"/>
      <c r="E12" s="40" t="s">
        <v>163</v>
      </c>
      <c r="F12" s="42" t="s">
        <v>164</v>
      </c>
      <c r="G12" s="43"/>
      <c r="H12" s="43"/>
      <c r="I12" s="43"/>
      <c r="J12" s="43"/>
      <c r="K12" s="43"/>
    </row>
    <row r="13" spans="1:12" ht="18.5" thickBot="1" x14ac:dyDescent="0.45">
      <c r="A13" s="49"/>
      <c r="B13" s="49"/>
      <c r="C13" s="49"/>
      <c r="D13" s="49"/>
      <c r="E13" s="45">
        <v>9.5239129309755004</v>
      </c>
      <c r="F13" s="53">
        <v>9.8096307849884035</v>
      </c>
      <c r="G13" s="43"/>
      <c r="H13" s="43"/>
      <c r="I13" s="43"/>
      <c r="J13" s="43"/>
      <c r="K13" s="43"/>
    </row>
    <row r="14" spans="1:12" ht="18" x14ac:dyDescent="0.4">
      <c r="A14" s="49"/>
      <c r="B14" s="49"/>
      <c r="C14" s="49"/>
      <c r="D14" s="49"/>
      <c r="E14" s="40" t="s">
        <v>150</v>
      </c>
      <c r="F14" s="42" t="s">
        <v>151</v>
      </c>
      <c r="G14" s="43"/>
      <c r="H14" s="43"/>
      <c r="I14" s="43"/>
      <c r="J14" s="43"/>
      <c r="K14" s="43"/>
    </row>
    <row r="15" spans="1:12" ht="18.5" thickBot="1" x14ac:dyDescent="0.45">
      <c r="A15" s="49"/>
      <c r="B15" s="49"/>
      <c r="C15" s="49"/>
      <c r="D15" s="49"/>
      <c r="E15" s="51">
        <v>0.8315916621715741</v>
      </c>
      <c r="F15" s="52">
        <v>0.83159166574478149</v>
      </c>
      <c r="G15" s="43"/>
      <c r="H15" s="43"/>
      <c r="I15" s="43"/>
      <c r="J15" s="43"/>
      <c r="K15" s="43"/>
    </row>
    <row r="16" spans="1:12" ht="18" x14ac:dyDescent="0.4">
      <c r="A16" s="49"/>
      <c r="B16" s="49"/>
      <c r="C16" s="49"/>
      <c r="D16" s="40" t="s">
        <v>150</v>
      </c>
      <c r="E16" s="42" t="s">
        <v>151</v>
      </c>
      <c r="F16" s="43"/>
      <c r="G16" s="43"/>
      <c r="H16" s="43"/>
      <c r="I16" s="43"/>
      <c r="J16" s="43"/>
      <c r="K16" s="43"/>
    </row>
    <row r="17" spans="1:11" ht="18.5" thickBot="1" x14ac:dyDescent="0.45">
      <c r="A17" s="49"/>
      <c r="B17" s="49"/>
      <c r="C17" s="49"/>
      <c r="D17" s="45">
        <v>5.5238559579620361</v>
      </c>
      <c r="E17" s="59">
        <v>5.5238561630249023</v>
      </c>
      <c r="F17" s="43"/>
      <c r="G17" s="43"/>
      <c r="H17" s="43"/>
      <c r="I17" s="43"/>
      <c r="J17" s="43"/>
      <c r="K17" s="43"/>
    </row>
    <row r="18" spans="1:11" ht="36" x14ac:dyDescent="0.4">
      <c r="A18" s="49"/>
      <c r="B18" s="49"/>
      <c r="C18" s="40" t="s">
        <v>150</v>
      </c>
      <c r="D18" s="42" t="s">
        <v>151</v>
      </c>
      <c r="E18" s="43"/>
      <c r="F18" s="43"/>
      <c r="G18" s="43"/>
      <c r="H18" s="43"/>
      <c r="I18" s="43"/>
      <c r="J18" s="43"/>
      <c r="K18" s="43"/>
    </row>
    <row r="19" spans="1:11" ht="18.5" thickBot="1" x14ac:dyDescent="0.45">
      <c r="A19" s="49"/>
      <c r="B19" s="49"/>
      <c r="C19" s="61">
        <v>23.643297729492186</v>
      </c>
      <c r="D19" s="58">
        <v>23.64329719543457</v>
      </c>
      <c r="E19" s="43"/>
      <c r="F19" s="43"/>
      <c r="G19" s="43"/>
      <c r="H19" s="43"/>
      <c r="I19" s="43"/>
      <c r="J19" s="43"/>
      <c r="K19" s="43"/>
    </row>
    <row r="20" spans="1:11" ht="18" x14ac:dyDescent="0.4">
      <c r="A20" s="49"/>
      <c r="B20" s="41" t="s">
        <v>420</v>
      </c>
      <c r="C20" s="103" t="s">
        <v>421</v>
      </c>
      <c r="D20" s="41" t="s">
        <v>157</v>
      </c>
      <c r="E20" s="41" t="s">
        <v>144</v>
      </c>
      <c r="F20" s="42" t="s">
        <v>145</v>
      </c>
      <c r="G20" s="43"/>
      <c r="H20" s="43"/>
      <c r="I20" s="43"/>
      <c r="J20" s="43"/>
      <c r="K20" s="43"/>
    </row>
    <row r="21" spans="1:11" ht="18.5" thickBot="1" x14ac:dyDescent="0.45">
      <c r="A21" s="49"/>
      <c r="B21" s="55">
        <v>628.94299999999998</v>
      </c>
      <c r="C21" s="55">
        <v>559.69927594970704</v>
      </c>
      <c r="D21" s="55">
        <v>159.9781432334199</v>
      </c>
      <c r="E21" s="62">
        <v>32.965362098865242</v>
      </c>
      <c r="F21" s="58">
        <v>10.667093552396352</v>
      </c>
      <c r="G21" s="43"/>
      <c r="H21" s="43"/>
      <c r="I21" s="43"/>
      <c r="J21" s="43"/>
      <c r="K21" s="43"/>
    </row>
    <row r="22" spans="1:11" ht="36" x14ac:dyDescent="0.4">
      <c r="A22" s="49"/>
      <c r="B22" s="49"/>
      <c r="C22" s="49"/>
      <c r="D22" s="49"/>
      <c r="E22" s="49"/>
      <c r="F22" s="42" t="s">
        <v>146</v>
      </c>
      <c r="G22" s="43"/>
      <c r="H22" s="43"/>
      <c r="I22" s="43"/>
      <c r="J22" s="43"/>
      <c r="K22" s="43"/>
    </row>
    <row r="23" spans="1:11" ht="18.5" thickBot="1" x14ac:dyDescent="0.45">
      <c r="A23" s="49"/>
      <c r="B23" s="49"/>
      <c r="C23" s="49"/>
      <c r="D23" s="49"/>
      <c r="E23" s="49"/>
      <c r="F23" s="58">
        <v>33.624669238632471</v>
      </c>
      <c r="G23" s="43"/>
      <c r="H23" s="43"/>
      <c r="I23" s="43"/>
      <c r="J23" s="43"/>
      <c r="K23" s="43"/>
    </row>
    <row r="24" spans="1:11" ht="18" x14ac:dyDescent="0.4">
      <c r="A24" s="49"/>
      <c r="B24" s="49"/>
      <c r="C24" s="49"/>
      <c r="D24" s="49"/>
      <c r="E24" s="41" t="s">
        <v>147</v>
      </c>
      <c r="F24" s="42" t="s">
        <v>148</v>
      </c>
      <c r="G24" s="43"/>
      <c r="H24" s="43"/>
      <c r="I24" s="43"/>
      <c r="J24" s="43"/>
      <c r="K24" s="43"/>
    </row>
    <row r="25" spans="1:11" ht="18.5" thickBot="1" x14ac:dyDescent="0.45">
      <c r="A25" s="49"/>
      <c r="B25" s="49"/>
      <c r="C25" s="49"/>
      <c r="D25" s="49"/>
      <c r="E25" s="62">
        <v>61.527745841386498</v>
      </c>
      <c r="F25" s="58">
        <v>61.527838340296654</v>
      </c>
      <c r="G25" s="43"/>
      <c r="H25" s="43"/>
      <c r="I25" s="43"/>
      <c r="J25" s="43"/>
      <c r="K25" s="43"/>
    </row>
    <row r="26" spans="1:11" ht="18" x14ac:dyDescent="0.4">
      <c r="A26" s="49"/>
      <c r="B26" s="49"/>
      <c r="C26" s="49"/>
      <c r="D26" s="49"/>
      <c r="E26" s="41" t="s">
        <v>149</v>
      </c>
      <c r="F26" s="42" t="s">
        <v>148</v>
      </c>
      <c r="G26" s="43"/>
      <c r="H26" s="43"/>
      <c r="I26" s="43"/>
      <c r="J26" s="43"/>
      <c r="K26" s="43"/>
    </row>
    <row r="27" spans="1:11" ht="18.5" thickBot="1" x14ac:dyDescent="0.45">
      <c r="A27" s="49"/>
      <c r="B27" s="49"/>
      <c r="C27" s="49"/>
      <c r="D27" s="49"/>
      <c r="E27" s="62">
        <v>27.313032760138157</v>
      </c>
      <c r="F27" s="58">
        <v>27.313073899093446</v>
      </c>
      <c r="G27" s="43"/>
      <c r="H27" s="43"/>
      <c r="I27" s="43"/>
      <c r="J27" s="43"/>
      <c r="K27" s="43"/>
    </row>
    <row r="28" spans="1:11" ht="18" x14ac:dyDescent="0.4">
      <c r="A28" s="49"/>
      <c r="B28" s="49"/>
      <c r="C28" s="49"/>
      <c r="D28" s="49"/>
      <c r="E28" s="40" t="s">
        <v>150</v>
      </c>
      <c r="F28" s="42" t="s">
        <v>151</v>
      </c>
      <c r="G28" s="43"/>
      <c r="H28" s="43"/>
      <c r="I28" s="43"/>
      <c r="J28" s="43"/>
      <c r="K28" s="43"/>
    </row>
    <row r="29" spans="1:11" ht="18.5" thickBot="1" x14ac:dyDescent="0.45">
      <c r="A29" s="49"/>
      <c r="B29" s="49"/>
      <c r="C29" s="49"/>
      <c r="D29" s="49"/>
      <c r="E29" s="61">
        <v>42.658258154946964</v>
      </c>
      <c r="F29" s="58">
        <v>42.658256530761719</v>
      </c>
      <c r="G29" s="43"/>
      <c r="H29" s="43"/>
      <c r="I29" s="43"/>
      <c r="J29" s="43"/>
      <c r="K29" s="43"/>
    </row>
    <row r="30" spans="1:11" ht="36" x14ac:dyDescent="0.4">
      <c r="A30" s="49"/>
      <c r="B30" s="49"/>
      <c r="C30" s="49"/>
      <c r="D30" s="40" t="s">
        <v>422</v>
      </c>
      <c r="E30" s="103" t="s">
        <v>423</v>
      </c>
      <c r="F30" s="103" t="s">
        <v>424</v>
      </c>
      <c r="G30" s="40" t="s">
        <v>425</v>
      </c>
      <c r="H30" s="41" t="s">
        <v>144</v>
      </c>
      <c r="I30" s="42" t="s">
        <v>145</v>
      </c>
      <c r="J30" s="43"/>
      <c r="K30" s="43"/>
    </row>
    <row r="31" spans="1:11" ht="18.5" thickBot="1" x14ac:dyDescent="0.45">
      <c r="A31" s="49"/>
      <c r="B31" s="49"/>
      <c r="C31" s="49"/>
      <c r="D31" s="54">
        <v>608.27854604520928</v>
      </c>
      <c r="E31" s="55">
        <v>648.54052263427741</v>
      </c>
      <c r="F31" s="55">
        <v>655.53578709080011</v>
      </c>
      <c r="G31" s="54">
        <v>218.07489120706754</v>
      </c>
      <c r="H31" s="55">
        <v>398.39883604187014</v>
      </c>
      <c r="I31" s="63">
        <v>128.91584703752321</v>
      </c>
      <c r="J31" s="43"/>
      <c r="K31" s="43"/>
    </row>
    <row r="32" spans="1:11" ht="36" x14ac:dyDescent="0.4">
      <c r="A32" s="49"/>
      <c r="B32" s="49"/>
      <c r="C32" s="49"/>
      <c r="D32" s="49"/>
      <c r="E32" s="49"/>
      <c r="F32" s="49"/>
      <c r="G32" s="49"/>
      <c r="H32" s="49"/>
      <c r="I32" s="42" t="s">
        <v>146</v>
      </c>
      <c r="J32" s="43"/>
      <c r="K32" s="43"/>
    </row>
    <row r="33" spans="1:11" ht="18.5" thickBot="1" x14ac:dyDescent="0.45">
      <c r="A33" s="49"/>
      <c r="B33" s="49"/>
      <c r="C33" s="49"/>
      <c r="D33" s="49"/>
      <c r="E33" s="49"/>
      <c r="F33" s="49"/>
      <c r="G33" s="49"/>
      <c r="H33" s="49"/>
      <c r="I33" s="63">
        <v>406.36680413110815</v>
      </c>
      <c r="J33" s="43"/>
      <c r="K33" s="43"/>
    </row>
    <row r="34" spans="1:11" ht="18" x14ac:dyDescent="0.4">
      <c r="A34" s="49"/>
      <c r="B34" s="49"/>
      <c r="C34" s="49"/>
      <c r="D34" s="49"/>
      <c r="E34" s="49"/>
      <c r="F34" s="49"/>
      <c r="G34" s="49"/>
      <c r="H34" s="41" t="s">
        <v>426</v>
      </c>
      <c r="I34" s="42" t="s">
        <v>148</v>
      </c>
      <c r="J34" s="43"/>
      <c r="K34" s="43"/>
    </row>
    <row r="35" spans="1:11" ht="18.5" thickBot="1" x14ac:dyDescent="0.45">
      <c r="A35" s="49"/>
      <c r="B35" s="49"/>
      <c r="C35" s="49"/>
      <c r="D35" s="49"/>
      <c r="E35" s="49"/>
      <c r="F35" s="49"/>
      <c r="G35" s="49"/>
      <c r="H35" s="56">
        <v>1071.8380850219726</v>
      </c>
      <c r="I35" s="57">
        <v>1072.7513486405721</v>
      </c>
      <c r="J35" s="43"/>
      <c r="K35" s="43"/>
    </row>
    <row r="36" spans="1:11" ht="36" x14ac:dyDescent="0.4">
      <c r="A36" s="49"/>
      <c r="B36" s="49"/>
      <c r="C36" s="49"/>
      <c r="D36" s="49"/>
      <c r="E36" s="49"/>
      <c r="F36" s="49"/>
      <c r="G36" s="41" t="s">
        <v>427</v>
      </c>
      <c r="H36" s="41" t="s">
        <v>428</v>
      </c>
      <c r="I36" s="41" t="s">
        <v>157</v>
      </c>
      <c r="J36" s="41" t="s">
        <v>144</v>
      </c>
      <c r="K36" s="42" t="s">
        <v>145</v>
      </c>
    </row>
    <row r="37" spans="1:11" ht="18.5" thickBot="1" x14ac:dyDescent="0.45">
      <c r="A37" s="49"/>
      <c r="B37" s="49"/>
      <c r="C37" s="49"/>
      <c r="D37" s="49"/>
      <c r="E37" s="49"/>
      <c r="F37" s="49"/>
      <c r="G37" s="55">
        <v>533.50898011401716</v>
      </c>
      <c r="H37" s="62">
        <v>11.529168006175663</v>
      </c>
      <c r="I37" s="46">
        <v>5.6055609622553382</v>
      </c>
      <c r="J37" s="46">
        <v>1.1550911267731507</v>
      </c>
      <c r="K37" s="50">
        <v>0.37377005990187201</v>
      </c>
    </row>
    <row r="38" spans="1:11" ht="36" x14ac:dyDescent="0.4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2" t="s">
        <v>146</v>
      </c>
    </row>
    <row r="39" spans="1:11" ht="18.5" thickBot="1" x14ac:dyDescent="0.45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53">
        <v>1.1781929701629856</v>
      </c>
    </row>
    <row r="40" spans="1:11" ht="18" x14ac:dyDescent="0.4">
      <c r="A40" s="49"/>
      <c r="B40" s="49"/>
      <c r="C40" s="49"/>
      <c r="D40" s="49"/>
      <c r="E40" s="49"/>
      <c r="F40" s="49"/>
      <c r="G40" s="49"/>
      <c r="H40" s="49"/>
      <c r="I40" s="49"/>
      <c r="J40" s="41" t="s">
        <v>147</v>
      </c>
      <c r="K40" s="42" t="s">
        <v>148</v>
      </c>
    </row>
    <row r="41" spans="1:11" ht="18.5" thickBot="1" x14ac:dyDescent="0.45">
      <c r="A41" s="49"/>
      <c r="B41" s="49"/>
      <c r="C41" s="49"/>
      <c r="D41" s="49"/>
      <c r="E41" s="49"/>
      <c r="F41" s="49"/>
      <c r="G41" s="49"/>
      <c r="H41" s="49"/>
      <c r="I41" s="49"/>
      <c r="J41" s="46">
        <v>2.1559039169233212</v>
      </c>
      <c r="K41" s="53">
        <v>2.1559071115896353</v>
      </c>
    </row>
    <row r="42" spans="1:11" ht="18" x14ac:dyDescent="0.4">
      <c r="A42" s="49"/>
      <c r="B42" s="49"/>
      <c r="C42" s="49"/>
      <c r="D42" s="49"/>
      <c r="E42" s="49"/>
      <c r="F42" s="49"/>
      <c r="G42" s="49"/>
      <c r="H42" s="49"/>
      <c r="I42" s="49"/>
      <c r="J42" s="41" t="s">
        <v>149</v>
      </c>
      <c r="K42" s="42" t="s">
        <v>148</v>
      </c>
    </row>
    <row r="43" spans="1:11" ht="18.5" thickBot="1" x14ac:dyDescent="0.45">
      <c r="A43" s="49"/>
      <c r="B43" s="49"/>
      <c r="C43" s="49"/>
      <c r="D43" s="49"/>
      <c r="E43" s="49"/>
      <c r="F43" s="49"/>
      <c r="G43" s="49"/>
      <c r="H43" s="49"/>
      <c r="I43" s="49"/>
      <c r="J43" s="47">
        <v>0.95703610631918312</v>
      </c>
      <c r="K43" s="50">
        <v>0.9570375408358397</v>
      </c>
    </row>
    <row r="44" spans="1:11" ht="18" x14ac:dyDescent="0.4">
      <c r="A44" s="49"/>
      <c r="B44" s="49"/>
      <c r="C44" s="49"/>
      <c r="D44" s="49"/>
      <c r="E44" s="49"/>
      <c r="F44" s="49"/>
      <c r="G44" s="49"/>
      <c r="H44" s="49"/>
      <c r="I44" s="49"/>
      <c r="J44" s="40" t="s">
        <v>150</v>
      </c>
      <c r="K44" s="42" t="s">
        <v>151</v>
      </c>
    </row>
    <row r="45" spans="1:11" ht="18.5" thickBot="1" x14ac:dyDescent="0.45">
      <c r="A45" s="49"/>
      <c r="B45" s="49"/>
      <c r="C45" s="49"/>
      <c r="D45" s="49"/>
      <c r="E45" s="49"/>
      <c r="F45" s="49"/>
      <c r="G45" s="49"/>
      <c r="H45" s="49"/>
      <c r="I45" s="49"/>
      <c r="J45" s="45">
        <v>1.4947257466974337</v>
      </c>
      <c r="K45" s="59">
        <v>1.4947257041931152</v>
      </c>
    </row>
    <row r="46" spans="1:11" ht="18" x14ac:dyDescent="0.4">
      <c r="A46" s="49"/>
      <c r="B46" s="49"/>
      <c r="C46" s="49"/>
      <c r="D46" s="49"/>
      <c r="E46" s="49"/>
      <c r="F46" s="49"/>
      <c r="G46" s="49"/>
      <c r="H46" s="49"/>
      <c r="I46" s="40" t="s">
        <v>150</v>
      </c>
      <c r="J46" s="42" t="s">
        <v>151</v>
      </c>
      <c r="K46" s="43"/>
    </row>
    <row r="47" spans="1:11" ht="18.5" thickBot="1" x14ac:dyDescent="0.45">
      <c r="A47" s="49"/>
      <c r="B47" s="49"/>
      <c r="C47" s="49"/>
      <c r="D47" s="49"/>
      <c r="E47" s="49"/>
      <c r="F47" s="49"/>
      <c r="G47" s="49"/>
      <c r="H47" s="49"/>
      <c r="I47" s="45">
        <v>5.9236069742981945</v>
      </c>
      <c r="J47" s="53">
        <v>5.9236068725585938</v>
      </c>
      <c r="K47" s="43"/>
    </row>
    <row r="48" spans="1:11" ht="18" x14ac:dyDescent="0.4">
      <c r="A48" s="49"/>
      <c r="B48" s="49"/>
      <c r="C48" s="49"/>
      <c r="D48" s="49"/>
      <c r="E48" s="49"/>
      <c r="F48" s="49"/>
      <c r="G48" s="49"/>
      <c r="H48" s="41" t="s">
        <v>152</v>
      </c>
      <c r="I48" s="41" t="s">
        <v>144</v>
      </c>
      <c r="J48" s="42" t="s">
        <v>145</v>
      </c>
      <c r="K48" s="43"/>
    </row>
    <row r="49" spans="1:11" ht="18.5" thickBot="1" x14ac:dyDescent="0.45">
      <c r="A49" s="49"/>
      <c r="B49" s="49"/>
      <c r="C49" s="49"/>
      <c r="D49" s="49"/>
      <c r="E49" s="49"/>
      <c r="F49" s="49"/>
      <c r="G49" s="49"/>
      <c r="H49" s="55">
        <v>613.22756898889554</v>
      </c>
      <c r="I49" s="55">
        <v>315.45772671990647</v>
      </c>
      <c r="J49" s="63">
        <v>102.07735911896989</v>
      </c>
      <c r="K49" s="43"/>
    </row>
    <row r="50" spans="1:11" ht="36" x14ac:dyDescent="0.4">
      <c r="A50" s="49"/>
      <c r="B50" s="49"/>
      <c r="C50" s="49"/>
      <c r="D50" s="49"/>
      <c r="E50" s="49"/>
      <c r="F50" s="49"/>
      <c r="G50" s="49"/>
      <c r="H50" s="49"/>
      <c r="I50" s="49"/>
      <c r="J50" s="42" t="s">
        <v>146</v>
      </c>
      <c r="K50" s="43"/>
    </row>
    <row r="51" spans="1:11" ht="18.5" thickBot="1" x14ac:dyDescent="0.45">
      <c r="A51" s="49"/>
      <c r="B51" s="49"/>
      <c r="C51" s="49"/>
      <c r="D51" s="49"/>
      <c r="E51" s="49"/>
      <c r="F51" s="49"/>
      <c r="G51" s="49"/>
      <c r="H51" s="49"/>
      <c r="I51" s="49"/>
      <c r="J51" s="63">
        <v>321.76688244731855</v>
      </c>
      <c r="K51" s="43"/>
    </row>
    <row r="52" spans="1:11" ht="18" x14ac:dyDescent="0.4">
      <c r="A52" s="49"/>
      <c r="B52" s="49"/>
      <c r="C52" s="49"/>
      <c r="D52" s="49"/>
      <c r="E52" s="49"/>
      <c r="F52" s="49"/>
      <c r="G52" s="49"/>
      <c r="H52" s="49"/>
      <c r="I52" s="41" t="s">
        <v>149</v>
      </c>
      <c r="J52" s="42" t="s">
        <v>148</v>
      </c>
      <c r="K52" s="43"/>
    </row>
    <row r="53" spans="1:11" ht="18.5" thickBot="1" x14ac:dyDescent="0.45">
      <c r="A53" s="49"/>
      <c r="B53" s="49"/>
      <c r="C53" s="49"/>
      <c r="D53" s="49"/>
      <c r="E53" s="49"/>
      <c r="F53" s="49"/>
      <c r="G53" s="49"/>
      <c r="H53" s="49"/>
      <c r="I53" s="55">
        <v>315.13899976528063</v>
      </c>
      <c r="J53" s="63">
        <v>315.13948926820035</v>
      </c>
      <c r="K53" s="43"/>
    </row>
    <row r="54" spans="1:11" ht="18" x14ac:dyDescent="0.4">
      <c r="A54" s="49"/>
      <c r="B54" s="49"/>
      <c r="C54" s="49"/>
      <c r="D54" s="49"/>
      <c r="E54" s="49"/>
      <c r="F54" s="49"/>
      <c r="G54" s="49"/>
      <c r="H54" s="49"/>
      <c r="I54" s="40" t="s">
        <v>150</v>
      </c>
      <c r="J54" s="42" t="s">
        <v>151</v>
      </c>
      <c r="K54" s="43"/>
    </row>
    <row r="55" spans="1:11" ht="18.5" thickBot="1" x14ac:dyDescent="0.45">
      <c r="A55" s="49"/>
      <c r="B55" s="49"/>
      <c r="C55" s="49"/>
      <c r="D55" s="49"/>
      <c r="E55" s="49"/>
      <c r="F55" s="49"/>
      <c r="G55" s="49"/>
      <c r="H55" s="49"/>
      <c r="I55" s="54">
        <v>562.78195122313025</v>
      </c>
      <c r="J55" s="75">
        <v>562.78192138671875</v>
      </c>
      <c r="K55" s="43"/>
    </row>
    <row r="56" spans="1:11" ht="36" x14ac:dyDescent="0.4">
      <c r="A56" s="49"/>
      <c r="B56" s="49"/>
      <c r="C56" s="49"/>
      <c r="D56" s="49"/>
      <c r="E56" s="49"/>
      <c r="F56" s="49"/>
      <c r="G56" s="49"/>
      <c r="H56" s="41" t="s">
        <v>149</v>
      </c>
      <c r="I56" s="42" t="s">
        <v>148</v>
      </c>
      <c r="J56" s="43"/>
      <c r="K56" s="43"/>
    </row>
    <row r="57" spans="1:11" ht="18.5" thickBot="1" x14ac:dyDescent="0.45">
      <c r="A57" s="49"/>
      <c r="B57" s="49"/>
      <c r="C57" s="49"/>
      <c r="D57" s="49"/>
      <c r="E57" s="49"/>
      <c r="F57" s="49"/>
      <c r="G57" s="49"/>
      <c r="H57" s="55">
        <v>360.36653895874969</v>
      </c>
      <c r="I57" s="63">
        <v>360.36709746241007</v>
      </c>
      <c r="J57" s="43"/>
      <c r="K57" s="43"/>
    </row>
    <row r="58" spans="1:11" ht="18" x14ac:dyDescent="0.4">
      <c r="A58" s="49"/>
      <c r="B58" s="49"/>
      <c r="C58" s="49"/>
      <c r="D58" s="49"/>
      <c r="E58" s="49"/>
      <c r="F58" s="49"/>
      <c r="G58" s="49"/>
      <c r="H58" s="40" t="s">
        <v>150</v>
      </c>
      <c r="I58" s="42" t="s">
        <v>151</v>
      </c>
      <c r="J58" s="43"/>
      <c r="K58" s="43"/>
    </row>
    <row r="59" spans="1:11" ht="18.5" thickBot="1" x14ac:dyDescent="0.45">
      <c r="A59" s="49"/>
      <c r="B59" s="49"/>
      <c r="C59" s="49"/>
      <c r="D59" s="49"/>
      <c r="E59" s="49"/>
      <c r="F59" s="49"/>
      <c r="G59" s="49"/>
      <c r="H59" s="54">
        <v>565.98804912709613</v>
      </c>
      <c r="I59" s="63">
        <v>565.988037109375</v>
      </c>
      <c r="J59" s="43"/>
      <c r="K59" s="43"/>
    </row>
    <row r="60" spans="1:11" ht="36" x14ac:dyDescent="0.4">
      <c r="A60" s="49"/>
      <c r="B60" s="49"/>
      <c r="C60" s="49"/>
      <c r="D60" s="49"/>
      <c r="E60" s="49"/>
      <c r="F60" s="40" t="s">
        <v>175</v>
      </c>
      <c r="G60" s="40" t="s">
        <v>176</v>
      </c>
      <c r="H60" s="41" t="s">
        <v>177</v>
      </c>
      <c r="I60" s="41" t="s">
        <v>144</v>
      </c>
      <c r="J60" s="42" t="s">
        <v>145</v>
      </c>
      <c r="K60" s="43"/>
    </row>
    <row r="61" spans="1:11" ht="18.5" thickBot="1" x14ac:dyDescent="0.45">
      <c r="A61" s="49"/>
      <c r="B61" s="49"/>
      <c r="C61" s="49"/>
      <c r="D61" s="49"/>
      <c r="E61" s="49"/>
      <c r="F61" s="61">
        <v>31.489829993038789</v>
      </c>
      <c r="G61" s="61">
        <v>31.489830017089844</v>
      </c>
      <c r="H61" s="62">
        <v>65.93183159828186</v>
      </c>
      <c r="I61" s="62">
        <v>66.716599258801921</v>
      </c>
      <c r="J61" s="58">
        <v>21.58848387478308</v>
      </c>
      <c r="K61" s="43"/>
    </row>
    <row r="62" spans="1:11" ht="36" x14ac:dyDescent="0.4">
      <c r="A62" s="49"/>
      <c r="B62" s="49"/>
      <c r="C62" s="49"/>
      <c r="D62" s="49"/>
      <c r="E62" s="49"/>
      <c r="F62" s="49"/>
      <c r="G62" s="49"/>
      <c r="H62" s="49"/>
      <c r="I62" s="49"/>
      <c r="J62" s="42" t="s">
        <v>146</v>
      </c>
      <c r="K62" s="43"/>
    </row>
    <row r="63" spans="1:11" ht="18.5" thickBot="1" x14ac:dyDescent="0.45">
      <c r="A63" s="49"/>
      <c r="B63" s="49"/>
      <c r="C63" s="49"/>
      <c r="D63" s="49"/>
      <c r="E63" s="49"/>
      <c r="F63" s="49"/>
      <c r="G63" s="49"/>
      <c r="H63" s="49"/>
      <c r="I63" s="49"/>
      <c r="J63" s="72">
        <v>68.050929345234607</v>
      </c>
      <c r="K63" s="43"/>
    </row>
    <row r="64" spans="1:11" ht="36" x14ac:dyDescent="0.4">
      <c r="A64" s="49"/>
      <c r="B64" s="49"/>
      <c r="C64" s="49"/>
      <c r="D64" s="49"/>
      <c r="E64" s="49"/>
      <c r="F64" s="49"/>
      <c r="G64" s="49"/>
      <c r="H64" s="41" t="s">
        <v>149</v>
      </c>
      <c r="I64" s="42" t="s">
        <v>148</v>
      </c>
      <c r="J64" s="43"/>
      <c r="K64" s="43"/>
    </row>
    <row r="65" spans="1:11" ht="18.5" thickBot="1" x14ac:dyDescent="0.45">
      <c r="A65" s="49"/>
      <c r="B65" s="49"/>
      <c r="C65" s="49"/>
      <c r="D65" s="49"/>
      <c r="E65" s="49"/>
      <c r="F65" s="49"/>
      <c r="G65" s="49"/>
      <c r="H65" s="62">
        <v>11.684836754951476</v>
      </c>
      <c r="I65" s="58">
        <v>11.684854248272583</v>
      </c>
      <c r="J65" s="43"/>
      <c r="K65" s="43"/>
    </row>
    <row r="66" spans="1:11" ht="18" x14ac:dyDescent="0.4">
      <c r="A66" s="49"/>
      <c r="B66" s="49"/>
      <c r="C66" s="49"/>
      <c r="D66" s="49"/>
      <c r="E66" s="49"/>
      <c r="F66" s="49"/>
      <c r="G66" s="49"/>
      <c r="H66" s="40" t="s">
        <v>150</v>
      </c>
      <c r="I66" s="42" t="s">
        <v>151</v>
      </c>
      <c r="J66" s="43"/>
      <c r="K66" s="43"/>
    </row>
    <row r="67" spans="1:11" ht="18.5" thickBot="1" x14ac:dyDescent="0.45">
      <c r="A67" s="49"/>
      <c r="B67" s="49"/>
      <c r="C67" s="49"/>
      <c r="D67" s="49"/>
      <c r="E67" s="49"/>
      <c r="F67" s="70"/>
      <c r="G67" s="70"/>
      <c r="H67" s="74">
        <v>143.64432350425719</v>
      </c>
      <c r="I67" s="75">
        <v>143.64431762695313</v>
      </c>
      <c r="J67" s="43"/>
      <c r="K67" s="43"/>
    </row>
    <row r="68" spans="1:11" ht="18" x14ac:dyDescent="0.4">
      <c r="A68" s="49"/>
      <c r="B68" s="49"/>
      <c r="C68" s="49"/>
      <c r="D68" s="40" t="s">
        <v>150</v>
      </c>
      <c r="E68" s="42" t="s">
        <v>151</v>
      </c>
      <c r="F68" s="43"/>
      <c r="G68" s="43"/>
      <c r="H68" s="43"/>
      <c r="I68" s="43"/>
      <c r="J68" s="43"/>
      <c r="K68" s="43"/>
    </row>
    <row r="69" spans="1:11" ht="18.5" thickBot="1" x14ac:dyDescent="0.45">
      <c r="A69" s="49"/>
      <c r="B69" s="49"/>
      <c r="C69" s="49"/>
      <c r="D69" s="54">
        <v>329.37118868354952</v>
      </c>
      <c r="E69" s="63">
        <v>329.37118530273438</v>
      </c>
      <c r="F69" s="43"/>
      <c r="G69" s="43"/>
      <c r="H69" s="43"/>
      <c r="I69" s="43"/>
      <c r="J69" s="43"/>
      <c r="K69" s="43"/>
    </row>
    <row r="70" spans="1:11" ht="18" x14ac:dyDescent="0.4">
      <c r="A70" s="49"/>
      <c r="B70" s="49"/>
      <c r="C70" s="40" t="s">
        <v>425</v>
      </c>
      <c r="D70" s="41" t="s">
        <v>144</v>
      </c>
      <c r="E70" s="42" t="s">
        <v>145</v>
      </c>
      <c r="F70" s="43"/>
      <c r="G70" s="43"/>
      <c r="H70" s="43"/>
      <c r="I70" s="43"/>
      <c r="J70" s="43"/>
      <c r="K70" s="43"/>
    </row>
    <row r="71" spans="1:11" ht="18.5" thickBot="1" x14ac:dyDescent="0.45">
      <c r="A71" s="49"/>
      <c r="B71" s="49"/>
      <c r="C71" s="54">
        <v>159.57771279239802</v>
      </c>
      <c r="D71" s="55">
        <v>291.53092812576296</v>
      </c>
      <c r="E71" s="58">
        <v>94.335001828612647</v>
      </c>
      <c r="F71" s="43"/>
      <c r="G71" s="43"/>
      <c r="H71" s="43"/>
      <c r="I71" s="43"/>
      <c r="J71" s="43"/>
      <c r="K71" s="43"/>
    </row>
    <row r="72" spans="1:11" ht="36" x14ac:dyDescent="0.4">
      <c r="A72" s="49"/>
      <c r="B72" s="49"/>
      <c r="C72" s="49"/>
      <c r="D72" s="49"/>
      <c r="E72" s="42" t="s">
        <v>146</v>
      </c>
      <c r="F72" s="43"/>
      <c r="G72" s="43"/>
      <c r="H72" s="43"/>
      <c r="I72" s="43"/>
      <c r="J72" s="43"/>
      <c r="K72" s="43"/>
    </row>
    <row r="73" spans="1:11" ht="18.5" thickBot="1" x14ac:dyDescent="0.45">
      <c r="A73" s="49"/>
      <c r="B73" s="49"/>
      <c r="C73" s="49"/>
      <c r="D73" s="49"/>
      <c r="E73" s="63">
        <v>297.36152763001746</v>
      </c>
      <c r="F73" s="43"/>
      <c r="G73" s="43"/>
      <c r="H73" s="43"/>
      <c r="I73" s="43"/>
      <c r="J73" s="43"/>
      <c r="K73" s="43"/>
    </row>
    <row r="74" spans="1:11" ht="18" x14ac:dyDescent="0.4">
      <c r="A74" s="49"/>
      <c r="B74" s="49"/>
      <c r="C74" s="49"/>
      <c r="D74" s="41" t="s">
        <v>426</v>
      </c>
      <c r="E74" s="42" t="s">
        <v>148</v>
      </c>
      <c r="F74" s="43"/>
      <c r="G74" s="43"/>
      <c r="H74" s="43"/>
      <c r="I74" s="43"/>
      <c r="J74" s="43"/>
      <c r="K74" s="43"/>
    </row>
    <row r="75" spans="1:11" ht="18.5" thickBot="1" x14ac:dyDescent="0.45">
      <c r="A75" s="49"/>
      <c r="B75" s="49"/>
      <c r="C75" s="49"/>
      <c r="D75" s="55">
        <v>784.32445945739744</v>
      </c>
      <c r="E75" s="63">
        <v>784.99271302909267</v>
      </c>
      <c r="F75" s="43"/>
      <c r="G75" s="43"/>
      <c r="H75" s="43"/>
      <c r="I75" s="43"/>
      <c r="J75" s="43"/>
      <c r="K75" s="43"/>
    </row>
    <row r="76" spans="1:11" ht="36" x14ac:dyDescent="0.4">
      <c r="A76" s="49"/>
      <c r="B76" s="49"/>
      <c r="C76" s="41" t="s">
        <v>429</v>
      </c>
      <c r="D76" s="40" t="s">
        <v>189</v>
      </c>
      <c r="E76" s="40" t="s">
        <v>190</v>
      </c>
      <c r="F76" s="42" t="s">
        <v>191</v>
      </c>
      <c r="G76" s="43"/>
      <c r="H76" s="43"/>
      <c r="I76" s="43"/>
      <c r="J76" s="43"/>
      <c r="K76" s="43"/>
    </row>
    <row r="77" spans="1:11" ht="18.5" thickBot="1" x14ac:dyDescent="0.45">
      <c r="A77" s="49"/>
      <c r="B77" s="49"/>
      <c r="C77" s="62">
        <v>28.977463698649125</v>
      </c>
      <c r="D77" s="61">
        <v>24.567006470253251</v>
      </c>
      <c r="E77" s="61">
        <v>72.037097805957785</v>
      </c>
      <c r="F77" s="72">
        <v>72.037094116210938</v>
      </c>
      <c r="G77" s="43"/>
      <c r="H77" s="43"/>
      <c r="I77" s="43"/>
      <c r="J77" s="43"/>
      <c r="K77" s="43"/>
    </row>
    <row r="78" spans="1:11" ht="18" x14ac:dyDescent="0.4">
      <c r="A78" s="49"/>
      <c r="B78" s="49"/>
      <c r="C78" s="49"/>
      <c r="D78" s="40" t="s">
        <v>150</v>
      </c>
      <c r="E78" s="42" t="s">
        <v>151</v>
      </c>
      <c r="F78" s="43"/>
      <c r="G78" s="43"/>
      <c r="H78" s="43"/>
      <c r="I78" s="43"/>
      <c r="J78" s="43"/>
      <c r="K78" s="43"/>
    </row>
    <row r="79" spans="1:11" ht="18.5" thickBot="1" x14ac:dyDescent="0.45">
      <c r="A79" s="49"/>
      <c r="B79" s="49"/>
      <c r="C79" s="49"/>
      <c r="D79" s="45">
        <v>5.6313351211466127</v>
      </c>
      <c r="E79" s="53">
        <v>5.6313352584838867</v>
      </c>
      <c r="F79" s="43"/>
      <c r="G79" s="43"/>
      <c r="H79" s="43"/>
      <c r="I79" s="43"/>
      <c r="J79" s="43"/>
      <c r="K79" s="43"/>
    </row>
    <row r="80" spans="1:11" ht="36" x14ac:dyDescent="0.4">
      <c r="A80" s="49"/>
      <c r="B80" s="41" t="s">
        <v>430</v>
      </c>
      <c r="C80" s="40" t="s">
        <v>141</v>
      </c>
      <c r="D80" s="41" t="s">
        <v>142</v>
      </c>
      <c r="E80" s="41" t="s">
        <v>143</v>
      </c>
      <c r="F80" s="41" t="s">
        <v>144</v>
      </c>
      <c r="G80" s="42" t="s">
        <v>145</v>
      </c>
      <c r="H80" s="43"/>
      <c r="I80" s="43"/>
      <c r="J80" s="43"/>
      <c r="K80" s="43"/>
    </row>
    <row r="81" spans="1:11" ht="18.5" thickBot="1" x14ac:dyDescent="0.45">
      <c r="A81" s="49"/>
      <c r="B81" s="55">
        <v>405.98700000000002</v>
      </c>
      <c r="C81" s="54">
        <v>297.88386963785973</v>
      </c>
      <c r="D81" s="55">
        <v>156.68692120361328</v>
      </c>
      <c r="E81" s="62">
        <v>78.28816741529161</v>
      </c>
      <c r="F81" s="62">
        <v>16.132189783245455</v>
      </c>
      <c r="G81" s="53">
        <v>5.2201333200405458</v>
      </c>
      <c r="H81" s="43"/>
      <c r="I81" s="43"/>
      <c r="J81" s="43"/>
      <c r="K81" s="43"/>
    </row>
    <row r="82" spans="1:11" ht="36" x14ac:dyDescent="0.4">
      <c r="A82" s="49"/>
      <c r="B82" s="49"/>
      <c r="C82" s="49"/>
      <c r="D82" s="49"/>
      <c r="E82" s="49"/>
      <c r="F82" s="49"/>
      <c r="G82" s="42" t="s">
        <v>146</v>
      </c>
      <c r="H82" s="43"/>
      <c r="I82" s="43"/>
      <c r="J82" s="43"/>
      <c r="K82" s="43"/>
    </row>
    <row r="83" spans="1:11" ht="18.5" thickBot="1" x14ac:dyDescent="0.45">
      <c r="A83" s="49"/>
      <c r="B83" s="49"/>
      <c r="C83" s="49"/>
      <c r="D83" s="49"/>
      <c r="E83" s="49"/>
      <c r="F83" s="49"/>
      <c r="G83" s="58">
        <v>16.45483424381294</v>
      </c>
      <c r="H83" s="43"/>
      <c r="I83" s="43"/>
      <c r="J83" s="43"/>
      <c r="K83" s="43"/>
    </row>
    <row r="84" spans="1:11" ht="18" x14ac:dyDescent="0.4">
      <c r="A84" s="49"/>
      <c r="B84" s="49"/>
      <c r="C84" s="49"/>
      <c r="D84" s="49"/>
      <c r="E84" s="49"/>
      <c r="F84" s="41" t="s">
        <v>147</v>
      </c>
      <c r="G84" s="42" t="s">
        <v>148</v>
      </c>
      <c r="H84" s="43"/>
      <c r="I84" s="43"/>
      <c r="J84" s="43"/>
      <c r="K84" s="43"/>
    </row>
    <row r="85" spans="1:11" ht="18.5" thickBot="1" x14ac:dyDescent="0.45">
      <c r="A85" s="49"/>
      <c r="B85" s="49"/>
      <c r="C85" s="49"/>
      <c r="D85" s="49"/>
      <c r="E85" s="49"/>
      <c r="F85" s="62">
        <v>30.109703326532109</v>
      </c>
      <c r="G85" s="58">
        <v>30.109749087588799</v>
      </c>
      <c r="H85" s="43"/>
      <c r="I85" s="43"/>
      <c r="J85" s="43"/>
      <c r="K85" s="43"/>
    </row>
    <row r="86" spans="1:11" ht="18" x14ac:dyDescent="0.4">
      <c r="A86" s="49"/>
      <c r="B86" s="49"/>
      <c r="C86" s="49"/>
      <c r="D86" s="49"/>
      <c r="E86" s="49"/>
      <c r="F86" s="41" t="s">
        <v>149</v>
      </c>
      <c r="G86" s="42" t="s">
        <v>148</v>
      </c>
      <c r="H86" s="43"/>
      <c r="I86" s="43"/>
      <c r="J86" s="43"/>
      <c r="K86" s="43"/>
    </row>
    <row r="87" spans="1:11" ht="18.5" thickBot="1" x14ac:dyDescent="0.45">
      <c r="A87" s="49"/>
      <c r="B87" s="49"/>
      <c r="C87" s="49"/>
      <c r="D87" s="49"/>
      <c r="E87" s="49"/>
      <c r="F87" s="62">
        <v>13.366121285763656</v>
      </c>
      <c r="G87" s="58">
        <v>13.366141722649186</v>
      </c>
      <c r="H87" s="43"/>
      <c r="I87" s="43"/>
      <c r="J87" s="43"/>
      <c r="K87" s="43"/>
    </row>
    <row r="88" spans="1:11" ht="18" x14ac:dyDescent="0.4">
      <c r="A88" s="49"/>
      <c r="B88" s="49"/>
      <c r="C88" s="49"/>
      <c r="D88" s="49"/>
      <c r="E88" s="49"/>
      <c r="F88" s="40" t="s">
        <v>150</v>
      </c>
      <c r="G88" s="42" t="s">
        <v>151</v>
      </c>
      <c r="H88" s="43"/>
      <c r="I88" s="43"/>
      <c r="J88" s="43"/>
      <c r="K88" s="43"/>
    </row>
    <row r="89" spans="1:11" ht="18.5" thickBot="1" x14ac:dyDescent="0.45">
      <c r="A89" s="49"/>
      <c r="B89" s="49"/>
      <c r="C89" s="49"/>
      <c r="D89" s="49"/>
      <c r="E89" s="49"/>
      <c r="F89" s="61">
        <v>20.875581900614744</v>
      </c>
      <c r="G89" s="72">
        <v>20.875581741333008</v>
      </c>
      <c r="H89" s="43"/>
      <c r="I89" s="43"/>
      <c r="J89" s="43"/>
      <c r="K89" s="43"/>
    </row>
    <row r="90" spans="1:11" ht="18" x14ac:dyDescent="0.4">
      <c r="A90" s="49"/>
      <c r="B90" s="49"/>
      <c r="C90" s="49"/>
      <c r="D90" s="49"/>
      <c r="E90" s="41" t="s">
        <v>144</v>
      </c>
      <c r="F90" s="42" t="s">
        <v>145</v>
      </c>
      <c r="G90" s="43"/>
      <c r="H90" s="43"/>
      <c r="I90" s="43"/>
      <c r="J90" s="43"/>
      <c r="K90" s="43"/>
    </row>
    <row r="91" spans="1:11" ht="18.5" thickBot="1" x14ac:dyDescent="0.45">
      <c r="A91" s="49"/>
      <c r="B91" s="49"/>
      <c r="C91" s="49"/>
      <c r="D91" s="49"/>
      <c r="E91" s="62">
        <v>52.81289475911737</v>
      </c>
      <c r="F91" s="58">
        <v>17.089454685958476</v>
      </c>
      <c r="G91" s="43"/>
      <c r="H91" s="43"/>
      <c r="I91" s="43"/>
      <c r="J91" s="43"/>
      <c r="K91" s="43"/>
    </row>
    <row r="92" spans="1:11" ht="36" x14ac:dyDescent="0.4">
      <c r="A92" s="49"/>
      <c r="B92" s="49"/>
      <c r="C92" s="49"/>
      <c r="D92" s="49"/>
      <c r="E92" s="49"/>
      <c r="F92" s="42" t="s">
        <v>146</v>
      </c>
      <c r="G92" s="43"/>
      <c r="H92" s="43"/>
      <c r="I92" s="43"/>
      <c r="J92" s="43"/>
      <c r="K92" s="43"/>
    </row>
    <row r="93" spans="1:11" ht="18.5" thickBot="1" x14ac:dyDescent="0.45">
      <c r="A93" s="49"/>
      <c r="B93" s="49"/>
      <c r="C93" s="49"/>
      <c r="D93" s="49"/>
      <c r="E93" s="49"/>
      <c r="F93" s="58">
        <v>53.86914987305628</v>
      </c>
      <c r="G93" s="43"/>
      <c r="H93" s="43"/>
      <c r="I93" s="43"/>
      <c r="J93" s="43"/>
      <c r="K93" s="43"/>
    </row>
    <row r="94" spans="1:11" ht="18" x14ac:dyDescent="0.4">
      <c r="A94" s="49"/>
      <c r="B94" s="49"/>
      <c r="C94" s="49"/>
      <c r="D94" s="49"/>
      <c r="E94" s="40" t="s">
        <v>150</v>
      </c>
      <c r="F94" s="42" t="s">
        <v>151</v>
      </c>
      <c r="G94" s="43"/>
      <c r="H94" s="43"/>
      <c r="I94" s="43"/>
      <c r="J94" s="43"/>
      <c r="K94" s="43"/>
    </row>
    <row r="95" spans="1:11" ht="18.5" thickBot="1" x14ac:dyDescent="0.45">
      <c r="A95" s="49"/>
      <c r="B95" s="49"/>
      <c r="C95" s="49"/>
      <c r="D95" s="49"/>
      <c r="E95" s="61">
        <v>31.965699459465778</v>
      </c>
      <c r="F95" s="58">
        <v>31.965700149536133</v>
      </c>
      <c r="G95" s="43"/>
      <c r="H95" s="43"/>
      <c r="I95" s="43"/>
      <c r="J95" s="43"/>
      <c r="K95" s="43"/>
    </row>
    <row r="96" spans="1:11" ht="18" x14ac:dyDescent="0.4">
      <c r="A96" s="49"/>
      <c r="B96" s="49"/>
      <c r="C96" s="49"/>
      <c r="D96" s="41" t="s">
        <v>152</v>
      </c>
      <c r="E96" s="41" t="s">
        <v>144</v>
      </c>
      <c r="F96" s="42" t="s">
        <v>145</v>
      </c>
      <c r="G96" s="43"/>
      <c r="H96" s="43"/>
      <c r="I96" s="43"/>
      <c r="J96" s="43"/>
      <c r="K96" s="43"/>
    </row>
    <row r="97" spans="1:11" ht="18.5" thickBot="1" x14ac:dyDescent="0.45">
      <c r="A97" s="49"/>
      <c r="B97" s="49"/>
      <c r="C97" s="49"/>
      <c r="D97" s="55">
        <v>163.53825045776367</v>
      </c>
      <c r="E97" s="62">
        <v>84.127672820059843</v>
      </c>
      <c r="F97" s="58">
        <v>27.222443799274064</v>
      </c>
      <c r="G97" s="43"/>
      <c r="H97" s="43"/>
      <c r="I97" s="43"/>
      <c r="J97" s="43"/>
      <c r="K97" s="43"/>
    </row>
    <row r="98" spans="1:11" ht="36" x14ac:dyDescent="0.4">
      <c r="A98" s="49"/>
      <c r="B98" s="49"/>
      <c r="C98" s="49"/>
      <c r="D98" s="49"/>
      <c r="E98" s="49"/>
      <c r="F98" s="42" t="s">
        <v>146</v>
      </c>
      <c r="G98" s="43"/>
      <c r="H98" s="43"/>
      <c r="I98" s="43"/>
      <c r="J98" s="43"/>
      <c r="K98" s="43"/>
    </row>
    <row r="99" spans="1:11" ht="18.5" thickBot="1" x14ac:dyDescent="0.45">
      <c r="A99" s="49"/>
      <c r="B99" s="49"/>
      <c r="C99" s="49"/>
      <c r="D99" s="49"/>
      <c r="E99" s="49"/>
      <c r="F99" s="58">
        <v>85.810222261735049</v>
      </c>
      <c r="G99" s="43"/>
      <c r="H99" s="43"/>
      <c r="I99" s="43"/>
      <c r="J99" s="43"/>
      <c r="K99" s="43"/>
    </row>
    <row r="100" spans="1:11" ht="18" x14ac:dyDescent="0.4">
      <c r="A100" s="49"/>
      <c r="B100" s="49"/>
      <c r="C100" s="49"/>
      <c r="D100" s="49"/>
      <c r="E100" s="41" t="s">
        <v>149</v>
      </c>
      <c r="F100" s="42" t="s">
        <v>148</v>
      </c>
      <c r="G100" s="43"/>
      <c r="H100" s="43"/>
      <c r="I100" s="43"/>
      <c r="J100" s="43"/>
      <c r="K100" s="43"/>
    </row>
    <row r="101" spans="1:11" ht="18.5" thickBot="1" x14ac:dyDescent="0.45">
      <c r="A101" s="49"/>
      <c r="B101" s="49"/>
      <c r="C101" s="49"/>
      <c r="D101" s="49"/>
      <c r="E101" s="62">
        <v>84.042673294968139</v>
      </c>
      <c r="F101" s="58">
        <v>84.04279966546784</v>
      </c>
      <c r="G101" s="43"/>
      <c r="H101" s="43"/>
      <c r="I101" s="43"/>
      <c r="J101" s="43"/>
      <c r="K101" s="43"/>
    </row>
    <row r="102" spans="1:11" ht="18" x14ac:dyDescent="0.4">
      <c r="A102" s="49"/>
      <c r="B102" s="49"/>
      <c r="C102" s="49"/>
      <c r="D102" s="49"/>
      <c r="E102" s="40" t="s">
        <v>150</v>
      </c>
      <c r="F102" s="42" t="s">
        <v>151</v>
      </c>
      <c r="G102" s="43"/>
      <c r="H102" s="43"/>
      <c r="I102" s="43"/>
      <c r="J102" s="43"/>
      <c r="K102" s="43"/>
    </row>
    <row r="103" spans="1:11" ht="18.5" thickBot="1" x14ac:dyDescent="0.45">
      <c r="A103" s="49"/>
      <c r="B103" s="49"/>
      <c r="C103" s="49"/>
      <c r="D103" s="49"/>
      <c r="E103" s="54">
        <v>150.08519954108544</v>
      </c>
      <c r="F103" s="75">
        <v>150.085205078125</v>
      </c>
      <c r="G103" s="43"/>
      <c r="H103" s="43"/>
      <c r="I103" s="43"/>
      <c r="J103" s="43"/>
      <c r="K103" s="43"/>
    </row>
    <row r="104" spans="1:11" ht="18" x14ac:dyDescent="0.4">
      <c r="A104" s="49"/>
      <c r="B104" s="49"/>
      <c r="C104" s="41" t="s">
        <v>431</v>
      </c>
      <c r="D104" s="40" t="s">
        <v>173</v>
      </c>
      <c r="E104" s="42" t="s">
        <v>145</v>
      </c>
      <c r="F104" s="43"/>
      <c r="G104" s="43"/>
      <c r="H104" s="43"/>
      <c r="I104" s="43"/>
      <c r="J104" s="43"/>
      <c r="K104" s="43"/>
    </row>
    <row r="105" spans="1:11" ht="18.5" thickBot="1" x14ac:dyDescent="0.45">
      <c r="A105" s="49"/>
      <c r="B105" s="49"/>
      <c r="C105" s="55">
        <v>143.98477282387105</v>
      </c>
      <c r="D105" s="54">
        <v>146.80376536547354</v>
      </c>
      <c r="E105" s="63">
        <v>411.63777661132815</v>
      </c>
      <c r="F105" s="43"/>
      <c r="G105" s="43"/>
      <c r="H105" s="43"/>
      <c r="I105" s="43"/>
      <c r="J105" s="43"/>
      <c r="K105" s="43"/>
    </row>
    <row r="106" spans="1:11" ht="18" x14ac:dyDescent="0.4">
      <c r="A106" s="49"/>
      <c r="B106" s="49"/>
      <c r="C106" s="49"/>
      <c r="D106" s="49"/>
      <c r="E106" s="42" t="s">
        <v>164</v>
      </c>
      <c r="F106" s="43"/>
      <c r="G106" s="43"/>
      <c r="H106" s="43"/>
      <c r="I106" s="43"/>
      <c r="J106" s="43"/>
      <c r="K106" s="43"/>
    </row>
    <row r="107" spans="1:11" ht="18.5" thickBot="1" x14ac:dyDescent="0.45">
      <c r="A107" s="49"/>
      <c r="B107" s="49"/>
      <c r="C107" s="49"/>
      <c r="D107" s="49"/>
      <c r="E107" s="75">
        <v>148.71222100830079</v>
      </c>
      <c r="F107" s="43"/>
      <c r="G107" s="43"/>
      <c r="H107" s="43"/>
      <c r="I107" s="43"/>
      <c r="J107" s="43"/>
      <c r="K107" s="43"/>
    </row>
    <row r="108" spans="1:11" ht="36" x14ac:dyDescent="0.4">
      <c r="A108" s="49"/>
      <c r="B108" s="49"/>
      <c r="C108" s="41" t="s">
        <v>426</v>
      </c>
      <c r="D108" s="42" t="s">
        <v>148</v>
      </c>
      <c r="E108" s="43"/>
      <c r="F108" s="43"/>
      <c r="G108" s="43"/>
      <c r="H108" s="43"/>
      <c r="I108" s="43"/>
      <c r="J108" s="43"/>
      <c r="K108" s="43"/>
    </row>
    <row r="109" spans="1:11" ht="18.5" thickBot="1" x14ac:dyDescent="0.45">
      <c r="A109" s="70"/>
      <c r="B109" s="70"/>
      <c r="C109" s="104">
        <v>94.105254612720074</v>
      </c>
      <c r="D109" s="72">
        <v>94.185433487752121</v>
      </c>
      <c r="E109" s="43"/>
      <c r="F109" s="43"/>
      <c r="G109" s="43"/>
      <c r="H109" s="43"/>
      <c r="I109" s="43"/>
      <c r="J109" s="43"/>
      <c r="K109" s="43"/>
    </row>
  </sheetData>
  <mergeCells count="1">
    <mergeCell ref="A1:D1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5E00C-8266-4E5C-A618-31035AC6FD74}">
  <dimension ref="A2:AI221"/>
  <sheetViews>
    <sheetView topLeftCell="E1" workbookViewId="0">
      <selection activeCell="P6" sqref="P6"/>
    </sheetView>
  </sheetViews>
  <sheetFormatPr defaultRowHeight="12.5" x14ac:dyDescent="0.25"/>
  <cols>
    <col min="1" max="1" width="25.6328125" style="32" customWidth="1"/>
    <col min="2" max="5" width="9.6328125" style="32" customWidth="1"/>
    <col min="6" max="7" width="8.7265625" style="32"/>
    <col min="8" max="8" width="25.6328125" style="32" customWidth="1"/>
    <col min="9" max="12" width="9.6328125" style="32" customWidth="1"/>
    <col min="13" max="14" width="8.7265625" style="32"/>
    <col min="15" max="15" width="25.6328125" style="32" customWidth="1"/>
    <col min="16" max="19" width="9.6328125" style="32" customWidth="1"/>
    <col min="20" max="21" width="8.7265625" style="32"/>
    <col min="22" max="22" width="25.6328125" style="32" customWidth="1"/>
    <col min="23" max="26" width="9.6328125" style="32" customWidth="1"/>
    <col min="27" max="28" width="8.7265625" style="32"/>
    <col min="29" max="29" width="25.6328125" style="32" customWidth="1"/>
    <col min="30" max="33" width="9.6328125" style="32" customWidth="1"/>
    <col min="34" max="16384" width="8.7265625" style="32"/>
  </cols>
  <sheetData>
    <row r="2" spans="1:35" x14ac:dyDescent="0.25">
      <c r="A2" s="226" t="s">
        <v>203</v>
      </c>
      <c r="B2" s="271" t="s">
        <v>22</v>
      </c>
      <c r="C2" s="272"/>
      <c r="D2" s="272"/>
      <c r="E2" s="272"/>
      <c r="F2" s="272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  <c r="AI2" s="227"/>
    </row>
    <row r="3" spans="1:35" x14ac:dyDescent="0.25">
      <c r="A3" s="226" t="s">
        <v>204</v>
      </c>
      <c r="B3" s="273" t="s">
        <v>916</v>
      </c>
      <c r="C3" s="274"/>
      <c r="D3" s="274"/>
      <c r="E3" s="274"/>
      <c r="F3" s="275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227"/>
      <c r="AF3" s="227"/>
      <c r="AG3" s="227"/>
      <c r="AH3" s="227"/>
      <c r="AI3" s="227"/>
    </row>
    <row r="4" spans="1:35" ht="13" x14ac:dyDescent="0.3">
      <c r="A4" s="228" t="s">
        <v>1</v>
      </c>
      <c r="B4" s="227"/>
      <c r="C4" s="227"/>
      <c r="D4" s="227"/>
      <c r="E4" s="227"/>
      <c r="F4" s="227"/>
      <c r="G4" s="227"/>
      <c r="H4" s="228" t="s">
        <v>2</v>
      </c>
      <c r="I4" s="227"/>
      <c r="J4" s="227"/>
      <c r="K4" s="227"/>
      <c r="L4" s="227"/>
      <c r="M4" s="227"/>
      <c r="N4" s="227"/>
      <c r="O4" s="228" t="s">
        <v>3</v>
      </c>
      <c r="P4" s="227"/>
      <c r="Q4" s="227"/>
      <c r="R4" s="227"/>
      <c r="S4" s="227"/>
      <c r="T4" s="227"/>
      <c r="U4" s="227"/>
      <c r="V4" s="228" t="s">
        <v>206</v>
      </c>
      <c r="W4" s="227"/>
      <c r="X4" s="227"/>
      <c r="Y4" s="227"/>
      <c r="Z4" s="227"/>
      <c r="AA4" s="227"/>
      <c r="AB4" s="227"/>
      <c r="AC4" s="228" t="s">
        <v>5</v>
      </c>
      <c r="AD4" s="227"/>
      <c r="AE4" s="227"/>
      <c r="AF4" s="227"/>
      <c r="AG4" s="227"/>
      <c r="AH4" s="227"/>
      <c r="AI4" s="227"/>
    </row>
    <row r="5" spans="1:35" ht="37.5" x14ac:dyDescent="0.25">
      <c r="A5" s="226" t="s">
        <v>207</v>
      </c>
      <c r="B5" s="226" t="s">
        <v>208</v>
      </c>
      <c r="C5" s="226" t="s">
        <v>209</v>
      </c>
      <c r="D5" s="226" t="s">
        <v>210</v>
      </c>
      <c r="E5" s="226" t="s">
        <v>211</v>
      </c>
      <c r="F5" s="226" t="s">
        <v>212</v>
      </c>
      <c r="G5" s="226" t="s">
        <v>213</v>
      </c>
      <c r="H5" s="226" t="s">
        <v>207</v>
      </c>
      <c r="I5" s="226" t="s">
        <v>208</v>
      </c>
      <c r="J5" s="226" t="s">
        <v>209</v>
      </c>
      <c r="K5" s="226" t="s">
        <v>210</v>
      </c>
      <c r="L5" s="226" t="s">
        <v>211</v>
      </c>
      <c r="M5" s="226" t="s">
        <v>212</v>
      </c>
      <c r="N5" s="226" t="s">
        <v>213</v>
      </c>
      <c r="O5" s="226" t="s">
        <v>207</v>
      </c>
      <c r="P5" s="226" t="s">
        <v>208</v>
      </c>
      <c r="Q5" s="226" t="s">
        <v>209</v>
      </c>
      <c r="R5" s="226" t="s">
        <v>210</v>
      </c>
      <c r="S5" s="226" t="s">
        <v>211</v>
      </c>
      <c r="T5" s="226" t="s">
        <v>212</v>
      </c>
      <c r="U5" s="226" t="s">
        <v>213</v>
      </c>
      <c r="V5" s="226" t="s">
        <v>207</v>
      </c>
      <c r="W5" s="226" t="s">
        <v>208</v>
      </c>
      <c r="X5" s="226" t="s">
        <v>209</v>
      </c>
      <c r="Y5" s="226" t="s">
        <v>210</v>
      </c>
      <c r="Z5" s="226" t="s">
        <v>211</v>
      </c>
      <c r="AA5" s="226" t="s">
        <v>212</v>
      </c>
      <c r="AB5" s="226" t="s">
        <v>213</v>
      </c>
      <c r="AC5" s="226" t="s">
        <v>207</v>
      </c>
      <c r="AD5" s="226" t="s">
        <v>208</v>
      </c>
      <c r="AE5" s="226" t="s">
        <v>209</v>
      </c>
      <c r="AF5" s="226" t="s">
        <v>210</v>
      </c>
      <c r="AG5" s="226" t="s">
        <v>211</v>
      </c>
      <c r="AH5" s="226" t="s">
        <v>212</v>
      </c>
      <c r="AI5" s="226" t="s">
        <v>213</v>
      </c>
    </row>
    <row r="6" spans="1:35" ht="13" x14ac:dyDescent="0.3">
      <c r="A6" s="228" t="s">
        <v>214</v>
      </c>
      <c r="B6" s="230">
        <v>7252.9351202425523</v>
      </c>
      <c r="C6" s="230">
        <v>5769.3452741003975</v>
      </c>
      <c r="D6" s="230">
        <v>1483.5898461421546</v>
      </c>
      <c r="E6" s="231"/>
      <c r="F6" s="231"/>
      <c r="G6" s="232">
        <v>0.20455027124143646</v>
      </c>
      <c r="H6" s="228" t="s">
        <v>214</v>
      </c>
      <c r="I6" s="233">
        <v>46.897635560733434</v>
      </c>
      <c r="J6" s="233">
        <v>38.926051733404258</v>
      </c>
      <c r="K6" s="234">
        <v>7.9715838273291748</v>
      </c>
      <c r="L6" s="231"/>
      <c r="M6" s="231"/>
      <c r="N6" s="232">
        <v>0.1699783737925509</v>
      </c>
      <c r="O6" s="228" t="s">
        <v>214</v>
      </c>
      <c r="P6" s="234">
        <v>5.3800612732786099</v>
      </c>
      <c r="Q6" s="232">
        <v>0.52961664813421971</v>
      </c>
      <c r="R6" s="234">
        <v>4.8504446251443865</v>
      </c>
      <c r="S6" s="231"/>
      <c r="T6" s="231"/>
      <c r="U6" s="232">
        <v>0.90155936499000677</v>
      </c>
      <c r="V6" s="228" t="s">
        <v>214</v>
      </c>
      <c r="W6" s="229">
        <v>3.883260869406375E-5</v>
      </c>
      <c r="X6" s="229">
        <v>3.883260869406375E-5</v>
      </c>
      <c r="Y6" s="235">
        <v>0</v>
      </c>
      <c r="Z6" s="231"/>
      <c r="AA6" s="231"/>
      <c r="AB6" s="235">
        <v>0</v>
      </c>
      <c r="AC6" s="228" t="s">
        <v>214</v>
      </c>
      <c r="AD6" s="256">
        <v>730.55954513171389</v>
      </c>
      <c r="AE6" s="236">
        <v>255.74336143043908</v>
      </c>
      <c r="AF6" s="236">
        <v>474.81618370127518</v>
      </c>
      <c r="AG6" s="227"/>
      <c r="AH6" s="227"/>
      <c r="AI6" s="238">
        <v>0.64993495309909299</v>
      </c>
    </row>
    <row r="7" spans="1:35" x14ac:dyDescent="0.25">
      <c r="A7" s="226" t="s">
        <v>215</v>
      </c>
      <c r="B7" s="237">
        <v>6110.3424274976314</v>
      </c>
      <c r="C7" s="237">
        <v>5266.1541177179424</v>
      </c>
      <c r="D7" s="236">
        <v>844.18830977968855</v>
      </c>
      <c r="E7" s="238">
        <v>0.84246478511078826</v>
      </c>
      <c r="F7" s="238">
        <v>0.13815728329409011</v>
      </c>
      <c r="G7" s="238">
        <v>0.11639264598184593</v>
      </c>
      <c r="H7" s="226" t="s">
        <v>216</v>
      </c>
      <c r="I7" s="246">
        <v>31.56593317406719</v>
      </c>
      <c r="J7" s="246">
        <v>31.56593317406719</v>
      </c>
      <c r="K7" s="247">
        <v>0</v>
      </c>
      <c r="L7" s="238">
        <v>0.6730815487102465</v>
      </c>
      <c r="M7" s="247">
        <v>0</v>
      </c>
      <c r="N7" s="247">
        <v>0</v>
      </c>
      <c r="O7" s="226" t="s">
        <v>217</v>
      </c>
      <c r="P7" s="241">
        <v>4.4715486269575138</v>
      </c>
      <c r="Q7" s="239">
        <v>3.3938640387318926E-3</v>
      </c>
      <c r="R7" s="241">
        <v>4.4681547629187817</v>
      </c>
      <c r="S7" s="238">
        <v>0.83113340161506288</v>
      </c>
      <c r="T7" s="238">
        <v>0.99924100925163339</v>
      </c>
      <c r="U7" s="238">
        <v>0.83050257905257863</v>
      </c>
      <c r="V7" s="226" t="s">
        <v>218</v>
      </c>
      <c r="W7" s="239">
        <v>2.8397500576570472E-5</v>
      </c>
      <c r="X7" s="239">
        <v>2.8397500576570472E-5</v>
      </c>
      <c r="Y7" s="247">
        <v>0</v>
      </c>
      <c r="Z7" s="238">
        <v>0.73127975512269749</v>
      </c>
      <c r="AA7" s="247">
        <v>0</v>
      </c>
      <c r="AB7" s="247">
        <v>0</v>
      </c>
      <c r="AC7" s="226" t="s">
        <v>219</v>
      </c>
      <c r="AD7" s="236">
        <v>260.58927858607922</v>
      </c>
      <c r="AE7" s="236">
        <v>229.77053253792789</v>
      </c>
      <c r="AF7" s="246">
        <v>30.818746048151372</v>
      </c>
      <c r="AG7" s="238">
        <v>0.35669820526278539</v>
      </c>
      <c r="AH7" s="238">
        <v>0.11826559486779177</v>
      </c>
      <c r="AI7" s="240">
        <v>4.2185125433677008E-2</v>
      </c>
    </row>
    <row r="8" spans="1:35" x14ac:dyDescent="0.25">
      <c r="A8" s="226" t="s">
        <v>223</v>
      </c>
      <c r="B8" s="237">
        <v>1142.9933572838638</v>
      </c>
      <c r="C8" s="236">
        <v>504.32549851809921</v>
      </c>
      <c r="D8" s="236">
        <v>638.66785876576455</v>
      </c>
      <c r="E8" s="241">
        <v>1.0000552417100526</v>
      </c>
      <c r="F8" s="238">
        <v>0.55876777821653656</v>
      </c>
      <c r="G8" s="240">
        <v>8.8056469302100454E-2</v>
      </c>
      <c r="H8" s="226" t="s">
        <v>219</v>
      </c>
      <c r="I8" s="241">
        <v>7.3572442271058227</v>
      </c>
      <c r="J8" s="241">
        <v>6.4871353619995267</v>
      </c>
      <c r="K8" s="238">
        <v>0.87010886510629704</v>
      </c>
      <c r="L8" s="238">
        <v>0.82996033671605196</v>
      </c>
      <c r="M8" s="238">
        <v>0.11826559486779177</v>
      </c>
      <c r="N8" s="240">
        <v>1.8553363185644777E-2</v>
      </c>
      <c r="O8" s="226" t="s">
        <v>219</v>
      </c>
      <c r="P8" s="238">
        <v>0.46550335259788134</v>
      </c>
      <c r="Q8" s="238">
        <v>0.41045032168994156</v>
      </c>
      <c r="R8" s="240">
        <v>5.5053030907939858E-2</v>
      </c>
      <c r="S8" s="238">
        <v>0.91765720291634512</v>
      </c>
      <c r="T8" s="238">
        <v>0.11826559486779177</v>
      </c>
      <c r="U8" s="240">
        <v>1.0232788831118755E-2</v>
      </c>
      <c r="V8" s="226" t="s">
        <v>224</v>
      </c>
      <c r="W8" s="239">
        <v>3.8267769358309573E-6</v>
      </c>
      <c r="X8" s="239">
        <v>3.8267769358309573E-6</v>
      </c>
      <c r="Y8" s="247">
        <v>0</v>
      </c>
      <c r="Z8" s="238">
        <v>0.82982520608581922</v>
      </c>
      <c r="AA8" s="247">
        <v>0</v>
      </c>
      <c r="AB8" s="247">
        <v>0</v>
      </c>
      <c r="AC8" s="226" t="s">
        <v>266</v>
      </c>
      <c r="AD8" s="246">
        <v>96.027017432257395</v>
      </c>
      <c r="AE8" s="247">
        <v>0</v>
      </c>
      <c r="AF8" s="246">
        <v>96.027017432257395</v>
      </c>
      <c r="AG8" s="238">
        <v>0.48814131359277713</v>
      </c>
      <c r="AH8" s="241">
        <v>1</v>
      </c>
      <c r="AI8" s="238">
        <v>0.13144310832999179</v>
      </c>
    </row>
    <row r="9" spans="1:35" x14ac:dyDescent="0.25">
      <c r="A9" s="242" t="s">
        <v>436</v>
      </c>
      <c r="B9" s="244">
        <v>0.73367759670146049</v>
      </c>
      <c r="C9" s="243">
        <v>0</v>
      </c>
      <c r="D9" s="244">
        <v>0.73367759670146049</v>
      </c>
      <c r="E9" s="249">
        <v>1.0001563976675427</v>
      </c>
      <c r="F9" s="249">
        <v>1</v>
      </c>
      <c r="G9" s="245">
        <v>1.0115595749006574E-4</v>
      </c>
      <c r="H9" s="226" t="s">
        <v>232</v>
      </c>
      <c r="I9" s="241">
        <v>4.4152559887216825</v>
      </c>
      <c r="J9" s="240">
        <v>8.8642833661681741E-2</v>
      </c>
      <c r="K9" s="241">
        <v>4.3266131550600013</v>
      </c>
      <c r="L9" s="238">
        <v>0.92410700180759653</v>
      </c>
      <c r="M9" s="238">
        <v>0.97992351204820061</v>
      </c>
      <c r="N9" s="240">
        <v>9.2256530704132103E-2</v>
      </c>
      <c r="O9" s="226" t="s">
        <v>232</v>
      </c>
      <c r="P9" s="238">
        <v>0.2785368937565913</v>
      </c>
      <c r="Q9" s="239">
        <v>5.5920425916358802E-3</v>
      </c>
      <c r="R9" s="238">
        <v>0.27294485116495543</v>
      </c>
      <c r="S9" s="238">
        <v>0.9694292701119388</v>
      </c>
      <c r="T9" s="238">
        <v>0.9799235120482005</v>
      </c>
      <c r="U9" s="240">
        <v>5.0732665912301599E-2</v>
      </c>
      <c r="V9" s="226" t="s">
        <v>234</v>
      </c>
      <c r="W9" s="239">
        <v>1.9710643604345795E-6</v>
      </c>
      <c r="X9" s="239">
        <v>1.9710643604345795E-6</v>
      </c>
      <c r="Y9" s="247">
        <v>0</v>
      </c>
      <c r="Z9" s="238">
        <v>0.8805831753987563</v>
      </c>
      <c r="AA9" s="247">
        <v>0</v>
      </c>
      <c r="AB9" s="247">
        <v>0</v>
      </c>
      <c r="AC9" s="226" t="s">
        <v>235</v>
      </c>
      <c r="AD9" s="246">
        <v>87.724736679684298</v>
      </c>
      <c r="AE9" s="247">
        <v>0</v>
      </c>
      <c r="AF9" s="246">
        <v>87.724736679684298</v>
      </c>
      <c r="AG9" s="238">
        <v>0.60822014531055069</v>
      </c>
      <c r="AH9" s="241">
        <v>1</v>
      </c>
      <c r="AI9" s="238">
        <v>0.1200788317177736</v>
      </c>
    </row>
    <row r="10" spans="1:35" x14ac:dyDescent="0.25">
      <c r="A10" s="242" t="s">
        <v>239</v>
      </c>
      <c r="B10" s="248">
        <v>6.9716601740609979E-2</v>
      </c>
      <c r="C10" s="248">
        <v>6.9716601740609979E-2</v>
      </c>
      <c r="D10" s="243">
        <v>0</v>
      </c>
      <c r="E10" s="249">
        <v>1.0001660098591016</v>
      </c>
      <c r="F10" s="243">
        <v>0</v>
      </c>
      <c r="G10" s="243">
        <v>0</v>
      </c>
      <c r="H10" s="226" t="s">
        <v>240</v>
      </c>
      <c r="I10" s="241">
        <v>1.8690313799123164</v>
      </c>
      <c r="J10" s="240">
        <v>4.5912662304419621E-2</v>
      </c>
      <c r="K10" s="241">
        <v>1.8231187176078967</v>
      </c>
      <c r="L10" s="238">
        <v>0.96396042634734502</v>
      </c>
      <c r="M10" s="238">
        <v>0.97543505004898656</v>
      </c>
      <c r="N10" s="240">
        <v>3.8874427160553102E-2</v>
      </c>
      <c r="O10" s="226" t="s">
        <v>246</v>
      </c>
      <c r="P10" s="240">
        <v>7.0968982054833721E-2</v>
      </c>
      <c r="Q10" s="240">
        <v>4.3950050587252723E-2</v>
      </c>
      <c r="R10" s="240">
        <v>2.7018931467580998E-2</v>
      </c>
      <c r="S10" s="238">
        <v>0.98262038048224598</v>
      </c>
      <c r="T10" s="238">
        <v>0.38071465427959778</v>
      </c>
      <c r="U10" s="239">
        <v>5.0220490241955334E-3</v>
      </c>
      <c r="V10" s="226" t="s">
        <v>239</v>
      </c>
      <c r="W10" s="239">
        <v>1.9258729762599441E-6</v>
      </c>
      <c r="X10" s="239">
        <v>1.9258729762599441E-6</v>
      </c>
      <c r="Y10" s="247">
        <v>0</v>
      </c>
      <c r="Z10" s="238">
        <v>0.93017739636476493</v>
      </c>
      <c r="AA10" s="247">
        <v>0</v>
      </c>
      <c r="AB10" s="247">
        <v>0</v>
      </c>
      <c r="AC10" s="226" t="s">
        <v>438</v>
      </c>
      <c r="AD10" s="246">
        <v>77.092546543895125</v>
      </c>
      <c r="AE10" s="247">
        <v>0</v>
      </c>
      <c r="AF10" s="246">
        <v>77.092546543895125</v>
      </c>
      <c r="AG10" s="238">
        <v>0.71374548825846318</v>
      </c>
      <c r="AH10" s="241">
        <v>1</v>
      </c>
      <c r="AI10" s="238">
        <v>0.10552534294791258</v>
      </c>
    </row>
    <row r="11" spans="1:35" x14ac:dyDescent="0.25">
      <c r="A11" s="242" t="s">
        <v>245</v>
      </c>
      <c r="B11" s="245">
        <v>4.2925767436936156E-3</v>
      </c>
      <c r="C11" s="245">
        <v>4.2925767436936156E-3</v>
      </c>
      <c r="D11" s="243">
        <v>0</v>
      </c>
      <c r="E11" s="249">
        <v>1.0001666016990496</v>
      </c>
      <c r="F11" s="243">
        <v>0</v>
      </c>
      <c r="G11" s="243">
        <v>0</v>
      </c>
      <c r="H11" s="226" t="s">
        <v>246</v>
      </c>
      <c r="I11" s="241">
        <v>1.10727341497043</v>
      </c>
      <c r="J11" s="238">
        <v>0.68571819959697311</v>
      </c>
      <c r="K11" s="238">
        <v>0.42155521537345686</v>
      </c>
      <c r="L11" s="238">
        <v>0.98757085791241794</v>
      </c>
      <c r="M11" s="238">
        <v>0.38071465427959778</v>
      </c>
      <c r="N11" s="239">
        <v>8.9888372906888649E-3</v>
      </c>
      <c r="O11" s="242" t="s">
        <v>252</v>
      </c>
      <c r="P11" s="248">
        <v>3.0187740893480905E-2</v>
      </c>
      <c r="Q11" s="245">
        <v>3.3350054765589427E-3</v>
      </c>
      <c r="R11" s="248">
        <v>2.6852735416921961E-2</v>
      </c>
      <c r="S11" s="244">
        <v>0.98823142083292292</v>
      </c>
      <c r="T11" s="244">
        <v>0.88952450968998664</v>
      </c>
      <c r="U11" s="245">
        <v>4.9911579167866843E-3</v>
      </c>
      <c r="V11" s="226" t="s">
        <v>247</v>
      </c>
      <c r="W11" s="239">
        <v>1.5236264997277716E-6</v>
      </c>
      <c r="X11" s="239">
        <v>1.5236264997277716E-6</v>
      </c>
      <c r="Y11" s="247">
        <v>0</v>
      </c>
      <c r="Z11" s="238">
        <v>0.9694131456735845</v>
      </c>
      <c r="AA11" s="247">
        <v>0</v>
      </c>
      <c r="AB11" s="247">
        <v>0</v>
      </c>
      <c r="AC11" s="226" t="s">
        <v>301</v>
      </c>
      <c r="AD11" s="246">
        <v>76.299583456801059</v>
      </c>
      <c r="AE11" s="239">
        <v>7.2526951617668013E-3</v>
      </c>
      <c r="AF11" s="246">
        <v>76.292330761639292</v>
      </c>
      <c r="AG11" s="238">
        <v>0.81818541237586684</v>
      </c>
      <c r="AH11" s="238">
        <v>0.99990494449860434</v>
      </c>
      <c r="AI11" s="238">
        <v>0.10442999652805085</v>
      </c>
    </row>
    <row r="12" spans="1:35" x14ac:dyDescent="0.25">
      <c r="A12" s="242" t="s">
        <v>247</v>
      </c>
      <c r="B12" s="245">
        <v>2.9220234241354526E-3</v>
      </c>
      <c r="C12" s="245">
        <v>2.9220234241354526E-3</v>
      </c>
      <c r="D12" s="243">
        <v>0</v>
      </c>
      <c r="E12" s="249">
        <v>1.0001670045736617</v>
      </c>
      <c r="F12" s="243">
        <v>0</v>
      </c>
      <c r="G12" s="243">
        <v>0</v>
      </c>
      <c r="H12" s="226" t="s">
        <v>252</v>
      </c>
      <c r="I12" s="238">
        <v>0.47711489332663426</v>
      </c>
      <c r="J12" s="240">
        <v>5.2709501774469626E-2</v>
      </c>
      <c r="K12" s="238">
        <v>0.42440539155216461</v>
      </c>
      <c r="L12" s="238">
        <v>0.99774439625016131</v>
      </c>
      <c r="M12" s="238">
        <v>0.88952450968998664</v>
      </c>
      <c r="N12" s="239">
        <v>9.0496117016933744E-3</v>
      </c>
      <c r="O12" s="242" t="s">
        <v>264</v>
      </c>
      <c r="P12" s="248">
        <v>2.6491830857099552E-2</v>
      </c>
      <c r="Q12" s="248">
        <v>2.6491830857099552E-2</v>
      </c>
      <c r="R12" s="243">
        <v>0</v>
      </c>
      <c r="S12" s="244">
        <v>0.99315549688177351</v>
      </c>
      <c r="T12" s="243">
        <v>0</v>
      </c>
      <c r="U12" s="243">
        <v>0</v>
      </c>
      <c r="V12" s="226" t="s">
        <v>245</v>
      </c>
      <c r="W12" s="239">
        <v>7.0025721756828967E-7</v>
      </c>
      <c r="X12" s="239">
        <v>7.0025721756828967E-7</v>
      </c>
      <c r="Y12" s="247">
        <v>0</v>
      </c>
      <c r="Z12" s="238">
        <v>0.98744585686960917</v>
      </c>
      <c r="AA12" s="247">
        <v>0</v>
      </c>
      <c r="AB12" s="247">
        <v>0</v>
      </c>
      <c r="AC12" s="226" t="s">
        <v>246</v>
      </c>
      <c r="AD12" s="246">
        <v>25.657273630617187</v>
      </c>
      <c r="AE12" s="246">
        <v>15.889173570579725</v>
      </c>
      <c r="AF12" s="241">
        <v>9.7681000600374635</v>
      </c>
      <c r="AG12" s="238">
        <v>0.85330544304494993</v>
      </c>
      <c r="AH12" s="238">
        <v>0.38071465427959778</v>
      </c>
      <c r="AI12" s="240">
        <v>1.3370710334468842E-2</v>
      </c>
    </row>
    <row r="13" spans="1:35" x14ac:dyDescent="0.25">
      <c r="A13" s="242" t="s">
        <v>224</v>
      </c>
      <c r="B13" s="245">
        <v>2.4874050082901223E-3</v>
      </c>
      <c r="C13" s="245">
        <v>2.4874050082901223E-3</v>
      </c>
      <c r="D13" s="243">
        <v>0</v>
      </c>
      <c r="E13" s="249">
        <v>1.0001673475251658</v>
      </c>
      <c r="F13" s="243">
        <v>0</v>
      </c>
      <c r="G13" s="243">
        <v>0</v>
      </c>
      <c r="H13" s="242" t="s">
        <v>263</v>
      </c>
      <c r="I13" s="244">
        <v>0.10577283860159999</v>
      </c>
      <c r="J13" s="243">
        <v>0</v>
      </c>
      <c r="K13" s="244">
        <v>0.10577283860159999</v>
      </c>
      <c r="L13" s="244">
        <v>0.99999979436004305</v>
      </c>
      <c r="M13" s="249">
        <v>1</v>
      </c>
      <c r="N13" s="245">
        <v>2.2553981098817214E-3</v>
      </c>
      <c r="O13" s="242" t="s">
        <v>273</v>
      </c>
      <c r="P13" s="248">
        <v>2.1911888797806568E-2</v>
      </c>
      <c r="Q13" s="248">
        <v>2.1911888797806568E-2</v>
      </c>
      <c r="R13" s="243">
        <v>0</v>
      </c>
      <c r="S13" s="244">
        <v>0.99722829228033838</v>
      </c>
      <c r="T13" s="243">
        <v>0</v>
      </c>
      <c r="U13" s="243">
        <v>0</v>
      </c>
      <c r="V13" s="242" t="s">
        <v>259</v>
      </c>
      <c r="W13" s="245">
        <v>2.4652475985220924E-7</v>
      </c>
      <c r="X13" s="245">
        <v>2.4652475985220924E-7</v>
      </c>
      <c r="Y13" s="243">
        <v>0</v>
      </c>
      <c r="Z13" s="244">
        <v>0.99379425240992458</v>
      </c>
      <c r="AA13" s="243">
        <v>0</v>
      </c>
      <c r="AB13" s="243">
        <v>0</v>
      </c>
      <c r="AC13" s="226" t="s">
        <v>278</v>
      </c>
      <c r="AD13" s="246">
        <v>23.883797997628893</v>
      </c>
      <c r="AE13" s="247">
        <v>0</v>
      </c>
      <c r="AF13" s="246">
        <v>23.883797997628893</v>
      </c>
      <c r="AG13" s="238">
        <v>0.88599791576231457</v>
      </c>
      <c r="AH13" s="241">
        <v>1</v>
      </c>
      <c r="AI13" s="240">
        <v>3.2692472717364661E-2</v>
      </c>
    </row>
    <row r="14" spans="1:35" x14ac:dyDescent="0.25">
      <c r="A14" s="242" t="s">
        <v>259</v>
      </c>
      <c r="B14" s="245">
        <v>2.4652475985220924E-3</v>
      </c>
      <c r="C14" s="245">
        <v>2.4652475985220924E-3</v>
      </c>
      <c r="D14" s="243">
        <v>0</v>
      </c>
      <c r="E14" s="249">
        <v>1.0001676874217122</v>
      </c>
      <c r="F14" s="243">
        <v>0</v>
      </c>
      <c r="G14" s="243">
        <v>0</v>
      </c>
      <c r="H14" s="242" t="s">
        <v>251</v>
      </c>
      <c r="I14" s="245">
        <v>9.6440277583971598E-6</v>
      </c>
      <c r="J14" s="243">
        <v>0</v>
      </c>
      <c r="K14" s="245">
        <v>9.6440277583971598E-6</v>
      </c>
      <c r="L14" s="249">
        <v>1</v>
      </c>
      <c r="M14" s="249">
        <v>1</v>
      </c>
      <c r="N14" s="245">
        <v>2.0563995696345798E-7</v>
      </c>
      <c r="O14" s="242" t="s">
        <v>283</v>
      </c>
      <c r="P14" s="248">
        <v>1.4491644095192619E-2</v>
      </c>
      <c r="Q14" s="248">
        <v>1.4491644095192619E-2</v>
      </c>
      <c r="R14" s="243">
        <v>0</v>
      </c>
      <c r="S14" s="244">
        <v>0.99992187574697455</v>
      </c>
      <c r="T14" s="243">
        <v>0</v>
      </c>
      <c r="U14" s="243">
        <v>0</v>
      </c>
      <c r="V14" s="242" t="s">
        <v>265</v>
      </c>
      <c r="W14" s="245">
        <v>2.4098536781953097E-7</v>
      </c>
      <c r="X14" s="245">
        <v>2.4098536781953097E-7</v>
      </c>
      <c r="Y14" s="243">
        <v>0</v>
      </c>
      <c r="Z14" s="249">
        <v>1</v>
      </c>
      <c r="AA14" s="243">
        <v>0</v>
      </c>
      <c r="AB14" s="243">
        <v>0</v>
      </c>
      <c r="AC14" s="226" t="s">
        <v>284</v>
      </c>
      <c r="AD14" s="246">
        <v>16.608979024932491</v>
      </c>
      <c r="AE14" s="247">
        <v>0</v>
      </c>
      <c r="AF14" s="246">
        <v>16.608979024932491</v>
      </c>
      <c r="AG14" s="238">
        <v>0.90873251574887426</v>
      </c>
      <c r="AH14" s="241">
        <v>1</v>
      </c>
      <c r="AI14" s="240">
        <v>2.2734599986559658E-2</v>
      </c>
    </row>
    <row r="15" spans="1:35" x14ac:dyDescent="0.25">
      <c r="A15" s="242" t="s">
        <v>234</v>
      </c>
      <c r="B15" s="245">
        <v>2.3981283051954048E-3</v>
      </c>
      <c r="C15" s="245">
        <v>2.3981283051954048E-3</v>
      </c>
      <c r="D15" s="243">
        <v>0</v>
      </c>
      <c r="E15" s="249">
        <v>1.0001680180641714</v>
      </c>
      <c r="F15" s="243">
        <v>0</v>
      </c>
      <c r="G15" s="243">
        <v>0</v>
      </c>
      <c r="H15" s="242" t="s">
        <v>242</v>
      </c>
      <c r="I15" s="243">
        <v>0</v>
      </c>
      <c r="J15" s="243">
        <v>0</v>
      </c>
      <c r="K15" s="243">
        <v>0</v>
      </c>
      <c r="L15" s="249">
        <v>1</v>
      </c>
      <c r="M15" s="243">
        <v>0</v>
      </c>
      <c r="N15" s="243">
        <v>0</v>
      </c>
      <c r="O15" s="242" t="s">
        <v>288</v>
      </c>
      <c r="P15" s="245">
        <v>3.1634954880131651E-4</v>
      </c>
      <c r="Q15" s="243">
        <v>0</v>
      </c>
      <c r="R15" s="245">
        <v>3.1634954880131651E-4</v>
      </c>
      <c r="S15" s="244">
        <v>0.99998067610866792</v>
      </c>
      <c r="T15" s="249">
        <v>1</v>
      </c>
      <c r="U15" s="245">
        <v>5.8800361693377762E-5</v>
      </c>
      <c r="V15" s="242" t="s">
        <v>242</v>
      </c>
      <c r="W15" s="243">
        <v>0</v>
      </c>
      <c r="X15" s="243">
        <v>0</v>
      </c>
      <c r="Y15" s="243">
        <v>0</v>
      </c>
      <c r="Z15" s="249">
        <v>1</v>
      </c>
      <c r="AA15" s="243">
        <v>0</v>
      </c>
      <c r="AB15" s="243">
        <v>0</v>
      </c>
      <c r="AC15" s="226" t="s">
        <v>252</v>
      </c>
      <c r="AD15" s="246">
        <v>11.481656309121306</v>
      </c>
      <c r="AE15" s="241">
        <v>1.2684416103212344</v>
      </c>
      <c r="AF15" s="246">
        <v>10.213214698800071</v>
      </c>
      <c r="AG15" s="238">
        <v>0.92444876555442734</v>
      </c>
      <c r="AH15" s="238">
        <v>0.88952450968998664</v>
      </c>
      <c r="AI15" s="240">
        <v>1.3979989402450025E-2</v>
      </c>
    </row>
    <row r="16" spans="1:35" ht="25" x14ac:dyDescent="0.25">
      <c r="A16" s="242" t="s">
        <v>265</v>
      </c>
      <c r="B16" s="245">
        <v>1.1446804971427722E-3</v>
      </c>
      <c r="C16" s="245">
        <v>1.1446804971427722E-3</v>
      </c>
      <c r="D16" s="243">
        <v>0</v>
      </c>
      <c r="E16" s="249">
        <v>1.0001681758872429</v>
      </c>
      <c r="F16" s="243">
        <v>0</v>
      </c>
      <c r="G16" s="243">
        <v>0</v>
      </c>
      <c r="H16" s="242" t="s">
        <v>248</v>
      </c>
      <c r="I16" s="243">
        <v>0</v>
      </c>
      <c r="J16" s="243">
        <v>0</v>
      </c>
      <c r="K16" s="243">
        <v>0</v>
      </c>
      <c r="L16" s="249">
        <v>1</v>
      </c>
      <c r="M16" s="243">
        <v>0</v>
      </c>
      <c r="N16" s="243">
        <v>0</v>
      </c>
      <c r="O16" s="242" t="s">
        <v>277</v>
      </c>
      <c r="P16" s="245">
        <v>9.5715322138113996E-5</v>
      </c>
      <c r="Q16" s="243">
        <v>0</v>
      </c>
      <c r="R16" s="245">
        <v>9.5715322138113996E-5</v>
      </c>
      <c r="S16" s="244">
        <v>0.99999846685811788</v>
      </c>
      <c r="T16" s="249">
        <v>1</v>
      </c>
      <c r="U16" s="245">
        <v>1.7790749449919395E-5</v>
      </c>
      <c r="V16" s="242" t="s">
        <v>248</v>
      </c>
      <c r="W16" s="243">
        <v>0</v>
      </c>
      <c r="X16" s="243">
        <v>0</v>
      </c>
      <c r="Y16" s="243">
        <v>0</v>
      </c>
      <c r="Z16" s="249">
        <v>1</v>
      </c>
      <c r="AA16" s="243">
        <v>0</v>
      </c>
      <c r="AB16" s="243">
        <v>0</v>
      </c>
      <c r="AC16" s="226" t="s">
        <v>295</v>
      </c>
      <c r="AD16" s="241">
        <v>9.834495911671322</v>
      </c>
      <c r="AE16" s="247">
        <v>0</v>
      </c>
      <c r="AF16" s="241">
        <v>9.834495911671322</v>
      </c>
      <c r="AG16" s="238">
        <v>0.9379103594480479</v>
      </c>
      <c r="AH16" s="241">
        <v>1</v>
      </c>
      <c r="AI16" s="240">
        <v>1.3461593893620599E-2</v>
      </c>
    </row>
    <row r="17" spans="1:35" x14ac:dyDescent="0.25">
      <c r="A17" s="242" t="s">
        <v>218</v>
      </c>
      <c r="B17" s="245">
        <v>2.7840686839774974E-4</v>
      </c>
      <c r="C17" s="245">
        <v>2.7840686839774974E-4</v>
      </c>
      <c r="D17" s="243">
        <v>0</v>
      </c>
      <c r="E17" s="249">
        <v>1.0001682142726502</v>
      </c>
      <c r="F17" s="243">
        <v>0</v>
      </c>
      <c r="G17" s="243">
        <v>0</v>
      </c>
      <c r="H17" s="242" t="s">
        <v>255</v>
      </c>
      <c r="I17" s="243">
        <v>0</v>
      </c>
      <c r="J17" s="243">
        <v>0</v>
      </c>
      <c r="K17" s="243">
        <v>0</v>
      </c>
      <c r="L17" s="249">
        <v>1</v>
      </c>
      <c r="M17" s="243">
        <v>0</v>
      </c>
      <c r="N17" s="243">
        <v>0</v>
      </c>
      <c r="O17" s="242" t="s">
        <v>291</v>
      </c>
      <c r="P17" s="245">
        <v>8.2483972662872557E-6</v>
      </c>
      <c r="Q17" s="243">
        <v>0</v>
      </c>
      <c r="R17" s="245">
        <v>8.2483972662872557E-6</v>
      </c>
      <c r="S17" s="249">
        <v>1</v>
      </c>
      <c r="T17" s="249">
        <v>1</v>
      </c>
      <c r="U17" s="245">
        <v>1.5331418820924855E-6</v>
      </c>
      <c r="V17" s="242" t="s">
        <v>255</v>
      </c>
      <c r="W17" s="243">
        <v>0</v>
      </c>
      <c r="X17" s="243">
        <v>0</v>
      </c>
      <c r="Y17" s="243">
        <v>0</v>
      </c>
      <c r="Z17" s="249">
        <v>1</v>
      </c>
      <c r="AA17" s="243">
        <v>0</v>
      </c>
      <c r="AB17" s="243">
        <v>0</v>
      </c>
      <c r="AC17" s="226" t="s">
        <v>274</v>
      </c>
      <c r="AD17" s="241">
        <v>8.3751944960587625</v>
      </c>
      <c r="AE17" s="241">
        <v>6.075740288910052</v>
      </c>
      <c r="AF17" s="241">
        <v>2.2994542071487096</v>
      </c>
      <c r="AG17" s="238">
        <v>0.94937444139984661</v>
      </c>
      <c r="AH17" s="238">
        <v>0.27455532026519469</v>
      </c>
      <c r="AI17" s="239">
        <v>3.1475246918225355E-3</v>
      </c>
    </row>
    <row r="18" spans="1:35" x14ac:dyDescent="0.25">
      <c r="A18" s="242" t="s">
        <v>242</v>
      </c>
      <c r="B18" s="243">
        <v>0</v>
      </c>
      <c r="C18" s="243">
        <v>0</v>
      </c>
      <c r="D18" s="243">
        <v>0</v>
      </c>
      <c r="E18" s="249">
        <v>1.0001682142726502</v>
      </c>
      <c r="F18" s="243">
        <v>0</v>
      </c>
      <c r="G18" s="243">
        <v>0</v>
      </c>
      <c r="H18" s="242" t="s">
        <v>237</v>
      </c>
      <c r="I18" s="243">
        <v>0</v>
      </c>
      <c r="J18" s="243">
        <v>0</v>
      </c>
      <c r="K18" s="243">
        <v>0</v>
      </c>
      <c r="L18" s="249">
        <v>1</v>
      </c>
      <c r="M18" s="243">
        <v>0</v>
      </c>
      <c r="N18" s="243">
        <v>0</v>
      </c>
      <c r="O18" s="242" t="s">
        <v>242</v>
      </c>
      <c r="P18" s="243">
        <v>0</v>
      </c>
      <c r="Q18" s="243">
        <v>0</v>
      </c>
      <c r="R18" s="243">
        <v>0</v>
      </c>
      <c r="S18" s="249">
        <v>1</v>
      </c>
      <c r="T18" s="243">
        <v>0</v>
      </c>
      <c r="U18" s="243">
        <v>0</v>
      </c>
      <c r="V18" s="242" t="s">
        <v>237</v>
      </c>
      <c r="W18" s="243">
        <v>0</v>
      </c>
      <c r="X18" s="243">
        <v>0</v>
      </c>
      <c r="Y18" s="243">
        <v>0</v>
      </c>
      <c r="Z18" s="249">
        <v>1</v>
      </c>
      <c r="AA18" s="243">
        <v>0</v>
      </c>
      <c r="AB18" s="243">
        <v>0</v>
      </c>
      <c r="AC18" s="226" t="s">
        <v>253</v>
      </c>
      <c r="AD18" s="241">
        <v>7.2244625226666646</v>
      </c>
      <c r="AE18" s="247">
        <v>0</v>
      </c>
      <c r="AF18" s="241">
        <v>7.2244625226666646</v>
      </c>
      <c r="AG18" s="238">
        <v>0.95926338552604251</v>
      </c>
      <c r="AH18" s="241">
        <v>1</v>
      </c>
      <c r="AI18" s="239">
        <v>9.888944126195974E-3</v>
      </c>
    </row>
    <row r="19" spans="1:35" ht="25" x14ac:dyDescent="0.25">
      <c r="A19" s="242" t="s">
        <v>248</v>
      </c>
      <c r="B19" s="243">
        <v>0</v>
      </c>
      <c r="C19" s="243">
        <v>0</v>
      </c>
      <c r="D19" s="243">
        <v>0</v>
      </c>
      <c r="E19" s="249">
        <v>1.0001682142726502</v>
      </c>
      <c r="F19" s="243">
        <v>0</v>
      </c>
      <c r="G19" s="243">
        <v>0</v>
      </c>
      <c r="H19" s="242" t="s">
        <v>441</v>
      </c>
      <c r="I19" s="243">
        <v>0</v>
      </c>
      <c r="J19" s="243">
        <v>0</v>
      </c>
      <c r="K19" s="243">
        <v>0</v>
      </c>
      <c r="L19" s="249">
        <v>1</v>
      </c>
      <c r="M19" s="243">
        <v>0</v>
      </c>
      <c r="N19" s="243">
        <v>0</v>
      </c>
      <c r="O19" s="242" t="s">
        <v>248</v>
      </c>
      <c r="P19" s="243">
        <v>0</v>
      </c>
      <c r="Q19" s="243">
        <v>0</v>
      </c>
      <c r="R19" s="243">
        <v>0</v>
      </c>
      <c r="S19" s="249">
        <v>1</v>
      </c>
      <c r="T19" s="243">
        <v>0</v>
      </c>
      <c r="U19" s="243">
        <v>0</v>
      </c>
      <c r="V19" s="242" t="s">
        <v>441</v>
      </c>
      <c r="W19" s="243">
        <v>0</v>
      </c>
      <c r="X19" s="243">
        <v>0</v>
      </c>
      <c r="Y19" s="243">
        <v>0</v>
      </c>
      <c r="Z19" s="249">
        <v>1</v>
      </c>
      <c r="AA19" s="243">
        <v>0</v>
      </c>
      <c r="AB19" s="243">
        <v>0</v>
      </c>
      <c r="AC19" s="226" t="s">
        <v>330</v>
      </c>
      <c r="AD19" s="241">
        <v>6.1226405677613771</v>
      </c>
      <c r="AE19" s="247">
        <v>0</v>
      </c>
      <c r="AF19" s="241">
        <v>6.1226405677613771</v>
      </c>
      <c r="AG19" s="238">
        <v>0.96764414053576242</v>
      </c>
      <c r="AH19" s="241">
        <v>1</v>
      </c>
      <c r="AI19" s="239">
        <v>8.3807550097200027E-3</v>
      </c>
    </row>
    <row r="20" spans="1:35" ht="25" x14ac:dyDescent="0.25">
      <c r="A20" s="242" t="s">
        <v>255</v>
      </c>
      <c r="B20" s="243">
        <v>0</v>
      </c>
      <c r="C20" s="243">
        <v>0</v>
      </c>
      <c r="D20" s="243">
        <v>0</v>
      </c>
      <c r="E20" s="249">
        <v>1.0001682142726502</v>
      </c>
      <c r="F20" s="243">
        <v>0</v>
      </c>
      <c r="G20" s="243">
        <v>0</v>
      </c>
      <c r="H20" s="242" t="s">
        <v>268</v>
      </c>
      <c r="I20" s="243">
        <v>0</v>
      </c>
      <c r="J20" s="243">
        <v>0</v>
      </c>
      <c r="K20" s="243">
        <v>0</v>
      </c>
      <c r="L20" s="249">
        <v>1</v>
      </c>
      <c r="M20" s="243">
        <v>0</v>
      </c>
      <c r="N20" s="243">
        <v>0</v>
      </c>
      <c r="O20" s="242" t="s">
        <v>255</v>
      </c>
      <c r="P20" s="243">
        <v>0</v>
      </c>
      <c r="Q20" s="243">
        <v>0</v>
      </c>
      <c r="R20" s="243">
        <v>0</v>
      </c>
      <c r="S20" s="249">
        <v>1</v>
      </c>
      <c r="T20" s="243">
        <v>0</v>
      </c>
      <c r="U20" s="243">
        <v>0</v>
      </c>
      <c r="V20" s="242" t="s">
        <v>268</v>
      </c>
      <c r="W20" s="243">
        <v>0</v>
      </c>
      <c r="X20" s="243">
        <v>0</v>
      </c>
      <c r="Y20" s="243">
        <v>0</v>
      </c>
      <c r="Z20" s="249">
        <v>1</v>
      </c>
      <c r="AA20" s="243">
        <v>0</v>
      </c>
      <c r="AB20" s="243">
        <v>0</v>
      </c>
      <c r="AC20" s="226" t="s">
        <v>300</v>
      </c>
      <c r="AD20" s="241">
        <v>5.1019509199823165</v>
      </c>
      <c r="AE20" s="247">
        <v>0</v>
      </c>
      <c r="AF20" s="241">
        <v>5.1019509199823165</v>
      </c>
      <c r="AG20" s="238">
        <v>0.97462776145205954</v>
      </c>
      <c r="AH20" s="241">
        <v>1</v>
      </c>
      <c r="AI20" s="239">
        <v>6.9836209162970784E-3</v>
      </c>
    </row>
    <row r="21" spans="1:35" ht="25" x14ac:dyDescent="0.25">
      <c r="A21" s="242" t="s">
        <v>237</v>
      </c>
      <c r="B21" s="243">
        <v>0</v>
      </c>
      <c r="C21" s="243">
        <v>0</v>
      </c>
      <c r="D21" s="243">
        <v>0</v>
      </c>
      <c r="E21" s="249">
        <v>1.0001682142726502</v>
      </c>
      <c r="F21" s="243">
        <v>0</v>
      </c>
      <c r="G21" s="243">
        <v>0</v>
      </c>
      <c r="H21" s="242" t="s">
        <v>221</v>
      </c>
      <c r="I21" s="243">
        <v>0</v>
      </c>
      <c r="J21" s="243">
        <v>0</v>
      </c>
      <c r="K21" s="243">
        <v>0</v>
      </c>
      <c r="L21" s="249">
        <v>1</v>
      </c>
      <c r="M21" s="243">
        <v>0</v>
      </c>
      <c r="N21" s="243">
        <v>0</v>
      </c>
      <c r="O21" s="242" t="s">
        <v>237</v>
      </c>
      <c r="P21" s="243">
        <v>0</v>
      </c>
      <c r="Q21" s="243">
        <v>0</v>
      </c>
      <c r="R21" s="243">
        <v>0</v>
      </c>
      <c r="S21" s="249">
        <v>1</v>
      </c>
      <c r="T21" s="243">
        <v>0</v>
      </c>
      <c r="U21" s="243">
        <v>0</v>
      </c>
      <c r="V21" s="242" t="s">
        <v>221</v>
      </c>
      <c r="W21" s="243">
        <v>0</v>
      </c>
      <c r="X21" s="243">
        <v>0</v>
      </c>
      <c r="Y21" s="243">
        <v>0</v>
      </c>
      <c r="Z21" s="249">
        <v>1</v>
      </c>
      <c r="AA21" s="243">
        <v>0</v>
      </c>
      <c r="AB21" s="243">
        <v>0</v>
      </c>
      <c r="AC21" s="226" t="s">
        <v>445</v>
      </c>
      <c r="AD21" s="241">
        <v>2.8927962631705273</v>
      </c>
      <c r="AE21" s="247">
        <v>0</v>
      </c>
      <c r="AF21" s="241">
        <v>2.8927962631705273</v>
      </c>
      <c r="AG21" s="238">
        <v>0.97858746094876381</v>
      </c>
      <c r="AH21" s="241">
        <v>1</v>
      </c>
      <c r="AI21" s="239">
        <v>3.9596994967042417E-3</v>
      </c>
    </row>
    <row r="22" spans="1:35" x14ac:dyDescent="0.25">
      <c r="A22" s="242" t="s">
        <v>441</v>
      </c>
      <c r="B22" s="243">
        <v>0</v>
      </c>
      <c r="C22" s="243">
        <v>0</v>
      </c>
      <c r="D22" s="243">
        <v>0</v>
      </c>
      <c r="E22" s="249">
        <v>1.0001682142726502</v>
      </c>
      <c r="F22" s="243">
        <v>0</v>
      </c>
      <c r="G22" s="243">
        <v>0</v>
      </c>
      <c r="H22" s="242" t="s">
        <v>227</v>
      </c>
      <c r="I22" s="243">
        <v>0</v>
      </c>
      <c r="J22" s="243">
        <v>0</v>
      </c>
      <c r="K22" s="243">
        <v>0</v>
      </c>
      <c r="L22" s="249">
        <v>1</v>
      </c>
      <c r="M22" s="243">
        <v>0</v>
      </c>
      <c r="N22" s="243">
        <v>0</v>
      </c>
      <c r="O22" s="242" t="s">
        <v>441</v>
      </c>
      <c r="P22" s="243">
        <v>0</v>
      </c>
      <c r="Q22" s="243">
        <v>0</v>
      </c>
      <c r="R22" s="243">
        <v>0</v>
      </c>
      <c r="S22" s="249">
        <v>1</v>
      </c>
      <c r="T22" s="243">
        <v>0</v>
      </c>
      <c r="U22" s="243">
        <v>0</v>
      </c>
      <c r="V22" s="242" t="s">
        <v>227</v>
      </c>
      <c r="W22" s="243">
        <v>0</v>
      </c>
      <c r="X22" s="243">
        <v>0</v>
      </c>
      <c r="Y22" s="243">
        <v>0</v>
      </c>
      <c r="Z22" s="249">
        <v>1</v>
      </c>
      <c r="AA22" s="243">
        <v>0</v>
      </c>
      <c r="AB22" s="243">
        <v>0</v>
      </c>
      <c r="AC22" s="226" t="s">
        <v>292</v>
      </c>
      <c r="AD22" s="241">
        <v>2.6673323756923044</v>
      </c>
      <c r="AE22" s="247">
        <v>0</v>
      </c>
      <c r="AF22" s="241">
        <v>2.6673323756923044</v>
      </c>
      <c r="AG22" s="238">
        <v>0.98223854236090447</v>
      </c>
      <c r="AH22" s="241">
        <v>1</v>
      </c>
      <c r="AI22" s="239">
        <v>3.6510814121406164E-3</v>
      </c>
    </row>
    <row r="23" spans="1:35" ht="25" x14ac:dyDescent="0.25">
      <c r="A23" s="242" t="s">
        <v>268</v>
      </c>
      <c r="B23" s="243">
        <v>0</v>
      </c>
      <c r="C23" s="243">
        <v>0</v>
      </c>
      <c r="D23" s="243">
        <v>0</v>
      </c>
      <c r="E23" s="249">
        <v>1.0001682142726502</v>
      </c>
      <c r="F23" s="243">
        <v>0</v>
      </c>
      <c r="G23" s="243">
        <v>0</v>
      </c>
      <c r="H23" s="242" t="s">
        <v>280</v>
      </c>
      <c r="I23" s="243">
        <v>0</v>
      </c>
      <c r="J23" s="243">
        <v>0</v>
      </c>
      <c r="K23" s="243">
        <v>0</v>
      </c>
      <c r="L23" s="249">
        <v>1</v>
      </c>
      <c r="M23" s="243">
        <v>0</v>
      </c>
      <c r="N23" s="243">
        <v>0</v>
      </c>
      <c r="O23" s="242" t="s">
        <v>268</v>
      </c>
      <c r="P23" s="243">
        <v>0</v>
      </c>
      <c r="Q23" s="243">
        <v>0</v>
      </c>
      <c r="R23" s="243">
        <v>0</v>
      </c>
      <c r="S23" s="249">
        <v>1</v>
      </c>
      <c r="T23" s="243">
        <v>0</v>
      </c>
      <c r="U23" s="243">
        <v>0</v>
      </c>
      <c r="V23" s="242" t="s">
        <v>280</v>
      </c>
      <c r="W23" s="243">
        <v>0</v>
      </c>
      <c r="X23" s="243">
        <v>0</v>
      </c>
      <c r="Y23" s="243">
        <v>0</v>
      </c>
      <c r="Z23" s="249">
        <v>1</v>
      </c>
      <c r="AA23" s="243">
        <v>0</v>
      </c>
      <c r="AB23" s="243">
        <v>0</v>
      </c>
      <c r="AC23" s="242" t="s">
        <v>249</v>
      </c>
      <c r="AD23" s="249">
        <v>2.3629290540257348</v>
      </c>
      <c r="AE23" s="249">
        <v>2.3628953866165481</v>
      </c>
      <c r="AF23" s="245">
        <v>3.3667409186704215E-5</v>
      </c>
      <c r="AG23" s="244">
        <v>0.98547295230020615</v>
      </c>
      <c r="AH23" s="245">
        <v>1.4248167599168867E-5</v>
      </c>
      <c r="AI23" s="245">
        <v>4.6084414899588037E-8</v>
      </c>
    </row>
    <row r="24" spans="1:35" ht="25" x14ac:dyDescent="0.25">
      <c r="A24" s="242" t="s">
        <v>221</v>
      </c>
      <c r="B24" s="243">
        <v>0</v>
      </c>
      <c r="C24" s="243">
        <v>0</v>
      </c>
      <c r="D24" s="243">
        <v>0</v>
      </c>
      <c r="E24" s="249">
        <v>1.0001682142726502</v>
      </c>
      <c r="F24" s="243">
        <v>0</v>
      </c>
      <c r="G24" s="243">
        <v>0</v>
      </c>
      <c r="H24" s="242" t="s">
        <v>285</v>
      </c>
      <c r="I24" s="243">
        <v>0</v>
      </c>
      <c r="J24" s="243">
        <v>0</v>
      </c>
      <c r="K24" s="243">
        <v>0</v>
      </c>
      <c r="L24" s="249">
        <v>1</v>
      </c>
      <c r="M24" s="243">
        <v>0</v>
      </c>
      <c r="N24" s="243">
        <v>0</v>
      </c>
      <c r="O24" s="242" t="s">
        <v>221</v>
      </c>
      <c r="P24" s="243">
        <v>0</v>
      </c>
      <c r="Q24" s="243">
        <v>0</v>
      </c>
      <c r="R24" s="243">
        <v>0</v>
      </c>
      <c r="S24" s="249">
        <v>1</v>
      </c>
      <c r="T24" s="243">
        <v>0</v>
      </c>
      <c r="U24" s="243">
        <v>0</v>
      </c>
      <c r="V24" s="242" t="s">
        <v>285</v>
      </c>
      <c r="W24" s="243">
        <v>0</v>
      </c>
      <c r="X24" s="243">
        <v>0</v>
      </c>
      <c r="Y24" s="243">
        <v>0</v>
      </c>
      <c r="Z24" s="249">
        <v>1</v>
      </c>
      <c r="AA24" s="243">
        <v>0</v>
      </c>
      <c r="AB24" s="243">
        <v>0</v>
      </c>
      <c r="AC24" s="242" t="s">
        <v>269</v>
      </c>
      <c r="AD24" s="249">
        <v>2.3155413084101908</v>
      </c>
      <c r="AE24" s="245">
        <v>-3.2393812507250869E-3</v>
      </c>
      <c r="AF24" s="249">
        <v>2.3187806896609158</v>
      </c>
      <c r="AG24" s="244">
        <v>0.98864249723852138</v>
      </c>
      <c r="AH24" s="249">
        <v>1.0013989736391051</v>
      </c>
      <c r="AI24" s="245">
        <v>3.1739790481320161E-3</v>
      </c>
    </row>
    <row r="25" spans="1:35" ht="25" x14ac:dyDescent="0.25">
      <c r="A25" s="242" t="s">
        <v>227</v>
      </c>
      <c r="B25" s="243">
        <v>0</v>
      </c>
      <c r="C25" s="243">
        <v>0</v>
      </c>
      <c r="D25" s="243">
        <v>0</v>
      </c>
      <c r="E25" s="249">
        <v>1.0001682142726502</v>
      </c>
      <c r="F25" s="243">
        <v>0</v>
      </c>
      <c r="G25" s="243">
        <v>0</v>
      </c>
      <c r="H25" s="242" t="s">
        <v>289</v>
      </c>
      <c r="I25" s="243">
        <v>0</v>
      </c>
      <c r="J25" s="243">
        <v>0</v>
      </c>
      <c r="K25" s="243">
        <v>0</v>
      </c>
      <c r="L25" s="249">
        <v>1</v>
      </c>
      <c r="M25" s="243">
        <v>0</v>
      </c>
      <c r="N25" s="243">
        <v>0</v>
      </c>
      <c r="O25" s="242" t="s">
        <v>227</v>
      </c>
      <c r="P25" s="243">
        <v>0</v>
      </c>
      <c r="Q25" s="243">
        <v>0</v>
      </c>
      <c r="R25" s="243">
        <v>0</v>
      </c>
      <c r="S25" s="249">
        <v>1</v>
      </c>
      <c r="T25" s="243">
        <v>0</v>
      </c>
      <c r="U25" s="243">
        <v>0</v>
      </c>
      <c r="V25" s="242" t="s">
        <v>289</v>
      </c>
      <c r="W25" s="243">
        <v>0</v>
      </c>
      <c r="X25" s="243">
        <v>0</v>
      </c>
      <c r="Y25" s="243">
        <v>0</v>
      </c>
      <c r="Z25" s="249">
        <v>1</v>
      </c>
      <c r="AA25" s="243">
        <v>0</v>
      </c>
      <c r="AB25" s="243">
        <v>0</v>
      </c>
      <c r="AC25" s="242" t="s">
        <v>312</v>
      </c>
      <c r="AD25" s="249">
        <v>1.6191682158771783</v>
      </c>
      <c r="AE25" s="243">
        <v>0</v>
      </c>
      <c r="AF25" s="249">
        <v>1.6191682158771783</v>
      </c>
      <c r="AG25" s="244">
        <v>0.99085883706553068</v>
      </c>
      <c r="AH25" s="249">
        <v>1</v>
      </c>
      <c r="AI25" s="245">
        <v>2.2163398270092487E-3</v>
      </c>
    </row>
    <row r="26" spans="1:35" ht="25" x14ac:dyDescent="0.25">
      <c r="A26" s="242" t="s">
        <v>280</v>
      </c>
      <c r="B26" s="243">
        <v>0</v>
      </c>
      <c r="C26" s="243">
        <v>0</v>
      </c>
      <c r="D26" s="243">
        <v>0</v>
      </c>
      <c r="E26" s="249">
        <v>1.0001682142726502</v>
      </c>
      <c r="F26" s="243">
        <v>0</v>
      </c>
      <c r="G26" s="243">
        <v>0</v>
      </c>
      <c r="H26" s="242" t="s">
        <v>294</v>
      </c>
      <c r="I26" s="243">
        <v>0</v>
      </c>
      <c r="J26" s="243">
        <v>0</v>
      </c>
      <c r="K26" s="243">
        <v>0</v>
      </c>
      <c r="L26" s="249">
        <v>1</v>
      </c>
      <c r="M26" s="243">
        <v>0</v>
      </c>
      <c r="N26" s="243">
        <v>0</v>
      </c>
      <c r="O26" s="242" t="s">
        <v>280</v>
      </c>
      <c r="P26" s="243">
        <v>0</v>
      </c>
      <c r="Q26" s="243">
        <v>0</v>
      </c>
      <c r="R26" s="243">
        <v>0</v>
      </c>
      <c r="S26" s="249">
        <v>1</v>
      </c>
      <c r="T26" s="243">
        <v>0</v>
      </c>
      <c r="U26" s="243">
        <v>0</v>
      </c>
      <c r="V26" s="242" t="s">
        <v>294</v>
      </c>
      <c r="W26" s="243">
        <v>0</v>
      </c>
      <c r="X26" s="243">
        <v>0</v>
      </c>
      <c r="Y26" s="243">
        <v>0</v>
      </c>
      <c r="Z26" s="249">
        <v>1</v>
      </c>
      <c r="AA26" s="243">
        <v>0</v>
      </c>
      <c r="AB26" s="243">
        <v>0</v>
      </c>
      <c r="AC26" s="242" t="s">
        <v>323</v>
      </c>
      <c r="AD26" s="249">
        <v>1.3177696029514412</v>
      </c>
      <c r="AE26" s="243">
        <v>0</v>
      </c>
      <c r="AF26" s="249">
        <v>1.3177696029514412</v>
      </c>
      <c r="AG26" s="244">
        <v>0.99266261830654345</v>
      </c>
      <c r="AH26" s="249">
        <v>1</v>
      </c>
      <c r="AI26" s="245">
        <v>1.803781241012816E-3</v>
      </c>
    </row>
    <row r="27" spans="1:35" ht="25" x14ac:dyDescent="0.25">
      <c r="A27" s="242" t="s">
        <v>285</v>
      </c>
      <c r="B27" s="243">
        <v>0</v>
      </c>
      <c r="C27" s="243">
        <v>0</v>
      </c>
      <c r="D27" s="243">
        <v>0</v>
      </c>
      <c r="E27" s="249">
        <v>1.0001682142726502</v>
      </c>
      <c r="F27" s="243">
        <v>0</v>
      </c>
      <c r="G27" s="243">
        <v>0</v>
      </c>
      <c r="H27" s="242" t="s">
        <v>297</v>
      </c>
      <c r="I27" s="243">
        <v>0</v>
      </c>
      <c r="J27" s="243">
        <v>0</v>
      </c>
      <c r="K27" s="243">
        <v>0</v>
      </c>
      <c r="L27" s="249">
        <v>1</v>
      </c>
      <c r="M27" s="243">
        <v>0</v>
      </c>
      <c r="N27" s="243">
        <v>0</v>
      </c>
      <c r="O27" s="242" t="s">
        <v>285</v>
      </c>
      <c r="P27" s="243">
        <v>0</v>
      </c>
      <c r="Q27" s="243">
        <v>0</v>
      </c>
      <c r="R27" s="243">
        <v>0</v>
      </c>
      <c r="S27" s="249">
        <v>1</v>
      </c>
      <c r="T27" s="243">
        <v>0</v>
      </c>
      <c r="U27" s="243">
        <v>0</v>
      </c>
      <c r="V27" s="242" t="s">
        <v>297</v>
      </c>
      <c r="W27" s="243">
        <v>0</v>
      </c>
      <c r="X27" s="243">
        <v>0</v>
      </c>
      <c r="Y27" s="243">
        <v>0</v>
      </c>
      <c r="Z27" s="249">
        <v>1</v>
      </c>
      <c r="AA27" s="243">
        <v>0</v>
      </c>
      <c r="AB27" s="243">
        <v>0</v>
      </c>
      <c r="AC27" s="242" t="s">
        <v>225</v>
      </c>
      <c r="AD27" s="249">
        <v>1.0630738008370015</v>
      </c>
      <c r="AE27" s="243">
        <v>0</v>
      </c>
      <c r="AF27" s="249">
        <v>1.0630738008370015</v>
      </c>
      <c r="AG27" s="244">
        <v>0.99411776841432187</v>
      </c>
      <c r="AH27" s="249">
        <v>1</v>
      </c>
      <c r="AI27" s="245">
        <v>1.4551501077784672E-3</v>
      </c>
    </row>
    <row r="28" spans="1:35" ht="25" x14ac:dyDescent="0.25">
      <c r="A28" s="242" t="s">
        <v>289</v>
      </c>
      <c r="B28" s="243">
        <v>0</v>
      </c>
      <c r="C28" s="243">
        <v>0</v>
      </c>
      <c r="D28" s="243">
        <v>0</v>
      </c>
      <c r="E28" s="249">
        <v>1.0001682142726502</v>
      </c>
      <c r="F28" s="243">
        <v>0</v>
      </c>
      <c r="G28" s="243">
        <v>0</v>
      </c>
      <c r="H28" s="243">
        <v>0</v>
      </c>
      <c r="I28" s="243">
        <v>0</v>
      </c>
      <c r="J28" s="243">
        <v>0</v>
      </c>
      <c r="K28" s="243">
        <v>0</v>
      </c>
      <c r="L28" s="249">
        <v>1</v>
      </c>
      <c r="M28" s="243">
        <v>0</v>
      </c>
      <c r="N28" s="243">
        <v>0</v>
      </c>
      <c r="O28" s="242" t="s">
        <v>289</v>
      </c>
      <c r="P28" s="243">
        <v>0</v>
      </c>
      <c r="Q28" s="243">
        <v>0</v>
      </c>
      <c r="R28" s="243">
        <v>0</v>
      </c>
      <c r="S28" s="249">
        <v>1</v>
      </c>
      <c r="T28" s="243">
        <v>0</v>
      </c>
      <c r="U28" s="243">
        <v>0</v>
      </c>
      <c r="V28" s="243">
        <v>0</v>
      </c>
      <c r="W28" s="243">
        <v>0</v>
      </c>
      <c r="X28" s="243">
        <v>0</v>
      </c>
      <c r="Y28" s="243">
        <v>0</v>
      </c>
      <c r="Z28" s="249">
        <v>1</v>
      </c>
      <c r="AA28" s="243">
        <v>0</v>
      </c>
      <c r="AB28" s="243">
        <v>0</v>
      </c>
      <c r="AC28" s="242" t="s">
        <v>309</v>
      </c>
      <c r="AD28" s="244">
        <v>0.71277925183837665</v>
      </c>
      <c r="AE28" s="243">
        <v>0</v>
      </c>
      <c r="AF28" s="244">
        <v>0.71277925183837665</v>
      </c>
      <c r="AG28" s="244">
        <v>0.99509343050317989</v>
      </c>
      <c r="AH28" s="249">
        <v>1</v>
      </c>
      <c r="AI28" s="245">
        <v>9.7566208885802507E-4</v>
      </c>
    </row>
    <row r="29" spans="1:35" x14ac:dyDescent="0.25">
      <c r="A29" s="242" t="s">
        <v>294</v>
      </c>
      <c r="B29" s="243">
        <v>0</v>
      </c>
      <c r="C29" s="243">
        <v>0</v>
      </c>
      <c r="D29" s="243">
        <v>0</v>
      </c>
      <c r="E29" s="249">
        <v>1.0001682142726502</v>
      </c>
      <c r="F29" s="243">
        <v>0</v>
      </c>
      <c r="G29" s="243">
        <v>0</v>
      </c>
      <c r="H29" s="243">
        <v>0</v>
      </c>
      <c r="I29" s="243">
        <v>0</v>
      </c>
      <c r="J29" s="243">
        <v>0</v>
      </c>
      <c r="K29" s="243">
        <v>0</v>
      </c>
      <c r="L29" s="249">
        <v>1</v>
      </c>
      <c r="M29" s="243">
        <v>0</v>
      </c>
      <c r="N29" s="243">
        <v>0</v>
      </c>
      <c r="O29" s="242" t="s">
        <v>294</v>
      </c>
      <c r="P29" s="243">
        <v>0</v>
      </c>
      <c r="Q29" s="243">
        <v>0</v>
      </c>
      <c r="R29" s="243">
        <v>0</v>
      </c>
      <c r="S29" s="249">
        <v>1</v>
      </c>
      <c r="T29" s="243">
        <v>0</v>
      </c>
      <c r="U29" s="243">
        <v>0</v>
      </c>
      <c r="V29" s="243">
        <v>0</v>
      </c>
      <c r="W29" s="243">
        <v>0</v>
      </c>
      <c r="X29" s="243">
        <v>0</v>
      </c>
      <c r="Y29" s="243">
        <v>0</v>
      </c>
      <c r="Z29" s="249">
        <v>1</v>
      </c>
      <c r="AA29" s="243">
        <v>0</v>
      </c>
      <c r="AB29" s="243">
        <v>0</v>
      </c>
      <c r="AC29" s="242" t="s">
        <v>223</v>
      </c>
      <c r="AD29" s="244">
        <v>0.65742633309209397</v>
      </c>
      <c r="AE29" s="244">
        <v>0.2900776816091799</v>
      </c>
      <c r="AF29" s="244">
        <v>0.36734865148291407</v>
      </c>
      <c r="AG29" s="244">
        <v>0.99599332475201008</v>
      </c>
      <c r="AH29" s="244">
        <v>0.55876777821653656</v>
      </c>
      <c r="AI29" s="245">
        <v>5.0283191004873409E-4</v>
      </c>
    </row>
    <row r="30" spans="1:35" ht="25" x14ac:dyDescent="0.25">
      <c r="A30" s="242" t="s">
        <v>297</v>
      </c>
      <c r="B30" s="243">
        <v>0</v>
      </c>
      <c r="C30" s="243">
        <v>0</v>
      </c>
      <c r="D30" s="243">
        <v>0</v>
      </c>
      <c r="E30" s="249">
        <v>1.0001682142726502</v>
      </c>
      <c r="F30" s="243">
        <v>0</v>
      </c>
      <c r="G30" s="243">
        <v>0</v>
      </c>
      <c r="H30" s="243">
        <v>0</v>
      </c>
      <c r="I30" s="243">
        <v>0</v>
      </c>
      <c r="J30" s="243">
        <v>0</v>
      </c>
      <c r="K30" s="243">
        <v>0</v>
      </c>
      <c r="L30" s="249">
        <v>1</v>
      </c>
      <c r="M30" s="243">
        <v>0</v>
      </c>
      <c r="N30" s="243">
        <v>0</v>
      </c>
      <c r="O30" s="242" t="s">
        <v>297</v>
      </c>
      <c r="P30" s="243">
        <v>0</v>
      </c>
      <c r="Q30" s="243">
        <v>0</v>
      </c>
      <c r="R30" s="243">
        <v>0</v>
      </c>
      <c r="S30" s="249">
        <v>1</v>
      </c>
      <c r="T30" s="243">
        <v>0</v>
      </c>
      <c r="U30" s="243">
        <v>0</v>
      </c>
      <c r="V30" s="243">
        <v>0</v>
      </c>
      <c r="W30" s="243">
        <v>0</v>
      </c>
      <c r="X30" s="243">
        <v>0</v>
      </c>
      <c r="Y30" s="243">
        <v>0</v>
      </c>
      <c r="Z30" s="249">
        <v>1</v>
      </c>
      <c r="AA30" s="243">
        <v>0</v>
      </c>
      <c r="AB30" s="243">
        <v>0</v>
      </c>
      <c r="AC30" s="242" t="s">
        <v>436</v>
      </c>
      <c r="AD30" s="244">
        <v>0.59191039154806224</v>
      </c>
      <c r="AE30" s="243">
        <v>0</v>
      </c>
      <c r="AF30" s="244">
        <v>0.59191039154806224</v>
      </c>
      <c r="AG30" s="244">
        <v>0.99680353987477788</v>
      </c>
      <c r="AH30" s="249">
        <v>1</v>
      </c>
      <c r="AI30" s="245">
        <v>8.1021512276777607E-4</v>
      </c>
    </row>
    <row r="31" spans="1:35" x14ac:dyDescent="0.25">
      <c r="A31" s="243">
        <v>0</v>
      </c>
      <c r="B31" s="243">
        <v>0</v>
      </c>
      <c r="C31" s="243">
        <v>0</v>
      </c>
      <c r="D31" s="243">
        <v>0</v>
      </c>
      <c r="E31" s="249">
        <v>1.0001682142726502</v>
      </c>
      <c r="F31" s="243">
        <v>0</v>
      </c>
      <c r="G31" s="243">
        <v>0</v>
      </c>
      <c r="H31" s="243">
        <v>0</v>
      </c>
      <c r="I31" s="243">
        <v>0</v>
      </c>
      <c r="J31" s="243">
        <v>0</v>
      </c>
      <c r="K31" s="243">
        <v>0</v>
      </c>
      <c r="L31" s="249">
        <v>1</v>
      </c>
      <c r="M31" s="243">
        <v>0</v>
      </c>
      <c r="N31" s="243">
        <v>0</v>
      </c>
      <c r="O31" s="243">
        <v>0</v>
      </c>
      <c r="P31" s="243">
        <v>0</v>
      </c>
      <c r="Q31" s="243">
        <v>0</v>
      </c>
      <c r="R31" s="243">
        <v>0</v>
      </c>
      <c r="S31" s="249">
        <v>1</v>
      </c>
      <c r="T31" s="243">
        <v>0</v>
      </c>
      <c r="U31" s="243">
        <v>0</v>
      </c>
      <c r="V31" s="243">
        <v>0</v>
      </c>
      <c r="W31" s="243">
        <v>0</v>
      </c>
      <c r="X31" s="243">
        <v>0</v>
      </c>
      <c r="Y31" s="243">
        <v>0</v>
      </c>
      <c r="Z31" s="249">
        <v>1</v>
      </c>
      <c r="AA31" s="243">
        <v>0</v>
      </c>
      <c r="AB31" s="243">
        <v>0</v>
      </c>
      <c r="AC31" s="242" t="s">
        <v>303</v>
      </c>
      <c r="AD31" s="244">
        <v>0.54165651653574964</v>
      </c>
      <c r="AE31" s="243">
        <v>0</v>
      </c>
      <c r="AF31" s="244">
        <v>0.54165651653574964</v>
      </c>
      <c r="AG31" s="244">
        <v>0.99754496679903781</v>
      </c>
      <c r="AH31" s="249">
        <v>1</v>
      </c>
      <c r="AI31" s="245">
        <v>7.4142692425994299E-4</v>
      </c>
    </row>
    <row r="32" spans="1:35" x14ac:dyDescent="0.25">
      <c r="A32" s="243">
        <v>0</v>
      </c>
      <c r="B32" s="243">
        <v>0</v>
      </c>
      <c r="C32" s="243">
        <v>0</v>
      </c>
      <c r="D32" s="243">
        <v>0</v>
      </c>
      <c r="E32" s="249">
        <v>1.0001682142726502</v>
      </c>
      <c r="F32" s="243">
        <v>0</v>
      </c>
      <c r="G32" s="243">
        <v>0</v>
      </c>
      <c r="H32" s="243">
        <v>0</v>
      </c>
      <c r="I32" s="243">
        <v>0</v>
      </c>
      <c r="J32" s="243">
        <v>0</v>
      </c>
      <c r="K32" s="243">
        <v>0</v>
      </c>
      <c r="L32" s="249">
        <v>1</v>
      </c>
      <c r="M32" s="243">
        <v>0</v>
      </c>
      <c r="N32" s="243">
        <v>0</v>
      </c>
      <c r="O32" s="243">
        <v>0</v>
      </c>
      <c r="P32" s="243">
        <v>0</v>
      </c>
      <c r="Q32" s="243">
        <v>0</v>
      </c>
      <c r="R32" s="243">
        <v>0</v>
      </c>
      <c r="S32" s="249">
        <v>1</v>
      </c>
      <c r="T32" s="243">
        <v>0</v>
      </c>
      <c r="U32" s="243">
        <v>0</v>
      </c>
      <c r="V32" s="243">
        <v>0</v>
      </c>
      <c r="W32" s="243">
        <v>0</v>
      </c>
      <c r="X32" s="243">
        <v>0</v>
      </c>
      <c r="Y32" s="243">
        <v>0</v>
      </c>
      <c r="Z32" s="249">
        <v>1</v>
      </c>
      <c r="AA32" s="243">
        <v>0</v>
      </c>
      <c r="AB32" s="243">
        <v>0</v>
      </c>
      <c r="AC32" s="245" t="s">
        <v>308</v>
      </c>
      <c r="AD32" s="244">
        <v>0.53357718859051784</v>
      </c>
      <c r="AE32" s="243">
        <v>0</v>
      </c>
      <c r="AF32" s="244">
        <v>0.53357718859051784</v>
      </c>
      <c r="AG32" s="244">
        <v>0.9982753346275689</v>
      </c>
      <c r="AH32" s="249">
        <v>1</v>
      </c>
      <c r="AI32" s="245">
        <v>7.3036782853109973E-4</v>
      </c>
    </row>
    <row r="33" spans="1:35" x14ac:dyDescent="0.25">
      <c r="A33" s="243">
        <v>0</v>
      </c>
      <c r="B33" s="243">
        <v>0</v>
      </c>
      <c r="C33" s="243">
        <v>0</v>
      </c>
      <c r="D33" s="243">
        <v>0</v>
      </c>
      <c r="E33" s="249">
        <v>1.0001682142726502</v>
      </c>
      <c r="F33" s="243">
        <v>0</v>
      </c>
      <c r="G33" s="243">
        <v>0</v>
      </c>
      <c r="H33" s="243">
        <v>0</v>
      </c>
      <c r="I33" s="243">
        <v>0</v>
      </c>
      <c r="J33" s="243">
        <v>0</v>
      </c>
      <c r="K33" s="243">
        <v>0</v>
      </c>
      <c r="L33" s="249">
        <v>1</v>
      </c>
      <c r="M33" s="243">
        <v>0</v>
      </c>
      <c r="N33" s="243">
        <v>0</v>
      </c>
      <c r="O33" s="243">
        <v>0</v>
      </c>
      <c r="P33" s="243">
        <v>0</v>
      </c>
      <c r="Q33" s="243">
        <v>0</v>
      </c>
      <c r="R33" s="243">
        <v>0</v>
      </c>
      <c r="S33" s="249">
        <v>1</v>
      </c>
      <c r="T33" s="243">
        <v>0</v>
      </c>
      <c r="U33" s="243">
        <v>0</v>
      </c>
      <c r="V33" s="243">
        <v>0</v>
      </c>
      <c r="W33" s="243">
        <v>0</v>
      </c>
      <c r="X33" s="243">
        <v>0</v>
      </c>
      <c r="Y33" s="243">
        <v>0</v>
      </c>
      <c r="Z33" s="249">
        <v>1</v>
      </c>
      <c r="AA33" s="243">
        <v>0</v>
      </c>
      <c r="AB33" s="243">
        <v>0</v>
      </c>
      <c r="AC33" s="242" t="s">
        <v>449</v>
      </c>
      <c r="AD33" s="244">
        <v>0.37469236079900392</v>
      </c>
      <c r="AE33" s="243">
        <v>0</v>
      </c>
      <c r="AF33" s="244">
        <v>0.37469236079900392</v>
      </c>
      <c r="AG33" s="244">
        <v>0.9987882187084024</v>
      </c>
      <c r="AH33" s="249">
        <v>1</v>
      </c>
      <c r="AI33" s="245">
        <v>5.1288408083347947E-4</v>
      </c>
    </row>
    <row r="34" spans="1:35" x14ac:dyDescent="0.25">
      <c r="A34" s="243">
        <v>0</v>
      </c>
      <c r="B34" s="243">
        <v>0</v>
      </c>
      <c r="C34" s="243">
        <v>0</v>
      </c>
      <c r="D34" s="243">
        <v>0</v>
      </c>
      <c r="E34" s="249">
        <v>1.0001682142726502</v>
      </c>
      <c r="F34" s="243">
        <v>0</v>
      </c>
      <c r="G34" s="243">
        <v>0</v>
      </c>
      <c r="H34" s="243">
        <v>0</v>
      </c>
      <c r="I34" s="243">
        <v>0</v>
      </c>
      <c r="J34" s="243">
        <v>0</v>
      </c>
      <c r="K34" s="243">
        <v>0</v>
      </c>
      <c r="L34" s="249">
        <v>1</v>
      </c>
      <c r="M34" s="243">
        <v>0</v>
      </c>
      <c r="N34" s="243">
        <v>0</v>
      </c>
      <c r="O34" s="243">
        <v>0</v>
      </c>
      <c r="P34" s="243">
        <v>0</v>
      </c>
      <c r="Q34" s="243">
        <v>0</v>
      </c>
      <c r="R34" s="243">
        <v>0</v>
      </c>
      <c r="S34" s="249">
        <v>1</v>
      </c>
      <c r="T34" s="243">
        <v>0</v>
      </c>
      <c r="U34" s="243">
        <v>0</v>
      </c>
      <c r="V34" s="243">
        <v>0</v>
      </c>
      <c r="W34" s="243">
        <v>0</v>
      </c>
      <c r="X34" s="243">
        <v>0</v>
      </c>
      <c r="Y34" s="243">
        <v>0</v>
      </c>
      <c r="Z34" s="249">
        <v>1</v>
      </c>
      <c r="AA34" s="243">
        <v>0</v>
      </c>
      <c r="AB34" s="243">
        <v>0</v>
      </c>
      <c r="AC34" s="242" t="s">
        <v>452</v>
      </c>
      <c r="AD34" s="244">
        <v>0.32486390707111235</v>
      </c>
      <c r="AE34" s="243">
        <v>0</v>
      </c>
      <c r="AF34" s="244">
        <v>0.32486390707111235</v>
      </c>
      <c r="AG34" s="244">
        <v>0.99923289691326045</v>
      </c>
      <c r="AH34" s="249">
        <v>1</v>
      </c>
      <c r="AI34" s="245">
        <v>4.4467820485808866E-4</v>
      </c>
    </row>
    <row r="35" spans="1:35" x14ac:dyDescent="0.25">
      <c r="A35" s="243">
        <v>0</v>
      </c>
      <c r="B35" s="243">
        <v>0</v>
      </c>
      <c r="C35" s="243">
        <v>0</v>
      </c>
      <c r="D35" s="243">
        <v>0</v>
      </c>
      <c r="E35" s="249">
        <v>1.0001682142726502</v>
      </c>
      <c r="F35" s="243">
        <v>0</v>
      </c>
      <c r="G35" s="243">
        <v>0</v>
      </c>
      <c r="H35" s="243">
        <v>0</v>
      </c>
      <c r="I35" s="243">
        <v>0</v>
      </c>
      <c r="J35" s="243">
        <v>0</v>
      </c>
      <c r="K35" s="243">
        <v>0</v>
      </c>
      <c r="L35" s="249">
        <v>1</v>
      </c>
      <c r="M35" s="243">
        <v>0</v>
      </c>
      <c r="N35" s="243">
        <v>0</v>
      </c>
      <c r="O35" s="243">
        <v>0</v>
      </c>
      <c r="P35" s="243">
        <v>0</v>
      </c>
      <c r="Q35" s="243">
        <v>0</v>
      </c>
      <c r="R35" s="243">
        <v>0</v>
      </c>
      <c r="S35" s="249">
        <v>1</v>
      </c>
      <c r="T35" s="243">
        <v>0</v>
      </c>
      <c r="U35" s="243">
        <v>0</v>
      </c>
      <c r="V35" s="243">
        <v>0</v>
      </c>
      <c r="W35" s="243">
        <v>0</v>
      </c>
      <c r="X35" s="243">
        <v>0</v>
      </c>
      <c r="Y35" s="243">
        <v>0</v>
      </c>
      <c r="Z35" s="249">
        <v>1</v>
      </c>
      <c r="AA35" s="243">
        <v>0</v>
      </c>
      <c r="AB35" s="243">
        <v>0</v>
      </c>
      <c r="AC35" s="242" t="s">
        <v>315</v>
      </c>
      <c r="AD35" s="244">
        <v>0.29996116867715439</v>
      </c>
      <c r="AE35" s="243">
        <v>0</v>
      </c>
      <c r="AF35" s="244">
        <v>0.29996116867715439</v>
      </c>
      <c r="AG35" s="244">
        <v>0.99964348790570723</v>
      </c>
      <c r="AH35" s="249">
        <v>1</v>
      </c>
      <c r="AI35" s="245">
        <v>4.1059099244685642E-4</v>
      </c>
    </row>
    <row r="36" spans="1:35" x14ac:dyDescent="0.25">
      <c r="A36" s="243">
        <v>0</v>
      </c>
      <c r="B36" s="243">
        <v>0</v>
      </c>
      <c r="C36" s="243">
        <v>0</v>
      </c>
      <c r="D36" s="243">
        <v>0</v>
      </c>
      <c r="E36" s="249">
        <v>1.0001682142726502</v>
      </c>
      <c r="F36" s="243">
        <v>0</v>
      </c>
      <c r="G36" s="243">
        <v>0</v>
      </c>
      <c r="H36" s="243">
        <v>0</v>
      </c>
      <c r="I36" s="243">
        <v>0</v>
      </c>
      <c r="J36" s="243">
        <v>0</v>
      </c>
      <c r="K36" s="243">
        <v>0</v>
      </c>
      <c r="L36" s="249">
        <v>1</v>
      </c>
      <c r="M36" s="243">
        <v>0</v>
      </c>
      <c r="N36" s="243">
        <v>0</v>
      </c>
      <c r="O36" s="243">
        <v>0</v>
      </c>
      <c r="P36" s="243">
        <v>0</v>
      </c>
      <c r="Q36" s="243">
        <v>0</v>
      </c>
      <c r="R36" s="243">
        <v>0</v>
      </c>
      <c r="S36" s="249">
        <v>1</v>
      </c>
      <c r="T36" s="243">
        <v>0</v>
      </c>
      <c r="U36" s="243">
        <v>0</v>
      </c>
      <c r="V36" s="243">
        <v>0</v>
      </c>
      <c r="W36" s="243">
        <v>0</v>
      </c>
      <c r="X36" s="243">
        <v>0</v>
      </c>
      <c r="Y36" s="243">
        <v>0</v>
      </c>
      <c r="Z36" s="249">
        <v>1</v>
      </c>
      <c r="AA36" s="243">
        <v>0</v>
      </c>
      <c r="AB36" s="243">
        <v>0</v>
      </c>
      <c r="AC36" s="242" t="s">
        <v>310</v>
      </c>
      <c r="AD36" s="248">
        <v>9.729543103191951E-2</v>
      </c>
      <c r="AE36" s="243">
        <v>0</v>
      </c>
      <c r="AF36" s="248">
        <v>9.729543103191951E-2</v>
      </c>
      <c r="AG36" s="244">
        <v>0.99977666723609893</v>
      </c>
      <c r="AH36" s="249">
        <v>1</v>
      </c>
      <c r="AI36" s="245">
        <v>1.3317933039171768E-4</v>
      </c>
    </row>
    <row r="37" spans="1:35" x14ac:dyDescent="0.25">
      <c r="A37" s="243">
        <v>0</v>
      </c>
      <c r="B37" s="243">
        <v>0</v>
      </c>
      <c r="C37" s="243">
        <v>0</v>
      </c>
      <c r="D37" s="243">
        <v>0</v>
      </c>
      <c r="E37" s="249">
        <v>1.0001682142726502</v>
      </c>
      <c r="F37" s="243">
        <v>0</v>
      </c>
      <c r="G37" s="243">
        <v>0</v>
      </c>
      <c r="H37" s="243">
        <v>0</v>
      </c>
      <c r="I37" s="243">
        <v>0</v>
      </c>
      <c r="J37" s="243">
        <v>0</v>
      </c>
      <c r="K37" s="243">
        <v>0</v>
      </c>
      <c r="L37" s="249">
        <v>1</v>
      </c>
      <c r="M37" s="243">
        <v>0</v>
      </c>
      <c r="N37" s="243">
        <v>0</v>
      </c>
      <c r="O37" s="243">
        <v>0</v>
      </c>
      <c r="P37" s="243">
        <v>0</v>
      </c>
      <c r="Q37" s="243">
        <v>0</v>
      </c>
      <c r="R37" s="243">
        <v>0</v>
      </c>
      <c r="S37" s="249">
        <v>1</v>
      </c>
      <c r="T37" s="243">
        <v>0</v>
      </c>
      <c r="U37" s="243">
        <v>0</v>
      </c>
      <c r="V37" s="243">
        <v>0</v>
      </c>
      <c r="W37" s="243">
        <v>0</v>
      </c>
      <c r="X37" s="243">
        <v>0</v>
      </c>
      <c r="Y37" s="243">
        <v>0</v>
      </c>
      <c r="Z37" s="249">
        <v>1</v>
      </c>
      <c r="AA37" s="243">
        <v>0</v>
      </c>
      <c r="AB37" s="243">
        <v>0</v>
      </c>
      <c r="AC37" s="242" t="s">
        <v>305</v>
      </c>
      <c r="AD37" s="248">
        <v>8.2478586046632107E-2</v>
      </c>
      <c r="AE37" s="248">
        <v>8.2478586046632107E-2</v>
      </c>
      <c r="AF37" s="243">
        <v>0</v>
      </c>
      <c r="AG37" s="244">
        <v>0.99988956506434068</v>
      </c>
      <c r="AH37" s="243">
        <v>0</v>
      </c>
      <c r="AI37" s="243">
        <v>0</v>
      </c>
    </row>
    <row r="38" spans="1:35" x14ac:dyDescent="0.25">
      <c r="A38" s="243">
        <v>0</v>
      </c>
      <c r="B38" s="243">
        <v>0</v>
      </c>
      <c r="C38" s="243">
        <v>0</v>
      </c>
      <c r="D38" s="243">
        <v>0</v>
      </c>
      <c r="E38" s="249">
        <v>1.0001682142726502</v>
      </c>
      <c r="F38" s="243">
        <v>0</v>
      </c>
      <c r="G38" s="243">
        <v>0</v>
      </c>
      <c r="H38" s="243">
        <v>0</v>
      </c>
      <c r="I38" s="243">
        <v>0</v>
      </c>
      <c r="J38" s="243">
        <v>0</v>
      </c>
      <c r="K38" s="243">
        <v>0</v>
      </c>
      <c r="L38" s="249">
        <v>1</v>
      </c>
      <c r="M38" s="243">
        <v>0</v>
      </c>
      <c r="N38" s="243">
        <v>0</v>
      </c>
      <c r="O38" s="243">
        <v>0</v>
      </c>
      <c r="P38" s="243">
        <v>0</v>
      </c>
      <c r="Q38" s="243">
        <v>0</v>
      </c>
      <c r="R38" s="243">
        <v>0</v>
      </c>
      <c r="S38" s="249">
        <v>1</v>
      </c>
      <c r="T38" s="243">
        <v>0</v>
      </c>
      <c r="U38" s="243">
        <v>0</v>
      </c>
      <c r="V38" s="243">
        <v>0</v>
      </c>
      <c r="W38" s="243">
        <v>0</v>
      </c>
      <c r="X38" s="243">
        <v>0</v>
      </c>
      <c r="Y38" s="243">
        <v>0</v>
      </c>
      <c r="Z38" s="249">
        <v>1</v>
      </c>
      <c r="AA38" s="243">
        <v>0</v>
      </c>
      <c r="AB38" s="243">
        <v>0</v>
      </c>
      <c r="AC38" s="242" t="s">
        <v>326</v>
      </c>
      <c r="AD38" s="248">
        <v>3.2181735828746873E-2</v>
      </c>
      <c r="AE38" s="243">
        <v>0</v>
      </c>
      <c r="AF38" s="248">
        <v>3.2181735828746873E-2</v>
      </c>
      <c r="AG38" s="244">
        <v>0.99993361586901941</v>
      </c>
      <c r="AH38" s="249">
        <v>1</v>
      </c>
      <c r="AI38" s="245">
        <v>4.4050804678686077E-5</v>
      </c>
    </row>
    <row r="39" spans="1:35" x14ac:dyDescent="0.25">
      <c r="A39" s="243">
        <v>0</v>
      </c>
      <c r="B39" s="243">
        <v>0</v>
      </c>
      <c r="C39" s="243">
        <v>0</v>
      </c>
      <c r="D39" s="243">
        <v>0</v>
      </c>
      <c r="E39" s="249">
        <v>1.0001682142726502</v>
      </c>
      <c r="F39" s="243">
        <v>0</v>
      </c>
      <c r="G39" s="243">
        <v>0</v>
      </c>
      <c r="H39" s="243">
        <v>0</v>
      </c>
      <c r="I39" s="243">
        <v>0</v>
      </c>
      <c r="J39" s="243">
        <v>0</v>
      </c>
      <c r="K39" s="243">
        <v>0</v>
      </c>
      <c r="L39" s="249">
        <v>1</v>
      </c>
      <c r="M39" s="243">
        <v>0</v>
      </c>
      <c r="N39" s="243">
        <v>0</v>
      </c>
      <c r="O39" s="243">
        <v>0</v>
      </c>
      <c r="P39" s="243">
        <v>0</v>
      </c>
      <c r="Q39" s="243">
        <v>0</v>
      </c>
      <c r="R39" s="243">
        <v>0</v>
      </c>
      <c r="S39" s="249">
        <v>1</v>
      </c>
      <c r="T39" s="243">
        <v>0</v>
      </c>
      <c r="U39" s="243">
        <v>0</v>
      </c>
      <c r="V39" s="243">
        <v>0</v>
      </c>
      <c r="W39" s="243">
        <v>0</v>
      </c>
      <c r="X39" s="243">
        <v>0</v>
      </c>
      <c r="Y39" s="243">
        <v>0</v>
      </c>
      <c r="Z39" s="249">
        <v>1</v>
      </c>
      <c r="AA39" s="243">
        <v>0</v>
      </c>
      <c r="AB39" s="243">
        <v>0</v>
      </c>
      <c r="AC39" s="242" t="s">
        <v>453</v>
      </c>
      <c r="AD39" s="248">
        <v>1.6161576820601951E-2</v>
      </c>
      <c r="AE39" s="243">
        <v>0</v>
      </c>
      <c r="AF39" s="248">
        <v>1.6161576820601951E-2</v>
      </c>
      <c r="AG39" s="244">
        <v>0.99995573805868665</v>
      </c>
      <c r="AH39" s="249">
        <v>1</v>
      </c>
      <c r="AI39" s="245">
        <v>2.2122189667220283E-5</v>
      </c>
    </row>
    <row r="40" spans="1:35" x14ac:dyDescent="0.25">
      <c r="A40" s="243">
        <v>0</v>
      </c>
      <c r="B40" s="243">
        <v>0</v>
      </c>
      <c r="C40" s="243">
        <v>0</v>
      </c>
      <c r="D40" s="243">
        <v>0</v>
      </c>
      <c r="E40" s="249">
        <v>1.0001682142726502</v>
      </c>
      <c r="F40" s="243">
        <v>0</v>
      </c>
      <c r="G40" s="243">
        <v>0</v>
      </c>
      <c r="H40" s="243">
        <v>0</v>
      </c>
      <c r="I40" s="243">
        <v>0</v>
      </c>
      <c r="J40" s="243">
        <v>0</v>
      </c>
      <c r="K40" s="243">
        <v>0</v>
      </c>
      <c r="L40" s="249">
        <v>1</v>
      </c>
      <c r="M40" s="243">
        <v>0</v>
      </c>
      <c r="N40" s="243">
        <v>0</v>
      </c>
      <c r="O40" s="243">
        <v>0</v>
      </c>
      <c r="P40" s="243">
        <v>0</v>
      </c>
      <c r="Q40" s="243">
        <v>0</v>
      </c>
      <c r="R40" s="243">
        <v>0</v>
      </c>
      <c r="S40" s="249">
        <v>1</v>
      </c>
      <c r="T40" s="243">
        <v>0</v>
      </c>
      <c r="U40" s="243">
        <v>0</v>
      </c>
      <c r="V40" s="243">
        <v>0</v>
      </c>
      <c r="W40" s="243">
        <v>0</v>
      </c>
      <c r="X40" s="243">
        <v>0</v>
      </c>
      <c r="Y40" s="243">
        <v>0</v>
      </c>
      <c r="Z40" s="249">
        <v>1</v>
      </c>
      <c r="AA40" s="243">
        <v>0</v>
      </c>
      <c r="AB40" s="243">
        <v>0</v>
      </c>
      <c r="AC40" s="242" t="s">
        <v>320</v>
      </c>
      <c r="AD40" s="245">
        <v>6.0501552446875538E-3</v>
      </c>
      <c r="AE40" s="243">
        <v>0</v>
      </c>
      <c r="AF40" s="245">
        <v>6.0501552446875538E-3</v>
      </c>
      <c r="AG40" s="244">
        <v>0.99996401959478454</v>
      </c>
      <c r="AH40" s="249">
        <v>1</v>
      </c>
      <c r="AI40" s="245">
        <v>8.2815360979189725E-6</v>
      </c>
    </row>
    <row r="41" spans="1:35" x14ac:dyDescent="0.25">
      <c r="A41" s="243">
        <v>0</v>
      </c>
      <c r="B41" s="243">
        <v>0</v>
      </c>
      <c r="C41" s="243">
        <v>0</v>
      </c>
      <c r="D41" s="243">
        <v>0</v>
      </c>
      <c r="E41" s="249">
        <v>1.0001682142726502</v>
      </c>
      <c r="F41" s="243">
        <v>0</v>
      </c>
      <c r="G41" s="243">
        <v>0</v>
      </c>
      <c r="H41" s="243">
        <v>0</v>
      </c>
      <c r="I41" s="243">
        <v>0</v>
      </c>
      <c r="J41" s="243">
        <v>0</v>
      </c>
      <c r="K41" s="243">
        <v>0</v>
      </c>
      <c r="L41" s="249">
        <v>1</v>
      </c>
      <c r="M41" s="243">
        <v>0</v>
      </c>
      <c r="N41" s="243">
        <v>0</v>
      </c>
      <c r="O41" s="243">
        <v>0</v>
      </c>
      <c r="P41" s="243">
        <v>0</v>
      </c>
      <c r="Q41" s="243">
        <v>0</v>
      </c>
      <c r="R41" s="243">
        <v>0</v>
      </c>
      <c r="S41" s="249">
        <v>1</v>
      </c>
      <c r="T41" s="243">
        <v>0</v>
      </c>
      <c r="U41" s="243">
        <v>0</v>
      </c>
      <c r="V41" s="243">
        <v>0</v>
      </c>
      <c r="W41" s="243">
        <v>0</v>
      </c>
      <c r="X41" s="243">
        <v>0</v>
      </c>
      <c r="Y41" s="243">
        <v>0</v>
      </c>
      <c r="Z41" s="249">
        <v>1</v>
      </c>
      <c r="AA41" s="243">
        <v>0</v>
      </c>
      <c r="AB41" s="243">
        <v>0</v>
      </c>
      <c r="AC41" s="242" t="s">
        <v>328</v>
      </c>
      <c r="AD41" s="245">
        <v>5.8219320118089966E-3</v>
      </c>
      <c r="AE41" s="243">
        <v>0</v>
      </c>
      <c r="AF41" s="245">
        <v>5.8219320118089966E-3</v>
      </c>
      <c r="AG41" s="244">
        <v>0.99997198873576787</v>
      </c>
      <c r="AH41" s="249">
        <v>1</v>
      </c>
      <c r="AI41" s="245">
        <v>7.9691409832436725E-6</v>
      </c>
    </row>
    <row r="42" spans="1:35" x14ac:dyDescent="0.25">
      <c r="A42" s="243">
        <v>0</v>
      </c>
      <c r="B42" s="243">
        <v>0</v>
      </c>
      <c r="C42" s="243">
        <v>0</v>
      </c>
      <c r="D42" s="243">
        <v>0</v>
      </c>
      <c r="E42" s="249">
        <v>1.0001682142726502</v>
      </c>
      <c r="F42" s="243">
        <v>0</v>
      </c>
      <c r="G42" s="243">
        <v>0</v>
      </c>
      <c r="H42" s="243">
        <v>0</v>
      </c>
      <c r="I42" s="243">
        <v>0</v>
      </c>
      <c r="J42" s="243">
        <v>0</v>
      </c>
      <c r="K42" s="243">
        <v>0</v>
      </c>
      <c r="L42" s="249">
        <v>1</v>
      </c>
      <c r="M42" s="243">
        <v>0</v>
      </c>
      <c r="N42" s="243">
        <v>0</v>
      </c>
      <c r="O42" s="243">
        <v>0</v>
      </c>
      <c r="P42" s="243">
        <v>0</v>
      </c>
      <c r="Q42" s="243">
        <v>0</v>
      </c>
      <c r="R42" s="243">
        <v>0</v>
      </c>
      <c r="S42" s="249">
        <v>1</v>
      </c>
      <c r="T42" s="243">
        <v>0</v>
      </c>
      <c r="U42" s="243">
        <v>0</v>
      </c>
      <c r="V42" s="243">
        <v>0</v>
      </c>
      <c r="W42" s="243">
        <v>0</v>
      </c>
      <c r="X42" s="243">
        <v>0</v>
      </c>
      <c r="Y42" s="243">
        <v>0</v>
      </c>
      <c r="Z42" s="249">
        <v>1</v>
      </c>
      <c r="AA42" s="243">
        <v>0</v>
      </c>
      <c r="AB42" s="243">
        <v>0</v>
      </c>
      <c r="AC42" s="242" t="s">
        <v>316</v>
      </c>
      <c r="AD42" s="245">
        <v>5.7523255763814113E-3</v>
      </c>
      <c r="AE42" s="243">
        <v>0</v>
      </c>
      <c r="AF42" s="245">
        <v>5.7523255763814113E-3</v>
      </c>
      <c r="AG42" s="244">
        <v>0.99997986259850047</v>
      </c>
      <c r="AH42" s="249">
        <v>1</v>
      </c>
      <c r="AI42" s="245">
        <v>7.8738627326323067E-6</v>
      </c>
    </row>
    <row r="43" spans="1:35" x14ac:dyDescent="0.25">
      <c r="A43" s="243">
        <v>0</v>
      </c>
      <c r="B43" s="243">
        <v>0</v>
      </c>
      <c r="C43" s="243">
        <v>0</v>
      </c>
      <c r="D43" s="243">
        <v>0</v>
      </c>
      <c r="E43" s="249">
        <v>1.0001682142726502</v>
      </c>
      <c r="F43" s="243">
        <v>0</v>
      </c>
      <c r="G43" s="243">
        <v>0</v>
      </c>
      <c r="H43" s="243">
        <v>0</v>
      </c>
      <c r="I43" s="243">
        <v>0</v>
      </c>
      <c r="J43" s="243">
        <v>0</v>
      </c>
      <c r="K43" s="243">
        <v>0</v>
      </c>
      <c r="L43" s="249">
        <v>1</v>
      </c>
      <c r="M43" s="243">
        <v>0</v>
      </c>
      <c r="N43" s="243">
        <v>0</v>
      </c>
      <c r="O43" s="243">
        <v>0</v>
      </c>
      <c r="P43" s="243">
        <v>0</v>
      </c>
      <c r="Q43" s="243">
        <v>0</v>
      </c>
      <c r="R43" s="243">
        <v>0</v>
      </c>
      <c r="S43" s="249">
        <v>1</v>
      </c>
      <c r="T43" s="243">
        <v>0</v>
      </c>
      <c r="U43" s="243">
        <v>0</v>
      </c>
      <c r="V43" s="243">
        <v>0</v>
      </c>
      <c r="W43" s="243">
        <v>0</v>
      </c>
      <c r="X43" s="243">
        <v>0</v>
      </c>
      <c r="Y43" s="243">
        <v>0</v>
      </c>
      <c r="Z43" s="249">
        <v>1</v>
      </c>
      <c r="AA43" s="243">
        <v>0</v>
      </c>
      <c r="AB43" s="243">
        <v>0</v>
      </c>
      <c r="AC43" s="242" t="s">
        <v>331</v>
      </c>
      <c r="AD43" s="245">
        <v>5.6329883021282124E-3</v>
      </c>
      <c r="AE43" s="243">
        <v>0</v>
      </c>
      <c r="AF43" s="245">
        <v>5.6329883021282124E-3</v>
      </c>
      <c r="AG43" s="244">
        <v>0.99998757311072317</v>
      </c>
      <c r="AH43" s="249">
        <v>1</v>
      </c>
      <c r="AI43" s="245">
        <v>7.7105122226725965E-6</v>
      </c>
    </row>
    <row r="44" spans="1:35" x14ac:dyDescent="0.25">
      <c r="A44" s="243">
        <v>0</v>
      </c>
      <c r="B44" s="243">
        <v>0</v>
      </c>
      <c r="C44" s="243">
        <v>0</v>
      </c>
      <c r="D44" s="243">
        <v>0</v>
      </c>
      <c r="E44" s="249">
        <v>1.0001682142726502</v>
      </c>
      <c r="F44" s="243">
        <v>0</v>
      </c>
      <c r="G44" s="243">
        <v>0</v>
      </c>
      <c r="H44" s="243">
        <v>0</v>
      </c>
      <c r="I44" s="243">
        <v>0</v>
      </c>
      <c r="J44" s="243">
        <v>0</v>
      </c>
      <c r="K44" s="243">
        <v>0</v>
      </c>
      <c r="L44" s="249">
        <v>1</v>
      </c>
      <c r="M44" s="243">
        <v>0</v>
      </c>
      <c r="N44" s="243">
        <v>0</v>
      </c>
      <c r="O44" s="243">
        <v>0</v>
      </c>
      <c r="P44" s="243">
        <v>0</v>
      </c>
      <c r="Q44" s="243">
        <v>0</v>
      </c>
      <c r="R44" s="243">
        <v>0</v>
      </c>
      <c r="S44" s="249">
        <v>1</v>
      </c>
      <c r="T44" s="243">
        <v>0</v>
      </c>
      <c r="U44" s="243">
        <v>0</v>
      </c>
      <c r="V44" s="243">
        <v>0</v>
      </c>
      <c r="W44" s="243">
        <v>0</v>
      </c>
      <c r="X44" s="243">
        <v>0</v>
      </c>
      <c r="Y44" s="243">
        <v>0</v>
      </c>
      <c r="Z44" s="249">
        <v>1</v>
      </c>
      <c r="AA44" s="243">
        <v>0</v>
      </c>
      <c r="AB44" s="243">
        <v>0</v>
      </c>
      <c r="AC44" s="242" t="s">
        <v>332</v>
      </c>
      <c r="AD44" s="245">
        <v>3.6533477841597501E-3</v>
      </c>
      <c r="AE44" s="243">
        <v>0</v>
      </c>
      <c r="AF44" s="245">
        <v>3.6533477841597501E-3</v>
      </c>
      <c r="AG44" s="244">
        <v>0.99999257386365092</v>
      </c>
      <c r="AH44" s="249">
        <v>1</v>
      </c>
      <c r="AI44" s="245">
        <v>5.0007529276769374E-6</v>
      </c>
    </row>
    <row r="45" spans="1:35" x14ac:dyDescent="0.25">
      <c r="A45" s="243">
        <v>0</v>
      </c>
      <c r="B45" s="243">
        <v>0</v>
      </c>
      <c r="C45" s="243">
        <v>0</v>
      </c>
      <c r="D45" s="243">
        <v>0</v>
      </c>
      <c r="E45" s="249">
        <v>1.0001682142726502</v>
      </c>
      <c r="F45" s="243">
        <v>0</v>
      </c>
      <c r="G45" s="243">
        <v>0</v>
      </c>
      <c r="H45" s="245" t="s">
        <v>308</v>
      </c>
      <c r="I45" s="243">
        <v>0</v>
      </c>
      <c r="J45" s="243">
        <v>0</v>
      </c>
      <c r="K45" s="243">
        <v>0</v>
      </c>
      <c r="L45" s="249">
        <v>1</v>
      </c>
      <c r="M45" s="243">
        <v>0</v>
      </c>
      <c r="N45" s="243">
        <v>0</v>
      </c>
      <c r="O45" s="243">
        <v>0</v>
      </c>
      <c r="P45" s="243">
        <v>0</v>
      </c>
      <c r="Q45" s="243">
        <v>0</v>
      </c>
      <c r="R45" s="243">
        <v>0</v>
      </c>
      <c r="S45" s="249">
        <v>1</v>
      </c>
      <c r="T45" s="243">
        <v>0</v>
      </c>
      <c r="U45" s="243">
        <v>0</v>
      </c>
      <c r="V45" s="245" t="s">
        <v>308</v>
      </c>
      <c r="W45" s="243">
        <v>0</v>
      </c>
      <c r="X45" s="243">
        <v>0</v>
      </c>
      <c r="Y45" s="243">
        <v>0</v>
      </c>
      <c r="Z45" s="249">
        <v>1</v>
      </c>
      <c r="AA45" s="243">
        <v>0</v>
      </c>
      <c r="AB45" s="243">
        <v>0</v>
      </c>
      <c r="AC45" s="242" t="s">
        <v>241</v>
      </c>
      <c r="AD45" s="245">
        <v>3.1801321541938079E-3</v>
      </c>
      <c r="AE45" s="243">
        <v>0</v>
      </c>
      <c r="AF45" s="245">
        <v>3.1801321541938079E-3</v>
      </c>
      <c r="AG45" s="244">
        <v>0.99999692687248554</v>
      </c>
      <c r="AH45" s="249">
        <v>1</v>
      </c>
      <c r="AI45" s="245">
        <v>4.3530088346466768E-6</v>
      </c>
    </row>
    <row r="46" spans="1:35" x14ac:dyDescent="0.25">
      <c r="A46" s="243">
        <v>0</v>
      </c>
      <c r="B46" s="243">
        <v>0</v>
      </c>
      <c r="C46" s="243">
        <v>0</v>
      </c>
      <c r="D46" s="243">
        <v>0</v>
      </c>
      <c r="E46" s="249">
        <v>1.0001682142726502</v>
      </c>
      <c r="F46" s="243">
        <v>0</v>
      </c>
      <c r="G46" s="243">
        <v>0</v>
      </c>
      <c r="H46" s="242" t="s">
        <v>318</v>
      </c>
      <c r="I46" s="243">
        <v>0</v>
      </c>
      <c r="J46" s="243">
        <v>0</v>
      </c>
      <c r="K46" s="243">
        <v>0</v>
      </c>
      <c r="L46" s="249">
        <v>1</v>
      </c>
      <c r="M46" s="243">
        <v>0</v>
      </c>
      <c r="N46" s="243">
        <v>0</v>
      </c>
      <c r="O46" s="243">
        <v>0</v>
      </c>
      <c r="P46" s="243">
        <v>0</v>
      </c>
      <c r="Q46" s="243">
        <v>0</v>
      </c>
      <c r="R46" s="243">
        <v>0</v>
      </c>
      <c r="S46" s="249">
        <v>1</v>
      </c>
      <c r="T46" s="243">
        <v>0</v>
      </c>
      <c r="U46" s="243">
        <v>0</v>
      </c>
      <c r="V46" s="242" t="s">
        <v>318</v>
      </c>
      <c r="W46" s="243">
        <v>0</v>
      </c>
      <c r="X46" s="243">
        <v>0</v>
      </c>
      <c r="Y46" s="243">
        <v>0</v>
      </c>
      <c r="Z46" s="249">
        <v>1</v>
      </c>
      <c r="AA46" s="243">
        <v>0</v>
      </c>
      <c r="AB46" s="243">
        <v>0</v>
      </c>
      <c r="AC46" s="242" t="s">
        <v>318</v>
      </c>
      <c r="AD46" s="245">
        <v>2.0068173336010042E-3</v>
      </c>
      <c r="AE46" s="243">
        <v>0</v>
      </c>
      <c r="AF46" s="245">
        <v>2.0068173336010042E-3</v>
      </c>
      <c r="AG46" s="244">
        <v>0.99999967383178123</v>
      </c>
      <c r="AH46" s="249">
        <v>1</v>
      </c>
      <c r="AI46" s="245">
        <v>2.7469592957534921E-6</v>
      </c>
    </row>
    <row r="47" spans="1:35" x14ac:dyDescent="0.25">
      <c r="A47" s="243">
        <v>0</v>
      </c>
      <c r="B47" s="243">
        <v>0</v>
      </c>
      <c r="C47" s="243">
        <v>0</v>
      </c>
      <c r="D47" s="243">
        <v>0</v>
      </c>
      <c r="E47" s="249">
        <v>1.0001682142726502</v>
      </c>
      <c r="F47" s="243">
        <v>0</v>
      </c>
      <c r="G47" s="243">
        <v>0</v>
      </c>
      <c r="H47" s="242" t="s">
        <v>278</v>
      </c>
      <c r="I47" s="243">
        <v>0</v>
      </c>
      <c r="J47" s="243">
        <v>0</v>
      </c>
      <c r="K47" s="243">
        <v>0</v>
      </c>
      <c r="L47" s="249">
        <v>1</v>
      </c>
      <c r="M47" s="243">
        <v>0</v>
      </c>
      <c r="N47" s="243">
        <v>0</v>
      </c>
      <c r="O47" s="243">
        <v>0</v>
      </c>
      <c r="P47" s="243">
        <v>0</v>
      </c>
      <c r="Q47" s="243">
        <v>0</v>
      </c>
      <c r="R47" s="243">
        <v>0</v>
      </c>
      <c r="S47" s="249">
        <v>1</v>
      </c>
      <c r="T47" s="243">
        <v>0</v>
      </c>
      <c r="U47" s="243">
        <v>0</v>
      </c>
      <c r="V47" s="242" t="s">
        <v>278</v>
      </c>
      <c r="W47" s="243">
        <v>0</v>
      </c>
      <c r="X47" s="243">
        <v>0</v>
      </c>
      <c r="Y47" s="243">
        <v>0</v>
      </c>
      <c r="Z47" s="249">
        <v>1</v>
      </c>
      <c r="AA47" s="243">
        <v>0</v>
      </c>
      <c r="AB47" s="243">
        <v>0</v>
      </c>
      <c r="AC47" s="242" t="s">
        <v>334</v>
      </c>
      <c r="AD47" s="245">
        <v>2.298307887813885E-4</v>
      </c>
      <c r="AE47" s="243">
        <v>0</v>
      </c>
      <c r="AF47" s="245">
        <v>2.298307887813885E-4</v>
      </c>
      <c r="AG47" s="244">
        <v>0.99999998842734061</v>
      </c>
      <c r="AH47" s="249">
        <v>1</v>
      </c>
      <c r="AI47" s="245">
        <v>3.1459555940775765E-7</v>
      </c>
    </row>
    <row r="48" spans="1:35" x14ac:dyDescent="0.25">
      <c r="A48" s="245" t="s">
        <v>308</v>
      </c>
      <c r="B48" s="243">
        <v>0</v>
      </c>
      <c r="C48" s="243">
        <v>0</v>
      </c>
      <c r="D48" s="243">
        <v>0</v>
      </c>
      <c r="E48" s="249">
        <v>1.0001682142726502</v>
      </c>
      <c r="F48" s="243">
        <v>0</v>
      </c>
      <c r="G48" s="243">
        <v>0</v>
      </c>
      <c r="H48" s="242" t="s">
        <v>330</v>
      </c>
      <c r="I48" s="243">
        <v>0</v>
      </c>
      <c r="J48" s="243">
        <v>0</v>
      </c>
      <c r="K48" s="243">
        <v>0</v>
      </c>
      <c r="L48" s="249">
        <v>1</v>
      </c>
      <c r="M48" s="243">
        <v>0</v>
      </c>
      <c r="N48" s="243">
        <v>0</v>
      </c>
      <c r="O48" s="245" t="s">
        <v>308</v>
      </c>
      <c r="P48" s="243">
        <v>0</v>
      </c>
      <c r="Q48" s="243">
        <v>0</v>
      </c>
      <c r="R48" s="243">
        <v>0</v>
      </c>
      <c r="S48" s="249">
        <v>1</v>
      </c>
      <c r="T48" s="243">
        <v>0</v>
      </c>
      <c r="U48" s="243">
        <v>0</v>
      </c>
      <c r="V48" s="242" t="s">
        <v>330</v>
      </c>
      <c r="W48" s="243">
        <v>0</v>
      </c>
      <c r="X48" s="243">
        <v>0</v>
      </c>
      <c r="Y48" s="243">
        <v>0</v>
      </c>
      <c r="Z48" s="249">
        <v>1</v>
      </c>
      <c r="AA48" s="243">
        <v>0</v>
      </c>
      <c r="AB48" s="243">
        <v>0</v>
      </c>
      <c r="AC48" s="242" t="s">
        <v>224</v>
      </c>
      <c r="AD48" s="245">
        <v>7.3322517927804093E-6</v>
      </c>
      <c r="AE48" s="245">
        <v>7.3322517927804093E-6</v>
      </c>
      <c r="AF48" s="243">
        <v>0</v>
      </c>
      <c r="AG48" s="244">
        <v>0.99999999846382825</v>
      </c>
      <c r="AH48" s="243">
        <v>0</v>
      </c>
      <c r="AI48" s="243">
        <v>0</v>
      </c>
    </row>
    <row r="49" spans="1:35" x14ac:dyDescent="0.25">
      <c r="A49" s="242" t="s">
        <v>318</v>
      </c>
      <c r="B49" s="243">
        <v>0</v>
      </c>
      <c r="C49" s="243">
        <v>0</v>
      </c>
      <c r="D49" s="243">
        <v>0</v>
      </c>
      <c r="E49" s="249">
        <v>1.0001682142726502</v>
      </c>
      <c r="F49" s="243">
        <v>0</v>
      </c>
      <c r="G49" s="243">
        <v>0</v>
      </c>
      <c r="H49" s="242" t="s">
        <v>455</v>
      </c>
      <c r="I49" s="243">
        <v>0</v>
      </c>
      <c r="J49" s="243">
        <v>0</v>
      </c>
      <c r="K49" s="243">
        <v>0</v>
      </c>
      <c r="L49" s="249">
        <v>1</v>
      </c>
      <c r="M49" s="243">
        <v>0</v>
      </c>
      <c r="N49" s="243">
        <v>0</v>
      </c>
      <c r="O49" s="242" t="s">
        <v>318</v>
      </c>
      <c r="P49" s="243">
        <v>0</v>
      </c>
      <c r="Q49" s="243">
        <v>0</v>
      </c>
      <c r="R49" s="243">
        <v>0</v>
      </c>
      <c r="S49" s="249">
        <v>1</v>
      </c>
      <c r="T49" s="243">
        <v>0</v>
      </c>
      <c r="U49" s="243">
        <v>0</v>
      </c>
      <c r="V49" s="242" t="s">
        <v>232</v>
      </c>
      <c r="W49" s="243">
        <v>0</v>
      </c>
      <c r="X49" s="243">
        <v>0</v>
      </c>
      <c r="Y49" s="243">
        <v>0</v>
      </c>
      <c r="Z49" s="249">
        <v>1</v>
      </c>
      <c r="AA49" s="243">
        <v>0</v>
      </c>
      <c r="AB49" s="243">
        <v>0</v>
      </c>
      <c r="AC49" s="242" t="s">
        <v>218</v>
      </c>
      <c r="AD49" s="245">
        <v>1.0421126016010319E-6</v>
      </c>
      <c r="AE49" s="245">
        <v>1.0421126016010319E-6</v>
      </c>
      <c r="AF49" s="243">
        <v>0</v>
      </c>
      <c r="AG49" s="244">
        <v>0.99999999989028632</v>
      </c>
      <c r="AH49" s="243">
        <v>0</v>
      </c>
      <c r="AI49" s="243">
        <v>0</v>
      </c>
    </row>
    <row r="50" spans="1:35" x14ac:dyDescent="0.25">
      <c r="A50" s="242" t="s">
        <v>278</v>
      </c>
      <c r="B50" s="243">
        <v>0</v>
      </c>
      <c r="C50" s="243">
        <v>0</v>
      </c>
      <c r="D50" s="243">
        <v>0</v>
      </c>
      <c r="E50" s="249">
        <v>1.0001682142726502</v>
      </c>
      <c r="F50" s="243">
        <v>0</v>
      </c>
      <c r="G50" s="243">
        <v>0</v>
      </c>
      <c r="H50" s="242" t="s">
        <v>335</v>
      </c>
      <c r="I50" s="243">
        <v>0</v>
      </c>
      <c r="J50" s="243">
        <v>0</v>
      </c>
      <c r="K50" s="243">
        <v>0</v>
      </c>
      <c r="L50" s="249">
        <v>1</v>
      </c>
      <c r="M50" s="243">
        <v>0</v>
      </c>
      <c r="N50" s="243">
        <v>0</v>
      </c>
      <c r="O50" s="242" t="s">
        <v>278</v>
      </c>
      <c r="P50" s="243">
        <v>0</v>
      </c>
      <c r="Q50" s="243">
        <v>0</v>
      </c>
      <c r="R50" s="243">
        <v>0</v>
      </c>
      <c r="S50" s="249">
        <v>1</v>
      </c>
      <c r="T50" s="243">
        <v>0</v>
      </c>
      <c r="U50" s="243">
        <v>0</v>
      </c>
      <c r="V50" s="242" t="s">
        <v>455</v>
      </c>
      <c r="W50" s="243">
        <v>0</v>
      </c>
      <c r="X50" s="243">
        <v>0</v>
      </c>
      <c r="Y50" s="243">
        <v>0</v>
      </c>
      <c r="Z50" s="249">
        <v>1</v>
      </c>
      <c r="AA50" s="243">
        <v>0</v>
      </c>
      <c r="AB50" s="243">
        <v>0</v>
      </c>
      <c r="AC50" s="242" t="s">
        <v>234</v>
      </c>
      <c r="AD50" s="245">
        <v>8.015240564835572E-8</v>
      </c>
      <c r="AE50" s="245">
        <v>8.015240564835572E-8</v>
      </c>
      <c r="AF50" s="243">
        <v>0</v>
      </c>
      <c r="AG50" s="249">
        <v>1</v>
      </c>
      <c r="AH50" s="243">
        <v>0</v>
      </c>
      <c r="AI50" s="243">
        <v>0</v>
      </c>
    </row>
    <row r="51" spans="1:35" x14ac:dyDescent="0.25">
      <c r="A51" s="242" t="s">
        <v>330</v>
      </c>
      <c r="B51" s="243">
        <v>0</v>
      </c>
      <c r="C51" s="243">
        <v>0</v>
      </c>
      <c r="D51" s="243">
        <v>0</v>
      </c>
      <c r="E51" s="249">
        <v>1.0001682142726502</v>
      </c>
      <c r="F51" s="243">
        <v>0</v>
      </c>
      <c r="G51" s="243">
        <v>0</v>
      </c>
      <c r="H51" s="242" t="s">
        <v>287</v>
      </c>
      <c r="I51" s="243">
        <v>0</v>
      </c>
      <c r="J51" s="243">
        <v>0</v>
      </c>
      <c r="K51" s="243">
        <v>0</v>
      </c>
      <c r="L51" s="249">
        <v>1</v>
      </c>
      <c r="M51" s="243">
        <v>0</v>
      </c>
      <c r="N51" s="243">
        <v>0</v>
      </c>
      <c r="O51" s="242" t="s">
        <v>330</v>
      </c>
      <c r="P51" s="243">
        <v>0</v>
      </c>
      <c r="Q51" s="243">
        <v>0</v>
      </c>
      <c r="R51" s="243">
        <v>0</v>
      </c>
      <c r="S51" s="249">
        <v>1</v>
      </c>
      <c r="T51" s="243">
        <v>0</v>
      </c>
      <c r="U51" s="243">
        <v>0</v>
      </c>
      <c r="V51" s="242" t="s">
        <v>335</v>
      </c>
      <c r="W51" s="243">
        <v>0</v>
      </c>
      <c r="X51" s="243">
        <v>0</v>
      </c>
      <c r="Y51" s="243">
        <v>0</v>
      </c>
      <c r="Z51" s="249">
        <v>1</v>
      </c>
      <c r="AA51" s="243">
        <v>0</v>
      </c>
      <c r="AB51" s="243">
        <v>0</v>
      </c>
      <c r="AC51" s="242" t="s">
        <v>242</v>
      </c>
      <c r="AD51" s="243">
        <v>0</v>
      </c>
      <c r="AE51" s="243">
        <v>0</v>
      </c>
      <c r="AF51" s="243">
        <v>0</v>
      </c>
      <c r="AG51" s="249">
        <v>1</v>
      </c>
      <c r="AH51" s="243">
        <v>0</v>
      </c>
      <c r="AI51" s="243">
        <v>0</v>
      </c>
    </row>
    <row r="52" spans="1:35" ht="25" x14ac:dyDescent="0.25">
      <c r="A52" s="242" t="s">
        <v>232</v>
      </c>
      <c r="B52" s="243">
        <v>0</v>
      </c>
      <c r="C52" s="243">
        <v>0</v>
      </c>
      <c r="D52" s="243">
        <v>0</v>
      </c>
      <c r="E52" s="249">
        <v>1.0001682142726502</v>
      </c>
      <c r="F52" s="243">
        <v>0</v>
      </c>
      <c r="G52" s="243">
        <v>0</v>
      </c>
      <c r="H52" s="242" t="s">
        <v>249</v>
      </c>
      <c r="I52" s="243">
        <v>0</v>
      </c>
      <c r="J52" s="243">
        <v>0</v>
      </c>
      <c r="K52" s="243">
        <v>0</v>
      </c>
      <c r="L52" s="249">
        <v>1</v>
      </c>
      <c r="M52" s="243">
        <v>0</v>
      </c>
      <c r="N52" s="243">
        <v>0</v>
      </c>
      <c r="O52" s="242" t="s">
        <v>455</v>
      </c>
      <c r="P52" s="243">
        <v>0</v>
      </c>
      <c r="Q52" s="243">
        <v>0</v>
      </c>
      <c r="R52" s="243">
        <v>0</v>
      </c>
      <c r="S52" s="249">
        <v>1</v>
      </c>
      <c r="T52" s="243">
        <v>0</v>
      </c>
      <c r="U52" s="243">
        <v>0</v>
      </c>
      <c r="V52" s="242" t="s">
        <v>287</v>
      </c>
      <c r="W52" s="243">
        <v>0</v>
      </c>
      <c r="X52" s="243">
        <v>0</v>
      </c>
      <c r="Y52" s="243">
        <v>0</v>
      </c>
      <c r="Z52" s="249">
        <v>1</v>
      </c>
      <c r="AA52" s="243">
        <v>0</v>
      </c>
      <c r="AB52" s="243">
        <v>0</v>
      </c>
      <c r="AC52" s="242" t="s">
        <v>248</v>
      </c>
      <c r="AD52" s="243">
        <v>0</v>
      </c>
      <c r="AE52" s="243">
        <v>0</v>
      </c>
      <c r="AF52" s="243">
        <v>0</v>
      </c>
      <c r="AG52" s="249">
        <v>1</v>
      </c>
      <c r="AH52" s="243">
        <v>0</v>
      </c>
      <c r="AI52" s="243">
        <v>0</v>
      </c>
    </row>
    <row r="53" spans="1:35" x14ac:dyDescent="0.25">
      <c r="A53" s="242" t="s">
        <v>455</v>
      </c>
      <c r="B53" s="243">
        <v>0</v>
      </c>
      <c r="C53" s="243">
        <v>0</v>
      </c>
      <c r="D53" s="243">
        <v>0</v>
      </c>
      <c r="E53" s="249">
        <v>1.0001682142726502</v>
      </c>
      <c r="F53" s="243">
        <v>0</v>
      </c>
      <c r="G53" s="243">
        <v>0</v>
      </c>
      <c r="H53" s="242" t="s">
        <v>302</v>
      </c>
      <c r="I53" s="243">
        <v>0</v>
      </c>
      <c r="J53" s="243">
        <v>0</v>
      </c>
      <c r="K53" s="243">
        <v>0</v>
      </c>
      <c r="L53" s="249">
        <v>1</v>
      </c>
      <c r="M53" s="243">
        <v>0</v>
      </c>
      <c r="N53" s="243">
        <v>0</v>
      </c>
      <c r="O53" s="242" t="s">
        <v>335</v>
      </c>
      <c r="P53" s="243">
        <v>0</v>
      </c>
      <c r="Q53" s="243">
        <v>0</v>
      </c>
      <c r="R53" s="243">
        <v>0</v>
      </c>
      <c r="S53" s="249">
        <v>1</v>
      </c>
      <c r="T53" s="243">
        <v>0</v>
      </c>
      <c r="U53" s="243">
        <v>0</v>
      </c>
      <c r="V53" s="242" t="s">
        <v>249</v>
      </c>
      <c r="W53" s="243">
        <v>0</v>
      </c>
      <c r="X53" s="243">
        <v>0</v>
      </c>
      <c r="Y53" s="243">
        <v>0</v>
      </c>
      <c r="Z53" s="249">
        <v>1</v>
      </c>
      <c r="AA53" s="243">
        <v>0</v>
      </c>
      <c r="AB53" s="243">
        <v>0</v>
      </c>
      <c r="AC53" s="242" t="s">
        <v>255</v>
      </c>
      <c r="AD53" s="243">
        <v>0</v>
      </c>
      <c r="AE53" s="243">
        <v>0</v>
      </c>
      <c r="AF53" s="243">
        <v>0</v>
      </c>
      <c r="AG53" s="249">
        <v>1</v>
      </c>
      <c r="AH53" s="243">
        <v>0</v>
      </c>
      <c r="AI53" s="243">
        <v>0</v>
      </c>
    </row>
    <row r="54" spans="1:35" x14ac:dyDescent="0.25">
      <c r="A54" s="242" t="s">
        <v>335</v>
      </c>
      <c r="B54" s="243">
        <v>0</v>
      </c>
      <c r="C54" s="243">
        <v>0</v>
      </c>
      <c r="D54" s="243">
        <v>0</v>
      </c>
      <c r="E54" s="249">
        <v>1.0001682142726502</v>
      </c>
      <c r="F54" s="243">
        <v>0</v>
      </c>
      <c r="G54" s="243">
        <v>0</v>
      </c>
      <c r="H54" s="242" t="s">
        <v>326</v>
      </c>
      <c r="I54" s="243">
        <v>0</v>
      </c>
      <c r="J54" s="243">
        <v>0</v>
      </c>
      <c r="K54" s="243">
        <v>0</v>
      </c>
      <c r="L54" s="249">
        <v>1</v>
      </c>
      <c r="M54" s="243">
        <v>0</v>
      </c>
      <c r="N54" s="243">
        <v>0</v>
      </c>
      <c r="O54" s="242" t="s">
        <v>287</v>
      </c>
      <c r="P54" s="243">
        <v>0</v>
      </c>
      <c r="Q54" s="243">
        <v>0</v>
      </c>
      <c r="R54" s="243">
        <v>0</v>
      </c>
      <c r="S54" s="249">
        <v>1</v>
      </c>
      <c r="T54" s="243">
        <v>0</v>
      </c>
      <c r="U54" s="243">
        <v>0</v>
      </c>
      <c r="V54" s="242" t="s">
        <v>302</v>
      </c>
      <c r="W54" s="243">
        <v>0</v>
      </c>
      <c r="X54" s="243">
        <v>0</v>
      </c>
      <c r="Y54" s="243">
        <v>0</v>
      </c>
      <c r="Z54" s="249">
        <v>1</v>
      </c>
      <c r="AA54" s="243">
        <v>0</v>
      </c>
      <c r="AB54" s="243">
        <v>0</v>
      </c>
      <c r="AC54" s="242" t="s">
        <v>237</v>
      </c>
      <c r="AD54" s="243">
        <v>0</v>
      </c>
      <c r="AE54" s="243">
        <v>0</v>
      </c>
      <c r="AF54" s="243">
        <v>0</v>
      </c>
      <c r="AG54" s="249">
        <v>1</v>
      </c>
      <c r="AH54" s="243">
        <v>0</v>
      </c>
      <c r="AI54" s="243">
        <v>0</v>
      </c>
    </row>
    <row r="55" spans="1:35" x14ac:dyDescent="0.25">
      <c r="A55" s="242" t="s">
        <v>287</v>
      </c>
      <c r="B55" s="243">
        <v>0</v>
      </c>
      <c r="C55" s="243">
        <v>0</v>
      </c>
      <c r="D55" s="243">
        <v>0</v>
      </c>
      <c r="E55" s="249">
        <v>1.0001682142726502</v>
      </c>
      <c r="F55" s="243">
        <v>0</v>
      </c>
      <c r="G55" s="243">
        <v>0</v>
      </c>
      <c r="H55" s="242" t="s">
        <v>309</v>
      </c>
      <c r="I55" s="243">
        <v>0</v>
      </c>
      <c r="J55" s="243">
        <v>0</v>
      </c>
      <c r="K55" s="243">
        <v>0</v>
      </c>
      <c r="L55" s="249">
        <v>1</v>
      </c>
      <c r="M55" s="243">
        <v>0</v>
      </c>
      <c r="N55" s="243">
        <v>0</v>
      </c>
      <c r="O55" s="242" t="s">
        <v>249</v>
      </c>
      <c r="P55" s="243">
        <v>0</v>
      </c>
      <c r="Q55" s="243">
        <v>0</v>
      </c>
      <c r="R55" s="243">
        <v>0</v>
      </c>
      <c r="S55" s="249">
        <v>1</v>
      </c>
      <c r="T55" s="243">
        <v>0</v>
      </c>
      <c r="U55" s="243">
        <v>0</v>
      </c>
      <c r="V55" s="242" t="s">
        <v>326</v>
      </c>
      <c r="W55" s="243">
        <v>0</v>
      </c>
      <c r="X55" s="243">
        <v>0</v>
      </c>
      <c r="Y55" s="243">
        <v>0</v>
      </c>
      <c r="Z55" s="249">
        <v>1</v>
      </c>
      <c r="AA55" s="243">
        <v>0</v>
      </c>
      <c r="AB55" s="243">
        <v>0</v>
      </c>
      <c r="AC55" s="242" t="s">
        <v>441</v>
      </c>
      <c r="AD55" s="243">
        <v>0</v>
      </c>
      <c r="AE55" s="243">
        <v>0</v>
      </c>
      <c r="AF55" s="243">
        <v>0</v>
      </c>
      <c r="AG55" s="249">
        <v>1</v>
      </c>
      <c r="AH55" s="243">
        <v>0</v>
      </c>
      <c r="AI55" s="243">
        <v>0</v>
      </c>
    </row>
    <row r="56" spans="1:35" ht="25" x14ac:dyDescent="0.25">
      <c r="A56" s="242" t="s">
        <v>249</v>
      </c>
      <c r="B56" s="243">
        <v>0</v>
      </c>
      <c r="C56" s="243">
        <v>0</v>
      </c>
      <c r="D56" s="243">
        <v>0</v>
      </c>
      <c r="E56" s="249">
        <v>1.0001682142726502</v>
      </c>
      <c r="F56" s="243">
        <v>0</v>
      </c>
      <c r="G56" s="243">
        <v>0</v>
      </c>
      <c r="H56" s="242" t="s">
        <v>445</v>
      </c>
      <c r="I56" s="243">
        <v>0</v>
      </c>
      <c r="J56" s="243">
        <v>0</v>
      </c>
      <c r="K56" s="243">
        <v>0</v>
      </c>
      <c r="L56" s="249">
        <v>1</v>
      </c>
      <c r="M56" s="243">
        <v>0</v>
      </c>
      <c r="N56" s="243">
        <v>0</v>
      </c>
      <c r="O56" s="242" t="s">
        <v>302</v>
      </c>
      <c r="P56" s="243">
        <v>0</v>
      </c>
      <c r="Q56" s="243">
        <v>0</v>
      </c>
      <c r="R56" s="243">
        <v>0</v>
      </c>
      <c r="S56" s="249">
        <v>1</v>
      </c>
      <c r="T56" s="243">
        <v>0</v>
      </c>
      <c r="U56" s="243">
        <v>0</v>
      </c>
      <c r="V56" s="242" t="s">
        <v>309</v>
      </c>
      <c r="W56" s="243">
        <v>0</v>
      </c>
      <c r="X56" s="243">
        <v>0</v>
      </c>
      <c r="Y56" s="243">
        <v>0</v>
      </c>
      <c r="Z56" s="249">
        <v>1</v>
      </c>
      <c r="AA56" s="243">
        <v>0</v>
      </c>
      <c r="AB56" s="243">
        <v>0</v>
      </c>
      <c r="AC56" s="242" t="s">
        <v>268</v>
      </c>
      <c r="AD56" s="243">
        <v>0</v>
      </c>
      <c r="AE56" s="243">
        <v>0</v>
      </c>
      <c r="AF56" s="243">
        <v>0</v>
      </c>
      <c r="AG56" s="249">
        <v>1</v>
      </c>
      <c r="AH56" s="243">
        <v>0</v>
      </c>
      <c r="AI56" s="243">
        <v>0</v>
      </c>
    </row>
    <row r="57" spans="1:35" ht="25" x14ac:dyDescent="0.25">
      <c r="A57" s="242" t="s">
        <v>302</v>
      </c>
      <c r="B57" s="243">
        <v>0</v>
      </c>
      <c r="C57" s="243">
        <v>0</v>
      </c>
      <c r="D57" s="243">
        <v>0</v>
      </c>
      <c r="E57" s="249">
        <v>1.0001682142726502</v>
      </c>
      <c r="F57" s="243">
        <v>0</v>
      </c>
      <c r="G57" s="243">
        <v>0</v>
      </c>
      <c r="H57" s="242" t="s">
        <v>282</v>
      </c>
      <c r="I57" s="243">
        <v>0</v>
      </c>
      <c r="J57" s="243">
        <v>0</v>
      </c>
      <c r="K57" s="243">
        <v>0</v>
      </c>
      <c r="L57" s="249">
        <v>1</v>
      </c>
      <c r="M57" s="243">
        <v>0</v>
      </c>
      <c r="N57" s="243">
        <v>0</v>
      </c>
      <c r="O57" s="242" t="s">
        <v>326</v>
      </c>
      <c r="P57" s="243">
        <v>0</v>
      </c>
      <c r="Q57" s="243">
        <v>0</v>
      </c>
      <c r="R57" s="243">
        <v>0</v>
      </c>
      <c r="S57" s="249">
        <v>1</v>
      </c>
      <c r="T57" s="243">
        <v>0</v>
      </c>
      <c r="U57" s="243">
        <v>0</v>
      </c>
      <c r="V57" s="242" t="s">
        <v>445</v>
      </c>
      <c r="W57" s="243">
        <v>0</v>
      </c>
      <c r="X57" s="243">
        <v>0</v>
      </c>
      <c r="Y57" s="243">
        <v>0</v>
      </c>
      <c r="Z57" s="249">
        <v>1</v>
      </c>
      <c r="AA57" s="243">
        <v>0</v>
      </c>
      <c r="AB57" s="243">
        <v>0</v>
      </c>
      <c r="AC57" s="242" t="s">
        <v>221</v>
      </c>
      <c r="AD57" s="243">
        <v>0</v>
      </c>
      <c r="AE57" s="243">
        <v>0</v>
      </c>
      <c r="AF57" s="243">
        <v>0</v>
      </c>
      <c r="AG57" s="249">
        <v>1</v>
      </c>
      <c r="AH57" s="243">
        <v>0</v>
      </c>
      <c r="AI57" s="243">
        <v>0</v>
      </c>
    </row>
    <row r="58" spans="1:35" x14ac:dyDescent="0.25">
      <c r="A58" s="242" t="s">
        <v>326</v>
      </c>
      <c r="B58" s="243">
        <v>0</v>
      </c>
      <c r="C58" s="243">
        <v>0</v>
      </c>
      <c r="D58" s="243">
        <v>0</v>
      </c>
      <c r="E58" s="249">
        <v>1.0001682142726502</v>
      </c>
      <c r="F58" s="243">
        <v>0</v>
      </c>
      <c r="G58" s="243">
        <v>0</v>
      </c>
      <c r="H58" s="242" t="s">
        <v>215</v>
      </c>
      <c r="I58" s="243">
        <v>0</v>
      </c>
      <c r="J58" s="243">
        <v>0</v>
      </c>
      <c r="K58" s="243">
        <v>0</v>
      </c>
      <c r="L58" s="249">
        <v>1</v>
      </c>
      <c r="M58" s="243">
        <v>0</v>
      </c>
      <c r="N58" s="243">
        <v>0</v>
      </c>
      <c r="O58" s="242" t="s">
        <v>309</v>
      </c>
      <c r="P58" s="243">
        <v>0</v>
      </c>
      <c r="Q58" s="243">
        <v>0</v>
      </c>
      <c r="R58" s="243">
        <v>0</v>
      </c>
      <c r="S58" s="249">
        <v>1</v>
      </c>
      <c r="T58" s="243">
        <v>0</v>
      </c>
      <c r="U58" s="243">
        <v>0</v>
      </c>
      <c r="V58" s="242" t="s">
        <v>282</v>
      </c>
      <c r="W58" s="243">
        <v>0</v>
      </c>
      <c r="X58" s="243">
        <v>0</v>
      </c>
      <c r="Y58" s="243">
        <v>0</v>
      </c>
      <c r="Z58" s="249">
        <v>1</v>
      </c>
      <c r="AA58" s="243">
        <v>0</v>
      </c>
      <c r="AB58" s="243">
        <v>0</v>
      </c>
      <c r="AC58" s="242" t="s">
        <v>227</v>
      </c>
      <c r="AD58" s="243">
        <v>0</v>
      </c>
      <c r="AE58" s="243">
        <v>0</v>
      </c>
      <c r="AF58" s="243">
        <v>0</v>
      </c>
      <c r="AG58" s="249">
        <v>1</v>
      </c>
      <c r="AH58" s="243">
        <v>0</v>
      </c>
      <c r="AI58" s="243">
        <v>0</v>
      </c>
    </row>
    <row r="59" spans="1:35" ht="25" x14ac:dyDescent="0.25">
      <c r="A59" s="242" t="s">
        <v>309</v>
      </c>
      <c r="B59" s="243">
        <v>0</v>
      </c>
      <c r="C59" s="243">
        <v>0</v>
      </c>
      <c r="D59" s="243">
        <v>0</v>
      </c>
      <c r="E59" s="249">
        <v>1.0001682142726502</v>
      </c>
      <c r="F59" s="243">
        <v>0</v>
      </c>
      <c r="G59" s="243">
        <v>0</v>
      </c>
      <c r="H59" s="242" t="s">
        <v>269</v>
      </c>
      <c r="I59" s="243">
        <v>0</v>
      </c>
      <c r="J59" s="243">
        <v>0</v>
      </c>
      <c r="K59" s="243">
        <v>0</v>
      </c>
      <c r="L59" s="249">
        <v>1</v>
      </c>
      <c r="M59" s="243">
        <v>0</v>
      </c>
      <c r="N59" s="243">
        <v>0</v>
      </c>
      <c r="O59" s="242" t="s">
        <v>445</v>
      </c>
      <c r="P59" s="243">
        <v>0</v>
      </c>
      <c r="Q59" s="243">
        <v>0</v>
      </c>
      <c r="R59" s="243">
        <v>0</v>
      </c>
      <c r="S59" s="249">
        <v>1</v>
      </c>
      <c r="T59" s="243">
        <v>0</v>
      </c>
      <c r="U59" s="243">
        <v>0</v>
      </c>
      <c r="V59" s="242" t="s">
        <v>215</v>
      </c>
      <c r="W59" s="243">
        <v>0</v>
      </c>
      <c r="X59" s="243">
        <v>0</v>
      </c>
      <c r="Y59" s="243">
        <v>0</v>
      </c>
      <c r="Z59" s="249">
        <v>1</v>
      </c>
      <c r="AA59" s="243">
        <v>0</v>
      </c>
      <c r="AB59" s="243">
        <v>0</v>
      </c>
      <c r="AC59" s="242" t="s">
        <v>280</v>
      </c>
      <c r="AD59" s="243">
        <v>0</v>
      </c>
      <c r="AE59" s="243">
        <v>0</v>
      </c>
      <c r="AF59" s="243">
        <v>0</v>
      </c>
      <c r="AG59" s="249">
        <v>1</v>
      </c>
      <c r="AH59" s="243">
        <v>0</v>
      </c>
      <c r="AI59" s="243">
        <v>0</v>
      </c>
    </row>
    <row r="60" spans="1:35" ht="25" x14ac:dyDescent="0.25">
      <c r="A60" s="242" t="s">
        <v>445</v>
      </c>
      <c r="B60" s="243">
        <v>0</v>
      </c>
      <c r="C60" s="243">
        <v>0</v>
      </c>
      <c r="D60" s="243">
        <v>0</v>
      </c>
      <c r="E60" s="249">
        <v>1.0001682142726502</v>
      </c>
      <c r="F60" s="243">
        <v>0</v>
      </c>
      <c r="G60" s="243">
        <v>0</v>
      </c>
      <c r="H60" s="242" t="s">
        <v>247</v>
      </c>
      <c r="I60" s="243">
        <v>0</v>
      </c>
      <c r="J60" s="243">
        <v>0</v>
      </c>
      <c r="K60" s="243">
        <v>0</v>
      </c>
      <c r="L60" s="249">
        <v>1</v>
      </c>
      <c r="M60" s="243">
        <v>0</v>
      </c>
      <c r="N60" s="243">
        <v>0</v>
      </c>
      <c r="O60" s="242" t="s">
        <v>282</v>
      </c>
      <c r="P60" s="243">
        <v>0</v>
      </c>
      <c r="Q60" s="243">
        <v>0</v>
      </c>
      <c r="R60" s="243">
        <v>0</v>
      </c>
      <c r="S60" s="249">
        <v>1</v>
      </c>
      <c r="T60" s="243">
        <v>0</v>
      </c>
      <c r="U60" s="243">
        <v>0</v>
      </c>
      <c r="V60" s="242" t="s">
        <v>269</v>
      </c>
      <c r="W60" s="243">
        <v>0</v>
      </c>
      <c r="X60" s="243">
        <v>0</v>
      </c>
      <c r="Y60" s="243">
        <v>0</v>
      </c>
      <c r="Z60" s="249">
        <v>1</v>
      </c>
      <c r="AA60" s="243">
        <v>0</v>
      </c>
      <c r="AB60" s="243">
        <v>0</v>
      </c>
      <c r="AC60" s="242" t="s">
        <v>285</v>
      </c>
      <c r="AD60" s="243">
        <v>0</v>
      </c>
      <c r="AE60" s="243">
        <v>0</v>
      </c>
      <c r="AF60" s="243">
        <v>0</v>
      </c>
      <c r="AG60" s="249">
        <v>1</v>
      </c>
      <c r="AH60" s="243">
        <v>0</v>
      </c>
      <c r="AI60" s="243">
        <v>0</v>
      </c>
    </row>
    <row r="61" spans="1:35" ht="25" x14ac:dyDescent="0.25">
      <c r="A61" s="242" t="s">
        <v>282</v>
      </c>
      <c r="B61" s="243">
        <v>0</v>
      </c>
      <c r="C61" s="243">
        <v>0</v>
      </c>
      <c r="D61" s="243">
        <v>0</v>
      </c>
      <c r="E61" s="249">
        <v>1.0001682142726502</v>
      </c>
      <c r="F61" s="243">
        <v>0</v>
      </c>
      <c r="G61" s="243">
        <v>0</v>
      </c>
      <c r="H61" s="242" t="s">
        <v>340</v>
      </c>
      <c r="I61" s="243">
        <v>0</v>
      </c>
      <c r="J61" s="243">
        <v>0</v>
      </c>
      <c r="K61" s="243">
        <v>0</v>
      </c>
      <c r="L61" s="249">
        <v>1</v>
      </c>
      <c r="M61" s="243">
        <v>0</v>
      </c>
      <c r="N61" s="243">
        <v>0</v>
      </c>
      <c r="O61" s="242" t="s">
        <v>215</v>
      </c>
      <c r="P61" s="243">
        <v>0</v>
      </c>
      <c r="Q61" s="243">
        <v>0</v>
      </c>
      <c r="R61" s="243">
        <v>0</v>
      </c>
      <c r="S61" s="249">
        <v>1</v>
      </c>
      <c r="T61" s="243">
        <v>0</v>
      </c>
      <c r="U61" s="243">
        <v>0</v>
      </c>
      <c r="V61" s="242" t="s">
        <v>340</v>
      </c>
      <c r="W61" s="243">
        <v>0</v>
      </c>
      <c r="X61" s="243">
        <v>0</v>
      </c>
      <c r="Y61" s="243">
        <v>0</v>
      </c>
      <c r="Z61" s="249">
        <v>1</v>
      </c>
      <c r="AA61" s="243">
        <v>0</v>
      </c>
      <c r="AB61" s="243">
        <v>0</v>
      </c>
      <c r="AC61" s="242" t="s">
        <v>289</v>
      </c>
      <c r="AD61" s="243">
        <v>0</v>
      </c>
      <c r="AE61" s="243">
        <v>0</v>
      </c>
      <c r="AF61" s="243">
        <v>0</v>
      </c>
      <c r="AG61" s="249">
        <v>1</v>
      </c>
      <c r="AH61" s="243">
        <v>0</v>
      </c>
      <c r="AI61" s="243">
        <v>0</v>
      </c>
    </row>
    <row r="62" spans="1:35" x14ac:dyDescent="0.25">
      <c r="A62" s="242" t="s">
        <v>269</v>
      </c>
      <c r="B62" s="243">
        <v>0</v>
      </c>
      <c r="C62" s="243">
        <v>0</v>
      </c>
      <c r="D62" s="243">
        <v>0</v>
      </c>
      <c r="E62" s="249">
        <v>1.0001682142726502</v>
      </c>
      <c r="F62" s="243">
        <v>0</v>
      </c>
      <c r="G62" s="243">
        <v>0</v>
      </c>
      <c r="H62" s="242" t="s">
        <v>265</v>
      </c>
      <c r="I62" s="243">
        <v>0</v>
      </c>
      <c r="J62" s="243">
        <v>0</v>
      </c>
      <c r="K62" s="243">
        <v>0</v>
      </c>
      <c r="L62" s="249">
        <v>1</v>
      </c>
      <c r="M62" s="243">
        <v>0</v>
      </c>
      <c r="N62" s="243">
        <v>0</v>
      </c>
      <c r="O62" s="242" t="s">
        <v>269</v>
      </c>
      <c r="P62" s="243">
        <v>0</v>
      </c>
      <c r="Q62" s="243">
        <v>0</v>
      </c>
      <c r="R62" s="243">
        <v>0</v>
      </c>
      <c r="S62" s="249">
        <v>1</v>
      </c>
      <c r="T62" s="243">
        <v>0</v>
      </c>
      <c r="U62" s="243">
        <v>0</v>
      </c>
      <c r="V62" s="242" t="s">
        <v>225</v>
      </c>
      <c r="W62" s="243">
        <v>0</v>
      </c>
      <c r="X62" s="243">
        <v>0</v>
      </c>
      <c r="Y62" s="243">
        <v>0</v>
      </c>
      <c r="Z62" s="249">
        <v>1</v>
      </c>
      <c r="AA62" s="243">
        <v>0</v>
      </c>
      <c r="AB62" s="243">
        <v>0</v>
      </c>
      <c r="AC62" s="242" t="s">
        <v>294</v>
      </c>
      <c r="AD62" s="243">
        <v>0</v>
      </c>
      <c r="AE62" s="243">
        <v>0</v>
      </c>
      <c r="AF62" s="243">
        <v>0</v>
      </c>
      <c r="AG62" s="249">
        <v>1</v>
      </c>
      <c r="AH62" s="243">
        <v>0</v>
      </c>
      <c r="AI62" s="243">
        <v>0</v>
      </c>
    </row>
    <row r="63" spans="1:35" ht="25" x14ac:dyDescent="0.25">
      <c r="A63" s="242" t="s">
        <v>340</v>
      </c>
      <c r="B63" s="243">
        <v>0</v>
      </c>
      <c r="C63" s="243">
        <v>0</v>
      </c>
      <c r="D63" s="243">
        <v>0</v>
      </c>
      <c r="E63" s="249">
        <v>1.0001682142726502</v>
      </c>
      <c r="F63" s="243">
        <v>0</v>
      </c>
      <c r="G63" s="243">
        <v>0</v>
      </c>
      <c r="H63" s="242" t="s">
        <v>245</v>
      </c>
      <c r="I63" s="243">
        <v>0</v>
      </c>
      <c r="J63" s="243">
        <v>0</v>
      </c>
      <c r="K63" s="243">
        <v>0</v>
      </c>
      <c r="L63" s="249">
        <v>1</v>
      </c>
      <c r="M63" s="243">
        <v>0</v>
      </c>
      <c r="N63" s="243">
        <v>0</v>
      </c>
      <c r="O63" s="242" t="s">
        <v>247</v>
      </c>
      <c r="P63" s="243">
        <v>0</v>
      </c>
      <c r="Q63" s="243">
        <v>0</v>
      </c>
      <c r="R63" s="243">
        <v>0</v>
      </c>
      <c r="S63" s="249">
        <v>1</v>
      </c>
      <c r="T63" s="243">
        <v>0</v>
      </c>
      <c r="U63" s="243">
        <v>0</v>
      </c>
      <c r="V63" s="242" t="s">
        <v>281</v>
      </c>
      <c r="W63" s="243">
        <v>0</v>
      </c>
      <c r="X63" s="243">
        <v>0</v>
      </c>
      <c r="Y63" s="243">
        <v>0</v>
      </c>
      <c r="Z63" s="249">
        <v>1</v>
      </c>
      <c r="AA63" s="243">
        <v>0</v>
      </c>
      <c r="AB63" s="243">
        <v>0</v>
      </c>
      <c r="AC63" s="242" t="s">
        <v>297</v>
      </c>
      <c r="AD63" s="243">
        <v>0</v>
      </c>
      <c r="AE63" s="243">
        <v>0</v>
      </c>
      <c r="AF63" s="243">
        <v>0</v>
      </c>
      <c r="AG63" s="249">
        <v>1</v>
      </c>
      <c r="AH63" s="243">
        <v>0</v>
      </c>
      <c r="AI63" s="243">
        <v>0</v>
      </c>
    </row>
    <row r="64" spans="1:35" x14ac:dyDescent="0.25">
      <c r="A64" s="242" t="s">
        <v>225</v>
      </c>
      <c r="B64" s="243">
        <v>0</v>
      </c>
      <c r="C64" s="243">
        <v>0</v>
      </c>
      <c r="D64" s="243">
        <v>0</v>
      </c>
      <c r="E64" s="249">
        <v>1.0001682142726502</v>
      </c>
      <c r="F64" s="243">
        <v>0</v>
      </c>
      <c r="G64" s="243">
        <v>0</v>
      </c>
      <c r="H64" s="242" t="s">
        <v>259</v>
      </c>
      <c r="I64" s="243">
        <v>0</v>
      </c>
      <c r="J64" s="243">
        <v>0</v>
      </c>
      <c r="K64" s="243">
        <v>0</v>
      </c>
      <c r="L64" s="249">
        <v>1</v>
      </c>
      <c r="M64" s="243">
        <v>0</v>
      </c>
      <c r="N64" s="243">
        <v>0</v>
      </c>
      <c r="O64" s="242" t="s">
        <v>340</v>
      </c>
      <c r="P64" s="243">
        <v>0</v>
      </c>
      <c r="Q64" s="243">
        <v>0</v>
      </c>
      <c r="R64" s="243">
        <v>0</v>
      </c>
      <c r="S64" s="249">
        <v>1</v>
      </c>
      <c r="T64" s="243">
        <v>0</v>
      </c>
      <c r="U64" s="243">
        <v>0</v>
      </c>
      <c r="V64" s="242" t="s">
        <v>307</v>
      </c>
      <c r="W64" s="243">
        <v>0</v>
      </c>
      <c r="X64" s="243">
        <v>0</v>
      </c>
      <c r="Y64" s="243">
        <v>0</v>
      </c>
      <c r="Z64" s="249">
        <v>1</v>
      </c>
      <c r="AA64" s="243">
        <v>0</v>
      </c>
      <c r="AB64" s="243">
        <v>0</v>
      </c>
      <c r="AC64" s="243">
        <v>0</v>
      </c>
      <c r="AD64" s="243">
        <v>0</v>
      </c>
      <c r="AE64" s="243">
        <v>0</v>
      </c>
      <c r="AF64" s="243">
        <v>0</v>
      </c>
      <c r="AG64" s="249">
        <v>1</v>
      </c>
      <c r="AH64" s="243">
        <v>0</v>
      </c>
      <c r="AI64" s="243">
        <v>0</v>
      </c>
    </row>
    <row r="65" spans="1:35" x14ac:dyDescent="0.25">
      <c r="A65" s="242" t="s">
        <v>281</v>
      </c>
      <c r="B65" s="243">
        <v>0</v>
      </c>
      <c r="C65" s="243">
        <v>0</v>
      </c>
      <c r="D65" s="243">
        <v>0</v>
      </c>
      <c r="E65" s="249">
        <v>1.0001682142726502</v>
      </c>
      <c r="F65" s="243">
        <v>0</v>
      </c>
      <c r="G65" s="243">
        <v>0</v>
      </c>
      <c r="H65" s="242" t="s">
        <v>225</v>
      </c>
      <c r="I65" s="243">
        <v>0</v>
      </c>
      <c r="J65" s="243">
        <v>0</v>
      </c>
      <c r="K65" s="243">
        <v>0</v>
      </c>
      <c r="L65" s="249">
        <v>1</v>
      </c>
      <c r="M65" s="243">
        <v>0</v>
      </c>
      <c r="N65" s="243">
        <v>0</v>
      </c>
      <c r="O65" s="242" t="s">
        <v>265</v>
      </c>
      <c r="P65" s="243">
        <v>0</v>
      </c>
      <c r="Q65" s="243">
        <v>0</v>
      </c>
      <c r="R65" s="243">
        <v>0</v>
      </c>
      <c r="S65" s="249">
        <v>1</v>
      </c>
      <c r="T65" s="243">
        <v>0</v>
      </c>
      <c r="U65" s="243">
        <v>0</v>
      </c>
      <c r="V65" s="242" t="s">
        <v>292</v>
      </c>
      <c r="W65" s="243">
        <v>0</v>
      </c>
      <c r="X65" s="243">
        <v>0</v>
      </c>
      <c r="Y65" s="243">
        <v>0</v>
      </c>
      <c r="Z65" s="249">
        <v>1</v>
      </c>
      <c r="AA65" s="243">
        <v>0</v>
      </c>
      <c r="AB65" s="243">
        <v>0</v>
      </c>
      <c r="AC65" s="243">
        <v>0</v>
      </c>
      <c r="AD65" s="243">
        <v>0</v>
      </c>
      <c r="AE65" s="243">
        <v>0</v>
      </c>
      <c r="AF65" s="243">
        <v>0</v>
      </c>
      <c r="AG65" s="249">
        <v>1</v>
      </c>
      <c r="AH65" s="243">
        <v>0</v>
      </c>
      <c r="AI65" s="243">
        <v>0</v>
      </c>
    </row>
    <row r="66" spans="1:35" x14ac:dyDescent="0.25">
      <c r="A66" s="242" t="s">
        <v>307</v>
      </c>
      <c r="B66" s="243">
        <v>0</v>
      </c>
      <c r="C66" s="243">
        <v>0</v>
      </c>
      <c r="D66" s="243">
        <v>0</v>
      </c>
      <c r="E66" s="249">
        <v>1.0001682142726502</v>
      </c>
      <c r="F66" s="243">
        <v>0</v>
      </c>
      <c r="G66" s="243">
        <v>0</v>
      </c>
      <c r="H66" s="242" t="s">
        <v>239</v>
      </c>
      <c r="I66" s="243">
        <v>0</v>
      </c>
      <c r="J66" s="243">
        <v>0</v>
      </c>
      <c r="K66" s="243">
        <v>0</v>
      </c>
      <c r="L66" s="249">
        <v>1</v>
      </c>
      <c r="M66" s="243">
        <v>0</v>
      </c>
      <c r="N66" s="243">
        <v>0</v>
      </c>
      <c r="O66" s="242" t="s">
        <v>245</v>
      </c>
      <c r="P66" s="243">
        <v>0</v>
      </c>
      <c r="Q66" s="243">
        <v>0</v>
      </c>
      <c r="R66" s="243">
        <v>0</v>
      </c>
      <c r="S66" s="249">
        <v>1</v>
      </c>
      <c r="T66" s="243">
        <v>0</v>
      </c>
      <c r="U66" s="243">
        <v>0</v>
      </c>
      <c r="V66" s="242" t="s">
        <v>436</v>
      </c>
      <c r="W66" s="243">
        <v>0</v>
      </c>
      <c r="X66" s="243">
        <v>0</v>
      </c>
      <c r="Y66" s="243">
        <v>0</v>
      </c>
      <c r="Z66" s="249">
        <v>1</v>
      </c>
      <c r="AA66" s="243">
        <v>0</v>
      </c>
      <c r="AB66" s="243">
        <v>0</v>
      </c>
      <c r="AC66" s="243">
        <v>0</v>
      </c>
      <c r="AD66" s="243">
        <v>0</v>
      </c>
      <c r="AE66" s="243">
        <v>0</v>
      </c>
      <c r="AF66" s="243">
        <v>0</v>
      </c>
      <c r="AG66" s="249">
        <v>1</v>
      </c>
      <c r="AH66" s="243">
        <v>0</v>
      </c>
      <c r="AI66" s="243">
        <v>0</v>
      </c>
    </row>
    <row r="67" spans="1:35" x14ac:dyDescent="0.25">
      <c r="A67" s="242" t="s">
        <v>292</v>
      </c>
      <c r="B67" s="243">
        <v>0</v>
      </c>
      <c r="C67" s="243">
        <v>0</v>
      </c>
      <c r="D67" s="243">
        <v>0</v>
      </c>
      <c r="E67" s="249">
        <v>1.0001682142726502</v>
      </c>
      <c r="F67" s="243">
        <v>0</v>
      </c>
      <c r="G67" s="243">
        <v>0</v>
      </c>
      <c r="H67" s="242" t="s">
        <v>281</v>
      </c>
      <c r="I67" s="243">
        <v>0</v>
      </c>
      <c r="J67" s="243">
        <v>0</v>
      </c>
      <c r="K67" s="243">
        <v>0</v>
      </c>
      <c r="L67" s="249">
        <v>1</v>
      </c>
      <c r="M67" s="243">
        <v>0</v>
      </c>
      <c r="N67" s="243">
        <v>0</v>
      </c>
      <c r="O67" s="242" t="s">
        <v>259</v>
      </c>
      <c r="P67" s="243">
        <v>0</v>
      </c>
      <c r="Q67" s="243">
        <v>0</v>
      </c>
      <c r="R67" s="243">
        <v>0</v>
      </c>
      <c r="S67" s="249">
        <v>1</v>
      </c>
      <c r="T67" s="243">
        <v>0</v>
      </c>
      <c r="U67" s="243">
        <v>0</v>
      </c>
      <c r="V67" s="242" t="s">
        <v>312</v>
      </c>
      <c r="W67" s="243">
        <v>0</v>
      </c>
      <c r="X67" s="243">
        <v>0</v>
      </c>
      <c r="Y67" s="243">
        <v>0</v>
      </c>
      <c r="Z67" s="249">
        <v>1</v>
      </c>
      <c r="AA67" s="243">
        <v>0</v>
      </c>
      <c r="AB67" s="243">
        <v>0</v>
      </c>
      <c r="AC67" s="243">
        <v>0</v>
      </c>
      <c r="AD67" s="243">
        <v>0</v>
      </c>
      <c r="AE67" s="243">
        <v>0</v>
      </c>
      <c r="AF67" s="243">
        <v>0</v>
      </c>
      <c r="AG67" s="249">
        <v>1</v>
      </c>
      <c r="AH67" s="243">
        <v>0</v>
      </c>
      <c r="AI67" s="243">
        <v>0</v>
      </c>
    </row>
    <row r="68" spans="1:35" x14ac:dyDescent="0.25">
      <c r="A68" s="242" t="s">
        <v>312</v>
      </c>
      <c r="B68" s="243">
        <v>0</v>
      </c>
      <c r="C68" s="243">
        <v>0</v>
      </c>
      <c r="D68" s="243">
        <v>0</v>
      </c>
      <c r="E68" s="249">
        <v>1.0001682142726502</v>
      </c>
      <c r="F68" s="243">
        <v>0</v>
      </c>
      <c r="G68" s="243">
        <v>0</v>
      </c>
      <c r="H68" s="242" t="s">
        <v>307</v>
      </c>
      <c r="I68" s="243">
        <v>0</v>
      </c>
      <c r="J68" s="243">
        <v>0</v>
      </c>
      <c r="K68" s="243">
        <v>0</v>
      </c>
      <c r="L68" s="249">
        <v>1</v>
      </c>
      <c r="M68" s="243">
        <v>0</v>
      </c>
      <c r="N68" s="243">
        <v>0</v>
      </c>
      <c r="O68" s="242" t="s">
        <v>225</v>
      </c>
      <c r="P68" s="243">
        <v>0</v>
      </c>
      <c r="Q68" s="243">
        <v>0</v>
      </c>
      <c r="R68" s="243">
        <v>0</v>
      </c>
      <c r="S68" s="249">
        <v>1</v>
      </c>
      <c r="T68" s="243">
        <v>0</v>
      </c>
      <c r="U68" s="243">
        <v>0</v>
      </c>
      <c r="V68" s="242" t="s">
        <v>241</v>
      </c>
      <c r="W68" s="243">
        <v>0</v>
      </c>
      <c r="X68" s="243">
        <v>0</v>
      </c>
      <c r="Y68" s="243">
        <v>0</v>
      </c>
      <c r="Z68" s="249">
        <v>1</v>
      </c>
      <c r="AA68" s="243">
        <v>0</v>
      </c>
      <c r="AB68" s="243">
        <v>0</v>
      </c>
      <c r="AC68" s="243">
        <v>0</v>
      </c>
      <c r="AD68" s="243">
        <v>0</v>
      </c>
      <c r="AE68" s="243">
        <v>0</v>
      </c>
      <c r="AF68" s="243">
        <v>0</v>
      </c>
      <c r="AG68" s="249">
        <v>1</v>
      </c>
      <c r="AH68" s="243">
        <v>0</v>
      </c>
      <c r="AI68" s="243">
        <v>0</v>
      </c>
    </row>
    <row r="69" spans="1:35" x14ac:dyDescent="0.25">
      <c r="A69" s="242" t="s">
        <v>241</v>
      </c>
      <c r="B69" s="243">
        <v>0</v>
      </c>
      <c r="C69" s="243">
        <v>0</v>
      </c>
      <c r="D69" s="243">
        <v>0</v>
      </c>
      <c r="E69" s="249">
        <v>1.0001682142726502</v>
      </c>
      <c r="F69" s="243">
        <v>0</v>
      </c>
      <c r="G69" s="243">
        <v>0</v>
      </c>
      <c r="H69" s="242" t="s">
        <v>292</v>
      </c>
      <c r="I69" s="243">
        <v>0</v>
      </c>
      <c r="J69" s="243">
        <v>0</v>
      </c>
      <c r="K69" s="243">
        <v>0</v>
      </c>
      <c r="L69" s="249">
        <v>1</v>
      </c>
      <c r="M69" s="243">
        <v>0</v>
      </c>
      <c r="N69" s="243">
        <v>0</v>
      </c>
      <c r="O69" s="242" t="s">
        <v>239</v>
      </c>
      <c r="P69" s="243">
        <v>0</v>
      </c>
      <c r="Q69" s="243">
        <v>0</v>
      </c>
      <c r="R69" s="243">
        <v>0</v>
      </c>
      <c r="S69" s="249">
        <v>1</v>
      </c>
      <c r="T69" s="243">
        <v>0</v>
      </c>
      <c r="U69" s="243">
        <v>0</v>
      </c>
      <c r="V69" s="242" t="s">
        <v>266</v>
      </c>
      <c r="W69" s="243">
        <v>0</v>
      </c>
      <c r="X69" s="243">
        <v>0</v>
      </c>
      <c r="Y69" s="243">
        <v>0</v>
      </c>
      <c r="Z69" s="249">
        <v>1</v>
      </c>
      <c r="AA69" s="243">
        <v>0</v>
      </c>
      <c r="AB69" s="243">
        <v>0</v>
      </c>
      <c r="AC69" s="243">
        <v>0</v>
      </c>
      <c r="AD69" s="243">
        <v>0</v>
      </c>
      <c r="AE69" s="243">
        <v>0</v>
      </c>
      <c r="AF69" s="243">
        <v>0</v>
      </c>
      <c r="AG69" s="249">
        <v>1</v>
      </c>
      <c r="AH69" s="243">
        <v>0</v>
      </c>
      <c r="AI69" s="243">
        <v>0</v>
      </c>
    </row>
    <row r="70" spans="1:35" x14ac:dyDescent="0.25">
      <c r="A70" s="242" t="s">
        <v>266</v>
      </c>
      <c r="B70" s="243">
        <v>0</v>
      </c>
      <c r="C70" s="243">
        <v>0</v>
      </c>
      <c r="D70" s="243">
        <v>0</v>
      </c>
      <c r="E70" s="249">
        <v>1.0001682142726502</v>
      </c>
      <c r="F70" s="243">
        <v>0</v>
      </c>
      <c r="G70" s="243">
        <v>0</v>
      </c>
      <c r="H70" s="242" t="s">
        <v>436</v>
      </c>
      <c r="I70" s="243">
        <v>0</v>
      </c>
      <c r="J70" s="243">
        <v>0</v>
      </c>
      <c r="K70" s="243">
        <v>0</v>
      </c>
      <c r="L70" s="249">
        <v>1</v>
      </c>
      <c r="M70" s="243">
        <v>0</v>
      </c>
      <c r="N70" s="243">
        <v>0</v>
      </c>
      <c r="O70" s="242" t="s">
        <v>281</v>
      </c>
      <c r="P70" s="243">
        <v>0</v>
      </c>
      <c r="Q70" s="243">
        <v>0</v>
      </c>
      <c r="R70" s="243">
        <v>0</v>
      </c>
      <c r="S70" s="249">
        <v>1</v>
      </c>
      <c r="T70" s="243">
        <v>0</v>
      </c>
      <c r="U70" s="243">
        <v>0</v>
      </c>
      <c r="V70" s="242" t="s">
        <v>303</v>
      </c>
      <c r="W70" s="243">
        <v>0</v>
      </c>
      <c r="X70" s="243">
        <v>0</v>
      </c>
      <c r="Y70" s="243">
        <v>0</v>
      </c>
      <c r="Z70" s="249">
        <v>1</v>
      </c>
      <c r="AA70" s="243">
        <v>0</v>
      </c>
      <c r="AB70" s="243">
        <v>0</v>
      </c>
      <c r="AC70" s="243">
        <v>0</v>
      </c>
      <c r="AD70" s="243">
        <v>0</v>
      </c>
      <c r="AE70" s="243">
        <v>0</v>
      </c>
      <c r="AF70" s="243">
        <v>0</v>
      </c>
      <c r="AG70" s="249">
        <v>1</v>
      </c>
      <c r="AH70" s="243">
        <v>0</v>
      </c>
      <c r="AI70" s="243">
        <v>0</v>
      </c>
    </row>
    <row r="71" spans="1:35" x14ac:dyDescent="0.25">
      <c r="A71" s="242" t="s">
        <v>303</v>
      </c>
      <c r="B71" s="243">
        <v>0</v>
      </c>
      <c r="C71" s="243">
        <v>0</v>
      </c>
      <c r="D71" s="243">
        <v>0</v>
      </c>
      <c r="E71" s="249">
        <v>1.0001682142726502</v>
      </c>
      <c r="F71" s="243">
        <v>0</v>
      </c>
      <c r="G71" s="243">
        <v>0</v>
      </c>
      <c r="H71" s="242" t="s">
        <v>312</v>
      </c>
      <c r="I71" s="243">
        <v>0</v>
      </c>
      <c r="J71" s="243">
        <v>0</v>
      </c>
      <c r="K71" s="243">
        <v>0</v>
      </c>
      <c r="L71" s="249">
        <v>1</v>
      </c>
      <c r="M71" s="243">
        <v>0</v>
      </c>
      <c r="N71" s="243">
        <v>0</v>
      </c>
      <c r="O71" s="242" t="s">
        <v>307</v>
      </c>
      <c r="P71" s="243">
        <v>0</v>
      </c>
      <c r="Q71" s="243">
        <v>0</v>
      </c>
      <c r="R71" s="243">
        <v>0</v>
      </c>
      <c r="S71" s="249">
        <v>1</v>
      </c>
      <c r="T71" s="243">
        <v>0</v>
      </c>
      <c r="U71" s="243">
        <v>0</v>
      </c>
      <c r="V71" s="242" t="s">
        <v>301</v>
      </c>
      <c r="W71" s="243">
        <v>0</v>
      </c>
      <c r="X71" s="243">
        <v>0</v>
      </c>
      <c r="Y71" s="243">
        <v>0</v>
      </c>
      <c r="Z71" s="249">
        <v>1</v>
      </c>
      <c r="AA71" s="243">
        <v>0</v>
      </c>
      <c r="AB71" s="243">
        <v>0</v>
      </c>
      <c r="AC71" s="243">
        <v>0</v>
      </c>
      <c r="AD71" s="243">
        <v>0</v>
      </c>
      <c r="AE71" s="243">
        <v>0</v>
      </c>
      <c r="AF71" s="243">
        <v>0</v>
      </c>
      <c r="AG71" s="249">
        <v>1</v>
      </c>
      <c r="AH71" s="243">
        <v>0</v>
      </c>
      <c r="AI71" s="243">
        <v>0</v>
      </c>
    </row>
    <row r="72" spans="1:35" x14ac:dyDescent="0.25">
      <c r="A72" s="242" t="s">
        <v>301</v>
      </c>
      <c r="B72" s="243">
        <v>0</v>
      </c>
      <c r="C72" s="243">
        <v>0</v>
      </c>
      <c r="D72" s="243">
        <v>0</v>
      </c>
      <c r="E72" s="249">
        <v>1.0001682142726502</v>
      </c>
      <c r="F72" s="243">
        <v>0</v>
      </c>
      <c r="G72" s="243">
        <v>0</v>
      </c>
      <c r="H72" s="242" t="s">
        <v>241</v>
      </c>
      <c r="I72" s="243">
        <v>0</v>
      </c>
      <c r="J72" s="243">
        <v>0</v>
      </c>
      <c r="K72" s="243">
        <v>0</v>
      </c>
      <c r="L72" s="249">
        <v>1</v>
      </c>
      <c r="M72" s="243">
        <v>0</v>
      </c>
      <c r="N72" s="243">
        <v>0</v>
      </c>
      <c r="O72" s="242" t="s">
        <v>292</v>
      </c>
      <c r="P72" s="243">
        <v>0</v>
      </c>
      <c r="Q72" s="243">
        <v>0</v>
      </c>
      <c r="R72" s="243">
        <v>0</v>
      </c>
      <c r="S72" s="249">
        <v>1</v>
      </c>
      <c r="T72" s="243">
        <v>0</v>
      </c>
      <c r="U72" s="243">
        <v>0</v>
      </c>
      <c r="V72" s="242" t="s">
        <v>453</v>
      </c>
      <c r="W72" s="243">
        <v>0</v>
      </c>
      <c r="X72" s="243">
        <v>0</v>
      </c>
      <c r="Y72" s="243">
        <v>0</v>
      </c>
      <c r="Z72" s="249">
        <v>1</v>
      </c>
      <c r="AA72" s="243">
        <v>0</v>
      </c>
      <c r="AB72" s="243">
        <v>0</v>
      </c>
      <c r="AC72" s="243">
        <v>0</v>
      </c>
      <c r="AD72" s="243">
        <v>0</v>
      </c>
      <c r="AE72" s="243">
        <v>0</v>
      </c>
      <c r="AF72" s="243">
        <v>0</v>
      </c>
      <c r="AG72" s="249">
        <v>1</v>
      </c>
      <c r="AH72" s="243">
        <v>0</v>
      </c>
      <c r="AI72" s="243">
        <v>0</v>
      </c>
    </row>
    <row r="73" spans="1:35" x14ac:dyDescent="0.25">
      <c r="A73" s="242" t="s">
        <v>453</v>
      </c>
      <c r="B73" s="243">
        <v>0</v>
      </c>
      <c r="C73" s="243">
        <v>0</v>
      </c>
      <c r="D73" s="243">
        <v>0</v>
      </c>
      <c r="E73" s="249">
        <v>1.0001682142726502</v>
      </c>
      <c r="F73" s="243">
        <v>0</v>
      </c>
      <c r="G73" s="243">
        <v>0</v>
      </c>
      <c r="H73" s="242" t="s">
        <v>266</v>
      </c>
      <c r="I73" s="243">
        <v>0</v>
      </c>
      <c r="J73" s="243">
        <v>0</v>
      </c>
      <c r="K73" s="243">
        <v>0</v>
      </c>
      <c r="L73" s="249">
        <v>1</v>
      </c>
      <c r="M73" s="243">
        <v>0</v>
      </c>
      <c r="N73" s="243">
        <v>0</v>
      </c>
      <c r="O73" s="242" t="s">
        <v>436</v>
      </c>
      <c r="P73" s="243">
        <v>0</v>
      </c>
      <c r="Q73" s="243">
        <v>0</v>
      </c>
      <c r="R73" s="243">
        <v>0</v>
      </c>
      <c r="S73" s="249">
        <v>1</v>
      </c>
      <c r="T73" s="243">
        <v>0</v>
      </c>
      <c r="U73" s="243">
        <v>0</v>
      </c>
      <c r="V73" s="242" t="s">
        <v>328</v>
      </c>
      <c r="W73" s="243">
        <v>0</v>
      </c>
      <c r="X73" s="243">
        <v>0</v>
      </c>
      <c r="Y73" s="243">
        <v>0</v>
      </c>
      <c r="Z73" s="249">
        <v>1</v>
      </c>
      <c r="AA73" s="243">
        <v>0</v>
      </c>
      <c r="AB73" s="243">
        <v>0</v>
      </c>
      <c r="AC73" s="243">
        <v>0</v>
      </c>
      <c r="AD73" s="243">
        <v>0</v>
      </c>
      <c r="AE73" s="243">
        <v>0</v>
      </c>
      <c r="AF73" s="243">
        <v>0</v>
      </c>
      <c r="AG73" s="249">
        <v>1</v>
      </c>
      <c r="AH73" s="243">
        <v>0</v>
      </c>
      <c r="AI73" s="243">
        <v>0</v>
      </c>
    </row>
    <row r="74" spans="1:35" x14ac:dyDescent="0.25">
      <c r="A74" s="242" t="s">
        <v>328</v>
      </c>
      <c r="B74" s="243">
        <v>0</v>
      </c>
      <c r="C74" s="243">
        <v>0</v>
      </c>
      <c r="D74" s="243">
        <v>0</v>
      </c>
      <c r="E74" s="249">
        <v>1.0001682142726502</v>
      </c>
      <c r="F74" s="243">
        <v>0</v>
      </c>
      <c r="G74" s="243">
        <v>0</v>
      </c>
      <c r="H74" s="242" t="s">
        <v>303</v>
      </c>
      <c r="I74" s="243">
        <v>0</v>
      </c>
      <c r="J74" s="243">
        <v>0</v>
      </c>
      <c r="K74" s="243">
        <v>0</v>
      </c>
      <c r="L74" s="249">
        <v>1</v>
      </c>
      <c r="M74" s="243">
        <v>0</v>
      </c>
      <c r="N74" s="243">
        <v>0</v>
      </c>
      <c r="O74" s="242" t="s">
        <v>312</v>
      </c>
      <c r="P74" s="243">
        <v>0</v>
      </c>
      <c r="Q74" s="243">
        <v>0</v>
      </c>
      <c r="R74" s="243">
        <v>0</v>
      </c>
      <c r="S74" s="249">
        <v>1</v>
      </c>
      <c r="T74" s="243">
        <v>0</v>
      </c>
      <c r="U74" s="243">
        <v>0</v>
      </c>
      <c r="V74" s="242" t="s">
        <v>343</v>
      </c>
      <c r="W74" s="243">
        <v>0</v>
      </c>
      <c r="X74" s="243">
        <v>0</v>
      </c>
      <c r="Y74" s="243">
        <v>0</v>
      </c>
      <c r="Z74" s="249">
        <v>1</v>
      </c>
      <c r="AA74" s="243">
        <v>0</v>
      </c>
      <c r="AB74" s="243">
        <v>0</v>
      </c>
      <c r="AC74" s="243">
        <v>0</v>
      </c>
      <c r="AD74" s="243">
        <v>0</v>
      </c>
      <c r="AE74" s="243">
        <v>0</v>
      </c>
      <c r="AF74" s="243">
        <v>0</v>
      </c>
      <c r="AG74" s="249">
        <v>1</v>
      </c>
      <c r="AH74" s="243">
        <v>0</v>
      </c>
      <c r="AI74" s="243">
        <v>0</v>
      </c>
    </row>
    <row r="75" spans="1:35" x14ac:dyDescent="0.25">
      <c r="A75" s="242" t="s">
        <v>343</v>
      </c>
      <c r="B75" s="243">
        <v>0</v>
      </c>
      <c r="C75" s="243">
        <v>0</v>
      </c>
      <c r="D75" s="243">
        <v>0</v>
      </c>
      <c r="E75" s="249">
        <v>1.0001682142726502</v>
      </c>
      <c r="F75" s="243">
        <v>0</v>
      </c>
      <c r="G75" s="243">
        <v>0</v>
      </c>
      <c r="H75" s="242" t="s">
        <v>301</v>
      </c>
      <c r="I75" s="243">
        <v>0</v>
      </c>
      <c r="J75" s="243">
        <v>0</v>
      </c>
      <c r="K75" s="243">
        <v>0</v>
      </c>
      <c r="L75" s="249">
        <v>1</v>
      </c>
      <c r="M75" s="243">
        <v>0</v>
      </c>
      <c r="N75" s="243">
        <v>0</v>
      </c>
      <c r="O75" s="242" t="s">
        <v>241</v>
      </c>
      <c r="P75" s="243">
        <v>0</v>
      </c>
      <c r="Q75" s="243">
        <v>0</v>
      </c>
      <c r="R75" s="243">
        <v>0</v>
      </c>
      <c r="S75" s="249">
        <v>1</v>
      </c>
      <c r="T75" s="243">
        <v>0</v>
      </c>
      <c r="U75" s="243">
        <v>0</v>
      </c>
      <c r="V75" s="242" t="s">
        <v>320</v>
      </c>
      <c r="W75" s="243">
        <v>0</v>
      </c>
      <c r="X75" s="243">
        <v>0</v>
      </c>
      <c r="Y75" s="243">
        <v>0</v>
      </c>
      <c r="Z75" s="249">
        <v>1</v>
      </c>
      <c r="AA75" s="243">
        <v>0</v>
      </c>
      <c r="AB75" s="243">
        <v>0</v>
      </c>
      <c r="AC75" s="243">
        <v>0</v>
      </c>
      <c r="AD75" s="243">
        <v>0</v>
      </c>
      <c r="AE75" s="243">
        <v>0</v>
      </c>
      <c r="AF75" s="243">
        <v>0</v>
      </c>
      <c r="AG75" s="249">
        <v>1</v>
      </c>
      <c r="AH75" s="243">
        <v>0</v>
      </c>
      <c r="AI75" s="243">
        <v>0</v>
      </c>
    </row>
    <row r="76" spans="1:35" x14ac:dyDescent="0.25">
      <c r="A76" s="242" t="s">
        <v>320</v>
      </c>
      <c r="B76" s="243">
        <v>0</v>
      </c>
      <c r="C76" s="243">
        <v>0</v>
      </c>
      <c r="D76" s="243">
        <v>0</v>
      </c>
      <c r="E76" s="249">
        <v>1.0001682142726502</v>
      </c>
      <c r="F76" s="243">
        <v>0</v>
      </c>
      <c r="G76" s="243">
        <v>0</v>
      </c>
      <c r="H76" s="242" t="s">
        <v>453</v>
      </c>
      <c r="I76" s="243">
        <v>0</v>
      </c>
      <c r="J76" s="243">
        <v>0</v>
      </c>
      <c r="K76" s="243">
        <v>0</v>
      </c>
      <c r="L76" s="249">
        <v>1</v>
      </c>
      <c r="M76" s="243">
        <v>0</v>
      </c>
      <c r="N76" s="243">
        <v>0</v>
      </c>
      <c r="O76" s="242" t="s">
        <v>266</v>
      </c>
      <c r="P76" s="243">
        <v>0</v>
      </c>
      <c r="Q76" s="243">
        <v>0</v>
      </c>
      <c r="R76" s="243">
        <v>0</v>
      </c>
      <c r="S76" s="249">
        <v>1</v>
      </c>
      <c r="T76" s="243">
        <v>0</v>
      </c>
      <c r="U76" s="243">
        <v>0</v>
      </c>
      <c r="V76" s="242" t="s">
        <v>344</v>
      </c>
      <c r="W76" s="243">
        <v>0</v>
      </c>
      <c r="X76" s="243">
        <v>0</v>
      </c>
      <c r="Y76" s="243">
        <v>0</v>
      </c>
      <c r="Z76" s="249">
        <v>1</v>
      </c>
      <c r="AA76" s="243">
        <v>0</v>
      </c>
      <c r="AB76" s="243">
        <v>0</v>
      </c>
      <c r="AC76" s="243">
        <v>0</v>
      </c>
      <c r="AD76" s="243">
        <v>0</v>
      </c>
      <c r="AE76" s="243">
        <v>0</v>
      </c>
      <c r="AF76" s="243">
        <v>0</v>
      </c>
      <c r="AG76" s="249">
        <v>1</v>
      </c>
      <c r="AH76" s="243">
        <v>0</v>
      </c>
      <c r="AI76" s="243">
        <v>0</v>
      </c>
    </row>
    <row r="77" spans="1:35" x14ac:dyDescent="0.25">
      <c r="A77" s="242" t="s">
        <v>344</v>
      </c>
      <c r="B77" s="243">
        <v>0</v>
      </c>
      <c r="C77" s="243">
        <v>0</v>
      </c>
      <c r="D77" s="243">
        <v>0</v>
      </c>
      <c r="E77" s="249">
        <v>1.0001682142726502</v>
      </c>
      <c r="F77" s="243">
        <v>0</v>
      </c>
      <c r="G77" s="243">
        <v>0</v>
      </c>
      <c r="H77" s="242" t="s">
        <v>328</v>
      </c>
      <c r="I77" s="243">
        <v>0</v>
      </c>
      <c r="J77" s="243">
        <v>0</v>
      </c>
      <c r="K77" s="243">
        <v>0</v>
      </c>
      <c r="L77" s="249">
        <v>1</v>
      </c>
      <c r="M77" s="243">
        <v>0</v>
      </c>
      <c r="N77" s="243">
        <v>0</v>
      </c>
      <c r="O77" s="242" t="s">
        <v>303</v>
      </c>
      <c r="P77" s="243">
        <v>0</v>
      </c>
      <c r="Q77" s="243">
        <v>0</v>
      </c>
      <c r="R77" s="243">
        <v>0</v>
      </c>
      <c r="S77" s="249">
        <v>1</v>
      </c>
      <c r="T77" s="243">
        <v>0</v>
      </c>
      <c r="U77" s="243">
        <v>0</v>
      </c>
      <c r="V77" s="242" t="s">
        <v>251</v>
      </c>
      <c r="W77" s="243">
        <v>0</v>
      </c>
      <c r="X77" s="243">
        <v>0</v>
      </c>
      <c r="Y77" s="243">
        <v>0</v>
      </c>
      <c r="Z77" s="249">
        <v>1</v>
      </c>
      <c r="AA77" s="243">
        <v>0</v>
      </c>
      <c r="AB77" s="243">
        <v>0</v>
      </c>
      <c r="AC77" s="243">
        <v>0</v>
      </c>
      <c r="AD77" s="243">
        <v>0</v>
      </c>
      <c r="AE77" s="243">
        <v>0</v>
      </c>
      <c r="AF77" s="243">
        <v>0</v>
      </c>
      <c r="AG77" s="249">
        <v>1</v>
      </c>
      <c r="AH77" s="243">
        <v>0</v>
      </c>
      <c r="AI77" s="243">
        <v>0</v>
      </c>
    </row>
    <row r="78" spans="1:35" x14ac:dyDescent="0.25">
      <c r="A78" s="242" t="s">
        <v>251</v>
      </c>
      <c r="B78" s="243">
        <v>0</v>
      </c>
      <c r="C78" s="243">
        <v>0</v>
      </c>
      <c r="D78" s="243">
        <v>0</v>
      </c>
      <c r="E78" s="249">
        <v>1.0001682142726502</v>
      </c>
      <c r="F78" s="243">
        <v>0</v>
      </c>
      <c r="G78" s="243">
        <v>0</v>
      </c>
      <c r="H78" s="242" t="s">
        <v>343</v>
      </c>
      <c r="I78" s="243">
        <v>0</v>
      </c>
      <c r="J78" s="243">
        <v>0</v>
      </c>
      <c r="K78" s="243">
        <v>0</v>
      </c>
      <c r="L78" s="249">
        <v>1</v>
      </c>
      <c r="M78" s="243">
        <v>0</v>
      </c>
      <c r="N78" s="243">
        <v>0</v>
      </c>
      <c r="O78" s="242" t="s">
        <v>301</v>
      </c>
      <c r="P78" s="243">
        <v>0</v>
      </c>
      <c r="Q78" s="243">
        <v>0</v>
      </c>
      <c r="R78" s="243">
        <v>0</v>
      </c>
      <c r="S78" s="249">
        <v>1</v>
      </c>
      <c r="T78" s="243">
        <v>0</v>
      </c>
      <c r="U78" s="243">
        <v>0</v>
      </c>
      <c r="V78" s="242" t="s">
        <v>334</v>
      </c>
      <c r="W78" s="243">
        <v>0</v>
      </c>
      <c r="X78" s="243">
        <v>0</v>
      </c>
      <c r="Y78" s="243">
        <v>0</v>
      </c>
      <c r="Z78" s="249">
        <v>1</v>
      </c>
      <c r="AA78" s="243">
        <v>0</v>
      </c>
      <c r="AB78" s="243">
        <v>0</v>
      </c>
      <c r="AC78" s="243">
        <v>0</v>
      </c>
      <c r="AD78" s="243">
        <v>0</v>
      </c>
      <c r="AE78" s="243">
        <v>0</v>
      </c>
      <c r="AF78" s="243">
        <v>0</v>
      </c>
      <c r="AG78" s="249">
        <v>1</v>
      </c>
      <c r="AH78" s="243">
        <v>0</v>
      </c>
      <c r="AI78" s="243">
        <v>0</v>
      </c>
    </row>
    <row r="79" spans="1:35" x14ac:dyDescent="0.25">
      <c r="A79" s="242" t="s">
        <v>334</v>
      </c>
      <c r="B79" s="243">
        <v>0</v>
      </c>
      <c r="C79" s="243">
        <v>0</v>
      </c>
      <c r="D79" s="243">
        <v>0</v>
      </c>
      <c r="E79" s="249">
        <v>1.0001682142726502</v>
      </c>
      <c r="F79" s="243">
        <v>0</v>
      </c>
      <c r="G79" s="243">
        <v>0</v>
      </c>
      <c r="H79" s="242" t="s">
        <v>320</v>
      </c>
      <c r="I79" s="243">
        <v>0</v>
      </c>
      <c r="J79" s="243">
        <v>0</v>
      </c>
      <c r="K79" s="243">
        <v>0</v>
      </c>
      <c r="L79" s="249">
        <v>1</v>
      </c>
      <c r="M79" s="243">
        <v>0</v>
      </c>
      <c r="N79" s="243">
        <v>0</v>
      </c>
      <c r="O79" s="242" t="s">
        <v>453</v>
      </c>
      <c r="P79" s="243">
        <v>0</v>
      </c>
      <c r="Q79" s="243">
        <v>0</v>
      </c>
      <c r="R79" s="243">
        <v>0</v>
      </c>
      <c r="S79" s="249">
        <v>1</v>
      </c>
      <c r="T79" s="243">
        <v>0</v>
      </c>
      <c r="U79" s="243">
        <v>0</v>
      </c>
      <c r="V79" s="242" t="s">
        <v>305</v>
      </c>
      <c r="W79" s="243">
        <v>0</v>
      </c>
      <c r="X79" s="243">
        <v>0</v>
      </c>
      <c r="Y79" s="243">
        <v>0</v>
      </c>
      <c r="Z79" s="249">
        <v>1</v>
      </c>
      <c r="AA79" s="243">
        <v>0</v>
      </c>
      <c r="AB79" s="243">
        <v>0</v>
      </c>
      <c r="AC79" s="243">
        <v>0</v>
      </c>
      <c r="AD79" s="243">
        <v>0</v>
      </c>
      <c r="AE79" s="243">
        <v>0</v>
      </c>
      <c r="AF79" s="243">
        <v>0</v>
      </c>
      <c r="AG79" s="249">
        <v>1</v>
      </c>
      <c r="AH79" s="243">
        <v>0</v>
      </c>
      <c r="AI79" s="243">
        <v>0</v>
      </c>
    </row>
    <row r="80" spans="1:35" x14ac:dyDescent="0.25">
      <c r="A80" s="242" t="s">
        <v>305</v>
      </c>
      <c r="B80" s="243">
        <v>0</v>
      </c>
      <c r="C80" s="243">
        <v>0</v>
      </c>
      <c r="D80" s="243">
        <v>0</v>
      </c>
      <c r="E80" s="249">
        <v>1.0001682142726502</v>
      </c>
      <c r="F80" s="243">
        <v>0</v>
      </c>
      <c r="G80" s="243">
        <v>0</v>
      </c>
      <c r="H80" s="242" t="s">
        <v>344</v>
      </c>
      <c r="I80" s="243">
        <v>0</v>
      </c>
      <c r="J80" s="243">
        <v>0</v>
      </c>
      <c r="K80" s="243">
        <v>0</v>
      </c>
      <c r="L80" s="249">
        <v>1</v>
      </c>
      <c r="M80" s="243">
        <v>0</v>
      </c>
      <c r="N80" s="243">
        <v>0</v>
      </c>
      <c r="O80" s="242" t="s">
        <v>328</v>
      </c>
      <c r="P80" s="243">
        <v>0</v>
      </c>
      <c r="Q80" s="243">
        <v>0</v>
      </c>
      <c r="R80" s="243">
        <v>0</v>
      </c>
      <c r="S80" s="249">
        <v>1</v>
      </c>
      <c r="T80" s="243">
        <v>0</v>
      </c>
      <c r="U80" s="243">
        <v>0</v>
      </c>
      <c r="V80" s="242" t="s">
        <v>253</v>
      </c>
      <c r="W80" s="243">
        <v>0</v>
      </c>
      <c r="X80" s="243">
        <v>0</v>
      </c>
      <c r="Y80" s="243">
        <v>0</v>
      </c>
      <c r="Z80" s="249">
        <v>1</v>
      </c>
      <c r="AA80" s="243">
        <v>0</v>
      </c>
      <c r="AB80" s="243">
        <v>0</v>
      </c>
      <c r="AC80" s="243">
        <v>0</v>
      </c>
      <c r="AD80" s="243">
        <v>0</v>
      </c>
      <c r="AE80" s="243">
        <v>0</v>
      </c>
      <c r="AF80" s="243">
        <v>0</v>
      </c>
      <c r="AG80" s="249">
        <v>1</v>
      </c>
      <c r="AH80" s="243">
        <v>0</v>
      </c>
      <c r="AI80" s="243">
        <v>0</v>
      </c>
    </row>
    <row r="81" spans="1:35" x14ac:dyDescent="0.25">
      <c r="A81" s="242" t="s">
        <v>253</v>
      </c>
      <c r="B81" s="243">
        <v>0</v>
      </c>
      <c r="C81" s="243">
        <v>0</v>
      </c>
      <c r="D81" s="243">
        <v>0</v>
      </c>
      <c r="E81" s="249">
        <v>1.0001682142726502</v>
      </c>
      <c r="F81" s="243">
        <v>0</v>
      </c>
      <c r="G81" s="243">
        <v>0</v>
      </c>
      <c r="H81" s="242" t="s">
        <v>334</v>
      </c>
      <c r="I81" s="243">
        <v>0</v>
      </c>
      <c r="J81" s="243">
        <v>0</v>
      </c>
      <c r="K81" s="243">
        <v>0</v>
      </c>
      <c r="L81" s="249">
        <v>1</v>
      </c>
      <c r="M81" s="243">
        <v>0</v>
      </c>
      <c r="N81" s="243">
        <v>0</v>
      </c>
      <c r="O81" s="242" t="s">
        <v>343</v>
      </c>
      <c r="P81" s="243">
        <v>0</v>
      </c>
      <c r="Q81" s="243">
        <v>0</v>
      </c>
      <c r="R81" s="243">
        <v>0</v>
      </c>
      <c r="S81" s="249">
        <v>1</v>
      </c>
      <c r="T81" s="243">
        <v>0</v>
      </c>
      <c r="U81" s="243">
        <v>0</v>
      </c>
      <c r="V81" s="242" t="s">
        <v>290</v>
      </c>
      <c r="W81" s="243">
        <v>0</v>
      </c>
      <c r="X81" s="243">
        <v>0</v>
      </c>
      <c r="Y81" s="243">
        <v>0</v>
      </c>
      <c r="Z81" s="249">
        <v>1</v>
      </c>
      <c r="AA81" s="243">
        <v>0</v>
      </c>
      <c r="AB81" s="243">
        <v>0</v>
      </c>
      <c r="AC81" s="242" t="s">
        <v>232</v>
      </c>
      <c r="AD81" s="243">
        <v>0</v>
      </c>
      <c r="AE81" s="243">
        <v>0</v>
      </c>
      <c r="AF81" s="243">
        <v>0</v>
      </c>
      <c r="AG81" s="249">
        <v>1</v>
      </c>
      <c r="AH81" s="243">
        <v>0</v>
      </c>
      <c r="AI81" s="243">
        <v>0</v>
      </c>
    </row>
    <row r="82" spans="1:35" x14ac:dyDescent="0.25">
      <c r="A82" s="242" t="s">
        <v>290</v>
      </c>
      <c r="B82" s="243">
        <v>0</v>
      </c>
      <c r="C82" s="243">
        <v>0</v>
      </c>
      <c r="D82" s="243">
        <v>0</v>
      </c>
      <c r="E82" s="249">
        <v>1.0001682142726502</v>
      </c>
      <c r="F82" s="243">
        <v>0</v>
      </c>
      <c r="G82" s="243">
        <v>0</v>
      </c>
      <c r="H82" s="242" t="s">
        <v>305</v>
      </c>
      <c r="I82" s="243">
        <v>0</v>
      </c>
      <c r="J82" s="243">
        <v>0</v>
      </c>
      <c r="K82" s="243">
        <v>0</v>
      </c>
      <c r="L82" s="249">
        <v>1</v>
      </c>
      <c r="M82" s="243">
        <v>0</v>
      </c>
      <c r="N82" s="243">
        <v>0</v>
      </c>
      <c r="O82" s="242" t="s">
        <v>320</v>
      </c>
      <c r="P82" s="243">
        <v>0</v>
      </c>
      <c r="Q82" s="243">
        <v>0</v>
      </c>
      <c r="R82" s="243">
        <v>0</v>
      </c>
      <c r="S82" s="249">
        <v>1</v>
      </c>
      <c r="T82" s="243">
        <v>0</v>
      </c>
      <c r="U82" s="243">
        <v>0</v>
      </c>
      <c r="V82" s="242" t="s">
        <v>262</v>
      </c>
      <c r="W82" s="243">
        <v>0</v>
      </c>
      <c r="X82" s="243">
        <v>0</v>
      </c>
      <c r="Y82" s="243">
        <v>0</v>
      </c>
      <c r="Z82" s="249">
        <v>1</v>
      </c>
      <c r="AA82" s="243">
        <v>0</v>
      </c>
      <c r="AB82" s="243">
        <v>0</v>
      </c>
      <c r="AC82" s="242" t="s">
        <v>455</v>
      </c>
      <c r="AD82" s="243">
        <v>0</v>
      </c>
      <c r="AE82" s="243">
        <v>0</v>
      </c>
      <c r="AF82" s="243">
        <v>0</v>
      </c>
      <c r="AG82" s="249">
        <v>1</v>
      </c>
      <c r="AH82" s="243">
        <v>0</v>
      </c>
      <c r="AI82" s="243">
        <v>0</v>
      </c>
    </row>
    <row r="83" spans="1:35" x14ac:dyDescent="0.25">
      <c r="A83" s="242" t="s">
        <v>262</v>
      </c>
      <c r="B83" s="243">
        <v>0</v>
      </c>
      <c r="C83" s="243">
        <v>0</v>
      </c>
      <c r="D83" s="243">
        <v>0</v>
      </c>
      <c r="E83" s="249">
        <v>1.0001682142726502</v>
      </c>
      <c r="F83" s="243">
        <v>0</v>
      </c>
      <c r="G83" s="243">
        <v>0</v>
      </c>
      <c r="H83" s="242" t="s">
        <v>253</v>
      </c>
      <c r="I83" s="243">
        <v>0</v>
      </c>
      <c r="J83" s="243">
        <v>0</v>
      </c>
      <c r="K83" s="243">
        <v>0</v>
      </c>
      <c r="L83" s="249">
        <v>1</v>
      </c>
      <c r="M83" s="243">
        <v>0</v>
      </c>
      <c r="N83" s="243">
        <v>0</v>
      </c>
      <c r="O83" s="242" t="s">
        <v>344</v>
      </c>
      <c r="P83" s="243">
        <v>0</v>
      </c>
      <c r="Q83" s="243">
        <v>0</v>
      </c>
      <c r="R83" s="243">
        <v>0</v>
      </c>
      <c r="S83" s="249">
        <v>1</v>
      </c>
      <c r="T83" s="243">
        <v>0</v>
      </c>
      <c r="U83" s="243">
        <v>0</v>
      </c>
      <c r="V83" s="242" t="s">
        <v>347</v>
      </c>
      <c r="W83" s="243">
        <v>0</v>
      </c>
      <c r="X83" s="243">
        <v>0</v>
      </c>
      <c r="Y83" s="243">
        <v>0</v>
      </c>
      <c r="Z83" s="249">
        <v>1</v>
      </c>
      <c r="AA83" s="243">
        <v>0</v>
      </c>
      <c r="AB83" s="243">
        <v>0</v>
      </c>
      <c r="AC83" s="242" t="s">
        <v>335</v>
      </c>
      <c r="AD83" s="243">
        <v>0</v>
      </c>
      <c r="AE83" s="243">
        <v>0</v>
      </c>
      <c r="AF83" s="243">
        <v>0</v>
      </c>
      <c r="AG83" s="249">
        <v>1</v>
      </c>
      <c r="AH83" s="243">
        <v>0</v>
      </c>
      <c r="AI83" s="243">
        <v>0</v>
      </c>
    </row>
    <row r="84" spans="1:35" x14ac:dyDescent="0.25">
      <c r="A84" s="242" t="s">
        <v>347</v>
      </c>
      <c r="B84" s="243">
        <v>0</v>
      </c>
      <c r="C84" s="243">
        <v>0</v>
      </c>
      <c r="D84" s="243">
        <v>0</v>
      </c>
      <c r="E84" s="249">
        <v>1.0001682142726502</v>
      </c>
      <c r="F84" s="243">
        <v>0</v>
      </c>
      <c r="G84" s="243">
        <v>0</v>
      </c>
      <c r="H84" s="242" t="s">
        <v>290</v>
      </c>
      <c r="I84" s="243">
        <v>0</v>
      </c>
      <c r="J84" s="243">
        <v>0</v>
      </c>
      <c r="K84" s="243">
        <v>0</v>
      </c>
      <c r="L84" s="249">
        <v>1</v>
      </c>
      <c r="M84" s="243">
        <v>0</v>
      </c>
      <c r="N84" s="243">
        <v>0</v>
      </c>
      <c r="O84" s="242" t="s">
        <v>251</v>
      </c>
      <c r="P84" s="243">
        <v>0</v>
      </c>
      <c r="Q84" s="243">
        <v>0</v>
      </c>
      <c r="R84" s="243">
        <v>0</v>
      </c>
      <c r="S84" s="249">
        <v>1</v>
      </c>
      <c r="T84" s="243">
        <v>0</v>
      </c>
      <c r="U84" s="243">
        <v>0</v>
      </c>
      <c r="V84" s="242" t="s">
        <v>223</v>
      </c>
      <c r="W84" s="243">
        <v>0</v>
      </c>
      <c r="X84" s="243">
        <v>0</v>
      </c>
      <c r="Y84" s="243">
        <v>0</v>
      </c>
      <c r="Z84" s="249">
        <v>1</v>
      </c>
      <c r="AA84" s="243">
        <v>0</v>
      </c>
      <c r="AB84" s="243">
        <v>0</v>
      </c>
      <c r="AC84" s="242" t="s">
        <v>287</v>
      </c>
      <c r="AD84" s="243">
        <v>0</v>
      </c>
      <c r="AE84" s="243">
        <v>0</v>
      </c>
      <c r="AF84" s="243">
        <v>0</v>
      </c>
      <c r="AG84" s="249">
        <v>1</v>
      </c>
      <c r="AH84" s="243">
        <v>0</v>
      </c>
      <c r="AI84" s="243">
        <v>0</v>
      </c>
    </row>
    <row r="85" spans="1:35" x14ac:dyDescent="0.25">
      <c r="A85" s="242" t="s">
        <v>295</v>
      </c>
      <c r="B85" s="243">
        <v>0</v>
      </c>
      <c r="C85" s="243">
        <v>0</v>
      </c>
      <c r="D85" s="243">
        <v>0</v>
      </c>
      <c r="E85" s="249">
        <v>1.0001682142726502</v>
      </c>
      <c r="F85" s="243">
        <v>0</v>
      </c>
      <c r="G85" s="243">
        <v>0</v>
      </c>
      <c r="H85" s="242" t="s">
        <v>262</v>
      </c>
      <c r="I85" s="243">
        <v>0</v>
      </c>
      <c r="J85" s="243">
        <v>0</v>
      </c>
      <c r="K85" s="243">
        <v>0</v>
      </c>
      <c r="L85" s="249">
        <v>1</v>
      </c>
      <c r="M85" s="243">
        <v>0</v>
      </c>
      <c r="N85" s="243">
        <v>0</v>
      </c>
      <c r="O85" s="242" t="s">
        <v>334</v>
      </c>
      <c r="P85" s="243">
        <v>0</v>
      </c>
      <c r="Q85" s="243">
        <v>0</v>
      </c>
      <c r="R85" s="243">
        <v>0</v>
      </c>
      <c r="S85" s="249">
        <v>1</v>
      </c>
      <c r="T85" s="243">
        <v>0</v>
      </c>
      <c r="U85" s="243">
        <v>0</v>
      </c>
      <c r="V85" s="242" t="s">
        <v>295</v>
      </c>
      <c r="W85" s="243">
        <v>0</v>
      </c>
      <c r="X85" s="243">
        <v>0</v>
      </c>
      <c r="Y85" s="243">
        <v>0</v>
      </c>
      <c r="Z85" s="249">
        <v>1</v>
      </c>
      <c r="AA85" s="243">
        <v>0</v>
      </c>
      <c r="AB85" s="243">
        <v>0</v>
      </c>
      <c r="AC85" s="242" t="s">
        <v>302</v>
      </c>
      <c r="AD85" s="243">
        <v>0</v>
      </c>
      <c r="AE85" s="243">
        <v>0</v>
      </c>
      <c r="AF85" s="243">
        <v>0</v>
      </c>
      <c r="AG85" s="249">
        <v>1</v>
      </c>
      <c r="AH85" s="243">
        <v>0</v>
      </c>
      <c r="AI85" s="243">
        <v>0</v>
      </c>
    </row>
    <row r="86" spans="1:35" x14ac:dyDescent="0.25">
      <c r="A86" s="242" t="s">
        <v>310</v>
      </c>
      <c r="B86" s="243">
        <v>0</v>
      </c>
      <c r="C86" s="243">
        <v>0</v>
      </c>
      <c r="D86" s="243">
        <v>0</v>
      </c>
      <c r="E86" s="249">
        <v>1.0001682142726502</v>
      </c>
      <c r="F86" s="243">
        <v>0</v>
      </c>
      <c r="G86" s="243">
        <v>0</v>
      </c>
      <c r="H86" s="242" t="s">
        <v>347</v>
      </c>
      <c r="I86" s="243">
        <v>0</v>
      </c>
      <c r="J86" s="243">
        <v>0</v>
      </c>
      <c r="K86" s="243">
        <v>0</v>
      </c>
      <c r="L86" s="249">
        <v>1</v>
      </c>
      <c r="M86" s="243">
        <v>0</v>
      </c>
      <c r="N86" s="243">
        <v>0</v>
      </c>
      <c r="O86" s="242" t="s">
        <v>305</v>
      </c>
      <c r="P86" s="243">
        <v>0</v>
      </c>
      <c r="Q86" s="243">
        <v>0</v>
      </c>
      <c r="R86" s="243">
        <v>0</v>
      </c>
      <c r="S86" s="249">
        <v>1</v>
      </c>
      <c r="T86" s="243">
        <v>0</v>
      </c>
      <c r="U86" s="243">
        <v>0</v>
      </c>
      <c r="V86" s="242" t="s">
        <v>310</v>
      </c>
      <c r="W86" s="243">
        <v>0</v>
      </c>
      <c r="X86" s="243">
        <v>0</v>
      </c>
      <c r="Y86" s="243">
        <v>0</v>
      </c>
      <c r="Z86" s="249">
        <v>1</v>
      </c>
      <c r="AA86" s="243">
        <v>0</v>
      </c>
      <c r="AB86" s="243">
        <v>0</v>
      </c>
      <c r="AC86" s="242" t="s">
        <v>282</v>
      </c>
      <c r="AD86" s="243">
        <v>0</v>
      </c>
      <c r="AE86" s="243">
        <v>0</v>
      </c>
      <c r="AF86" s="243">
        <v>0</v>
      </c>
      <c r="AG86" s="249">
        <v>1</v>
      </c>
      <c r="AH86" s="243">
        <v>0</v>
      </c>
      <c r="AI86" s="243">
        <v>0</v>
      </c>
    </row>
    <row r="87" spans="1:35" x14ac:dyDescent="0.25">
      <c r="A87" s="242" t="s">
        <v>284</v>
      </c>
      <c r="B87" s="243">
        <v>0</v>
      </c>
      <c r="C87" s="243">
        <v>0</v>
      </c>
      <c r="D87" s="243">
        <v>0</v>
      </c>
      <c r="E87" s="249">
        <v>1.0001682142726502</v>
      </c>
      <c r="F87" s="243">
        <v>0</v>
      </c>
      <c r="G87" s="243">
        <v>0</v>
      </c>
      <c r="H87" s="242" t="s">
        <v>223</v>
      </c>
      <c r="I87" s="243">
        <v>0</v>
      </c>
      <c r="J87" s="243">
        <v>0</v>
      </c>
      <c r="K87" s="243">
        <v>0</v>
      </c>
      <c r="L87" s="249">
        <v>1</v>
      </c>
      <c r="M87" s="243">
        <v>0</v>
      </c>
      <c r="N87" s="243">
        <v>0</v>
      </c>
      <c r="O87" s="242" t="s">
        <v>253</v>
      </c>
      <c r="P87" s="243">
        <v>0</v>
      </c>
      <c r="Q87" s="243">
        <v>0</v>
      </c>
      <c r="R87" s="243">
        <v>0</v>
      </c>
      <c r="S87" s="249">
        <v>1</v>
      </c>
      <c r="T87" s="243">
        <v>0</v>
      </c>
      <c r="U87" s="243">
        <v>0</v>
      </c>
      <c r="V87" s="242" t="s">
        <v>284</v>
      </c>
      <c r="W87" s="243">
        <v>0</v>
      </c>
      <c r="X87" s="243">
        <v>0</v>
      </c>
      <c r="Y87" s="243">
        <v>0</v>
      </c>
      <c r="Z87" s="249">
        <v>1</v>
      </c>
      <c r="AA87" s="243">
        <v>0</v>
      </c>
      <c r="AB87" s="243">
        <v>0</v>
      </c>
      <c r="AC87" s="242" t="s">
        <v>215</v>
      </c>
      <c r="AD87" s="243">
        <v>0</v>
      </c>
      <c r="AE87" s="243">
        <v>0</v>
      </c>
      <c r="AF87" s="243">
        <v>0</v>
      </c>
      <c r="AG87" s="249">
        <v>1</v>
      </c>
      <c r="AH87" s="243">
        <v>0</v>
      </c>
      <c r="AI87" s="243">
        <v>0</v>
      </c>
    </row>
    <row r="88" spans="1:35" x14ac:dyDescent="0.25">
      <c r="A88" s="242" t="s">
        <v>449</v>
      </c>
      <c r="B88" s="243">
        <v>0</v>
      </c>
      <c r="C88" s="243">
        <v>0</v>
      </c>
      <c r="D88" s="243">
        <v>0</v>
      </c>
      <c r="E88" s="249">
        <v>1.0001682142726502</v>
      </c>
      <c r="F88" s="243">
        <v>0</v>
      </c>
      <c r="G88" s="243">
        <v>0</v>
      </c>
      <c r="H88" s="242" t="s">
        <v>295</v>
      </c>
      <c r="I88" s="243">
        <v>0</v>
      </c>
      <c r="J88" s="243">
        <v>0</v>
      </c>
      <c r="K88" s="243">
        <v>0</v>
      </c>
      <c r="L88" s="249">
        <v>1</v>
      </c>
      <c r="M88" s="243">
        <v>0</v>
      </c>
      <c r="N88" s="243">
        <v>0</v>
      </c>
      <c r="O88" s="242" t="s">
        <v>290</v>
      </c>
      <c r="P88" s="243">
        <v>0</v>
      </c>
      <c r="Q88" s="243">
        <v>0</v>
      </c>
      <c r="R88" s="243">
        <v>0</v>
      </c>
      <c r="S88" s="249">
        <v>1</v>
      </c>
      <c r="T88" s="243">
        <v>0</v>
      </c>
      <c r="U88" s="243">
        <v>0</v>
      </c>
      <c r="V88" s="242" t="s">
        <v>449</v>
      </c>
      <c r="W88" s="243">
        <v>0</v>
      </c>
      <c r="X88" s="243">
        <v>0</v>
      </c>
      <c r="Y88" s="243">
        <v>0</v>
      </c>
      <c r="Z88" s="249">
        <v>1</v>
      </c>
      <c r="AA88" s="243">
        <v>0</v>
      </c>
      <c r="AB88" s="243">
        <v>0</v>
      </c>
      <c r="AC88" s="242" t="s">
        <v>247</v>
      </c>
      <c r="AD88" s="243">
        <v>0</v>
      </c>
      <c r="AE88" s="243">
        <v>0</v>
      </c>
      <c r="AF88" s="243">
        <v>0</v>
      </c>
      <c r="AG88" s="249">
        <v>1</v>
      </c>
      <c r="AH88" s="243">
        <v>0</v>
      </c>
      <c r="AI88" s="243">
        <v>0</v>
      </c>
    </row>
    <row r="89" spans="1:35" x14ac:dyDescent="0.25">
      <c r="A89" s="242" t="s">
        <v>316</v>
      </c>
      <c r="B89" s="243">
        <v>0</v>
      </c>
      <c r="C89" s="243">
        <v>0</v>
      </c>
      <c r="D89" s="243">
        <v>0</v>
      </c>
      <c r="E89" s="249">
        <v>1.0001682142726502</v>
      </c>
      <c r="F89" s="243">
        <v>0</v>
      </c>
      <c r="G89" s="243">
        <v>0</v>
      </c>
      <c r="H89" s="242" t="s">
        <v>310</v>
      </c>
      <c r="I89" s="243">
        <v>0</v>
      </c>
      <c r="J89" s="243">
        <v>0</v>
      </c>
      <c r="K89" s="243">
        <v>0</v>
      </c>
      <c r="L89" s="249">
        <v>1</v>
      </c>
      <c r="M89" s="243">
        <v>0</v>
      </c>
      <c r="N89" s="243">
        <v>0</v>
      </c>
      <c r="O89" s="242" t="s">
        <v>262</v>
      </c>
      <c r="P89" s="243">
        <v>0</v>
      </c>
      <c r="Q89" s="243">
        <v>0</v>
      </c>
      <c r="R89" s="243">
        <v>0</v>
      </c>
      <c r="S89" s="249">
        <v>1</v>
      </c>
      <c r="T89" s="243">
        <v>0</v>
      </c>
      <c r="U89" s="243">
        <v>0</v>
      </c>
      <c r="V89" s="242" t="s">
        <v>316</v>
      </c>
      <c r="W89" s="243">
        <v>0</v>
      </c>
      <c r="X89" s="243">
        <v>0</v>
      </c>
      <c r="Y89" s="243">
        <v>0</v>
      </c>
      <c r="Z89" s="249">
        <v>1</v>
      </c>
      <c r="AA89" s="243">
        <v>0</v>
      </c>
      <c r="AB89" s="243">
        <v>0</v>
      </c>
      <c r="AC89" s="242" t="s">
        <v>340</v>
      </c>
      <c r="AD89" s="243">
        <v>0</v>
      </c>
      <c r="AE89" s="243">
        <v>0</v>
      </c>
      <c r="AF89" s="243">
        <v>0</v>
      </c>
      <c r="AG89" s="249">
        <v>1</v>
      </c>
      <c r="AH89" s="243">
        <v>0</v>
      </c>
      <c r="AI89" s="243">
        <v>0</v>
      </c>
    </row>
    <row r="90" spans="1:35" x14ac:dyDescent="0.25">
      <c r="A90" s="242" t="s">
        <v>270</v>
      </c>
      <c r="B90" s="243">
        <v>0</v>
      </c>
      <c r="C90" s="243">
        <v>0</v>
      </c>
      <c r="D90" s="243">
        <v>0</v>
      </c>
      <c r="E90" s="249">
        <v>1.0001682142726502</v>
      </c>
      <c r="F90" s="243">
        <v>0</v>
      </c>
      <c r="G90" s="243">
        <v>0</v>
      </c>
      <c r="H90" s="242" t="s">
        <v>218</v>
      </c>
      <c r="I90" s="243">
        <v>0</v>
      </c>
      <c r="J90" s="243">
        <v>0</v>
      </c>
      <c r="K90" s="243">
        <v>0</v>
      </c>
      <c r="L90" s="249">
        <v>1</v>
      </c>
      <c r="M90" s="243">
        <v>0</v>
      </c>
      <c r="N90" s="243">
        <v>0</v>
      </c>
      <c r="O90" s="242" t="s">
        <v>347</v>
      </c>
      <c r="P90" s="243">
        <v>0</v>
      </c>
      <c r="Q90" s="243">
        <v>0</v>
      </c>
      <c r="R90" s="243">
        <v>0</v>
      </c>
      <c r="S90" s="249">
        <v>1</v>
      </c>
      <c r="T90" s="243">
        <v>0</v>
      </c>
      <c r="U90" s="243">
        <v>0</v>
      </c>
      <c r="V90" s="242" t="s">
        <v>270</v>
      </c>
      <c r="W90" s="243">
        <v>0</v>
      </c>
      <c r="X90" s="243">
        <v>0</v>
      </c>
      <c r="Y90" s="243">
        <v>0</v>
      </c>
      <c r="Z90" s="249">
        <v>1</v>
      </c>
      <c r="AA90" s="243">
        <v>0</v>
      </c>
      <c r="AB90" s="243">
        <v>0</v>
      </c>
      <c r="AC90" s="242" t="s">
        <v>265</v>
      </c>
      <c r="AD90" s="243">
        <v>0</v>
      </c>
      <c r="AE90" s="243">
        <v>0</v>
      </c>
      <c r="AF90" s="243">
        <v>0</v>
      </c>
      <c r="AG90" s="249">
        <v>1</v>
      </c>
      <c r="AH90" s="243">
        <v>0</v>
      </c>
      <c r="AI90" s="243">
        <v>0</v>
      </c>
    </row>
    <row r="91" spans="1:35" x14ac:dyDescent="0.25">
      <c r="A91" s="242" t="s">
        <v>246</v>
      </c>
      <c r="B91" s="243">
        <v>0</v>
      </c>
      <c r="C91" s="243">
        <v>0</v>
      </c>
      <c r="D91" s="243">
        <v>0</v>
      </c>
      <c r="E91" s="249">
        <v>1.0001682142726502</v>
      </c>
      <c r="F91" s="243">
        <v>0</v>
      </c>
      <c r="G91" s="243">
        <v>0</v>
      </c>
      <c r="H91" s="242" t="s">
        <v>224</v>
      </c>
      <c r="I91" s="243">
        <v>0</v>
      </c>
      <c r="J91" s="243">
        <v>0</v>
      </c>
      <c r="K91" s="243">
        <v>0</v>
      </c>
      <c r="L91" s="249">
        <v>1</v>
      </c>
      <c r="M91" s="243">
        <v>0</v>
      </c>
      <c r="N91" s="243">
        <v>0</v>
      </c>
      <c r="O91" s="242" t="s">
        <v>223</v>
      </c>
      <c r="P91" s="243">
        <v>0</v>
      </c>
      <c r="Q91" s="243">
        <v>0</v>
      </c>
      <c r="R91" s="243">
        <v>0</v>
      </c>
      <c r="S91" s="249">
        <v>1</v>
      </c>
      <c r="T91" s="243">
        <v>0</v>
      </c>
      <c r="U91" s="243">
        <v>0</v>
      </c>
      <c r="V91" s="242" t="s">
        <v>246</v>
      </c>
      <c r="W91" s="243">
        <v>0</v>
      </c>
      <c r="X91" s="243">
        <v>0</v>
      </c>
      <c r="Y91" s="243">
        <v>0</v>
      </c>
      <c r="Z91" s="249">
        <v>1</v>
      </c>
      <c r="AA91" s="243">
        <v>0</v>
      </c>
      <c r="AB91" s="243">
        <v>0</v>
      </c>
      <c r="AC91" s="242" t="s">
        <v>245</v>
      </c>
      <c r="AD91" s="243">
        <v>0</v>
      </c>
      <c r="AE91" s="243">
        <v>0</v>
      </c>
      <c r="AF91" s="243">
        <v>0</v>
      </c>
      <c r="AG91" s="249">
        <v>1</v>
      </c>
      <c r="AH91" s="243">
        <v>0</v>
      </c>
      <c r="AI91" s="243">
        <v>0</v>
      </c>
    </row>
    <row r="92" spans="1:35" x14ac:dyDescent="0.25">
      <c r="A92" s="242" t="s">
        <v>252</v>
      </c>
      <c r="B92" s="243">
        <v>0</v>
      </c>
      <c r="C92" s="243">
        <v>0</v>
      </c>
      <c r="D92" s="243">
        <v>0</v>
      </c>
      <c r="E92" s="249">
        <v>1.0001682142726502</v>
      </c>
      <c r="F92" s="243">
        <v>0</v>
      </c>
      <c r="G92" s="243">
        <v>0</v>
      </c>
      <c r="H92" s="242" t="s">
        <v>234</v>
      </c>
      <c r="I92" s="243">
        <v>0</v>
      </c>
      <c r="J92" s="243">
        <v>0</v>
      </c>
      <c r="K92" s="243">
        <v>0</v>
      </c>
      <c r="L92" s="249">
        <v>1</v>
      </c>
      <c r="M92" s="243">
        <v>0</v>
      </c>
      <c r="N92" s="243">
        <v>0</v>
      </c>
      <c r="O92" s="242" t="s">
        <v>295</v>
      </c>
      <c r="P92" s="243">
        <v>0</v>
      </c>
      <c r="Q92" s="243">
        <v>0</v>
      </c>
      <c r="R92" s="243">
        <v>0</v>
      </c>
      <c r="S92" s="249">
        <v>1</v>
      </c>
      <c r="T92" s="243">
        <v>0</v>
      </c>
      <c r="U92" s="243">
        <v>0</v>
      </c>
      <c r="V92" s="242" t="s">
        <v>252</v>
      </c>
      <c r="W92" s="243">
        <v>0</v>
      </c>
      <c r="X92" s="243">
        <v>0</v>
      </c>
      <c r="Y92" s="243">
        <v>0</v>
      </c>
      <c r="Z92" s="249">
        <v>1</v>
      </c>
      <c r="AA92" s="243">
        <v>0</v>
      </c>
      <c r="AB92" s="243">
        <v>0</v>
      </c>
      <c r="AC92" s="242" t="s">
        <v>259</v>
      </c>
      <c r="AD92" s="243">
        <v>0</v>
      </c>
      <c r="AE92" s="243">
        <v>0</v>
      </c>
      <c r="AF92" s="243">
        <v>0</v>
      </c>
      <c r="AG92" s="249">
        <v>1</v>
      </c>
      <c r="AH92" s="243">
        <v>0</v>
      </c>
      <c r="AI92" s="243">
        <v>0</v>
      </c>
    </row>
    <row r="93" spans="1:35" x14ac:dyDescent="0.25">
      <c r="A93" s="242" t="s">
        <v>283</v>
      </c>
      <c r="B93" s="243">
        <v>0</v>
      </c>
      <c r="C93" s="243">
        <v>0</v>
      </c>
      <c r="D93" s="243">
        <v>0</v>
      </c>
      <c r="E93" s="249">
        <v>1.0001682142726502</v>
      </c>
      <c r="F93" s="243">
        <v>0</v>
      </c>
      <c r="G93" s="243">
        <v>0</v>
      </c>
      <c r="H93" s="242" t="s">
        <v>284</v>
      </c>
      <c r="I93" s="243">
        <v>0</v>
      </c>
      <c r="J93" s="243">
        <v>0</v>
      </c>
      <c r="K93" s="243">
        <v>0</v>
      </c>
      <c r="L93" s="249">
        <v>1</v>
      </c>
      <c r="M93" s="243">
        <v>0</v>
      </c>
      <c r="N93" s="243">
        <v>0</v>
      </c>
      <c r="O93" s="242" t="s">
        <v>310</v>
      </c>
      <c r="P93" s="243">
        <v>0</v>
      </c>
      <c r="Q93" s="243">
        <v>0</v>
      </c>
      <c r="R93" s="243">
        <v>0</v>
      </c>
      <c r="S93" s="249">
        <v>1</v>
      </c>
      <c r="T93" s="243">
        <v>0</v>
      </c>
      <c r="U93" s="243">
        <v>0</v>
      </c>
      <c r="V93" s="242" t="s">
        <v>283</v>
      </c>
      <c r="W93" s="243">
        <v>0</v>
      </c>
      <c r="X93" s="243">
        <v>0</v>
      </c>
      <c r="Y93" s="243">
        <v>0</v>
      </c>
      <c r="Z93" s="249">
        <v>1</v>
      </c>
      <c r="AA93" s="243">
        <v>0</v>
      </c>
      <c r="AB93" s="243">
        <v>0</v>
      </c>
      <c r="AC93" s="242" t="s">
        <v>239</v>
      </c>
      <c r="AD93" s="243">
        <v>0</v>
      </c>
      <c r="AE93" s="243">
        <v>0</v>
      </c>
      <c r="AF93" s="243">
        <v>0</v>
      </c>
      <c r="AG93" s="249">
        <v>1</v>
      </c>
      <c r="AH93" s="243">
        <v>0</v>
      </c>
      <c r="AI93" s="243">
        <v>0</v>
      </c>
    </row>
    <row r="94" spans="1:35" x14ac:dyDescent="0.25">
      <c r="A94" s="242" t="s">
        <v>274</v>
      </c>
      <c r="B94" s="243">
        <v>0</v>
      </c>
      <c r="C94" s="243">
        <v>0</v>
      </c>
      <c r="D94" s="243">
        <v>0</v>
      </c>
      <c r="E94" s="249">
        <v>1.0001682142726502</v>
      </c>
      <c r="F94" s="243">
        <v>0</v>
      </c>
      <c r="G94" s="243">
        <v>0</v>
      </c>
      <c r="H94" s="242" t="s">
        <v>449</v>
      </c>
      <c r="I94" s="243">
        <v>0</v>
      </c>
      <c r="J94" s="243">
        <v>0</v>
      </c>
      <c r="K94" s="243">
        <v>0</v>
      </c>
      <c r="L94" s="249">
        <v>1</v>
      </c>
      <c r="M94" s="243">
        <v>0</v>
      </c>
      <c r="N94" s="243">
        <v>0</v>
      </c>
      <c r="O94" s="242" t="s">
        <v>218</v>
      </c>
      <c r="P94" s="243">
        <v>0</v>
      </c>
      <c r="Q94" s="243">
        <v>0</v>
      </c>
      <c r="R94" s="243">
        <v>0</v>
      </c>
      <c r="S94" s="249">
        <v>1</v>
      </c>
      <c r="T94" s="243">
        <v>0</v>
      </c>
      <c r="U94" s="243">
        <v>0</v>
      </c>
      <c r="V94" s="242" t="s">
        <v>231</v>
      </c>
      <c r="W94" s="243">
        <v>0</v>
      </c>
      <c r="X94" s="243">
        <v>0</v>
      </c>
      <c r="Y94" s="243">
        <v>0</v>
      </c>
      <c r="Z94" s="249">
        <v>1</v>
      </c>
      <c r="AA94" s="243">
        <v>0</v>
      </c>
      <c r="AB94" s="243">
        <v>0</v>
      </c>
      <c r="AC94" s="242" t="s">
        <v>281</v>
      </c>
      <c r="AD94" s="243">
        <v>0</v>
      </c>
      <c r="AE94" s="243">
        <v>0</v>
      </c>
      <c r="AF94" s="243">
        <v>0</v>
      </c>
      <c r="AG94" s="249">
        <v>1</v>
      </c>
      <c r="AH94" s="243">
        <v>0</v>
      </c>
      <c r="AI94" s="243">
        <v>0</v>
      </c>
    </row>
    <row r="95" spans="1:35" x14ac:dyDescent="0.25">
      <c r="A95" s="242" t="s">
        <v>219</v>
      </c>
      <c r="B95" s="243">
        <v>0</v>
      </c>
      <c r="C95" s="243">
        <v>0</v>
      </c>
      <c r="D95" s="243">
        <v>0</v>
      </c>
      <c r="E95" s="249">
        <v>1.0001682142726502</v>
      </c>
      <c r="F95" s="243">
        <v>0</v>
      </c>
      <c r="G95" s="243">
        <v>0</v>
      </c>
      <c r="H95" s="242" t="s">
        <v>316</v>
      </c>
      <c r="I95" s="243">
        <v>0</v>
      </c>
      <c r="J95" s="243">
        <v>0</v>
      </c>
      <c r="K95" s="243">
        <v>0</v>
      </c>
      <c r="L95" s="249">
        <v>1</v>
      </c>
      <c r="M95" s="243">
        <v>0</v>
      </c>
      <c r="N95" s="243">
        <v>0</v>
      </c>
      <c r="O95" s="242" t="s">
        <v>224</v>
      </c>
      <c r="P95" s="243">
        <v>0</v>
      </c>
      <c r="Q95" s="243">
        <v>0</v>
      </c>
      <c r="R95" s="243">
        <v>0</v>
      </c>
      <c r="S95" s="249">
        <v>1</v>
      </c>
      <c r="T95" s="243">
        <v>0</v>
      </c>
      <c r="U95" s="243">
        <v>0</v>
      </c>
      <c r="V95" s="242" t="s">
        <v>274</v>
      </c>
      <c r="W95" s="243">
        <v>0</v>
      </c>
      <c r="X95" s="243">
        <v>0</v>
      </c>
      <c r="Y95" s="243">
        <v>0</v>
      </c>
      <c r="Z95" s="249">
        <v>1</v>
      </c>
      <c r="AA95" s="243">
        <v>0</v>
      </c>
      <c r="AB95" s="243">
        <v>0</v>
      </c>
      <c r="AC95" s="242" t="s">
        <v>307</v>
      </c>
      <c r="AD95" s="243">
        <v>0</v>
      </c>
      <c r="AE95" s="243">
        <v>0</v>
      </c>
      <c r="AF95" s="243">
        <v>0</v>
      </c>
      <c r="AG95" s="249">
        <v>1</v>
      </c>
      <c r="AH95" s="243">
        <v>0</v>
      </c>
      <c r="AI95" s="243">
        <v>0</v>
      </c>
    </row>
    <row r="96" spans="1:35" x14ac:dyDescent="0.25">
      <c r="A96" s="242" t="s">
        <v>331</v>
      </c>
      <c r="B96" s="243">
        <v>0</v>
      </c>
      <c r="C96" s="243">
        <v>0</v>
      </c>
      <c r="D96" s="243">
        <v>0</v>
      </c>
      <c r="E96" s="249">
        <v>1.0001682142726502</v>
      </c>
      <c r="F96" s="243">
        <v>0</v>
      </c>
      <c r="G96" s="243">
        <v>0</v>
      </c>
      <c r="H96" s="242" t="s">
        <v>270</v>
      </c>
      <c r="I96" s="243">
        <v>0</v>
      </c>
      <c r="J96" s="243">
        <v>0</v>
      </c>
      <c r="K96" s="243">
        <v>0</v>
      </c>
      <c r="L96" s="249">
        <v>1</v>
      </c>
      <c r="M96" s="243">
        <v>0</v>
      </c>
      <c r="N96" s="243">
        <v>0</v>
      </c>
      <c r="O96" s="242" t="s">
        <v>234</v>
      </c>
      <c r="P96" s="243">
        <v>0</v>
      </c>
      <c r="Q96" s="243">
        <v>0</v>
      </c>
      <c r="R96" s="243">
        <v>0</v>
      </c>
      <c r="S96" s="249">
        <v>1</v>
      </c>
      <c r="T96" s="243">
        <v>0</v>
      </c>
      <c r="U96" s="243">
        <v>0</v>
      </c>
      <c r="V96" s="242" t="s">
        <v>219</v>
      </c>
      <c r="W96" s="243">
        <v>0</v>
      </c>
      <c r="X96" s="243">
        <v>0</v>
      </c>
      <c r="Y96" s="243">
        <v>0</v>
      </c>
      <c r="Z96" s="249">
        <v>1</v>
      </c>
      <c r="AA96" s="243">
        <v>0</v>
      </c>
      <c r="AB96" s="243">
        <v>0</v>
      </c>
      <c r="AC96" s="242" t="s">
        <v>343</v>
      </c>
      <c r="AD96" s="243">
        <v>0</v>
      </c>
      <c r="AE96" s="243">
        <v>0</v>
      </c>
      <c r="AF96" s="243">
        <v>0</v>
      </c>
      <c r="AG96" s="249">
        <v>1</v>
      </c>
      <c r="AH96" s="243">
        <v>0</v>
      </c>
      <c r="AI96" s="243">
        <v>0</v>
      </c>
    </row>
    <row r="97" spans="1:35" x14ac:dyDescent="0.25">
      <c r="A97" s="242" t="s">
        <v>452</v>
      </c>
      <c r="B97" s="243">
        <v>0</v>
      </c>
      <c r="C97" s="243">
        <v>0</v>
      </c>
      <c r="D97" s="243">
        <v>0</v>
      </c>
      <c r="E97" s="249">
        <v>1.0001682142726502</v>
      </c>
      <c r="F97" s="243">
        <v>0</v>
      </c>
      <c r="G97" s="243">
        <v>0</v>
      </c>
      <c r="H97" s="242" t="s">
        <v>283</v>
      </c>
      <c r="I97" s="243">
        <v>0</v>
      </c>
      <c r="J97" s="243">
        <v>0</v>
      </c>
      <c r="K97" s="243">
        <v>0</v>
      </c>
      <c r="L97" s="249">
        <v>1</v>
      </c>
      <c r="M97" s="243">
        <v>0</v>
      </c>
      <c r="N97" s="243">
        <v>0</v>
      </c>
      <c r="O97" s="242" t="s">
        <v>284</v>
      </c>
      <c r="P97" s="243">
        <v>0</v>
      </c>
      <c r="Q97" s="243">
        <v>0</v>
      </c>
      <c r="R97" s="243">
        <v>0</v>
      </c>
      <c r="S97" s="249">
        <v>1</v>
      </c>
      <c r="T97" s="243">
        <v>0</v>
      </c>
      <c r="U97" s="243">
        <v>0</v>
      </c>
      <c r="V97" s="242" t="s">
        <v>331</v>
      </c>
      <c r="W97" s="243">
        <v>0</v>
      </c>
      <c r="X97" s="243">
        <v>0</v>
      </c>
      <c r="Y97" s="243">
        <v>0</v>
      </c>
      <c r="Z97" s="249">
        <v>1</v>
      </c>
      <c r="AA97" s="243">
        <v>0</v>
      </c>
      <c r="AB97" s="243">
        <v>0</v>
      </c>
      <c r="AC97" s="242" t="s">
        <v>344</v>
      </c>
      <c r="AD97" s="243">
        <v>0</v>
      </c>
      <c r="AE97" s="243">
        <v>0</v>
      </c>
      <c r="AF97" s="243">
        <v>0</v>
      </c>
      <c r="AG97" s="249">
        <v>1</v>
      </c>
      <c r="AH97" s="243">
        <v>0</v>
      </c>
      <c r="AI97" s="243">
        <v>0</v>
      </c>
    </row>
    <row r="98" spans="1:35" x14ac:dyDescent="0.25">
      <c r="A98" s="242" t="s">
        <v>440</v>
      </c>
      <c r="B98" s="243">
        <v>0</v>
      </c>
      <c r="C98" s="243">
        <v>0</v>
      </c>
      <c r="D98" s="243">
        <v>0</v>
      </c>
      <c r="E98" s="249">
        <v>1.0001682142726502</v>
      </c>
      <c r="F98" s="243">
        <v>0</v>
      </c>
      <c r="G98" s="243">
        <v>0</v>
      </c>
      <c r="H98" s="242" t="s">
        <v>231</v>
      </c>
      <c r="I98" s="243">
        <v>0</v>
      </c>
      <c r="J98" s="243">
        <v>0</v>
      </c>
      <c r="K98" s="243">
        <v>0</v>
      </c>
      <c r="L98" s="249">
        <v>1</v>
      </c>
      <c r="M98" s="243">
        <v>0</v>
      </c>
      <c r="N98" s="243">
        <v>0</v>
      </c>
      <c r="O98" s="242" t="s">
        <v>449</v>
      </c>
      <c r="P98" s="243">
        <v>0</v>
      </c>
      <c r="Q98" s="243">
        <v>0</v>
      </c>
      <c r="R98" s="243">
        <v>0</v>
      </c>
      <c r="S98" s="249">
        <v>1</v>
      </c>
      <c r="T98" s="243">
        <v>0</v>
      </c>
      <c r="U98" s="243">
        <v>0</v>
      </c>
      <c r="V98" s="242" t="s">
        <v>452</v>
      </c>
      <c r="W98" s="243">
        <v>0</v>
      </c>
      <c r="X98" s="243">
        <v>0</v>
      </c>
      <c r="Y98" s="243">
        <v>0</v>
      </c>
      <c r="Z98" s="249">
        <v>1</v>
      </c>
      <c r="AA98" s="243">
        <v>0</v>
      </c>
      <c r="AB98" s="243">
        <v>0</v>
      </c>
      <c r="AC98" s="242" t="s">
        <v>251</v>
      </c>
      <c r="AD98" s="243">
        <v>0</v>
      </c>
      <c r="AE98" s="243">
        <v>0</v>
      </c>
      <c r="AF98" s="243">
        <v>0</v>
      </c>
      <c r="AG98" s="249">
        <v>1</v>
      </c>
      <c r="AH98" s="243">
        <v>0</v>
      </c>
      <c r="AI98" s="243">
        <v>0</v>
      </c>
    </row>
    <row r="99" spans="1:35" x14ac:dyDescent="0.25">
      <c r="A99" s="242" t="s">
        <v>332</v>
      </c>
      <c r="B99" s="243">
        <v>0</v>
      </c>
      <c r="C99" s="243">
        <v>0</v>
      </c>
      <c r="D99" s="243">
        <v>0</v>
      </c>
      <c r="E99" s="249">
        <v>1.0001682142726502</v>
      </c>
      <c r="F99" s="243">
        <v>0</v>
      </c>
      <c r="G99" s="243">
        <v>0</v>
      </c>
      <c r="H99" s="242" t="s">
        <v>274</v>
      </c>
      <c r="I99" s="243">
        <v>0</v>
      </c>
      <c r="J99" s="243">
        <v>0</v>
      </c>
      <c r="K99" s="243">
        <v>0</v>
      </c>
      <c r="L99" s="249">
        <v>1</v>
      </c>
      <c r="M99" s="243">
        <v>0</v>
      </c>
      <c r="N99" s="243">
        <v>0</v>
      </c>
      <c r="O99" s="242" t="s">
        <v>316</v>
      </c>
      <c r="P99" s="243">
        <v>0</v>
      </c>
      <c r="Q99" s="243">
        <v>0</v>
      </c>
      <c r="R99" s="243">
        <v>0</v>
      </c>
      <c r="S99" s="249">
        <v>1</v>
      </c>
      <c r="T99" s="243">
        <v>0</v>
      </c>
      <c r="U99" s="243">
        <v>0</v>
      </c>
      <c r="V99" s="242" t="s">
        <v>440</v>
      </c>
      <c r="W99" s="243">
        <v>0</v>
      </c>
      <c r="X99" s="243">
        <v>0</v>
      </c>
      <c r="Y99" s="243">
        <v>0</v>
      </c>
      <c r="Z99" s="249">
        <v>1</v>
      </c>
      <c r="AA99" s="243">
        <v>0</v>
      </c>
      <c r="AB99" s="243">
        <v>0</v>
      </c>
      <c r="AC99" s="242" t="s">
        <v>290</v>
      </c>
      <c r="AD99" s="243">
        <v>0</v>
      </c>
      <c r="AE99" s="243">
        <v>0</v>
      </c>
      <c r="AF99" s="243">
        <v>0</v>
      </c>
      <c r="AG99" s="249">
        <v>1</v>
      </c>
      <c r="AH99" s="243">
        <v>0</v>
      </c>
      <c r="AI99" s="243">
        <v>0</v>
      </c>
    </row>
    <row r="100" spans="1:35" ht="25" x14ac:dyDescent="0.25">
      <c r="A100" s="242" t="s">
        <v>348</v>
      </c>
      <c r="B100" s="243">
        <v>0</v>
      </c>
      <c r="C100" s="243">
        <v>0</v>
      </c>
      <c r="D100" s="243">
        <v>0</v>
      </c>
      <c r="E100" s="249">
        <v>1.0001682142726502</v>
      </c>
      <c r="F100" s="243">
        <v>0</v>
      </c>
      <c r="G100" s="243">
        <v>0</v>
      </c>
      <c r="H100" s="242" t="s">
        <v>331</v>
      </c>
      <c r="I100" s="243">
        <v>0</v>
      </c>
      <c r="J100" s="243">
        <v>0</v>
      </c>
      <c r="K100" s="243">
        <v>0</v>
      </c>
      <c r="L100" s="249">
        <v>1</v>
      </c>
      <c r="M100" s="243">
        <v>0</v>
      </c>
      <c r="N100" s="243">
        <v>0</v>
      </c>
      <c r="O100" s="242" t="s">
        <v>270</v>
      </c>
      <c r="P100" s="243">
        <v>0</v>
      </c>
      <c r="Q100" s="243">
        <v>0</v>
      </c>
      <c r="R100" s="243">
        <v>0</v>
      </c>
      <c r="S100" s="249">
        <v>1</v>
      </c>
      <c r="T100" s="243">
        <v>0</v>
      </c>
      <c r="U100" s="243">
        <v>0</v>
      </c>
      <c r="V100" s="242" t="s">
        <v>332</v>
      </c>
      <c r="W100" s="243">
        <v>0</v>
      </c>
      <c r="X100" s="243">
        <v>0</v>
      </c>
      <c r="Y100" s="243">
        <v>0</v>
      </c>
      <c r="Z100" s="249">
        <v>1</v>
      </c>
      <c r="AA100" s="243">
        <v>0</v>
      </c>
      <c r="AB100" s="243">
        <v>0</v>
      </c>
      <c r="AC100" s="242" t="s">
        <v>262</v>
      </c>
      <c r="AD100" s="243">
        <v>0</v>
      </c>
      <c r="AE100" s="243">
        <v>0</v>
      </c>
      <c r="AF100" s="243">
        <v>0</v>
      </c>
      <c r="AG100" s="249">
        <v>1</v>
      </c>
      <c r="AH100" s="243">
        <v>0</v>
      </c>
      <c r="AI100" s="243">
        <v>0</v>
      </c>
    </row>
    <row r="101" spans="1:35" ht="25" x14ac:dyDescent="0.25">
      <c r="A101" s="242" t="s">
        <v>349</v>
      </c>
      <c r="B101" s="243">
        <v>0</v>
      </c>
      <c r="C101" s="243">
        <v>0</v>
      </c>
      <c r="D101" s="243">
        <v>0</v>
      </c>
      <c r="E101" s="249">
        <v>1.0001682142726502</v>
      </c>
      <c r="F101" s="243">
        <v>0</v>
      </c>
      <c r="G101" s="243">
        <v>0</v>
      </c>
      <c r="H101" s="242" t="s">
        <v>452</v>
      </c>
      <c r="I101" s="243">
        <v>0</v>
      </c>
      <c r="J101" s="243">
        <v>0</v>
      </c>
      <c r="K101" s="243">
        <v>0</v>
      </c>
      <c r="L101" s="249">
        <v>1</v>
      </c>
      <c r="M101" s="243">
        <v>0</v>
      </c>
      <c r="N101" s="243">
        <v>0</v>
      </c>
      <c r="O101" s="242" t="s">
        <v>231</v>
      </c>
      <c r="P101" s="243">
        <v>0</v>
      </c>
      <c r="Q101" s="243">
        <v>0</v>
      </c>
      <c r="R101" s="243">
        <v>0</v>
      </c>
      <c r="S101" s="249">
        <v>1</v>
      </c>
      <c r="T101" s="243">
        <v>0</v>
      </c>
      <c r="U101" s="243">
        <v>0</v>
      </c>
      <c r="V101" s="242" t="s">
        <v>348</v>
      </c>
      <c r="W101" s="243">
        <v>0</v>
      </c>
      <c r="X101" s="243">
        <v>0</v>
      </c>
      <c r="Y101" s="243">
        <v>0</v>
      </c>
      <c r="Z101" s="249">
        <v>1</v>
      </c>
      <c r="AA101" s="243">
        <v>0</v>
      </c>
      <c r="AB101" s="243">
        <v>0</v>
      </c>
      <c r="AC101" s="242" t="s">
        <v>347</v>
      </c>
      <c r="AD101" s="243">
        <v>0</v>
      </c>
      <c r="AE101" s="243">
        <v>0</v>
      </c>
      <c r="AF101" s="243">
        <v>0</v>
      </c>
      <c r="AG101" s="249">
        <v>1</v>
      </c>
      <c r="AH101" s="243">
        <v>0</v>
      </c>
      <c r="AI101" s="243">
        <v>0</v>
      </c>
    </row>
    <row r="102" spans="1:35" x14ac:dyDescent="0.25">
      <c r="A102" s="242" t="s">
        <v>228</v>
      </c>
      <c r="B102" s="243">
        <v>0</v>
      </c>
      <c r="C102" s="243">
        <v>0</v>
      </c>
      <c r="D102" s="243">
        <v>0</v>
      </c>
      <c r="E102" s="249">
        <v>1.0001682142726502</v>
      </c>
      <c r="F102" s="243">
        <v>0</v>
      </c>
      <c r="G102" s="243">
        <v>0</v>
      </c>
      <c r="H102" s="242" t="s">
        <v>440</v>
      </c>
      <c r="I102" s="243">
        <v>0</v>
      </c>
      <c r="J102" s="243">
        <v>0</v>
      </c>
      <c r="K102" s="243">
        <v>0</v>
      </c>
      <c r="L102" s="249">
        <v>1</v>
      </c>
      <c r="M102" s="243">
        <v>0</v>
      </c>
      <c r="N102" s="243">
        <v>0</v>
      </c>
      <c r="O102" s="242" t="s">
        <v>274</v>
      </c>
      <c r="P102" s="243">
        <v>0</v>
      </c>
      <c r="Q102" s="243">
        <v>0</v>
      </c>
      <c r="R102" s="243">
        <v>0</v>
      </c>
      <c r="S102" s="249">
        <v>1</v>
      </c>
      <c r="T102" s="243">
        <v>0</v>
      </c>
      <c r="U102" s="243">
        <v>0</v>
      </c>
      <c r="V102" s="242" t="s">
        <v>349</v>
      </c>
      <c r="W102" s="243">
        <v>0</v>
      </c>
      <c r="X102" s="243">
        <v>0</v>
      </c>
      <c r="Y102" s="243">
        <v>0</v>
      </c>
      <c r="Z102" s="249">
        <v>1</v>
      </c>
      <c r="AA102" s="243">
        <v>0</v>
      </c>
      <c r="AB102" s="243">
        <v>0</v>
      </c>
      <c r="AC102" s="242" t="s">
        <v>270</v>
      </c>
      <c r="AD102" s="243">
        <v>0</v>
      </c>
      <c r="AE102" s="243">
        <v>0</v>
      </c>
      <c r="AF102" s="243">
        <v>0</v>
      </c>
      <c r="AG102" s="249">
        <v>1</v>
      </c>
      <c r="AH102" s="243">
        <v>0</v>
      </c>
      <c r="AI102" s="243">
        <v>0</v>
      </c>
    </row>
    <row r="103" spans="1:35" x14ac:dyDescent="0.25">
      <c r="A103" s="242" t="s">
        <v>350</v>
      </c>
      <c r="B103" s="243">
        <v>0</v>
      </c>
      <c r="C103" s="243">
        <v>0</v>
      </c>
      <c r="D103" s="243">
        <v>0</v>
      </c>
      <c r="E103" s="249">
        <v>1.0001682142726502</v>
      </c>
      <c r="F103" s="243">
        <v>0</v>
      </c>
      <c r="G103" s="243">
        <v>0</v>
      </c>
      <c r="H103" s="242" t="s">
        <v>332</v>
      </c>
      <c r="I103" s="243">
        <v>0</v>
      </c>
      <c r="J103" s="243">
        <v>0</v>
      </c>
      <c r="K103" s="243">
        <v>0</v>
      </c>
      <c r="L103" s="249">
        <v>1</v>
      </c>
      <c r="M103" s="243">
        <v>0</v>
      </c>
      <c r="N103" s="243">
        <v>0</v>
      </c>
      <c r="O103" s="242" t="s">
        <v>331</v>
      </c>
      <c r="P103" s="243">
        <v>0</v>
      </c>
      <c r="Q103" s="243">
        <v>0</v>
      </c>
      <c r="R103" s="243">
        <v>0</v>
      </c>
      <c r="S103" s="249">
        <v>1</v>
      </c>
      <c r="T103" s="243">
        <v>0</v>
      </c>
      <c r="U103" s="243">
        <v>0</v>
      </c>
      <c r="V103" s="242" t="s">
        <v>228</v>
      </c>
      <c r="W103" s="243">
        <v>0</v>
      </c>
      <c r="X103" s="243">
        <v>0</v>
      </c>
      <c r="Y103" s="243">
        <v>0</v>
      </c>
      <c r="Z103" s="249">
        <v>1</v>
      </c>
      <c r="AA103" s="243">
        <v>0</v>
      </c>
      <c r="AB103" s="243">
        <v>0</v>
      </c>
      <c r="AC103" s="242" t="s">
        <v>283</v>
      </c>
      <c r="AD103" s="243">
        <v>0</v>
      </c>
      <c r="AE103" s="243">
        <v>0</v>
      </c>
      <c r="AF103" s="243">
        <v>0</v>
      </c>
      <c r="AG103" s="249">
        <v>1</v>
      </c>
      <c r="AH103" s="243">
        <v>0</v>
      </c>
      <c r="AI103" s="243">
        <v>0</v>
      </c>
    </row>
    <row r="104" spans="1:35" ht="25" x14ac:dyDescent="0.25">
      <c r="A104" s="242" t="s">
        <v>256</v>
      </c>
      <c r="B104" s="243">
        <v>0</v>
      </c>
      <c r="C104" s="243">
        <v>0</v>
      </c>
      <c r="D104" s="243">
        <v>0</v>
      </c>
      <c r="E104" s="249">
        <v>1.0001682142726502</v>
      </c>
      <c r="F104" s="243">
        <v>0</v>
      </c>
      <c r="G104" s="243">
        <v>0</v>
      </c>
      <c r="H104" s="242" t="s">
        <v>348</v>
      </c>
      <c r="I104" s="243">
        <v>0</v>
      </c>
      <c r="J104" s="243">
        <v>0</v>
      </c>
      <c r="K104" s="243">
        <v>0</v>
      </c>
      <c r="L104" s="249">
        <v>1</v>
      </c>
      <c r="M104" s="243">
        <v>0</v>
      </c>
      <c r="N104" s="243">
        <v>0</v>
      </c>
      <c r="O104" s="242" t="s">
        <v>452</v>
      </c>
      <c r="P104" s="243">
        <v>0</v>
      </c>
      <c r="Q104" s="243">
        <v>0</v>
      </c>
      <c r="R104" s="243">
        <v>0</v>
      </c>
      <c r="S104" s="249">
        <v>1</v>
      </c>
      <c r="T104" s="243">
        <v>0</v>
      </c>
      <c r="U104" s="243">
        <v>0</v>
      </c>
      <c r="V104" s="242" t="s">
        <v>350</v>
      </c>
      <c r="W104" s="243">
        <v>0</v>
      </c>
      <c r="X104" s="243">
        <v>0</v>
      </c>
      <c r="Y104" s="243">
        <v>0</v>
      </c>
      <c r="Z104" s="249">
        <v>1</v>
      </c>
      <c r="AA104" s="243">
        <v>0</v>
      </c>
      <c r="AB104" s="243">
        <v>0</v>
      </c>
      <c r="AC104" s="242" t="s">
        <v>231</v>
      </c>
      <c r="AD104" s="243">
        <v>0</v>
      </c>
      <c r="AE104" s="243">
        <v>0</v>
      </c>
      <c r="AF104" s="243">
        <v>0</v>
      </c>
      <c r="AG104" s="249">
        <v>1</v>
      </c>
      <c r="AH104" s="243">
        <v>0</v>
      </c>
      <c r="AI104" s="243">
        <v>0</v>
      </c>
    </row>
    <row r="105" spans="1:35" x14ac:dyDescent="0.25">
      <c r="A105" s="242" t="s">
        <v>315</v>
      </c>
      <c r="B105" s="243">
        <v>0</v>
      </c>
      <c r="C105" s="243">
        <v>0</v>
      </c>
      <c r="D105" s="243">
        <v>0</v>
      </c>
      <c r="E105" s="249">
        <v>1.0001682142726502</v>
      </c>
      <c r="F105" s="243">
        <v>0</v>
      </c>
      <c r="G105" s="243">
        <v>0</v>
      </c>
      <c r="H105" s="242" t="s">
        <v>349</v>
      </c>
      <c r="I105" s="243">
        <v>0</v>
      </c>
      <c r="J105" s="243">
        <v>0</v>
      </c>
      <c r="K105" s="243">
        <v>0</v>
      </c>
      <c r="L105" s="249">
        <v>1</v>
      </c>
      <c r="M105" s="243">
        <v>0</v>
      </c>
      <c r="N105" s="243">
        <v>0</v>
      </c>
      <c r="O105" s="242" t="s">
        <v>440</v>
      </c>
      <c r="P105" s="243">
        <v>0</v>
      </c>
      <c r="Q105" s="243">
        <v>0</v>
      </c>
      <c r="R105" s="243">
        <v>0</v>
      </c>
      <c r="S105" s="249">
        <v>1</v>
      </c>
      <c r="T105" s="243">
        <v>0</v>
      </c>
      <c r="U105" s="243">
        <v>0</v>
      </c>
      <c r="V105" s="242" t="s">
        <v>256</v>
      </c>
      <c r="W105" s="243">
        <v>0</v>
      </c>
      <c r="X105" s="243">
        <v>0</v>
      </c>
      <c r="Y105" s="243">
        <v>0</v>
      </c>
      <c r="Z105" s="249">
        <v>1</v>
      </c>
      <c r="AA105" s="243">
        <v>0</v>
      </c>
      <c r="AB105" s="243">
        <v>0</v>
      </c>
      <c r="AC105" s="242" t="s">
        <v>440</v>
      </c>
      <c r="AD105" s="243">
        <v>0</v>
      </c>
      <c r="AE105" s="243">
        <v>0</v>
      </c>
      <c r="AF105" s="243">
        <v>0</v>
      </c>
      <c r="AG105" s="249">
        <v>1</v>
      </c>
      <c r="AH105" s="243">
        <v>0</v>
      </c>
      <c r="AI105" s="243">
        <v>0</v>
      </c>
    </row>
    <row r="106" spans="1:35" ht="25" x14ac:dyDescent="0.25">
      <c r="A106" s="242" t="s">
        <v>447</v>
      </c>
      <c r="B106" s="243">
        <v>0</v>
      </c>
      <c r="C106" s="243">
        <v>0</v>
      </c>
      <c r="D106" s="243">
        <v>0</v>
      </c>
      <c r="E106" s="249">
        <v>1.0001682142726502</v>
      </c>
      <c r="F106" s="243">
        <v>0</v>
      </c>
      <c r="G106" s="243">
        <v>0</v>
      </c>
      <c r="H106" s="242" t="s">
        <v>228</v>
      </c>
      <c r="I106" s="243">
        <v>0</v>
      </c>
      <c r="J106" s="243">
        <v>0</v>
      </c>
      <c r="K106" s="243">
        <v>0</v>
      </c>
      <c r="L106" s="249">
        <v>1</v>
      </c>
      <c r="M106" s="243">
        <v>0</v>
      </c>
      <c r="N106" s="243">
        <v>0</v>
      </c>
      <c r="O106" s="242" t="s">
        <v>332</v>
      </c>
      <c r="P106" s="243">
        <v>0</v>
      </c>
      <c r="Q106" s="243">
        <v>0</v>
      </c>
      <c r="R106" s="243">
        <v>0</v>
      </c>
      <c r="S106" s="249">
        <v>1</v>
      </c>
      <c r="T106" s="243">
        <v>0</v>
      </c>
      <c r="U106" s="243">
        <v>0</v>
      </c>
      <c r="V106" s="242" t="s">
        <v>315</v>
      </c>
      <c r="W106" s="243">
        <v>0</v>
      </c>
      <c r="X106" s="243">
        <v>0</v>
      </c>
      <c r="Y106" s="243">
        <v>0</v>
      </c>
      <c r="Z106" s="249">
        <v>1</v>
      </c>
      <c r="AA106" s="243">
        <v>0</v>
      </c>
      <c r="AB106" s="243">
        <v>0</v>
      </c>
      <c r="AC106" s="242" t="s">
        <v>348</v>
      </c>
      <c r="AD106" s="243">
        <v>0</v>
      </c>
      <c r="AE106" s="243">
        <v>0</v>
      </c>
      <c r="AF106" s="243">
        <v>0</v>
      </c>
      <c r="AG106" s="249">
        <v>1</v>
      </c>
      <c r="AH106" s="243">
        <v>0</v>
      </c>
      <c r="AI106" s="243">
        <v>0</v>
      </c>
    </row>
    <row r="107" spans="1:35" ht="25" x14ac:dyDescent="0.25">
      <c r="A107" s="242" t="s">
        <v>235</v>
      </c>
      <c r="B107" s="243">
        <v>0</v>
      </c>
      <c r="C107" s="243">
        <v>0</v>
      </c>
      <c r="D107" s="243">
        <v>0</v>
      </c>
      <c r="E107" s="249">
        <v>1.0001682142726502</v>
      </c>
      <c r="F107" s="243">
        <v>0</v>
      </c>
      <c r="G107" s="243">
        <v>0</v>
      </c>
      <c r="H107" s="242" t="s">
        <v>350</v>
      </c>
      <c r="I107" s="243">
        <v>0</v>
      </c>
      <c r="J107" s="243">
        <v>0</v>
      </c>
      <c r="K107" s="243">
        <v>0</v>
      </c>
      <c r="L107" s="249">
        <v>1</v>
      </c>
      <c r="M107" s="243">
        <v>0</v>
      </c>
      <c r="N107" s="243">
        <v>0</v>
      </c>
      <c r="O107" s="242" t="s">
        <v>348</v>
      </c>
      <c r="P107" s="243">
        <v>0</v>
      </c>
      <c r="Q107" s="243">
        <v>0</v>
      </c>
      <c r="R107" s="243">
        <v>0</v>
      </c>
      <c r="S107" s="249">
        <v>1</v>
      </c>
      <c r="T107" s="243">
        <v>0</v>
      </c>
      <c r="U107" s="243">
        <v>0</v>
      </c>
      <c r="V107" s="242" t="s">
        <v>447</v>
      </c>
      <c r="W107" s="243">
        <v>0</v>
      </c>
      <c r="X107" s="243">
        <v>0</v>
      </c>
      <c r="Y107" s="243">
        <v>0</v>
      </c>
      <c r="Z107" s="249">
        <v>1</v>
      </c>
      <c r="AA107" s="243">
        <v>0</v>
      </c>
      <c r="AB107" s="243">
        <v>0</v>
      </c>
      <c r="AC107" s="242" t="s">
        <v>349</v>
      </c>
      <c r="AD107" s="243">
        <v>0</v>
      </c>
      <c r="AE107" s="243">
        <v>0</v>
      </c>
      <c r="AF107" s="243">
        <v>0</v>
      </c>
      <c r="AG107" s="249">
        <v>1</v>
      </c>
      <c r="AH107" s="243">
        <v>0</v>
      </c>
      <c r="AI107" s="243">
        <v>0</v>
      </c>
    </row>
    <row r="108" spans="1:35" x14ac:dyDescent="0.25">
      <c r="A108" s="242" t="s">
        <v>323</v>
      </c>
      <c r="B108" s="243">
        <v>0</v>
      </c>
      <c r="C108" s="243">
        <v>0</v>
      </c>
      <c r="D108" s="243">
        <v>0</v>
      </c>
      <c r="E108" s="249">
        <v>1.0001682142726502</v>
      </c>
      <c r="F108" s="243">
        <v>0</v>
      </c>
      <c r="G108" s="243">
        <v>0</v>
      </c>
      <c r="H108" s="242" t="s">
        <v>256</v>
      </c>
      <c r="I108" s="243">
        <v>0</v>
      </c>
      <c r="J108" s="243">
        <v>0</v>
      </c>
      <c r="K108" s="243">
        <v>0</v>
      </c>
      <c r="L108" s="249">
        <v>1</v>
      </c>
      <c r="M108" s="243">
        <v>0</v>
      </c>
      <c r="N108" s="243">
        <v>0</v>
      </c>
      <c r="O108" s="242" t="s">
        <v>349</v>
      </c>
      <c r="P108" s="243">
        <v>0</v>
      </c>
      <c r="Q108" s="243">
        <v>0</v>
      </c>
      <c r="R108" s="243">
        <v>0</v>
      </c>
      <c r="S108" s="249">
        <v>1</v>
      </c>
      <c r="T108" s="243">
        <v>0</v>
      </c>
      <c r="U108" s="243">
        <v>0</v>
      </c>
      <c r="V108" s="242" t="s">
        <v>235</v>
      </c>
      <c r="W108" s="243">
        <v>0</v>
      </c>
      <c r="X108" s="243">
        <v>0</v>
      </c>
      <c r="Y108" s="243">
        <v>0</v>
      </c>
      <c r="Z108" s="249">
        <v>1</v>
      </c>
      <c r="AA108" s="243">
        <v>0</v>
      </c>
      <c r="AB108" s="243">
        <v>0</v>
      </c>
      <c r="AC108" s="242" t="s">
        <v>228</v>
      </c>
      <c r="AD108" s="243">
        <v>0</v>
      </c>
      <c r="AE108" s="243">
        <v>0</v>
      </c>
      <c r="AF108" s="243">
        <v>0</v>
      </c>
      <c r="AG108" s="249">
        <v>1</v>
      </c>
      <c r="AH108" s="243">
        <v>0</v>
      </c>
      <c r="AI108" s="243">
        <v>0</v>
      </c>
    </row>
    <row r="109" spans="1:35" x14ac:dyDescent="0.25">
      <c r="A109" s="242" t="s">
        <v>300</v>
      </c>
      <c r="B109" s="243">
        <v>0</v>
      </c>
      <c r="C109" s="243">
        <v>0</v>
      </c>
      <c r="D109" s="243">
        <v>0</v>
      </c>
      <c r="E109" s="249">
        <v>1.0001682142726502</v>
      </c>
      <c r="F109" s="243">
        <v>0</v>
      </c>
      <c r="G109" s="243">
        <v>0</v>
      </c>
      <c r="H109" s="242" t="s">
        <v>315</v>
      </c>
      <c r="I109" s="243">
        <v>0</v>
      </c>
      <c r="J109" s="243">
        <v>0</v>
      </c>
      <c r="K109" s="243">
        <v>0</v>
      </c>
      <c r="L109" s="249">
        <v>1</v>
      </c>
      <c r="M109" s="243">
        <v>0</v>
      </c>
      <c r="N109" s="243">
        <v>0</v>
      </c>
      <c r="O109" s="242" t="s">
        <v>228</v>
      </c>
      <c r="P109" s="243">
        <v>0</v>
      </c>
      <c r="Q109" s="243">
        <v>0</v>
      </c>
      <c r="R109" s="243">
        <v>0</v>
      </c>
      <c r="S109" s="249">
        <v>1</v>
      </c>
      <c r="T109" s="243">
        <v>0</v>
      </c>
      <c r="U109" s="243">
        <v>0</v>
      </c>
      <c r="V109" s="242" t="s">
        <v>323</v>
      </c>
      <c r="W109" s="243">
        <v>0</v>
      </c>
      <c r="X109" s="243">
        <v>0</v>
      </c>
      <c r="Y109" s="243">
        <v>0</v>
      </c>
      <c r="Z109" s="249">
        <v>1</v>
      </c>
      <c r="AA109" s="243">
        <v>0</v>
      </c>
      <c r="AB109" s="243">
        <v>0</v>
      </c>
      <c r="AC109" s="242" t="s">
        <v>350</v>
      </c>
      <c r="AD109" s="243">
        <v>0</v>
      </c>
      <c r="AE109" s="243">
        <v>0</v>
      </c>
      <c r="AF109" s="243">
        <v>0</v>
      </c>
      <c r="AG109" s="249">
        <v>1</v>
      </c>
      <c r="AH109" s="243">
        <v>0</v>
      </c>
      <c r="AI109" s="243">
        <v>0</v>
      </c>
    </row>
    <row r="110" spans="1:35" x14ac:dyDescent="0.25">
      <c r="A110" s="242" t="s">
        <v>351</v>
      </c>
      <c r="B110" s="243">
        <v>0</v>
      </c>
      <c r="C110" s="243">
        <v>0</v>
      </c>
      <c r="D110" s="243">
        <v>0</v>
      </c>
      <c r="E110" s="249">
        <v>1.0001682142726502</v>
      </c>
      <c r="F110" s="243">
        <v>0</v>
      </c>
      <c r="G110" s="243">
        <v>0</v>
      </c>
      <c r="H110" s="242" t="s">
        <v>447</v>
      </c>
      <c r="I110" s="243">
        <v>0</v>
      </c>
      <c r="J110" s="243">
        <v>0</v>
      </c>
      <c r="K110" s="243">
        <v>0</v>
      </c>
      <c r="L110" s="249">
        <v>1</v>
      </c>
      <c r="M110" s="243">
        <v>0</v>
      </c>
      <c r="N110" s="243">
        <v>0</v>
      </c>
      <c r="O110" s="242" t="s">
        <v>350</v>
      </c>
      <c r="P110" s="243">
        <v>0</v>
      </c>
      <c r="Q110" s="243">
        <v>0</v>
      </c>
      <c r="R110" s="243">
        <v>0</v>
      </c>
      <c r="S110" s="249">
        <v>1</v>
      </c>
      <c r="T110" s="243">
        <v>0</v>
      </c>
      <c r="U110" s="243">
        <v>0</v>
      </c>
      <c r="V110" s="242" t="s">
        <v>300</v>
      </c>
      <c r="W110" s="243">
        <v>0</v>
      </c>
      <c r="X110" s="243">
        <v>0</v>
      </c>
      <c r="Y110" s="243">
        <v>0</v>
      </c>
      <c r="Z110" s="249">
        <v>1</v>
      </c>
      <c r="AA110" s="243">
        <v>0</v>
      </c>
      <c r="AB110" s="243">
        <v>0</v>
      </c>
      <c r="AC110" s="242" t="s">
        <v>256</v>
      </c>
      <c r="AD110" s="243">
        <v>0</v>
      </c>
      <c r="AE110" s="243">
        <v>0</v>
      </c>
      <c r="AF110" s="243">
        <v>0</v>
      </c>
      <c r="AG110" s="249">
        <v>1</v>
      </c>
      <c r="AH110" s="243">
        <v>0</v>
      </c>
      <c r="AI110" s="243">
        <v>0</v>
      </c>
    </row>
    <row r="111" spans="1:35" x14ac:dyDescent="0.25">
      <c r="A111" s="242" t="s">
        <v>240</v>
      </c>
      <c r="B111" s="243">
        <v>0</v>
      </c>
      <c r="C111" s="243">
        <v>0</v>
      </c>
      <c r="D111" s="243">
        <v>0</v>
      </c>
      <c r="E111" s="249">
        <v>1.0001682142726502</v>
      </c>
      <c r="F111" s="243">
        <v>0</v>
      </c>
      <c r="G111" s="243">
        <v>0</v>
      </c>
      <c r="H111" s="242" t="s">
        <v>235</v>
      </c>
      <c r="I111" s="243">
        <v>0</v>
      </c>
      <c r="J111" s="243">
        <v>0</v>
      </c>
      <c r="K111" s="243">
        <v>0</v>
      </c>
      <c r="L111" s="249">
        <v>1</v>
      </c>
      <c r="M111" s="243">
        <v>0</v>
      </c>
      <c r="N111" s="243">
        <v>0</v>
      </c>
      <c r="O111" s="242" t="s">
        <v>256</v>
      </c>
      <c r="P111" s="243">
        <v>0</v>
      </c>
      <c r="Q111" s="243">
        <v>0</v>
      </c>
      <c r="R111" s="243">
        <v>0</v>
      </c>
      <c r="S111" s="249">
        <v>1</v>
      </c>
      <c r="T111" s="243">
        <v>0</v>
      </c>
      <c r="U111" s="243">
        <v>0</v>
      </c>
      <c r="V111" s="242" t="s">
        <v>351</v>
      </c>
      <c r="W111" s="243">
        <v>0</v>
      </c>
      <c r="X111" s="243">
        <v>0</v>
      </c>
      <c r="Y111" s="243">
        <v>0</v>
      </c>
      <c r="Z111" s="249">
        <v>1</v>
      </c>
      <c r="AA111" s="243">
        <v>0</v>
      </c>
      <c r="AB111" s="243">
        <v>0</v>
      </c>
      <c r="AC111" s="242" t="s">
        <v>447</v>
      </c>
      <c r="AD111" s="243">
        <v>0</v>
      </c>
      <c r="AE111" s="243">
        <v>0</v>
      </c>
      <c r="AF111" s="243">
        <v>0</v>
      </c>
      <c r="AG111" s="249">
        <v>1</v>
      </c>
      <c r="AH111" s="243">
        <v>0</v>
      </c>
      <c r="AI111" s="243">
        <v>0</v>
      </c>
    </row>
    <row r="112" spans="1:35" x14ac:dyDescent="0.25">
      <c r="A112" s="242" t="s">
        <v>354</v>
      </c>
      <c r="B112" s="243">
        <v>0</v>
      </c>
      <c r="C112" s="243">
        <v>0</v>
      </c>
      <c r="D112" s="243">
        <v>0</v>
      </c>
      <c r="E112" s="249">
        <v>1.0001682142726502</v>
      </c>
      <c r="F112" s="243">
        <v>0</v>
      </c>
      <c r="G112" s="243">
        <v>0</v>
      </c>
      <c r="H112" s="242" t="s">
        <v>323</v>
      </c>
      <c r="I112" s="243">
        <v>0</v>
      </c>
      <c r="J112" s="243">
        <v>0</v>
      </c>
      <c r="K112" s="243">
        <v>0</v>
      </c>
      <c r="L112" s="249">
        <v>1</v>
      </c>
      <c r="M112" s="243">
        <v>0</v>
      </c>
      <c r="N112" s="243">
        <v>0</v>
      </c>
      <c r="O112" s="242" t="s">
        <v>315</v>
      </c>
      <c r="P112" s="243">
        <v>0</v>
      </c>
      <c r="Q112" s="243">
        <v>0</v>
      </c>
      <c r="R112" s="243">
        <v>0</v>
      </c>
      <c r="S112" s="249">
        <v>1</v>
      </c>
      <c r="T112" s="243">
        <v>0</v>
      </c>
      <c r="U112" s="243">
        <v>0</v>
      </c>
      <c r="V112" s="242" t="s">
        <v>240</v>
      </c>
      <c r="W112" s="243">
        <v>0</v>
      </c>
      <c r="X112" s="243">
        <v>0</v>
      </c>
      <c r="Y112" s="243">
        <v>0</v>
      </c>
      <c r="Z112" s="249">
        <v>1</v>
      </c>
      <c r="AA112" s="243">
        <v>0</v>
      </c>
      <c r="AB112" s="243">
        <v>0</v>
      </c>
      <c r="AC112" s="242" t="s">
        <v>351</v>
      </c>
      <c r="AD112" s="243">
        <v>0</v>
      </c>
      <c r="AE112" s="243">
        <v>0</v>
      </c>
      <c r="AF112" s="243">
        <v>0</v>
      </c>
      <c r="AG112" s="249">
        <v>1</v>
      </c>
      <c r="AH112" s="243">
        <v>0</v>
      </c>
      <c r="AI112" s="243">
        <v>0</v>
      </c>
    </row>
    <row r="113" spans="1:35" x14ac:dyDescent="0.25">
      <c r="A113" s="242" t="s">
        <v>216</v>
      </c>
      <c r="B113" s="243">
        <v>0</v>
      </c>
      <c r="C113" s="243">
        <v>0</v>
      </c>
      <c r="D113" s="243">
        <v>0</v>
      </c>
      <c r="E113" s="249">
        <v>1.0001682142726502</v>
      </c>
      <c r="F113" s="243">
        <v>0</v>
      </c>
      <c r="G113" s="243">
        <v>0</v>
      </c>
      <c r="H113" s="242" t="s">
        <v>300</v>
      </c>
      <c r="I113" s="243">
        <v>0</v>
      </c>
      <c r="J113" s="243">
        <v>0</v>
      </c>
      <c r="K113" s="243">
        <v>0</v>
      </c>
      <c r="L113" s="249">
        <v>1</v>
      </c>
      <c r="M113" s="243">
        <v>0</v>
      </c>
      <c r="N113" s="243">
        <v>0</v>
      </c>
      <c r="O113" s="242" t="s">
        <v>447</v>
      </c>
      <c r="P113" s="243">
        <v>0</v>
      </c>
      <c r="Q113" s="243">
        <v>0</v>
      </c>
      <c r="R113" s="243">
        <v>0</v>
      </c>
      <c r="S113" s="249">
        <v>1</v>
      </c>
      <c r="T113" s="243">
        <v>0</v>
      </c>
      <c r="U113" s="243">
        <v>0</v>
      </c>
      <c r="V113" s="242" t="s">
        <v>354</v>
      </c>
      <c r="W113" s="243">
        <v>0</v>
      </c>
      <c r="X113" s="243">
        <v>0</v>
      </c>
      <c r="Y113" s="243">
        <v>0</v>
      </c>
      <c r="Z113" s="249">
        <v>1</v>
      </c>
      <c r="AA113" s="243">
        <v>0</v>
      </c>
      <c r="AB113" s="243">
        <v>0</v>
      </c>
      <c r="AC113" s="242" t="s">
        <v>240</v>
      </c>
      <c r="AD113" s="243">
        <v>0</v>
      </c>
      <c r="AE113" s="243">
        <v>0</v>
      </c>
      <c r="AF113" s="243">
        <v>0</v>
      </c>
      <c r="AG113" s="249">
        <v>1</v>
      </c>
      <c r="AH113" s="243">
        <v>0</v>
      </c>
      <c r="AI113" s="243">
        <v>0</v>
      </c>
    </row>
    <row r="114" spans="1:35" x14ac:dyDescent="0.25">
      <c r="A114" s="242" t="s">
        <v>355</v>
      </c>
      <c r="B114" s="243">
        <v>0</v>
      </c>
      <c r="C114" s="243">
        <v>0</v>
      </c>
      <c r="D114" s="243">
        <v>0</v>
      </c>
      <c r="E114" s="249">
        <v>1.0001682142726502</v>
      </c>
      <c r="F114" s="243">
        <v>0</v>
      </c>
      <c r="G114" s="243">
        <v>0</v>
      </c>
      <c r="H114" s="242" t="s">
        <v>351</v>
      </c>
      <c r="I114" s="243">
        <v>0</v>
      </c>
      <c r="J114" s="243">
        <v>0</v>
      </c>
      <c r="K114" s="243">
        <v>0</v>
      </c>
      <c r="L114" s="249">
        <v>1</v>
      </c>
      <c r="M114" s="243">
        <v>0</v>
      </c>
      <c r="N114" s="243">
        <v>0</v>
      </c>
      <c r="O114" s="242" t="s">
        <v>235</v>
      </c>
      <c r="P114" s="243">
        <v>0</v>
      </c>
      <c r="Q114" s="243">
        <v>0</v>
      </c>
      <c r="R114" s="243">
        <v>0</v>
      </c>
      <c r="S114" s="249">
        <v>1</v>
      </c>
      <c r="T114" s="243">
        <v>0</v>
      </c>
      <c r="U114" s="243">
        <v>0</v>
      </c>
      <c r="V114" s="242" t="s">
        <v>216</v>
      </c>
      <c r="W114" s="243">
        <v>0</v>
      </c>
      <c r="X114" s="243">
        <v>0</v>
      </c>
      <c r="Y114" s="243">
        <v>0</v>
      </c>
      <c r="Z114" s="249">
        <v>1</v>
      </c>
      <c r="AA114" s="243">
        <v>0</v>
      </c>
      <c r="AB114" s="243">
        <v>0</v>
      </c>
      <c r="AC114" s="242" t="s">
        <v>354</v>
      </c>
      <c r="AD114" s="243">
        <v>0</v>
      </c>
      <c r="AE114" s="243">
        <v>0</v>
      </c>
      <c r="AF114" s="243">
        <v>0</v>
      </c>
      <c r="AG114" s="249">
        <v>1</v>
      </c>
      <c r="AH114" s="243">
        <v>0</v>
      </c>
      <c r="AI114" s="243">
        <v>0</v>
      </c>
    </row>
    <row r="115" spans="1:35" x14ac:dyDescent="0.25">
      <c r="A115" s="242" t="s">
        <v>263</v>
      </c>
      <c r="B115" s="243">
        <v>0</v>
      </c>
      <c r="C115" s="243">
        <v>0</v>
      </c>
      <c r="D115" s="243">
        <v>0</v>
      </c>
      <c r="E115" s="249">
        <v>1.0001682142726502</v>
      </c>
      <c r="F115" s="243">
        <v>0</v>
      </c>
      <c r="G115" s="243">
        <v>0</v>
      </c>
      <c r="H115" s="242" t="s">
        <v>354</v>
      </c>
      <c r="I115" s="243">
        <v>0</v>
      </c>
      <c r="J115" s="243">
        <v>0</v>
      </c>
      <c r="K115" s="243">
        <v>0</v>
      </c>
      <c r="L115" s="249">
        <v>1</v>
      </c>
      <c r="M115" s="243">
        <v>0</v>
      </c>
      <c r="N115" s="243">
        <v>0</v>
      </c>
      <c r="O115" s="242" t="s">
        <v>323</v>
      </c>
      <c r="P115" s="243">
        <v>0</v>
      </c>
      <c r="Q115" s="243">
        <v>0</v>
      </c>
      <c r="R115" s="243">
        <v>0</v>
      </c>
      <c r="S115" s="249">
        <v>1</v>
      </c>
      <c r="T115" s="243">
        <v>0</v>
      </c>
      <c r="U115" s="243">
        <v>0</v>
      </c>
      <c r="V115" s="242" t="s">
        <v>355</v>
      </c>
      <c r="W115" s="243">
        <v>0</v>
      </c>
      <c r="X115" s="243">
        <v>0</v>
      </c>
      <c r="Y115" s="243">
        <v>0</v>
      </c>
      <c r="Z115" s="249">
        <v>1</v>
      </c>
      <c r="AA115" s="243">
        <v>0</v>
      </c>
      <c r="AB115" s="243">
        <v>0</v>
      </c>
      <c r="AC115" s="242" t="s">
        <v>216</v>
      </c>
      <c r="AD115" s="243">
        <v>0</v>
      </c>
      <c r="AE115" s="243">
        <v>0</v>
      </c>
      <c r="AF115" s="243">
        <v>0</v>
      </c>
      <c r="AG115" s="249">
        <v>1</v>
      </c>
      <c r="AH115" s="243">
        <v>0</v>
      </c>
      <c r="AI115" s="243">
        <v>0</v>
      </c>
    </row>
    <row r="116" spans="1:35" x14ac:dyDescent="0.25">
      <c r="A116" s="242" t="s">
        <v>438</v>
      </c>
      <c r="B116" s="243">
        <v>0</v>
      </c>
      <c r="C116" s="243">
        <v>0</v>
      </c>
      <c r="D116" s="243">
        <v>0</v>
      </c>
      <c r="E116" s="249">
        <v>1.0001682142726502</v>
      </c>
      <c r="F116" s="243">
        <v>0</v>
      </c>
      <c r="G116" s="243">
        <v>0</v>
      </c>
      <c r="H116" s="242" t="s">
        <v>355</v>
      </c>
      <c r="I116" s="243">
        <v>0</v>
      </c>
      <c r="J116" s="243">
        <v>0</v>
      </c>
      <c r="K116" s="243">
        <v>0</v>
      </c>
      <c r="L116" s="249">
        <v>1</v>
      </c>
      <c r="M116" s="243">
        <v>0</v>
      </c>
      <c r="N116" s="243">
        <v>0</v>
      </c>
      <c r="O116" s="242" t="s">
        <v>300</v>
      </c>
      <c r="P116" s="243">
        <v>0</v>
      </c>
      <c r="Q116" s="243">
        <v>0</v>
      </c>
      <c r="R116" s="243">
        <v>0</v>
      </c>
      <c r="S116" s="249">
        <v>1</v>
      </c>
      <c r="T116" s="243">
        <v>0</v>
      </c>
      <c r="U116" s="243">
        <v>0</v>
      </c>
      <c r="V116" s="242" t="s">
        <v>263</v>
      </c>
      <c r="W116" s="243">
        <v>0</v>
      </c>
      <c r="X116" s="243">
        <v>0</v>
      </c>
      <c r="Y116" s="243">
        <v>0</v>
      </c>
      <c r="Z116" s="249">
        <v>1</v>
      </c>
      <c r="AA116" s="243">
        <v>0</v>
      </c>
      <c r="AB116" s="243">
        <v>0</v>
      </c>
      <c r="AC116" s="242" t="s">
        <v>355</v>
      </c>
      <c r="AD116" s="243">
        <v>0</v>
      </c>
      <c r="AE116" s="243">
        <v>0</v>
      </c>
      <c r="AF116" s="243">
        <v>0</v>
      </c>
      <c r="AG116" s="249">
        <v>1</v>
      </c>
      <c r="AH116" s="243">
        <v>0</v>
      </c>
      <c r="AI116" s="243">
        <v>0</v>
      </c>
    </row>
    <row r="117" spans="1:35" x14ac:dyDescent="0.25">
      <c r="A117" s="242" t="s">
        <v>356</v>
      </c>
      <c r="B117" s="243">
        <v>0</v>
      </c>
      <c r="C117" s="243">
        <v>0</v>
      </c>
      <c r="D117" s="243">
        <v>0</v>
      </c>
      <c r="E117" s="249">
        <v>1.0001682142726502</v>
      </c>
      <c r="F117" s="243">
        <v>0</v>
      </c>
      <c r="G117" s="243">
        <v>0</v>
      </c>
      <c r="H117" s="242" t="s">
        <v>438</v>
      </c>
      <c r="I117" s="243">
        <v>0</v>
      </c>
      <c r="J117" s="243">
        <v>0</v>
      </c>
      <c r="K117" s="243">
        <v>0</v>
      </c>
      <c r="L117" s="249">
        <v>1</v>
      </c>
      <c r="M117" s="243">
        <v>0</v>
      </c>
      <c r="N117" s="243">
        <v>0</v>
      </c>
      <c r="O117" s="242" t="s">
        <v>351</v>
      </c>
      <c r="P117" s="243">
        <v>0</v>
      </c>
      <c r="Q117" s="243">
        <v>0</v>
      </c>
      <c r="R117" s="243">
        <v>0</v>
      </c>
      <c r="S117" s="249">
        <v>1</v>
      </c>
      <c r="T117" s="243">
        <v>0</v>
      </c>
      <c r="U117" s="243">
        <v>0</v>
      </c>
      <c r="V117" s="242" t="s">
        <v>438</v>
      </c>
      <c r="W117" s="243">
        <v>0</v>
      </c>
      <c r="X117" s="243">
        <v>0</v>
      </c>
      <c r="Y117" s="243">
        <v>0</v>
      </c>
      <c r="Z117" s="249">
        <v>1</v>
      </c>
      <c r="AA117" s="243">
        <v>0</v>
      </c>
      <c r="AB117" s="243">
        <v>0</v>
      </c>
      <c r="AC117" s="242" t="s">
        <v>263</v>
      </c>
      <c r="AD117" s="243">
        <v>0</v>
      </c>
      <c r="AE117" s="243">
        <v>0</v>
      </c>
      <c r="AF117" s="243">
        <v>0</v>
      </c>
      <c r="AG117" s="249">
        <v>1</v>
      </c>
      <c r="AH117" s="243">
        <v>0</v>
      </c>
      <c r="AI117" s="243">
        <v>0</v>
      </c>
    </row>
    <row r="118" spans="1:35" x14ac:dyDescent="0.25">
      <c r="A118" s="242" t="s">
        <v>314</v>
      </c>
      <c r="B118" s="243">
        <v>0</v>
      </c>
      <c r="C118" s="243">
        <v>0</v>
      </c>
      <c r="D118" s="243">
        <v>0</v>
      </c>
      <c r="E118" s="249">
        <v>1.0001682142726502</v>
      </c>
      <c r="F118" s="243">
        <v>0</v>
      </c>
      <c r="G118" s="243">
        <v>0</v>
      </c>
      <c r="H118" s="242" t="s">
        <v>356</v>
      </c>
      <c r="I118" s="243">
        <v>0</v>
      </c>
      <c r="J118" s="243">
        <v>0</v>
      </c>
      <c r="K118" s="243">
        <v>0</v>
      </c>
      <c r="L118" s="249">
        <v>1</v>
      </c>
      <c r="M118" s="243">
        <v>0</v>
      </c>
      <c r="N118" s="243">
        <v>0</v>
      </c>
      <c r="O118" s="242" t="s">
        <v>240</v>
      </c>
      <c r="P118" s="243">
        <v>0</v>
      </c>
      <c r="Q118" s="243">
        <v>0</v>
      </c>
      <c r="R118" s="243">
        <v>0</v>
      </c>
      <c r="S118" s="249">
        <v>1</v>
      </c>
      <c r="T118" s="243">
        <v>0</v>
      </c>
      <c r="U118" s="243">
        <v>0</v>
      </c>
      <c r="V118" s="242" t="s">
        <v>356</v>
      </c>
      <c r="W118" s="243">
        <v>0</v>
      </c>
      <c r="X118" s="243">
        <v>0</v>
      </c>
      <c r="Y118" s="243">
        <v>0</v>
      </c>
      <c r="Z118" s="249">
        <v>1</v>
      </c>
      <c r="AA118" s="243">
        <v>0</v>
      </c>
      <c r="AB118" s="243">
        <v>0</v>
      </c>
      <c r="AC118" s="242" t="s">
        <v>356</v>
      </c>
      <c r="AD118" s="243">
        <v>0</v>
      </c>
      <c r="AE118" s="243">
        <v>0</v>
      </c>
      <c r="AF118" s="243">
        <v>0</v>
      </c>
      <c r="AG118" s="249">
        <v>1</v>
      </c>
      <c r="AH118" s="243">
        <v>0</v>
      </c>
      <c r="AI118" s="243">
        <v>0</v>
      </c>
    </row>
    <row r="119" spans="1:35" x14ac:dyDescent="0.25">
      <c r="A119" s="245" t="s">
        <v>443</v>
      </c>
      <c r="B119" s="243">
        <v>0</v>
      </c>
      <c r="C119" s="243">
        <v>0</v>
      </c>
      <c r="D119" s="243">
        <v>0</v>
      </c>
      <c r="E119" s="249">
        <v>1.0001682142726502</v>
      </c>
      <c r="F119" s="243">
        <v>0</v>
      </c>
      <c r="G119" s="243">
        <v>0</v>
      </c>
      <c r="H119" s="242" t="s">
        <v>314</v>
      </c>
      <c r="I119" s="243">
        <v>0</v>
      </c>
      <c r="J119" s="243">
        <v>0</v>
      </c>
      <c r="K119" s="243">
        <v>0</v>
      </c>
      <c r="L119" s="249">
        <v>1</v>
      </c>
      <c r="M119" s="243">
        <v>0</v>
      </c>
      <c r="N119" s="243">
        <v>0</v>
      </c>
      <c r="O119" s="242" t="s">
        <v>354</v>
      </c>
      <c r="P119" s="243">
        <v>0</v>
      </c>
      <c r="Q119" s="243">
        <v>0</v>
      </c>
      <c r="R119" s="243">
        <v>0</v>
      </c>
      <c r="S119" s="249">
        <v>1</v>
      </c>
      <c r="T119" s="243">
        <v>0</v>
      </c>
      <c r="U119" s="243">
        <v>0</v>
      </c>
      <c r="V119" s="242" t="s">
        <v>314</v>
      </c>
      <c r="W119" s="243">
        <v>0</v>
      </c>
      <c r="X119" s="243">
        <v>0</v>
      </c>
      <c r="Y119" s="243">
        <v>0</v>
      </c>
      <c r="Z119" s="249">
        <v>1</v>
      </c>
      <c r="AA119" s="243">
        <v>0</v>
      </c>
      <c r="AB119" s="243">
        <v>0</v>
      </c>
      <c r="AC119" s="242" t="s">
        <v>314</v>
      </c>
      <c r="AD119" s="243">
        <v>0</v>
      </c>
      <c r="AE119" s="243">
        <v>0</v>
      </c>
      <c r="AF119" s="243">
        <v>0</v>
      </c>
      <c r="AG119" s="249">
        <v>1</v>
      </c>
      <c r="AH119" s="243">
        <v>0</v>
      </c>
      <c r="AI119" s="243">
        <v>0</v>
      </c>
    </row>
    <row r="120" spans="1:35" x14ac:dyDescent="0.25">
      <c r="A120" s="242" t="s">
        <v>322</v>
      </c>
      <c r="B120" s="243">
        <v>0</v>
      </c>
      <c r="C120" s="243">
        <v>0</v>
      </c>
      <c r="D120" s="243">
        <v>0</v>
      </c>
      <c r="E120" s="249">
        <v>1.0001682142726502</v>
      </c>
      <c r="F120" s="243">
        <v>0</v>
      </c>
      <c r="G120" s="243">
        <v>0</v>
      </c>
      <c r="H120" s="245" t="s">
        <v>443</v>
      </c>
      <c r="I120" s="243">
        <v>0</v>
      </c>
      <c r="J120" s="243">
        <v>0</v>
      </c>
      <c r="K120" s="243">
        <v>0</v>
      </c>
      <c r="L120" s="249">
        <v>1</v>
      </c>
      <c r="M120" s="243">
        <v>0</v>
      </c>
      <c r="N120" s="243">
        <v>0</v>
      </c>
      <c r="O120" s="242" t="s">
        <v>216</v>
      </c>
      <c r="P120" s="243">
        <v>0</v>
      </c>
      <c r="Q120" s="243">
        <v>0</v>
      </c>
      <c r="R120" s="243">
        <v>0</v>
      </c>
      <c r="S120" s="249">
        <v>1</v>
      </c>
      <c r="T120" s="243">
        <v>0</v>
      </c>
      <c r="U120" s="243">
        <v>0</v>
      </c>
      <c r="V120" s="245" t="s">
        <v>443</v>
      </c>
      <c r="W120" s="243">
        <v>0</v>
      </c>
      <c r="X120" s="243">
        <v>0</v>
      </c>
      <c r="Y120" s="243">
        <v>0</v>
      </c>
      <c r="Z120" s="249">
        <v>1</v>
      </c>
      <c r="AA120" s="243">
        <v>0</v>
      </c>
      <c r="AB120" s="243">
        <v>0</v>
      </c>
      <c r="AC120" s="245" t="s">
        <v>443</v>
      </c>
      <c r="AD120" s="243">
        <v>0</v>
      </c>
      <c r="AE120" s="243">
        <v>0</v>
      </c>
      <c r="AF120" s="243">
        <v>0</v>
      </c>
      <c r="AG120" s="249">
        <v>1</v>
      </c>
      <c r="AH120" s="243">
        <v>0</v>
      </c>
      <c r="AI120" s="243">
        <v>0</v>
      </c>
    </row>
    <row r="121" spans="1:35" x14ac:dyDescent="0.25">
      <c r="A121" s="242" t="s">
        <v>275</v>
      </c>
      <c r="B121" s="243">
        <v>0</v>
      </c>
      <c r="C121" s="243">
        <v>0</v>
      </c>
      <c r="D121" s="243">
        <v>0</v>
      </c>
      <c r="E121" s="249">
        <v>1.0001682142726502</v>
      </c>
      <c r="F121" s="243">
        <v>0</v>
      </c>
      <c r="G121" s="243">
        <v>0</v>
      </c>
      <c r="H121" s="242" t="s">
        <v>322</v>
      </c>
      <c r="I121" s="243">
        <v>0</v>
      </c>
      <c r="J121" s="243">
        <v>0</v>
      </c>
      <c r="K121" s="243">
        <v>0</v>
      </c>
      <c r="L121" s="249">
        <v>1</v>
      </c>
      <c r="M121" s="243">
        <v>0</v>
      </c>
      <c r="N121" s="243">
        <v>0</v>
      </c>
      <c r="O121" s="242" t="s">
        <v>355</v>
      </c>
      <c r="P121" s="243">
        <v>0</v>
      </c>
      <c r="Q121" s="243">
        <v>0</v>
      </c>
      <c r="R121" s="243">
        <v>0</v>
      </c>
      <c r="S121" s="249">
        <v>1</v>
      </c>
      <c r="T121" s="243">
        <v>0</v>
      </c>
      <c r="U121" s="243">
        <v>0</v>
      </c>
      <c r="V121" s="242" t="s">
        <v>322</v>
      </c>
      <c r="W121" s="243">
        <v>0</v>
      </c>
      <c r="X121" s="243">
        <v>0</v>
      </c>
      <c r="Y121" s="243">
        <v>0</v>
      </c>
      <c r="Z121" s="249">
        <v>1</v>
      </c>
      <c r="AA121" s="243">
        <v>0</v>
      </c>
      <c r="AB121" s="243">
        <v>0</v>
      </c>
      <c r="AC121" s="242" t="s">
        <v>322</v>
      </c>
      <c r="AD121" s="243">
        <v>0</v>
      </c>
      <c r="AE121" s="243">
        <v>0</v>
      </c>
      <c r="AF121" s="243">
        <v>0</v>
      </c>
      <c r="AG121" s="249">
        <v>1</v>
      </c>
      <c r="AH121" s="243">
        <v>0</v>
      </c>
      <c r="AI121" s="243">
        <v>0</v>
      </c>
    </row>
    <row r="122" spans="1:35" x14ac:dyDescent="0.25">
      <c r="A122" s="242" t="s">
        <v>457</v>
      </c>
      <c r="B122" s="243">
        <v>0</v>
      </c>
      <c r="C122" s="243">
        <v>0</v>
      </c>
      <c r="D122" s="243">
        <v>0</v>
      </c>
      <c r="E122" s="249">
        <v>1.0001682142726502</v>
      </c>
      <c r="F122" s="243">
        <v>0</v>
      </c>
      <c r="G122" s="243">
        <v>0</v>
      </c>
      <c r="H122" s="242" t="s">
        <v>275</v>
      </c>
      <c r="I122" s="243">
        <v>0</v>
      </c>
      <c r="J122" s="243">
        <v>0</v>
      </c>
      <c r="K122" s="243">
        <v>0</v>
      </c>
      <c r="L122" s="249">
        <v>1</v>
      </c>
      <c r="M122" s="243">
        <v>0</v>
      </c>
      <c r="N122" s="243">
        <v>0</v>
      </c>
      <c r="O122" s="242" t="s">
        <v>263</v>
      </c>
      <c r="P122" s="243">
        <v>0</v>
      </c>
      <c r="Q122" s="243">
        <v>0</v>
      </c>
      <c r="R122" s="243">
        <v>0</v>
      </c>
      <c r="S122" s="249">
        <v>1</v>
      </c>
      <c r="T122" s="243">
        <v>0</v>
      </c>
      <c r="U122" s="243">
        <v>0</v>
      </c>
      <c r="V122" s="242" t="s">
        <v>275</v>
      </c>
      <c r="W122" s="243">
        <v>0</v>
      </c>
      <c r="X122" s="243">
        <v>0</v>
      </c>
      <c r="Y122" s="243">
        <v>0</v>
      </c>
      <c r="Z122" s="249">
        <v>1</v>
      </c>
      <c r="AA122" s="243">
        <v>0</v>
      </c>
      <c r="AB122" s="243">
        <v>0</v>
      </c>
      <c r="AC122" s="242" t="s">
        <v>275</v>
      </c>
      <c r="AD122" s="243">
        <v>0</v>
      </c>
      <c r="AE122" s="243">
        <v>0</v>
      </c>
      <c r="AF122" s="243">
        <v>0</v>
      </c>
      <c r="AG122" s="249">
        <v>1</v>
      </c>
      <c r="AH122" s="243">
        <v>0</v>
      </c>
      <c r="AI122" s="243">
        <v>0</v>
      </c>
    </row>
    <row r="123" spans="1:35" x14ac:dyDescent="0.25">
      <c r="A123" s="242" t="s">
        <v>217</v>
      </c>
      <c r="B123" s="243">
        <v>0</v>
      </c>
      <c r="C123" s="243">
        <v>0</v>
      </c>
      <c r="D123" s="243">
        <v>0</v>
      </c>
      <c r="E123" s="249">
        <v>1.0001682142726502</v>
      </c>
      <c r="F123" s="243">
        <v>0</v>
      </c>
      <c r="G123" s="243">
        <v>0</v>
      </c>
      <c r="H123" s="242" t="s">
        <v>457</v>
      </c>
      <c r="I123" s="243">
        <v>0</v>
      </c>
      <c r="J123" s="243">
        <v>0</v>
      </c>
      <c r="K123" s="243">
        <v>0</v>
      </c>
      <c r="L123" s="249">
        <v>1</v>
      </c>
      <c r="M123" s="243">
        <v>0</v>
      </c>
      <c r="N123" s="243">
        <v>0</v>
      </c>
      <c r="O123" s="242" t="s">
        <v>438</v>
      </c>
      <c r="P123" s="243">
        <v>0</v>
      </c>
      <c r="Q123" s="243">
        <v>0</v>
      </c>
      <c r="R123" s="243">
        <v>0</v>
      </c>
      <c r="S123" s="249">
        <v>1</v>
      </c>
      <c r="T123" s="243">
        <v>0</v>
      </c>
      <c r="U123" s="243">
        <v>0</v>
      </c>
      <c r="V123" s="242" t="s">
        <v>457</v>
      </c>
      <c r="W123" s="243">
        <v>0</v>
      </c>
      <c r="X123" s="243">
        <v>0</v>
      </c>
      <c r="Y123" s="243">
        <v>0</v>
      </c>
      <c r="Z123" s="249">
        <v>1</v>
      </c>
      <c r="AA123" s="243">
        <v>0</v>
      </c>
      <c r="AB123" s="243">
        <v>0</v>
      </c>
      <c r="AC123" s="242" t="s">
        <v>457</v>
      </c>
      <c r="AD123" s="243">
        <v>0</v>
      </c>
      <c r="AE123" s="243">
        <v>0</v>
      </c>
      <c r="AF123" s="243">
        <v>0</v>
      </c>
      <c r="AG123" s="249">
        <v>1</v>
      </c>
      <c r="AH123" s="243">
        <v>0</v>
      </c>
      <c r="AI123" s="243">
        <v>0</v>
      </c>
    </row>
    <row r="124" spans="1:35" x14ac:dyDescent="0.25">
      <c r="A124" s="242" t="s">
        <v>250</v>
      </c>
      <c r="B124" s="243">
        <v>0</v>
      </c>
      <c r="C124" s="243">
        <v>0</v>
      </c>
      <c r="D124" s="243">
        <v>0</v>
      </c>
      <c r="E124" s="249">
        <v>1.0001682142726502</v>
      </c>
      <c r="F124" s="243">
        <v>0</v>
      </c>
      <c r="G124" s="243">
        <v>0</v>
      </c>
      <c r="H124" s="242" t="s">
        <v>217</v>
      </c>
      <c r="I124" s="243">
        <v>0</v>
      </c>
      <c r="J124" s="243">
        <v>0</v>
      </c>
      <c r="K124" s="243">
        <v>0</v>
      </c>
      <c r="L124" s="249">
        <v>1</v>
      </c>
      <c r="M124" s="243">
        <v>0</v>
      </c>
      <c r="N124" s="243">
        <v>0</v>
      </c>
      <c r="O124" s="242" t="s">
        <v>356</v>
      </c>
      <c r="P124" s="243">
        <v>0</v>
      </c>
      <c r="Q124" s="243">
        <v>0</v>
      </c>
      <c r="R124" s="243">
        <v>0</v>
      </c>
      <c r="S124" s="249">
        <v>1</v>
      </c>
      <c r="T124" s="243">
        <v>0</v>
      </c>
      <c r="U124" s="243">
        <v>0</v>
      </c>
      <c r="V124" s="242" t="s">
        <v>217</v>
      </c>
      <c r="W124" s="243">
        <v>0</v>
      </c>
      <c r="X124" s="243">
        <v>0</v>
      </c>
      <c r="Y124" s="243">
        <v>0</v>
      </c>
      <c r="Z124" s="249">
        <v>1</v>
      </c>
      <c r="AA124" s="243">
        <v>0</v>
      </c>
      <c r="AB124" s="243">
        <v>0</v>
      </c>
      <c r="AC124" s="242" t="s">
        <v>217</v>
      </c>
      <c r="AD124" s="243">
        <v>0</v>
      </c>
      <c r="AE124" s="243">
        <v>0</v>
      </c>
      <c r="AF124" s="243">
        <v>0</v>
      </c>
      <c r="AG124" s="249">
        <v>1</v>
      </c>
      <c r="AH124" s="243">
        <v>0</v>
      </c>
      <c r="AI124" s="243">
        <v>0</v>
      </c>
    </row>
    <row r="125" spans="1:35" x14ac:dyDescent="0.25">
      <c r="A125" s="242" t="s">
        <v>458</v>
      </c>
      <c r="B125" s="243">
        <v>0</v>
      </c>
      <c r="C125" s="243">
        <v>0</v>
      </c>
      <c r="D125" s="243">
        <v>0</v>
      </c>
      <c r="E125" s="249">
        <v>1.0001682142726502</v>
      </c>
      <c r="F125" s="243">
        <v>0</v>
      </c>
      <c r="G125" s="243">
        <v>0</v>
      </c>
      <c r="H125" s="242" t="s">
        <v>250</v>
      </c>
      <c r="I125" s="243">
        <v>0</v>
      </c>
      <c r="J125" s="243">
        <v>0</v>
      </c>
      <c r="K125" s="243">
        <v>0</v>
      </c>
      <c r="L125" s="249">
        <v>1</v>
      </c>
      <c r="M125" s="243">
        <v>0</v>
      </c>
      <c r="N125" s="243">
        <v>0</v>
      </c>
      <c r="O125" s="242" t="s">
        <v>314</v>
      </c>
      <c r="P125" s="243">
        <v>0</v>
      </c>
      <c r="Q125" s="243">
        <v>0</v>
      </c>
      <c r="R125" s="243">
        <v>0</v>
      </c>
      <c r="S125" s="249">
        <v>1</v>
      </c>
      <c r="T125" s="243">
        <v>0</v>
      </c>
      <c r="U125" s="243">
        <v>0</v>
      </c>
      <c r="V125" s="242" t="s">
        <v>250</v>
      </c>
      <c r="W125" s="243">
        <v>0</v>
      </c>
      <c r="X125" s="243">
        <v>0</v>
      </c>
      <c r="Y125" s="243">
        <v>0</v>
      </c>
      <c r="Z125" s="249">
        <v>1</v>
      </c>
      <c r="AA125" s="243">
        <v>0</v>
      </c>
      <c r="AB125" s="243">
        <v>0</v>
      </c>
      <c r="AC125" s="242" t="s">
        <v>250</v>
      </c>
      <c r="AD125" s="243">
        <v>0</v>
      </c>
      <c r="AE125" s="243">
        <v>0</v>
      </c>
      <c r="AF125" s="243">
        <v>0</v>
      </c>
      <c r="AG125" s="249">
        <v>1</v>
      </c>
      <c r="AH125" s="243">
        <v>0</v>
      </c>
      <c r="AI125" s="243">
        <v>0</v>
      </c>
    </row>
    <row r="126" spans="1:35" x14ac:dyDescent="0.25">
      <c r="A126" s="242" t="s">
        <v>230</v>
      </c>
      <c r="B126" s="243">
        <v>0</v>
      </c>
      <c r="C126" s="243">
        <v>0</v>
      </c>
      <c r="D126" s="243">
        <v>0</v>
      </c>
      <c r="E126" s="249">
        <v>1.0001682142726502</v>
      </c>
      <c r="F126" s="243">
        <v>0</v>
      </c>
      <c r="G126" s="243">
        <v>0</v>
      </c>
      <c r="H126" s="242" t="s">
        <v>458</v>
      </c>
      <c r="I126" s="243">
        <v>0</v>
      </c>
      <c r="J126" s="243">
        <v>0</v>
      </c>
      <c r="K126" s="243">
        <v>0</v>
      </c>
      <c r="L126" s="249">
        <v>1</v>
      </c>
      <c r="M126" s="243">
        <v>0</v>
      </c>
      <c r="N126" s="243">
        <v>0</v>
      </c>
      <c r="O126" s="245" t="s">
        <v>443</v>
      </c>
      <c r="P126" s="243">
        <v>0</v>
      </c>
      <c r="Q126" s="243">
        <v>0</v>
      </c>
      <c r="R126" s="243">
        <v>0</v>
      </c>
      <c r="S126" s="249">
        <v>1</v>
      </c>
      <c r="T126" s="243">
        <v>0</v>
      </c>
      <c r="U126" s="243">
        <v>0</v>
      </c>
      <c r="V126" s="242" t="s">
        <v>458</v>
      </c>
      <c r="W126" s="243">
        <v>0</v>
      </c>
      <c r="X126" s="243">
        <v>0</v>
      </c>
      <c r="Y126" s="243">
        <v>0</v>
      </c>
      <c r="Z126" s="249">
        <v>1</v>
      </c>
      <c r="AA126" s="243">
        <v>0</v>
      </c>
      <c r="AB126" s="243">
        <v>0</v>
      </c>
      <c r="AC126" s="242" t="s">
        <v>458</v>
      </c>
      <c r="AD126" s="243">
        <v>0</v>
      </c>
      <c r="AE126" s="243">
        <v>0</v>
      </c>
      <c r="AF126" s="243">
        <v>0</v>
      </c>
      <c r="AG126" s="249">
        <v>1</v>
      </c>
      <c r="AH126" s="243">
        <v>0</v>
      </c>
      <c r="AI126" s="243">
        <v>0</v>
      </c>
    </row>
    <row r="127" spans="1:35" x14ac:dyDescent="0.25">
      <c r="A127" s="242" t="s">
        <v>459</v>
      </c>
      <c r="B127" s="243">
        <v>0</v>
      </c>
      <c r="C127" s="243">
        <v>0</v>
      </c>
      <c r="D127" s="243">
        <v>0</v>
      </c>
      <c r="E127" s="249">
        <v>1.0001682142726502</v>
      </c>
      <c r="F127" s="243">
        <v>0</v>
      </c>
      <c r="G127" s="243">
        <v>0</v>
      </c>
      <c r="H127" s="242" t="s">
        <v>230</v>
      </c>
      <c r="I127" s="243">
        <v>0</v>
      </c>
      <c r="J127" s="243">
        <v>0</v>
      </c>
      <c r="K127" s="243">
        <v>0</v>
      </c>
      <c r="L127" s="249">
        <v>1</v>
      </c>
      <c r="M127" s="243">
        <v>0</v>
      </c>
      <c r="N127" s="243">
        <v>0</v>
      </c>
      <c r="O127" s="242" t="s">
        <v>322</v>
      </c>
      <c r="P127" s="243">
        <v>0</v>
      </c>
      <c r="Q127" s="243">
        <v>0</v>
      </c>
      <c r="R127" s="243">
        <v>0</v>
      </c>
      <c r="S127" s="249">
        <v>1</v>
      </c>
      <c r="T127" s="243">
        <v>0</v>
      </c>
      <c r="U127" s="243">
        <v>0</v>
      </c>
      <c r="V127" s="242" t="s">
        <v>230</v>
      </c>
      <c r="W127" s="243">
        <v>0</v>
      </c>
      <c r="X127" s="243">
        <v>0</v>
      </c>
      <c r="Y127" s="243">
        <v>0</v>
      </c>
      <c r="Z127" s="249">
        <v>1</v>
      </c>
      <c r="AA127" s="243">
        <v>0</v>
      </c>
      <c r="AB127" s="243">
        <v>0</v>
      </c>
      <c r="AC127" s="242" t="s">
        <v>230</v>
      </c>
      <c r="AD127" s="243">
        <v>0</v>
      </c>
      <c r="AE127" s="243">
        <v>0</v>
      </c>
      <c r="AF127" s="243">
        <v>0</v>
      </c>
      <c r="AG127" s="249">
        <v>1</v>
      </c>
      <c r="AH127" s="243">
        <v>0</v>
      </c>
      <c r="AI127" s="243">
        <v>0</v>
      </c>
    </row>
    <row r="128" spans="1:35" x14ac:dyDescent="0.25">
      <c r="A128" s="242" t="s">
        <v>325</v>
      </c>
      <c r="B128" s="243">
        <v>0</v>
      </c>
      <c r="C128" s="243">
        <v>0</v>
      </c>
      <c r="D128" s="243">
        <v>0</v>
      </c>
      <c r="E128" s="249">
        <v>1.0001682142726502</v>
      </c>
      <c r="F128" s="243">
        <v>0</v>
      </c>
      <c r="G128" s="243">
        <v>0</v>
      </c>
      <c r="H128" s="242" t="s">
        <v>459</v>
      </c>
      <c r="I128" s="243">
        <v>0</v>
      </c>
      <c r="J128" s="243">
        <v>0</v>
      </c>
      <c r="K128" s="243">
        <v>0</v>
      </c>
      <c r="L128" s="249">
        <v>1</v>
      </c>
      <c r="M128" s="243">
        <v>0</v>
      </c>
      <c r="N128" s="243">
        <v>0</v>
      </c>
      <c r="O128" s="242" t="s">
        <v>275</v>
      </c>
      <c r="P128" s="243">
        <v>0</v>
      </c>
      <c r="Q128" s="243">
        <v>0</v>
      </c>
      <c r="R128" s="243">
        <v>0</v>
      </c>
      <c r="S128" s="249">
        <v>1</v>
      </c>
      <c r="T128" s="243">
        <v>0</v>
      </c>
      <c r="U128" s="243">
        <v>0</v>
      </c>
      <c r="V128" s="242" t="s">
        <v>459</v>
      </c>
      <c r="W128" s="243">
        <v>0</v>
      </c>
      <c r="X128" s="243">
        <v>0</v>
      </c>
      <c r="Y128" s="243">
        <v>0</v>
      </c>
      <c r="Z128" s="249">
        <v>1</v>
      </c>
      <c r="AA128" s="243">
        <v>0</v>
      </c>
      <c r="AB128" s="243">
        <v>0</v>
      </c>
      <c r="AC128" s="242" t="s">
        <v>459</v>
      </c>
      <c r="AD128" s="243">
        <v>0</v>
      </c>
      <c r="AE128" s="243">
        <v>0</v>
      </c>
      <c r="AF128" s="243">
        <v>0</v>
      </c>
      <c r="AG128" s="249">
        <v>1</v>
      </c>
      <c r="AH128" s="243">
        <v>0</v>
      </c>
      <c r="AI128" s="243">
        <v>0</v>
      </c>
    </row>
    <row r="129" spans="1:35" x14ac:dyDescent="0.25">
      <c r="A129" s="242" t="s">
        <v>291</v>
      </c>
      <c r="B129" s="243">
        <v>0</v>
      </c>
      <c r="C129" s="243">
        <v>0</v>
      </c>
      <c r="D129" s="243">
        <v>0</v>
      </c>
      <c r="E129" s="249">
        <v>1.0001682142726502</v>
      </c>
      <c r="F129" s="243">
        <v>0</v>
      </c>
      <c r="G129" s="243">
        <v>0</v>
      </c>
      <c r="H129" s="242" t="s">
        <v>325</v>
      </c>
      <c r="I129" s="243">
        <v>0</v>
      </c>
      <c r="J129" s="243">
        <v>0</v>
      </c>
      <c r="K129" s="243">
        <v>0</v>
      </c>
      <c r="L129" s="249">
        <v>1</v>
      </c>
      <c r="M129" s="243">
        <v>0</v>
      </c>
      <c r="N129" s="243">
        <v>0</v>
      </c>
      <c r="O129" s="242" t="s">
        <v>457</v>
      </c>
      <c r="P129" s="243">
        <v>0</v>
      </c>
      <c r="Q129" s="243">
        <v>0</v>
      </c>
      <c r="R129" s="243">
        <v>0</v>
      </c>
      <c r="S129" s="249">
        <v>1</v>
      </c>
      <c r="T129" s="243">
        <v>0</v>
      </c>
      <c r="U129" s="243">
        <v>0</v>
      </c>
      <c r="V129" s="242" t="s">
        <v>325</v>
      </c>
      <c r="W129" s="243">
        <v>0</v>
      </c>
      <c r="X129" s="243">
        <v>0</v>
      </c>
      <c r="Y129" s="243">
        <v>0</v>
      </c>
      <c r="Z129" s="249">
        <v>1</v>
      </c>
      <c r="AA129" s="243">
        <v>0</v>
      </c>
      <c r="AB129" s="243">
        <v>0</v>
      </c>
      <c r="AC129" s="242" t="s">
        <v>325</v>
      </c>
      <c r="AD129" s="243">
        <v>0</v>
      </c>
      <c r="AE129" s="243">
        <v>0</v>
      </c>
      <c r="AF129" s="243">
        <v>0</v>
      </c>
      <c r="AG129" s="249">
        <v>1</v>
      </c>
      <c r="AH129" s="243">
        <v>0</v>
      </c>
      <c r="AI129" s="243">
        <v>0</v>
      </c>
    </row>
    <row r="130" spans="1:35" x14ac:dyDescent="0.25">
      <c r="A130" s="242" t="s">
        <v>277</v>
      </c>
      <c r="B130" s="243">
        <v>0</v>
      </c>
      <c r="C130" s="243">
        <v>0</v>
      </c>
      <c r="D130" s="243">
        <v>0</v>
      </c>
      <c r="E130" s="249">
        <v>1.0001682142726502</v>
      </c>
      <c r="F130" s="243">
        <v>0</v>
      </c>
      <c r="G130" s="243">
        <v>0</v>
      </c>
      <c r="H130" s="242" t="s">
        <v>291</v>
      </c>
      <c r="I130" s="243">
        <v>0</v>
      </c>
      <c r="J130" s="243">
        <v>0</v>
      </c>
      <c r="K130" s="243">
        <v>0</v>
      </c>
      <c r="L130" s="249">
        <v>1</v>
      </c>
      <c r="M130" s="243">
        <v>0</v>
      </c>
      <c r="N130" s="243">
        <v>0</v>
      </c>
      <c r="O130" s="242" t="s">
        <v>250</v>
      </c>
      <c r="P130" s="243">
        <v>0</v>
      </c>
      <c r="Q130" s="243">
        <v>0</v>
      </c>
      <c r="R130" s="243">
        <v>0</v>
      </c>
      <c r="S130" s="249">
        <v>1</v>
      </c>
      <c r="T130" s="243">
        <v>0</v>
      </c>
      <c r="U130" s="243">
        <v>0</v>
      </c>
      <c r="V130" s="242" t="s">
        <v>291</v>
      </c>
      <c r="W130" s="243">
        <v>0</v>
      </c>
      <c r="X130" s="243">
        <v>0</v>
      </c>
      <c r="Y130" s="243">
        <v>0</v>
      </c>
      <c r="Z130" s="249">
        <v>1</v>
      </c>
      <c r="AA130" s="243">
        <v>0</v>
      </c>
      <c r="AB130" s="243">
        <v>0</v>
      </c>
      <c r="AC130" s="242" t="s">
        <v>291</v>
      </c>
      <c r="AD130" s="243">
        <v>0</v>
      </c>
      <c r="AE130" s="243">
        <v>0</v>
      </c>
      <c r="AF130" s="243">
        <v>0</v>
      </c>
      <c r="AG130" s="249">
        <v>1</v>
      </c>
      <c r="AH130" s="243">
        <v>0</v>
      </c>
      <c r="AI130" s="243">
        <v>0</v>
      </c>
    </row>
    <row r="131" spans="1:35" x14ac:dyDescent="0.25">
      <c r="A131" s="242" t="s">
        <v>357</v>
      </c>
      <c r="B131" s="243">
        <v>0</v>
      </c>
      <c r="C131" s="243">
        <v>0</v>
      </c>
      <c r="D131" s="243">
        <v>0</v>
      </c>
      <c r="E131" s="249">
        <v>1.0001682142726502</v>
      </c>
      <c r="F131" s="243">
        <v>0</v>
      </c>
      <c r="G131" s="243">
        <v>0</v>
      </c>
      <c r="H131" s="242" t="s">
        <v>277</v>
      </c>
      <c r="I131" s="243">
        <v>0</v>
      </c>
      <c r="J131" s="243">
        <v>0</v>
      </c>
      <c r="K131" s="243">
        <v>0</v>
      </c>
      <c r="L131" s="249">
        <v>1</v>
      </c>
      <c r="M131" s="243">
        <v>0</v>
      </c>
      <c r="N131" s="243">
        <v>0</v>
      </c>
      <c r="O131" s="242" t="s">
        <v>458</v>
      </c>
      <c r="P131" s="243">
        <v>0</v>
      </c>
      <c r="Q131" s="243">
        <v>0</v>
      </c>
      <c r="R131" s="243">
        <v>0</v>
      </c>
      <c r="S131" s="249">
        <v>1</v>
      </c>
      <c r="T131" s="243">
        <v>0</v>
      </c>
      <c r="U131" s="243">
        <v>0</v>
      </c>
      <c r="V131" s="242" t="s">
        <v>277</v>
      </c>
      <c r="W131" s="243">
        <v>0</v>
      </c>
      <c r="X131" s="243">
        <v>0</v>
      </c>
      <c r="Y131" s="243">
        <v>0</v>
      </c>
      <c r="Z131" s="249">
        <v>1</v>
      </c>
      <c r="AA131" s="243">
        <v>0</v>
      </c>
      <c r="AB131" s="243">
        <v>0</v>
      </c>
      <c r="AC131" s="242" t="s">
        <v>277</v>
      </c>
      <c r="AD131" s="243">
        <v>0</v>
      </c>
      <c r="AE131" s="243">
        <v>0</v>
      </c>
      <c r="AF131" s="243">
        <v>0</v>
      </c>
      <c r="AG131" s="249">
        <v>1</v>
      </c>
      <c r="AH131" s="243">
        <v>0</v>
      </c>
      <c r="AI131" s="243">
        <v>0</v>
      </c>
    </row>
    <row r="132" spans="1:35" x14ac:dyDescent="0.25">
      <c r="A132" s="242" t="s">
        <v>460</v>
      </c>
      <c r="B132" s="243">
        <v>0</v>
      </c>
      <c r="C132" s="243">
        <v>0</v>
      </c>
      <c r="D132" s="243">
        <v>0</v>
      </c>
      <c r="E132" s="249">
        <v>1.0001682142726502</v>
      </c>
      <c r="F132" s="243">
        <v>0</v>
      </c>
      <c r="G132" s="243">
        <v>0</v>
      </c>
      <c r="H132" s="242" t="s">
        <v>357</v>
      </c>
      <c r="I132" s="243">
        <v>0</v>
      </c>
      <c r="J132" s="243">
        <v>0</v>
      </c>
      <c r="K132" s="243">
        <v>0</v>
      </c>
      <c r="L132" s="249">
        <v>1</v>
      </c>
      <c r="M132" s="243">
        <v>0</v>
      </c>
      <c r="N132" s="243">
        <v>0</v>
      </c>
      <c r="O132" s="242" t="s">
        <v>230</v>
      </c>
      <c r="P132" s="243">
        <v>0</v>
      </c>
      <c r="Q132" s="243">
        <v>0</v>
      </c>
      <c r="R132" s="243">
        <v>0</v>
      </c>
      <c r="S132" s="249">
        <v>1</v>
      </c>
      <c r="T132" s="243">
        <v>0</v>
      </c>
      <c r="U132" s="243">
        <v>0</v>
      </c>
      <c r="V132" s="242" t="s">
        <v>357</v>
      </c>
      <c r="W132" s="243">
        <v>0</v>
      </c>
      <c r="X132" s="243">
        <v>0</v>
      </c>
      <c r="Y132" s="243">
        <v>0</v>
      </c>
      <c r="Z132" s="249">
        <v>1</v>
      </c>
      <c r="AA132" s="243">
        <v>0</v>
      </c>
      <c r="AB132" s="243">
        <v>0</v>
      </c>
      <c r="AC132" s="242" t="s">
        <v>357</v>
      </c>
      <c r="AD132" s="243">
        <v>0</v>
      </c>
      <c r="AE132" s="243">
        <v>0</v>
      </c>
      <c r="AF132" s="243">
        <v>0</v>
      </c>
      <c r="AG132" s="249">
        <v>1</v>
      </c>
      <c r="AH132" s="243">
        <v>0</v>
      </c>
      <c r="AI132" s="243">
        <v>0</v>
      </c>
    </row>
    <row r="133" spans="1:35" x14ac:dyDescent="0.25">
      <c r="A133" s="242" t="s">
        <v>442</v>
      </c>
      <c r="B133" s="243">
        <v>0</v>
      </c>
      <c r="C133" s="243">
        <v>0</v>
      </c>
      <c r="D133" s="243">
        <v>0</v>
      </c>
      <c r="E133" s="249">
        <v>1.0001682142726502</v>
      </c>
      <c r="F133" s="243">
        <v>0</v>
      </c>
      <c r="G133" s="243">
        <v>0</v>
      </c>
      <c r="H133" s="242" t="s">
        <v>460</v>
      </c>
      <c r="I133" s="243">
        <v>0</v>
      </c>
      <c r="J133" s="243">
        <v>0</v>
      </c>
      <c r="K133" s="243">
        <v>0</v>
      </c>
      <c r="L133" s="249">
        <v>1</v>
      </c>
      <c r="M133" s="243">
        <v>0</v>
      </c>
      <c r="N133" s="243">
        <v>0</v>
      </c>
      <c r="O133" s="242" t="s">
        <v>459</v>
      </c>
      <c r="P133" s="243">
        <v>0</v>
      </c>
      <c r="Q133" s="243">
        <v>0</v>
      </c>
      <c r="R133" s="243">
        <v>0</v>
      </c>
      <c r="S133" s="249">
        <v>1</v>
      </c>
      <c r="T133" s="243">
        <v>0</v>
      </c>
      <c r="U133" s="243">
        <v>0</v>
      </c>
      <c r="V133" s="242" t="s">
        <v>460</v>
      </c>
      <c r="W133" s="243">
        <v>0</v>
      </c>
      <c r="X133" s="243">
        <v>0</v>
      </c>
      <c r="Y133" s="243">
        <v>0</v>
      </c>
      <c r="Z133" s="249">
        <v>1</v>
      </c>
      <c r="AA133" s="243">
        <v>0</v>
      </c>
      <c r="AB133" s="243">
        <v>0</v>
      </c>
      <c r="AC133" s="242" t="s">
        <v>460</v>
      </c>
      <c r="AD133" s="243">
        <v>0</v>
      </c>
      <c r="AE133" s="243">
        <v>0</v>
      </c>
      <c r="AF133" s="243">
        <v>0</v>
      </c>
      <c r="AG133" s="249">
        <v>1</v>
      </c>
      <c r="AH133" s="243">
        <v>0</v>
      </c>
      <c r="AI133" s="243">
        <v>0</v>
      </c>
    </row>
    <row r="134" spans="1:35" x14ac:dyDescent="0.25">
      <c r="A134" s="242" t="s">
        <v>358</v>
      </c>
      <c r="B134" s="243">
        <v>0</v>
      </c>
      <c r="C134" s="243">
        <v>0</v>
      </c>
      <c r="D134" s="243">
        <v>0</v>
      </c>
      <c r="E134" s="249">
        <v>1.0001682142726502</v>
      </c>
      <c r="F134" s="243">
        <v>0</v>
      </c>
      <c r="G134" s="243">
        <v>0</v>
      </c>
      <c r="H134" s="242" t="s">
        <v>442</v>
      </c>
      <c r="I134" s="243">
        <v>0</v>
      </c>
      <c r="J134" s="243">
        <v>0</v>
      </c>
      <c r="K134" s="243">
        <v>0</v>
      </c>
      <c r="L134" s="249">
        <v>1</v>
      </c>
      <c r="M134" s="243">
        <v>0</v>
      </c>
      <c r="N134" s="243">
        <v>0</v>
      </c>
      <c r="O134" s="242" t="s">
        <v>325</v>
      </c>
      <c r="P134" s="243">
        <v>0</v>
      </c>
      <c r="Q134" s="243">
        <v>0</v>
      </c>
      <c r="R134" s="243">
        <v>0</v>
      </c>
      <c r="S134" s="249">
        <v>1</v>
      </c>
      <c r="T134" s="243">
        <v>0</v>
      </c>
      <c r="U134" s="243">
        <v>0</v>
      </c>
      <c r="V134" s="242" t="s">
        <v>442</v>
      </c>
      <c r="W134" s="243">
        <v>0</v>
      </c>
      <c r="X134" s="243">
        <v>0</v>
      </c>
      <c r="Y134" s="243">
        <v>0</v>
      </c>
      <c r="Z134" s="249">
        <v>1</v>
      </c>
      <c r="AA134" s="243">
        <v>0</v>
      </c>
      <c r="AB134" s="243">
        <v>0</v>
      </c>
      <c r="AC134" s="242" t="s">
        <v>442</v>
      </c>
      <c r="AD134" s="243">
        <v>0</v>
      </c>
      <c r="AE134" s="243">
        <v>0</v>
      </c>
      <c r="AF134" s="243">
        <v>0</v>
      </c>
      <c r="AG134" s="249">
        <v>1</v>
      </c>
      <c r="AH134" s="243">
        <v>0</v>
      </c>
      <c r="AI134" s="243">
        <v>0</v>
      </c>
    </row>
    <row r="135" spans="1:35" x14ac:dyDescent="0.25">
      <c r="A135" s="242" t="s">
        <v>359</v>
      </c>
      <c r="B135" s="243">
        <v>0</v>
      </c>
      <c r="C135" s="243">
        <v>0</v>
      </c>
      <c r="D135" s="243">
        <v>0</v>
      </c>
      <c r="E135" s="249">
        <v>1.0001682142726502</v>
      </c>
      <c r="F135" s="243">
        <v>0</v>
      </c>
      <c r="G135" s="243">
        <v>0</v>
      </c>
      <c r="H135" s="242" t="s">
        <v>358</v>
      </c>
      <c r="I135" s="243">
        <v>0</v>
      </c>
      <c r="J135" s="243">
        <v>0</v>
      </c>
      <c r="K135" s="243">
        <v>0</v>
      </c>
      <c r="L135" s="249">
        <v>1</v>
      </c>
      <c r="M135" s="243">
        <v>0</v>
      </c>
      <c r="N135" s="243">
        <v>0</v>
      </c>
      <c r="O135" s="242" t="s">
        <v>357</v>
      </c>
      <c r="P135" s="243">
        <v>0</v>
      </c>
      <c r="Q135" s="243">
        <v>0</v>
      </c>
      <c r="R135" s="243">
        <v>0</v>
      </c>
      <c r="S135" s="249">
        <v>1</v>
      </c>
      <c r="T135" s="243">
        <v>0</v>
      </c>
      <c r="U135" s="243">
        <v>0</v>
      </c>
      <c r="V135" s="242" t="s">
        <v>358</v>
      </c>
      <c r="W135" s="243">
        <v>0</v>
      </c>
      <c r="X135" s="243">
        <v>0</v>
      </c>
      <c r="Y135" s="243">
        <v>0</v>
      </c>
      <c r="Z135" s="249">
        <v>1</v>
      </c>
      <c r="AA135" s="243">
        <v>0</v>
      </c>
      <c r="AB135" s="243">
        <v>0</v>
      </c>
      <c r="AC135" s="242" t="s">
        <v>358</v>
      </c>
      <c r="AD135" s="243">
        <v>0</v>
      </c>
      <c r="AE135" s="243">
        <v>0</v>
      </c>
      <c r="AF135" s="243">
        <v>0</v>
      </c>
      <c r="AG135" s="249">
        <v>1</v>
      </c>
      <c r="AH135" s="243">
        <v>0</v>
      </c>
      <c r="AI135" s="243">
        <v>0</v>
      </c>
    </row>
    <row r="136" spans="1:35" x14ac:dyDescent="0.25">
      <c r="A136" s="242" t="s">
        <v>361</v>
      </c>
      <c r="B136" s="243">
        <v>0</v>
      </c>
      <c r="C136" s="243">
        <v>0</v>
      </c>
      <c r="D136" s="243">
        <v>0</v>
      </c>
      <c r="E136" s="249">
        <v>1.0001682142726502</v>
      </c>
      <c r="F136" s="243">
        <v>0</v>
      </c>
      <c r="G136" s="243">
        <v>0</v>
      </c>
      <c r="H136" s="242" t="s">
        <v>359</v>
      </c>
      <c r="I136" s="243">
        <v>0</v>
      </c>
      <c r="J136" s="243">
        <v>0</v>
      </c>
      <c r="K136" s="243">
        <v>0</v>
      </c>
      <c r="L136" s="249">
        <v>1</v>
      </c>
      <c r="M136" s="243">
        <v>0</v>
      </c>
      <c r="N136" s="243">
        <v>0</v>
      </c>
      <c r="O136" s="242" t="s">
        <v>460</v>
      </c>
      <c r="P136" s="243">
        <v>0</v>
      </c>
      <c r="Q136" s="243">
        <v>0</v>
      </c>
      <c r="R136" s="243">
        <v>0</v>
      </c>
      <c r="S136" s="249">
        <v>1</v>
      </c>
      <c r="T136" s="243">
        <v>0</v>
      </c>
      <c r="U136" s="243">
        <v>0</v>
      </c>
      <c r="V136" s="242" t="s">
        <v>359</v>
      </c>
      <c r="W136" s="243">
        <v>0</v>
      </c>
      <c r="X136" s="243">
        <v>0</v>
      </c>
      <c r="Y136" s="243">
        <v>0</v>
      </c>
      <c r="Z136" s="249">
        <v>1</v>
      </c>
      <c r="AA136" s="243">
        <v>0</v>
      </c>
      <c r="AB136" s="243">
        <v>0</v>
      </c>
      <c r="AC136" s="242" t="s">
        <v>359</v>
      </c>
      <c r="AD136" s="243">
        <v>0</v>
      </c>
      <c r="AE136" s="243">
        <v>0</v>
      </c>
      <c r="AF136" s="243">
        <v>0</v>
      </c>
      <c r="AG136" s="249">
        <v>1</v>
      </c>
      <c r="AH136" s="243">
        <v>0</v>
      </c>
      <c r="AI136" s="243">
        <v>0</v>
      </c>
    </row>
    <row r="137" spans="1:35" x14ac:dyDescent="0.25">
      <c r="A137" s="242" t="s">
        <v>229</v>
      </c>
      <c r="B137" s="243">
        <v>0</v>
      </c>
      <c r="C137" s="243">
        <v>0</v>
      </c>
      <c r="D137" s="243">
        <v>0</v>
      </c>
      <c r="E137" s="249">
        <v>1.0001682142726502</v>
      </c>
      <c r="F137" s="243">
        <v>0</v>
      </c>
      <c r="G137" s="243">
        <v>0</v>
      </c>
      <c r="H137" s="242" t="s">
        <v>361</v>
      </c>
      <c r="I137" s="243">
        <v>0</v>
      </c>
      <c r="J137" s="243">
        <v>0</v>
      </c>
      <c r="K137" s="243">
        <v>0</v>
      </c>
      <c r="L137" s="249">
        <v>1</v>
      </c>
      <c r="M137" s="243">
        <v>0</v>
      </c>
      <c r="N137" s="243">
        <v>0</v>
      </c>
      <c r="O137" s="242" t="s">
        <v>442</v>
      </c>
      <c r="P137" s="243">
        <v>0</v>
      </c>
      <c r="Q137" s="243">
        <v>0</v>
      </c>
      <c r="R137" s="243">
        <v>0</v>
      </c>
      <c r="S137" s="249">
        <v>1</v>
      </c>
      <c r="T137" s="243">
        <v>0</v>
      </c>
      <c r="U137" s="243">
        <v>0</v>
      </c>
      <c r="V137" s="242" t="s">
        <v>361</v>
      </c>
      <c r="W137" s="243">
        <v>0</v>
      </c>
      <c r="X137" s="243">
        <v>0</v>
      </c>
      <c r="Y137" s="243">
        <v>0</v>
      </c>
      <c r="Z137" s="249">
        <v>1</v>
      </c>
      <c r="AA137" s="243">
        <v>0</v>
      </c>
      <c r="AB137" s="243">
        <v>0</v>
      </c>
      <c r="AC137" s="242" t="s">
        <v>361</v>
      </c>
      <c r="AD137" s="243">
        <v>0</v>
      </c>
      <c r="AE137" s="243">
        <v>0</v>
      </c>
      <c r="AF137" s="243">
        <v>0</v>
      </c>
      <c r="AG137" s="249">
        <v>1</v>
      </c>
      <c r="AH137" s="243">
        <v>0</v>
      </c>
      <c r="AI137" s="243">
        <v>0</v>
      </c>
    </row>
    <row r="138" spans="1:35" x14ac:dyDescent="0.25">
      <c r="A138" s="242" t="s">
        <v>238</v>
      </c>
      <c r="B138" s="243">
        <v>0</v>
      </c>
      <c r="C138" s="243">
        <v>0</v>
      </c>
      <c r="D138" s="243">
        <v>0</v>
      </c>
      <c r="E138" s="249">
        <v>1.0001682142726502</v>
      </c>
      <c r="F138" s="243">
        <v>0</v>
      </c>
      <c r="G138" s="243">
        <v>0</v>
      </c>
      <c r="H138" s="242" t="s">
        <v>229</v>
      </c>
      <c r="I138" s="243">
        <v>0</v>
      </c>
      <c r="J138" s="243">
        <v>0</v>
      </c>
      <c r="K138" s="243">
        <v>0</v>
      </c>
      <c r="L138" s="249">
        <v>1</v>
      </c>
      <c r="M138" s="243">
        <v>0</v>
      </c>
      <c r="N138" s="243">
        <v>0</v>
      </c>
      <c r="O138" s="242" t="s">
        <v>358</v>
      </c>
      <c r="P138" s="243">
        <v>0</v>
      </c>
      <c r="Q138" s="243">
        <v>0</v>
      </c>
      <c r="R138" s="243">
        <v>0</v>
      </c>
      <c r="S138" s="249">
        <v>1</v>
      </c>
      <c r="T138" s="243">
        <v>0</v>
      </c>
      <c r="U138" s="243">
        <v>0</v>
      </c>
      <c r="V138" s="242" t="s">
        <v>229</v>
      </c>
      <c r="W138" s="243">
        <v>0</v>
      </c>
      <c r="X138" s="243">
        <v>0</v>
      </c>
      <c r="Y138" s="243">
        <v>0</v>
      </c>
      <c r="Z138" s="249">
        <v>1</v>
      </c>
      <c r="AA138" s="243">
        <v>0</v>
      </c>
      <c r="AB138" s="243">
        <v>0</v>
      </c>
      <c r="AC138" s="242" t="s">
        <v>229</v>
      </c>
      <c r="AD138" s="243">
        <v>0</v>
      </c>
      <c r="AE138" s="243">
        <v>0</v>
      </c>
      <c r="AF138" s="243">
        <v>0</v>
      </c>
      <c r="AG138" s="249">
        <v>1</v>
      </c>
      <c r="AH138" s="243">
        <v>0</v>
      </c>
      <c r="AI138" s="243">
        <v>0</v>
      </c>
    </row>
    <row r="139" spans="1:35" x14ac:dyDescent="0.25">
      <c r="A139" s="242" t="s">
        <v>243</v>
      </c>
      <c r="B139" s="243">
        <v>0</v>
      </c>
      <c r="C139" s="243">
        <v>0</v>
      </c>
      <c r="D139" s="243">
        <v>0</v>
      </c>
      <c r="E139" s="249">
        <v>1.0001682142726502</v>
      </c>
      <c r="F139" s="243">
        <v>0</v>
      </c>
      <c r="G139" s="243">
        <v>0</v>
      </c>
      <c r="H139" s="242" t="s">
        <v>238</v>
      </c>
      <c r="I139" s="243">
        <v>0</v>
      </c>
      <c r="J139" s="243">
        <v>0</v>
      </c>
      <c r="K139" s="243">
        <v>0</v>
      </c>
      <c r="L139" s="249">
        <v>1</v>
      </c>
      <c r="M139" s="243">
        <v>0</v>
      </c>
      <c r="N139" s="243">
        <v>0</v>
      </c>
      <c r="O139" s="242" t="s">
        <v>359</v>
      </c>
      <c r="P139" s="243">
        <v>0</v>
      </c>
      <c r="Q139" s="243">
        <v>0</v>
      </c>
      <c r="R139" s="243">
        <v>0</v>
      </c>
      <c r="S139" s="249">
        <v>1</v>
      </c>
      <c r="T139" s="243">
        <v>0</v>
      </c>
      <c r="U139" s="243">
        <v>0</v>
      </c>
      <c r="V139" s="242" t="s">
        <v>238</v>
      </c>
      <c r="W139" s="243">
        <v>0</v>
      </c>
      <c r="X139" s="243">
        <v>0</v>
      </c>
      <c r="Y139" s="243">
        <v>0</v>
      </c>
      <c r="Z139" s="249">
        <v>1</v>
      </c>
      <c r="AA139" s="243">
        <v>0</v>
      </c>
      <c r="AB139" s="243">
        <v>0</v>
      </c>
      <c r="AC139" s="242" t="s">
        <v>238</v>
      </c>
      <c r="AD139" s="243">
        <v>0</v>
      </c>
      <c r="AE139" s="243">
        <v>0</v>
      </c>
      <c r="AF139" s="243">
        <v>0</v>
      </c>
      <c r="AG139" s="249">
        <v>1</v>
      </c>
      <c r="AH139" s="243">
        <v>0</v>
      </c>
      <c r="AI139" s="243">
        <v>0</v>
      </c>
    </row>
    <row r="140" spans="1:35" x14ac:dyDescent="0.25">
      <c r="A140" s="242" t="s">
        <v>288</v>
      </c>
      <c r="B140" s="243">
        <v>0</v>
      </c>
      <c r="C140" s="243">
        <v>0</v>
      </c>
      <c r="D140" s="243">
        <v>0</v>
      </c>
      <c r="E140" s="249">
        <v>1.0001682142726502</v>
      </c>
      <c r="F140" s="243">
        <v>0</v>
      </c>
      <c r="G140" s="243">
        <v>0</v>
      </c>
      <c r="H140" s="242" t="s">
        <v>243</v>
      </c>
      <c r="I140" s="243">
        <v>0</v>
      </c>
      <c r="J140" s="243">
        <v>0</v>
      </c>
      <c r="K140" s="243">
        <v>0</v>
      </c>
      <c r="L140" s="249">
        <v>1</v>
      </c>
      <c r="M140" s="243">
        <v>0</v>
      </c>
      <c r="N140" s="243">
        <v>0</v>
      </c>
      <c r="O140" s="242" t="s">
        <v>361</v>
      </c>
      <c r="P140" s="243">
        <v>0</v>
      </c>
      <c r="Q140" s="243">
        <v>0</v>
      </c>
      <c r="R140" s="243">
        <v>0</v>
      </c>
      <c r="S140" s="249">
        <v>1</v>
      </c>
      <c r="T140" s="243">
        <v>0</v>
      </c>
      <c r="U140" s="243">
        <v>0</v>
      </c>
      <c r="V140" s="242" t="s">
        <v>243</v>
      </c>
      <c r="W140" s="243">
        <v>0</v>
      </c>
      <c r="X140" s="243">
        <v>0</v>
      </c>
      <c r="Y140" s="243">
        <v>0</v>
      </c>
      <c r="Z140" s="249">
        <v>1</v>
      </c>
      <c r="AA140" s="243">
        <v>0</v>
      </c>
      <c r="AB140" s="243">
        <v>0</v>
      </c>
      <c r="AC140" s="242" t="s">
        <v>243</v>
      </c>
      <c r="AD140" s="243">
        <v>0</v>
      </c>
      <c r="AE140" s="243">
        <v>0</v>
      </c>
      <c r="AF140" s="243">
        <v>0</v>
      </c>
      <c r="AG140" s="249">
        <v>1</v>
      </c>
      <c r="AH140" s="243">
        <v>0</v>
      </c>
      <c r="AI140" s="243">
        <v>0</v>
      </c>
    </row>
    <row r="141" spans="1:35" x14ac:dyDescent="0.25">
      <c r="A141" s="242" t="s">
        <v>329</v>
      </c>
      <c r="B141" s="243">
        <v>0</v>
      </c>
      <c r="C141" s="243">
        <v>0</v>
      </c>
      <c r="D141" s="243">
        <v>0</v>
      </c>
      <c r="E141" s="249">
        <v>1.0001682142726502</v>
      </c>
      <c r="F141" s="243">
        <v>0</v>
      </c>
      <c r="G141" s="243">
        <v>0</v>
      </c>
      <c r="H141" s="242" t="s">
        <v>288</v>
      </c>
      <c r="I141" s="243">
        <v>0</v>
      </c>
      <c r="J141" s="243">
        <v>0</v>
      </c>
      <c r="K141" s="243">
        <v>0</v>
      </c>
      <c r="L141" s="249">
        <v>1</v>
      </c>
      <c r="M141" s="243">
        <v>0</v>
      </c>
      <c r="N141" s="243">
        <v>0</v>
      </c>
      <c r="O141" s="242" t="s">
        <v>229</v>
      </c>
      <c r="P141" s="243">
        <v>0</v>
      </c>
      <c r="Q141" s="243">
        <v>0</v>
      </c>
      <c r="R141" s="243">
        <v>0</v>
      </c>
      <c r="S141" s="249">
        <v>1</v>
      </c>
      <c r="T141" s="243">
        <v>0</v>
      </c>
      <c r="U141" s="243">
        <v>0</v>
      </c>
      <c r="V141" s="242" t="s">
        <v>288</v>
      </c>
      <c r="W141" s="243">
        <v>0</v>
      </c>
      <c r="X141" s="243">
        <v>0</v>
      </c>
      <c r="Y141" s="243">
        <v>0</v>
      </c>
      <c r="Z141" s="249">
        <v>1</v>
      </c>
      <c r="AA141" s="243">
        <v>0</v>
      </c>
      <c r="AB141" s="243">
        <v>0</v>
      </c>
      <c r="AC141" s="242" t="s">
        <v>288</v>
      </c>
      <c r="AD141" s="243">
        <v>0</v>
      </c>
      <c r="AE141" s="243">
        <v>0</v>
      </c>
      <c r="AF141" s="243">
        <v>0</v>
      </c>
      <c r="AG141" s="249">
        <v>1</v>
      </c>
      <c r="AH141" s="243">
        <v>0</v>
      </c>
      <c r="AI141" s="243">
        <v>0</v>
      </c>
    </row>
    <row r="142" spans="1:35" x14ac:dyDescent="0.25">
      <c r="A142" s="242" t="s">
        <v>365</v>
      </c>
      <c r="B142" s="243">
        <v>0</v>
      </c>
      <c r="C142" s="243">
        <v>0</v>
      </c>
      <c r="D142" s="243">
        <v>0</v>
      </c>
      <c r="E142" s="249">
        <v>1.0001682142726502</v>
      </c>
      <c r="F142" s="243">
        <v>0</v>
      </c>
      <c r="G142" s="243">
        <v>0</v>
      </c>
      <c r="H142" s="242" t="s">
        <v>329</v>
      </c>
      <c r="I142" s="243">
        <v>0</v>
      </c>
      <c r="J142" s="243">
        <v>0</v>
      </c>
      <c r="K142" s="243">
        <v>0</v>
      </c>
      <c r="L142" s="249">
        <v>1</v>
      </c>
      <c r="M142" s="243">
        <v>0</v>
      </c>
      <c r="N142" s="243">
        <v>0</v>
      </c>
      <c r="O142" s="242" t="s">
        <v>238</v>
      </c>
      <c r="P142" s="243">
        <v>0</v>
      </c>
      <c r="Q142" s="243">
        <v>0</v>
      </c>
      <c r="R142" s="243">
        <v>0</v>
      </c>
      <c r="S142" s="249">
        <v>1</v>
      </c>
      <c r="T142" s="243">
        <v>0</v>
      </c>
      <c r="U142" s="243">
        <v>0</v>
      </c>
      <c r="V142" s="242" t="s">
        <v>329</v>
      </c>
      <c r="W142" s="243">
        <v>0</v>
      </c>
      <c r="X142" s="243">
        <v>0</v>
      </c>
      <c r="Y142" s="243">
        <v>0</v>
      </c>
      <c r="Z142" s="249">
        <v>1</v>
      </c>
      <c r="AA142" s="243">
        <v>0</v>
      </c>
      <c r="AB142" s="243">
        <v>0</v>
      </c>
      <c r="AC142" s="242" t="s">
        <v>329</v>
      </c>
      <c r="AD142" s="243">
        <v>0</v>
      </c>
      <c r="AE142" s="243">
        <v>0</v>
      </c>
      <c r="AF142" s="243">
        <v>0</v>
      </c>
      <c r="AG142" s="249">
        <v>1</v>
      </c>
      <c r="AH142" s="243">
        <v>0</v>
      </c>
      <c r="AI142" s="243">
        <v>0</v>
      </c>
    </row>
    <row r="143" spans="1:35" x14ac:dyDescent="0.25">
      <c r="A143" s="242" t="s">
        <v>293</v>
      </c>
      <c r="B143" s="243">
        <v>0</v>
      </c>
      <c r="C143" s="243">
        <v>0</v>
      </c>
      <c r="D143" s="243">
        <v>0</v>
      </c>
      <c r="E143" s="249">
        <v>1.0001682142726502</v>
      </c>
      <c r="F143" s="243">
        <v>0</v>
      </c>
      <c r="G143" s="243">
        <v>0</v>
      </c>
      <c r="H143" s="242" t="s">
        <v>365</v>
      </c>
      <c r="I143" s="243">
        <v>0</v>
      </c>
      <c r="J143" s="243">
        <v>0</v>
      </c>
      <c r="K143" s="243">
        <v>0</v>
      </c>
      <c r="L143" s="249">
        <v>1</v>
      </c>
      <c r="M143" s="243">
        <v>0</v>
      </c>
      <c r="N143" s="243">
        <v>0</v>
      </c>
      <c r="O143" s="242" t="s">
        <v>243</v>
      </c>
      <c r="P143" s="243">
        <v>0</v>
      </c>
      <c r="Q143" s="243">
        <v>0</v>
      </c>
      <c r="R143" s="243">
        <v>0</v>
      </c>
      <c r="S143" s="249">
        <v>1</v>
      </c>
      <c r="T143" s="243">
        <v>0</v>
      </c>
      <c r="U143" s="243">
        <v>0</v>
      </c>
      <c r="V143" s="242" t="s">
        <v>365</v>
      </c>
      <c r="W143" s="243">
        <v>0</v>
      </c>
      <c r="X143" s="243">
        <v>0</v>
      </c>
      <c r="Y143" s="243">
        <v>0</v>
      </c>
      <c r="Z143" s="249">
        <v>1</v>
      </c>
      <c r="AA143" s="243">
        <v>0</v>
      </c>
      <c r="AB143" s="243">
        <v>0</v>
      </c>
      <c r="AC143" s="242" t="s">
        <v>365</v>
      </c>
      <c r="AD143" s="243">
        <v>0</v>
      </c>
      <c r="AE143" s="243">
        <v>0</v>
      </c>
      <c r="AF143" s="243">
        <v>0</v>
      </c>
      <c r="AG143" s="249">
        <v>1</v>
      </c>
      <c r="AH143" s="243">
        <v>0</v>
      </c>
      <c r="AI143" s="243">
        <v>0</v>
      </c>
    </row>
    <row r="144" spans="1:35" x14ac:dyDescent="0.25">
      <c r="A144" s="242" t="s">
        <v>286</v>
      </c>
      <c r="B144" s="243">
        <v>0</v>
      </c>
      <c r="C144" s="243">
        <v>0</v>
      </c>
      <c r="D144" s="243">
        <v>0</v>
      </c>
      <c r="E144" s="249">
        <v>1.0001682142726502</v>
      </c>
      <c r="F144" s="243">
        <v>0</v>
      </c>
      <c r="G144" s="243">
        <v>0</v>
      </c>
      <c r="H144" s="242" t="s">
        <v>293</v>
      </c>
      <c r="I144" s="243">
        <v>0</v>
      </c>
      <c r="J144" s="243">
        <v>0</v>
      </c>
      <c r="K144" s="243">
        <v>0</v>
      </c>
      <c r="L144" s="249">
        <v>1</v>
      </c>
      <c r="M144" s="243">
        <v>0</v>
      </c>
      <c r="N144" s="243">
        <v>0</v>
      </c>
      <c r="O144" s="242" t="s">
        <v>329</v>
      </c>
      <c r="P144" s="243">
        <v>0</v>
      </c>
      <c r="Q144" s="243">
        <v>0</v>
      </c>
      <c r="R144" s="243">
        <v>0</v>
      </c>
      <c r="S144" s="249">
        <v>1</v>
      </c>
      <c r="T144" s="243">
        <v>0</v>
      </c>
      <c r="U144" s="243">
        <v>0</v>
      </c>
      <c r="V144" s="242" t="s">
        <v>293</v>
      </c>
      <c r="W144" s="243">
        <v>0</v>
      </c>
      <c r="X144" s="243">
        <v>0</v>
      </c>
      <c r="Y144" s="243">
        <v>0</v>
      </c>
      <c r="Z144" s="249">
        <v>1</v>
      </c>
      <c r="AA144" s="243">
        <v>0</v>
      </c>
      <c r="AB144" s="243">
        <v>0</v>
      </c>
      <c r="AC144" s="242" t="s">
        <v>293</v>
      </c>
      <c r="AD144" s="243">
        <v>0</v>
      </c>
      <c r="AE144" s="243">
        <v>0</v>
      </c>
      <c r="AF144" s="243">
        <v>0</v>
      </c>
      <c r="AG144" s="249">
        <v>1</v>
      </c>
      <c r="AH144" s="243">
        <v>0</v>
      </c>
      <c r="AI144" s="243">
        <v>0</v>
      </c>
    </row>
    <row r="145" spans="1:35" x14ac:dyDescent="0.25">
      <c r="A145" s="242" t="s">
        <v>366</v>
      </c>
      <c r="B145" s="243">
        <v>0</v>
      </c>
      <c r="C145" s="243">
        <v>0</v>
      </c>
      <c r="D145" s="243">
        <v>0</v>
      </c>
      <c r="E145" s="249">
        <v>1.0001682142726502</v>
      </c>
      <c r="F145" s="243">
        <v>0</v>
      </c>
      <c r="G145" s="243">
        <v>0</v>
      </c>
      <c r="H145" s="242" t="s">
        <v>286</v>
      </c>
      <c r="I145" s="243">
        <v>0</v>
      </c>
      <c r="J145" s="243">
        <v>0</v>
      </c>
      <c r="K145" s="243">
        <v>0</v>
      </c>
      <c r="L145" s="249">
        <v>1</v>
      </c>
      <c r="M145" s="243">
        <v>0</v>
      </c>
      <c r="N145" s="243">
        <v>0</v>
      </c>
      <c r="O145" s="242" t="s">
        <v>365</v>
      </c>
      <c r="P145" s="243">
        <v>0</v>
      </c>
      <c r="Q145" s="243">
        <v>0</v>
      </c>
      <c r="R145" s="243">
        <v>0</v>
      </c>
      <c r="S145" s="249">
        <v>1</v>
      </c>
      <c r="T145" s="243">
        <v>0</v>
      </c>
      <c r="U145" s="243">
        <v>0</v>
      </c>
      <c r="V145" s="242" t="s">
        <v>286</v>
      </c>
      <c r="W145" s="243">
        <v>0</v>
      </c>
      <c r="X145" s="243">
        <v>0</v>
      </c>
      <c r="Y145" s="243">
        <v>0</v>
      </c>
      <c r="Z145" s="249">
        <v>1</v>
      </c>
      <c r="AA145" s="243">
        <v>0</v>
      </c>
      <c r="AB145" s="243">
        <v>0</v>
      </c>
      <c r="AC145" s="242" t="s">
        <v>286</v>
      </c>
      <c r="AD145" s="243">
        <v>0</v>
      </c>
      <c r="AE145" s="243">
        <v>0</v>
      </c>
      <c r="AF145" s="243">
        <v>0</v>
      </c>
      <c r="AG145" s="249">
        <v>1</v>
      </c>
      <c r="AH145" s="243">
        <v>0</v>
      </c>
      <c r="AI145" s="243">
        <v>0</v>
      </c>
    </row>
    <row r="146" spans="1:35" x14ac:dyDescent="0.25">
      <c r="A146" s="242" t="s">
        <v>437</v>
      </c>
      <c r="B146" s="243">
        <v>0</v>
      </c>
      <c r="C146" s="243">
        <v>0</v>
      </c>
      <c r="D146" s="243">
        <v>0</v>
      </c>
      <c r="E146" s="249">
        <v>1.0001682142726502</v>
      </c>
      <c r="F146" s="243">
        <v>0</v>
      </c>
      <c r="G146" s="243">
        <v>0</v>
      </c>
      <c r="H146" s="242" t="s">
        <v>366</v>
      </c>
      <c r="I146" s="243">
        <v>0</v>
      </c>
      <c r="J146" s="243">
        <v>0</v>
      </c>
      <c r="K146" s="243">
        <v>0</v>
      </c>
      <c r="L146" s="249">
        <v>1</v>
      </c>
      <c r="M146" s="243">
        <v>0</v>
      </c>
      <c r="N146" s="243">
        <v>0</v>
      </c>
      <c r="O146" s="242" t="s">
        <v>293</v>
      </c>
      <c r="P146" s="243">
        <v>0</v>
      </c>
      <c r="Q146" s="243">
        <v>0</v>
      </c>
      <c r="R146" s="243">
        <v>0</v>
      </c>
      <c r="S146" s="249">
        <v>1</v>
      </c>
      <c r="T146" s="243">
        <v>0</v>
      </c>
      <c r="U146" s="243">
        <v>0</v>
      </c>
      <c r="V146" s="242" t="s">
        <v>366</v>
      </c>
      <c r="W146" s="243">
        <v>0</v>
      </c>
      <c r="X146" s="243">
        <v>0</v>
      </c>
      <c r="Y146" s="243">
        <v>0</v>
      </c>
      <c r="Z146" s="249">
        <v>1</v>
      </c>
      <c r="AA146" s="243">
        <v>0</v>
      </c>
      <c r="AB146" s="243">
        <v>0</v>
      </c>
      <c r="AC146" s="242" t="s">
        <v>366</v>
      </c>
      <c r="AD146" s="243">
        <v>0</v>
      </c>
      <c r="AE146" s="243">
        <v>0</v>
      </c>
      <c r="AF146" s="243">
        <v>0</v>
      </c>
      <c r="AG146" s="249">
        <v>1</v>
      </c>
      <c r="AH146" s="243">
        <v>0</v>
      </c>
      <c r="AI146" s="243">
        <v>0</v>
      </c>
    </row>
    <row r="147" spans="1:35" x14ac:dyDescent="0.25">
      <c r="A147" s="242" t="s">
        <v>338</v>
      </c>
      <c r="B147" s="243">
        <v>0</v>
      </c>
      <c r="C147" s="243">
        <v>0</v>
      </c>
      <c r="D147" s="243">
        <v>0</v>
      </c>
      <c r="E147" s="249">
        <v>1.0001682142726502</v>
      </c>
      <c r="F147" s="243">
        <v>0</v>
      </c>
      <c r="G147" s="243">
        <v>0</v>
      </c>
      <c r="H147" s="242" t="s">
        <v>437</v>
      </c>
      <c r="I147" s="243">
        <v>0</v>
      </c>
      <c r="J147" s="243">
        <v>0</v>
      </c>
      <c r="K147" s="243">
        <v>0</v>
      </c>
      <c r="L147" s="249">
        <v>1</v>
      </c>
      <c r="M147" s="243">
        <v>0</v>
      </c>
      <c r="N147" s="243">
        <v>0</v>
      </c>
      <c r="O147" s="242" t="s">
        <v>286</v>
      </c>
      <c r="P147" s="243">
        <v>0</v>
      </c>
      <c r="Q147" s="243">
        <v>0</v>
      </c>
      <c r="R147" s="243">
        <v>0</v>
      </c>
      <c r="S147" s="249">
        <v>1</v>
      </c>
      <c r="T147" s="243">
        <v>0</v>
      </c>
      <c r="U147" s="243">
        <v>0</v>
      </c>
      <c r="V147" s="242" t="s">
        <v>437</v>
      </c>
      <c r="W147" s="243">
        <v>0</v>
      </c>
      <c r="X147" s="243">
        <v>0</v>
      </c>
      <c r="Y147" s="243">
        <v>0</v>
      </c>
      <c r="Z147" s="249">
        <v>1</v>
      </c>
      <c r="AA147" s="243">
        <v>0</v>
      </c>
      <c r="AB147" s="243">
        <v>0</v>
      </c>
      <c r="AC147" s="242" t="s">
        <v>437</v>
      </c>
      <c r="AD147" s="243">
        <v>0</v>
      </c>
      <c r="AE147" s="243">
        <v>0</v>
      </c>
      <c r="AF147" s="243">
        <v>0</v>
      </c>
      <c r="AG147" s="249">
        <v>1</v>
      </c>
      <c r="AH147" s="243">
        <v>0</v>
      </c>
      <c r="AI147" s="243">
        <v>0</v>
      </c>
    </row>
    <row r="148" spans="1:35" x14ac:dyDescent="0.25">
      <c r="A148" s="242" t="s">
        <v>367</v>
      </c>
      <c r="B148" s="243">
        <v>0</v>
      </c>
      <c r="C148" s="243">
        <v>0</v>
      </c>
      <c r="D148" s="243">
        <v>0</v>
      </c>
      <c r="E148" s="249">
        <v>1.0001682142726502</v>
      </c>
      <c r="F148" s="243">
        <v>0</v>
      </c>
      <c r="G148" s="243">
        <v>0</v>
      </c>
      <c r="H148" s="242" t="s">
        <v>338</v>
      </c>
      <c r="I148" s="243">
        <v>0</v>
      </c>
      <c r="J148" s="243">
        <v>0</v>
      </c>
      <c r="K148" s="243">
        <v>0</v>
      </c>
      <c r="L148" s="249">
        <v>1</v>
      </c>
      <c r="M148" s="243">
        <v>0</v>
      </c>
      <c r="N148" s="243">
        <v>0</v>
      </c>
      <c r="O148" s="242" t="s">
        <v>366</v>
      </c>
      <c r="P148" s="243">
        <v>0</v>
      </c>
      <c r="Q148" s="243">
        <v>0</v>
      </c>
      <c r="R148" s="243">
        <v>0</v>
      </c>
      <c r="S148" s="249">
        <v>1</v>
      </c>
      <c r="T148" s="243">
        <v>0</v>
      </c>
      <c r="U148" s="243">
        <v>0</v>
      </c>
      <c r="V148" s="242" t="s">
        <v>338</v>
      </c>
      <c r="W148" s="243">
        <v>0</v>
      </c>
      <c r="X148" s="243">
        <v>0</v>
      </c>
      <c r="Y148" s="243">
        <v>0</v>
      </c>
      <c r="Z148" s="249">
        <v>1</v>
      </c>
      <c r="AA148" s="243">
        <v>0</v>
      </c>
      <c r="AB148" s="243">
        <v>0</v>
      </c>
      <c r="AC148" s="242" t="s">
        <v>338</v>
      </c>
      <c r="AD148" s="243">
        <v>0</v>
      </c>
      <c r="AE148" s="243">
        <v>0</v>
      </c>
      <c r="AF148" s="243">
        <v>0</v>
      </c>
      <c r="AG148" s="249">
        <v>1</v>
      </c>
      <c r="AH148" s="243">
        <v>0</v>
      </c>
      <c r="AI148" s="243">
        <v>0</v>
      </c>
    </row>
    <row r="149" spans="1:35" x14ac:dyDescent="0.25">
      <c r="A149" s="242" t="s">
        <v>368</v>
      </c>
      <c r="B149" s="243">
        <v>0</v>
      </c>
      <c r="C149" s="243">
        <v>0</v>
      </c>
      <c r="D149" s="243">
        <v>0</v>
      </c>
      <c r="E149" s="249">
        <v>1.0001682142726502</v>
      </c>
      <c r="F149" s="243">
        <v>0</v>
      </c>
      <c r="G149" s="243">
        <v>0</v>
      </c>
      <c r="H149" s="242" t="s">
        <v>367</v>
      </c>
      <c r="I149" s="243">
        <v>0</v>
      </c>
      <c r="J149" s="243">
        <v>0</v>
      </c>
      <c r="K149" s="243">
        <v>0</v>
      </c>
      <c r="L149" s="249">
        <v>1</v>
      </c>
      <c r="M149" s="243">
        <v>0</v>
      </c>
      <c r="N149" s="243">
        <v>0</v>
      </c>
      <c r="O149" s="242" t="s">
        <v>437</v>
      </c>
      <c r="P149" s="243">
        <v>0</v>
      </c>
      <c r="Q149" s="243">
        <v>0</v>
      </c>
      <c r="R149" s="243">
        <v>0</v>
      </c>
      <c r="S149" s="249">
        <v>1</v>
      </c>
      <c r="T149" s="243">
        <v>0</v>
      </c>
      <c r="U149" s="243">
        <v>0</v>
      </c>
      <c r="V149" s="242" t="s">
        <v>367</v>
      </c>
      <c r="W149" s="243">
        <v>0</v>
      </c>
      <c r="X149" s="243">
        <v>0</v>
      </c>
      <c r="Y149" s="243">
        <v>0</v>
      </c>
      <c r="Z149" s="249">
        <v>1</v>
      </c>
      <c r="AA149" s="243">
        <v>0</v>
      </c>
      <c r="AB149" s="243">
        <v>0</v>
      </c>
      <c r="AC149" s="242" t="s">
        <v>367</v>
      </c>
      <c r="AD149" s="243">
        <v>0</v>
      </c>
      <c r="AE149" s="243">
        <v>0</v>
      </c>
      <c r="AF149" s="243">
        <v>0</v>
      </c>
      <c r="AG149" s="249">
        <v>1</v>
      </c>
      <c r="AH149" s="243">
        <v>0</v>
      </c>
      <c r="AI149" s="243">
        <v>0</v>
      </c>
    </row>
    <row r="150" spans="1:35" ht="25" x14ac:dyDescent="0.25">
      <c r="A150" s="242" t="s">
        <v>461</v>
      </c>
      <c r="B150" s="243">
        <v>0</v>
      </c>
      <c r="C150" s="243">
        <v>0</v>
      </c>
      <c r="D150" s="243">
        <v>0</v>
      </c>
      <c r="E150" s="249">
        <v>1.0001682142726502</v>
      </c>
      <c r="F150" s="243">
        <v>0</v>
      </c>
      <c r="G150" s="243">
        <v>0</v>
      </c>
      <c r="H150" s="242" t="s">
        <v>368</v>
      </c>
      <c r="I150" s="243">
        <v>0</v>
      </c>
      <c r="J150" s="243">
        <v>0</v>
      </c>
      <c r="K150" s="243">
        <v>0</v>
      </c>
      <c r="L150" s="249">
        <v>1</v>
      </c>
      <c r="M150" s="243">
        <v>0</v>
      </c>
      <c r="N150" s="243">
        <v>0</v>
      </c>
      <c r="O150" s="242" t="s">
        <v>338</v>
      </c>
      <c r="P150" s="243">
        <v>0</v>
      </c>
      <c r="Q150" s="243">
        <v>0</v>
      </c>
      <c r="R150" s="243">
        <v>0</v>
      </c>
      <c r="S150" s="249">
        <v>1</v>
      </c>
      <c r="T150" s="243">
        <v>0</v>
      </c>
      <c r="U150" s="243">
        <v>0</v>
      </c>
      <c r="V150" s="242" t="s">
        <v>368</v>
      </c>
      <c r="W150" s="243">
        <v>0</v>
      </c>
      <c r="X150" s="243">
        <v>0</v>
      </c>
      <c r="Y150" s="243">
        <v>0</v>
      </c>
      <c r="Z150" s="249">
        <v>1</v>
      </c>
      <c r="AA150" s="243">
        <v>0</v>
      </c>
      <c r="AB150" s="243">
        <v>0</v>
      </c>
      <c r="AC150" s="242" t="s">
        <v>368</v>
      </c>
      <c r="AD150" s="243">
        <v>0</v>
      </c>
      <c r="AE150" s="243">
        <v>0</v>
      </c>
      <c r="AF150" s="243">
        <v>0</v>
      </c>
      <c r="AG150" s="249">
        <v>1</v>
      </c>
      <c r="AH150" s="243">
        <v>0</v>
      </c>
      <c r="AI150" s="243">
        <v>0</v>
      </c>
    </row>
    <row r="151" spans="1:35" ht="25" x14ac:dyDescent="0.25">
      <c r="A151" s="242" t="s">
        <v>369</v>
      </c>
      <c r="B151" s="243">
        <v>0</v>
      </c>
      <c r="C151" s="243">
        <v>0</v>
      </c>
      <c r="D151" s="243">
        <v>0</v>
      </c>
      <c r="E151" s="249">
        <v>1.0001682142726502</v>
      </c>
      <c r="F151" s="243">
        <v>0</v>
      </c>
      <c r="G151" s="243">
        <v>0</v>
      </c>
      <c r="H151" s="242" t="s">
        <v>461</v>
      </c>
      <c r="I151" s="243">
        <v>0</v>
      </c>
      <c r="J151" s="243">
        <v>0</v>
      </c>
      <c r="K151" s="243">
        <v>0</v>
      </c>
      <c r="L151" s="249">
        <v>1</v>
      </c>
      <c r="M151" s="243">
        <v>0</v>
      </c>
      <c r="N151" s="243">
        <v>0</v>
      </c>
      <c r="O151" s="242" t="s">
        <v>367</v>
      </c>
      <c r="P151" s="243">
        <v>0</v>
      </c>
      <c r="Q151" s="243">
        <v>0</v>
      </c>
      <c r="R151" s="243">
        <v>0</v>
      </c>
      <c r="S151" s="249">
        <v>1</v>
      </c>
      <c r="T151" s="243">
        <v>0</v>
      </c>
      <c r="U151" s="243">
        <v>0</v>
      </c>
      <c r="V151" s="242" t="s">
        <v>461</v>
      </c>
      <c r="W151" s="243">
        <v>0</v>
      </c>
      <c r="X151" s="243">
        <v>0</v>
      </c>
      <c r="Y151" s="243">
        <v>0</v>
      </c>
      <c r="Z151" s="249">
        <v>1</v>
      </c>
      <c r="AA151" s="243">
        <v>0</v>
      </c>
      <c r="AB151" s="243">
        <v>0</v>
      </c>
      <c r="AC151" s="242" t="s">
        <v>461</v>
      </c>
      <c r="AD151" s="243">
        <v>0</v>
      </c>
      <c r="AE151" s="243">
        <v>0</v>
      </c>
      <c r="AF151" s="243">
        <v>0</v>
      </c>
      <c r="AG151" s="249">
        <v>1</v>
      </c>
      <c r="AH151" s="243">
        <v>0</v>
      </c>
      <c r="AI151" s="243">
        <v>0</v>
      </c>
    </row>
    <row r="152" spans="1:35" x14ac:dyDescent="0.25">
      <c r="A152" s="242" t="s">
        <v>370</v>
      </c>
      <c r="B152" s="243">
        <v>0</v>
      </c>
      <c r="C152" s="243">
        <v>0</v>
      </c>
      <c r="D152" s="243">
        <v>0</v>
      </c>
      <c r="E152" s="249">
        <v>1.0001682142726502</v>
      </c>
      <c r="F152" s="243">
        <v>0</v>
      </c>
      <c r="G152" s="243">
        <v>0</v>
      </c>
      <c r="H152" s="242" t="s">
        <v>369</v>
      </c>
      <c r="I152" s="243">
        <v>0</v>
      </c>
      <c r="J152" s="243">
        <v>0</v>
      </c>
      <c r="K152" s="243">
        <v>0</v>
      </c>
      <c r="L152" s="249">
        <v>1</v>
      </c>
      <c r="M152" s="243">
        <v>0</v>
      </c>
      <c r="N152" s="243">
        <v>0</v>
      </c>
      <c r="O152" s="242" t="s">
        <v>368</v>
      </c>
      <c r="P152" s="243">
        <v>0</v>
      </c>
      <c r="Q152" s="243">
        <v>0</v>
      </c>
      <c r="R152" s="243">
        <v>0</v>
      </c>
      <c r="S152" s="249">
        <v>1</v>
      </c>
      <c r="T152" s="243">
        <v>0</v>
      </c>
      <c r="U152" s="243">
        <v>0</v>
      </c>
      <c r="V152" s="242" t="s">
        <v>369</v>
      </c>
      <c r="W152" s="243">
        <v>0</v>
      </c>
      <c r="X152" s="243">
        <v>0</v>
      </c>
      <c r="Y152" s="243">
        <v>0</v>
      </c>
      <c r="Z152" s="249">
        <v>1</v>
      </c>
      <c r="AA152" s="243">
        <v>0</v>
      </c>
      <c r="AB152" s="243">
        <v>0</v>
      </c>
      <c r="AC152" s="242" t="s">
        <v>369</v>
      </c>
      <c r="AD152" s="243">
        <v>0</v>
      </c>
      <c r="AE152" s="243">
        <v>0</v>
      </c>
      <c r="AF152" s="243">
        <v>0</v>
      </c>
      <c r="AG152" s="249">
        <v>1</v>
      </c>
      <c r="AH152" s="243">
        <v>0</v>
      </c>
      <c r="AI152" s="243">
        <v>0</v>
      </c>
    </row>
    <row r="153" spans="1:35" ht="25" x14ac:dyDescent="0.25">
      <c r="A153" s="242" t="s">
        <v>296</v>
      </c>
      <c r="B153" s="243">
        <v>0</v>
      </c>
      <c r="C153" s="243">
        <v>0</v>
      </c>
      <c r="D153" s="243">
        <v>0</v>
      </c>
      <c r="E153" s="249">
        <v>1.0001682142726502</v>
      </c>
      <c r="F153" s="243">
        <v>0</v>
      </c>
      <c r="G153" s="243">
        <v>0</v>
      </c>
      <c r="H153" s="242" t="s">
        <v>370</v>
      </c>
      <c r="I153" s="243">
        <v>0</v>
      </c>
      <c r="J153" s="243">
        <v>0</v>
      </c>
      <c r="K153" s="243">
        <v>0</v>
      </c>
      <c r="L153" s="249">
        <v>1</v>
      </c>
      <c r="M153" s="243">
        <v>0</v>
      </c>
      <c r="N153" s="243">
        <v>0</v>
      </c>
      <c r="O153" s="242" t="s">
        <v>461</v>
      </c>
      <c r="P153" s="243">
        <v>0</v>
      </c>
      <c r="Q153" s="243">
        <v>0</v>
      </c>
      <c r="R153" s="243">
        <v>0</v>
      </c>
      <c r="S153" s="249">
        <v>1</v>
      </c>
      <c r="T153" s="243">
        <v>0</v>
      </c>
      <c r="U153" s="243">
        <v>0</v>
      </c>
      <c r="V153" s="242" t="s">
        <v>370</v>
      </c>
      <c r="W153" s="243">
        <v>0</v>
      </c>
      <c r="X153" s="243">
        <v>0</v>
      </c>
      <c r="Y153" s="243">
        <v>0</v>
      </c>
      <c r="Z153" s="249">
        <v>1</v>
      </c>
      <c r="AA153" s="243">
        <v>0</v>
      </c>
      <c r="AB153" s="243">
        <v>0</v>
      </c>
      <c r="AC153" s="242" t="s">
        <v>370</v>
      </c>
      <c r="AD153" s="243">
        <v>0</v>
      </c>
      <c r="AE153" s="243">
        <v>0</v>
      </c>
      <c r="AF153" s="243">
        <v>0</v>
      </c>
      <c r="AG153" s="249">
        <v>1</v>
      </c>
      <c r="AH153" s="243">
        <v>0</v>
      </c>
      <c r="AI153" s="243">
        <v>0</v>
      </c>
    </row>
    <row r="154" spans="1:35" x14ac:dyDescent="0.25">
      <c r="A154" s="242" t="s">
        <v>299</v>
      </c>
      <c r="B154" s="243">
        <v>0</v>
      </c>
      <c r="C154" s="243">
        <v>0</v>
      </c>
      <c r="D154" s="243">
        <v>0</v>
      </c>
      <c r="E154" s="249">
        <v>1.0001682142726502</v>
      </c>
      <c r="F154" s="243">
        <v>0</v>
      </c>
      <c r="G154" s="243">
        <v>0</v>
      </c>
      <c r="H154" s="242" t="s">
        <v>296</v>
      </c>
      <c r="I154" s="243">
        <v>0</v>
      </c>
      <c r="J154" s="243">
        <v>0</v>
      </c>
      <c r="K154" s="243">
        <v>0</v>
      </c>
      <c r="L154" s="249">
        <v>1</v>
      </c>
      <c r="M154" s="243">
        <v>0</v>
      </c>
      <c r="N154" s="243">
        <v>0</v>
      </c>
      <c r="O154" s="242" t="s">
        <v>369</v>
      </c>
      <c r="P154" s="243">
        <v>0</v>
      </c>
      <c r="Q154" s="243">
        <v>0</v>
      </c>
      <c r="R154" s="243">
        <v>0</v>
      </c>
      <c r="S154" s="249">
        <v>1</v>
      </c>
      <c r="T154" s="243">
        <v>0</v>
      </c>
      <c r="U154" s="243">
        <v>0</v>
      </c>
      <c r="V154" s="242" t="s">
        <v>296</v>
      </c>
      <c r="W154" s="243">
        <v>0</v>
      </c>
      <c r="X154" s="243">
        <v>0</v>
      </c>
      <c r="Y154" s="243">
        <v>0</v>
      </c>
      <c r="Z154" s="249">
        <v>1</v>
      </c>
      <c r="AA154" s="243">
        <v>0</v>
      </c>
      <c r="AB154" s="243">
        <v>0</v>
      </c>
      <c r="AC154" s="242" t="s">
        <v>296</v>
      </c>
      <c r="AD154" s="243">
        <v>0</v>
      </c>
      <c r="AE154" s="243">
        <v>0</v>
      </c>
      <c r="AF154" s="243">
        <v>0</v>
      </c>
      <c r="AG154" s="249">
        <v>1</v>
      </c>
      <c r="AH154" s="243">
        <v>0</v>
      </c>
      <c r="AI154" s="243">
        <v>0</v>
      </c>
    </row>
    <row r="155" spans="1:35" x14ac:dyDescent="0.25">
      <c r="A155" s="242" t="s">
        <v>304</v>
      </c>
      <c r="B155" s="243">
        <v>0</v>
      </c>
      <c r="C155" s="243">
        <v>0</v>
      </c>
      <c r="D155" s="243">
        <v>0</v>
      </c>
      <c r="E155" s="249">
        <v>1.0001682142726502</v>
      </c>
      <c r="F155" s="243">
        <v>0</v>
      </c>
      <c r="G155" s="243">
        <v>0</v>
      </c>
      <c r="H155" s="242" t="s">
        <v>299</v>
      </c>
      <c r="I155" s="243">
        <v>0</v>
      </c>
      <c r="J155" s="243">
        <v>0</v>
      </c>
      <c r="K155" s="243">
        <v>0</v>
      </c>
      <c r="L155" s="249">
        <v>1</v>
      </c>
      <c r="M155" s="243">
        <v>0</v>
      </c>
      <c r="N155" s="243">
        <v>0</v>
      </c>
      <c r="O155" s="242" t="s">
        <v>370</v>
      </c>
      <c r="P155" s="243">
        <v>0</v>
      </c>
      <c r="Q155" s="243">
        <v>0</v>
      </c>
      <c r="R155" s="243">
        <v>0</v>
      </c>
      <c r="S155" s="249">
        <v>1</v>
      </c>
      <c r="T155" s="243">
        <v>0</v>
      </c>
      <c r="U155" s="243">
        <v>0</v>
      </c>
      <c r="V155" s="242" t="s">
        <v>299</v>
      </c>
      <c r="W155" s="243">
        <v>0</v>
      </c>
      <c r="X155" s="243">
        <v>0</v>
      </c>
      <c r="Y155" s="243">
        <v>0</v>
      </c>
      <c r="Z155" s="249">
        <v>1</v>
      </c>
      <c r="AA155" s="243">
        <v>0</v>
      </c>
      <c r="AB155" s="243">
        <v>0</v>
      </c>
      <c r="AC155" s="242" t="s">
        <v>299</v>
      </c>
      <c r="AD155" s="243">
        <v>0</v>
      </c>
      <c r="AE155" s="243">
        <v>0</v>
      </c>
      <c r="AF155" s="243">
        <v>0</v>
      </c>
      <c r="AG155" s="249">
        <v>1</v>
      </c>
      <c r="AH155" s="243">
        <v>0</v>
      </c>
      <c r="AI155" s="243">
        <v>0</v>
      </c>
    </row>
    <row r="156" spans="1:35" x14ac:dyDescent="0.25">
      <c r="A156" s="242" t="s">
        <v>317</v>
      </c>
      <c r="B156" s="243">
        <v>0</v>
      </c>
      <c r="C156" s="243">
        <v>0</v>
      </c>
      <c r="D156" s="243">
        <v>0</v>
      </c>
      <c r="E156" s="249">
        <v>1.0001682142726502</v>
      </c>
      <c r="F156" s="243">
        <v>0</v>
      </c>
      <c r="G156" s="243">
        <v>0</v>
      </c>
      <c r="H156" s="242" t="s">
        <v>304</v>
      </c>
      <c r="I156" s="243">
        <v>0</v>
      </c>
      <c r="J156" s="243">
        <v>0</v>
      </c>
      <c r="K156" s="243">
        <v>0</v>
      </c>
      <c r="L156" s="249">
        <v>1</v>
      </c>
      <c r="M156" s="243">
        <v>0</v>
      </c>
      <c r="N156" s="243">
        <v>0</v>
      </c>
      <c r="O156" s="242" t="s">
        <v>296</v>
      </c>
      <c r="P156" s="243">
        <v>0</v>
      </c>
      <c r="Q156" s="243">
        <v>0</v>
      </c>
      <c r="R156" s="243">
        <v>0</v>
      </c>
      <c r="S156" s="249">
        <v>1</v>
      </c>
      <c r="T156" s="243">
        <v>0</v>
      </c>
      <c r="U156" s="243">
        <v>0</v>
      </c>
      <c r="V156" s="242" t="s">
        <v>304</v>
      </c>
      <c r="W156" s="243">
        <v>0</v>
      </c>
      <c r="X156" s="243">
        <v>0</v>
      </c>
      <c r="Y156" s="243">
        <v>0</v>
      </c>
      <c r="Z156" s="249">
        <v>1</v>
      </c>
      <c r="AA156" s="243">
        <v>0</v>
      </c>
      <c r="AB156" s="243">
        <v>0</v>
      </c>
      <c r="AC156" s="242" t="s">
        <v>304</v>
      </c>
      <c r="AD156" s="243">
        <v>0</v>
      </c>
      <c r="AE156" s="243">
        <v>0</v>
      </c>
      <c r="AF156" s="243">
        <v>0</v>
      </c>
      <c r="AG156" s="249">
        <v>1</v>
      </c>
      <c r="AH156" s="243">
        <v>0</v>
      </c>
      <c r="AI156" s="243">
        <v>0</v>
      </c>
    </row>
    <row r="157" spans="1:35" x14ac:dyDescent="0.25">
      <c r="A157" s="242" t="s">
        <v>373</v>
      </c>
      <c r="B157" s="243">
        <v>0</v>
      </c>
      <c r="C157" s="243">
        <v>0</v>
      </c>
      <c r="D157" s="243">
        <v>0</v>
      </c>
      <c r="E157" s="249">
        <v>1.0001682142726502</v>
      </c>
      <c r="F157" s="243">
        <v>0</v>
      </c>
      <c r="G157" s="243">
        <v>0</v>
      </c>
      <c r="H157" s="242" t="s">
        <v>317</v>
      </c>
      <c r="I157" s="243">
        <v>0</v>
      </c>
      <c r="J157" s="243">
        <v>0</v>
      </c>
      <c r="K157" s="243">
        <v>0</v>
      </c>
      <c r="L157" s="249">
        <v>1</v>
      </c>
      <c r="M157" s="243">
        <v>0</v>
      </c>
      <c r="N157" s="243">
        <v>0</v>
      </c>
      <c r="O157" s="242" t="s">
        <v>299</v>
      </c>
      <c r="P157" s="243">
        <v>0</v>
      </c>
      <c r="Q157" s="243">
        <v>0</v>
      </c>
      <c r="R157" s="243">
        <v>0</v>
      </c>
      <c r="S157" s="249">
        <v>1</v>
      </c>
      <c r="T157" s="243">
        <v>0</v>
      </c>
      <c r="U157" s="243">
        <v>0</v>
      </c>
      <c r="V157" s="242" t="s">
        <v>317</v>
      </c>
      <c r="W157" s="243">
        <v>0</v>
      </c>
      <c r="X157" s="243">
        <v>0</v>
      </c>
      <c r="Y157" s="243">
        <v>0</v>
      </c>
      <c r="Z157" s="249">
        <v>1</v>
      </c>
      <c r="AA157" s="243">
        <v>0</v>
      </c>
      <c r="AB157" s="243">
        <v>0</v>
      </c>
      <c r="AC157" s="242" t="s">
        <v>317</v>
      </c>
      <c r="AD157" s="243">
        <v>0</v>
      </c>
      <c r="AE157" s="243">
        <v>0</v>
      </c>
      <c r="AF157" s="243">
        <v>0</v>
      </c>
      <c r="AG157" s="249">
        <v>1</v>
      </c>
      <c r="AH157" s="243">
        <v>0</v>
      </c>
      <c r="AI157" s="243">
        <v>0</v>
      </c>
    </row>
    <row r="158" spans="1:35" x14ac:dyDescent="0.25">
      <c r="A158" s="242" t="s">
        <v>374</v>
      </c>
      <c r="B158" s="243">
        <v>0</v>
      </c>
      <c r="C158" s="243">
        <v>0</v>
      </c>
      <c r="D158" s="243">
        <v>0</v>
      </c>
      <c r="E158" s="249">
        <v>1.0001682142726502</v>
      </c>
      <c r="F158" s="243">
        <v>0</v>
      </c>
      <c r="G158" s="243">
        <v>0</v>
      </c>
      <c r="H158" s="242" t="s">
        <v>373</v>
      </c>
      <c r="I158" s="243">
        <v>0</v>
      </c>
      <c r="J158" s="243">
        <v>0</v>
      </c>
      <c r="K158" s="243">
        <v>0</v>
      </c>
      <c r="L158" s="249">
        <v>1</v>
      </c>
      <c r="M158" s="243">
        <v>0</v>
      </c>
      <c r="N158" s="243">
        <v>0</v>
      </c>
      <c r="O158" s="242" t="s">
        <v>304</v>
      </c>
      <c r="P158" s="243">
        <v>0</v>
      </c>
      <c r="Q158" s="243">
        <v>0</v>
      </c>
      <c r="R158" s="243">
        <v>0</v>
      </c>
      <c r="S158" s="249">
        <v>1</v>
      </c>
      <c r="T158" s="243">
        <v>0</v>
      </c>
      <c r="U158" s="243">
        <v>0</v>
      </c>
      <c r="V158" s="242" t="s">
        <v>373</v>
      </c>
      <c r="W158" s="243">
        <v>0</v>
      </c>
      <c r="X158" s="243">
        <v>0</v>
      </c>
      <c r="Y158" s="243">
        <v>0</v>
      </c>
      <c r="Z158" s="249">
        <v>1</v>
      </c>
      <c r="AA158" s="243">
        <v>0</v>
      </c>
      <c r="AB158" s="243">
        <v>0</v>
      </c>
      <c r="AC158" s="242" t="s">
        <v>373</v>
      </c>
      <c r="AD158" s="243">
        <v>0</v>
      </c>
      <c r="AE158" s="243">
        <v>0</v>
      </c>
      <c r="AF158" s="243">
        <v>0</v>
      </c>
      <c r="AG158" s="249">
        <v>1</v>
      </c>
      <c r="AH158" s="243">
        <v>0</v>
      </c>
      <c r="AI158" s="243">
        <v>0</v>
      </c>
    </row>
    <row r="159" spans="1:35" x14ac:dyDescent="0.25">
      <c r="A159" s="242" t="s">
        <v>448</v>
      </c>
      <c r="B159" s="243">
        <v>0</v>
      </c>
      <c r="C159" s="243">
        <v>0</v>
      </c>
      <c r="D159" s="243">
        <v>0</v>
      </c>
      <c r="E159" s="249">
        <v>1.0001682142726502</v>
      </c>
      <c r="F159" s="243">
        <v>0</v>
      </c>
      <c r="G159" s="243">
        <v>0</v>
      </c>
      <c r="H159" s="242" t="s">
        <v>374</v>
      </c>
      <c r="I159" s="243">
        <v>0</v>
      </c>
      <c r="J159" s="243">
        <v>0</v>
      </c>
      <c r="K159" s="243">
        <v>0</v>
      </c>
      <c r="L159" s="249">
        <v>1</v>
      </c>
      <c r="M159" s="243">
        <v>0</v>
      </c>
      <c r="N159" s="243">
        <v>0</v>
      </c>
      <c r="O159" s="242" t="s">
        <v>317</v>
      </c>
      <c r="P159" s="243">
        <v>0</v>
      </c>
      <c r="Q159" s="243">
        <v>0</v>
      </c>
      <c r="R159" s="243">
        <v>0</v>
      </c>
      <c r="S159" s="249">
        <v>1</v>
      </c>
      <c r="T159" s="243">
        <v>0</v>
      </c>
      <c r="U159" s="243">
        <v>0</v>
      </c>
      <c r="V159" s="242" t="s">
        <v>374</v>
      </c>
      <c r="W159" s="243">
        <v>0</v>
      </c>
      <c r="X159" s="243">
        <v>0</v>
      </c>
      <c r="Y159" s="243">
        <v>0</v>
      </c>
      <c r="Z159" s="249">
        <v>1</v>
      </c>
      <c r="AA159" s="243">
        <v>0</v>
      </c>
      <c r="AB159" s="243">
        <v>0</v>
      </c>
      <c r="AC159" s="242" t="s">
        <v>374</v>
      </c>
      <c r="AD159" s="243">
        <v>0</v>
      </c>
      <c r="AE159" s="243">
        <v>0</v>
      </c>
      <c r="AF159" s="243">
        <v>0</v>
      </c>
      <c r="AG159" s="249">
        <v>1</v>
      </c>
      <c r="AH159" s="243">
        <v>0</v>
      </c>
      <c r="AI159" s="243">
        <v>0</v>
      </c>
    </row>
    <row r="160" spans="1:35" x14ac:dyDescent="0.25">
      <c r="A160" s="242" t="s">
        <v>298</v>
      </c>
      <c r="B160" s="243">
        <v>0</v>
      </c>
      <c r="C160" s="243">
        <v>0</v>
      </c>
      <c r="D160" s="243">
        <v>0</v>
      </c>
      <c r="E160" s="249">
        <v>1.0001682142726502</v>
      </c>
      <c r="F160" s="243">
        <v>0</v>
      </c>
      <c r="G160" s="243">
        <v>0</v>
      </c>
      <c r="H160" s="242" t="s">
        <v>448</v>
      </c>
      <c r="I160" s="243">
        <v>0</v>
      </c>
      <c r="J160" s="243">
        <v>0</v>
      </c>
      <c r="K160" s="243">
        <v>0</v>
      </c>
      <c r="L160" s="249">
        <v>1</v>
      </c>
      <c r="M160" s="243">
        <v>0</v>
      </c>
      <c r="N160" s="243">
        <v>0</v>
      </c>
      <c r="O160" s="242" t="s">
        <v>373</v>
      </c>
      <c r="P160" s="243">
        <v>0</v>
      </c>
      <c r="Q160" s="243">
        <v>0</v>
      </c>
      <c r="R160" s="243">
        <v>0</v>
      </c>
      <c r="S160" s="249">
        <v>1</v>
      </c>
      <c r="T160" s="243">
        <v>0</v>
      </c>
      <c r="U160" s="243">
        <v>0</v>
      </c>
      <c r="V160" s="242" t="s">
        <v>448</v>
      </c>
      <c r="W160" s="243">
        <v>0</v>
      </c>
      <c r="X160" s="243">
        <v>0</v>
      </c>
      <c r="Y160" s="243">
        <v>0</v>
      </c>
      <c r="Z160" s="249">
        <v>1</v>
      </c>
      <c r="AA160" s="243">
        <v>0</v>
      </c>
      <c r="AB160" s="243">
        <v>0</v>
      </c>
      <c r="AC160" s="242" t="s">
        <v>448</v>
      </c>
      <c r="AD160" s="243">
        <v>0</v>
      </c>
      <c r="AE160" s="243">
        <v>0</v>
      </c>
      <c r="AF160" s="243">
        <v>0</v>
      </c>
      <c r="AG160" s="249">
        <v>1</v>
      </c>
      <c r="AH160" s="243">
        <v>0</v>
      </c>
      <c r="AI160" s="243">
        <v>0</v>
      </c>
    </row>
    <row r="161" spans="1:35" x14ac:dyDescent="0.25">
      <c r="A161" s="242" t="s">
        <v>273</v>
      </c>
      <c r="B161" s="243">
        <v>0</v>
      </c>
      <c r="C161" s="243">
        <v>0</v>
      </c>
      <c r="D161" s="243">
        <v>0</v>
      </c>
      <c r="E161" s="249">
        <v>1.0001682142726502</v>
      </c>
      <c r="F161" s="243">
        <v>0</v>
      </c>
      <c r="G161" s="243">
        <v>0</v>
      </c>
      <c r="H161" s="242" t="s">
        <v>298</v>
      </c>
      <c r="I161" s="243">
        <v>0</v>
      </c>
      <c r="J161" s="243">
        <v>0</v>
      </c>
      <c r="K161" s="243">
        <v>0</v>
      </c>
      <c r="L161" s="249">
        <v>1</v>
      </c>
      <c r="M161" s="243">
        <v>0</v>
      </c>
      <c r="N161" s="243">
        <v>0</v>
      </c>
      <c r="O161" s="242" t="s">
        <v>374</v>
      </c>
      <c r="P161" s="243">
        <v>0</v>
      </c>
      <c r="Q161" s="243">
        <v>0</v>
      </c>
      <c r="R161" s="243">
        <v>0</v>
      </c>
      <c r="S161" s="249">
        <v>1</v>
      </c>
      <c r="T161" s="243">
        <v>0</v>
      </c>
      <c r="U161" s="243">
        <v>0</v>
      </c>
      <c r="V161" s="242" t="s">
        <v>298</v>
      </c>
      <c r="W161" s="243">
        <v>0</v>
      </c>
      <c r="X161" s="243">
        <v>0</v>
      </c>
      <c r="Y161" s="243">
        <v>0</v>
      </c>
      <c r="Z161" s="249">
        <v>1</v>
      </c>
      <c r="AA161" s="243">
        <v>0</v>
      </c>
      <c r="AB161" s="243">
        <v>0</v>
      </c>
      <c r="AC161" s="242" t="s">
        <v>298</v>
      </c>
      <c r="AD161" s="243">
        <v>0</v>
      </c>
      <c r="AE161" s="243">
        <v>0</v>
      </c>
      <c r="AF161" s="243">
        <v>0</v>
      </c>
      <c r="AG161" s="249">
        <v>1</v>
      </c>
      <c r="AH161" s="243">
        <v>0</v>
      </c>
      <c r="AI161" s="243">
        <v>0</v>
      </c>
    </row>
    <row r="162" spans="1:35" x14ac:dyDescent="0.25">
      <c r="A162" s="242" t="s">
        <v>450</v>
      </c>
      <c r="B162" s="243">
        <v>0</v>
      </c>
      <c r="C162" s="243">
        <v>0</v>
      </c>
      <c r="D162" s="243">
        <v>0</v>
      </c>
      <c r="E162" s="249">
        <v>1.0001682142726502</v>
      </c>
      <c r="F162" s="243">
        <v>0</v>
      </c>
      <c r="G162" s="243">
        <v>0</v>
      </c>
      <c r="H162" s="242" t="s">
        <v>273</v>
      </c>
      <c r="I162" s="243">
        <v>0</v>
      </c>
      <c r="J162" s="243">
        <v>0</v>
      </c>
      <c r="K162" s="243">
        <v>0</v>
      </c>
      <c r="L162" s="249">
        <v>1</v>
      </c>
      <c r="M162" s="243">
        <v>0</v>
      </c>
      <c r="N162" s="243">
        <v>0</v>
      </c>
      <c r="O162" s="242" t="s">
        <v>448</v>
      </c>
      <c r="P162" s="243">
        <v>0</v>
      </c>
      <c r="Q162" s="243">
        <v>0</v>
      </c>
      <c r="R162" s="243">
        <v>0</v>
      </c>
      <c r="S162" s="249">
        <v>1</v>
      </c>
      <c r="T162" s="243">
        <v>0</v>
      </c>
      <c r="U162" s="243">
        <v>0</v>
      </c>
      <c r="V162" s="242" t="s">
        <v>273</v>
      </c>
      <c r="W162" s="243">
        <v>0</v>
      </c>
      <c r="X162" s="243">
        <v>0</v>
      </c>
      <c r="Y162" s="243">
        <v>0</v>
      </c>
      <c r="Z162" s="249">
        <v>1</v>
      </c>
      <c r="AA162" s="243">
        <v>0</v>
      </c>
      <c r="AB162" s="243">
        <v>0</v>
      </c>
      <c r="AC162" s="242" t="s">
        <v>273</v>
      </c>
      <c r="AD162" s="243">
        <v>0</v>
      </c>
      <c r="AE162" s="243">
        <v>0</v>
      </c>
      <c r="AF162" s="243">
        <v>0</v>
      </c>
      <c r="AG162" s="249">
        <v>1</v>
      </c>
      <c r="AH162" s="243">
        <v>0</v>
      </c>
      <c r="AI162" s="243">
        <v>0</v>
      </c>
    </row>
    <row r="163" spans="1:35" x14ac:dyDescent="0.25">
      <c r="A163" s="242" t="s">
        <v>435</v>
      </c>
      <c r="B163" s="243">
        <v>0</v>
      </c>
      <c r="C163" s="243">
        <v>0</v>
      </c>
      <c r="D163" s="243">
        <v>0</v>
      </c>
      <c r="E163" s="249">
        <v>1.0001682142726502</v>
      </c>
      <c r="F163" s="243">
        <v>0</v>
      </c>
      <c r="G163" s="243">
        <v>0</v>
      </c>
      <c r="H163" s="242" t="s">
        <v>450</v>
      </c>
      <c r="I163" s="243">
        <v>0</v>
      </c>
      <c r="J163" s="243">
        <v>0</v>
      </c>
      <c r="K163" s="243">
        <v>0</v>
      </c>
      <c r="L163" s="249">
        <v>1</v>
      </c>
      <c r="M163" s="243">
        <v>0</v>
      </c>
      <c r="N163" s="243">
        <v>0</v>
      </c>
      <c r="O163" s="242" t="s">
        <v>298</v>
      </c>
      <c r="P163" s="243">
        <v>0</v>
      </c>
      <c r="Q163" s="243">
        <v>0</v>
      </c>
      <c r="R163" s="243">
        <v>0</v>
      </c>
      <c r="S163" s="249">
        <v>1</v>
      </c>
      <c r="T163" s="243">
        <v>0</v>
      </c>
      <c r="U163" s="243">
        <v>0</v>
      </c>
      <c r="V163" s="242" t="s">
        <v>450</v>
      </c>
      <c r="W163" s="243">
        <v>0</v>
      </c>
      <c r="X163" s="243">
        <v>0</v>
      </c>
      <c r="Y163" s="243">
        <v>0</v>
      </c>
      <c r="Z163" s="249">
        <v>1</v>
      </c>
      <c r="AA163" s="243">
        <v>0</v>
      </c>
      <c r="AB163" s="243">
        <v>0</v>
      </c>
      <c r="AC163" s="242" t="s">
        <v>450</v>
      </c>
      <c r="AD163" s="243">
        <v>0</v>
      </c>
      <c r="AE163" s="243">
        <v>0</v>
      </c>
      <c r="AF163" s="243">
        <v>0</v>
      </c>
      <c r="AG163" s="249">
        <v>1</v>
      </c>
      <c r="AH163" s="243">
        <v>0</v>
      </c>
      <c r="AI163" s="243">
        <v>0</v>
      </c>
    </row>
    <row r="164" spans="1:35" ht="25" x14ac:dyDescent="0.25">
      <c r="A164" s="242" t="s">
        <v>462</v>
      </c>
      <c r="B164" s="243">
        <v>0</v>
      </c>
      <c r="C164" s="243">
        <v>0</v>
      </c>
      <c r="D164" s="243">
        <v>0</v>
      </c>
      <c r="E164" s="249">
        <v>1.0001682142726502</v>
      </c>
      <c r="F164" s="243">
        <v>0</v>
      </c>
      <c r="G164" s="243">
        <v>0</v>
      </c>
      <c r="H164" s="242" t="s">
        <v>435</v>
      </c>
      <c r="I164" s="243">
        <v>0</v>
      </c>
      <c r="J164" s="243">
        <v>0</v>
      </c>
      <c r="K164" s="243">
        <v>0</v>
      </c>
      <c r="L164" s="249">
        <v>1</v>
      </c>
      <c r="M164" s="243">
        <v>0</v>
      </c>
      <c r="N164" s="243">
        <v>0</v>
      </c>
      <c r="O164" s="242" t="s">
        <v>450</v>
      </c>
      <c r="P164" s="243">
        <v>0</v>
      </c>
      <c r="Q164" s="243">
        <v>0</v>
      </c>
      <c r="R164" s="243">
        <v>0</v>
      </c>
      <c r="S164" s="249">
        <v>1</v>
      </c>
      <c r="T164" s="243">
        <v>0</v>
      </c>
      <c r="U164" s="243">
        <v>0</v>
      </c>
      <c r="V164" s="242" t="s">
        <v>435</v>
      </c>
      <c r="W164" s="243">
        <v>0</v>
      </c>
      <c r="X164" s="243">
        <v>0</v>
      </c>
      <c r="Y164" s="243">
        <v>0</v>
      </c>
      <c r="Z164" s="249">
        <v>1</v>
      </c>
      <c r="AA164" s="243">
        <v>0</v>
      </c>
      <c r="AB164" s="243">
        <v>0</v>
      </c>
      <c r="AC164" s="242" t="s">
        <v>435</v>
      </c>
      <c r="AD164" s="243">
        <v>0</v>
      </c>
      <c r="AE164" s="243">
        <v>0</v>
      </c>
      <c r="AF164" s="243">
        <v>0</v>
      </c>
      <c r="AG164" s="249">
        <v>1</v>
      </c>
      <c r="AH164" s="243">
        <v>0</v>
      </c>
      <c r="AI164" s="243">
        <v>0</v>
      </c>
    </row>
    <row r="165" spans="1:35" ht="25" x14ac:dyDescent="0.25">
      <c r="A165" s="242" t="s">
        <v>264</v>
      </c>
      <c r="B165" s="243">
        <v>0</v>
      </c>
      <c r="C165" s="243">
        <v>0</v>
      </c>
      <c r="D165" s="243">
        <v>0</v>
      </c>
      <c r="E165" s="249">
        <v>1.0001682142726502</v>
      </c>
      <c r="F165" s="243">
        <v>0</v>
      </c>
      <c r="G165" s="243">
        <v>0</v>
      </c>
      <c r="H165" s="242" t="s">
        <v>462</v>
      </c>
      <c r="I165" s="243">
        <v>0</v>
      </c>
      <c r="J165" s="243">
        <v>0</v>
      </c>
      <c r="K165" s="243">
        <v>0</v>
      </c>
      <c r="L165" s="249">
        <v>1</v>
      </c>
      <c r="M165" s="243">
        <v>0</v>
      </c>
      <c r="N165" s="243">
        <v>0</v>
      </c>
      <c r="O165" s="242" t="s">
        <v>435</v>
      </c>
      <c r="P165" s="243">
        <v>0</v>
      </c>
      <c r="Q165" s="243">
        <v>0</v>
      </c>
      <c r="R165" s="243">
        <v>0</v>
      </c>
      <c r="S165" s="249">
        <v>1</v>
      </c>
      <c r="T165" s="243">
        <v>0</v>
      </c>
      <c r="U165" s="243">
        <v>0</v>
      </c>
      <c r="V165" s="242" t="s">
        <v>462</v>
      </c>
      <c r="W165" s="243">
        <v>0</v>
      </c>
      <c r="X165" s="243">
        <v>0</v>
      </c>
      <c r="Y165" s="243">
        <v>0</v>
      </c>
      <c r="Z165" s="249">
        <v>1</v>
      </c>
      <c r="AA165" s="243">
        <v>0</v>
      </c>
      <c r="AB165" s="243">
        <v>0</v>
      </c>
      <c r="AC165" s="242" t="s">
        <v>462</v>
      </c>
      <c r="AD165" s="243">
        <v>0</v>
      </c>
      <c r="AE165" s="243">
        <v>0</v>
      </c>
      <c r="AF165" s="243">
        <v>0</v>
      </c>
      <c r="AG165" s="249">
        <v>1</v>
      </c>
      <c r="AH165" s="243">
        <v>0</v>
      </c>
      <c r="AI165" s="243">
        <v>0</v>
      </c>
    </row>
    <row r="166" spans="1:35" ht="25" x14ac:dyDescent="0.25">
      <c r="A166" s="242" t="s">
        <v>463</v>
      </c>
      <c r="B166" s="243">
        <v>0</v>
      </c>
      <c r="C166" s="243">
        <v>0</v>
      </c>
      <c r="D166" s="243">
        <v>0</v>
      </c>
      <c r="E166" s="249">
        <v>1.0001682142726502</v>
      </c>
      <c r="F166" s="243">
        <v>0</v>
      </c>
      <c r="G166" s="243">
        <v>0</v>
      </c>
      <c r="H166" s="242" t="s">
        <v>264</v>
      </c>
      <c r="I166" s="243">
        <v>0</v>
      </c>
      <c r="J166" s="243">
        <v>0</v>
      </c>
      <c r="K166" s="243">
        <v>0</v>
      </c>
      <c r="L166" s="249">
        <v>1</v>
      </c>
      <c r="M166" s="243">
        <v>0</v>
      </c>
      <c r="N166" s="243">
        <v>0</v>
      </c>
      <c r="O166" s="242" t="s">
        <v>462</v>
      </c>
      <c r="P166" s="243">
        <v>0</v>
      </c>
      <c r="Q166" s="243">
        <v>0</v>
      </c>
      <c r="R166" s="243">
        <v>0</v>
      </c>
      <c r="S166" s="249">
        <v>1</v>
      </c>
      <c r="T166" s="243">
        <v>0</v>
      </c>
      <c r="U166" s="243">
        <v>0</v>
      </c>
      <c r="V166" s="242" t="s">
        <v>264</v>
      </c>
      <c r="W166" s="243">
        <v>0</v>
      </c>
      <c r="X166" s="243">
        <v>0</v>
      </c>
      <c r="Y166" s="243">
        <v>0</v>
      </c>
      <c r="Z166" s="249">
        <v>1</v>
      </c>
      <c r="AA166" s="243">
        <v>0</v>
      </c>
      <c r="AB166" s="243">
        <v>0</v>
      </c>
      <c r="AC166" s="242" t="s">
        <v>264</v>
      </c>
      <c r="AD166" s="243">
        <v>0</v>
      </c>
      <c r="AE166" s="243">
        <v>0</v>
      </c>
      <c r="AF166" s="243">
        <v>0</v>
      </c>
      <c r="AG166" s="249">
        <v>1</v>
      </c>
      <c r="AH166" s="243">
        <v>0</v>
      </c>
      <c r="AI166" s="243">
        <v>0</v>
      </c>
    </row>
    <row r="167" spans="1:35" x14ac:dyDescent="0.25">
      <c r="A167" s="242" t="s">
        <v>376</v>
      </c>
      <c r="B167" s="243">
        <v>0</v>
      </c>
      <c r="C167" s="243">
        <v>0</v>
      </c>
      <c r="D167" s="243">
        <v>0</v>
      </c>
      <c r="E167" s="249">
        <v>1.0001682142726502</v>
      </c>
      <c r="F167" s="243">
        <v>0</v>
      </c>
      <c r="G167" s="243">
        <v>0</v>
      </c>
      <c r="H167" s="242" t="s">
        <v>463</v>
      </c>
      <c r="I167" s="243">
        <v>0</v>
      </c>
      <c r="J167" s="243">
        <v>0</v>
      </c>
      <c r="K167" s="243">
        <v>0</v>
      </c>
      <c r="L167" s="249">
        <v>1</v>
      </c>
      <c r="M167" s="243">
        <v>0</v>
      </c>
      <c r="N167" s="243">
        <v>0</v>
      </c>
      <c r="O167" s="242" t="s">
        <v>463</v>
      </c>
      <c r="P167" s="243">
        <v>0</v>
      </c>
      <c r="Q167" s="243">
        <v>0</v>
      </c>
      <c r="R167" s="243">
        <v>0</v>
      </c>
      <c r="S167" s="249">
        <v>1</v>
      </c>
      <c r="T167" s="243">
        <v>0</v>
      </c>
      <c r="U167" s="243">
        <v>0</v>
      </c>
      <c r="V167" s="242" t="s">
        <v>463</v>
      </c>
      <c r="W167" s="243">
        <v>0</v>
      </c>
      <c r="X167" s="243">
        <v>0</v>
      </c>
      <c r="Y167" s="243">
        <v>0</v>
      </c>
      <c r="Z167" s="249">
        <v>1</v>
      </c>
      <c r="AA167" s="243">
        <v>0</v>
      </c>
      <c r="AB167" s="243">
        <v>0</v>
      </c>
      <c r="AC167" s="242" t="s">
        <v>463</v>
      </c>
      <c r="AD167" s="243">
        <v>0</v>
      </c>
      <c r="AE167" s="243">
        <v>0</v>
      </c>
      <c r="AF167" s="243">
        <v>0</v>
      </c>
      <c r="AG167" s="249">
        <v>1</v>
      </c>
      <c r="AH167" s="243">
        <v>0</v>
      </c>
      <c r="AI167" s="243">
        <v>0</v>
      </c>
    </row>
    <row r="168" spans="1:35" x14ac:dyDescent="0.25">
      <c r="A168" s="242" t="s">
        <v>434</v>
      </c>
      <c r="B168" s="243">
        <v>0</v>
      </c>
      <c r="C168" s="243">
        <v>0</v>
      </c>
      <c r="D168" s="243">
        <v>0</v>
      </c>
      <c r="E168" s="249">
        <v>1.0001682142726502</v>
      </c>
      <c r="F168" s="243">
        <v>0</v>
      </c>
      <c r="G168" s="243">
        <v>0</v>
      </c>
      <c r="H168" s="242" t="s">
        <v>376</v>
      </c>
      <c r="I168" s="243">
        <v>0</v>
      </c>
      <c r="J168" s="243">
        <v>0</v>
      </c>
      <c r="K168" s="243">
        <v>0</v>
      </c>
      <c r="L168" s="249">
        <v>1</v>
      </c>
      <c r="M168" s="243">
        <v>0</v>
      </c>
      <c r="N168" s="243">
        <v>0</v>
      </c>
      <c r="O168" s="242" t="s">
        <v>376</v>
      </c>
      <c r="P168" s="243">
        <v>0</v>
      </c>
      <c r="Q168" s="243">
        <v>0</v>
      </c>
      <c r="R168" s="243">
        <v>0</v>
      </c>
      <c r="S168" s="249">
        <v>1</v>
      </c>
      <c r="T168" s="243">
        <v>0</v>
      </c>
      <c r="U168" s="243">
        <v>0</v>
      </c>
      <c r="V168" s="242" t="s">
        <v>376</v>
      </c>
      <c r="W168" s="243">
        <v>0</v>
      </c>
      <c r="X168" s="243">
        <v>0</v>
      </c>
      <c r="Y168" s="243">
        <v>0</v>
      </c>
      <c r="Z168" s="249">
        <v>1</v>
      </c>
      <c r="AA168" s="243">
        <v>0</v>
      </c>
      <c r="AB168" s="243">
        <v>0</v>
      </c>
      <c r="AC168" s="242" t="s">
        <v>376</v>
      </c>
      <c r="AD168" s="243">
        <v>0</v>
      </c>
      <c r="AE168" s="243">
        <v>0</v>
      </c>
      <c r="AF168" s="243">
        <v>0</v>
      </c>
      <c r="AG168" s="249">
        <v>1</v>
      </c>
      <c r="AH168" s="243">
        <v>0</v>
      </c>
      <c r="AI168" s="243">
        <v>0</v>
      </c>
    </row>
    <row r="169" spans="1:35" x14ac:dyDescent="0.25">
      <c r="A169" s="242" t="s">
        <v>377</v>
      </c>
      <c r="B169" s="243">
        <v>0</v>
      </c>
      <c r="C169" s="243">
        <v>0</v>
      </c>
      <c r="D169" s="243">
        <v>0</v>
      </c>
      <c r="E169" s="249">
        <v>1.0001682142726502</v>
      </c>
      <c r="F169" s="243">
        <v>0</v>
      </c>
      <c r="G169" s="243">
        <v>0</v>
      </c>
      <c r="H169" s="242" t="s">
        <v>434</v>
      </c>
      <c r="I169" s="243">
        <v>0</v>
      </c>
      <c r="J169" s="243">
        <v>0</v>
      </c>
      <c r="K169" s="243">
        <v>0</v>
      </c>
      <c r="L169" s="249">
        <v>1</v>
      </c>
      <c r="M169" s="243">
        <v>0</v>
      </c>
      <c r="N169" s="243">
        <v>0</v>
      </c>
      <c r="O169" s="242" t="s">
        <v>434</v>
      </c>
      <c r="P169" s="243">
        <v>0</v>
      </c>
      <c r="Q169" s="243">
        <v>0</v>
      </c>
      <c r="R169" s="243">
        <v>0</v>
      </c>
      <c r="S169" s="249">
        <v>1</v>
      </c>
      <c r="T169" s="243">
        <v>0</v>
      </c>
      <c r="U169" s="243">
        <v>0</v>
      </c>
      <c r="V169" s="242" t="s">
        <v>434</v>
      </c>
      <c r="W169" s="243">
        <v>0</v>
      </c>
      <c r="X169" s="243">
        <v>0</v>
      </c>
      <c r="Y169" s="243">
        <v>0</v>
      </c>
      <c r="Z169" s="249">
        <v>1</v>
      </c>
      <c r="AA169" s="243">
        <v>0</v>
      </c>
      <c r="AB169" s="243">
        <v>0</v>
      </c>
      <c r="AC169" s="242" t="s">
        <v>434</v>
      </c>
      <c r="AD169" s="243">
        <v>0</v>
      </c>
      <c r="AE169" s="243">
        <v>0</v>
      </c>
      <c r="AF169" s="243">
        <v>0</v>
      </c>
      <c r="AG169" s="249">
        <v>1</v>
      </c>
      <c r="AH169" s="243">
        <v>0</v>
      </c>
      <c r="AI169" s="243">
        <v>0</v>
      </c>
    </row>
    <row r="170" spans="1:35" x14ac:dyDescent="0.25">
      <c r="A170" s="242" t="s">
        <v>378</v>
      </c>
      <c r="B170" s="243">
        <v>0</v>
      </c>
      <c r="C170" s="243">
        <v>0</v>
      </c>
      <c r="D170" s="243">
        <v>0</v>
      </c>
      <c r="E170" s="249">
        <v>1.0001682142726502</v>
      </c>
      <c r="F170" s="243">
        <v>0</v>
      </c>
      <c r="G170" s="243">
        <v>0</v>
      </c>
      <c r="H170" s="242" t="s">
        <v>377</v>
      </c>
      <c r="I170" s="243">
        <v>0</v>
      </c>
      <c r="J170" s="243">
        <v>0</v>
      </c>
      <c r="K170" s="243">
        <v>0</v>
      </c>
      <c r="L170" s="249">
        <v>1</v>
      </c>
      <c r="M170" s="243">
        <v>0</v>
      </c>
      <c r="N170" s="243">
        <v>0</v>
      </c>
      <c r="O170" s="242" t="s">
        <v>377</v>
      </c>
      <c r="P170" s="243">
        <v>0</v>
      </c>
      <c r="Q170" s="243">
        <v>0</v>
      </c>
      <c r="R170" s="243">
        <v>0</v>
      </c>
      <c r="S170" s="249">
        <v>1</v>
      </c>
      <c r="T170" s="243">
        <v>0</v>
      </c>
      <c r="U170" s="243">
        <v>0</v>
      </c>
      <c r="V170" s="242" t="s">
        <v>377</v>
      </c>
      <c r="W170" s="243">
        <v>0</v>
      </c>
      <c r="X170" s="243">
        <v>0</v>
      </c>
      <c r="Y170" s="243">
        <v>0</v>
      </c>
      <c r="Z170" s="249">
        <v>1</v>
      </c>
      <c r="AA170" s="243">
        <v>0</v>
      </c>
      <c r="AB170" s="243">
        <v>0</v>
      </c>
      <c r="AC170" s="242" t="s">
        <v>377</v>
      </c>
      <c r="AD170" s="243">
        <v>0</v>
      </c>
      <c r="AE170" s="243">
        <v>0</v>
      </c>
      <c r="AF170" s="243">
        <v>0</v>
      </c>
      <c r="AG170" s="249">
        <v>1</v>
      </c>
      <c r="AH170" s="243">
        <v>0</v>
      </c>
      <c r="AI170" s="243">
        <v>0</v>
      </c>
    </row>
    <row r="171" spans="1:35" x14ac:dyDescent="0.25">
      <c r="A171" s="242" t="s">
        <v>260</v>
      </c>
      <c r="B171" s="243">
        <v>0</v>
      </c>
      <c r="C171" s="243">
        <v>0</v>
      </c>
      <c r="D171" s="243">
        <v>0</v>
      </c>
      <c r="E171" s="249">
        <v>1.0001682142726502</v>
      </c>
      <c r="F171" s="243">
        <v>0</v>
      </c>
      <c r="G171" s="243">
        <v>0</v>
      </c>
      <c r="H171" s="242" t="s">
        <v>378</v>
      </c>
      <c r="I171" s="243">
        <v>0</v>
      </c>
      <c r="J171" s="243">
        <v>0</v>
      </c>
      <c r="K171" s="243">
        <v>0</v>
      </c>
      <c r="L171" s="249">
        <v>1</v>
      </c>
      <c r="M171" s="243">
        <v>0</v>
      </c>
      <c r="N171" s="243">
        <v>0</v>
      </c>
      <c r="O171" s="242" t="s">
        <v>378</v>
      </c>
      <c r="P171" s="243">
        <v>0</v>
      </c>
      <c r="Q171" s="243">
        <v>0</v>
      </c>
      <c r="R171" s="243">
        <v>0</v>
      </c>
      <c r="S171" s="249">
        <v>1</v>
      </c>
      <c r="T171" s="243">
        <v>0</v>
      </c>
      <c r="U171" s="243">
        <v>0</v>
      </c>
      <c r="V171" s="242" t="s">
        <v>378</v>
      </c>
      <c r="W171" s="243">
        <v>0</v>
      </c>
      <c r="X171" s="243">
        <v>0</v>
      </c>
      <c r="Y171" s="243">
        <v>0</v>
      </c>
      <c r="Z171" s="249">
        <v>1</v>
      </c>
      <c r="AA171" s="243">
        <v>0</v>
      </c>
      <c r="AB171" s="243">
        <v>0</v>
      </c>
      <c r="AC171" s="242" t="s">
        <v>378</v>
      </c>
      <c r="AD171" s="243">
        <v>0</v>
      </c>
      <c r="AE171" s="243">
        <v>0</v>
      </c>
      <c r="AF171" s="243">
        <v>0</v>
      </c>
      <c r="AG171" s="249">
        <v>1</v>
      </c>
      <c r="AH171" s="243">
        <v>0</v>
      </c>
      <c r="AI171" s="243">
        <v>0</v>
      </c>
    </row>
    <row r="172" spans="1:35" x14ac:dyDescent="0.25">
      <c r="A172" s="242" t="s">
        <v>380</v>
      </c>
      <c r="B172" s="243">
        <v>0</v>
      </c>
      <c r="C172" s="243">
        <v>0</v>
      </c>
      <c r="D172" s="243">
        <v>0</v>
      </c>
      <c r="E172" s="249">
        <v>1.0001682142726502</v>
      </c>
      <c r="F172" s="243">
        <v>0</v>
      </c>
      <c r="G172" s="243">
        <v>0</v>
      </c>
      <c r="H172" s="242" t="s">
        <v>260</v>
      </c>
      <c r="I172" s="243">
        <v>0</v>
      </c>
      <c r="J172" s="243">
        <v>0</v>
      </c>
      <c r="K172" s="243">
        <v>0</v>
      </c>
      <c r="L172" s="249">
        <v>1</v>
      </c>
      <c r="M172" s="243">
        <v>0</v>
      </c>
      <c r="N172" s="243">
        <v>0</v>
      </c>
      <c r="O172" s="242" t="s">
        <v>260</v>
      </c>
      <c r="P172" s="243">
        <v>0</v>
      </c>
      <c r="Q172" s="243">
        <v>0</v>
      </c>
      <c r="R172" s="243">
        <v>0</v>
      </c>
      <c r="S172" s="249">
        <v>1</v>
      </c>
      <c r="T172" s="243">
        <v>0</v>
      </c>
      <c r="U172" s="243">
        <v>0</v>
      </c>
      <c r="V172" s="242" t="s">
        <v>260</v>
      </c>
      <c r="W172" s="243">
        <v>0</v>
      </c>
      <c r="X172" s="243">
        <v>0</v>
      </c>
      <c r="Y172" s="243">
        <v>0</v>
      </c>
      <c r="Z172" s="249">
        <v>1</v>
      </c>
      <c r="AA172" s="243">
        <v>0</v>
      </c>
      <c r="AB172" s="243">
        <v>0</v>
      </c>
      <c r="AC172" s="242" t="s">
        <v>260</v>
      </c>
      <c r="AD172" s="243">
        <v>0</v>
      </c>
      <c r="AE172" s="243">
        <v>0</v>
      </c>
      <c r="AF172" s="243">
        <v>0</v>
      </c>
      <c r="AG172" s="249">
        <v>1</v>
      </c>
      <c r="AH172" s="243">
        <v>0</v>
      </c>
      <c r="AI172" s="243">
        <v>0</v>
      </c>
    </row>
    <row r="173" spans="1:35" x14ac:dyDescent="0.25">
      <c r="A173" s="242" t="s">
        <v>382</v>
      </c>
      <c r="B173" s="243">
        <v>0</v>
      </c>
      <c r="C173" s="243">
        <v>0</v>
      </c>
      <c r="D173" s="243">
        <v>0</v>
      </c>
      <c r="E173" s="249">
        <v>1.0001682142726502</v>
      </c>
      <c r="F173" s="243">
        <v>0</v>
      </c>
      <c r="G173" s="243">
        <v>0</v>
      </c>
      <c r="H173" s="242" t="s">
        <v>380</v>
      </c>
      <c r="I173" s="243">
        <v>0</v>
      </c>
      <c r="J173" s="243">
        <v>0</v>
      </c>
      <c r="K173" s="243">
        <v>0</v>
      </c>
      <c r="L173" s="249">
        <v>1</v>
      </c>
      <c r="M173" s="243">
        <v>0</v>
      </c>
      <c r="N173" s="243">
        <v>0</v>
      </c>
      <c r="O173" s="242" t="s">
        <v>380</v>
      </c>
      <c r="P173" s="243">
        <v>0</v>
      </c>
      <c r="Q173" s="243">
        <v>0</v>
      </c>
      <c r="R173" s="243">
        <v>0</v>
      </c>
      <c r="S173" s="249">
        <v>1</v>
      </c>
      <c r="T173" s="243">
        <v>0</v>
      </c>
      <c r="U173" s="243">
        <v>0</v>
      </c>
      <c r="V173" s="242" t="s">
        <v>380</v>
      </c>
      <c r="W173" s="243">
        <v>0</v>
      </c>
      <c r="X173" s="243">
        <v>0</v>
      </c>
      <c r="Y173" s="243">
        <v>0</v>
      </c>
      <c r="Z173" s="249">
        <v>1</v>
      </c>
      <c r="AA173" s="243">
        <v>0</v>
      </c>
      <c r="AB173" s="243">
        <v>0</v>
      </c>
      <c r="AC173" s="242" t="s">
        <v>380</v>
      </c>
      <c r="AD173" s="243">
        <v>0</v>
      </c>
      <c r="AE173" s="243">
        <v>0</v>
      </c>
      <c r="AF173" s="243">
        <v>0</v>
      </c>
      <c r="AG173" s="249">
        <v>1</v>
      </c>
      <c r="AH173" s="243">
        <v>0</v>
      </c>
      <c r="AI173" s="243">
        <v>0</v>
      </c>
    </row>
    <row r="174" spans="1:35" x14ac:dyDescent="0.25">
      <c r="A174" s="242" t="s">
        <v>384</v>
      </c>
      <c r="B174" s="243">
        <v>0</v>
      </c>
      <c r="C174" s="243">
        <v>0</v>
      </c>
      <c r="D174" s="243">
        <v>0</v>
      </c>
      <c r="E174" s="249">
        <v>1.0001682142726502</v>
      </c>
      <c r="F174" s="243">
        <v>0</v>
      </c>
      <c r="G174" s="243">
        <v>0</v>
      </c>
      <c r="H174" s="242" t="s">
        <v>382</v>
      </c>
      <c r="I174" s="243">
        <v>0</v>
      </c>
      <c r="J174" s="243">
        <v>0</v>
      </c>
      <c r="K174" s="243">
        <v>0</v>
      </c>
      <c r="L174" s="249">
        <v>1</v>
      </c>
      <c r="M174" s="243">
        <v>0</v>
      </c>
      <c r="N174" s="243">
        <v>0</v>
      </c>
      <c r="O174" s="242" t="s">
        <v>382</v>
      </c>
      <c r="P174" s="243">
        <v>0</v>
      </c>
      <c r="Q174" s="243">
        <v>0</v>
      </c>
      <c r="R174" s="243">
        <v>0</v>
      </c>
      <c r="S174" s="249">
        <v>1</v>
      </c>
      <c r="T174" s="243">
        <v>0</v>
      </c>
      <c r="U174" s="243">
        <v>0</v>
      </c>
      <c r="V174" s="242" t="s">
        <v>382</v>
      </c>
      <c r="W174" s="243">
        <v>0</v>
      </c>
      <c r="X174" s="243">
        <v>0</v>
      </c>
      <c r="Y174" s="243">
        <v>0</v>
      </c>
      <c r="Z174" s="249">
        <v>1</v>
      </c>
      <c r="AA174" s="243">
        <v>0</v>
      </c>
      <c r="AB174" s="243">
        <v>0</v>
      </c>
      <c r="AC174" s="242" t="s">
        <v>382</v>
      </c>
      <c r="AD174" s="243">
        <v>0</v>
      </c>
      <c r="AE174" s="243">
        <v>0</v>
      </c>
      <c r="AF174" s="243">
        <v>0</v>
      </c>
      <c r="AG174" s="249">
        <v>1</v>
      </c>
      <c r="AH174" s="243">
        <v>0</v>
      </c>
      <c r="AI174" s="243">
        <v>0</v>
      </c>
    </row>
    <row r="175" spans="1:35" x14ac:dyDescent="0.25">
      <c r="A175" s="242" t="s">
        <v>236</v>
      </c>
      <c r="B175" s="243">
        <v>0</v>
      </c>
      <c r="C175" s="243">
        <v>0</v>
      </c>
      <c r="D175" s="243">
        <v>0</v>
      </c>
      <c r="E175" s="249">
        <v>1.0001682142726502</v>
      </c>
      <c r="F175" s="243">
        <v>0</v>
      </c>
      <c r="G175" s="243">
        <v>0</v>
      </c>
      <c r="H175" s="242" t="s">
        <v>384</v>
      </c>
      <c r="I175" s="243">
        <v>0</v>
      </c>
      <c r="J175" s="243">
        <v>0</v>
      </c>
      <c r="K175" s="243">
        <v>0</v>
      </c>
      <c r="L175" s="249">
        <v>1</v>
      </c>
      <c r="M175" s="243">
        <v>0</v>
      </c>
      <c r="N175" s="243">
        <v>0</v>
      </c>
      <c r="O175" s="242" t="s">
        <v>384</v>
      </c>
      <c r="P175" s="243">
        <v>0</v>
      </c>
      <c r="Q175" s="243">
        <v>0</v>
      </c>
      <c r="R175" s="243">
        <v>0</v>
      </c>
      <c r="S175" s="249">
        <v>1</v>
      </c>
      <c r="T175" s="243">
        <v>0</v>
      </c>
      <c r="U175" s="243">
        <v>0</v>
      </c>
      <c r="V175" s="242" t="s">
        <v>384</v>
      </c>
      <c r="W175" s="243">
        <v>0</v>
      </c>
      <c r="X175" s="243">
        <v>0</v>
      </c>
      <c r="Y175" s="243">
        <v>0</v>
      </c>
      <c r="Z175" s="249">
        <v>1</v>
      </c>
      <c r="AA175" s="243">
        <v>0</v>
      </c>
      <c r="AB175" s="243">
        <v>0</v>
      </c>
      <c r="AC175" s="242" t="s">
        <v>384</v>
      </c>
      <c r="AD175" s="243">
        <v>0</v>
      </c>
      <c r="AE175" s="243">
        <v>0</v>
      </c>
      <c r="AF175" s="243">
        <v>0</v>
      </c>
      <c r="AG175" s="249">
        <v>1</v>
      </c>
      <c r="AH175" s="243">
        <v>0</v>
      </c>
      <c r="AI175" s="243">
        <v>0</v>
      </c>
    </row>
    <row r="176" spans="1:35" x14ac:dyDescent="0.25">
      <c r="A176" s="242" t="s">
        <v>387</v>
      </c>
      <c r="B176" s="243">
        <v>0</v>
      </c>
      <c r="C176" s="243">
        <v>0</v>
      </c>
      <c r="D176" s="243">
        <v>0</v>
      </c>
      <c r="E176" s="249">
        <v>1.0001682142726502</v>
      </c>
      <c r="F176" s="243">
        <v>0</v>
      </c>
      <c r="G176" s="243">
        <v>0</v>
      </c>
      <c r="H176" s="242" t="s">
        <v>236</v>
      </c>
      <c r="I176" s="243">
        <v>0</v>
      </c>
      <c r="J176" s="243">
        <v>0</v>
      </c>
      <c r="K176" s="243">
        <v>0</v>
      </c>
      <c r="L176" s="249">
        <v>1</v>
      </c>
      <c r="M176" s="243">
        <v>0</v>
      </c>
      <c r="N176" s="243">
        <v>0</v>
      </c>
      <c r="O176" s="242" t="s">
        <v>236</v>
      </c>
      <c r="P176" s="243">
        <v>0</v>
      </c>
      <c r="Q176" s="243">
        <v>0</v>
      </c>
      <c r="R176" s="243">
        <v>0</v>
      </c>
      <c r="S176" s="249">
        <v>1</v>
      </c>
      <c r="T176" s="243">
        <v>0</v>
      </c>
      <c r="U176" s="243">
        <v>0</v>
      </c>
      <c r="V176" s="242" t="s">
        <v>236</v>
      </c>
      <c r="W176" s="243">
        <v>0</v>
      </c>
      <c r="X176" s="243">
        <v>0</v>
      </c>
      <c r="Y176" s="243">
        <v>0</v>
      </c>
      <c r="Z176" s="249">
        <v>1</v>
      </c>
      <c r="AA176" s="243">
        <v>0</v>
      </c>
      <c r="AB176" s="243">
        <v>0</v>
      </c>
      <c r="AC176" s="242" t="s">
        <v>236</v>
      </c>
      <c r="AD176" s="243">
        <v>0</v>
      </c>
      <c r="AE176" s="243">
        <v>0</v>
      </c>
      <c r="AF176" s="243">
        <v>0</v>
      </c>
      <c r="AG176" s="249">
        <v>1</v>
      </c>
      <c r="AH176" s="243">
        <v>0</v>
      </c>
      <c r="AI176" s="243">
        <v>0</v>
      </c>
    </row>
    <row r="177" spans="1:35" x14ac:dyDescent="0.25">
      <c r="A177" s="242" t="s">
        <v>444</v>
      </c>
      <c r="B177" s="243">
        <v>0</v>
      </c>
      <c r="C177" s="243">
        <v>0</v>
      </c>
      <c r="D177" s="243">
        <v>0</v>
      </c>
      <c r="E177" s="249">
        <v>1.0001682142726502</v>
      </c>
      <c r="F177" s="243">
        <v>0</v>
      </c>
      <c r="G177" s="243">
        <v>0</v>
      </c>
      <c r="H177" s="242" t="s">
        <v>387</v>
      </c>
      <c r="I177" s="243">
        <v>0</v>
      </c>
      <c r="J177" s="243">
        <v>0</v>
      </c>
      <c r="K177" s="243">
        <v>0</v>
      </c>
      <c r="L177" s="249">
        <v>1</v>
      </c>
      <c r="M177" s="243">
        <v>0</v>
      </c>
      <c r="N177" s="243">
        <v>0</v>
      </c>
      <c r="O177" s="242" t="s">
        <v>387</v>
      </c>
      <c r="P177" s="243">
        <v>0</v>
      </c>
      <c r="Q177" s="243">
        <v>0</v>
      </c>
      <c r="R177" s="243">
        <v>0</v>
      </c>
      <c r="S177" s="249">
        <v>1</v>
      </c>
      <c r="T177" s="243">
        <v>0</v>
      </c>
      <c r="U177" s="243">
        <v>0</v>
      </c>
      <c r="V177" s="242" t="s">
        <v>387</v>
      </c>
      <c r="W177" s="243">
        <v>0</v>
      </c>
      <c r="X177" s="243">
        <v>0</v>
      </c>
      <c r="Y177" s="243">
        <v>0</v>
      </c>
      <c r="Z177" s="249">
        <v>1</v>
      </c>
      <c r="AA177" s="243">
        <v>0</v>
      </c>
      <c r="AB177" s="243">
        <v>0</v>
      </c>
      <c r="AC177" s="242" t="s">
        <v>387</v>
      </c>
      <c r="AD177" s="243">
        <v>0</v>
      </c>
      <c r="AE177" s="243">
        <v>0</v>
      </c>
      <c r="AF177" s="243">
        <v>0</v>
      </c>
      <c r="AG177" s="249">
        <v>1</v>
      </c>
      <c r="AH177" s="243">
        <v>0</v>
      </c>
      <c r="AI177" s="243">
        <v>0</v>
      </c>
    </row>
    <row r="178" spans="1:35" x14ac:dyDescent="0.25">
      <c r="A178" s="242" t="s">
        <v>451</v>
      </c>
      <c r="B178" s="243">
        <v>0</v>
      </c>
      <c r="C178" s="243">
        <v>0</v>
      </c>
      <c r="D178" s="243">
        <v>0</v>
      </c>
      <c r="E178" s="249">
        <v>1.0001682142726502</v>
      </c>
      <c r="F178" s="243">
        <v>0</v>
      </c>
      <c r="G178" s="243">
        <v>0</v>
      </c>
      <c r="H178" s="242" t="s">
        <v>444</v>
      </c>
      <c r="I178" s="243">
        <v>0</v>
      </c>
      <c r="J178" s="243">
        <v>0</v>
      </c>
      <c r="K178" s="243">
        <v>0</v>
      </c>
      <c r="L178" s="249">
        <v>1</v>
      </c>
      <c r="M178" s="243">
        <v>0</v>
      </c>
      <c r="N178" s="243">
        <v>0</v>
      </c>
      <c r="O178" s="242" t="s">
        <v>444</v>
      </c>
      <c r="P178" s="243">
        <v>0</v>
      </c>
      <c r="Q178" s="243">
        <v>0</v>
      </c>
      <c r="R178" s="243">
        <v>0</v>
      </c>
      <c r="S178" s="249">
        <v>1</v>
      </c>
      <c r="T178" s="243">
        <v>0</v>
      </c>
      <c r="U178" s="243">
        <v>0</v>
      </c>
      <c r="V178" s="242" t="s">
        <v>444</v>
      </c>
      <c r="W178" s="243">
        <v>0</v>
      </c>
      <c r="X178" s="243">
        <v>0</v>
      </c>
      <c r="Y178" s="243">
        <v>0</v>
      </c>
      <c r="Z178" s="249">
        <v>1</v>
      </c>
      <c r="AA178" s="243">
        <v>0</v>
      </c>
      <c r="AB178" s="243">
        <v>0</v>
      </c>
      <c r="AC178" s="242" t="s">
        <v>444</v>
      </c>
      <c r="AD178" s="243">
        <v>0</v>
      </c>
      <c r="AE178" s="243">
        <v>0</v>
      </c>
      <c r="AF178" s="243">
        <v>0</v>
      </c>
      <c r="AG178" s="249">
        <v>1</v>
      </c>
      <c r="AH178" s="243">
        <v>0</v>
      </c>
      <c r="AI178" s="243">
        <v>0</v>
      </c>
    </row>
    <row r="179" spans="1:35" x14ac:dyDescent="0.25">
      <c r="A179" s="242" t="s">
        <v>271</v>
      </c>
      <c r="B179" s="243">
        <v>0</v>
      </c>
      <c r="C179" s="243">
        <v>0</v>
      </c>
      <c r="D179" s="243">
        <v>0</v>
      </c>
      <c r="E179" s="249">
        <v>1.0001682142726502</v>
      </c>
      <c r="F179" s="243">
        <v>0</v>
      </c>
      <c r="G179" s="243">
        <v>0</v>
      </c>
      <c r="H179" s="242" t="s">
        <v>451</v>
      </c>
      <c r="I179" s="243">
        <v>0</v>
      </c>
      <c r="J179" s="243">
        <v>0</v>
      </c>
      <c r="K179" s="243">
        <v>0</v>
      </c>
      <c r="L179" s="249">
        <v>1</v>
      </c>
      <c r="M179" s="243">
        <v>0</v>
      </c>
      <c r="N179" s="243">
        <v>0</v>
      </c>
      <c r="O179" s="242" t="s">
        <v>451</v>
      </c>
      <c r="P179" s="243">
        <v>0</v>
      </c>
      <c r="Q179" s="243">
        <v>0</v>
      </c>
      <c r="R179" s="243">
        <v>0</v>
      </c>
      <c r="S179" s="249">
        <v>1</v>
      </c>
      <c r="T179" s="243">
        <v>0</v>
      </c>
      <c r="U179" s="243">
        <v>0</v>
      </c>
      <c r="V179" s="242" t="s">
        <v>451</v>
      </c>
      <c r="W179" s="243">
        <v>0</v>
      </c>
      <c r="X179" s="243">
        <v>0</v>
      </c>
      <c r="Y179" s="243">
        <v>0</v>
      </c>
      <c r="Z179" s="249">
        <v>1</v>
      </c>
      <c r="AA179" s="243">
        <v>0</v>
      </c>
      <c r="AB179" s="243">
        <v>0</v>
      </c>
      <c r="AC179" s="242" t="s">
        <v>451</v>
      </c>
      <c r="AD179" s="243">
        <v>0</v>
      </c>
      <c r="AE179" s="243">
        <v>0</v>
      </c>
      <c r="AF179" s="243">
        <v>0</v>
      </c>
      <c r="AG179" s="249">
        <v>1</v>
      </c>
      <c r="AH179" s="243">
        <v>0</v>
      </c>
      <c r="AI179" s="243">
        <v>0</v>
      </c>
    </row>
    <row r="180" spans="1:35" x14ac:dyDescent="0.25">
      <c r="A180" s="245" t="s">
        <v>446</v>
      </c>
      <c r="B180" s="243">
        <v>0</v>
      </c>
      <c r="C180" s="243">
        <v>0</v>
      </c>
      <c r="D180" s="243">
        <v>0</v>
      </c>
      <c r="E180" s="249">
        <v>1.0001682142726502</v>
      </c>
      <c r="F180" s="243">
        <v>0</v>
      </c>
      <c r="G180" s="243">
        <v>0</v>
      </c>
      <c r="H180" s="242" t="s">
        <v>271</v>
      </c>
      <c r="I180" s="243">
        <v>0</v>
      </c>
      <c r="J180" s="243">
        <v>0</v>
      </c>
      <c r="K180" s="243">
        <v>0</v>
      </c>
      <c r="L180" s="249">
        <v>1</v>
      </c>
      <c r="M180" s="243">
        <v>0</v>
      </c>
      <c r="N180" s="243">
        <v>0</v>
      </c>
      <c r="O180" s="242" t="s">
        <v>271</v>
      </c>
      <c r="P180" s="243">
        <v>0</v>
      </c>
      <c r="Q180" s="243">
        <v>0</v>
      </c>
      <c r="R180" s="243">
        <v>0</v>
      </c>
      <c r="S180" s="249">
        <v>1</v>
      </c>
      <c r="T180" s="243">
        <v>0</v>
      </c>
      <c r="U180" s="243">
        <v>0</v>
      </c>
      <c r="V180" s="242" t="s">
        <v>271</v>
      </c>
      <c r="W180" s="243">
        <v>0</v>
      </c>
      <c r="X180" s="243">
        <v>0</v>
      </c>
      <c r="Y180" s="243">
        <v>0</v>
      </c>
      <c r="Z180" s="249">
        <v>1</v>
      </c>
      <c r="AA180" s="243">
        <v>0</v>
      </c>
      <c r="AB180" s="243">
        <v>0</v>
      </c>
      <c r="AC180" s="242" t="s">
        <v>271</v>
      </c>
      <c r="AD180" s="243">
        <v>0</v>
      </c>
      <c r="AE180" s="243">
        <v>0</v>
      </c>
      <c r="AF180" s="243">
        <v>0</v>
      </c>
      <c r="AG180" s="249">
        <v>1</v>
      </c>
      <c r="AH180" s="243">
        <v>0</v>
      </c>
      <c r="AI180" s="243">
        <v>0</v>
      </c>
    </row>
    <row r="181" spans="1:35" x14ac:dyDescent="0.25">
      <c r="A181" s="242" t="s">
        <v>464</v>
      </c>
      <c r="B181" s="243">
        <v>0</v>
      </c>
      <c r="C181" s="243">
        <v>0</v>
      </c>
      <c r="D181" s="243">
        <v>0</v>
      </c>
      <c r="E181" s="249">
        <v>1.0001682142726502</v>
      </c>
      <c r="F181" s="243">
        <v>0</v>
      </c>
      <c r="G181" s="243">
        <v>0</v>
      </c>
      <c r="H181" s="245" t="s">
        <v>446</v>
      </c>
      <c r="I181" s="243">
        <v>0</v>
      </c>
      <c r="J181" s="243">
        <v>0</v>
      </c>
      <c r="K181" s="243">
        <v>0</v>
      </c>
      <c r="L181" s="249">
        <v>1</v>
      </c>
      <c r="M181" s="243">
        <v>0</v>
      </c>
      <c r="N181" s="243">
        <v>0</v>
      </c>
      <c r="O181" s="245" t="s">
        <v>446</v>
      </c>
      <c r="P181" s="243">
        <v>0</v>
      </c>
      <c r="Q181" s="243">
        <v>0</v>
      </c>
      <c r="R181" s="243">
        <v>0</v>
      </c>
      <c r="S181" s="249">
        <v>1</v>
      </c>
      <c r="T181" s="243">
        <v>0</v>
      </c>
      <c r="U181" s="243">
        <v>0</v>
      </c>
      <c r="V181" s="245" t="s">
        <v>446</v>
      </c>
      <c r="W181" s="243">
        <v>0</v>
      </c>
      <c r="X181" s="243">
        <v>0</v>
      </c>
      <c r="Y181" s="243">
        <v>0</v>
      </c>
      <c r="Z181" s="249">
        <v>1</v>
      </c>
      <c r="AA181" s="243">
        <v>0</v>
      </c>
      <c r="AB181" s="243">
        <v>0</v>
      </c>
      <c r="AC181" s="245" t="s">
        <v>446</v>
      </c>
      <c r="AD181" s="243">
        <v>0</v>
      </c>
      <c r="AE181" s="243">
        <v>0</v>
      </c>
      <c r="AF181" s="243">
        <v>0</v>
      </c>
      <c r="AG181" s="249">
        <v>1</v>
      </c>
      <c r="AH181" s="243">
        <v>0</v>
      </c>
      <c r="AI181" s="243">
        <v>0</v>
      </c>
    </row>
    <row r="182" spans="1:35" x14ac:dyDescent="0.25">
      <c r="A182" s="242" t="s">
        <v>465</v>
      </c>
      <c r="B182" s="243">
        <v>0</v>
      </c>
      <c r="C182" s="243">
        <v>0</v>
      </c>
      <c r="D182" s="243">
        <v>0</v>
      </c>
      <c r="E182" s="249">
        <v>1.0001682142726502</v>
      </c>
      <c r="F182" s="243">
        <v>0</v>
      </c>
      <c r="G182" s="243">
        <v>0</v>
      </c>
      <c r="H182" s="242" t="s">
        <v>464</v>
      </c>
      <c r="I182" s="243">
        <v>0</v>
      </c>
      <c r="J182" s="243">
        <v>0</v>
      </c>
      <c r="K182" s="243">
        <v>0</v>
      </c>
      <c r="L182" s="249">
        <v>1</v>
      </c>
      <c r="M182" s="243">
        <v>0</v>
      </c>
      <c r="N182" s="243">
        <v>0</v>
      </c>
      <c r="O182" s="242" t="s">
        <v>464</v>
      </c>
      <c r="P182" s="243">
        <v>0</v>
      </c>
      <c r="Q182" s="243">
        <v>0</v>
      </c>
      <c r="R182" s="243">
        <v>0</v>
      </c>
      <c r="S182" s="249">
        <v>1</v>
      </c>
      <c r="T182" s="243">
        <v>0</v>
      </c>
      <c r="U182" s="243">
        <v>0</v>
      </c>
      <c r="V182" s="242" t="s">
        <v>464</v>
      </c>
      <c r="W182" s="243">
        <v>0</v>
      </c>
      <c r="X182" s="243">
        <v>0</v>
      </c>
      <c r="Y182" s="243">
        <v>0</v>
      </c>
      <c r="Z182" s="249">
        <v>1</v>
      </c>
      <c r="AA182" s="243">
        <v>0</v>
      </c>
      <c r="AB182" s="243">
        <v>0</v>
      </c>
      <c r="AC182" s="242" t="s">
        <v>464</v>
      </c>
      <c r="AD182" s="243">
        <v>0</v>
      </c>
      <c r="AE182" s="243">
        <v>0</v>
      </c>
      <c r="AF182" s="243">
        <v>0</v>
      </c>
      <c r="AG182" s="249">
        <v>1</v>
      </c>
      <c r="AH182" s="243">
        <v>0</v>
      </c>
      <c r="AI182" s="243">
        <v>0</v>
      </c>
    </row>
    <row r="183" spans="1:35" x14ac:dyDescent="0.25">
      <c r="A183" s="242" t="s">
        <v>222</v>
      </c>
      <c r="B183" s="243">
        <v>0</v>
      </c>
      <c r="C183" s="243">
        <v>0</v>
      </c>
      <c r="D183" s="243">
        <v>0</v>
      </c>
      <c r="E183" s="249">
        <v>1.0001682142726502</v>
      </c>
      <c r="F183" s="243">
        <v>0</v>
      </c>
      <c r="G183" s="243">
        <v>0</v>
      </c>
      <c r="H183" s="242" t="s">
        <v>465</v>
      </c>
      <c r="I183" s="243">
        <v>0</v>
      </c>
      <c r="J183" s="243">
        <v>0</v>
      </c>
      <c r="K183" s="243">
        <v>0</v>
      </c>
      <c r="L183" s="249">
        <v>1</v>
      </c>
      <c r="M183" s="243">
        <v>0</v>
      </c>
      <c r="N183" s="243">
        <v>0</v>
      </c>
      <c r="O183" s="242" t="s">
        <v>465</v>
      </c>
      <c r="P183" s="243">
        <v>0</v>
      </c>
      <c r="Q183" s="243">
        <v>0</v>
      </c>
      <c r="R183" s="243">
        <v>0</v>
      </c>
      <c r="S183" s="249">
        <v>1</v>
      </c>
      <c r="T183" s="243">
        <v>0</v>
      </c>
      <c r="U183" s="243">
        <v>0</v>
      </c>
      <c r="V183" s="242" t="s">
        <v>465</v>
      </c>
      <c r="W183" s="243">
        <v>0</v>
      </c>
      <c r="X183" s="243">
        <v>0</v>
      </c>
      <c r="Y183" s="243">
        <v>0</v>
      </c>
      <c r="Z183" s="249">
        <v>1</v>
      </c>
      <c r="AA183" s="243">
        <v>0</v>
      </c>
      <c r="AB183" s="243">
        <v>0</v>
      </c>
      <c r="AC183" s="242" t="s">
        <v>465</v>
      </c>
      <c r="AD183" s="243">
        <v>0</v>
      </c>
      <c r="AE183" s="243">
        <v>0</v>
      </c>
      <c r="AF183" s="243">
        <v>0</v>
      </c>
      <c r="AG183" s="249">
        <v>1</v>
      </c>
      <c r="AH183" s="243">
        <v>0</v>
      </c>
      <c r="AI183" s="243">
        <v>0</v>
      </c>
    </row>
    <row r="184" spans="1:35" x14ac:dyDescent="0.25">
      <c r="A184" s="242" t="s">
        <v>466</v>
      </c>
      <c r="B184" s="243">
        <v>0</v>
      </c>
      <c r="C184" s="243">
        <v>0</v>
      </c>
      <c r="D184" s="243">
        <v>0</v>
      </c>
      <c r="E184" s="249">
        <v>1.0001682142726502</v>
      </c>
      <c r="F184" s="243">
        <v>0</v>
      </c>
      <c r="G184" s="243">
        <v>0</v>
      </c>
      <c r="H184" s="242" t="s">
        <v>222</v>
      </c>
      <c r="I184" s="243">
        <v>0</v>
      </c>
      <c r="J184" s="243">
        <v>0</v>
      </c>
      <c r="K184" s="243">
        <v>0</v>
      </c>
      <c r="L184" s="249">
        <v>1</v>
      </c>
      <c r="M184" s="243">
        <v>0</v>
      </c>
      <c r="N184" s="243">
        <v>0</v>
      </c>
      <c r="O184" s="242" t="s">
        <v>222</v>
      </c>
      <c r="P184" s="243">
        <v>0</v>
      </c>
      <c r="Q184" s="243">
        <v>0</v>
      </c>
      <c r="R184" s="243">
        <v>0</v>
      </c>
      <c r="S184" s="249">
        <v>1</v>
      </c>
      <c r="T184" s="243">
        <v>0</v>
      </c>
      <c r="U184" s="243">
        <v>0</v>
      </c>
      <c r="V184" s="242" t="s">
        <v>222</v>
      </c>
      <c r="W184" s="243">
        <v>0</v>
      </c>
      <c r="X184" s="243">
        <v>0</v>
      </c>
      <c r="Y184" s="243">
        <v>0</v>
      </c>
      <c r="Z184" s="249">
        <v>1</v>
      </c>
      <c r="AA184" s="243">
        <v>0</v>
      </c>
      <c r="AB184" s="243">
        <v>0</v>
      </c>
      <c r="AC184" s="242" t="s">
        <v>222</v>
      </c>
      <c r="AD184" s="243">
        <v>0</v>
      </c>
      <c r="AE184" s="243">
        <v>0</v>
      </c>
      <c r="AF184" s="243">
        <v>0</v>
      </c>
      <c r="AG184" s="249">
        <v>1</v>
      </c>
      <c r="AH184" s="243">
        <v>0</v>
      </c>
      <c r="AI184" s="243">
        <v>0</v>
      </c>
    </row>
    <row r="185" spans="1:35" x14ac:dyDescent="0.25">
      <c r="A185" s="242" t="s">
        <v>392</v>
      </c>
      <c r="B185" s="243">
        <v>0</v>
      </c>
      <c r="C185" s="243">
        <v>0</v>
      </c>
      <c r="D185" s="243">
        <v>0</v>
      </c>
      <c r="E185" s="249">
        <v>1.0001682142726502</v>
      </c>
      <c r="F185" s="243">
        <v>0</v>
      </c>
      <c r="G185" s="243">
        <v>0</v>
      </c>
      <c r="H185" s="242" t="s">
        <v>466</v>
      </c>
      <c r="I185" s="243">
        <v>0</v>
      </c>
      <c r="J185" s="243">
        <v>0</v>
      </c>
      <c r="K185" s="243">
        <v>0</v>
      </c>
      <c r="L185" s="249">
        <v>1</v>
      </c>
      <c r="M185" s="243">
        <v>0</v>
      </c>
      <c r="N185" s="243">
        <v>0</v>
      </c>
      <c r="O185" s="242" t="s">
        <v>466</v>
      </c>
      <c r="P185" s="243">
        <v>0</v>
      </c>
      <c r="Q185" s="243">
        <v>0</v>
      </c>
      <c r="R185" s="243">
        <v>0</v>
      </c>
      <c r="S185" s="249">
        <v>1</v>
      </c>
      <c r="T185" s="243">
        <v>0</v>
      </c>
      <c r="U185" s="243">
        <v>0</v>
      </c>
      <c r="V185" s="242" t="s">
        <v>466</v>
      </c>
      <c r="W185" s="243">
        <v>0</v>
      </c>
      <c r="X185" s="243">
        <v>0</v>
      </c>
      <c r="Y185" s="243">
        <v>0</v>
      </c>
      <c r="Z185" s="249">
        <v>1</v>
      </c>
      <c r="AA185" s="243">
        <v>0</v>
      </c>
      <c r="AB185" s="243">
        <v>0</v>
      </c>
      <c r="AC185" s="242" t="s">
        <v>466</v>
      </c>
      <c r="AD185" s="243">
        <v>0</v>
      </c>
      <c r="AE185" s="243">
        <v>0</v>
      </c>
      <c r="AF185" s="243">
        <v>0</v>
      </c>
      <c r="AG185" s="249">
        <v>1</v>
      </c>
      <c r="AH185" s="243">
        <v>0</v>
      </c>
      <c r="AI185" s="243">
        <v>0</v>
      </c>
    </row>
    <row r="186" spans="1:35" x14ac:dyDescent="0.25">
      <c r="A186" s="242" t="s">
        <v>467</v>
      </c>
      <c r="B186" s="243">
        <v>0</v>
      </c>
      <c r="C186" s="243">
        <v>0</v>
      </c>
      <c r="D186" s="243">
        <v>0</v>
      </c>
      <c r="E186" s="249">
        <v>1.0001682142726502</v>
      </c>
      <c r="F186" s="243">
        <v>0</v>
      </c>
      <c r="G186" s="243">
        <v>0</v>
      </c>
      <c r="H186" s="242" t="s">
        <v>392</v>
      </c>
      <c r="I186" s="243">
        <v>0</v>
      </c>
      <c r="J186" s="243">
        <v>0</v>
      </c>
      <c r="K186" s="243">
        <v>0</v>
      </c>
      <c r="L186" s="249">
        <v>1</v>
      </c>
      <c r="M186" s="243">
        <v>0</v>
      </c>
      <c r="N186" s="243">
        <v>0</v>
      </c>
      <c r="O186" s="242" t="s">
        <v>392</v>
      </c>
      <c r="P186" s="243">
        <v>0</v>
      </c>
      <c r="Q186" s="243">
        <v>0</v>
      </c>
      <c r="R186" s="243">
        <v>0</v>
      </c>
      <c r="S186" s="249">
        <v>1</v>
      </c>
      <c r="T186" s="243">
        <v>0</v>
      </c>
      <c r="U186" s="243">
        <v>0</v>
      </c>
      <c r="V186" s="242" t="s">
        <v>392</v>
      </c>
      <c r="W186" s="243">
        <v>0</v>
      </c>
      <c r="X186" s="243">
        <v>0</v>
      </c>
      <c r="Y186" s="243">
        <v>0</v>
      </c>
      <c r="Z186" s="249">
        <v>1</v>
      </c>
      <c r="AA186" s="243">
        <v>0</v>
      </c>
      <c r="AB186" s="243">
        <v>0</v>
      </c>
      <c r="AC186" s="242" t="s">
        <v>392</v>
      </c>
      <c r="AD186" s="243">
        <v>0</v>
      </c>
      <c r="AE186" s="243">
        <v>0</v>
      </c>
      <c r="AF186" s="243">
        <v>0</v>
      </c>
      <c r="AG186" s="249">
        <v>1</v>
      </c>
      <c r="AH186" s="243">
        <v>0</v>
      </c>
      <c r="AI186" s="243">
        <v>0</v>
      </c>
    </row>
    <row r="187" spans="1:35" x14ac:dyDescent="0.25">
      <c r="A187" s="242" t="s">
        <v>456</v>
      </c>
      <c r="B187" s="243">
        <v>0</v>
      </c>
      <c r="C187" s="243">
        <v>0</v>
      </c>
      <c r="D187" s="243">
        <v>0</v>
      </c>
      <c r="E187" s="249">
        <v>1.0001682142726502</v>
      </c>
      <c r="F187" s="243">
        <v>0</v>
      </c>
      <c r="G187" s="243">
        <v>0</v>
      </c>
      <c r="H187" s="242" t="s">
        <v>467</v>
      </c>
      <c r="I187" s="243">
        <v>0</v>
      </c>
      <c r="J187" s="243">
        <v>0</v>
      </c>
      <c r="K187" s="243">
        <v>0</v>
      </c>
      <c r="L187" s="249">
        <v>1</v>
      </c>
      <c r="M187" s="243">
        <v>0</v>
      </c>
      <c r="N187" s="243">
        <v>0</v>
      </c>
      <c r="O187" s="242" t="s">
        <v>467</v>
      </c>
      <c r="P187" s="243">
        <v>0</v>
      </c>
      <c r="Q187" s="243">
        <v>0</v>
      </c>
      <c r="R187" s="243">
        <v>0</v>
      </c>
      <c r="S187" s="249">
        <v>1</v>
      </c>
      <c r="T187" s="243">
        <v>0</v>
      </c>
      <c r="U187" s="243">
        <v>0</v>
      </c>
      <c r="V187" s="242" t="s">
        <v>467</v>
      </c>
      <c r="W187" s="243">
        <v>0</v>
      </c>
      <c r="X187" s="243">
        <v>0</v>
      </c>
      <c r="Y187" s="243">
        <v>0</v>
      </c>
      <c r="Z187" s="249">
        <v>1</v>
      </c>
      <c r="AA187" s="243">
        <v>0</v>
      </c>
      <c r="AB187" s="243">
        <v>0</v>
      </c>
      <c r="AC187" s="242" t="s">
        <v>467</v>
      </c>
      <c r="AD187" s="243">
        <v>0</v>
      </c>
      <c r="AE187" s="243">
        <v>0</v>
      </c>
      <c r="AF187" s="243">
        <v>0</v>
      </c>
      <c r="AG187" s="249">
        <v>1</v>
      </c>
      <c r="AH187" s="243">
        <v>0</v>
      </c>
      <c r="AI187" s="243">
        <v>0</v>
      </c>
    </row>
    <row r="188" spans="1:35" x14ac:dyDescent="0.25">
      <c r="A188" s="242" t="s">
        <v>393</v>
      </c>
      <c r="B188" s="243">
        <v>0</v>
      </c>
      <c r="C188" s="243">
        <v>0</v>
      </c>
      <c r="D188" s="243">
        <v>0</v>
      </c>
      <c r="E188" s="249">
        <v>1.0001682142726502</v>
      </c>
      <c r="F188" s="243">
        <v>0</v>
      </c>
      <c r="G188" s="243">
        <v>0</v>
      </c>
      <c r="H188" s="242" t="s">
        <v>456</v>
      </c>
      <c r="I188" s="243">
        <v>0</v>
      </c>
      <c r="J188" s="243">
        <v>0</v>
      </c>
      <c r="K188" s="243">
        <v>0</v>
      </c>
      <c r="L188" s="249">
        <v>1</v>
      </c>
      <c r="M188" s="243">
        <v>0</v>
      </c>
      <c r="N188" s="243">
        <v>0</v>
      </c>
      <c r="O188" s="242" t="s">
        <v>456</v>
      </c>
      <c r="P188" s="243">
        <v>0</v>
      </c>
      <c r="Q188" s="243">
        <v>0</v>
      </c>
      <c r="R188" s="243">
        <v>0</v>
      </c>
      <c r="S188" s="249">
        <v>1</v>
      </c>
      <c r="T188" s="243">
        <v>0</v>
      </c>
      <c r="U188" s="243">
        <v>0</v>
      </c>
      <c r="V188" s="242" t="s">
        <v>456</v>
      </c>
      <c r="W188" s="243">
        <v>0</v>
      </c>
      <c r="X188" s="243">
        <v>0</v>
      </c>
      <c r="Y188" s="243">
        <v>0</v>
      </c>
      <c r="Z188" s="249">
        <v>1</v>
      </c>
      <c r="AA188" s="243">
        <v>0</v>
      </c>
      <c r="AB188" s="243">
        <v>0</v>
      </c>
      <c r="AC188" s="242" t="s">
        <v>456</v>
      </c>
      <c r="AD188" s="243">
        <v>0</v>
      </c>
      <c r="AE188" s="243">
        <v>0</v>
      </c>
      <c r="AF188" s="243">
        <v>0</v>
      </c>
      <c r="AG188" s="249">
        <v>1</v>
      </c>
      <c r="AH188" s="243">
        <v>0</v>
      </c>
      <c r="AI188" s="243">
        <v>0</v>
      </c>
    </row>
    <row r="189" spans="1:35" x14ac:dyDescent="0.25">
      <c r="A189" s="242" t="s">
        <v>468</v>
      </c>
      <c r="B189" s="243">
        <v>0</v>
      </c>
      <c r="C189" s="243">
        <v>0</v>
      </c>
      <c r="D189" s="243">
        <v>0</v>
      </c>
      <c r="E189" s="249">
        <v>1.0001682142726502</v>
      </c>
      <c r="F189" s="243">
        <v>0</v>
      </c>
      <c r="G189" s="243">
        <v>0</v>
      </c>
      <c r="H189" s="242" t="s">
        <v>393</v>
      </c>
      <c r="I189" s="243">
        <v>0</v>
      </c>
      <c r="J189" s="243">
        <v>0</v>
      </c>
      <c r="K189" s="243">
        <v>0</v>
      </c>
      <c r="L189" s="249">
        <v>1</v>
      </c>
      <c r="M189" s="243">
        <v>0</v>
      </c>
      <c r="N189" s="243">
        <v>0</v>
      </c>
      <c r="O189" s="242" t="s">
        <v>393</v>
      </c>
      <c r="P189" s="243">
        <v>0</v>
      </c>
      <c r="Q189" s="243">
        <v>0</v>
      </c>
      <c r="R189" s="243">
        <v>0</v>
      </c>
      <c r="S189" s="249">
        <v>1</v>
      </c>
      <c r="T189" s="243">
        <v>0</v>
      </c>
      <c r="U189" s="243">
        <v>0</v>
      </c>
      <c r="V189" s="242" t="s">
        <v>393</v>
      </c>
      <c r="W189" s="243">
        <v>0</v>
      </c>
      <c r="X189" s="243">
        <v>0</v>
      </c>
      <c r="Y189" s="243">
        <v>0</v>
      </c>
      <c r="Z189" s="249">
        <v>1</v>
      </c>
      <c r="AA189" s="243">
        <v>0</v>
      </c>
      <c r="AB189" s="243">
        <v>0</v>
      </c>
      <c r="AC189" s="242" t="s">
        <v>393</v>
      </c>
      <c r="AD189" s="243">
        <v>0</v>
      </c>
      <c r="AE189" s="243">
        <v>0</v>
      </c>
      <c r="AF189" s="243">
        <v>0</v>
      </c>
      <c r="AG189" s="249">
        <v>1</v>
      </c>
      <c r="AH189" s="243">
        <v>0</v>
      </c>
      <c r="AI189" s="243">
        <v>0</v>
      </c>
    </row>
    <row r="190" spans="1:35" ht="25" x14ac:dyDescent="0.25">
      <c r="A190" s="242" t="s">
        <v>469</v>
      </c>
      <c r="B190" s="243">
        <v>0</v>
      </c>
      <c r="C190" s="243">
        <v>0</v>
      </c>
      <c r="D190" s="243">
        <v>0</v>
      </c>
      <c r="E190" s="249">
        <v>1.0001682142726502</v>
      </c>
      <c r="F190" s="243">
        <v>0</v>
      </c>
      <c r="G190" s="243">
        <v>0</v>
      </c>
      <c r="H190" s="242" t="s">
        <v>468</v>
      </c>
      <c r="I190" s="243">
        <v>0</v>
      </c>
      <c r="J190" s="243">
        <v>0</v>
      </c>
      <c r="K190" s="243">
        <v>0</v>
      </c>
      <c r="L190" s="249">
        <v>1</v>
      </c>
      <c r="M190" s="243">
        <v>0</v>
      </c>
      <c r="N190" s="243">
        <v>0</v>
      </c>
      <c r="O190" s="242" t="s">
        <v>468</v>
      </c>
      <c r="P190" s="243">
        <v>0</v>
      </c>
      <c r="Q190" s="243">
        <v>0</v>
      </c>
      <c r="R190" s="243">
        <v>0</v>
      </c>
      <c r="S190" s="249">
        <v>1</v>
      </c>
      <c r="T190" s="243">
        <v>0</v>
      </c>
      <c r="U190" s="243">
        <v>0</v>
      </c>
      <c r="V190" s="242" t="s">
        <v>468</v>
      </c>
      <c r="W190" s="243">
        <v>0</v>
      </c>
      <c r="X190" s="243">
        <v>0</v>
      </c>
      <c r="Y190" s="243">
        <v>0</v>
      </c>
      <c r="Z190" s="249">
        <v>1</v>
      </c>
      <c r="AA190" s="243">
        <v>0</v>
      </c>
      <c r="AB190" s="243">
        <v>0</v>
      </c>
      <c r="AC190" s="242" t="s">
        <v>468</v>
      </c>
      <c r="AD190" s="243">
        <v>0</v>
      </c>
      <c r="AE190" s="243">
        <v>0</v>
      </c>
      <c r="AF190" s="243">
        <v>0</v>
      </c>
      <c r="AG190" s="249">
        <v>1</v>
      </c>
      <c r="AH190" s="243">
        <v>0</v>
      </c>
      <c r="AI190" s="243">
        <v>0</v>
      </c>
    </row>
    <row r="191" spans="1:35" ht="25" x14ac:dyDescent="0.25">
      <c r="A191" s="242" t="s">
        <v>244</v>
      </c>
      <c r="B191" s="243">
        <v>0</v>
      </c>
      <c r="C191" s="243">
        <v>0</v>
      </c>
      <c r="D191" s="243">
        <v>0</v>
      </c>
      <c r="E191" s="249">
        <v>1.0001682142726502</v>
      </c>
      <c r="F191" s="243">
        <v>0</v>
      </c>
      <c r="G191" s="243">
        <v>0</v>
      </c>
      <c r="H191" s="242" t="s">
        <v>469</v>
      </c>
      <c r="I191" s="243">
        <v>0</v>
      </c>
      <c r="J191" s="243">
        <v>0</v>
      </c>
      <c r="K191" s="243">
        <v>0</v>
      </c>
      <c r="L191" s="249">
        <v>1</v>
      </c>
      <c r="M191" s="243">
        <v>0</v>
      </c>
      <c r="N191" s="243">
        <v>0</v>
      </c>
      <c r="O191" s="242" t="s">
        <v>469</v>
      </c>
      <c r="P191" s="243">
        <v>0</v>
      </c>
      <c r="Q191" s="243">
        <v>0</v>
      </c>
      <c r="R191" s="243">
        <v>0</v>
      </c>
      <c r="S191" s="249">
        <v>1</v>
      </c>
      <c r="T191" s="243">
        <v>0</v>
      </c>
      <c r="U191" s="243">
        <v>0</v>
      </c>
      <c r="V191" s="242" t="s">
        <v>469</v>
      </c>
      <c r="W191" s="243">
        <v>0</v>
      </c>
      <c r="X191" s="243">
        <v>0</v>
      </c>
      <c r="Y191" s="243">
        <v>0</v>
      </c>
      <c r="Z191" s="249">
        <v>1</v>
      </c>
      <c r="AA191" s="243">
        <v>0</v>
      </c>
      <c r="AB191" s="243">
        <v>0</v>
      </c>
      <c r="AC191" s="242" t="s">
        <v>469</v>
      </c>
      <c r="AD191" s="243">
        <v>0</v>
      </c>
      <c r="AE191" s="243">
        <v>0</v>
      </c>
      <c r="AF191" s="243">
        <v>0</v>
      </c>
      <c r="AG191" s="249">
        <v>1</v>
      </c>
      <c r="AH191" s="243">
        <v>0</v>
      </c>
      <c r="AI191" s="243">
        <v>0</v>
      </c>
    </row>
    <row r="192" spans="1:35" x14ac:dyDescent="0.25">
      <c r="A192" s="242" t="s">
        <v>257</v>
      </c>
      <c r="B192" s="243">
        <v>0</v>
      </c>
      <c r="C192" s="243">
        <v>0</v>
      </c>
      <c r="D192" s="243">
        <v>0</v>
      </c>
      <c r="E192" s="249">
        <v>1.0001682142726502</v>
      </c>
      <c r="F192" s="243">
        <v>0</v>
      </c>
      <c r="G192" s="243">
        <v>0</v>
      </c>
      <c r="H192" s="242" t="s">
        <v>244</v>
      </c>
      <c r="I192" s="243">
        <v>0</v>
      </c>
      <c r="J192" s="243">
        <v>0</v>
      </c>
      <c r="K192" s="243">
        <v>0</v>
      </c>
      <c r="L192" s="249">
        <v>1</v>
      </c>
      <c r="M192" s="243">
        <v>0</v>
      </c>
      <c r="N192" s="243">
        <v>0</v>
      </c>
      <c r="O192" s="242" t="s">
        <v>244</v>
      </c>
      <c r="P192" s="243">
        <v>0</v>
      </c>
      <c r="Q192" s="243">
        <v>0</v>
      </c>
      <c r="R192" s="243">
        <v>0</v>
      </c>
      <c r="S192" s="249">
        <v>1</v>
      </c>
      <c r="T192" s="243">
        <v>0</v>
      </c>
      <c r="U192" s="243">
        <v>0</v>
      </c>
      <c r="V192" s="242" t="s">
        <v>244</v>
      </c>
      <c r="W192" s="243">
        <v>0</v>
      </c>
      <c r="X192" s="243">
        <v>0</v>
      </c>
      <c r="Y192" s="243">
        <v>0</v>
      </c>
      <c r="Z192" s="249">
        <v>1</v>
      </c>
      <c r="AA192" s="243">
        <v>0</v>
      </c>
      <c r="AB192" s="243">
        <v>0</v>
      </c>
      <c r="AC192" s="242" t="s">
        <v>244</v>
      </c>
      <c r="AD192" s="243">
        <v>0</v>
      </c>
      <c r="AE192" s="243">
        <v>0</v>
      </c>
      <c r="AF192" s="243">
        <v>0</v>
      </c>
      <c r="AG192" s="249">
        <v>1</v>
      </c>
      <c r="AH192" s="243">
        <v>0</v>
      </c>
      <c r="AI192" s="243">
        <v>0</v>
      </c>
    </row>
    <row r="193" spans="1:35" x14ac:dyDescent="0.25">
      <c r="A193" s="242" t="s">
        <v>454</v>
      </c>
      <c r="B193" s="243">
        <v>0</v>
      </c>
      <c r="C193" s="243">
        <v>0</v>
      </c>
      <c r="D193" s="243">
        <v>0</v>
      </c>
      <c r="E193" s="249">
        <v>1.0001682142726502</v>
      </c>
      <c r="F193" s="243">
        <v>0</v>
      </c>
      <c r="G193" s="243">
        <v>0</v>
      </c>
      <c r="H193" s="242" t="s">
        <v>257</v>
      </c>
      <c r="I193" s="243">
        <v>0</v>
      </c>
      <c r="J193" s="243">
        <v>0</v>
      </c>
      <c r="K193" s="243">
        <v>0</v>
      </c>
      <c r="L193" s="249">
        <v>1</v>
      </c>
      <c r="M193" s="243">
        <v>0</v>
      </c>
      <c r="N193" s="243">
        <v>0</v>
      </c>
      <c r="O193" s="242" t="s">
        <v>257</v>
      </c>
      <c r="P193" s="243">
        <v>0</v>
      </c>
      <c r="Q193" s="243">
        <v>0</v>
      </c>
      <c r="R193" s="243">
        <v>0</v>
      </c>
      <c r="S193" s="249">
        <v>1</v>
      </c>
      <c r="T193" s="243">
        <v>0</v>
      </c>
      <c r="U193" s="243">
        <v>0</v>
      </c>
      <c r="V193" s="242" t="s">
        <v>257</v>
      </c>
      <c r="W193" s="243">
        <v>0</v>
      </c>
      <c r="X193" s="243">
        <v>0</v>
      </c>
      <c r="Y193" s="243">
        <v>0</v>
      </c>
      <c r="Z193" s="249">
        <v>1</v>
      </c>
      <c r="AA193" s="243">
        <v>0</v>
      </c>
      <c r="AB193" s="243">
        <v>0</v>
      </c>
      <c r="AC193" s="242" t="s">
        <v>257</v>
      </c>
      <c r="AD193" s="243">
        <v>0</v>
      </c>
      <c r="AE193" s="243">
        <v>0</v>
      </c>
      <c r="AF193" s="243">
        <v>0</v>
      </c>
      <c r="AG193" s="249">
        <v>1</v>
      </c>
      <c r="AH193" s="243">
        <v>0</v>
      </c>
      <c r="AI193" s="243">
        <v>0</v>
      </c>
    </row>
    <row r="194" spans="1:35" x14ac:dyDescent="0.25">
      <c r="A194" s="242" t="s">
        <v>439</v>
      </c>
      <c r="B194" s="243">
        <v>0</v>
      </c>
      <c r="C194" s="243">
        <v>0</v>
      </c>
      <c r="D194" s="243">
        <v>0</v>
      </c>
      <c r="E194" s="249">
        <v>1.0001682142726502</v>
      </c>
      <c r="F194" s="243">
        <v>0</v>
      </c>
      <c r="G194" s="243">
        <v>0</v>
      </c>
      <c r="H194" s="242" t="s">
        <v>454</v>
      </c>
      <c r="I194" s="243">
        <v>0</v>
      </c>
      <c r="J194" s="243">
        <v>0</v>
      </c>
      <c r="K194" s="243">
        <v>0</v>
      </c>
      <c r="L194" s="249">
        <v>1</v>
      </c>
      <c r="M194" s="243">
        <v>0</v>
      </c>
      <c r="N194" s="243">
        <v>0</v>
      </c>
      <c r="O194" s="242" t="s">
        <v>454</v>
      </c>
      <c r="P194" s="243">
        <v>0</v>
      </c>
      <c r="Q194" s="243">
        <v>0</v>
      </c>
      <c r="R194" s="243">
        <v>0</v>
      </c>
      <c r="S194" s="249">
        <v>1</v>
      </c>
      <c r="T194" s="243">
        <v>0</v>
      </c>
      <c r="U194" s="243">
        <v>0</v>
      </c>
      <c r="V194" s="242" t="s">
        <v>454</v>
      </c>
      <c r="W194" s="243">
        <v>0</v>
      </c>
      <c r="X194" s="243">
        <v>0</v>
      </c>
      <c r="Y194" s="243">
        <v>0</v>
      </c>
      <c r="Z194" s="249">
        <v>1</v>
      </c>
      <c r="AA194" s="243">
        <v>0</v>
      </c>
      <c r="AB194" s="243">
        <v>0</v>
      </c>
      <c r="AC194" s="242" t="s">
        <v>454</v>
      </c>
      <c r="AD194" s="243">
        <v>0</v>
      </c>
      <c r="AE194" s="243">
        <v>0</v>
      </c>
      <c r="AF194" s="243">
        <v>0</v>
      </c>
      <c r="AG194" s="249">
        <v>1</v>
      </c>
      <c r="AH194" s="243">
        <v>0</v>
      </c>
      <c r="AI194" s="243">
        <v>0</v>
      </c>
    </row>
    <row r="195" spans="1:35" ht="25" x14ac:dyDescent="0.25">
      <c r="A195" s="242" t="s">
        <v>470</v>
      </c>
      <c r="B195" s="243">
        <v>0</v>
      </c>
      <c r="C195" s="243">
        <v>0</v>
      </c>
      <c r="D195" s="243">
        <v>0</v>
      </c>
      <c r="E195" s="249">
        <v>1.0001682142726502</v>
      </c>
      <c r="F195" s="243">
        <v>0</v>
      </c>
      <c r="G195" s="243">
        <v>0</v>
      </c>
      <c r="H195" s="242" t="s">
        <v>439</v>
      </c>
      <c r="I195" s="243">
        <v>0</v>
      </c>
      <c r="J195" s="243">
        <v>0</v>
      </c>
      <c r="K195" s="243">
        <v>0</v>
      </c>
      <c r="L195" s="249">
        <v>1</v>
      </c>
      <c r="M195" s="243">
        <v>0</v>
      </c>
      <c r="N195" s="243">
        <v>0</v>
      </c>
      <c r="O195" s="242" t="s">
        <v>439</v>
      </c>
      <c r="P195" s="243">
        <v>0</v>
      </c>
      <c r="Q195" s="243">
        <v>0</v>
      </c>
      <c r="R195" s="243">
        <v>0</v>
      </c>
      <c r="S195" s="249">
        <v>1</v>
      </c>
      <c r="T195" s="243">
        <v>0</v>
      </c>
      <c r="U195" s="243">
        <v>0</v>
      </c>
      <c r="V195" s="242" t="s">
        <v>439</v>
      </c>
      <c r="W195" s="243">
        <v>0</v>
      </c>
      <c r="X195" s="243">
        <v>0</v>
      </c>
      <c r="Y195" s="243">
        <v>0</v>
      </c>
      <c r="Z195" s="249">
        <v>1</v>
      </c>
      <c r="AA195" s="243">
        <v>0</v>
      </c>
      <c r="AB195" s="243">
        <v>0</v>
      </c>
      <c r="AC195" s="242" t="s">
        <v>439</v>
      </c>
      <c r="AD195" s="243">
        <v>0</v>
      </c>
      <c r="AE195" s="243">
        <v>0</v>
      </c>
      <c r="AF195" s="243">
        <v>0</v>
      </c>
      <c r="AG195" s="249">
        <v>1</v>
      </c>
      <c r="AH195" s="243">
        <v>0</v>
      </c>
      <c r="AI195" s="243">
        <v>0</v>
      </c>
    </row>
    <row r="196" spans="1:35" ht="25" x14ac:dyDescent="0.25">
      <c r="A196" s="242" t="s">
        <v>403</v>
      </c>
      <c r="B196" s="243">
        <v>0</v>
      </c>
      <c r="C196" s="243">
        <v>0</v>
      </c>
      <c r="D196" s="243">
        <v>0</v>
      </c>
      <c r="E196" s="249">
        <v>1.0001682142726502</v>
      </c>
      <c r="F196" s="243">
        <v>0</v>
      </c>
      <c r="G196" s="243">
        <v>0</v>
      </c>
      <c r="H196" s="242" t="s">
        <v>470</v>
      </c>
      <c r="I196" s="243">
        <v>0</v>
      </c>
      <c r="J196" s="243">
        <v>0</v>
      </c>
      <c r="K196" s="243">
        <v>0</v>
      </c>
      <c r="L196" s="249">
        <v>1</v>
      </c>
      <c r="M196" s="243">
        <v>0</v>
      </c>
      <c r="N196" s="243">
        <v>0</v>
      </c>
      <c r="O196" s="242" t="s">
        <v>470</v>
      </c>
      <c r="P196" s="243">
        <v>0</v>
      </c>
      <c r="Q196" s="243">
        <v>0</v>
      </c>
      <c r="R196" s="243">
        <v>0</v>
      </c>
      <c r="S196" s="249">
        <v>1</v>
      </c>
      <c r="T196" s="243">
        <v>0</v>
      </c>
      <c r="U196" s="243">
        <v>0</v>
      </c>
      <c r="V196" s="242" t="s">
        <v>470</v>
      </c>
      <c r="W196" s="243">
        <v>0</v>
      </c>
      <c r="X196" s="243">
        <v>0</v>
      </c>
      <c r="Y196" s="243">
        <v>0</v>
      </c>
      <c r="Z196" s="249">
        <v>1</v>
      </c>
      <c r="AA196" s="243">
        <v>0</v>
      </c>
      <c r="AB196" s="243">
        <v>0</v>
      </c>
      <c r="AC196" s="242" t="s">
        <v>470</v>
      </c>
      <c r="AD196" s="243">
        <v>0</v>
      </c>
      <c r="AE196" s="243">
        <v>0</v>
      </c>
      <c r="AF196" s="243">
        <v>0</v>
      </c>
      <c r="AG196" s="249">
        <v>1</v>
      </c>
      <c r="AH196" s="243">
        <v>0</v>
      </c>
      <c r="AI196" s="243">
        <v>0</v>
      </c>
    </row>
    <row r="197" spans="1:35" x14ac:dyDescent="0.25">
      <c r="A197" s="242" t="s">
        <v>471</v>
      </c>
      <c r="B197" s="243">
        <v>0</v>
      </c>
      <c r="C197" s="243">
        <v>0</v>
      </c>
      <c r="D197" s="243">
        <v>0</v>
      </c>
      <c r="E197" s="249">
        <v>1.0001682142726502</v>
      </c>
      <c r="F197" s="243">
        <v>0</v>
      </c>
      <c r="G197" s="243">
        <v>0</v>
      </c>
      <c r="H197" s="242" t="s">
        <v>403</v>
      </c>
      <c r="I197" s="243">
        <v>0</v>
      </c>
      <c r="J197" s="243">
        <v>0</v>
      </c>
      <c r="K197" s="243">
        <v>0</v>
      </c>
      <c r="L197" s="249">
        <v>1</v>
      </c>
      <c r="M197" s="243">
        <v>0</v>
      </c>
      <c r="N197" s="243">
        <v>0</v>
      </c>
      <c r="O197" s="242" t="s">
        <v>403</v>
      </c>
      <c r="P197" s="243">
        <v>0</v>
      </c>
      <c r="Q197" s="243">
        <v>0</v>
      </c>
      <c r="R197" s="243">
        <v>0</v>
      </c>
      <c r="S197" s="249">
        <v>1</v>
      </c>
      <c r="T197" s="243">
        <v>0</v>
      </c>
      <c r="U197" s="243">
        <v>0</v>
      </c>
      <c r="V197" s="242" t="s">
        <v>403</v>
      </c>
      <c r="W197" s="243">
        <v>0</v>
      </c>
      <c r="X197" s="243">
        <v>0</v>
      </c>
      <c r="Y197" s="243">
        <v>0</v>
      </c>
      <c r="Z197" s="249">
        <v>1</v>
      </c>
      <c r="AA197" s="243">
        <v>0</v>
      </c>
      <c r="AB197" s="243">
        <v>0</v>
      </c>
      <c r="AC197" s="242" t="s">
        <v>403</v>
      </c>
      <c r="AD197" s="243">
        <v>0</v>
      </c>
      <c r="AE197" s="243">
        <v>0</v>
      </c>
      <c r="AF197" s="243">
        <v>0</v>
      </c>
      <c r="AG197" s="249">
        <v>1</v>
      </c>
      <c r="AH197" s="243">
        <v>0</v>
      </c>
      <c r="AI197" s="243">
        <v>0</v>
      </c>
    </row>
    <row r="198" spans="1:35" x14ac:dyDescent="0.25">
      <c r="A198" s="242" t="s">
        <v>405</v>
      </c>
      <c r="B198" s="243">
        <v>0</v>
      </c>
      <c r="C198" s="243">
        <v>0</v>
      </c>
      <c r="D198" s="243">
        <v>0</v>
      </c>
      <c r="E198" s="249">
        <v>1.0001682142726502</v>
      </c>
      <c r="F198" s="243">
        <v>0</v>
      </c>
      <c r="G198" s="243">
        <v>0</v>
      </c>
      <c r="H198" s="242" t="s">
        <v>471</v>
      </c>
      <c r="I198" s="243">
        <v>0</v>
      </c>
      <c r="J198" s="243">
        <v>0</v>
      </c>
      <c r="K198" s="243">
        <v>0</v>
      </c>
      <c r="L198" s="249">
        <v>1</v>
      </c>
      <c r="M198" s="243">
        <v>0</v>
      </c>
      <c r="N198" s="243">
        <v>0</v>
      </c>
      <c r="O198" s="242" t="s">
        <v>471</v>
      </c>
      <c r="P198" s="243">
        <v>0</v>
      </c>
      <c r="Q198" s="243">
        <v>0</v>
      </c>
      <c r="R198" s="243">
        <v>0</v>
      </c>
      <c r="S198" s="249">
        <v>1</v>
      </c>
      <c r="T198" s="243">
        <v>0</v>
      </c>
      <c r="U198" s="243">
        <v>0</v>
      </c>
      <c r="V198" s="242" t="s">
        <v>471</v>
      </c>
      <c r="W198" s="243">
        <v>0</v>
      </c>
      <c r="X198" s="243">
        <v>0</v>
      </c>
      <c r="Y198" s="243">
        <v>0</v>
      </c>
      <c r="Z198" s="249">
        <v>1</v>
      </c>
      <c r="AA198" s="243">
        <v>0</v>
      </c>
      <c r="AB198" s="243">
        <v>0</v>
      </c>
      <c r="AC198" s="242" t="s">
        <v>471</v>
      </c>
      <c r="AD198" s="243">
        <v>0</v>
      </c>
      <c r="AE198" s="243">
        <v>0</v>
      </c>
      <c r="AF198" s="243">
        <v>0</v>
      </c>
      <c r="AG198" s="249">
        <v>1</v>
      </c>
      <c r="AH198" s="243">
        <v>0</v>
      </c>
      <c r="AI198" s="243">
        <v>0</v>
      </c>
    </row>
    <row r="199" spans="1:35" x14ac:dyDescent="0.25">
      <c r="A199" s="242" t="s">
        <v>472</v>
      </c>
      <c r="B199" s="243">
        <v>0</v>
      </c>
      <c r="C199" s="243">
        <v>0</v>
      </c>
      <c r="D199" s="243">
        <v>0</v>
      </c>
      <c r="E199" s="249">
        <v>1.0001682142726502</v>
      </c>
      <c r="F199" s="243">
        <v>0</v>
      </c>
      <c r="G199" s="243">
        <v>0</v>
      </c>
      <c r="H199" s="242" t="s">
        <v>405</v>
      </c>
      <c r="I199" s="243">
        <v>0</v>
      </c>
      <c r="J199" s="243">
        <v>0</v>
      </c>
      <c r="K199" s="243">
        <v>0</v>
      </c>
      <c r="L199" s="249">
        <v>1</v>
      </c>
      <c r="M199" s="243">
        <v>0</v>
      </c>
      <c r="N199" s="243">
        <v>0</v>
      </c>
      <c r="O199" s="242" t="s">
        <v>405</v>
      </c>
      <c r="P199" s="243">
        <v>0</v>
      </c>
      <c r="Q199" s="243">
        <v>0</v>
      </c>
      <c r="R199" s="243">
        <v>0</v>
      </c>
      <c r="S199" s="249">
        <v>1</v>
      </c>
      <c r="T199" s="243">
        <v>0</v>
      </c>
      <c r="U199" s="243">
        <v>0</v>
      </c>
      <c r="V199" s="242" t="s">
        <v>405</v>
      </c>
      <c r="W199" s="243">
        <v>0</v>
      </c>
      <c r="X199" s="243">
        <v>0</v>
      </c>
      <c r="Y199" s="243">
        <v>0</v>
      </c>
      <c r="Z199" s="249">
        <v>1</v>
      </c>
      <c r="AA199" s="243">
        <v>0</v>
      </c>
      <c r="AB199" s="243">
        <v>0</v>
      </c>
      <c r="AC199" s="242" t="s">
        <v>405</v>
      </c>
      <c r="AD199" s="243">
        <v>0</v>
      </c>
      <c r="AE199" s="243">
        <v>0</v>
      </c>
      <c r="AF199" s="243">
        <v>0</v>
      </c>
      <c r="AG199" s="249">
        <v>1</v>
      </c>
      <c r="AH199" s="243">
        <v>0</v>
      </c>
      <c r="AI199" s="243">
        <v>0</v>
      </c>
    </row>
    <row r="200" spans="1:35" x14ac:dyDescent="0.25">
      <c r="A200" s="242" t="s">
        <v>406</v>
      </c>
      <c r="B200" s="243">
        <v>0</v>
      </c>
      <c r="C200" s="243">
        <v>0</v>
      </c>
      <c r="D200" s="243">
        <v>0</v>
      </c>
      <c r="E200" s="249">
        <v>1.0001682142726502</v>
      </c>
      <c r="F200" s="243">
        <v>0</v>
      </c>
      <c r="G200" s="243">
        <v>0</v>
      </c>
      <c r="H200" s="242" t="s">
        <v>472</v>
      </c>
      <c r="I200" s="243">
        <v>0</v>
      </c>
      <c r="J200" s="243">
        <v>0</v>
      </c>
      <c r="K200" s="243">
        <v>0</v>
      </c>
      <c r="L200" s="249">
        <v>1</v>
      </c>
      <c r="M200" s="243">
        <v>0</v>
      </c>
      <c r="N200" s="243">
        <v>0</v>
      </c>
      <c r="O200" s="242" t="s">
        <v>472</v>
      </c>
      <c r="P200" s="243">
        <v>0</v>
      </c>
      <c r="Q200" s="243">
        <v>0</v>
      </c>
      <c r="R200" s="243">
        <v>0</v>
      </c>
      <c r="S200" s="249">
        <v>1</v>
      </c>
      <c r="T200" s="243">
        <v>0</v>
      </c>
      <c r="U200" s="243">
        <v>0</v>
      </c>
      <c r="V200" s="242" t="s">
        <v>472</v>
      </c>
      <c r="W200" s="243">
        <v>0</v>
      </c>
      <c r="X200" s="243">
        <v>0</v>
      </c>
      <c r="Y200" s="243">
        <v>0</v>
      </c>
      <c r="Z200" s="249">
        <v>1</v>
      </c>
      <c r="AA200" s="243">
        <v>0</v>
      </c>
      <c r="AB200" s="243">
        <v>0</v>
      </c>
      <c r="AC200" s="242" t="s">
        <v>472</v>
      </c>
      <c r="AD200" s="243">
        <v>0</v>
      </c>
      <c r="AE200" s="243">
        <v>0</v>
      </c>
      <c r="AF200" s="243">
        <v>0</v>
      </c>
      <c r="AG200" s="249">
        <v>1</v>
      </c>
      <c r="AH200" s="243">
        <v>0</v>
      </c>
      <c r="AI200" s="243">
        <v>0</v>
      </c>
    </row>
    <row r="201" spans="1:35" x14ac:dyDescent="0.25">
      <c r="A201" s="242" t="s">
        <v>407</v>
      </c>
      <c r="B201" s="243">
        <v>0</v>
      </c>
      <c r="C201" s="243">
        <v>0</v>
      </c>
      <c r="D201" s="243">
        <v>0</v>
      </c>
      <c r="E201" s="249">
        <v>1.0001682142726502</v>
      </c>
      <c r="F201" s="243">
        <v>0</v>
      </c>
      <c r="G201" s="243">
        <v>0</v>
      </c>
      <c r="H201" s="242" t="s">
        <v>406</v>
      </c>
      <c r="I201" s="243">
        <v>0</v>
      </c>
      <c r="J201" s="243">
        <v>0</v>
      </c>
      <c r="K201" s="243">
        <v>0</v>
      </c>
      <c r="L201" s="249">
        <v>1</v>
      </c>
      <c r="M201" s="243">
        <v>0</v>
      </c>
      <c r="N201" s="243">
        <v>0</v>
      </c>
      <c r="O201" s="242" t="s">
        <v>406</v>
      </c>
      <c r="P201" s="243">
        <v>0</v>
      </c>
      <c r="Q201" s="243">
        <v>0</v>
      </c>
      <c r="R201" s="243">
        <v>0</v>
      </c>
      <c r="S201" s="249">
        <v>1</v>
      </c>
      <c r="T201" s="243">
        <v>0</v>
      </c>
      <c r="U201" s="243">
        <v>0</v>
      </c>
      <c r="V201" s="242" t="s">
        <v>406</v>
      </c>
      <c r="W201" s="243">
        <v>0</v>
      </c>
      <c r="X201" s="243">
        <v>0</v>
      </c>
      <c r="Y201" s="243">
        <v>0</v>
      </c>
      <c r="Z201" s="249">
        <v>1</v>
      </c>
      <c r="AA201" s="243">
        <v>0</v>
      </c>
      <c r="AB201" s="243">
        <v>0</v>
      </c>
      <c r="AC201" s="242" t="s">
        <v>406</v>
      </c>
      <c r="AD201" s="243">
        <v>0</v>
      </c>
      <c r="AE201" s="243">
        <v>0</v>
      </c>
      <c r="AF201" s="243">
        <v>0</v>
      </c>
      <c r="AG201" s="249">
        <v>1</v>
      </c>
      <c r="AH201" s="243">
        <v>0</v>
      </c>
      <c r="AI201" s="243">
        <v>0</v>
      </c>
    </row>
    <row r="202" spans="1:35" x14ac:dyDescent="0.25">
      <c r="A202" s="242" t="s">
        <v>267</v>
      </c>
      <c r="B202" s="243">
        <v>0</v>
      </c>
      <c r="C202" s="243">
        <v>0</v>
      </c>
      <c r="D202" s="243">
        <v>0</v>
      </c>
      <c r="E202" s="249">
        <v>1.0001682142726502</v>
      </c>
      <c r="F202" s="243">
        <v>0</v>
      </c>
      <c r="G202" s="243">
        <v>0</v>
      </c>
      <c r="H202" s="242" t="s">
        <v>407</v>
      </c>
      <c r="I202" s="243">
        <v>0</v>
      </c>
      <c r="J202" s="243">
        <v>0</v>
      </c>
      <c r="K202" s="243">
        <v>0</v>
      </c>
      <c r="L202" s="249">
        <v>1</v>
      </c>
      <c r="M202" s="243">
        <v>0</v>
      </c>
      <c r="N202" s="243">
        <v>0</v>
      </c>
      <c r="O202" s="242" t="s">
        <v>407</v>
      </c>
      <c r="P202" s="243">
        <v>0</v>
      </c>
      <c r="Q202" s="243">
        <v>0</v>
      </c>
      <c r="R202" s="243">
        <v>0</v>
      </c>
      <c r="S202" s="249">
        <v>1</v>
      </c>
      <c r="T202" s="243">
        <v>0</v>
      </c>
      <c r="U202" s="243">
        <v>0</v>
      </c>
      <c r="V202" s="242" t="s">
        <v>407</v>
      </c>
      <c r="W202" s="243">
        <v>0</v>
      </c>
      <c r="X202" s="243">
        <v>0</v>
      </c>
      <c r="Y202" s="243">
        <v>0</v>
      </c>
      <c r="Z202" s="249">
        <v>1</v>
      </c>
      <c r="AA202" s="243">
        <v>0</v>
      </c>
      <c r="AB202" s="243">
        <v>0</v>
      </c>
      <c r="AC202" s="242" t="s">
        <v>407</v>
      </c>
      <c r="AD202" s="243">
        <v>0</v>
      </c>
      <c r="AE202" s="243">
        <v>0</v>
      </c>
      <c r="AF202" s="243">
        <v>0</v>
      </c>
      <c r="AG202" s="249">
        <v>1</v>
      </c>
      <c r="AH202" s="243">
        <v>0</v>
      </c>
      <c r="AI202" s="243">
        <v>0</v>
      </c>
    </row>
    <row r="203" spans="1:35" x14ac:dyDescent="0.25">
      <c r="A203" s="242" t="s">
        <v>226</v>
      </c>
      <c r="B203" s="243">
        <v>0</v>
      </c>
      <c r="C203" s="243">
        <v>0</v>
      </c>
      <c r="D203" s="243">
        <v>0</v>
      </c>
      <c r="E203" s="249">
        <v>1.0001682142726502</v>
      </c>
      <c r="F203" s="243">
        <v>0</v>
      </c>
      <c r="G203" s="243">
        <v>0</v>
      </c>
      <c r="H203" s="242" t="s">
        <v>267</v>
      </c>
      <c r="I203" s="243">
        <v>0</v>
      </c>
      <c r="J203" s="243">
        <v>0</v>
      </c>
      <c r="K203" s="243">
        <v>0</v>
      </c>
      <c r="L203" s="249">
        <v>1</v>
      </c>
      <c r="M203" s="243">
        <v>0</v>
      </c>
      <c r="N203" s="243">
        <v>0</v>
      </c>
      <c r="O203" s="242" t="s">
        <v>267</v>
      </c>
      <c r="P203" s="243">
        <v>0</v>
      </c>
      <c r="Q203" s="243">
        <v>0</v>
      </c>
      <c r="R203" s="243">
        <v>0</v>
      </c>
      <c r="S203" s="249">
        <v>1</v>
      </c>
      <c r="T203" s="243">
        <v>0</v>
      </c>
      <c r="U203" s="243">
        <v>0</v>
      </c>
      <c r="V203" s="242" t="s">
        <v>267</v>
      </c>
      <c r="W203" s="243">
        <v>0</v>
      </c>
      <c r="X203" s="243">
        <v>0</v>
      </c>
      <c r="Y203" s="243">
        <v>0</v>
      </c>
      <c r="Z203" s="249">
        <v>1</v>
      </c>
      <c r="AA203" s="243">
        <v>0</v>
      </c>
      <c r="AB203" s="243">
        <v>0</v>
      </c>
      <c r="AC203" s="242" t="s">
        <v>267</v>
      </c>
      <c r="AD203" s="243">
        <v>0</v>
      </c>
      <c r="AE203" s="243">
        <v>0</v>
      </c>
      <c r="AF203" s="243">
        <v>0</v>
      </c>
      <c r="AG203" s="249">
        <v>1</v>
      </c>
      <c r="AH203" s="243">
        <v>0</v>
      </c>
      <c r="AI203" s="243">
        <v>0</v>
      </c>
    </row>
    <row r="204" spans="1:35" x14ac:dyDescent="0.25">
      <c r="A204" s="242" t="s">
        <v>231</v>
      </c>
      <c r="B204" s="249">
        <v>-1.2200472058298799</v>
      </c>
      <c r="C204" s="249">
        <v>-1.2200472058298799</v>
      </c>
      <c r="D204" s="243">
        <v>0</v>
      </c>
      <c r="E204" s="249">
        <v>1</v>
      </c>
      <c r="F204" s="243">
        <v>0</v>
      </c>
      <c r="G204" s="243">
        <v>0</v>
      </c>
      <c r="H204" s="242" t="s">
        <v>226</v>
      </c>
      <c r="I204" s="243">
        <v>0</v>
      </c>
      <c r="J204" s="243">
        <v>0</v>
      </c>
      <c r="K204" s="243">
        <v>0</v>
      </c>
      <c r="L204" s="249">
        <v>1</v>
      </c>
      <c r="M204" s="243">
        <v>0</v>
      </c>
      <c r="N204" s="243">
        <v>0</v>
      </c>
      <c r="O204" s="242" t="s">
        <v>226</v>
      </c>
      <c r="P204" s="243">
        <v>0</v>
      </c>
      <c r="Q204" s="243">
        <v>0</v>
      </c>
      <c r="R204" s="243">
        <v>0</v>
      </c>
      <c r="S204" s="249">
        <v>1</v>
      </c>
      <c r="T204" s="243">
        <v>0</v>
      </c>
      <c r="U204" s="243">
        <v>0</v>
      </c>
      <c r="V204" s="242" t="s">
        <v>226</v>
      </c>
      <c r="W204" s="243">
        <v>0</v>
      </c>
      <c r="X204" s="243">
        <v>0</v>
      </c>
      <c r="Y204" s="243">
        <v>0</v>
      </c>
      <c r="Z204" s="249">
        <v>1</v>
      </c>
      <c r="AA204" s="243">
        <v>0</v>
      </c>
      <c r="AB204" s="243">
        <v>0</v>
      </c>
      <c r="AC204" s="242" t="s">
        <v>226</v>
      </c>
      <c r="AD204" s="243">
        <v>0</v>
      </c>
      <c r="AE204" s="243">
        <v>0</v>
      </c>
      <c r="AF204" s="243">
        <v>0</v>
      </c>
      <c r="AG204" s="249">
        <v>1</v>
      </c>
      <c r="AH204" s="243">
        <v>0</v>
      </c>
      <c r="AI204" s="243">
        <v>0</v>
      </c>
    </row>
    <row r="205" spans="1:35" ht="25" x14ac:dyDescent="0.25">
      <c r="A205" s="242" t="s">
        <v>410</v>
      </c>
      <c r="B205" s="243">
        <v>0</v>
      </c>
      <c r="C205" s="243">
        <v>0</v>
      </c>
      <c r="D205" s="243">
        <v>0</v>
      </c>
      <c r="E205" s="249">
        <v>1</v>
      </c>
      <c r="F205" s="243">
        <v>0</v>
      </c>
      <c r="G205" s="243">
        <v>0</v>
      </c>
      <c r="H205" s="242" t="s">
        <v>410</v>
      </c>
      <c r="I205" s="243">
        <v>0</v>
      </c>
      <c r="J205" s="243">
        <v>0</v>
      </c>
      <c r="K205" s="243">
        <v>0</v>
      </c>
      <c r="L205" s="249">
        <v>1</v>
      </c>
      <c r="M205" s="243">
        <v>0</v>
      </c>
      <c r="N205" s="243">
        <v>0</v>
      </c>
      <c r="O205" s="242" t="s">
        <v>410</v>
      </c>
      <c r="P205" s="243">
        <v>0</v>
      </c>
      <c r="Q205" s="243">
        <v>0</v>
      </c>
      <c r="R205" s="243">
        <v>0</v>
      </c>
      <c r="S205" s="249">
        <v>1</v>
      </c>
      <c r="T205" s="243">
        <v>0</v>
      </c>
      <c r="U205" s="243">
        <v>0</v>
      </c>
      <c r="V205" s="242" t="s">
        <v>410</v>
      </c>
      <c r="W205" s="243">
        <v>0</v>
      </c>
      <c r="X205" s="243">
        <v>0</v>
      </c>
      <c r="Y205" s="243">
        <v>0</v>
      </c>
      <c r="Z205" s="249">
        <v>1</v>
      </c>
      <c r="AA205" s="243">
        <v>0</v>
      </c>
      <c r="AB205" s="243">
        <v>0</v>
      </c>
      <c r="AC205" s="242" t="s">
        <v>410</v>
      </c>
      <c r="AD205" s="243">
        <v>0</v>
      </c>
      <c r="AE205" s="243">
        <v>0</v>
      </c>
      <c r="AF205" s="243">
        <v>0</v>
      </c>
      <c r="AG205" s="249">
        <v>1</v>
      </c>
      <c r="AH205" s="243">
        <v>0</v>
      </c>
      <c r="AI205" s="243">
        <v>0</v>
      </c>
    </row>
    <row r="206" spans="1:35" x14ac:dyDescent="0.25">
      <c r="A206" s="243">
        <v>0</v>
      </c>
      <c r="B206" s="243">
        <v>0</v>
      </c>
      <c r="C206" s="243">
        <v>0</v>
      </c>
      <c r="D206" s="243">
        <v>0</v>
      </c>
      <c r="E206" s="249">
        <v>1</v>
      </c>
      <c r="F206" s="243">
        <v>0</v>
      </c>
      <c r="G206" s="243">
        <v>0</v>
      </c>
      <c r="H206" s="243">
        <v>0</v>
      </c>
      <c r="I206" s="243">
        <v>0</v>
      </c>
      <c r="J206" s="243">
        <v>0</v>
      </c>
      <c r="K206" s="243">
        <v>0</v>
      </c>
      <c r="L206" s="249">
        <v>1</v>
      </c>
      <c r="M206" s="243">
        <v>0</v>
      </c>
      <c r="N206" s="243">
        <v>0</v>
      </c>
      <c r="O206" s="243">
        <v>0</v>
      </c>
      <c r="P206" s="243">
        <v>0</v>
      </c>
      <c r="Q206" s="243">
        <v>0</v>
      </c>
      <c r="R206" s="243">
        <v>0</v>
      </c>
      <c r="S206" s="249">
        <v>1</v>
      </c>
      <c r="T206" s="243">
        <v>0</v>
      </c>
      <c r="U206" s="243">
        <v>0</v>
      </c>
      <c r="V206" s="243">
        <v>0</v>
      </c>
      <c r="W206" s="243">
        <v>0</v>
      </c>
      <c r="X206" s="243">
        <v>0</v>
      </c>
      <c r="Y206" s="243">
        <v>0</v>
      </c>
      <c r="Z206" s="249">
        <v>1</v>
      </c>
      <c r="AA206" s="243">
        <v>0</v>
      </c>
      <c r="AB206" s="243">
        <v>0</v>
      </c>
      <c r="AC206" s="243">
        <v>0</v>
      </c>
      <c r="AD206" s="243">
        <v>0</v>
      </c>
      <c r="AE206" s="243">
        <v>0</v>
      </c>
      <c r="AF206" s="243">
        <v>0</v>
      </c>
      <c r="AG206" s="249">
        <v>1</v>
      </c>
      <c r="AH206" s="243">
        <v>0</v>
      </c>
      <c r="AI206" s="243">
        <v>0</v>
      </c>
    </row>
    <row r="207" spans="1:35" x14ac:dyDescent="0.25">
      <c r="A207" s="243">
        <v>0</v>
      </c>
      <c r="B207" s="243">
        <v>0</v>
      </c>
      <c r="C207" s="243">
        <v>0</v>
      </c>
      <c r="D207" s="243">
        <v>0</v>
      </c>
      <c r="E207" s="249">
        <v>1</v>
      </c>
      <c r="F207" s="243">
        <v>0</v>
      </c>
      <c r="G207" s="243">
        <v>0</v>
      </c>
      <c r="H207" s="243">
        <v>0</v>
      </c>
      <c r="I207" s="243">
        <v>0</v>
      </c>
      <c r="J207" s="243">
        <v>0</v>
      </c>
      <c r="K207" s="243">
        <v>0</v>
      </c>
      <c r="L207" s="249">
        <v>1</v>
      </c>
      <c r="M207" s="243">
        <v>0</v>
      </c>
      <c r="N207" s="243">
        <v>0</v>
      </c>
      <c r="O207" s="243">
        <v>0</v>
      </c>
      <c r="P207" s="243">
        <v>0</v>
      </c>
      <c r="Q207" s="243">
        <v>0</v>
      </c>
      <c r="R207" s="243">
        <v>0</v>
      </c>
      <c r="S207" s="249">
        <v>1</v>
      </c>
      <c r="T207" s="243">
        <v>0</v>
      </c>
      <c r="U207" s="243">
        <v>0</v>
      </c>
      <c r="V207" s="243">
        <v>0</v>
      </c>
      <c r="W207" s="243">
        <v>0</v>
      </c>
      <c r="X207" s="243">
        <v>0</v>
      </c>
      <c r="Y207" s="243">
        <v>0</v>
      </c>
      <c r="Z207" s="249">
        <v>1</v>
      </c>
      <c r="AA207" s="243">
        <v>0</v>
      </c>
      <c r="AB207" s="243">
        <v>0</v>
      </c>
      <c r="AC207" s="243">
        <v>0</v>
      </c>
      <c r="AD207" s="243">
        <v>0</v>
      </c>
      <c r="AE207" s="243">
        <v>0</v>
      </c>
      <c r="AF207" s="243">
        <v>0</v>
      </c>
      <c r="AG207" s="249">
        <v>1</v>
      </c>
      <c r="AH207" s="243">
        <v>0</v>
      </c>
      <c r="AI207" s="243">
        <v>0</v>
      </c>
    </row>
    <row r="208" spans="1:35" x14ac:dyDescent="0.25">
      <c r="A208" s="243">
        <v>0</v>
      </c>
      <c r="B208" s="243">
        <v>0</v>
      </c>
      <c r="C208" s="243">
        <v>0</v>
      </c>
      <c r="D208" s="243">
        <v>0</v>
      </c>
      <c r="E208" s="249">
        <v>1</v>
      </c>
      <c r="F208" s="243">
        <v>0</v>
      </c>
      <c r="G208" s="243">
        <v>0</v>
      </c>
      <c r="H208" s="243">
        <v>0</v>
      </c>
      <c r="I208" s="243">
        <v>0</v>
      </c>
      <c r="J208" s="243">
        <v>0</v>
      </c>
      <c r="K208" s="243">
        <v>0</v>
      </c>
      <c r="L208" s="249">
        <v>1</v>
      </c>
      <c r="M208" s="243">
        <v>0</v>
      </c>
      <c r="N208" s="243">
        <v>0</v>
      </c>
      <c r="O208" s="243">
        <v>0</v>
      </c>
      <c r="P208" s="243">
        <v>0</v>
      </c>
      <c r="Q208" s="243">
        <v>0</v>
      </c>
      <c r="R208" s="243">
        <v>0</v>
      </c>
      <c r="S208" s="249">
        <v>1</v>
      </c>
      <c r="T208" s="243">
        <v>0</v>
      </c>
      <c r="U208" s="243">
        <v>0</v>
      </c>
      <c r="V208" s="243">
        <v>0</v>
      </c>
      <c r="W208" s="243">
        <v>0</v>
      </c>
      <c r="X208" s="243">
        <v>0</v>
      </c>
      <c r="Y208" s="243">
        <v>0</v>
      </c>
      <c r="Z208" s="249">
        <v>1</v>
      </c>
      <c r="AA208" s="243">
        <v>0</v>
      </c>
      <c r="AB208" s="243">
        <v>0</v>
      </c>
      <c r="AC208" s="243">
        <v>0</v>
      </c>
      <c r="AD208" s="243">
        <v>0</v>
      </c>
      <c r="AE208" s="243">
        <v>0</v>
      </c>
      <c r="AF208" s="243">
        <v>0</v>
      </c>
      <c r="AG208" s="249">
        <v>1</v>
      </c>
      <c r="AH208" s="243">
        <v>0</v>
      </c>
      <c r="AI208" s="243">
        <v>0</v>
      </c>
    </row>
    <row r="209" spans="1:35" x14ac:dyDescent="0.25">
      <c r="A209" s="243">
        <v>0</v>
      </c>
      <c r="B209" s="243">
        <v>0</v>
      </c>
      <c r="C209" s="243">
        <v>0</v>
      </c>
      <c r="D209" s="243">
        <v>0</v>
      </c>
      <c r="E209" s="249">
        <v>1</v>
      </c>
      <c r="F209" s="243">
        <v>0</v>
      </c>
      <c r="G209" s="243">
        <v>0</v>
      </c>
      <c r="H209" s="243">
        <v>0</v>
      </c>
      <c r="I209" s="243">
        <v>0</v>
      </c>
      <c r="J209" s="243">
        <v>0</v>
      </c>
      <c r="K209" s="243">
        <v>0</v>
      </c>
      <c r="L209" s="249">
        <v>1</v>
      </c>
      <c r="M209" s="243">
        <v>0</v>
      </c>
      <c r="N209" s="243">
        <v>0</v>
      </c>
      <c r="O209" s="243">
        <v>0</v>
      </c>
      <c r="P209" s="243">
        <v>0</v>
      </c>
      <c r="Q209" s="243">
        <v>0</v>
      </c>
      <c r="R209" s="243">
        <v>0</v>
      </c>
      <c r="S209" s="249">
        <v>1</v>
      </c>
      <c r="T209" s="243">
        <v>0</v>
      </c>
      <c r="U209" s="243">
        <v>0</v>
      </c>
      <c r="V209" s="243">
        <v>0</v>
      </c>
      <c r="W209" s="243">
        <v>0</v>
      </c>
      <c r="X209" s="243">
        <v>0</v>
      </c>
      <c r="Y209" s="243">
        <v>0</v>
      </c>
      <c r="Z209" s="249">
        <v>1</v>
      </c>
      <c r="AA209" s="243">
        <v>0</v>
      </c>
      <c r="AB209" s="243">
        <v>0</v>
      </c>
      <c r="AC209" s="243">
        <v>0</v>
      </c>
      <c r="AD209" s="243">
        <v>0</v>
      </c>
      <c r="AE209" s="243">
        <v>0</v>
      </c>
      <c r="AF209" s="243">
        <v>0</v>
      </c>
      <c r="AG209" s="249">
        <v>1</v>
      </c>
      <c r="AH209" s="243">
        <v>0</v>
      </c>
      <c r="AI209" s="243">
        <v>0</v>
      </c>
    </row>
    <row r="210" spans="1:35" x14ac:dyDescent="0.25">
      <c r="A210" s="243">
        <v>0</v>
      </c>
      <c r="B210" s="243">
        <v>0</v>
      </c>
      <c r="C210" s="243">
        <v>0</v>
      </c>
      <c r="D210" s="243">
        <v>0</v>
      </c>
      <c r="E210" s="249">
        <v>1</v>
      </c>
      <c r="F210" s="243">
        <v>0</v>
      </c>
      <c r="G210" s="243">
        <v>0</v>
      </c>
      <c r="H210" s="243">
        <v>0</v>
      </c>
      <c r="I210" s="243">
        <v>0</v>
      </c>
      <c r="J210" s="243">
        <v>0</v>
      </c>
      <c r="K210" s="243">
        <v>0</v>
      </c>
      <c r="L210" s="249">
        <v>1</v>
      </c>
      <c r="M210" s="243">
        <v>0</v>
      </c>
      <c r="N210" s="243">
        <v>0</v>
      </c>
      <c r="O210" s="243">
        <v>0</v>
      </c>
      <c r="P210" s="243">
        <v>0</v>
      </c>
      <c r="Q210" s="243">
        <v>0</v>
      </c>
      <c r="R210" s="243">
        <v>0</v>
      </c>
      <c r="S210" s="249">
        <v>1</v>
      </c>
      <c r="T210" s="243">
        <v>0</v>
      </c>
      <c r="U210" s="243">
        <v>0</v>
      </c>
      <c r="V210" s="243">
        <v>0</v>
      </c>
      <c r="W210" s="243">
        <v>0</v>
      </c>
      <c r="X210" s="243">
        <v>0</v>
      </c>
      <c r="Y210" s="243">
        <v>0</v>
      </c>
      <c r="Z210" s="249">
        <v>1</v>
      </c>
      <c r="AA210" s="243">
        <v>0</v>
      </c>
      <c r="AB210" s="243">
        <v>0</v>
      </c>
      <c r="AC210" s="243">
        <v>0</v>
      </c>
      <c r="AD210" s="243">
        <v>0</v>
      </c>
      <c r="AE210" s="243">
        <v>0</v>
      </c>
      <c r="AF210" s="243">
        <v>0</v>
      </c>
      <c r="AG210" s="249">
        <v>1</v>
      </c>
      <c r="AH210" s="243">
        <v>0</v>
      </c>
      <c r="AI210" s="243">
        <v>0</v>
      </c>
    </row>
    <row r="211" spans="1:35" x14ac:dyDescent="0.25">
      <c r="A211" s="243">
        <v>0</v>
      </c>
      <c r="B211" s="243">
        <v>0</v>
      </c>
      <c r="C211" s="243">
        <v>0</v>
      </c>
      <c r="D211" s="243">
        <v>0</v>
      </c>
      <c r="E211" s="249">
        <v>1</v>
      </c>
      <c r="F211" s="243">
        <v>0</v>
      </c>
      <c r="G211" s="243">
        <v>0</v>
      </c>
      <c r="H211" s="243">
        <v>0</v>
      </c>
      <c r="I211" s="243">
        <v>0</v>
      </c>
      <c r="J211" s="243">
        <v>0</v>
      </c>
      <c r="K211" s="243">
        <v>0</v>
      </c>
      <c r="L211" s="249">
        <v>1</v>
      </c>
      <c r="M211" s="243">
        <v>0</v>
      </c>
      <c r="N211" s="243">
        <v>0</v>
      </c>
      <c r="O211" s="243">
        <v>0</v>
      </c>
      <c r="P211" s="243">
        <v>0</v>
      </c>
      <c r="Q211" s="243">
        <v>0</v>
      </c>
      <c r="R211" s="243">
        <v>0</v>
      </c>
      <c r="S211" s="249">
        <v>1</v>
      </c>
      <c r="T211" s="243">
        <v>0</v>
      </c>
      <c r="U211" s="243">
        <v>0</v>
      </c>
      <c r="V211" s="243">
        <v>0</v>
      </c>
      <c r="W211" s="243">
        <v>0</v>
      </c>
      <c r="X211" s="243">
        <v>0</v>
      </c>
      <c r="Y211" s="243">
        <v>0</v>
      </c>
      <c r="Z211" s="249">
        <v>1</v>
      </c>
      <c r="AA211" s="243">
        <v>0</v>
      </c>
      <c r="AB211" s="243">
        <v>0</v>
      </c>
      <c r="AC211" s="243">
        <v>0</v>
      </c>
      <c r="AD211" s="243">
        <v>0</v>
      </c>
      <c r="AE211" s="243">
        <v>0</v>
      </c>
      <c r="AF211" s="243">
        <v>0</v>
      </c>
      <c r="AG211" s="249">
        <v>1</v>
      </c>
      <c r="AH211" s="243">
        <v>0</v>
      </c>
      <c r="AI211" s="243">
        <v>0</v>
      </c>
    </row>
    <row r="212" spans="1:35" x14ac:dyDescent="0.25">
      <c r="A212" s="242" t="s">
        <v>411</v>
      </c>
      <c r="B212" s="243">
        <v>0</v>
      </c>
      <c r="C212" s="243">
        <v>0</v>
      </c>
      <c r="D212" s="243">
        <v>0</v>
      </c>
      <c r="E212" s="249">
        <v>1</v>
      </c>
      <c r="F212" s="243">
        <v>0</v>
      </c>
      <c r="G212" s="243">
        <v>0</v>
      </c>
      <c r="H212" s="242" t="s">
        <v>411</v>
      </c>
      <c r="I212" s="243">
        <v>0</v>
      </c>
      <c r="J212" s="243">
        <v>0</v>
      </c>
      <c r="K212" s="243">
        <v>0</v>
      </c>
      <c r="L212" s="249">
        <v>1</v>
      </c>
      <c r="M212" s="243">
        <v>0</v>
      </c>
      <c r="N212" s="243">
        <v>0</v>
      </c>
      <c r="O212" s="242" t="s">
        <v>411</v>
      </c>
      <c r="P212" s="243">
        <v>0</v>
      </c>
      <c r="Q212" s="243">
        <v>0</v>
      </c>
      <c r="R212" s="243">
        <v>0</v>
      </c>
      <c r="S212" s="249">
        <v>1</v>
      </c>
      <c r="T212" s="243">
        <v>0</v>
      </c>
      <c r="U212" s="243">
        <v>0</v>
      </c>
      <c r="V212" s="242" t="s">
        <v>411</v>
      </c>
      <c r="W212" s="243">
        <v>0</v>
      </c>
      <c r="X212" s="243">
        <v>0</v>
      </c>
      <c r="Y212" s="243">
        <v>0</v>
      </c>
      <c r="Z212" s="249">
        <v>1</v>
      </c>
      <c r="AA212" s="243">
        <v>0</v>
      </c>
      <c r="AB212" s="243">
        <v>0</v>
      </c>
      <c r="AC212" s="242" t="s">
        <v>411</v>
      </c>
      <c r="AD212" s="243">
        <v>0</v>
      </c>
      <c r="AE212" s="243">
        <v>0</v>
      </c>
      <c r="AF212" s="243">
        <v>0</v>
      </c>
      <c r="AG212" s="249">
        <v>1</v>
      </c>
      <c r="AH212" s="243">
        <v>0</v>
      </c>
      <c r="AI212" s="243">
        <v>0</v>
      </c>
    </row>
    <row r="213" spans="1:35" x14ac:dyDescent="0.25">
      <c r="A213" s="242" t="s">
        <v>412</v>
      </c>
      <c r="B213" s="243">
        <v>0</v>
      </c>
      <c r="C213" s="243">
        <v>0</v>
      </c>
      <c r="D213" s="243">
        <v>0</v>
      </c>
      <c r="E213" s="249">
        <v>1</v>
      </c>
      <c r="F213" s="243">
        <v>0</v>
      </c>
      <c r="G213" s="243">
        <v>0</v>
      </c>
      <c r="H213" s="242" t="s">
        <v>412</v>
      </c>
      <c r="I213" s="243">
        <v>0</v>
      </c>
      <c r="J213" s="243">
        <v>0</v>
      </c>
      <c r="K213" s="243">
        <v>0</v>
      </c>
      <c r="L213" s="249">
        <v>1</v>
      </c>
      <c r="M213" s="243">
        <v>0</v>
      </c>
      <c r="N213" s="243">
        <v>0</v>
      </c>
      <c r="O213" s="242" t="s">
        <v>412</v>
      </c>
      <c r="P213" s="243">
        <v>0</v>
      </c>
      <c r="Q213" s="243">
        <v>0</v>
      </c>
      <c r="R213" s="243">
        <v>0</v>
      </c>
      <c r="S213" s="249">
        <v>1</v>
      </c>
      <c r="T213" s="243">
        <v>0</v>
      </c>
      <c r="U213" s="243">
        <v>0</v>
      </c>
      <c r="V213" s="242" t="s">
        <v>412</v>
      </c>
      <c r="W213" s="243">
        <v>0</v>
      </c>
      <c r="X213" s="243">
        <v>0</v>
      </c>
      <c r="Y213" s="243">
        <v>0</v>
      </c>
      <c r="Z213" s="249">
        <v>1</v>
      </c>
      <c r="AA213" s="243">
        <v>0</v>
      </c>
      <c r="AB213" s="243">
        <v>0</v>
      </c>
      <c r="AC213" s="242" t="s">
        <v>412</v>
      </c>
      <c r="AD213" s="243">
        <v>0</v>
      </c>
      <c r="AE213" s="243">
        <v>0</v>
      </c>
      <c r="AF213" s="243">
        <v>0</v>
      </c>
      <c r="AG213" s="249">
        <v>1</v>
      </c>
      <c r="AH213" s="243">
        <v>0</v>
      </c>
      <c r="AI213" s="243">
        <v>0</v>
      </c>
    </row>
    <row r="214" spans="1:35" x14ac:dyDescent="0.25">
      <c r="A214" s="243">
        <v>0</v>
      </c>
      <c r="B214" s="243">
        <v>0</v>
      </c>
      <c r="C214" s="243">
        <v>0</v>
      </c>
      <c r="D214" s="243">
        <v>0</v>
      </c>
      <c r="E214" s="249">
        <v>1</v>
      </c>
      <c r="F214" s="243">
        <v>0</v>
      </c>
      <c r="G214" s="243">
        <v>0</v>
      </c>
      <c r="H214" s="243">
        <v>0</v>
      </c>
      <c r="I214" s="243">
        <v>0</v>
      </c>
      <c r="J214" s="243">
        <v>0</v>
      </c>
      <c r="K214" s="243">
        <v>0</v>
      </c>
      <c r="L214" s="249">
        <v>1</v>
      </c>
      <c r="M214" s="243">
        <v>0</v>
      </c>
      <c r="N214" s="243">
        <v>0</v>
      </c>
      <c r="O214" s="243">
        <v>0</v>
      </c>
      <c r="P214" s="243">
        <v>0</v>
      </c>
      <c r="Q214" s="243">
        <v>0</v>
      </c>
      <c r="R214" s="243">
        <v>0</v>
      </c>
      <c r="S214" s="249">
        <v>1</v>
      </c>
      <c r="T214" s="243">
        <v>0</v>
      </c>
      <c r="U214" s="243">
        <v>0</v>
      </c>
      <c r="V214" s="243">
        <v>0</v>
      </c>
      <c r="W214" s="243">
        <v>0</v>
      </c>
      <c r="X214" s="243">
        <v>0</v>
      </c>
      <c r="Y214" s="243">
        <v>0</v>
      </c>
      <c r="Z214" s="249">
        <v>1</v>
      </c>
      <c r="AA214" s="243">
        <v>0</v>
      </c>
      <c r="AB214" s="243">
        <v>0</v>
      </c>
      <c r="AC214" s="243">
        <v>0</v>
      </c>
      <c r="AD214" s="243">
        <v>0</v>
      </c>
      <c r="AE214" s="243">
        <v>0</v>
      </c>
      <c r="AF214" s="243">
        <v>0</v>
      </c>
      <c r="AG214" s="249">
        <v>1</v>
      </c>
      <c r="AH214" s="243">
        <v>0</v>
      </c>
      <c r="AI214" s="243">
        <v>0</v>
      </c>
    </row>
    <row r="215" spans="1:35" x14ac:dyDescent="0.25">
      <c r="A215" s="243">
        <v>0</v>
      </c>
      <c r="B215" s="243">
        <v>0</v>
      </c>
      <c r="C215" s="243">
        <v>0</v>
      </c>
      <c r="D215" s="243">
        <v>0</v>
      </c>
      <c r="E215" s="249">
        <v>1</v>
      </c>
      <c r="F215" s="243">
        <v>0</v>
      </c>
      <c r="G215" s="243">
        <v>0</v>
      </c>
      <c r="H215" s="243">
        <v>0</v>
      </c>
      <c r="I215" s="243">
        <v>0</v>
      </c>
      <c r="J215" s="243">
        <v>0</v>
      </c>
      <c r="K215" s="243">
        <v>0</v>
      </c>
      <c r="L215" s="249">
        <v>1</v>
      </c>
      <c r="M215" s="243">
        <v>0</v>
      </c>
      <c r="N215" s="243">
        <v>0</v>
      </c>
      <c r="O215" s="243">
        <v>0</v>
      </c>
      <c r="P215" s="243">
        <v>0</v>
      </c>
      <c r="Q215" s="243">
        <v>0</v>
      </c>
      <c r="R215" s="243">
        <v>0</v>
      </c>
      <c r="S215" s="249">
        <v>1</v>
      </c>
      <c r="T215" s="243">
        <v>0</v>
      </c>
      <c r="U215" s="243">
        <v>0</v>
      </c>
      <c r="V215" s="243">
        <v>0</v>
      </c>
      <c r="W215" s="243">
        <v>0</v>
      </c>
      <c r="X215" s="243">
        <v>0</v>
      </c>
      <c r="Y215" s="243">
        <v>0</v>
      </c>
      <c r="Z215" s="249">
        <v>1</v>
      </c>
      <c r="AA215" s="243">
        <v>0</v>
      </c>
      <c r="AB215" s="243">
        <v>0</v>
      </c>
      <c r="AC215" s="243">
        <v>0</v>
      </c>
      <c r="AD215" s="243">
        <v>0</v>
      </c>
      <c r="AE215" s="243">
        <v>0</v>
      </c>
      <c r="AF215" s="243">
        <v>0</v>
      </c>
      <c r="AG215" s="249">
        <v>1</v>
      </c>
      <c r="AH215" s="243">
        <v>0</v>
      </c>
      <c r="AI215" s="243">
        <v>0</v>
      </c>
    </row>
    <row r="216" spans="1:35" x14ac:dyDescent="0.25">
      <c r="A216" s="242" t="s">
        <v>413</v>
      </c>
      <c r="B216" s="243">
        <v>0</v>
      </c>
      <c r="C216" s="243">
        <v>0</v>
      </c>
      <c r="D216" s="243">
        <v>0</v>
      </c>
      <c r="E216" s="249">
        <v>1</v>
      </c>
      <c r="F216" s="243">
        <v>0</v>
      </c>
      <c r="G216" s="243">
        <v>0</v>
      </c>
      <c r="H216" s="242" t="s">
        <v>413</v>
      </c>
      <c r="I216" s="243">
        <v>0</v>
      </c>
      <c r="J216" s="243">
        <v>0</v>
      </c>
      <c r="K216" s="243">
        <v>0</v>
      </c>
      <c r="L216" s="249">
        <v>1</v>
      </c>
      <c r="M216" s="243">
        <v>0</v>
      </c>
      <c r="N216" s="243">
        <v>0</v>
      </c>
      <c r="O216" s="242" t="s">
        <v>413</v>
      </c>
      <c r="P216" s="243">
        <v>0</v>
      </c>
      <c r="Q216" s="243">
        <v>0</v>
      </c>
      <c r="R216" s="243">
        <v>0</v>
      </c>
      <c r="S216" s="249">
        <v>1</v>
      </c>
      <c r="T216" s="243">
        <v>0</v>
      </c>
      <c r="U216" s="243">
        <v>0</v>
      </c>
      <c r="V216" s="242" t="s">
        <v>413</v>
      </c>
      <c r="W216" s="243">
        <v>0</v>
      </c>
      <c r="X216" s="243">
        <v>0</v>
      </c>
      <c r="Y216" s="243">
        <v>0</v>
      </c>
      <c r="Z216" s="249">
        <v>1</v>
      </c>
      <c r="AA216" s="243">
        <v>0</v>
      </c>
      <c r="AB216" s="243">
        <v>0</v>
      </c>
      <c r="AC216" s="242" t="s">
        <v>413</v>
      </c>
      <c r="AD216" s="243">
        <v>0</v>
      </c>
      <c r="AE216" s="243">
        <v>0</v>
      </c>
      <c r="AF216" s="243">
        <v>0</v>
      </c>
      <c r="AG216" s="249">
        <v>1</v>
      </c>
      <c r="AH216" s="243">
        <v>0</v>
      </c>
      <c r="AI216" s="243">
        <v>0</v>
      </c>
    </row>
    <row r="217" spans="1:35" x14ac:dyDescent="0.25">
      <c r="A217" s="242" t="s">
        <v>414</v>
      </c>
      <c r="B217" s="243">
        <v>0</v>
      </c>
      <c r="C217" s="243">
        <v>0</v>
      </c>
      <c r="D217" s="243">
        <v>0</v>
      </c>
      <c r="E217" s="249">
        <v>1</v>
      </c>
      <c r="F217" s="243">
        <v>0</v>
      </c>
      <c r="G217" s="243">
        <v>0</v>
      </c>
      <c r="H217" s="242" t="s">
        <v>414</v>
      </c>
      <c r="I217" s="243">
        <v>0</v>
      </c>
      <c r="J217" s="243">
        <v>0</v>
      </c>
      <c r="K217" s="243">
        <v>0</v>
      </c>
      <c r="L217" s="249">
        <v>1</v>
      </c>
      <c r="M217" s="243">
        <v>0</v>
      </c>
      <c r="N217" s="243">
        <v>0</v>
      </c>
      <c r="O217" s="242" t="s">
        <v>414</v>
      </c>
      <c r="P217" s="243">
        <v>0</v>
      </c>
      <c r="Q217" s="243">
        <v>0</v>
      </c>
      <c r="R217" s="243">
        <v>0</v>
      </c>
      <c r="S217" s="249">
        <v>1</v>
      </c>
      <c r="T217" s="243">
        <v>0</v>
      </c>
      <c r="U217" s="243">
        <v>0</v>
      </c>
      <c r="V217" s="242" t="s">
        <v>414</v>
      </c>
      <c r="W217" s="243">
        <v>0</v>
      </c>
      <c r="X217" s="243">
        <v>0</v>
      </c>
      <c r="Y217" s="243">
        <v>0</v>
      </c>
      <c r="Z217" s="249">
        <v>1</v>
      </c>
      <c r="AA217" s="243">
        <v>0</v>
      </c>
      <c r="AB217" s="243">
        <v>0</v>
      </c>
      <c r="AC217" s="242" t="s">
        <v>414</v>
      </c>
      <c r="AD217" s="243">
        <v>0</v>
      </c>
      <c r="AE217" s="243">
        <v>0</v>
      </c>
      <c r="AF217" s="243">
        <v>0</v>
      </c>
      <c r="AG217" s="249">
        <v>1</v>
      </c>
      <c r="AH217" s="243">
        <v>0</v>
      </c>
      <c r="AI217" s="243">
        <v>0</v>
      </c>
    </row>
    <row r="218" spans="1:35" x14ac:dyDescent="0.25">
      <c r="A218" s="243">
        <v>0</v>
      </c>
      <c r="B218" s="243">
        <v>0</v>
      </c>
      <c r="C218" s="243">
        <v>0</v>
      </c>
      <c r="D218" s="243">
        <v>0</v>
      </c>
      <c r="E218" s="249">
        <v>1</v>
      </c>
      <c r="F218" s="243">
        <v>0</v>
      </c>
      <c r="G218" s="243">
        <v>0</v>
      </c>
      <c r="H218" s="243">
        <v>0</v>
      </c>
      <c r="I218" s="243">
        <v>0</v>
      </c>
      <c r="J218" s="243">
        <v>0</v>
      </c>
      <c r="K218" s="243">
        <v>0</v>
      </c>
      <c r="L218" s="249">
        <v>1</v>
      </c>
      <c r="M218" s="243">
        <v>0</v>
      </c>
      <c r="N218" s="243">
        <v>0</v>
      </c>
      <c r="O218" s="243">
        <v>0</v>
      </c>
      <c r="P218" s="243">
        <v>0</v>
      </c>
      <c r="Q218" s="243">
        <v>0</v>
      </c>
      <c r="R218" s="243">
        <v>0</v>
      </c>
      <c r="S218" s="249">
        <v>1</v>
      </c>
      <c r="T218" s="243">
        <v>0</v>
      </c>
      <c r="U218" s="243">
        <v>0</v>
      </c>
      <c r="V218" s="243">
        <v>0</v>
      </c>
      <c r="W218" s="243">
        <v>0</v>
      </c>
      <c r="X218" s="243">
        <v>0</v>
      </c>
      <c r="Y218" s="243">
        <v>0</v>
      </c>
      <c r="Z218" s="249">
        <v>1</v>
      </c>
      <c r="AA218" s="243">
        <v>0</v>
      </c>
      <c r="AB218" s="243">
        <v>0</v>
      </c>
      <c r="AC218" s="243">
        <v>0</v>
      </c>
      <c r="AD218" s="243">
        <v>0</v>
      </c>
      <c r="AE218" s="243">
        <v>0</v>
      </c>
      <c r="AF218" s="243">
        <v>0</v>
      </c>
      <c r="AG218" s="249">
        <v>1</v>
      </c>
      <c r="AH218" s="243">
        <v>0</v>
      </c>
      <c r="AI218" s="243">
        <v>0</v>
      </c>
    </row>
    <row r="219" spans="1:35" x14ac:dyDescent="0.25">
      <c r="A219" s="243">
        <v>0</v>
      </c>
      <c r="B219" s="243">
        <v>0</v>
      </c>
      <c r="C219" s="243">
        <v>0</v>
      </c>
      <c r="D219" s="243">
        <v>0</v>
      </c>
      <c r="E219" s="249">
        <v>1</v>
      </c>
      <c r="F219" s="243">
        <v>0</v>
      </c>
      <c r="G219" s="243">
        <v>0</v>
      </c>
      <c r="H219" s="243">
        <v>0</v>
      </c>
      <c r="I219" s="243">
        <v>0</v>
      </c>
      <c r="J219" s="243">
        <v>0</v>
      </c>
      <c r="K219" s="243">
        <v>0</v>
      </c>
      <c r="L219" s="249">
        <v>1</v>
      </c>
      <c r="M219" s="243">
        <v>0</v>
      </c>
      <c r="N219" s="243">
        <v>0</v>
      </c>
      <c r="O219" s="243">
        <v>0</v>
      </c>
      <c r="P219" s="243">
        <v>0</v>
      </c>
      <c r="Q219" s="243">
        <v>0</v>
      </c>
      <c r="R219" s="243">
        <v>0</v>
      </c>
      <c r="S219" s="249">
        <v>1</v>
      </c>
      <c r="T219" s="243">
        <v>0</v>
      </c>
      <c r="U219" s="243">
        <v>0</v>
      </c>
      <c r="V219" s="243">
        <v>0</v>
      </c>
      <c r="W219" s="243">
        <v>0</v>
      </c>
      <c r="X219" s="243">
        <v>0</v>
      </c>
      <c r="Y219" s="243">
        <v>0</v>
      </c>
      <c r="Z219" s="249">
        <v>1</v>
      </c>
      <c r="AA219" s="243">
        <v>0</v>
      </c>
      <c r="AB219" s="243">
        <v>0</v>
      </c>
      <c r="AC219" s="243">
        <v>0</v>
      </c>
      <c r="AD219" s="243">
        <v>0</v>
      </c>
      <c r="AE219" s="243">
        <v>0</v>
      </c>
      <c r="AF219" s="243">
        <v>0</v>
      </c>
      <c r="AG219" s="249">
        <v>1</v>
      </c>
      <c r="AH219" s="243">
        <v>0</v>
      </c>
      <c r="AI219" s="243">
        <v>0</v>
      </c>
    </row>
    <row r="220" spans="1:35" x14ac:dyDescent="0.25">
      <c r="A220" s="242" t="s">
        <v>415</v>
      </c>
      <c r="B220" s="243">
        <v>0</v>
      </c>
      <c r="C220" s="243">
        <v>0</v>
      </c>
      <c r="D220" s="243">
        <v>0</v>
      </c>
      <c r="E220" s="249">
        <v>1</v>
      </c>
      <c r="F220" s="243">
        <v>0</v>
      </c>
      <c r="G220" s="243">
        <v>0</v>
      </c>
      <c r="H220" s="242" t="s">
        <v>415</v>
      </c>
      <c r="I220" s="243">
        <v>0</v>
      </c>
      <c r="J220" s="243">
        <v>0</v>
      </c>
      <c r="K220" s="243">
        <v>0</v>
      </c>
      <c r="L220" s="249">
        <v>1</v>
      </c>
      <c r="M220" s="243">
        <v>0</v>
      </c>
      <c r="N220" s="243">
        <v>0</v>
      </c>
      <c r="O220" s="242" t="s">
        <v>415</v>
      </c>
      <c r="P220" s="243">
        <v>0</v>
      </c>
      <c r="Q220" s="243">
        <v>0</v>
      </c>
      <c r="R220" s="243">
        <v>0</v>
      </c>
      <c r="S220" s="249">
        <v>1</v>
      </c>
      <c r="T220" s="243">
        <v>0</v>
      </c>
      <c r="U220" s="243">
        <v>0</v>
      </c>
      <c r="V220" s="242" t="s">
        <v>415</v>
      </c>
      <c r="W220" s="243">
        <v>0</v>
      </c>
      <c r="X220" s="243">
        <v>0</v>
      </c>
      <c r="Y220" s="243">
        <v>0</v>
      </c>
      <c r="Z220" s="249">
        <v>1</v>
      </c>
      <c r="AA220" s="243">
        <v>0</v>
      </c>
      <c r="AB220" s="243">
        <v>0</v>
      </c>
      <c r="AC220" s="242" t="s">
        <v>415</v>
      </c>
      <c r="AD220" s="243">
        <v>0</v>
      </c>
      <c r="AE220" s="243">
        <v>0</v>
      </c>
      <c r="AF220" s="243">
        <v>0</v>
      </c>
      <c r="AG220" s="249">
        <v>1</v>
      </c>
      <c r="AH220" s="243">
        <v>0</v>
      </c>
      <c r="AI220" s="243">
        <v>0</v>
      </c>
    </row>
    <row r="221" spans="1:35" x14ac:dyDescent="0.25">
      <c r="A221" s="242" t="s">
        <v>416</v>
      </c>
      <c r="B221" s="243">
        <v>0</v>
      </c>
      <c r="C221" s="243">
        <v>0</v>
      </c>
      <c r="D221" s="243">
        <v>0</v>
      </c>
      <c r="E221" s="249">
        <v>1</v>
      </c>
      <c r="F221" s="243">
        <v>0</v>
      </c>
      <c r="G221" s="243">
        <v>0</v>
      </c>
      <c r="H221" s="242" t="s">
        <v>416</v>
      </c>
      <c r="I221" s="243">
        <v>0</v>
      </c>
      <c r="J221" s="243">
        <v>0</v>
      </c>
      <c r="K221" s="243">
        <v>0</v>
      </c>
      <c r="L221" s="249">
        <v>1</v>
      </c>
      <c r="M221" s="243">
        <v>0</v>
      </c>
      <c r="N221" s="243">
        <v>0</v>
      </c>
      <c r="O221" s="242" t="s">
        <v>416</v>
      </c>
      <c r="P221" s="243">
        <v>0</v>
      </c>
      <c r="Q221" s="243">
        <v>0</v>
      </c>
      <c r="R221" s="243">
        <v>0</v>
      </c>
      <c r="S221" s="249">
        <v>1</v>
      </c>
      <c r="T221" s="243">
        <v>0</v>
      </c>
      <c r="U221" s="243">
        <v>0</v>
      </c>
      <c r="V221" s="242" t="s">
        <v>416</v>
      </c>
      <c r="W221" s="243">
        <v>0</v>
      </c>
      <c r="X221" s="243">
        <v>0</v>
      </c>
      <c r="Y221" s="243">
        <v>0</v>
      </c>
      <c r="Z221" s="249">
        <v>1</v>
      </c>
      <c r="AA221" s="243">
        <v>0</v>
      </c>
      <c r="AB221" s="243">
        <v>0</v>
      </c>
      <c r="AC221" s="242" t="s">
        <v>416</v>
      </c>
      <c r="AD221" s="243">
        <v>0</v>
      </c>
      <c r="AE221" s="243">
        <v>0</v>
      </c>
      <c r="AF221" s="243">
        <v>0</v>
      </c>
      <c r="AG221" s="249">
        <v>1</v>
      </c>
      <c r="AH221" s="243">
        <v>0</v>
      </c>
      <c r="AI221" s="243">
        <v>0</v>
      </c>
    </row>
  </sheetData>
  <mergeCells count="2">
    <mergeCell ref="B2:F2"/>
    <mergeCell ref="B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A9E5C-4410-4A79-A6EC-765370E6B777}">
  <sheetPr codeName="Sheet11"/>
  <dimension ref="A1:L143"/>
  <sheetViews>
    <sheetView workbookViewId="0">
      <selection activeCell="A5" sqref="A5"/>
    </sheetView>
  </sheetViews>
  <sheetFormatPr defaultRowHeight="12.5" x14ac:dyDescent="0.25"/>
  <cols>
    <col min="1" max="1" width="23.26953125" style="32" bestFit="1" customWidth="1"/>
    <col min="2" max="2" width="13.6328125" style="32" bestFit="1" customWidth="1"/>
    <col min="3" max="3" width="19.6328125" style="32" bestFit="1" customWidth="1"/>
    <col min="4" max="4" width="13.6328125" style="32" bestFit="1" customWidth="1"/>
    <col min="5" max="5" width="18.26953125" style="32" bestFit="1" customWidth="1"/>
    <col min="6" max="6" width="21.54296875" style="32" bestFit="1" customWidth="1"/>
    <col min="7" max="7" width="14.36328125" style="32" bestFit="1" customWidth="1"/>
    <col min="8" max="8" width="17.81640625" style="32" bestFit="1" customWidth="1"/>
    <col min="9" max="9" width="17.453125" style="32" bestFit="1" customWidth="1"/>
    <col min="10" max="11" width="11.26953125" style="32" bestFit="1" customWidth="1"/>
    <col min="12" max="16384" width="8.7265625" style="32"/>
  </cols>
  <sheetData>
    <row r="1" spans="1:12" ht="35" customHeight="1" x14ac:dyDescent="0.35">
      <c r="A1" s="263" t="s">
        <v>476</v>
      </c>
      <c r="B1" s="264"/>
      <c r="C1" s="264"/>
      <c r="D1" s="265"/>
      <c r="E1" s="31"/>
      <c r="F1" s="31"/>
      <c r="G1" s="31"/>
      <c r="H1" s="31"/>
      <c r="I1" s="31"/>
      <c r="J1" s="31"/>
      <c r="K1" s="31"/>
    </row>
    <row r="2" spans="1:12" ht="36" thickBot="1" x14ac:dyDescent="0.45">
      <c r="A2" s="33" t="s">
        <v>126</v>
      </c>
      <c r="B2" s="34" t="s">
        <v>127</v>
      </c>
      <c r="C2" s="33" t="s">
        <v>128</v>
      </c>
      <c r="D2" s="35" t="s">
        <v>129</v>
      </c>
      <c r="E2" s="31"/>
      <c r="F2" s="31"/>
      <c r="G2" s="31"/>
      <c r="H2" s="31"/>
      <c r="I2" s="31"/>
      <c r="J2" s="31"/>
      <c r="K2" s="31"/>
    </row>
    <row r="3" spans="1:12" ht="18.5" thickBot="1" x14ac:dyDescent="0.45">
      <c r="A3" s="36" t="s">
        <v>130</v>
      </c>
      <c r="B3" s="36" t="s">
        <v>131</v>
      </c>
      <c r="C3" s="36" t="s">
        <v>132</v>
      </c>
      <c r="D3" s="36" t="s">
        <v>133</v>
      </c>
      <c r="E3" s="36" t="s">
        <v>134</v>
      </c>
      <c r="F3" s="37" t="s">
        <v>135</v>
      </c>
      <c r="G3" s="37" t="s">
        <v>136</v>
      </c>
      <c r="H3" s="37" t="s">
        <v>137</v>
      </c>
      <c r="I3" s="37" t="s">
        <v>138</v>
      </c>
      <c r="J3" s="37" t="s">
        <v>139</v>
      </c>
      <c r="K3" s="38" t="s">
        <v>140</v>
      </c>
      <c r="L3" s="39"/>
    </row>
    <row r="4" spans="1:12" ht="36" x14ac:dyDescent="0.4">
      <c r="A4" s="41" t="s">
        <v>17</v>
      </c>
      <c r="B4" s="40" t="s">
        <v>153</v>
      </c>
      <c r="C4" s="41" t="s">
        <v>20</v>
      </c>
      <c r="D4" s="41" t="s">
        <v>154</v>
      </c>
      <c r="E4" s="42" t="s">
        <v>145</v>
      </c>
      <c r="F4" s="43"/>
      <c r="G4" s="43"/>
      <c r="H4" s="43"/>
      <c r="I4" s="43"/>
      <c r="J4" s="43"/>
      <c r="K4" s="43"/>
    </row>
    <row r="5" spans="1:12" ht="18.5" thickBot="1" x14ac:dyDescent="0.45">
      <c r="A5" s="56">
        <v>1000</v>
      </c>
      <c r="B5" s="54">
        <v>556.78026544475551</v>
      </c>
      <c r="C5" s="55">
        <v>556.7802734375</v>
      </c>
      <c r="D5" s="56">
        <v>3944.0689529590099</v>
      </c>
      <c r="E5" s="57">
        <v>3087.1199207878926</v>
      </c>
      <c r="F5" s="43"/>
      <c r="G5" s="43"/>
      <c r="H5" s="43"/>
      <c r="I5" s="43"/>
      <c r="J5" s="43"/>
      <c r="K5" s="43"/>
    </row>
    <row r="6" spans="1:12" ht="36" x14ac:dyDescent="0.4">
      <c r="A6" s="49"/>
      <c r="B6" s="49"/>
      <c r="C6" s="49"/>
      <c r="D6" s="49"/>
      <c r="E6" s="41" t="s">
        <v>155</v>
      </c>
      <c r="F6" s="40" t="s">
        <v>156</v>
      </c>
      <c r="G6" s="41" t="s">
        <v>157</v>
      </c>
      <c r="H6" s="41" t="s">
        <v>144</v>
      </c>
      <c r="I6" s="42" t="s">
        <v>145</v>
      </c>
      <c r="J6" s="43"/>
      <c r="K6" s="43"/>
    </row>
    <row r="7" spans="1:12" ht="18.5" thickBot="1" x14ac:dyDescent="0.45">
      <c r="A7" s="49"/>
      <c r="B7" s="49"/>
      <c r="C7" s="49"/>
      <c r="D7" s="49"/>
      <c r="E7" s="46">
        <v>1.3459824647804206</v>
      </c>
      <c r="F7" s="45">
        <v>3.0452044487890082</v>
      </c>
      <c r="G7" s="47">
        <v>0.7820084901809693</v>
      </c>
      <c r="H7" s="47">
        <v>0.16114195871646866</v>
      </c>
      <c r="I7" s="48">
        <v>5.2143105640947027E-2</v>
      </c>
      <c r="J7" s="43"/>
      <c r="K7" s="43"/>
    </row>
    <row r="8" spans="1:12" ht="36" x14ac:dyDescent="0.4">
      <c r="A8" s="49"/>
      <c r="B8" s="49"/>
      <c r="C8" s="49"/>
      <c r="D8" s="49"/>
      <c r="E8" s="49"/>
      <c r="F8" s="49"/>
      <c r="G8" s="49"/>
      <c r="H8" s="49"/>
      <c r="I8" s="42" t="s">
        <v>146</v>
      </c>
      <c r="J8" s="43"/>
      <c r="K8" s="43"/>
    </row>
    <row r="9" spans="1:12" ht="18.5" thickBot="1" x14ac:dyDescent="0.45">
      <c r="A9" s="49"/>
      <c r="B9" s="49"/>
      <c r="C9" s="49"/>
      <c r="D9" s="49"/>
      <c r="E9" s="49"/>
      <c r="F9" s="49"/>
      <c r="G9" s="49"/>
      <c r="H9" s="49"/>
      <c r="I9" s="50">
        <v>0.16436479830609896</v>
      </c>
      <c r="J9" s="43"/>
      <c r="K9" s="43"/>
    </row>
    <row r="10" spans="1:12" ht="18" x14ac:dyDescent="0.4">
      <c r="A10" s="49"/>
      <c r="B10" s="49"/>
      <c r="C10" s="49"/>
      <c r="D10" s="49"/>
      <c r="E10" s="49"/>
      <c r="F10" s="49"/>
      <c r="G10" s="49"/>
      <c r="H10" s="41" t="s">
        <v>147</v>
      </c>
      <c r="I10" s="42" t="s">
        <v>148</v>
      </c>
      <c r="J10" s="43"/>
      <c r="K10" s="43"/>
    </row>
    <row r="11" spans="1:12" ht="18.5" thickBot="1" x14ac:dyDescent="0.45">
      <c r="A11" s="49"/>
      <c r="B11" s="49"/>
      <c r="C11" s="49"/>
      <c r="D11" s="49"/>
      <c r="E11" s="49"/>
      <c r="F11" s="49"/>
      <c r="G11" s="49"/>
      <c r="H11" s="47">
        <v>0.30076118838177024</v>
      </c>
      <c r="I11" s="50">
        <v>0.30076165275993433</v>
      </c>
      <c r="J11" s="43"/>
      <c r="K11" s="43"/>
    </row>
    <row r="12" spans="1:12" ht="18" x14ac:dyDescent="0.4">
      <c r="A12" s="49"/>
      <c r="B12" s="49"/>
      <c r="C12" s="49"/>
      <c r="D12" s="49"/>
      <c r="E12" s="49"/>
      <c r="F12" s="49"/>
      <c r="G12" s="49"/>
      <c r="H12" s="41" t="s">
        <v>149</v>
      </c>
      <c r="I12" s="42" t="s">
        <v>148</v>
      </c>
      <c r="J12" s="43"/>
      <c r="K12" s="43"/>
    </row>
    <row r="13" spans="1:12" ht="18.5" thickBot="1" x14ac:dyDescent="0.45">
      <c r="A13" s="49"/>
      <c r="B13" s="49"/>
      <c r="C13" s="49"/>
      <c r="D13" s="49"/>
      <c r="E13" s="49"/>
      <c r="F13" s="49"/>
      <c r="G13" s="49"/>
      <c r="H13" s="47">
        <v>0.13351212658474765</v>
      </c>
      <c r="I13" s="50">
        <v>0.13351232849667516</v>
      </c>
      <c r="J13" s="43"/>
      <c r="K13" s="43"/>
    </row>
    <row r="14" spans="1:12" ht="18" x14ac:dyDescent="0.4">
      <c r="A14" s="49"/>
      <c r="B14" s="49"/>
      <c r="C14" s="49"/>
      <c r="D14" s="49"/>
      <c r="E14" s="49"/>
      <c r="F14" s="49"/>
      <c r="G14" s="49"/>
      <c r="H14" s="40" t="s">
        <v>150</v>
      </c>
      <c r="I14" s="42" t="s">
        <v>151</v>
      </c>
      <c r="J14" s="43"/>
      <c r="K14" s="43"/>
    </row>
    <row r="15" spans="1:12" ht="18.5" thickBot="1" x14ac:dyDescent="0.45">
      <c r="A15" s="49"/>
      <c r="B15" s="49"/>
      <c r="C15" s="49"/>
      <c r="D15" s="49"/>
      <c r="E15" s="49"/>
      <c r="F15" s="49"/>
      <c r="G15" s="49"/>
      <c r="H15" s="51">
        <v>0.20852297189714619</v>
      </c>
      <c r="I15" s="50">
        <v>0.2085229754447937</v>
      </c>
      <c r="J15" s="43"/>
      <c r="K15" s="43"/>
    </row>
    <row r="16" spans="1:12" ht="36" x14ac:dyDescent="0.4">
      <c r="A16" s="49"/>
      <c r="B16" s="49"/>
      <c r="C16" s="49"/>
      <c r="D16" s="49"/>
      <c r="E16" s="49"/>
      <c r="F16" s="49"/>
      <c r="G16" s="41" t="s">
        <v>158</v>
      </c>
      <c r="H16" s="41" t="s">
        <v>159</v>
      </c>
      <c r="I16" s="42" t="s">
        <v>160</v>
      </c>
      <c r="J16" s="43"/>
      <c r="K16" s="43"/>
    </row>
    <row r="17" spans="1:11" ht="18.5" thickBot="1" x14ac:dyDescent="0.45">
      <c r="A17" s="49"/>
      <c r="B17" s="49"/>
      <c r="C17" s="49"/>
      <c r="D17" s="49"/>
      <c r="E17" s="49"/>
      <c r="F17" s="49"/>
      <c r="G17" s="46">
        <v>2.249492491030693</v>
      </c>
      <c r="H17" s="46">
        <v>4.8772651361191066</v>
      </c>
      <c r="I17" s="58">
        <v>17.007733931898809</v>
      </c>
      <c r="J17" s="43"/>
      <c r="K17" s="43"/>
    </row>
    <row r="18" spans="1:11" ht="36" x14ac:dyDescent="0.4">
      <c r="A18" s="49"/>
      <c r="B18" s="49"/>
      <c r="C18" s="49"/>
      <c r="D18" s="49"/>
      <c r="E18" s="49"/>
      <c r="F18" s="49"/>
      <c r="G18" s="49"/>
      <c r="H18" s="40" t="s">
        <v>161</v>
      </c>
      <c r="I18" s="41" t="s">
        <v>162</v>
      </c>
      <c r="J18" s="41" t="s">
        <v>149</v>
      </c>
      <c r="K18" s="42" t="s">
        <v>148</v>
      </c>
    </row>
    <row r="19" spans="1:11" ht="18.5" thickBot="1" x14ac:dyDescent="0.45">
      <c r="A19" s="49"/>
      <c r="B19" s="49"/>
      <c r="C19" s="49"/>
      <c r="D19" s="49"/>
      <c r="E19" s="49"/>
      <c r="F19" s="49"/>
      <c r="G19" s="49"/>
      <c r="H19" s="45">
        <v>4.1805129738163771</v>
      </c>
      <c r="I19" s="46">
        <v>3.3938239866352085</v>
      </c>
      <c r="J19" s="46">
        <v>2.1078377800296342</v>
      </c>
      <c r="K19" s="53">
        <v>2.107840898897845</v>
      </c>
    </row>
    <row r="20" spans="1:11" ht="36" x14ac:dyDescent="0.4">
      <c r="A20" s="49"/>
      <c r="B20" s="49"/>
      <c r="C20" s="49"/>
      <c r="D20" s="49"/>
      <c r="E20" s="49"/>
      <c r="F20" s="49"/>
      <c r="G20" s="49"/>
      <c r="H20" s="49"/>
      <c r="I20" s="49"/>
      <c r="J20" s="40" t="s">
        <v>163</v>
      </c>
      <c r="K20" s="42" t="s">
        <v>164</v>
      </c>
    </row>
    <row r="21" spans="1:11" ht="18.5" thickBot="1" x14ac:dyDescent="0.45">
      <c r="A21" s="49"/>
      <c r="B21" s="49"/>
      <c r="C21" s="49"/>
      <c r="D21" s="49"/>
      <c r="E21" s="49"/>
      <c r="F21" s="49"/>
      <c r="G21" s="49"/>
      <c r="H21" s="49"/>
      <c r="I21" s="49"/>
      <c r="J21" s="45">
        <v>1.4635146807097907</v>
      </c>
      <c r="K21" s="53">
        <v>1.5074201261997222</v>
      </c>
    </row>
    <row r="22" spans="1:11" ht="36" x14ac:dyDescent="0.4">
      <c r="A22" s="49"/>
      <c r="B22" s="49"/>
      <c r="C22" s="49"/>
      <c r="D22" s="49"/>
      <c r="E22" s="49"/>
      <c r="F22" s="49"/>
      <c r="G22" s="49"/>
      <c r="H22" s="49"/>
      <c r="I22" s="49"/>
      <c r="J22" s="40" t="s">
        <v>150</v>
      </c>
      <c r="K22" s="42" t="s">
        <v>151</v>
      </c>
    </row>
    <row r="23" spans="1:11" ht="18.5" thickBot="1" x14ac:dyDescent="0.45">
      <c r="A23" s="49"/>
      <c r="B23" s="49"/>
      <c r="C23" s="49"/>
      <c r="D23" s="49"/>
      <c r="E23" s="49"/>
      <c r="F23" s="49"/>
      <c r="G23" s="49"/>
      <c r="H23" s="49"/>
      <c r="I23" s="49"/>
      <c r="J23" s="51">
        <v>0.12778850612815268</v>
      </c>
      <c r="K23" s="52">
        <v>0.12778849899768829</v>
      </c>
    </row>
    <row r="24" spans="1:11" ht="36" x14ac:dyDescent="0.4">
      <c r="A24" s="49"/>
      <c r="B24" s="49"/>
      <c r="C24" s="49"/>
      <c r="D24" s="49"/>
      <c r="E24" s="49"/>
      <c r="F24" s="49"/>
      <c r="G24" s="49"/>
      <c r="H24" s="49"/>
      <c r="I24" s="40" t="s">
        <v>150</v>
      </c>
      <c r="J24" s="42" t="s">
        <v>151</v>
      </c>
      <c r="K24" s="43"/>
    </row>
    <row r="25" spans="1:11" ht="18.5" thickBot="1" x14ac:dyDescent="0.45">
      <c r="A25" s="49"/>
      <c r="B25" s="49"/>
      <c r="C25" s="49"/>
      <c r="D25" s="49"/>
      <c r="E25" s="49"/>
      <c r="F25" s="49"/>
      <c r="G25" s="49"/>
      <c r="H25" s="49"/>
      <c r="I25" s="51">
        <v>0.848836423333168</v>
      </c>
      <c r="J25" s="52">
        <v>0.84883642196655273</v>
      </c>
      <c r="K25" s="43"/>
    </row>
    <row r="26" spans="1:11" ht="18" x14ac:dyDescent="0.4">
      <c r="A26" s="49"/>
      <c r="B26" s="49"/>
      <c r="C26" s="49"/>
      <c r="D26" s="49"/>
      <c r="E26" s="49"/>
      <c r="F26" s="49"/>
      <c r="G26" s="49"/>
      <c r="H26" s="40" t="s">
        <v>150</v>
      </c>
      <c r="I26" s="42" t="s">
        <v>151</v>
      </c>
      <c r="J26" s="43"/>
      <c r="K26" s="43"/>
    </row>
    <row r="27" spans="1:11" ht="18.5" thickBot="1" x14ac:dyDescent="0.45">
      <c r="A27" s="49"/>
      <c r="B27" s="49"/>
      <c r="C27" s="49"/>
      <c r="D27" s="49"/>
      <c r="E27" s="49"/>
      <c r="F27" s="49"/>
      <c r="G27" s="49"/>
      <c r="H27" s="45">
        <v>1.3198464730154638</v>
      </c>
      <c r="I27" s="53">
        <v>1.319846510887146</v>
      </c>
      <c r="J27" s="43"/>
      <c r="K27" s="43"/>
    </row>
    <row r="28" spans="1:11" ht="36" x14ac:dyDescent="0.4">
      <c r="A28" s="49"/>
      <c r="B28" s="49"/>
      <c r="C28" s="49"/>
      <c r="D28" s="49"/>
      <c r="E28" s="41" t="s">
        <v>165</v>
      </c>
      <c r="F28" s="40" t="s">
        <v>156</v>
      </c>
      <c r="G28" s="41" t="s">
        <v>157</v>
      </c>
      <c r="H28" s="41" t="s">
        <v>144</v>
      </c>
      <c r="I28" s="42" t="s">
        <v>145</v>
      </c>
      <c r="J28" s="43"/>
      <c r="K28" s="43"/>
    </row>
    <row r="29" spans="1:11" ht="18.5" thickBot="1" x14ac:dyDescent="0.45">
      <c r="A29" s="49"/>
      <c r="B29" s="49"/>
      <c r="C29" s="49"/>
      <c r="D29" s="49"/>
      <c r="E29" s="46">
        <v>1.4849005853619996</v>
      </c>
      <c r="F29" s="45">
        <v>3.359498449154017</v>
      </c>
      <c r="G29" s="47">
        <v>0.86271921501159665</v>
      </c>
      <c r="H29" s="47">
        <v>0.17777335322382198</v>
      </c>
      <c r="I29" s="48">
        <v>5.7524773811768071E-2</v>
      </c>
      <c r="J29" s="43"/>
      <c r="K29" s="43"/>
    </row>
    <row r="30" spans="1:11" ht="36" x14ac:dyDescent="0.4">
      <c r="A30" s="49"/>
      <c r="B30" s="49"/>
      <c r="C30" s="49"/>
      <c r="D30" s="49"/>
      <c r="E30" s="49"/>
      <c r="F30" s="49"/>
      <c r="G30" s="49"/>
      <c r="H30" s="49"/>
      <c r="I30" s="42" t="s">
        <v>146</v>
      </c>
      <c r="J30" s="43"/>
      <c r="K30" s="43"/>
    </row>
    <row r="31" spans="1:11" ht="18.5" thickBot="1" x14ac:dyDescent="0.45">
      <c r="A31" s="49"/>
      <c r="B31" s="49"/>
      <c r="C31" s="49"/>
      <c r="D31" s="49"/>
      <c r="E31" s="49"/>
      <c r="F31" s="49"/>
      <c r="G31" s="49"/>
      <c r="H31" s="49"/>
      <c r="I31" s="50">
        <v>0.18132882054018554</v>
      </c>
      <c r="J31" s="43"/>
      <c r="K31" s="43"/>
    </row>
    <row r="32" spans="1:11" ht="18" x14ac:dyDescent="0.4">
      <c r="A32" s="49"/>
      <c r="B32" s="49"/>
      <c r="C32" s="49"/>
      <c r="D32" s="49"/>
      <c r="E32" s="49"/>
      <c r="F32" s="49"/>
      <c r="G32" s="49"/>
      <c r="H32" s="41" t="s">
        <v>147</v>
      </c>
      <c r="I32" s="42" t="s">
        <v>148</v>
      </c>
      <c r="J32" s="43"/>
      <c r="K32" s="43"/>
    </row>
    <row r="33" spans="1:11" ht="18.5" thickBot="1" x14ac:dyDescent="0.45">
      <c r="A33" s="49"/>
      <c r="B33" s="49"/>
      <c r="C33" s="49"/>
      <c r="D33" s="49"/>
      <c r="E33" s="49"/>
      <c r="F33" s="49"/>
      <c r="G33" s="49"/>
      <c r="H33" s="47">
        <v>0.33180262548679423</v>
      </c>
      <c r="I33" s="50">
        <v>0.33180314355568347</v>
      </c>
      <c r="J33" s="43"/>
      <c r="K33" s="43"/>
    </row>
    <row r="34" spans="1:11" ht="18" x14ac:dyDescent="0.4">
      <c r="A34" s="49"/>
      <c r="B34" s="49"/>
      <c r="C34" s="49"/>
      <c r="D34" s="49"/>
      <c r="E34" s="49"/>
      <c r="F34" s="49"/>
      <c r="G34" s="49"/>
      <c r="H34" s="41" t="s">
        <v>149</v>
      </c>
      <c r="I34" s="42" t="s">
        <v>148</v>
      </c>
      <c r="J34" s="43"/>
      <c r="K34" s="43"/>
    </row>
    <row r="35" spans="1:11" ht="18.5" thickBot="1" x14ac:dyDescent="0.45">
      <c r="A35" s="49"/>
      <c r="B35" s="49"/>
      <c r="C35" s="49"/>
      <c r="D35" s="49"/>
      <c r="E35" s="49"/>
      <c r="F35" s="49"/>
      <c r="G35" s="49"/>
      <c r="H35" s="47">
        <v>0.14729185761466282</v>
      </c>
      <c r="I35" s="50">
        <v>0.14729207916414444</v>
      </c>
      <c r="J35" s="43"/>
      <c r="K35" s="43"/>
    </row>
    <row r="36" spans="1:11" ht="18" x14ac:dyDescent="0.4">
      <c r="A36" s="49"/>
      <c r="B36" s="49"/>
      <c r="C36" s="49"/>
      <c r="D36" s="49"/>
      <c r="E36" s="49"/>
      <c r="F36" s="49"/>
      <c r="G36" s="49"/>
      <c r="H36" s="40" t="s">
        <v>150</v>
      </c>
      <c r="I36" s="42" t="s">
        <v>151</v>
      </c>
      <c r="J36" s="43"/>
      <c r="K36" s="43"/>
    </row>
    <row r="37" spans="1:11" ht="18.5" thickBot="1" x14ac:dyDescent="0.45">
      <c r="A37" s="49"/>
      <c r="B37" s="49"/>
      <c r="C37" s="49"/>
      <c r="D37" s="49"/>
      <c r="E37" s="49"/>
      <c r="F37" s="49"/>
      <c r="G37" s="49"/>
      <c r="H37" s="51">
        <v>0.23004454105945996</v>
      </c>
      <c r="I37" s="50">
        <v>0.23004454374313354</v>
      </c>
      <c r="J37" s="43"/>
      <c r="K37" s="43"/>
    </row>
    <row r="38" spans="1:11" ht="36" x14ac:dyDescent="0.4">
      <c r="A38" s="49"/>
      <c r="B38" s="49"/>
      <c r="C38" s="49"/>
      <c r="D38" s="49"/>
      <c r="E38" s="49"/>
      <c r="F38" s="49"/>
      <c r="G38" s="41" t="s">
        <v>158</v>
      </c>
      <c r="H38" s="41" t="s">
        <v>159</v>
      </c>
      <c r="I38" s="42" t="s">
        <v>160</v>
      </c>
      <c r="J38" s="43"/>
      <c r="K38" s="43"/>
    </row>
    <row r="39" spans="1:11" ht="18.5" thickBot="1" x14ac:dyDescent="0.45">
      <c r="A39" s="49"/>
      <c r="B39" s="49"/>
      <c r="C39" s="49"/>
      <c r="D39" s="49"/>
      <c r="E39" s="49"/>
      <c r="F39" s="49"/>
      <c r="G39" s="46">
        <v>2.4816615425586703</v>
      </c>
      <c r="H39" s="46">
        <v>5.3806455893725484</v>
      </c>
      <c r="I39" s="58">
        <v>18.763096073706393</v>
      </c>
      <c r="J39" s="43"/>
      <c r="K39" s="43"/>
    </row>
    <row r="40" spans="1:11" ht="36" x14ac:dyDescent="0.4">
      <c r="A40" s="49"/>
      <c r="B40" s="49"/>
      <c r="C40" s="49"/>
      <c r="D40" s="49"/>
      <c r="E40" s="49"/>
      <c r="F40" s="49"/>
      <c r="G40" s="49"/>
      <c r="H40" s="40" t="s">
        <v>161</v>
      </c>
      <c r="I40" s="41" t="s">
        <v>162</v>
      </c>
      <c r="J40" s="41" t="s">
        <v>149</v>
      </c>
      <c r="K40" s="42" t="s">
        <v>148</v>
      </c>
    </row>
    <row r="41" spans="1:11" ht="18.5" thickBot="1" x14ac:dyDescent="0.45">
      <c r="A41" s="49"/>
      <c r="B41" s="49"/>
      <c r="C41" s="49"/>
      <c r="D41" s="49"/>
      <c r="E41" s="49"/>
      <c r="F41" s="49"/>
      <c r="G41" s="49"/>
      <c r="H41" s="45">
        <v>4.6119819337478987</v>
      </c>
      <c r="I41" s="46">
        <v>3.74409912068367</v>
      </c>
      <c r="J41" s="46">
        <v>2.3253867572781202</v>
      </c>
      <c r="K41" s="53">
        <v>2.3253903170455001</v>
      </c>
    </row>
    <row r="42" spans="1:11" ht="36" x14ac:dyDescent="0.4">
      <c r="A42" s="49"/>
      <c r="B42" s="49"/>
      <c r="C42" s="49"/>
      <c r="D42" s="49"/>
      <c r="E42" s="49"/>
      <c r="F42" s="49"/>
      <c r="G42" s="49"/>
      <c r="H42" s="49"/>
      <c r="I42" s="49"/>
      <c r="J42" s="40" t="s">
        <v>163</v>
      </c>
      <c r="K42" s="42" t="s">
        <v>164</v>
      </c>
    </row>
    <row r="43" spans="1:11" ht="18.5" thickBot="1" x14ac:dyDescent="0.45">
      <c r="A43" s="49"/>
      <c r="B43" s="49"/>
      <c r="C43" s="49"/>
      <c r="D43" s="49"/>
      <c r="E43" s="49"/>
      <c r="F43" s="49"/>
      <c r="G43" s="49"/>
      <c r="H43" s="49"/>
      <c r="I43" s="49"/>
      <c r="J43" s="45">
        <v>1.6145633643386055</v>
      </c>
      <c r="K43" s="53">
        <v>1.6630002462863922</v>
      </c>
    </row>
    <row r="44" spans="1:11" ht="36" x14ac:dyDescent="0.4">
      <c r="A44" s="49"/>
      <c r="B44" s="49"/>
      <c r="C44" s="49"/>
      <c r="D44" s="49"/>
      <c r="E44" s="49"/>
      <c r="F44" s="49"/>
      <c r="G44" s="49"/>
      <c r="H44" s="49"/>
      <c r="I44" s="49"/>
      <c r="J44" s="40" t="s">
        <v>150</v>
      </c>
      <c r="K44" s="42" t="s">
        <v>151</v>
      </c>
    </row>
    <row r="45" spans="1:11" ht="18.5" thickBot="1" x14ac:dyDescent="0.45">
      <c r="A45" s="49"/>
      <c r="B45" s="49"/>
      <c r="C45" s="49"/>
      <c r="D45" s="49"/>
      <c r="E45" s="49"/>
      <c r="F45" s="49"/>
      <c r="G45" s="49"/>
      <c r="H45" s="49"/>
      <c r="I45" s="49"/>
      <c r="J45" s="51">
        <v>0.14097749964353631</v>
      </c>
      <c r="K45" s="52">
        <v>0.14097750186920166</v>
      </c>
    </row>
    <row r="46" spans="1:11" ht="36" x14ac:dyDescent="0.4">
      <c r="A46" s="49"/>
      <c r="B46" s="49"/>
      <c r="C46" s="49"/>
      <c r="D46" s="49"/>
      <c r="E46" s="49"/>
      <c r="F46" s="49"/>
      <c r="G46" s="49"/>
      <c r="H46" s="49"/>
      <c r="I46" s="40" t="s">
        <v>150</v>
      </c>
      <c r="J46" s="42" t="s">
        <v>151</v>
      </c>
      <c r="K46" s="43"/>
    </row>
    <row r="47" spans="1:11" ht="18.5" thickBot="1" x14ac:dyDescent="0.45">
      <c r="A47" s="49"/>
      <c r="B47" s="49"/>
      <c r="C47" s="49"/>
      <c r="D47" s="49"/>
      <c r="E47" s="49"/>
      <c r="F47" s="49"/>
      <c r="G47" s="49"/>
      <c r="H47" s="49"/>
      <c r="I47" s="51">
        <v>0.93644447052097313</v>
      </c>
      <c r="J47" s="52">
        <v>0.93644446134567261</v>
      </c>
      <c r="K47" s="43"/>
    </row>
    <row r="48" spans="1:11" ht="18" x14ac:dyDescent="0.4">
      <c r="A48" s="49"/>
      <c r="B48" s="49"/>
      <c r="C48" s="49"/>
      <c r="D48" s="49"/>
      <c r="E48" s="49"/>
      <c r="F48" s="49"/>
      <c r="G48" s="49"/>
      <c r="H48" s="40" t="s">
        <v>150</v>
      </c>
      <c r="I48" s="42" t="s">
        <v>151</v>
      </c>
      <c r="J48" s="43"/>
      <c r="K48" s="43"/>
    </row>
    <row r="49" spans="1:11" ht="18.5" thickBot="1" x14ac:dyDescent="0.45">
      <c r="A49" s="49"/>
      <c r="B49" s="49"/>
      <c r="C49" s="49"/>
      <c r="D49" s="49"/>
      <c r="E49" s="49"/>
      <c r="F49" s="49"/>
      <c r="G49" s="49"/>
      <c r="H49" s="45">
        <v>1.456067264231284</v>
      </c>
      <c r="I49" s="59">
        <v>1.4560673236846924</v>
      </c>
      <c r="J49" s="43"/>
      <c r="K49" s="43"/>
    </row>
    <row r="50" spans="1:11" ht="18" x14ac:dyDescent="0.4">
      <c r="A50" s="49"/>
      <c r="B50" s="49"/>
      <c r="C50" s="49"/>
      <c r="D50" s="49"/>
      <c r="E50" s="40" t="s">
        <v>166</v>
      </c>
      <c r="F50" s="41" t="s">
        <v>157</v>
      </c>
      <c r="G50" s="41" t="s">
        <v>144</v>
      </c>
      <c r="H50" s="42" t="s">
        <v>145</v>
      </c>
      <c r="I50" s="43"/>
      <c r="J50" s="43"/>
      <c r="K50" s="43"/>
    </row>
    <row r="51" spans="1:11" ht="18.5" thickBot="1" x14ac:dyDescent="0.45">
      <c r="A51" s="49"/>
      <c r="B51" s="49"/>
      <c r="C51" s="49"/>
      <c r="D51" s="49"/>
      <c r="E51" s="45">
        <v>3.8866729044497608</v>
      </c>
      <c r="F51" s="46">
        <v>2.2006342376708985</v>
      </c>
      <c r="G51" s="47">
        <v>0.45346633193884267</v>
      </c>
      <c r="H51" s="50">
        <v>0.1467348558694177</v>
      </c>
      <c r="I51" s="43"/>
      <c r="J51" s="43"/>
      <c r="K51" s="43"/>
    </row>
    <row r="52" spans="1:11" ht="36" x14ac:dyDescent="0.4">
      <c r="A52" s="49"/>
      <c r="B52" s="49"/>
      <c r="C52" s="49"/>
      <c r="D52" s="49"/>
      <c r="E52" s="49"/>
      <c r="F52" s="49"/>
      <c r="G52" s="49"/>
      <c r="H52" s="42" t="s">
        <v>146</v>
      </c>
      <c r="I52" s="43"/>
      <c r="J52" s="43"/>
      <c r="K52" s="43"/>
    </row>
    <row r="53" spans="1:11" ht="18.5" thickBot="1" x14ac:dyDescent="0.45">
      <c r="A53" s="49"/>
      <c r="B53" s="49"/>
      <c r="C53" s="49"/>
      <c r="D53" s="49"/>
      <c r="E53" s="49"/>
      <c r="F53" s="49"/>
      <c r="G53" s="49"/>
      <c r="H53" s="50">
        <v>0.46253564479887593</v>
      </c>
      <c r="I53" s="43"/>
      <c r="J53" s="43"/>
      <c r="K53" s="43"/>
    </row>
    <row r="54" spans="1:11" ht="36" x14ac:dyDescent="0.4">
      <c r="A54" s="49"/>
      <c r="B54" s="49"/>
      <c r="C54" s="49"/>
      <c r="D54" s="49"/>
      <c r="E54" s="49"/>
      <c r="F54" s="49"/>
      <c r="G54" s="41" t="s">
        <v>147</v>
      </c>
      <c r="H54" s="42" t="s">
        <v>148</v>
      </c>
      <c r="I54" s="43"/>
      <c r="J54" s="43"/>
      <c r="K54" s="43"/>
    </row>
    <row r="55" spans="1:11" ht="18.5" thickBot="1" x14ac:dyDescent="0.45">
      <c r="A55" s="49"/>
      <c r="B55" s="49"/>
      <c r="C55" s="49"/>
      <c r="D55" s="49"/>
      <c r="E55" s="49"/>
      <c r="F55" s="49"/>
      <c r="G55" s="47">
        <v>0.84636598668271068</v>
      </c>
      <c r="H55" s="50">
        <v>0.84636728195146238</v>
      </c>
      <c r="I55" s="43"/>
      <c r="J55" s="43"/>
      <c r="K55" s="43"/>
    </row>
    <row r="56" spans="1:11" ht="36" x14ac:dyDescent="0.4">
      <c r="A56" s="49"/>
      <c r="B56" s="49"/>
      <c r="C56" s="49"/>
      <c r="D56" s="49"/>
      <c r="E56" s="49"/>
      <c r="F56" s="49"/>
      <c r="G56" s="41" t="s">
        <v>149</v>
      </c>
      <c r="H56" s="42" t="s">
        <v>148</v>
      </c>
      <c r="I56" s="43"/>
      <c r="J56" s="43"/>
      <c r="K56" s="43"/>
    </row>
    <row r="57" spans="1:11" ht="18.5" thickBot="1" x14ac:dyDescent="0.45">
      <c r="A57" s="49"/>
      <c r="B57" s="49"/>
      <c r="C57" s="49"/>
      <c r="D57" s="49"/>
      <c r="E57" s="49"/>
      <c r="F57" s="49"/>
      <c r="G57" s="47">
        <v>0.3757137792911317</v>
      </c>
      <c r="H57" s="50">
        <v>0.37571433991144071</v>
      </c>
      <c r="I57" s="43"/>
      <c r="J57" s="43"/>
      <c r="K57" s="43"/>
    </row>
    <row r="58" spans="1:11" ht="18" x14ac:dyDescent="0.4">
      <c r="A58" s="49"/>
      <c r="B58" s="49"/>
      <c r="C58" s="49"/>
      <c r="D58" s="49"/>
      <c r="E58" s="49"/>
      <c r="F58" s="49"/>
      <c r="G58" s="40" t="s">
        <v>150</v>
      </c>
      <c r="H58" s="42" t="s">
        <v>151</v>
      </c>
      <c r="I58" s="43"/>
      <c r="J58" s="43"/>
      <c r="K58" s="43"/>
    </row>
    <row r="59" spans="1:11" ht="18.5" thickBot="1" x14ac:dyDescent="0.45">
      <c r="A59" s="49"/>
      <c r="B59" s="49"/>
      <c r="C59" s="49"/>
      <c r="D59" s="49"/>
      <c r="E59" s="49"/>
      <c r="F59" s="49"/>
      <c r="G59" s="51">
        <v>0.58680028432297715</v>
      </c>
      <c r="H59" s="50">
        <v>0.58680027723312378</v>
      </c>
      <c r="I59" s="43"/>
      <c r="J59" s="43"/>
      <c r="K59" s="43"/>
    </row>
    <row r="60" spans="1:11" ht="18" x14ac:dyDescent="0.4">
      <c r="A60" s="49"/>
      <c r="B60" s="49"/>
      <c r="C60" s="49"/>
      <c r="D60" s="49"/>
      <c r="E60" s="49"/>
      <c r="F60" s="41" t="s">
        <v>143</v>
      </c>
      <c r="G60" s="41" t="s">
        <v>144</v>
      </c>
      <c r="H60" s="42" t="s">
        <v>145</v>
      </c>
      <c r="I60" s="43"/>
      <c r="J60" s="43"/>
      <c r="K60" s="43"/>
    </row>
    <row r="61" spans="1:11" ht="18.5" thickBot="1" x14ac:dyDescent="0.45">
      <c r="A61" s="49"/>
      <c r="B61" s="49"/>
      <c r="C61" s="49"/>
      <c r="D61" s="49"/>
      <c r="E61" s="49"/>
      <c r="F61" s="46">
        <v>2.8434899475097657</v>
      </c>
      <c r="G61" s="47">
        <v>0.5859342293787726</v>
      </c>
      <c r="H61" s="50">
        <v>0.18959946670211023</v>
      </c>
      <c r="I61" s="43"/>
      <c r="J61" s="43"/>
      <c r="K61" s="43"/>
    </row>
    <row r="62" spans="1:11" ht="36" x14ac:dyDescent="0.4">
      <c r="A62" s="49"/>
      <c r="B62" s="49"/>
      <c r="C62" s="49"/>
      <c r="D62" s="49"/>
      <c r="E62" s="49"/>
      <c r="F62" s="49"/>
      <c r="G62" s="49"/>
      <c r="H62" s="42" t="s">
        <v>146</v>
      </c>
      <c r="I62" s="43"/>
      <c r="J62" s="43"/>
      <c r="K62" s="43"/>
    </row>
    <row r="63" spans="1:11" ht="18.5" thickBot="1" x14ac:dyDescent="0.45">
      <c r="A63" s="49"/>
      <c r="B63" s="49"/>
      <c r="C63" s="49"/>
      <c r="D63" s="49"/>
      <c r="E63" s="49"/>
      <c r="F63" s="49"/>
      <c r="G63" s="49"/>
      <c r="H63" s="50">
        <v>0.59765289620501916</v>
      </c>
      <c r="I63" s="43"/>
      <c r="J63" s="43"/>
      <c r="K63" s="43"/>
    </row>
    <row r="64" spans="1:11" ht="36" x14ac:dyDescent="0.4">
      <c r="A64" s="49"/>
      <c r="B64" s="49"/>
      <c r="C64" s="49"/>
      <c r="D64" s="49"/>
      <c r="E64" s="49"/>
      <c r="F64" s="49"/>
      <c r="G64" s="41" t="s">
        <v>147</v>
      </c>
      <c r="H64" s="42" t="s">
        <v>148</v>
      </c>
      <c r="I64" s="43"/>
      <c r="J64" s="43"/>
      <c r="K64" s="43"/>
    </row>
    <row r="65" spans="1:11" ht="18.5" thickBot="1" x14ac:dyDescent="0.45">
      <c r="A65" s="49"/>
      <c r="B65" s="49"/>
      <c r="C65" s="49"/>
      <c r="D65" s="49"/>
      <c r="E65" s="49"/>
      <c r="F65" s="49"/>
      <c r="G65" s="46">
        <v>1.0936088685107075</v>
      </c>
      <c r="H65" s="53">
        <v>1.0936105278165529</v>
      </c>
      <c r="I65" s="43"/>
      <c r="J65" s="43"/>
      <c r="K65" s="43"/>
    </row>
    <row r="66" spans="1:11" ht="36" x14ac:dyDescent="0.4">
      <c r="A66" s="49"/>
      <c r="B66" s="49"/>
      <c r="C66" s="49"/>
      <c r="D66" s="49"/>
      <c r="E66" s="49"/>
      <c r="F66" s="49"/>
      <c r="G66" s="41" t="s">
        <v>149</v>
      </c>
      <c r="H66" s="42" t="s">
        <v>148</v>
      </c>
      <c r="I66" s="43"/>
      <c r="J66" s="43"/>
      <c r="K66" s="43"/>
    </row>
    <row r="67" spans="1:11" ht="18.5" thickBot="1" x14ac:dyDescent="0.45">
      <c r="A67" s="49"/>
      <c r="B67" s="49"/>
      <c r="C67" s="49"/>
      <c r="D67" s="49"/>
      <c r="E67" s="49"/>
      <c r="F67" s="49"/>
      <c r="G67" s="47">
        <v>0.48546837599759329</v>
      </c>
      <c r="H67" s="50">
        <v>0.48546912965739164</v>
      </c>
      <c r="I67" s="43"/>
      <c r="J67" s="43"/>
      <c r="K67" s="43"/>
    </row>
    <row r="68" spans="1:11" ht="18" x14ac:dyDescent="0.4">
      <c r="A68" s="49"/>
      <c r="B68" s="49"/>
      <c r="C68" s="49"/>
      <c r="D68" s="49"/>
      <c r="E68" s="49"/>
      <c r="F68" s="49"/>
      <c r="G68" s="40" t="s">
        <v>150</v>
      </c>
      <c r="H68" s="42" t="s">
        <v>151</v>
      </c>
      <c r="I68" s="43"/>
      <c r="J68" s="43"/>
      <c r="K68" s="43"/>
    </row>
    <row r="69" spans="1:11" ht="18.5" thickBot="1" x14ac:dyDescent="0.45">
      <c r="A69" s="49"/>
      <c r="B69" s="49"/>
      <c r="C69" s="49"/>
      <c r="D69" s="49"/>
      <c r="E69" s="49"/>
      <c r="F69" s="49"/>
      <c r="G69" s="71">
        <v>0.75821808186720885</v>
      </c>
      <c r="H69" s="52">
        <v>0.75821810960769653</v>
      </c>
      <c r="I69" s="43"/>
      <c r="J69" s="43"/>
      <c r="K69" s="43"/>
    </row>
    <row r="70" spans="1:11" ht="36" x14ac:dyDescent="0.4">
      <c r="A70" s="49"/>
      <c r="B70" s="49"/>
      <c r="C70" s="49"/>
      <c r="D70" s="40" t="s">
        <v>167</v>
      </c>
      <c r="E70" s="40" t="s">
        <v>168</v>
      </c>
      <c r="F70" s="42" t="s">
        <v>169</v>
      </c>
      <c r="G70" s="43"/>
      <c r="H70" s="43"/>
      <c r="I70" s="43"/>
      <c r="J70" s="43"/>
      <c r="K70" s="43"/>
    </row>
    <row r="71" spans="1:11" ht="18.5" thickBot="1" x14ac:dyDescent="0.45">
      <c r="A71" s="49"/>
      <c r="B71" s="49"/>
      <c r="C71" s="49"/>
      <c r="D71" s="61">
        <v>15.53572268636967</v>
      </c>
      <c r="E71" s="61">
        <v>31.071445465087891</v>
      </c>
      <c r="F71" s="58">
        <v>33.409571736335756</v>
      </c>
      <c r="G71" s="43"/>
      <c r="H71" s="43"/>
      <c r="I71" s="43"/>
      <c r="J71" s="43"/>
      <c r="K71" s="43"/>
    </row>
    <row r="72" spans="1:11" ht="36" x14ac:dyDescent="0.4">
      <c r="A72" s="49"/>
      <c r="B72" s="49"/>
      <c r="C72" s="49"/>
      <c r="D72" s="41" t="s">
        <v>170</v>
      </c>
      <c r="E72" s="41" t="s">
        <v>171</v>
      </c>
      <c r="F72" s="41" t="s">
        <v>172</v>
      </c>
      <c r="G72" s="40" t="s">
        <v>173</v>
      </c>
      <c r="H72" s="42" t="s">
        <v>145</v>
      </c>
      <c r="I72" s="43"/>
      <c r="J72" s="43"/>
      <c r="K72" s="43"/>
    </row>
    <row r="73" spans="1:11" ht="18.5" thickBot="1" x14ac:dyDescent="0.45">
      <c r="A73" s="49"/>
      <c r="B73" s="49"/>
      <c r="C73" s="49"/>
      <c r="D73" s="62">
        <v>15.034570341648068</v>
      </c>
      <c r="E73" s="46">
        <v>1.1494320338102852</v>
      </c>
      <c r="F73" s="47">
        <v>0.3336908806664638</v>
      </c>
      <c r="G73" s="51">
        <v>0.34022402034519389</v>
      </c>
      <c r="H73" s="50">
        <v>0.95398817348480225</v>
      </c>
      <c r="I73" s="43"/>
      <c r="J73" s="43"/>
      <c r="K73" s="43"/>
    </row>
    <row r="74" spans="1:11" ht="18" x14ac:dyDescent="0.4">
      <c r="A74" s="49"/>
      <c r="B74" s="49"/>
      <c r="C74" s="49"/>
      <c r="D74" s="49"/>
      <c r="E74" s="49"/>
      <c r="F74" s="49"/>
      <c r="G74" s="49"/>
      <c r="H74" s="42" t="s">
        <v>164</v>
      </c>
      <c r="I74" s="43"/>
      <c r="J74" s="43"/>
      <c r="K74" s="43"/>
    </row>
    <row r="75" spans="1:11" ht="18.5" thickBot="1" x14ac:dyDescent="0.45">
      <c r="A75" s="49"/>
      <c r="B75" s="49"/>
      <c r="C75" s="49"/>
      <c r="D75" s="49"/>
      <c r="E75" s="49"/>
      <c r="F75" s="49"/>
      <c r="G75" s="49"/>
      <c r="H75" s="50">
        <v>0.34464693999290469</v>
      </c>
      <c r="I75" s="43"/>
      <c r="J75" s="43"/>
      <c r="K75" s="43"/>
    </row>
    <row r="76" spans="1:11" ht="36" x14ac:dyDescent="0.4">
      <c r="A76" s="49"/>
      <c r="B76" s="49"/>
      <c r="C76" s="49"/>
      <c r="D76" s="49"/>
      <c r="E76" s="49"/>
      <c r="F76" s="41" t="s">
        <v>174</v>
      </c>
      <c r="G76" s="40" t="s">
        <v>173</v>
      </c>
      <c r="H76" s="42" t="s">
        <v>145</v>
      </c>
      <c r="I76" s="43"/>
      <c r="J76" s="43"/>
      <c r="K76" s="43"/>
    </row>
    <row r="77" spans="1:11" ht="18.5" thickBot="1" x14ac:dyDescent="0.45">
      <c r="A77" s="49"/>
      <c r="B77" s="49"/>
      <c r="C77" s="49"/>
      <c r="D77" s="49"/>
      <c r="E77" s="49"/>
      <c r="F77" s="47">
        <v>0.8190611054317195</v>
      </c>
      <c r="G77" s="51">
        <v>0.83142405147716281</v>
      </c>
      <c r="H77" s="53">
        <v>2.3313130571842193</v>
      </c>
      <c r="I77" s="43"/>
      <c r="J77" s="43"/>
      <c r="K77" s="43"/>
    </row>
    <row r="78" spans="1:11" ht="18" x14ac:dyDescent="0.4">
      <c r="A78" s="49"/>
      <c r="B78" s="49"/>
      <c r="C78" s="49"/>
      <c r="D78" s="49"/>
      <c r="E78" s="49"/>
      <c r="F78" s="49"/>
      <c r="G78" s="49"/>
      <c r="H78" s="42" t="s">
        <v>164</v>
      </c>
      <c r="I78" s="43"/>
      <c r="J78" s="43"/>
      <c r="K78" s="43"/>
    </row>
    <row r="79" spans="1:11" ht="18.5" thickBot="1" x14ac:dyDescent="0.45">
      <c r="A79" s="49"/>
      <c r="B79" s="49"/>
      <c r="C79" s="49"/>
      <c r="D79" s="49"/>
      <c r="E79" s="49"/>
      <c r="F79" s="49"/>
      <c r="G79" s="49"/>
      <c r="H79" s="50">
        <v>0.84223257023096088</v>
      </c>
      <c r="I79" s="43"/>
      <c r="J79" s="43"/>
      <c r="K79" s="43"/>
    </row>
    <row r="80" spans="1:11" ht="36" x14ac:dyDescent="0.4">
      <c r="A80" s="49"/>
      <c r="B80" s="49"/>
      <c r="C80" s="49"/>
      <c r="D80" s="49"/>
      <c r="E80" s="40" t="s">
        <v>175</v>
      </c>
      <c r="F80" s="40" t="s">
        <v>176</v>
      </c>
      <c r="G80" s="41" t="s">
        <v>177</v>
      </c>
      <c r="H80" s="41" t="s">
        <v>144</v>
      </c>
      <c r="I80" s="42" t="s">
        <v>145</v>
      </c>
      <c r="J80" s="43"/>
      <c r="K80" s="43"/>
    </row>
    <row r="81" spans="1:11" ht="18.5" thickBot="1" x14ac:dyDescent="0.45">
      <c r="A81" s="49"/>
      <c r="B81" s="49"/>
      <c r="C81" s="49"/>
      <c r="D81" s="49"/>
      <c r="E81" s="51">
        <v>0.94253426772443394</v>
      </c>
      <c r="F81" s="51">
        <v>0.94253426790237427</v>
      </c>
      <c r="G81" s="46">
        <v>1.9734311234205961</v>
      </c>
      <c r="H81" s="46">
        <v>1.9969203014791965</v>
      </c>
      <c r="I81" s="50">
        <v>0.64617327138026759</v>
      </c>
      <c r="J81" s="43"/>
      <c r="K81" s="43"/>
    </row>
    <row r="82" spans="1:11" ht="36" x14ac:dyDescent="0.4">
      <c r="A82" s="49"/>
      <c r="B82" s="49"/>
      <c r="C82" s="49"/>
      <c r="D82" s="49"/>
      <c r="E82" s="49"/>
      <c r="F82" s="49"/>
      <c r="G82" s="49"/>
      <c r="H82" s="49"/>
      <c r="I82" s="42" t="s">
        <v>146</v>
      </c>
      <c r="J82" s="43"/>
      <c r="K82" s="43"/>
    </row>
    <row r="83" spans="1:11" ht="18.5" thickBot="1" x14ac:dyDescent="0.45">
      <c r="A83" s="49"/>
      <c r="B83" s="49"/>
      <c r="C83" s="49"/>
      <c r="D83" s="49"/>
      <c r="E83" s="49"/>
      <c r="F83" s="49"/>
      <c r="G83" s="49"/>
      <c r="H83" s="49"/>
      <c r="I83" s="59">
        <v>2.0368587201642723</v>
      </c>
      <c r="J83" s="43"/>
      <c r="K83" s="43"/>
    </row>
    <row r="84" spans="1:11" ht="36" x14ac:dyDescent="0.4">
      <c r="A84" s="49"/>
      <c r="B84" s="49"/>
      <c r="C84" s="49"/>
      <c r="D84" s="49"/>
      <c r="E84" s="49"/>
      <c r="F84" s="49"/>
      <c r="G84" s="41" t="s">
        <v>149</v>
      </c>
      <c r="H84" s="42" t="s">
        <v>148</v>
      </c>
      <c r="I84" s="43"/>
      <c r="J84" s="43"/>
      <c r="K84" s="43"/>
    </row>
    <row r="85" spans="1:11" ht="18.5" thickBot="1" x14ac:dyDescent="0.45">
      <c r="A85" s="49"/>
      <c r="B85" s="49"/>
      <c r="C85" s="49"/>
      <c r="D85" s="49"/>
      <c r="E85" s="49"/>
      <c r="F85" s="49"/>
      <c r="G85" s="47">
        <v>0.34974336318773031</v>
      </c>
      <c r="H85" s="50">
        <v>0.34974390083514184</v>
      </c>
      <c r="I85" s="43"/>
      <c r="J85" s="43"/>
      <c r="K85" s="43"/>
    </row>
    <row r="86" spans="1:11" ht="18" x14ac:dyDescent="0.4">
      <c r="A86" s="49"/>
      <c r="B86" s="49"/>
      <c r="C86" s="49"/>
      <c r="D86" s="49"/>
      <c r="E86" s="49"/>
      <c r="F86" s="49"/>
      <c r="G86" s="40" t="s">
        <v>150</v>
      </c>
      <c r="H86" s="42" t="s">
        <v>151</v>
      </c>
      <c r="I86" s="43"/>
      <c r="J86" s="43"/>
      <c r="K86" s="43"/>
    </row>
    <row r="87" spans="1:11" ht="18.5" thickBot="1" x14ac:dyDescent="0.45">
      <c r="A87" s="49"/>
      <c r="B87" s="49"/>
      <c r="C87" s="49"/>
      <c r="D87" s="49"/>
      <c r="E87" s="49"/>
      <c r="F87" s="49"/>
      <c r="G87" s="60">
        <v>4.2994737418061497</v>
      </c>
      <c r="H87" s="59">
        <v>4.299473762512207</v>
      </c>
      <c r="I87" s="43"/>
      <c r="J87" s="43"/>
      <c r="K87" s="43"/>
    </row>
    <row r="88" spans="1:11" ht="18" x14ac:dyDescent="0.4">
      <c r="A88" s="49"/>
      <c r="B88" s="49"/>
      <c r="C88" s="49"/>
      <c r="D88" s="49"/>
      <c r="E88" s="41" t="s">
        <v>149</v>
      </c>
      <c r="F88" s="42" t="s">
        <v>148</v>
      </c>
      <c r="G88" s="43"/>
      <c r="H88" s="43"/>
      <c r="I88" s="43"/>
      <c r="J88" s="43"/>
      <c r="K88" s="43"/>
    </row>
    <row r="89" spans="1:11" ht="18.5" thickBot="1" x14ac:dyDescent="0.45">
      <c r="A89" s="49"/>
      <c r="B89" s="49"/>
      <c r="C89" s="49"/>
      <c r="D89" s="49"/>
      <c r="E89" s="62">
        <v>22.988640676205705</v>
      </c>
      <c r="F89" s="58">
        <v>22.98867497039879</v>
      </c>
      <c r="G89" s="43"/>
      <c r="H89" s="43"/>
      <c r="I89" s="43"/>
      <c r="J89" s="43"/>
      <c r="K89" s="43"/>
    </row>
    <row r="90" spans="1:11" ht="18" x14ac:dyDescent="0.4">
      <c r="A90" s="49"/>
      <c r="B90" s="49"/>
      <c r="C90" s="49"/>
      <c r="D90" s="41" t="s">
        <v>177</v>
      </c>
      <c r="E90" s="41" t="s">
        <v>144</v>
      </c>
      <c r="F90" s="42" t="s">
        <v>145</v>
      </c>
      <c r="G90" s="43"/>
      <c r="H90" s="43"/>
      <c r="I90" s="43"/>
      <c r="J90" s="43"/>
      <c r="K90" s="43"/>
    </row>
    <row r="91" spans="1:11" ht="18.5" thickBot="1" x14ac:dyDescent="0.45">
      <c r="A91" s="49"/>
      <c r="B91" s="49"/>
      <c r="C91" s="49"/>
      <c r="D91" s="46">
        <v>2.5057617236080114</v>
      </c>
      <c r="E91" s="46">
        <v>2.5355869936758633</v>
      </c>
      <c r="F91" s="50">
        <v>0.8204776899141083</v>
      </c>
      <c r="G91" s="43"/>
      <c r="H91" s="43"/>
      <c r="I91" s="43"/>
      <c r="J91" s="43"/>
      <c r="K91" s="43"/>
    </row>
    <row r="92" spans="1:11" ht="36" x14ac:dyDescent="0.4">
      <c r="A92" s="49"/>
      <c r="B92" s="49"/>
      <c r="C92" s="49"/>
      <c r="D92" s="49"/>
      <c r="E92" s="49"/>
      <c r="F92" s="42" t="s">
        <v>146</v>
      </c>
      <c r="G92" s="43"/>
      <c r="H92" s="43"/>
      <c r="I92" s="43"/>
      <c r="J92" s="43"/>
      <c r="K92" s="43"/>
    </row>
    <row r="93" spans="1:11" ht="18.5" thickBot="1" x14ac:dyDescent="0.45">
      <c r="A93" s="49"/>
      <c r="B93" s="49"/>
      <c r="C93" s="49"/>
      <c r="D93" s="49"/>
      <c r="E93" s="49"/>
      <c r="F93" s="59">
        <v>2.5862987706563674</v>
      </c>
      <c r="G93" s="43"/>
      <c r="H93" s="43"/>
      <c r="I93" s="43"/>
      <c r="J93" s="43"/>
      <c r="K93" s="43"/>
    </row>
    <row r="94" spans="1:11" ht="36" x14ac:dyDescent="0.4">
      <c r="A94" s="49"/>
      <c r="B94" s="49"/>
      <c r="C94" s="49"/>
      <c r="D94" s="41" t="s">
        <v>149</v>
      </c>
      <c r="E94" s="42" t="s">
        <v>148</v>
      </c>
      <c r="F94" s="43"/>
      <c r="G94" s="43"/>
      <c r="H94" s="43"/>
      <c r="I94" s="43"/>
      <c r="J94" s="43"/>
      <c r="K94" s="43"/>
    </row>
    <row r="95" spans="1:11" ht="18.5" thickBot="1" x14ac:dyDescent="0.45">
      <c r="A95" s="49"/>
      <c r="B95" s="49"/>
      <c r="C95" s="49"/>
      <c r="D95" s="56">
        <v>2246.0896361905138</v>
      </c>
      <c r="E95" s="57">
        <v>2246.0930328276595</v>
      </c>
      <c r="F95" s="43"/>
      <c r="G95" s="43"/>
      <c r="H95" s="43"/>
      <c r="I95" s="43"/>
      <c r="J95" s="43"/>
      <c r="K95" s="43"/>
    </row>
    <row r="96" spans="1:11" ht="36" x14ac:dyDescent="0.4">
      <c r="A96" s="49"/>
      <c r="B96" s="49"/>
      <c r="C96" s="49"/>
      <c r="D96" s="41" t="s">
        <v>178</v>
      </c>
      <c r="E96" s="40" t="s">
        <v>179</v>
      </c>
      <c r="F96" s="42" t="s">
        <v>180</v>
      </c>
      <c r="G96" s="43"/>
      <c r="H96" s="43"/>
      <c r="I96" s="43"/>
      <c r="J96" s="43"/>
      <c r="K96" s="43"/>
    </row>
    <row r="97" spans="1:11" ht="18.5" thickBot="1" x14ac:dyDescent="0.45">
      <c r="A97" s="49"/>
      <c r="B97" s="49"/>
      <c r="C97" s="49"/>
      <c r="D97" s="62">
        <v>28.56568364913133</v>
      </c>
      <c r="E97" s="61">
        <v>64.132707776492637</v>
      </c>
      <c r="F97" s="58">
        <v>64.132705688476563</v>
      </c>
      <c r="G97" s="43"/>
      <c r="H97" s="43"/>
      <c r="I97" s="43"/>
      <c r="J97" s="43"/>
      <c r="K97" s="43"/>
    </row>
    <row r="98" spans="1:11" ht="36" x14ac:dyDescent="0.4">
      <c r="A98" s="49"/>
      <c r="B98" s="49"/>
      <c r="C98" s="49"/>
      <c r="D98" s="41" t="s">
        <v>181</v>
      </c>
      <c r="E98" s="40" t="s">
        <v>179</v>
      </c>
      <c r="F98" s="42" t="s">
        <v>180</v>
      </c>
      <c r="G98" s="43"/>
      <c r="H98" s="43"/>
      <c r="I98" s="43"/>
      <c r="J98" s="43"/>
      <c r="K98" s="43"/>
    </row>
    <row r="99" spans="1:11" ht="18.5" thickBot="1" x14ac:dyDescent="0.45">
      <c r="A99" s="49"/>
      <c r="B99" s="49"/>
      <c r="C99" s="49"/>
      <c r="D99" s="62">
        <v>95.720097841826032</v>
      </c>
      <c r="E99" s="61">
        <v>77.480013744505356</v>
      </c>
      <c r="F99" s="58">
        <v>77.480010986328125</v>
      </c>
      <c r="G99" s="43"/>
      <c r="H99" s="43"/>
      <c r="I99" s="43"/>
      <c r="J99" s="43"/>
      <c r="K99" s="43"/>
    </row>
    <row r="100" spans="1:11" ht="18" x14ac:dyDescent="0.4">
      <c r="A100" s="49"/>
      <c r="B100" s="49"/>
      <c r="C100" s="49"/>
      <c r="D100" s="49"/>
      <c r="E100" s="40" t="s">
        <v>150</v>
      </c>
      <c r="F100" s="42" t="s">
        <v>151</v>
      </c>
      <c r="G100" s="43"/>
      <c r="H100" s="43"/>
      <c r="I100" s="43"/>
      <c r="J100" s="43"/>
      <c r="K100" s="43"/>
    </row>
    <row r="101" spans="1:11" ht="18.5" thickBot="1" x14ac:dyDescent="0.45">
      <c r="A101" s="49"/>
      <c r="B101" s="49"/>
      <c r="C101" s="49"/>
      <c r="D101" s="49"/>
      <c r="E101" s="61">
        <v>22.616057142249478</v>
      </c>
      <c r="F101" s="58">
        <v>22.616056442260742</v>
      </c>
      <c r="G101" s="43"/>
      <c r="H101" s="43"/>
      <c r="I101" s="43"/>
      <c r="J101" s="43"/>
      <c r="K101" s="43"/>
    </row>
    <row r="102" spans="1:11" ht="36" x14ac:dyDescent="0.4">
      <c r="A102" s="49"/>
      <c r="B102" s="49"/>
      <c r="C102" s="49"/>
      <c r="D102" s="41" t="s">
        <v>182</v>
      </c>
      <c r="E102" s="40" t="s">
        <v>161</v>
      </c>
      <c r="F102" s="41" t="s">
        <v>162</v>
      </c>
      <c r="G102" s="41" t="s">
        <v>149</v>
      </c>
      <c r="H102" s="42" t="s">
        <v>148</v>
      </c>
      <c r="I102" s="43"/>
      <c r="J102" s="43"/>
      <c r="K102" s="43"/>
    </row>
    <row r="103" spans="1:11" ht="18.5" thickBot="1" x14ac:dyDescent="0.45">
      <c r="A103" s="49"/>
      <c r="B103" s="49"/>
      <c r="C103" s="49"/>
      <c r="D103" s="62">
        <v>10.524199239153647</v>
      </c>
      <c r="E103" s="45">
        <v>3.0125521028041842</v>
      </c>
      <c r="F103" s="46">
        <v>2.4456499832582477</v>
      </c>
      <c r="G103" s="46">
        <v>1.5189454510193017</v>
      </c>
      <c r="H103" s="53">
        <v>1.5189477773068387</v>
      </c>
      <c r="I103" s="43"/>
      <c r="J103" s="43"/>
      <c r="K103" s="43"/>
    </row>
    <row r="104" spans="1:11" ht="18" x14ac:dyDescent="0.4">
      <c r="A104" s="49"/>
      <c r="B104" s="49"/>
      <c r="C104" s="49"/>
      <c r="D104" s="49"/>
      <c r="E104" s="49"/>
      <c r="F104" s="49"/>
      <c r="G104" s="40" t="s">
        <v>163</v>
      </c>
      <c r="H104" s="42" t="s">
        <v>164</v>
      </c>
      <c r="I104" s="43"/>
      <c r="J104" s="43"/>
      <c r="K104" s="43"/>
    </row>
    <row r="105" spans="1:11" ht="18.5" thickBot="1" x14ac:dyDescent="0.45">
      <c r="A105" s="49"/>
      <c r="B105" s="49"/>
      <c r="C105" s="49"/>
      <c r="D105" s="49"/>
      <c r="E105" s="49"/>
      <c r="F105" s="49"/>
      <c r="G105" s="45">
        <v>1.0546347483784302</v>
      </c>
      <c r="H105" s="53">
        <v>1.0862737309932708</v>
      </c>
      <c r="I105" s="43"/>
      <c r="J105" s="43"/>
      <c r="K105" s="43"/>
    </row>
    <row r="106" spans="1:11" ht="18" x14ac:dyDescent="0.4">
      <c r="A106" s="49"/>
      <c r="B106" s="49"/>
      <c r="C106" s="49"/>
      <c r="D106" s="49"/>
      <c r="E106" s="49"/>
      <c r="F106" s="49"/>
      <c r="G106" s="40" t="s">
        <v>150</v>
      </c>
      <c r="H106" s="42" t="s">
        <v>151</v>
      </c>
      <c r="I106" s="43"/>
      <c r="J106" s="43"/>
      <c r="K106" s="43"/>
    </row>
    <row r="107" spans="1:11" ht="18.5" thickBot="1" x14ac:dyDescent="0.45">
      <c r="A107" s="49"/>
      <c r="B107" s="49"/>
      <c r="C107" s="49"/>
      <c r="D107" s="49"/>
      <c r="E107" s="49"/>
      <c r="F107" s="49"/>
      <c r="G107" s="66">
        <v>9.2086673801425434E-2</v>
      </c>
      <c r="H107" s="69">
        <v>9.2086672782897949E-2</v>
      </c>
      <c r="I107" s="43"/>
      <c r="J107" s="43"/>
      <c r="K107" s="43"/>
    </row>
    <row r="108" spans="1:11" ht="36" x14ac:dyDescent="0.4">
      <c r="A108" s="49"/>
      <c r="B108" s="49"/>
      <c r="C108" s="49"/>
      <c r="D108" s="49"/>
      <c r="E108" s="49"/>
      <c r="F108" s="40" t="s">
        <v>150</v>
      </c>
      <c r="G108" s="42" t="s">
        <v>151</v>
      </c>
      <c r="H108" s="43"/>
      <c r="I108" s="43"/>
      <c r="J108" s="43"/>
      <c r="K108" s="43"/>
    </row>
    <row r="109" spans="1:11" ht="18.5" thickBot="1" x14ac:dyDescent="0.45">
      <c r="A109" s="49"/>
      <c r="B109" s="49"/>
      <c r="C109" s="49"/>
      <c r="D109" s="49"/>
      <c r="E109" s="49"/>
      <c r="F109" s="51">
        <v>0.61168663804864876</v>
      </c>
      <c r="G109" s="50">
        <v>0.61168664693832397</v>
      </c>
      <c r="H109" s="43"/>
      <c r="I109" s="43"/>
      <c r="J109" s="43"/>
      <c r="K109" s="43"/>
    </row>
    <row r="110" spans="1:11" ht="36" x14ac:dyDescent="0.4">
      <c r="A110" s="49"/>
      <c r="B110" s="49"/>
      <c r="C110" s="49"/>
      <c r="D110" s="49"/>
      <c r="E110" s="40" t="s">
        <v>183</v>
      </c>
      <c r="F110" s="41" t="s">
        <v>184</v>
      </c>
      <c r="G110" s="42" t="s">
        <v>185</v>
      </c>
      <c r="H110" s="43"/>
      <c r="I110" s="43"/>
      <c r="J110" s="43"/>
      <c r="K110" s="43"/>
    </row>
    <row r="111" spans="1:11" ht="18.5" thickBot="1" x14ac:dyDescent="0.45">
      <c r="A111" s="49"/>
      <c r="B111" s="49"/>
      <c r="C111" s="49"/>
      <c r="D111" s="49"/>
      <c r="E111" s="61">
        <v>11.83972442150116</v>
      </c>
      <c r="F111" s="46">
        <v>4.7692068011417392</v>
      </c>
      <c r="G111" s="58">
        <v>18.34308506325209</v>
      </c>
      <c r="H111" s="43"/>
      <c r="I111" s="43"/>
      <c r="J111" s="43"/>
      <c r="K111" s="43"/>
    </row>
    <row r="112" spans="1:11" ht="18" x14ac:dyDescent="0.4">
      <c r="A112" s="49"/>
      <c r="B112" s="49"/>
      <c r="C112" s="49"/>
      <c r="D112" s="40" t="s">
        <v>161</v>
      </c>
      <c r="E112" s="41" t="s">
        <v>162</v>
      </c>
      <c r="F112" s="41" t="s">
        <v>149</v>
      </c>
      <c r="G112" s="42" t="s">
        <v>148</v>
      </c>
      <c r="H112" s="43"/>
      <c r="I112" s="43"/>
      <c r="J112" s="43"/>
      <c r="K112" s="43"/>
    </row>
    <row r="113" spans="1:11" ht="18.5" thickBot="1" x14ac:dyDescent="0.45">
      <c r="A113" s="49"/>
      <c r="B113" s="49"/>
      <c r="C113" s="49"/>
      <c r="D113" s="61">
        <v>26.059921925523319</v>
      </c>
      <c r="E113" s="62">
        <v>21.155965281066894</v>
      </c>
      <c r="F113" s="62">
        <v>13.139556640667168</v>
      </c>
      <c r="G113" s="58">
        <v>13.139576968989761</v>
      </c>
      <c r="H113" s="43"/>
      <c r="I113" s="43"/>
      <c r="J113" s="43"/>
      <c r="K113" s="43"/>
    </row>
    <row r="114" spans="1:11" ht="18" x14ac:dyDescent="0.4">
      <c r="A114" s="49"/>
      <c r="B114" s="49"/>
      <c r="C114" s="49"/>
      <c r="D114" s="49"/>
      <c r="E114" s="49"/>
      <c r="F114" s="40" t="s">
        <v>163</v>
      </c>
      <c r="G114" s="42" t="s">
        <v>164</v>
      </c>
      <c r="H114" s="43"/>
      <c r="I114" s="43"/>
      <c r="J114" s="43"/>
      <c r="K114" s="43"/>
    </row>
    <row r="115" spans="1:11" ht="18.5" thickBot="1" x14ac:dyDescent="0.45">
      <c r="A115" s="49"/>
      <c r="B115" s="49"/>
      <c r="C115" s="49"/>
      <c r="D115" s="49"/>
      <c r="E115" s="49"/>
      <c r="F115" s="45">
        <v>9.1230616624415308</v>
      </c>
      <c r="G115" s="53">
        <v>9.396753997802735</v>
      </c>
      <c r="H115" s="43"/>
      <c r="I115" s="43"/>
      <c r="J115" s="43"/>
      <c r="K115" s="43"/>
    </row>
    <row r="116" spans="1:11" ht="36" x14ac:dyDescent="0.4">
      <c r="A116" s="49"/>
      <c r="B116" s="49"/>
      <c r="C116" s="49"/>
      <c r="D116" s="49"/>
      <c r="E116" s="49"/>
      <c r="F116" s="40" t="s">
        <v>150</v>
      </c>
      <c r="G116" s="42" t="s">
        <v>151</v>
      </c>
      <c r="H116" s="43"/>
      <c r="I116" s="43"/>
      <c r="J116" s="43"/>
      <c r="K116" s="43"/>
    </row>
    <row r="117" spans="1:11" ht="18.5" thickBot="1" x14ac:dyDescent="0.45">
      <c r="A117" s="49"/>
      <c r="B117" s="49"/>
      <c r="C117" s="49"/>
      <c r="D117" s="49"/>
      <c r="E117" s="49"/>
      <c r="F117" s="51">
        <v>0.79659086206980279</v>
      </c>
      <c r="G117" s="52">
        <v>0.79659086465835571</v>
      </c>
      <c r="H117" s="43"/>
      <c r="I117" s="43"/>
      <c r="J117" s="43"/>
      <c r="K117" s="43"/>
    </row>
    <row r="118" spans="1:11" ht="18" x14ac:dyDescent="0.4">
      <c r="A118" s="49"/>
      <c r="B118" s="49"/>
      <c r="C118" s="49"/>
      <c r="D118" s="49"/>
      <c r="E118" s="40" t="s">
        <v>150</v>
      </c>
      <c r="F118" s="42" t="s">
        <v>151</v>
      </c>
      <c r="G118" s="43"/>
      <c r="H118" s="43"/>
      <c r="I118" s="43"/>
      <c r="J118" s="43"/>
      <c r="K118" s="43"/>
    </row>
    <row r="119" spans="1:11" ht="18.5" thickBot="1" x14ac:dyDescent="0.45">
      <c r="A119" s="49"/>
      <c r="B119" s="49"/>
      <c r="C119" s="49"/>
      <c r="D119" s="49"/>
      <c r="E119" s="45">
        <v>5.2913627731018069</v>
      </c>
      <c r="F119" s="59">
        <v>5.2913627624511719</v>
      </c>
      <c r="G119" s="43"/>
      <c r="H119" s="43"/>
      <c r="I119" s="43"/>
      <c r="J119" s="43"/>
      <c r="K119" s="43"/>
    </row>
    <row r="120" spans="1:11" ht="18" x14ac:dyDescent="0.4">
      <c r="A120" s="49"/>
      <c r="B120" s="40" t="s">
        <v>473</v>
      </c>
      <c r="C120" s="41" t="s">
        <v>431</v>
      </c>
      <c r="D120" s="40" t="s">
        <v>173</v>
      </c>
      <c r="E120" s="42" t="s">
        <v>145</v>
      </c>
      <c r="F120" s="43"/>
      <c r="G120" s="43"/>
      <c r="H120" s="43"/>
      <c r="I120" s="43"/>
      <c r="J120" s="43"/>
      <c r="K120" s="43"/>
    </row>
    <row r="121" spans="1:11" ht="18.5" thickBot="1" x14ac:dyDescent="0.45">
      <c r="A121" s="49"/>
      <c r="B121" s="54">
        <v>851.52758018732072</v>
      </c>
      <c r="C121" s="55">
        <v>374.67213867187502</v>
      </c>
      <c r="D121" s="54">
        <v>382.00763655138161</v>
      </c>
      <c r="E121" s="57">
        <v>1071.1493928222656</v>
      </c>
      <c r="F121" s="43"/>
      <c r="G121" s="43"/>
      <c r="H121" s="43"/>
      <c r="I121" s="43"/>
      <c r="J121" s="43"/>
      <c r="K121" s="43"/>
    </row>
    <row r="122" spans="1:11" ht="18" x14ac:dyDescent="0.4">
      <c r="A122" s="49"/>
      <c r="B122" s="49"/>
      <c r="C122" s="49"/>
      <c r="D122" s="49"/>
      <c r="E122" s="42" t="s">
        <v>164</v>
      </c>
      <c r="F122" s="43"/>
      <c r="G122" s="43"/>
      <c r="H122" s="43"/>
      <c r="I122" s="43"/>
      <c r="J122" s="43"/>
      <c r="K122" s="43"/>
    </row>
    <row r="123" spans="1:11" ht="18.5" thickBot="1" x14ac:dyDescent="0.45">
      <c r="A123" s="49"/>
      <c r="B123" s="49"/>
      <c r="C123" s="49"/>
      <c r="D123" s="49"/>
      <c r="E123" s="63">
        <v>386.97372857666016</v>
      </c>
      <c r="F123" s="43"/>
      <c r="G123" s="43"/>
      <c r="H123" s="43"/>
      <c r="I123" s="43"/>
      <c r="J123" s="43"/>
      <c r="K123" s="43"/>
    </row>
    <row r="124" spans="1:11" ht="36" x14ac:dyDescent="0.4">
      <c r="A124" s="49"/>
      <c r="B124" s="49"/>
      <c r="C124" s="41" t="s">
        <v>474</v>
      </c>
      <c r="D124" s="41" t="s">
        <v>199</v>
      </c>
      <c r="E124" s="40" t="s">
        <v>179</v>
      </c>
      <c r="F124" s="42" t="s">
        <v>180</v>
      </c>
      <c r="G124" s="43"/>
      <c r="H124" s="43"/>
      <c r="I124" s="43"/>
      <c r="J124" s="43"/>
      <c r="K124" s="43"/>
    </row>
    <row r="125" spans="1:11" ht="18.5" thickBot="1" x14ac:dyDescent="0.45">
      <c r="A125" s="49"/>
      <c r="B125" s="49"/>
      <c r="C125" s="55">
        <v>486.22225268554689</v>
      </c>
      <c r="D125" s="55">
        <v>350.56987594437021</v>
      </c>
      <c r="E125" s="54">
        <v>283.76651731007473</v>
      </c>
      <c r="F125" s="63">
        <v>283.76651000976563</v>
      </c>
      <c r="G125" s="43"/>
      <c r="H125" s="43"/>
      <c r="I125" s="43"/>
      <c r="J125" s="43"/>
      <c r="K125" s="43"/>
    </row>
    <row r="126" spans="1:11" ht="18" x14ac:dyDescent="0.4">
      <c r="A126" s="49"/>
      <c r="B126" s="49"/>
      <c r="C126" s="49"/>
      <c r="D126" s="49"/>
      <c r="E126" s="40" t="s">
        <v>150</v>
      </c>
      <c r="F126" s="42" t="s">
        <v>151</v>
      </c>
      <c r="G126" s="43"/>
      <c r="H126" s="43"/>
      <c r="I126" s="43"/>
      <c r="J126" s="43"/>
      <c r="K126" s="43"/>
    </row>
    <row r="127" spans="1:11" ht="18.5" thickBot="1" x14ac:dyDescent="0.45">
      <c r="A127" s="49"/>
      <c r="B127" s="49"/>
      <c r="C127" s="49"/>
      <c r="D127" s="49"/>
      <c r="E127" s="61">
        <v>82.830132060952252</v>
      </c>
      <c r="F127" s="58">
        <v>82.830131530761719</v>
      </c>
      <c r="G127" s="43"/>
      <c r="H127" s="43"/>
      <c r="I127" s="43"/>
      <c r="J127" s="43"/>
      <c r="K127" s="43"/>
    </row>
    <row r="128" spans="1:11" ht="18" x14ac:dyDescent="0.4">
      <c r="A128" s="49"/>
      <c r="B128" s="49"/>
      <c r="C128" s="49"/>
      <c r="D128" s="41" t="s">
        <v>431</v>
      </c>
      <c r="E128" s="40" t="s">
        <v>173</v>
      </c>
      <c r="F128" s="42" t="s">
        <v>145</v>
      </c>
      <c r="G128" s="43"/>
      <c r="H128" s="43"/>
      <c r="I128" s="43"/>
      <c r="J128" s="43"/>
      <c r="K128" s="43"/>
    </row>
    <row r="129" spans="1:11" ht="18.5" thickBot="1" x14ac:dyDescent="0.45">
      <c r="A129" s="49"/>
      <c r="B129" s="49"/>
      <c r="C129" s="49"/>
      <c r="D129" s="55">
        <v>138.25299714468645</v>
      </c>
      <c r="E129" s="54">
        <v>140.95976517150154</v>
      </c>
      <c r="F129" s="63">
        <v>395.2511742553711</v>
      </c>
      <c r="G129" s="43"/>
      <c r="H129" s="43"/>
      <c r="I129" s="43"/>
      <c r="J129" s="43"/>
      <c r="K129" s="43"/>
    </row>
    <row r="130" spans="1:11" ht="18" x14ac:dyDescent="0.4">
      <c r="A130" s="49"/>
      <c r="B130" s="49"/>
      <c r="C130" s="49"/>
      <c r="D130" s="49"/>
      <c r="E130" s="49"/>
      <c r="F130" s="42" t="s">
        <v>164</v>
      </c>
      <c r="G130" s="43"/>
      <c r="H130" s="43"/>
      <c r="I130" s="43"/>
      <c r="J130" s="43"/>
      <c r="K130" s="43"/>
    </row>
    <row r="131" spans="1:11" ht="18.5" thickBot="1" x14ac:dyDescent="0.45">
      <c r="A131" s="49"/>
      <c r="B131" s="49"/>
      <c r="C131" s="49"/>
      <c r="D131" s="49"/>
      <c r="E131" s="70"/>
      <c r="F131" s="75">
        <v>142.79223948669434</v>
      </c>
      <c r="G131" s="43"/>
      <c r="H131" s="43"/>
      <c r="I131" s="43"/>
      <c r="J131" s="43"/>
      <c r="K131" s="43"/>
    </row>
    <row r="132" spans="1:11" ht="36" x14ac:dyDescent="0.4">
      <c r="A132" s="49"/>
      <c r="B132" s="41" t="s">
        <v>181</v>
      </c>
      <c r="C132" s="40" t="s">
        <v>179</v>
      </c>
      <c r="D132" s="42" t="s">
        <v>180</v>
      </c>
      <c r="E132" s="43"/>
      <c r="F132" s="43"/>
      <c r="G132" s="43"/>
      <c r="H132" s="43"/>
      <c r="I132" s="43"/>
      <c r="J132" s="43"/>
      <c r="K132" s="43"/>
    </row>
    <row r="133" spans="1:11" ht="18.5" thickBot="1" x14ac:dyDescent="0.45">
      <c r="A133" s="49"/>
      <c r="B133" s="55">
        <v>556.78026544475551</v>
      </c>
      <c r="C133" s="54">
        <v>450.68217706686198</v>
      </c>
      <c r="D133" s="63">
        <v>450.68218994140625</v>
      </c>
      <c r="E133" s="43"/>
      <c r="F133" s="43"/>
      <c r="G133" s="43"/>
      <c r="H133" s="43"/>
      <c r="I133" s="43"/>
      <c r="J133" s="43"/>
      <c r="K133" s="43"/>
    </row>
    <row r="134" spans="1:11" ht="36" x14ac:dyDescent="0.4">
      <c r="A134" s="49"/>
      <c r="B134" s="49"/>
      <c r="C134" s="40" t="s">
        <v>150</v>
      </c>
      <c r="D134" s="42" t="s">
        <v>151</v>
      </c>
      <c r="E134" s="43"/>
      <c r="F134" s="43"/>
      <c r="G134" s="43"/>
      <c r="H134" s="43"/>
      <c r="I134" s="43"/>
      <c r="J134" s="43"/>
      <c r="K134" s="43"/>
    </row>
    <row r="135" spans="1:11" ht="18.5" thickBot="1" x14ac:dyDescent="0.45">
      <c r="A135" s="49"/>
      <c r="B135" s="49"/>
      <c r="C135" s="54">
        <v>131.55204002865034</v>
      </c>
      <c r="D135" s="63">
        <v>131.55203247070313</v>
      </c>
      <c r="E135" s="43"/>
      <c r="F135" s="43"/>
      <c r="G135" s="43"/>
      <c r="H135" s="43"/>
      <c r="I135" s="43"/>
      <c r="J135" s="43"/>
      <c r="K135" s="43"/>
    </row>
    <row r="136" spans="1:11" ht="18" x14ac:dyDescent="0.4">
      <c r="A136" s="49"/>
      <c r="B136" s="41" t="s">
        <v>475</v>
      </c>
      <c r="C136" s="41" t="s">
        <v>172</v>
      </c>
      <c r="D136" s="40" t="s">
        <v>173</v>
      </c>
      <c r="E136" s="42" t="s">
        <v>145</v>
      </c>
      <c r="F136" s="43"/>
      <c r="G136" s="43"/>
      <c r="H136" s="43"/>
      <c r="I136" s="43"/>
      <c r="J136" s="43"/>
      <c r="K136" s="43"/>
    </row>
    <row r="137" spans="1:11" ht="18.5" thickBot="1" x14ac:dyDescent="0.45">
      <c r="A137" s="49"/>
      <c r="B137" s="62">
        <v>85.668561379909505</v>
      </c>
      <c r="C137" s="62">
        <v>24.870385498870068</v>
      </c>
      <c r="D137" s="61">
        <v>25.357308868261555</v>
      </c>
      <c r="E137" s="58">
        <v>71.101895393371578</v>
      </c>
      <c r="F137" s="43"/>
      <c r="G137" s="43"/>
      <c r="H137" s="43"/>
      <c r="I137" s="43"/>
      <c r="J137" s="43"/>
      <c r="K137" s="43"/>
    </row>
    <row r="138" spans="1:11" ht="18" x14ac:dyDescent="0.4">
      <c r="A138" s="49"/>
      <c r="B138" s="49"/>
      <c r="C138" s="49"/>
      <c r="D138" s="49"/>
      <c r="E138" s="42" t="s">
        <v>164</v>
      </c>
      <c r="F138" s="43"/>
      <c r="G138" s="43"/>
      <c r="H138" s="43"/>
      <c r="I138" s="43"/>
      <c r="J138" s="43"/>
      <c r="K138" s="43"/>
    </row>
    <row r="139" spans="1:11" ht="18.5" thickBot="1" x14ac:dyDescent="0.45">
      <c r="A139" s="49"/>
      <c r="B139" s="49"/>
      <c r="C139" s="49"/>
      <c r="D139" s="49"/>
      <c r="E139" s="58">
        <v>25.686954362869262</v>
      </c>
      <c r="F139" s="43"/>
      <c r="G139" s="43"/>
      <c r="H139" s="43"/>
      <c r="I139" s="43"/>
      <c r="J139" s="43"/>
      <c r="K139" s="43"/>
    </row>
    <row r="140" spans="1:11" ht="36" x14ac:dyDescent="0.4">
      <c r="A140" s="49"/>
      <c r="B140" s="49"/>
      <c r="C140" s="41" t="s">
        <v>174</v>
      </c>
      <c r="D140" s="40" t="s">
        <v>173</v>
      </c>
      <c r="E140" s="42" t="s">
        <v>145</v>
      </c>
      <c r="F140" s="43"/>
      <c r="G140" s="43"/>
      <c r="H140" s="43"/>
      <c r="I140" s="43"/>
      <c r="J140" s="43"/>
      <c r="K140" s="43"/>
    </row>
    <row r="141" spans="1:11" ht="18.5" thickBot="1" x14ac:dyDescent="0.45">
      <c r="A141" s="49"/>
      <c r="B141" s="49"/>
      <c r="C141" s="62">
        <v>61.045616225810043</v>
      </c>
      <c r="D141" s="61">
        <v>61.967041865796247</v>
      </c>
      <c r="E141" s="63">
        <v>173.7555830078125</v>
      </c>
      <c r="F141" s="43"/>
      <c r="G141" s="43"/>
      <c r="H141" s="43"/>
      <c r="I141" s="43"/>
      <c r="J141" s="43"/>
      <c r="K141" s="43"/>
    </row>
    <row r="142" spans="1:11" ht="18" x14ac:dyDescent="0.4">
      <c r="A142" s="49"/>
      <c r="B142" s="49"/>
      <c r="C142" s="49"/>
      <c r="D142" s="49"/>
      <c r="E142" s="42" t="s">
        <v>164</v>
      </c>
      <c r="F142" s="43"/>
      <c r="G142" s="43"/>
      <c r="H142" s="43"/>
      <c r="I142" s="43"/>
      <c r="J142" s="43"/>
      <c r="K142" s="43"/>
    </row>
    <row r="143" spans="1:11" ht="18.5" thickBot="1" x14ac:dyDescent="0.45">
      <c r="A143" s="70"/>
      <c r="B143" s="70"/>
      <c r="C143" s="70"/>
      <c r="D143" s="70"/>
      <c r="E143" s="72">
        <v>62.772612548828128</v>
      </c>
      <c r="F143" s="43"/>
      <c r="G143" s="43"/>
      <c r="H143" s="43"/>
      <c r="I143" s="43"/>
      <c r="J143" s="43"/>
      <c r="K143" s="43"/>
    </row>
  </sheetData>
  <mergeCells count="1">
    <mergeCell ref="A1:D1"/>
  </mergeCells>
  <pageMargins left="0.75" right="0.75" top="1" bottom="1" header="0.5" footer="0.5"/>
  <pageSetup orientation="portrait" r:id="rId1"/>
  <headerFooter>
    <oddHeader>&amp;L&amp;F&amp;R&amp;Pof (&amp;N)</oddHeader>
    <oddFooter>&amp;L&amp;D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67</vt:i4>
      </vt:variant>
    </vt:vector>
  </HeadingPairs>
  <TitlesOfParts>
    <vt:vector size="67" baseType="lpstr">
      <vt:lpstr>HPC M CT</vt:lpstr>
      <vt:lpstr>HPC M CC</vt:lpstr>
      <vt:lpstr>HPMCAS CT</vt:lpstr>
      <vt:lpstr>HPMCAS CC</vt:lpstr>
      <vt:lpstr>CMC linear CT</vt:lpstr>
      <vt:lpstr>CMC linear CC</vt:lpstr>
      <vt:lpstr>Copovidon CT</vt:lpstr>
      <vt:lpstr>Copovidon CC</vt:lpstr>
      <vt:lpstr>ethyl cellulose CT</vt:lpstr>
      <vt:lpstr>ethyl cellulose CC</vt:lpstr>
      <vt:lpstr>hydroxyethyl cellulose CT</vt:lpstr>
      <vt:lpstr>hydroxyethyl cellulose CC</vt:lpstr>
      <vt:lpstr>Methocel E5 LV CT</vt:lpstr>
      <vt:lpstr>Methocel E5 LV CC</vt:lpstr>
      <vt:lpstr>Methocel K100M CT</vt:lpstr>
      <vt:lpstr>Methocel K100M CC</vt:lpstr>
      <vt:lpstr>Polysorbat 80 CT</vt:lpstr>
      <vt:lpstr>Polysorbat 80 CC</vt:lpstr>
      <vt:lpstr>Macrogol 6000 CT</vt:lpstr>
      <vt:lpstr>Macrogol 6000 CC</vt:lpstr>
      <vt:lpstr>MCC CT</vt:lpstr>
      <vt:lpstr>MCC CC</vt:lpstr>
      <vt:lpstr>Methyl cellulose CT</vt:lpstr>
      <vt:lpstr>Methyl cellulose CC</vt:lpstr>
      <vt:lpstr>Eudragit L 100-55 CT</vt:lpstr>
      <vt:lpstr>Eudragit L 100-55 CC</vt:lpstr>
      <vt:lpstr>PVP CT</vt:lpstr>
      <vt:lpstr>PVP CC</vt:lpstr>
      <vt:lpstr>PVA CT</vt:lpstr>
      <vt:lpstr>PVA CC</vt:lpstr>
      <vt:lpstr>a lactose monohydrate CT</vt:lpstr>
      <vt:lpstr>a lactose monohydrate CC</vt:lpstr>
      <vt:lpstr>starch 1500 CT</vt:lpstr>
      <vt:lpstr>starch 1500 CC</vt:lpstr>
      <vt:lpstr>tartaric acid CT</vt:lpstr>
      <vt:lpstr>tartaric acid CC</vt:lpstr>
      <vt:lpstr>magnesium stearate CT</vt:lpstr>
      <vt:lpstr>magnesium stearate CC</vt:lpstr>
      <vt:lpstr>mannitol CT</vt:lpstr>
      <vt:lpstr>mannitol CC</vt:lpstr>
      <vt:lpstr>glycerol CT</vt:lpstr>
      <vt:lpstr>glycerol CC</vt:lpstr>
      <vt:lpstr>sorbitol CT</vt:lpstr>
      <vt:lpstr>sorbitol CC</vt:lpstr>
      <vt:lpstr>Eudragit E PO CT</vt:lpstr>
      <vt:lpstr>Eudragit E PO CC</vt:lpstr>
      <vt:lpstr>crosslinked CMC CT</vt:lpstr>
      <vt:lpstr>crosslinked CMC CC</vt:lpstr>
      <vt:lpstr>Crospovidone CT</vt:lpstr>
      <vt:lpstr>crospovidone CC</vt:lpstr>
      <vt:lpstr>dextrose monohydrate CT</vt:lpstr>
      <vt:lpstr>dextrose monohydrate CC</vt:lpstr>
      <vt:lpstr>sodium starch glycolate CT</vt:lpstr>
      <vt:lpstr>sodium starch glycolate CC</vt:lpstr>
      <vt:lpstr>sodium lauryl sulfate CT</vt:lpstr>
      <vt:lpstr>sodium lauryl sulfate CC</vt:lpstr>
      <vt:lpstr>sodium stearyl fumarate CT</vt:lpstr>
      <vt:lpstr>sodium stearyl fumarate CC</vt:lpstr>
      <vt:lpstr>sucraloseCT</vt:lpstr>
      <vt:lpstr>sucraloseCC</vt:lpstr>
      <vt:lpstr>L-arginineCT</vt:lpstr>
      <vt:lpstr>L-arginineCC</vt:lpstr>
      <vt:lpstr>citric acidTT</vt:lpstr>
      <vt:lpstr>citric acidCC</vt:lpstr>
      <vt:lpstr>Sucrose CT</vt:lpstr>
      <vt:lpstr>Sucrose CC</vt:lpstr>
      <vt:lpstr>Excipient Selection Guide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Griffing</dc:creator>
  <cp:lastModifiedBy>Mila Bading</cp:lastModifiedBy>
  <cp:lastPrinted>2025-01-26T19:27:07Z</cp:lastPrinted>
  <dcterms:created xsi:type="dcterms:W3CDTF">2015-06-05T18:17:20Z</dcterms:created>
  <dcterms:modified xsi:type="dcterms:W3CDTF">2025-04-28T07:16:41Z</dcterms:modified>
</cp:coreProperties>
</file>